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xcel_grDE\p1_2561\"/>
    </mc:Choice>
  </mc:AlternateContent>
  <bookViews>
    <workbookView xWindow="4710" yWindow="1740" windowWidth="11790" windowHeight="4320" tabRatio="813" activeTab="10"/>
  </bookViews>
  <sheets>
    <sheet name="คู่มือการใช้" sheetId="23" r:id="rId1"/>
    <sheet name="ปก" sheetId="2" r:id="rId2"/>
    <sheet name="ชื่อ-มาตรฐาน7" sheetId="11" r:id="rId3"/>
    <sheet name="คำอธิบายรายวิชา" sheetId="14" r:id="rId4"/>
    <sheet name="มาตรฐานตัวชี้วัด" sheetId="13" r:id="rId5"/>
    <sheet name="อัตราคะแนน" sheetId="12" r:id="rId6"/>
    <sheet name="เวลาเรียน" sheetId="1" r:id="rId7"/>
    <sheet name="กำหนดสอน" sheetId="7" state="hidden" r:id="rId8"/>
    <sheet name="ตัวชี้วัด" sheetId="3" state="hidden" r:id="rId9"/>
    <sheet name="ลับ" sheetId="8" state="hidden" r:id="rId10"/>
    <sheet name="ผลการเรียน" sheetId="22" r:id="rId11"/>
    <sheet name="สรุปคะแนน" sheetId="4" state="hidden" r:id="rId12"/>
    <sheet name="คุณลักษณะ" sheetId="5" state="hidden" r:id="rId13"/>
    <sheet name="การอ่าน" sheetId="6" state="hidden" r:id="rId14"/>
    <sheet name="สมรรถนะ" sheetId="10" state="hidden" r:id="rId15"/>
    <sheet name="บันทึกครู" sheetId="15" r:id="rId16"/>
    <sheet name="บันทึก" sheetId="9" state="hidden" r:id="rId17"/>
    <sheet name="คำชี้แจงปก1" sheetId="17" r:id="rId18"/>
    <sheet name="คำชี้แจงปก2" sheetId="16" r:id="rId19"/>
    <sheet name="S.D." sheetId="18" r:id="rId20"/>
    <sheet name="U" sheetId="24" r:id="rId21"/>
    <sheet name="วผ8-0" sheetId="25" r:id="rId22"/>
    <sheet name="วผ9-ร" sheetId="26" r:id="rId23"/>
    <sheet name="วผ10-มส" sheetId="27" r:id="rId24"/>
    <sheet name="วผ.11" sheetId="28" r:id="rId25"/>
    <sheet name="วผ.13" sheetId="29" r:id="rId26"/>
    <sheet name="0" sheetId="30" r:id="rId27"/>
    <sheet name="ร" sheetId="31" r:id="rId28"/>
    <sheet name="มส" sheetId="32" r:id="rId29"/>
    <sheet name="max" sheetId="33" r:id="rId30"/>
  </sheets>
  <externalReferences>
    <externalReference r:id="rId31"/>
    <externalReference r:id="rId32"/>
  </externalReferences>
  <definedNames>
    <definedName name="_xlnm._FilterDatabase" localSheetId="26" hidden="1">'0'!$E$3:$F$3</definedName>
    <definedName name="_xlnm._FilterDatabase" localSheetId="29" hidden="1">max!$E$3:$F$3</definedName>
    <definedName name="_xlnm._FilterDatabase" localSheetId="20" hidden="1">U!$E$3:$F$3</definedName>
    <definedName name="_xlnm._FilterDatabase" localSheetId="10" hidden="1">ผลการเรียน!$A$1:$BU$54</definedName>
    <definedName name="_xlnm._FilterDatabase" localSheetId="28" hidden="1">มส!$E$3:$F$3</definedName>
    <definedName name="_xlnm._FilterDatabase" localSheetId="27" hidden="1">ร!$E$3:$F$3</definedName>
    <definedName name="AAA" localSheetId="23">[1]g1!$AQ$3</definedName>
    <definedName name="AAA" localSheetId="21">[1]g1!$AQ$3</definedName>
    <definedName name="AAA">[2]g1!$AQ$3</definedName>
    <definedName name="BBB" localSheetId="23">[1]g1!$AQ$4</definedName>
    <definedName name="BBB" localSheetId="21">[1]g1!$AQ$4</definedName>
    <definedName name="BBB">[2]g1!$AQ$4</definedName>
    <definedName name="CCC" localSheetId="23">[1]g1!$AQ$5</definedName>
    <definedName name="CCC" localSheetId="21">[1]g1!$AQ$5</definedName>
    <definedName name="CCC">[2]g1!$AQ$5</definedName>
    <definedName name="DDD" localSheetId="23">[1]g1!$AQ$6</definedName>
    <definedName name="DDD" localSheetId="21">[1]g1!$AQ$6</definedName>
    <definedName name="DDD">[2]g1!$AQ$6</definedName>
    <definedName name="EEE" localSheetId="23">[1]g1!$AQ$7</definedName>
    <definedName name="EEE" localSheetId="21">[1]g1!$AQ$7</definedName>
    <definedName name="EEE">[2]g1!$AQ$7</definedName>
    <definedName name="FFF" localSheetId="23">[1]g1!$AQ$8</definedName>
    <definedName name="FFF" localSheetId="21">[1]g1!$AQ$8</definedName>
    <definedName name="FFF">[2]g1!$AQ$8</definedName>
    <definedName name="GGG" localSheetId="23">[1]g1!$AQ$9</definedName>
    <definedName name="GGG" localSheetId="21">[1]g1!$AQ$9</definedName>
    <definedName name="GGG">[2]g1!$AQ$9</definedName>
    <definedName name="_xlnm.Print_Area" localSheetId="26">'0'!$N$2:$X$33</definedName>
    <definedName name="_xlnm.Print_Area" localSheetId="29">max!$Q$2:$AA$33</definedName>
    <definedName name="_xlnm.Print_Area" localSheetId="20">U!$N$2:$X$33</definedName>
    <definedName name="_xlnm.Print_Area" localSheetId="17">คำชี้แจงปก1!$A$1:$F$40</definedName>
    <definedName name="_xlnm.Print_Area" localSheetId="18">คำชี้แจงปก2!$A$1:$I$38</definedName>
    <definedName name="_xlnm.Print_Area" localSheetId="3">คำอธิบายรายวิชา!$A$1:$L$39</definedName>
    <definedName name="_xlnm.Print_Area" localSheetId="2">'ชื่อ-มาตรฐาน7'!$A$1:$N$55</definedName>
    <definedName name="_xlnm.Print_Area" localSheetId="15">บันทึกครู!$A$1:$N$30</definedName>
    <definedName name="_xlnm.Print_Area" localSheetId="1">ปก!$A$1:$AO$44</definedName>
    <definedName name="_xlnm.Print_Area" localSheetId="10">ผลการเรียน!$A$1:$BU$54</definedName>
    <definedName name="_xlnm.Print_Area" localSheetId="28">มส!$S$2:$AC$33</definedName>
    <definedName name="_xlnm.Print_Area" localSheetId="4">มาตรฐานตัวชี้วัด!$A$1:$E$38</definedName>
    <definedName name="_xlnm.Print_Area" localSheetId="27">ร!$S$2:$AC$33</definedName>
    <definedName name="_xlnm.Print_Area" localSheetId="6">เวลาเรียน!$A$1:$DN$55</definedName>
    <definedName name="_xlnm.Print_Area" localSheetId="5">อัตราคะแนน!$A$1:$M$43</definedName>
  </definedNames>
  <calcPr calcId="162913"/>
</workbook>
</file>

<file path=xl/calcChain.xml><?xml version="1.0" encoding="utf-8"?>
<calcChain xmlns="http://schemas.openxmlformats.org/spreadsheetml/2006/main">
  <c r="BA54" i="22" l="1"/>
  <c r="BA53" i="22"/>
  <c r="BA52" i="22"/>
  <c r="BA51" i="22"/>
  <c r="BA50" i="22"/>
  <c r="BA49" i="22"/>
  <c r="BA48" i="22"/>
  <c r="BA47" i="22"/>
  <c r="BA46" i="22"/>
  <c r="BA45" i="22"/>
  <c r="BA44" i="22"/>
  <c r="BA43" i="22"/>
  <c r="BA42" i="22"/>
  <c r="BA41" i="22"/>
  <c r="BA40" i="22"/>
  <c r="BA39" i="22"/>
  <c r="BA38" i="22"/>
  <c r="BA37" i="22"/>
  <c r="BA36" i="22"/>
  <c r="BA35" i="22"/>
  <c r="BA34" i="22"/>
  <c r="BA33" i="22"/>
  <c r="BA32" i="22"/>
  <c r="BA31" i="22"/>
  <c r="BA30" i="22"/>
  <c r="BA29" i="22"/>
  <c r="BA28" i="22"/>
  <c r="BA27" i="22"/>
  <c r="BA26" i="22"/>
  <c r="BA25" i="22"/>
  <c r="BA24" i="22"/>
  <c r="BA23" i="22"/>
  <c r="BA22" i="22"/>
  <c r="BA21" i="22"/>
  <c r="BA20" i="22"/>
  <c r="BA19" i="22"/>
  <c r="BA18" i="22"/>
  <c r="BA17" i="22"/>
  <c r="BA16" i="22"/>
  <c r="BA15" i="22"/>
  <c r="BA14" i="22"/>
  <c r="BA13" i="22"/>
  <c r="BA12" i="22"/>
  <c r="BA11" i="22"/>
  <c r="BA10" i="22"/>
  <c r="BA9" i="22"/>
  <c r="BA8" i="22"/>
  <c r="BA7" i="22"/>
  <c r="BA6" i="22"/>
  <c r="BA5" i="22"/>
  <c r="A56" i="1" l="1"/>
  <c r="B56" i="1"/>
  <c r="C56" i="1"/>
  <c r="D56" i="1"/>
  <c r="E56" i="1"/>
  <c r="A57" i="1"/>
  <c r="B57" i="1"/>
  <c r="C57" i="1"/>
  <c r="D57" i="1"/>
  <c r="E57" i="1"/>
  <c r="A58" i="1"/>
  <c r="B58" i="1"/>
  <c r="C58" i="1"/>
  <c r="D58" i="1"/>
  <c r="E58" i="1"/>
  <c r="A59" i="1"/>
  <c r="B59" i="1"/>
  <c r="C59" i="1"/>
  <c r="D59" i="1"/>
  <c r="E59" i="1"/>
  <c r="A60" i="1"/>
  <c r="B60" i="1"/>
  <c r="C60" i="1"/>
  <c r="D60" i="1"/>
  <c r="E60" i="1"/>
  <c r="A61" i="1"/>
  <c r="B61" i="1"/>
  <c r="C61" i="1"/>
  <c r="D61" i="1"/>
  <c r="E61" i="1"/>
  <c r="A62" i="1"/>
  <c r="B62" i="1"/>
  <c r="C62" i="1"/>
  <c r="D62" i="1"/>
  <c r="E62" i="1"/>
  <c r="A63" i="1"/>
  <c r="B63" i="1"/>
  <c r="C63" i="1"/>
  <c r="D63" i="1"/>
  <c r="E63" i="1"/>
  <c r="A64" i="1"/>
  <c r="B64" i="1"/>
  <c r="C64" i="1"/>
  <c r="D64" i="1"/>
  <c r="E64" i="1"/>
  <c r="A65" i="1"/>
  <c r="B65" i="1"/>
  <c r="C65" i="1"/>
  <c r="D65" i="1"/>
  <c r="E65" i="1"/>
  <c r="A66" i="1"/>
  <c r="B66" i="1"/>
  <c r="C66" i="1"/>
  <c r="D66" i="1"/>
  <c r="E66" i="1"/>
  <c r="A67" i="1"/>
  <c r="B67" i="1"/>
  <c r="C67" i="1"/>
  <c r="D67" i="1"/>
  <c r="E67" i="1"/>
  <c r="A68" i="1"/>
  <c r="B68" i="1"/>
  <c r="C68" i="1"/>
  <c r="D68" i="1"/>
  <c r="E68" i="1"/>
  <c r="A69" i="1"/>
  <c r="B69" i="1"/>
  <c r="C69" i="1"/>
  <c r="D69" i="1"/>
  <c r="E69" i="1"/>
  <c r="A70" i="1"/>
  <c r="B70" i="1"/>
  <c r="C70" i="1"/>
  <c r="D70" i="1"/>
  <c r="E70" i="1"/>
  <c r="A71" i="1"/>
  <c r="B71" i="1"/>
  <c r="C71" i="1"/>
  <c r="D71" i="1"/>
  <c r="E71" i="1"/>
  <c r="A72" i="1"/>
  <c r="B72" i="1"/>
  <c r="C72" i="1"/>
  <c r="D72" i="1"/>
  <c r="E72" i="1"/>
  <c r="A73" i="1"/>
  <c r="B73" i="1"/>
  <c r="C73" i="1"/>
  <c r="D73" i="1"/>
  <c r="E73" i="1"/>
  <c r="A74" i="1"/>
  <c r="B74" i="1"/>
  <c r="C74" i="1"/>
  <c r="D74" i="1"/>
  <c r="E74" i="1"/>
  <c r="A75" i="1"/>
  <c r="B75" i="1"/>
  <c r="C75" i="1"/>
  <c r="D75" i="1"/>
  <c r="E75" i="1"/>
  <c r="A76" i="1"/>
  <c r="B76" i="1"/>
  <c r="C76" i="1"/>
  <c r="D76" i="1"/>
  <c r="E76" i="1"/>
  <c r="A77" i="1"/>
  <c r="B77" i="1"/>
  <c r="C77" i="1"/>
  <c r="D77" i="1"/>
  <c r="E77" i="1"/>
  <c r="A78" i="1"/>
  <c r="B78" i="1"/>
  <c r="C78" i="1"/>
  <c r="D78" i="1"/>
  <c r="E78" i="1"/>
  <c r="A79" i="1"/>
  <c r="B79" i="1"/>
  <c r="C79" i="1"/>
  <c r="D79" i="1"/>
  <c r="E79" i="1"/>
  <c r="A80" i="1"/>
  <c r="B80" i="1"/>
  <c r="C80" i="1"/>
  <c r="D80" i="1"/>
  <c r="E80" i="1"/>
  <c r="A81" i="1"/>
  <c r="B81" i="1"/>
  <c r="C81" i="1"/>
  <c r="D81" i="1"/>
  <c r="E81" i="1"/>
  <c r="A82" i="1"/>
  <c r="B82" i="1"/>
  <c r="C82" i="1"/>
  <c r="D82" i="1"/>
  <c r="E82" i="1"/>
  <c r="A83" i="1"/>
  <c r="B83" i="1"/>
  <c r="C83" i="1"/>
  <c r="D83" i="1"/>
  <c r="E83" i="1"/>
  <c r="A84" i="1"/>
  <c r="B84" i="1"/>
  <c r="C84" i="1"/>
  <c r="D84" i="1"/>
  <c r="E84" i="1"/>
  <c r="A85" i="1"/>
  <c r="B85" i="1"/>
  <c r="C85" i="1"/>
  <c r="D85" i="1"/>
  <c r="E85" i="1"/>
  <c r="A86" i="1"/>
  <c r="B86" i="1"/>
  <c r="C86" i="1"/>
  <c r="D86" i="1"/>
  <c r="E86" i="1"/>
  <c r="A87" i="1"/>
  <c r="B87" i="1"/>
  <c r="C87" i="1"/>
  <c r="D87" i="1"/>
  <c r="E87" i="1"/>
  <c r="A88" i="1"/>
  <c r="B88" i="1"/>
  <c r="C88" i="1"/>
  <c r="D88" i="1"/>
  <c r="E88" i="1"/>
  <c r="A89" i="1"/>
  <c r="B89" i="1"/>
  <c r="C89" i="1"/>
  <c r="D89" i="1"/>
  <c r="E89" i="1"/>
  <c r="A90" i="1"/>
  <c r="B90" i="1"/>
  <c r="C90" i="1"/>
  <c r="D90" i="1"/>
  <c r="E90" i="1"/>
  <c r="A91" i="1"/>
  <c r="B91" i="1"/>
  <c r="C91" i="1"/>
  <c r="D91" i="1"/>
  <c r="E91" i="1"/>
  <c r="A92" i="1"/>
  <c r="B92" i="1"/>
  <c r="C92" i="1"/>
  <c r="D92" i="1"/>
  <c r="E92" i="1"/>
  <c r="A93" i="1"/>
  <c r="B93" i="1"/>
  <c r="C93" i="1"/>
  <c r="D93" i="1"/>
  <c r="E93" i="1"/>
  <c r="A94" i="1"/>
  <c r="B94" i="1"/>
  <c r="C94" i="1"/>
  <c r="D94" i="1"/>
  <c r="E94" i="1"/>
  <c r="A95" i="1"/>
  <c r="B95" i="1"/>
  <c r="C95" i="1"/>
  <c r="D95" i="1"/>
  <c r="E95" i="1"/>
  <c r="A96" i="1"/>
  <c r="B96" i="1"/>
  <c r="C96" i="1"/>
  <c r="D96" i="1"/>
  <c r="E96" i="1"/>
  <c r="A97" i="1"/>
  <c r="B97" i="1"/>
  <c r="C97" i="1"/>
  <c r="D97" i="1"/>
  <c r="E97" i="1"/>
  <c r="A98" i="1"/>
  <c r="B98" i="1"/>
  <c r="C98" i="1"/>
  <c r="D98" i="1"/>
  <c r="E98" i="1"/>
  <c r="A99" i="1"/>
  <c r="B99" i="1"/>
  <c r="C99" i="1"/>
  <c r="D99" i="1"/>
  <c r="E99" i="1"/>
  <c r="A100" i="1"/>
  <c r="B100" i="1"/>
  <c r="C100" i="1"/>
  <c r="D100" i="1"/>
  <c r="E100" i="1"/>
  <c r="A101" i="1"/>
  <c r="B101" i="1"/>
  <c r="C101" i="1"/>
  <c r="D101" i="1"/>
  <c r="E101" i="1"/>
  <c r="A102" i="1"/>
  <c r="B102" i="1"/>
  <c r="C102" i="1"/>
  <c r="D102" i="1"/>
  <c r="E102" i="1"/>
  <c r="A103" i="1"/>
  <c r="B103" i="1"/>
  <c r="C103" i="1"/>
  <c r="D103" i="1"/>
  <c r="E103" i="1"/>
  <c r="A104" i="1"/>
  <c r="B104" i="1"/>
  <c r="C104" i="1"/>
  <c r="D104" i="1"/>
  <c r="E104" i="1"/>
  <c r="A105" i="1"/>
  <c r="B105" i="1"/>
  <c r="C105" i="1"/>
  <c r="D105" i="1"/>
  <c r="E105" i="1"/>
  <c r="A106" i="1"/>
  <c r="B106" i="1"/>
  <c r="C106" i="1"/>
  <c r="D106" i="1"/>
  <c r="E106" i="1"/>
  <c r="A107" i="1"/>
  <c r="B107" i="1"/>
  <c r="C107" i="1"/>
  <c r="D107" i="1"/>
  <c r="E107" i="1"/>
  <c r="A108" i="1"/>
  <c r="B108" i="1"/>
  <c r="C108" i="1"/>
  <c r="D108" i="1"/>
  <c r="E108" i="1"/>
  <c r="A109" i="1"/>
  <c r="B109" i="1"/>
  <c r="C109" i="1"/>
  <c r="D109" i="1"/>
  <c r="E109" i="1"/>
  <c r="A110" i="1"/>
  <c r="B110" i="1"/>
  <c r="C110" i="1"/>
  <c r="D110" i="1"/>
  <c r="E110" i="1"/>
  <c r="A111" i="1"/>
  <c r="B111" i="1"/>
  <c r="C111" i="1"/>
  <c r="D111" i="1"/>
  <c r="E111" i="1"/>
  <c r="A112" i="1"/>
  <c r="B112" i="1"/>
  <c r="C112" i="1"/>
  <c r="D112" i="1"/>
  <c r="E112" i="1"/>
  <c r="A113" i="1"/>
  <c r="B113" i="1"/>
  <c r="C113" i="1"/>
  <c r="D113" i="1"/>
  <c r="E113" i="1"/>
  <c r="A114" i="1"/>
  <c r="B114" i="1"/>
  <c r="C114" i="1"/>
  <c r="D114" i="1"/>
  <c r="E114" i="1"/>
  <c r="A115" i="1"/>
  <c r="B115" i="1"/>
  <c r="C115" i="1"/>
  <c r="D115" i="1"/>
  <c r="E115" i="1"/>
  <c r="A116" i="1"/>
  <c r="B116" i="1"/>
  <c r="C116" i="1"/>
  <c r="D116" i="1"/>
  <c r="E116" i="1"/>
  <c r="A117" i="1"/>
  <c r="B117" i="1"/>
  <c r="C117" i="1"/>
  <c r="D117" i="1"/>
  <c r="E117" i="1"/>
  <c r="A118" i="1"/>
  <c r="B118" i="1"/>
  <c r="C118" i="1"/>
  <c r="D118" i="1"/>
  <c r="E118" i="1"/>
  <c r="A119" i="1"/>
  <c r="B119" i="1"/>
  <c r="C119" i="1"/>
  <c r="D119" i="1"/>
  <c r="E119" i="1"/>
  <c r="A120" i="1"/>
  <c r="B120" i="1"/>
  <c r="C120" i="1"/>
  <c r="D120" i="1"/>
  <c r="E120" i="1"/>
  <c r="A121" i="1"/>
  <c r="B121" i="1"/>
  <c r="C121" i="1"/>
  <c r="D121" i="1"/>
  <c r="E121" i="1"/>
  <c r="A122" i="1"/>
  <c r="B122" i="1"/>
  <c r="C122" i="1"/>
  <c r="D122" i="1"/>
  <c r="E122" i="1"/>
  <c r="A123" i="1"/>
  <c r="B123" i="1"/>
  <c r="C123" i="1"/>
  <c r="D123" i="1"/>
  <c r="E123" i="1"/>
  <c r="A124" i="1"/>
  <c r="B124" i="1"/>
  <c r="C124" i="1"/>
  <c r="D124" i="1"/>
  <c r="E124" i="1"/>
  <c r="A125" i="1"/>
  <c r="B125" i="1"/>
  <c r="C125" i="1"/>
  <c r="D125" i="1"/>
  <c r="E125" i="1"/>
  <c r="A126" i="1"/>
  <c r="B126" i="1"/>
  <c r="C126" i="1"/>
  <c r="D126" i="1"/>
  <c r="E126" i="1"/>
  <c r="A127" i="1"/>
  <c r="B127" i="1"/>
  <c r="C127" i="1"/>
  <c r="D127" i="1"/>
  <c r="E127" i="1"/>
  <c r="A128" i="1"/>
  <c r="B128" i="1"/>
  <c r="C128" i="1"/>
  <c r="D128" i="1"/>
  <c r="E128" i="1"/>
  <c r="A129" i="1"/>
  <c r="B129" i="1"/>
  <c r="C129" i="1"/>
  <c r="D129" i="1"/>
  <c r="E129" i="1"/>
  <c r="A130" i="1"/>
  <c r="B130" i="1"/>
  <c r="C130" i="1"/>
  <c r="D130" i="1"/>
  <c r="E130" i="1"/>
  <c r="A131" i="1"/>
  <c r="B131" i="1"/>
  <c r="C131" i="1"/>
  <c r="D131" i="1"/>
  <c r="E131" i="1"/>
  <c r="A132" i="1"/>
  <c r="B132" i="1"/>
  <c r="C132" i="1"/>
  <c r="D132" i="1"/>
  <c r="E132" i="1"/>
  <c r="A133" i="1"/>
  <c r="B133" i="1"/>
  <c r="C133" i="1"/>
  <c r="D133" i="1"/>
  <c r="E133" i="1"/>
  <c r="A134" i="1"/>
  <c r="B134" i="1"/>
  <c r="C134" i="1"/>
  <c r="D134" i="1"/>
  <c r="E134" i="1"/>
  <c r="A135" i="1"/>
  <c r="B135" i="1"/>
  <c r="C135" i="1"/>
  <c r="D135" i="1"/>
  <c r="E135" i="1"/>
  <c r="A136" i="1"/>
  <c r="B136" i="1"/>
  <c r="C136" i="1"/>
  <c r="D136" i="1"/>
  <c r="E136" i="1"/>
  <c r="A137" i="1"/>
  <c r="B137" i="1"/>
  <c r="C137" i="1"/>
  <c r="D137" i="1"/>
  <c r="E137" i="1"/>
  <c r="A138" i="1"/>
  <c r="B138" i="1"/>
  <c r="C138" i="1"/>
  <c r="D138" i="1"/>
  <c r="E138" i="1"/>
  <c r="A139" i="1"/>
  <c r="B139" i="1"/>
  <c r="C139" i="1"/>
  <c r="D139" i="1"/>
  <c r="E139" i="1"/>
  <c r="A140" i="1"/>
  <c r="B140" i="1"/>
  <c r="C140" i="1"/>
  <c r="D140" i="1"/>
  <c r="E140" i="1"/>
  <c r="A141" i="1"/>
  <c r="B141" i="1"/>
  <c r="C141" i="1"/>
  <c r="D141" i="1"/>
  <c r="E141" i="1"/>
  <c r="A142" i="1"/>
  <c r="B142" i="1"/>
  <c r="C142" i="1"/>
  <c r="D142" i="1"/>
  <c r="E142" i="1"/>
  <c r="A143" i="1"/>
  <c r="B143" i="1"/>
  <c r="C143" i="1"/>
  <c r="D143" i="1"/>
  <c r="E143" i="1"/>
  <c r="A144" i="1"/>
  <c r="B144" i="1"/>
  <c r="C144" i="1"/>
  <c r="D144" i="1"/>
  <c r="E144" i="1"/>
  <c r="A145" i="1"/>
  <c r="B145" i="1"/>
  <c r="C145" i="1"/>
  <c r="D145" i="1"/>
  <c r="E145" i="1"/>
  <c r="A146" i="1"/>
  <c r="B146" i="1"/>
  <c r="C146" i="1"/>
  <c r="D146" i="1"/>
  <c r="E146" i="1"/>
  <c r="A147" i="1"/>
  <c r="B147" i="1"/>
  <c r="C147" i="1"/>
  <c r="D147" i="1"/>
  <c r="E147" i="1"/>
  <c r="A148" i="1"/>
  <c r="B148" i="1"/>
  <c r="C148" i="1"/>
  <c r="D148" i="1"/>
  <c r="E148" i="1"/>
  <c r="A149" i="1"/>
  <c r="B149" i="1"/>
  <c r="C149" i="1"/>
  <c r="D149" i="1"/>
  <c r="E149" i="1"/>
  <c r="A150" i="1"/>
  <c r="B150" i="1"/>
  <c r="C150" i="1"/>
  <c r="D150" i="1"/>
  <c r="E150" i="1"/>
  <c r="A151" i="1"/>
  <c r="B151" i="1"/>
  <c r="C151" i="1"/>
  <c r="D151" i="1"/>
  <c r="E151" i="1"/>
  <c r="A152" i="1"/>
  <c r="B152" i="1"/>
  <c r="C152" i="1"/>
  <c r="D152" i="1"/>
  <c r="E152" i="1"/>
  <c r="A153" i="1"/>
  <c r="B153" i="1"/>
  <c r="C153" i="1"/>
  <c r="D153" i="1"/>
  <c r="E153" i="1"/>
  <c r="A154" i="1"/>
  <c r="B154" i="1"/>
  <c r="C154" i="1"/>
  <c r="D154" i="1"/>
  <c r="E154" i="1"/>
  <c r="A155" i="1"/>
  <c r="B155" i="1"/>
  <c r="C155" i="1"/>
  <c r="D155" i="1"/>
  <c r="E155" i="1"/>
  <c r="A156" i="1"/>
  <c r="B156" i="1"/>
  <c r="C156" i="1"/>
  <c r="D156" i="1"/>
  <c r="E156" i="1"/>
  <c r="A157" i="1"/>
  <c r="B157" i="1"/>
  <c r="C157" i="1"/>
  <c r="D157" i="1"/>
  <c r="E157" i="1"/>
  <c r="A158" i="1"/>
  <c r="B158" i="1"/>
  <c r="C158" i="1"/>
  <c r="D158" i="1"/>
  <c r="E158" i="1"/>
  <c r="A159" i="1"/>
  <c r="B159" i="1"/>
  <c r="C159" i="1"/>
  <c r="D159" i="1"/>
  <c r="E159" i="1"/>
  <c r="A160" i="1"/>
  <c r="B160" i="1"/>
  <c r="C160" i="1"/>
  <c r="D160" i="1"/>
  <c r="E160" i="1"/>
  <c r="A161" i="1"/>
  <c r="B161" i="1"/>
  <c r="C161" i="1"/>
  <c r="D161" i="1"/>
  <c r="E161" i="1"/>
  <c r="A162" i="1"/>
  <c r="B162" i="1"/>
  <c r="C162" i="1"/>
  <c r="D162" i="1"/>
  <c r="E162" i="1"/>
  <c r="A163" i="1"/>
  <c r="B163" i="1"/>
  <c r="C163" i="1"/>
  <c r="D163" i="1"/>
  <c r="E163" i="1"/>
  <c r="A164" i="1"/>
  <c r="B164" i="1"/>
  <c r="C164" i="1"/>
  <c r="D164" i="1"/>
  <c r="E164" i="1"/>
  <c r="A165" i="1"/>
  <c r="B165" i="1"/>
  <c r="C165" i="1"/>
  <c r="D165" i="1"/>
  <c r="E165" i="1"/>
  <c r="H57" i="33" l="1"/>
  <c r="H59" i="30"/>
  <c r="F56" i="32"/>
  <c r="G56" i="32" s="1"/>
  <c r="B56" i="32" s="1"/>
  <c r="F58" i="31"/>
  <c r="G58" i="31" s="1"/>
  <c r="B58" i="31" s="1"/>
  <c r="F63" i="32"/>
  <c r="G63" i="32" s="1"/>
  <c r="B63" i="32" s="1"/>
  <c r="F61" i="33"/>
  <c r="G61" i="33" s="1"/>
  <c r="H63" i="33"/>
  <c r="E63" i="33"/>
  <c r="D63" i="33"/>
  <c r="H62" i="33"/>
  <c r="E62" i="33"/>
  <c r="D62" i="33"/>
  <c r="H61" i="33"/>
  <c r="E61" i="33"/>
  <c r="D61" i="33"/>
  <c r="E60" i="33"/>
  <c r="D60" i="33"/>
  <c r="E59" i="33"/>
  <c r="D59" i="33"/>
  <c r="H58" i="33"/>
  <c r="E58" i="33"/>
  <c r="D58" i="33"/>
  <c r="E57" i="33"/>
  <c r="D57" i="33"/>
  <c r="H56" i="33"/>
  <c r="E56" i="33"/>
  <c r="D56" i="33"/>
  <c r="H55" i="33"/>
  <c r="E55" i="33"/>
  <c r="D55" i="33"/>
  <c r="H54" i="33"/>
  <c r="E54" i="33"/>
  <c r="D54" i="33"/>
  <c r="W30" i="33"/>
  <c r="R5" i="33"/>
  <c r="R4" i="33"/>
  <c r="J63" i="32"/>
  <c r="H63" i="32"/>
  <c r="E63" i="32"/>
  <c r="D63" i="32"/>
  <c r="J62" i="32"/>
  <c r="H62" i="32"/>
  <c r="E62" i="32"/>
  <c r="D62" i="32"/>
  <c r="J61" i="32"/>
  <c r="H61" i="32"/>
  <c r="E61" i="32"/>
  <c r="D61" i="32"/>
  <c r="J60" i="32"/>
  <c r="E60" i="32"/>
  <c r="D60" i="32"/>
  <c r="J59" i="32"/>
  <c r="E59" i="32"/>
  <c r="D59" i="32"/>
  <c r="J58" i="32"/>
  <c r="H58" i="32"/>
  <c r="E58" i="32"/>
  <c r="D58" i="32"/>
  <c r="J57" i="32"/>
  <c r="H57" i="32"/>
  <c r="E57" i="32"/>
  <c r="D57" i="32"/>
  <c r="J56" i="32"/>
  <c r="H56" i="32"/>
  <c r="E56" i="32"/>
  <c r="D56" i="32"/>
  <c r="J55" i="32"/>
  <c r="H55" i="32"/>
  <c r="E55" i="32"/>
  <c r="D55" i="32"/>
  <c r="J54" i="32"/>
  <c r="H54" i="32"/>
  <c r="E54" i="32"/>
  <c r="D54" i="32"/>
  <c r="Y30" i="32"/>
  <c r="T5" i="32"/>
  <c r="T4" i="32"/>
  <c r="J63" i="31"/>
  <c r="I63" i="31"/>
  <c r="H63" i="31"/>
  <c r="E63" i="31"/>
  <c r="D63" i="31"/>
  <c r="J62" i="31"/>
  <c r="I62" i="31"/>
  <c r="H62" i="31"/>
  <c r="E62" i="31"/>
  <c r="D62" i="31"/>
  <c r="J61" i="31"/>
  <c r="I61" i="31"/>
  <c r="H61" i="31"/>
  <c r="E61" i="31"/>
  <c r="D61" i="31"/>
  <c r="I60" i="31"/>
  <c r="H60" i="31"/>
  <c r="E60" i="31"/>
  <c r="D60" i="31"/>
  <c r="I59" i="31"/>
  <c r="H59" i="31"/>
  <c r="E59" i="31"/>
  <c r="D59" i="31"/>
  <c r="J58" i="31"/>
  <c r="I58" i="31"/>
  <c r="H58" i="31"/>
  <c r="E58" i="31"/>
  <c r="D58" i="31"/>
  <c r="I57" i="31"/>
  <c r="H57" i="31"/>
  <c r="E57" i="31"/>
  <c r="D57" i="31"/>
  <c r="J56" i="31"/>
  <c r="I56" i="31"/>
  <c r="H56" i="31"/>
  <c r="E56" i="31"/>
  <c r="D56" i="31"/>
  <c r="J55" i="31"/>
  <c r="I55" i="31"/>
  <c r="H55" i="31"/>
  <c r="E55" i="31"/>
  <c r="D55" i="31"/>
  <c r="J54" i="31"/>
  <c r="I54" i="31"/>
  <c r="H54" i="31"/>
  <c r="E54" i="31"/>
  <c r="D54" i="31"/>
  <c r="I53" i="31"/>
  <c r="I52" i="31"/>
  <c r="I51" i="31"/>
  <c r="I50" i="31"/>
  <c r="I49" i="31"/>
  <c r="I48" i="31"/>
  <c r="I47" i="31"/>
  <c r="I46" i="31"/>
  <c r="I45" i="31"/>
  <c r="I44" i="31"/>
  <c r="Y33" i="31"/>
  <c r="T5" i="31"/>
  <c r="Y8" i="31" s="1"/>
  <c r="B11" i="26" s="1"/>
  <c r="T4" i="31"/>
  <c r="H63" i="30"/>
  <c r="E63" i="30"/>
  <c r="D63" i="30"/>
  <c r="H62" i="30"/>
  <c r="E62" i="30"/>
  <c r="D62" i="30"/>
  <c r="H61" i="30"/>
  <c r="E61" i="30"/>
  <c r="D61" i="30"/>
  <c r="E60" i="30"/>
  <c r="D60" i="30"/>
  <c r="E59" i="30"/>
  <c r="D59" i="30"/>
  <c r="H58" i="30"/>
  <c r="E58" i="30"/>
  <c r="D58" i="30"/>
  <c r="E57" i="30"/>
  <c r="D57" i="30"/>
  <c r="H56" i="30"/>
  <c r="E56" i="30"/>
  <c r="D56" i="30"/>
  <c r="H55" i="30"/>
  <c r="E55" i="30"/>
  <c r="D55" i="30"/>
  <c r="H54" i="30"/>
  <c r="E54" i="30"/>
  <c r="D54" i="30"/>
  <c r="T30" i="30"/>
  <c r="O5" i="30"/>
  <c r="O4" i="30"/>
  <c r="I3" i="28"/>
  <c r="G3" i="28"/>
  <c r="E3" i="28"/>
  <c r="I15" i="28" s="1"/>
  <c r="D3" i="28"/>
  <c r="I2" i="28"/>
  <c r="E2" i="28"/>
  <c r="C2" i="28"/>
  <c r="AI14" i="27"/>
  <c r="S14" i="27"/>
  <c r="AI13" i="27"/>
  <c r="S13" i="27"/>
  <c r="AI12" i="27"/>
  <c r="S12" i="27"/>
  <c r="AI11" i="27"/>
  <c r="S11" i="27"/>
  <c r="AI10" i="27"/>
  <c r="S10" i="27"/>
  <c r="AI9" i="27"/>
  <c r="S9" i="27"/>
  <c r="C9" i="27"/>
  <c r="AJ4" i="27" s="1"/>
  <c r="AN4" i="27"/>
  <c r="X4" i="27"/>
  <c r="H4" i="27"/>
  <c r="AU3" i="27"/>
  <c r="AR3" i="27"/>
  <c r="AM3" i="27"/>
  <c r="AJ3" i="27"/>
  <c r="AE3" i="27"/>
  <c r="AB3" i="27"/>
  <c r="W3" i="27"/>
  <c r="T3" i="27"/>
  <c r="O3" i="27"/>
  <c r="L3" i="27"/>
  <c r="G3" i="27"/>
  <c r="D3" i="27"/>
  <c r="G185" i="26"/>
  <c r="D184" i="26"/>
  <c r="S183" i="26"/>
  <c r="O183" i="26"/>
  <c r="G183" i="26"/>
  <c r="C183" i="26"/>
  <c r="G155" i="26"/>
  <c r="D154" i="26"/>
  <c r="S153" i="26"/>
  <c r="O153" i="26"/>
  <c r="G153" i="26"/>
  <c r="C153" i="26"/>
  <c r="G125" i="26"/>
  <c r="D124" i="26"/>
  <c r="S123" i="26"/>
  <c r="O123" i="26"/>
  <c r="G123" i="26"/>
  <c r="C123" i="26"/>
  <c r="G95" i="26"/>
  <c r="D94" i="26"/>
  <c r="S93" i="26"/>
  <c r="O93" i="26"/>
  <c r="G93" i="26"/>
  <c r="C93" i="26"/>
  <c r="G65" i="26"/>
  <c r="D64" i="26"/>
  <c r="S63" i="26"/>
  <c r="O63" i="26"/>
  <c r="G63" i="26"/>
  <c r="C63" i="26"/>
  <c r="G35" i="26"/>
  <c r="D34" i="26"/>
  <c r="S33" i="26"/>
  <c r="O33" i="26"/>
  <c r="G33" i="26"/>
  <c r="C33" i="26"/>
  <c r="G5" i="26"/>
  <c r="D4" i="26"/>
  <c r="S3" i="26"/>
  <c r="O3" i="26"/>
  <c r="G3" i="26"/>
  <c r="C3" i="26"/>
  <c r="C14" i="25"/>
  <c r="C13" i="25"/>
  <c r="C12" i="25"/>
  <c r="C11" i="25"/>
  <c r="C10" i="25"/>
  <c r="C9" i="25"/>
  <c r="AP4" i="25"/>
  <c r="AN4" i="25"/>
  <c r="Z4" i="25"/>
  <c r="X4" i="25"/>
  <c r="J4" i="25"/>
  <c r="H4" i="25"/>
  <c r="AV3" i="25"/>
  <c r="AR3" i="25"/>
  <c r="AM3" i="25"/>
  <c r="AJ3" i="25"/>
  <c r="AF3" i="25"/>
  <c r="AB3" i="25"/>
  <c r="W3" i="25"/>
  <c r="T3" i="25"/>
  <c r="P3" i="25"/>
  <c r="L3" i="25"/>
  <c r="G3" i="25"/>
  <c r="D3" i="25"/>
  <c r="K6" i="33"/>
  <c r="K4" i="33"/>
  <c r="Y32" i="31"/>
  <c r="Y31" i="31"/>
  <c r="Y30" i="31"/>
  <c r="Y29" i="31"/>
  <c r="Y28" i="31"/>
  <c r="Y27" i="31"/>
  <c r="Y26" i="31"/>
  <c r="Y25" i="31"/>
  <c r="Y24" i="31"/>
  <c r="Y23" i="31"/>
  <c r="Y22" i="31"/>
  <c r="Y21" i="31"/>
  <c r="Y20" i="31"/>
  <c r="Y19" i="31"/>
  <c r="Y18" i="31"/>
  <c r="Y17" i="31"/>
  <c r="Y16" i="31"/>
  <c r="Y15" i="31"/>
  <c r="Y14" i="31"/>
  <c r="Y13" i="31"/>
  <c r="Y12" i="31"/>
  <c r="Y11" i="31"/>
  <c r="Y10" i="31"/>
  <c r="Y9" i="31"/>
  <c r="C26" i="29"/>
  <c r="P18" i="29"/>
  <c r="O18" i="29"/>
  <c r="N18" i="29"/>
  <c r="M18" i="29"/>
  <c r="L18" i="29"/>
  <c r="K18" i="29"/>
  <c r="J18" i="29"/>
  <c r="I18" i="29"/>
  <c r="H18" i="29"/>
  <c r="G18" i="29"/>
  <c r="F18" i="29"/>
  <c r="E12" i="29"/>
  <c r="E11" i="29"/>
  <c r="E10" i="29"/>
  <c r="E9" i="29"/>
  <c r="E8" i="29"/>
  <c r="E4" i="29"/>
  <c r="H175" i="28"/>
  <c r="H174" i="28"/>
  <c r="H173" i="28"/>
  <c r="H172" i="28"/>
  <c r="H171" i="28"/>
  <c r="H170" i="28"/>
  <c r="H169" i="28"/>
  <c r="H168" i="28"/>
  <c r="D161" i="28"/>
  <c r="G153" i="28"/>
  <c r="G154" i="28" s="1"/>
  <c r="H138" i="28"/>
  <c r="H137" i="28"/>
  <c r="H136" i="28"/>
  <c r="H135" i="28"/>
  <c r="H134" i="28"/>
  <c r="H133" i="28"/>
  <c r="H132" i="28"/>
  <c r="H131" i="28"/>
  <c r="D124" i="28"/>
  <c r="G117" i="28"/>
  <c r="G116" i="28"/>
  <c r="G118" i="28" s="1"/>
  <c r="H101" i="28"/>
  <c r="H100" i="28"/>
  <c r="H99" i="28"/>
  <c r="H98" i="28"/>
  <c r="H97" i="28"/>
  <c r="H96" i="28"/>
  <c r="H95" i="28"/>
  <c r="H94" i="28"/>
  <c r="D87" i="28"/>
  <c r="G79" i="28"/>
  <c r="G81" i="28" s="1"/>
  <c r="H64" i="28"/>
  <c r="H63" i="28"/>
  <c r="H62" i="28"/>
  <c r="H61" i="28"/>
  <c r="H60" i="28"/>
  <c r="H59" i="28"/>
  <c r="H58" i="28"/>
  <c r="H57" i="28"/>
  <c r="D50" i="28"/>
  <c r="G42" i="28"/>
  <c r="G44" i="28" s="1"/>
  <c r="I16" i="28"/>
  <c r="D13" i="28"/>
  <c r="H15" i="28"/>
  <c r="B30" i="27"/>
  <c r="B29" i="27"/>
  <c r="B28" i="27"/>
  <c r="B27" i="27"/>
  <c r="B26" i="27"/>
  <c r="B25" i="27"/>
  <c r="B24" i="27"/>
  <c r="AJ23" i="27"/>
  <c r="AH23" i="27"/>
  <c r="T23" i="27"/>
  <c r="R23" i="27"/>
  <c r="B23" i="27"/>
  <c r="AJ22" i="27"/>
  <c r="AH22" i="27"/>
  <c r="T22" i="27"/>
  <c r="R22" i="27"/>
  <c r="B22" i="27"/>
  <c r="AJ21" i="27"/>
  <c r="AH21" i="27"/>
  <c r="T21" i="27"/>
  <c r="R21" i="27"/>
  <c r="B21" i="27"/>
  <c r="AJ20" i="27"/>
  <c r="AH20" i="27"/>
  <c r="T20" i="27"/>
  <c r="R20" i="27"/>
  <c r="B20" i="27"/>
  <c r="AJ19" i="27"/>
  <c r="AH19" i="27"/>
  <c r="T19" i="27"/>
  <c r="R19" i="27"/>
  <c r="B19" i="27"/>
  <c r="AJ18" i="27"/>
  <c r="AH18" i="27"/>
  <c r="T18" i="27"/>
  <c r="R18" i="27"/>
  <c r="B18" i="27"/>
  <c r="AJ17" i="27"/>
  <c r="AH17" i="27"/>
  <c r="T17" i="27"/>
  <c r="R17" i="27"/>
  <c r="B17" i="27"/>
  <c r="AJ16" i="27"/>
  <c r="AH16" i="27"/>
  <c r="T16" i="27"/>
  <c r="R16" i="27"/>
  <c r="B16" i="27"/>
  <c r="AJ15" i="27"/>
  <c r="AH15" i="27"/>
  <c r="T15" i="27"/>
  <c r="R15" i="27"/>
  <c r="B15" i="27"/>
  <c r="AN14" i="27"/>
  <c r="AK14" i="27"/>
  <c r="AJ14" i="27"/>
  <c r="AH14" i="27"/>
  <c r="X14" i="27"/>
  <c r="U14" i="27"/>
  <c r="T14" i="27"/>
  <c r="R14" i="27"/>
  <c r="B14" i="27"/>
  <c r="AN13" i="27"/>
  <c r="AK13" i="27"/>
  <c r="AJ13" i="27"/>
  <c r="AH13" i="27"/>
  <c r="X13" i="27"/>
  <c r="U13" i="27"/>
  <c r="T13" i="27"/>
  <c r="R13" i="27"/>
  <c r="B13" i="27"/>
  <c r="AN12" i="27"/>
  <c r="AK12" i="27"/>
  <c r="AJ12" i="27"/>
  <c r="AH12" i="27"/>
  <c r="X12" i="27"/>
  <c r="U12" i="27"/>
  <c r="T12" i="27"/>
  <c r="R12" i="27"/>
  <c r="B12" i="27"/>
  <c r="AN11" i="27"/>
  <c r="AK11" i="27"/>
  <c r="AJ11" i="27"/>
  <c r="AH11" i="27"/>
  <c r="X11" i="27"/>
  <c r="U11" i="27"/>
  <c r="T11" i="27"/>
  <c r="R11" i="27"/>
  <c r="B11" i="27"/>
  <c r="AN10" i="27"/>
  <c r="AK10" i="27"/>
  <c r="AJ10" i="27"/>
  <c r="AH10" i="27"/>
  <c r="X10" i="27"/>
  <c r="U10" i="27"/>
  <c r="T10" i="27"/>
  <c r="R10" i="27"/>
  <c r="B10" i="27"/>
  <c r="AN9" i="27"/>
  <c r="AK9" i="27"/>
  <c r="AJ9" i="27"/>
  <c r="AH9" i="27"/>
  <c r="X9" i="27"/>
  <c r="U9" i="27"/>
  <c r="T9" i="27"/>
  <c r="R9" i="27"/>
  <c r="B9" i="27"/>
  <c r="U205" i="26"/>
  <c r="S205" i="26"/>
  <c r="R205" i="26"/>
  <c r="D205" i="26"/>
  <c r="C205" i="26"/>
  <c r="B205" i="26"/>
  <c r="A205" i="26"/>
  <c r="U204" i="26"/>
  <c r="S204" i="26"/>
  <c r="R204" i="26"/>
  <c r="D204" i="26"/>
  <c r="C204" i="26"/>
  <c r="B204" i="26"/>
  <c r="A204" i="26"/>
  <c r="U203" i="26"/>
  <c r="S203" i="26"/>
  <c r="R203" i="26"/>
  <c r="D203" i="26"/>
  <c r="C203" i="26"/>
  <c r="B203" i="26"/>
  <c r="A203" i="26"/>
  <c r="U202" i="26"/>
  <c r="S202" i="26"/>
  <c r="R202" i="26"/>
  <c r="D202" i="26"/>
  <c r="C202" i="26"/>
  <c r="B202" i="26"/>
  <c r="A202" i="26"/>
  <c r="U201" i="26"/>
  <c r="S201" i="26"/>
  <c r="R201" i="26"/>
  <c r="D201" i="26"/>
  <c r="C201" i="26"/>
  <c r="B201" i="26"/>
  <c r="A201" i="26"/>
  <c r="U200" i="26"/>
  <c r="S200" i="26"/>
  <c r="R200" i="26"/>
  <c r="D200" i="26"/>
  <c r="C200" i="26"/>
  <c r="B200" i="26"/>
  <c r="A200" i="26"/>
  <c r="U199" i="26"/>
  <c r="S199" i="26"/>
  <c r="R199" i="26"/>
  <c r="D199" i="26"/>
  <c r="C199" i="26"/>
  <c r="B199" i="26"/>
  <c r="A199" i="26"/>
  <c r="U198" i="26"/>
  <c r="S198" i="26"/>
  <c r="R198" i="26"/>
  <c r="D198" i="26"/>
  <c r="C198" i="26"/>
  <c r="B198" i="26"/>
  <c r="A198" i="26"/>
  <c r="U197" i="26"/>
  <c r="S197" i="26"/>
  <c r="R197" i="26"/>
  <c r="D197" i="26"/>
  <c r="C197" i="26"/>
  <c r="B197" i="26"/>
  <c r="A197" i="26"/>
  <c r="U196" i="26"/>
  <c r="S196" i="26"/>
  <c r="R196" i="26"/>
  <c r="D196" i="26"/>
  <c r="C196" i="26"/>
  <c r="B196" i="26"/>
  <c r="A196" i="26"/>
  <c r="U195" i="26"/>
  <c r="S195" i="26"/>
  <c r="R195" i="26"/>
  <c r="D195" i="26"/>
  <c r="C195" i="26"/>
  <c r="B195" i="26"/>
  <c r="A195" i="26"/>
  <c r="U194" i="26"/>
  <c r="S194" i="26"/>
  <c r="R194" i="26"/>
  <c r="D194" i="26"/>
  <c r="C194" i="26"/>
  <c r="B194" i="26"/>
  <c r="A194" i="26"/>
  <c r="U193" i="26"/>
  <c r="S193" i="26"/>
  <c r="R193" i="26"/>
  <c r="D193" i="26"/>
  <c r="C193" i="26"/>
  <c r="B193" i="26"/>
  <c r="A193" i="26"/>
  <c r="U192" i="26"/>
  <c r="S192" i="26"/>
  <c r="R192" i="26"/>
  <c r="D192" i="26"/>
  <c r="C192" i="26"/>
  <c r="B192" i="26"/>
  <c r="A192" i="26"/>
  <c r="U191" i="26"/>
  <c r="S191" i="26"/>
  <c r="R191" i="26"/>
  <c r="D191" i="26"/>
  <c r="C191" i="26"/>
  <c r="B191" i="26"/>
  <c r="A191" i="26"/>
  <c r="U175" i="26"/>
  <c r="S175" i="26"/>
  <c r="R175" i="26"/>
  <c r="D175" i="26"/>
  <c r="C175" i="26"/>
  <c r="B175" i="26"/>
  <c r="A175" i="26"/>
  <c r="U174" i="26"/>
  <c r="S174" i="26"/>
  <c r="R174" i="26"/>
  <c r="D174" i="26"/>
  <c r="C174" i="26"/>
  <c r="B174" i="26"/>
  <c r="A174" i="26"/>
  <c r="U173" i="26"/>
  <c r="S173" i="26"/>
  <c r="R173" i="26"/>
  <c r="D173" i="26"/>
  <c r="C173" i="26"/>
  <c r="B173" i="26"/>
  <c r="A173" i="26"/>
  <c r="U172" i="26"/>
  <c r="S172" i="26"/>
  <c r="R172" i="26"/>
  <c r="D172" i="26"/>
  <c r="C172" i="26"/>
  <c r="B172" i="26"/>
  <c r="A172" i="26"/>
  <c r="U171" i="26"/>
  <c r="S171" i="26"/>
  <c r="R171" i="26"/>
  <c r="D171" i="26"/>
  <c r="C171" i="26"/>
  <c r="B171" i="26"/>
  <c r="A171" i="26"/>
  <c r="U170" i="26"/>
  <c r="S170" i="26"/>
  <c r="R170" i="26"/>
  <c r="D170" i="26"/>
  <c r="C170" i="26"/>
  <c r="B170" i="26"/>
  <c r="A170" i="26"/>
  <c r="U169" i="26"/>
  <c r="S169" i="26"/>
  <c r="R169" i="26"/>
  <c r="D169" i="26"/>
  <c r="C169" i="26"/>
  <c r="B169" i="26"/>
  <c r="A169" i="26"/>
  <c r="U168" i="26"/>
  <c r="S168" i="26"/>
  <c r="R168" i="26"/>
  <c r="D168" i="26"/>
  <c r="C168" i="26"/>
  <c r="B168" i="26"/>
  <c r="A168" i="26"/>
  <c r="U167" i="26"/>
  <c r="S167" i="26"/>
  <c r="R167" i="26"/>
  <c r="D167" i="26"/>
  <c r="C167" i="26"/>
  <c r="B167" i="26"/>
  <c r="A167" i="26"/>
  <c r="U166" i="26"/>
  <c r="S166" i="26"/>
  <c r="R166" i="26"/>
  <c r="D166" i="26"/>
  <c r="C166" i="26"/>
  <c r="B166" i="26"/>
  <c r="A166" i="26"/>
  <c r="U165" i="26"/>
  <c r="S165" i="26"/>
  <c r="R165" i="26"/>
  <c r="D165" i="26"/>
  <c r="C165" i="26"/>
  <c r="B165" i="26"/>
  <c r="A165" i="26"/>
  <c r="U164" i="26"/>
  <c r="S164" i="26"/>
  <c r="R164" i="26"/>
  <c r="D164" i="26"/>
  <c r="C164" i="26"/>
  <c r="B164" i="26"/>
  <c r="A164" i="26"/>
  <c r="U163" i="26"/>
  <c r="S163" i="26"/>
  <c r="R163" i="26"/>
  <c r="D163" i="26"/>
  <c r="C163" i="26"/>
  <c r="B163" i="26"/>
  <c r="A163" i="26"/>
  <c r="U162" i="26"/>
  <c r="S162" i="26"/>
  <c r="R162" i="26"/>
  <c r="D162" i="26"/>
  <c r="C162" i="26"/>
  <c r="B162" i="26"/>
  <c r="A162" i="26"/>
  <c r="U161" i="26"/>
  <c r="S161" i="26"/>
  <c r="R161" i="26"/>
  <c r="D161" i="26"/>
  <c r="C161" i="26"/>
  <c r="B161" i="26"/>
  <c r="A161" i="26"/>
  <c r="U145" i="26"/>
  <c r="S145" i="26"/>
  <c r="R145" i="26"/>
  <c r="D145" i="26"/>
  <c r="C145" i="26"/>
  <c r="B145" i="26"/>
  <c r="A145" i="26"/>
  <c r="U144" i="26"/>
  <c r="S144" i="26"/>
  <c r="R144" i="26"/>
  <c r="D144" i="26"/>
  <c r="C144" i="26"/>
  <c r="B144" i="26"/>
  <c r="A144" i="26"/>
  <c r="U143" i="26"/>
  <c r="S143" i="26"/>
  <c r="R143" i="26"/>
  <c r="D143" i="26"/>
  <c r="C143" i="26"/>
  <c r="B143" i="26"/>
  <c r="A143" i="26"/>
  <c r="U142" i="26"/>
  <c r="S142" i="26"/>
  <c r="R142" i="26"/>
  <c r="D142" i="26"/>
  <c r="C142" i="26"/>
  <c r="B142" i="26"/>
  <c r="A142" i="26"/>
  <c r="U141" i="26"/>
  <c r="S141" i="26"/>
  <c r="R141" i="26"/>
  <c r="D141" i="26"/>
  <c r="C141" i="26"/>
  <c r="B141" i="26"/>
  <c r="A141" i="26"/>
  <c r="U140" i="26"/>
  <c r="S140" i="26"/>
  <c r="R140" i="26"/>
  <c r="D140" i="26"/>
  <c r="C140" i="26"/>
  <c r="B140" i="26"/>
  <c r="A140" i="26"/>
  <c r="U139" i="26"/>
  <c r="S139" i="26"/>
  <c r="R139" i="26"/>
  <c r="D139" i="26"/>
  <c r="C139" i="26"/>
  <c r="B139" i="26"/>
  <c r="A139" i="26"/>
  <c r="U138" i="26"/>
  <c r="S138" i="26"/>
  <c r="R138" i="26"/>
  <c r="D138" i="26"/>
  <c r="C138" i="26"/>
  <c r="B138" i="26"/>
  <c r="A138" i="26"/>
  <c r="U137" i="26"/>
  <c r="S137" i="26"/>
  <c r="R137" i="26"/>
  <c r="D137" i="26"/>
  <c r="C137" i="26"/>
  <c r="B137" i="26"/>
  <c r="A137" i="26"/>
  <c r="U136" i="26"/>
  <c r="S136" i="26"/>
  <c r="R136" i="26"/>
  <c r="D136" i="26"/>
  <c r="C136" i="26"/>
  <c r="B136" i="26"/>
  <c r="A136" i="26"/>
  <c r="U135" i="26"/>
  <c r="S135" i="26"/>
  <c r="R135" i="26"/>
  <c r="D135" i="26"/>
  <c r="C135" i="26"/>
  <c r="B135" i="26"/>
  <c r="A135" i="26"/>
  <c r="U134" i="26"/>
  <c r="S134" i="26"/>
  <c r="R134" i="26"/>
  <c r="D134" i="26"/>
  <c r="C134" i="26"/>
  <c r="B134" i="26"/>
  <c r="A134" i="26"/>
  <c r="U133" i="26"/>
  <c r="S133" i="26"/>
  <c r="R133" i="26"/>
  <c r="D133" i="26"/>
  <c r="C133" i="26"/>
  <c r="B133" i="26"/>
  <c r="A133" i="26"/>
  <c r="U132" i="26"/>
  <c r="S132" i="26"/>
  <c r="R132" i="26"/>
  <c r="D132" i="26"/>
  <c r="C132" i="26"/>
  <c r="B132" i="26"/>
  <c r="A132" i="26"/>
  <c r="U131" i="26"/>
  <c r="S131" i="26"/>
  <c r="R131" i="26"/>
  <c r="D131" i="26"/>
  <c r="C131" i="26"/>
  <c r="B131" i="26"/>
  <c r="A131" i="26"/>
  <c r="U115" i="26"/>
  <c r="S115" i="26"/>
  <c r="R115" i="26"/>
  <c r="D115" i="26"/>
  <c r="C115" i="26"/>
  <c r="B115" i="26"/>
  <c r="A115" i="26"/>
  <c r="U114" i="26"/>
  <c r="S114" i="26"/>
  <c r="R114" i="26"/>
  <c r="D114" i="26"/>
  <c r="C114" i="26"/>
  <c r="B114" i="26"/>
  <c r="A114" i="26"/>
  <c r="U113" i="26"/>
  <c r="S113" i="26"/>
  <c r="R113" i="26"/>
  <c r="D113" i="26"/>
  <c r="C113" i="26"/>
  <c r="B113" i="26"/>
  <c r="A113" i="26"/>
  <c r="U112" i="26"/>
  <c r="S112" i="26"/>
  <c r="R112" i="26"/>
  <c r="D112" i="26"/>
  <c r="C112" i="26"/>
  <c r="B112" i="26"/>
  <c r="A112" i="26"/>
  <c r="U111" i="26"/>
  <c r="S111" i="26"/>
  <c r="R111" i="26"/>
  <c r="D111" i="26"/>
  <c r="C111" i="26"/>
  <c r="B111" i="26"/>
  <c r="A111" i="26"/>
  <c r="U110" i="26"/>
  <c r="S110" i="26"/>
  <c r="R110" i="26"/>
  <c r="D110" i="26"/>
  <c r="C110" i="26"/>
  <c r="B110" i="26"/>
  <c r="A110" i="26"/>
  <c r="U109" i="26"/>
  <c r="S109" i="26"/>
  <c r="R109" i="26"/>
  <c r="D109" i="26"/>
  <c r="C109" i="26"/>
  <c r="B109" i="26"/>
  <c r="A109" i="26"/>
  <c r="U108" i="26"/>
  <c r="S108" i="26"/>
  <c r="R108" i="26"/>
  <c r="D108" i="26"/>
  <c r="C108" i="26"/>
  <c r="B108" i="26"/>
  <c r="A108" i="26"/>
  <c r="U107" i="26"/>
  <c r="S107" i="26"/>
  <c r="R107" i="26"/>
  <c r="D107" i="26"/>
  <c r="C107" i="26"/>
  <c r="B107" i="26"/>
  <c r="A107" i="26"/>
  <c r="U106" i="26"/>
  <c r="S106" i="26"/>
  <c r="R106" i="26"/>
  <c r="D106" i="26"/>
  <c r="C106" i="26"/>
  <c r="B106" i="26"/>
  <c r="A106" i="26"/>
  <c r="U105" i="26"/>
  <c r="S105" i="26"/>
  <c r="R105" i="26"/>
  <c r="D105" i="26"/>
  <c r="C105" i="26"/>
  <c r="B105" i="26"/>
  <c r="A105" i="26"/>
  <c r="U104" i="26"/>
  <c r="S104" i="26"/>
  <c r="R104" i="26"/>
  <c r="D104" i="26"/>
  <c r="C104" i="26"/>
  <c r="B104" i="26"/>
  <c r="A104" i="26"/>
  <c r="U103" i="26"/>
  <c r="S103" i="26"/>
  <c r="R103" i="26"/>
  <c r="D103" i="26"/>
  <c r="C103" i="26"/>
  <c r="B103" i="26"/>
  <c r="A103" i="26"/>
  <c r="U102" i="26"/>
  <c r="S102" i="26"/>
  <c r="R102" i="26"/>
  <c r="D102" i="26"/>
  <c r="C102" i="26"/>
  <c r="B102" i="26"/>
  <c r="A102" i="26"/>
  <c r="U101" i="26"/>
  <c r="S101" i="26"/>
  <c r="R101" i="26"/>
  <c r="D101" i="26"/>
  <c r="C101" i="26"/>
  <c r="B101" i="26"/>
  <c r="A101" i="26"/>
  <c r="U85" i="26"/>
  <c r="S85" i="26"/>
  <c r="R85" i="26"/>
  <c r="D85" i="26"/>
  <c r="C85" i="26"/>
  <c r="B85" i="26"/>
  <c r="A85" i="26"/>
  <c r="U84" i="26"/>
  <c r="S84" i="26"/>
  <c r="R84" i="26"/>
  <c r="D84" i="26"/>
  <c r="C84" i="26"/>
  <c r="B84" i="26"/>
  <c r="A84" i="26"/>
  <c r="U83" i="26"/>
  <c r="S83" i="26"/>
  <c r="R83" i="26"/>
  <c r="D83" i="26"/>
  <c r="C83" i="26"/>
  <c r="B83" i="26"/>
  <c r="A83" i="26"/>
  <c r="U82" i="26"/>
  <c r="S82" i="26"/>
  <c r="R82" i="26"/>
  <c r="D82" i="26"/>
  <c r="C82" i="26"/>
  <c r="B82" i="26"/>
  <c r="A82" i="26"/>
  <c r="U81" i="26"/>
  <c r="S81" i="26"/>
  <c r="R81" i="26"/>
  <c r="D81" i="26"/>
  <c r="C81" i="26"/>
  <c r="B81" i="26"/>
  <c r="A81" i="26"/>
  <c r="U80" i="26"/>
  <c r="S80" i="26"/>
  <c r="R80" i="26"/>
  <c r="D80" i="26"/>
  <c r="C80" i="26"/>
  <c r="B80" i="26"/>
  <c r="A80" i="26"/>
  <c r="U79" i="26"/>
  <c r="S79" i="26"/>
  <c r="R79" i="26"/>
  <c r="D79" i="26"/>
  <c r="C79" i="26"/>
  <c r="B79" i="26"/>
  <c r="A79" i="26"/>
  <c r="U78" i="26"/>
  <c r="S78" i="26"/>
  <c r="R78" i="26"/>
  <c r="D78" i="26"/>
  <c r="C78" i="26"/>
  <c r="B78" i="26"/>
  <c r="A78" i="26"/>
  <c r="U77" i="26"/>
  <c r="S77" i="26"/>
  <c r="R77" i="26"/>
  <c r="D77" i="26"/>
  <c r="C77" i="26"/>
  <c r="B77" i="26"/>
  <c r="A77" i="26"/>
  <c r="U76" i="26"/>
  <c r="S76" i="26"/>
  <c r="R76" i="26"/>
  <c r="D76" i="26"/>
  <c r="C76" i="26"/>
  <c r="B76" i="26"/>
  <c r="A76" i="26"/>
  <c r="U75" i="26"/>
  <c r="S75" i="26"/>
  <c r="R75" i="26"/>
  <c r="D75" i="26"/>
  <c r="C75" i="26"/>
  <c r="B75" i="26"/>
  <c r="A75" i="26"/>
  <c r="U74" i="26"/>
  <c r="S74" i="26"/>
  <c r="R74" i="26"/>
  <c r="D74" i="26"/>
  <c r="C74" i="26"/>
  <c r="B74" i="26"/>
  <c r="A74" i="26"/>
  <c r="U73" i="26"/>
  <c r="S73" i="26"/>
  <c r="R73" i="26"/>
  <c r="D73" i="26"/>
  <c r="C73" i="26"/>
  <c r="B73" i="26"/>
  <c r="A73" i="26"/>
  <c r="U72" i="26"/>
  <c r="S72" i="26"/>
  <c r="R72" i="26"/>
  <c r="D72" i="26"/>
  <c r="C72" i="26"/>
  <c r="B72" i="26"/>
  <c r="A72" i="26"/>
  <c r="U71" i="26"/>
  <c r="S71" i="26"/>
  <c r="R71" i="26"/>
  <c r="D71" i="26"/>
  <c r="C71" i="26"/>
  <c r="B71" i="26"/>
  <c r="A71" i="26"/>
  <c r="U55" i="26"/>
  <c r="S55" i="26"/>
  <c r="R55" i="26"/>
  <c r="D55" i="26"/>
  <c r="C55" i="26"/>
  <c r="B55" i="26"/>
  <c r="A55" i="26"/>
  <c r="U54" i="26"/>
  <c r="S54" i="26"/>
  <c r="R54" i="26"/>
  <c r="D54" i="26"/>
  <c r="C54" i="26"/>
  <c r="B54" i="26"/>
  <c r="A54" i="26"/>
  <c r="U53" i="26"/>
  <c r="S53" i="26"/>
  <c r="R53" i="26"/>
  <c r="D53" i="26"/>
  <c r="C53" i="26"/>
  <c r="B53" i="26"/>
  <c r="A53" i="26"/>
  <c r="U52" i="26"/>
  <c r="S52" i="26"/>
  <c r="R52" i="26"/>
  <c r="D52" i="26"/>
  <c r="C52" i="26"/>
  <c r="B52" i="26"/>
  <c r="A52" i="26"/>
  <c r="U51" i="26"/>
  <c r="S51" i="26"/>
  <c r="R51" i="26"/>
  <c r="D51" i="26"/>
  <c r="C51" i="26"/>
  <c r="B51" i="26"/>
  <c r="A51" i="26"/>
  <c r="U50" i="26"/>
  <c r="S50" i="26"/>
  <c r="R50" i="26"/>
  <c r="D50" i="26"/>
  <c r="C50" i="26"/>
  <c r="B50" i="26"/>
  <c r="A50" i="26"/>
  <c r="U49" i="26"/>
  <c r="S49" i="26"/>
  <c r="R49" i="26"/>
  <c r="D49" i="26"/>
  <c r="C49" i="26"/>
  <c r="B49" i="26"/>
  <c r="A49" i="26"/>
  <c r="U48" i="26"/>
  <c r="S48" i="26"/>
  <c r="R48" i="26"/>
  <c r="D48" i="26"/>
  <c r="C48" i="26"/>
  <c r="B48" i="26"/>
  <c r="A48" i="26"/>
  <c r="U47" i="26"/>
  <c r="S47" i="26"/>
  <c r="R47" i="26"/>
  <c r="D47" i="26"/>
  <c r="C47" i="26"/>
  <c r="B47" i="26"/>
  <c r="A47" i="26"/>
  <c r="U46" i="26"/>
  <c r="S46" i="26"/>
  <c r="R46" i="26"/>
  <c r="D46" i="26"/>
  <c r="C46" i="26"/>
  <c r="B46" i="26"/>
  <c r="A46" i="26"/>
  <c r="U45" i="26"/>
  <c r="S45" i="26"/>
  <c r="R45" i="26"/>
  <c r="D45" i="26"/>
  <c r="C45" i="26"/>
  <c r="B45" i="26"/>
  <c r="A45" i="26"/>
  <c r="U44" i="26"/>
  <c r="S44" i="26"/>
  <c r="R44" i="26"/>
  <c r="D44" i="26"/>
  <c r="C44" i="26"/>
  <c r="B44" i="26"/>
  <c r="A44" i="26"/>
  <c r="U43" i="26"/>
  <c r="S43" i="26"/>
  <c r="R43" i="26"/>
  <c r="D43" i="26"/>
  <c r="C43" i="26"/>
  <c r="B43" i="26"/>
  <c r="A43" i="26"/>
  <c r="U42" i="26"/>
  <c r="S42" i="26"/>
  <c r="R42" i="26"/>
  <c r="D42" i="26"/>
  <c r="C42" i="26"/>
  <c r="B42" i="26"/>
  <c r="A42" i="26"/>
  <c r="U41" i="26"/>
  <c r="S41" i="26"/>
  <c r="R41" i="26"/>
  <c r="D41" i="26"/>
  <c r="C41" i="26"/>
  <c r="B41" i="26"/>
  <c r="A41"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A11" i="26"/>
  <c r="AH33" i="25"/>
  <c r="R33" i="25"/>
  <c r="B23" i="25"/>
  <c r="B22" i="25"/>
  <c r="B21" i="25"/>
  <c r="B20" i="25"/>
  <c r="B19" i="25"/>
  <c r="B18" i="25"/>
  <c r="B17" i="25"/>
  <c r="B16" i="25"/>
  <c r="B15" i="25"/>
  <c r="B14" i="25"/>
  <c r="B13" i="25"/>
  <c r="B12" i="25"/>
  <c r="B11" i="25"/>
  <c r="AH10" i="25"/>
  <c r="R10" i="25"/>
  <c r="AB4" i="25"/>
  <c r="B10" i="25"/>
  <c r="B9" i="25"/>
  <c r="I14" i="28" l="1"/>
  <c r="F63" i="31"/>
  <c r="G63" i="31" s="1"/>
  <c r="B63" i="31" s="1"/>
  <c r="O63" i="31" s="1"/>
  <c r="F56" i="30"/>
  <c r="G56" i="30" s="1"/>
  <c r="H60" i="33"/>
  <c r="F56" i="33"/>
  <c r="G56" i="33" s="1"/>
  <c r="F56" i="31"/>
  <c r="G56" i="31" s="1"/>
  <c r="B56" i="31" s="1"/>
  <c r="H60" i="30"/>
  <c r="H60" i="32"/>
  <c r="F58" i="33"/>
  <c r="G58" i="33" s="1"/>
  <c r="J60" i="31"/>
  <c r="F63" i="33"/>
  <c r="G63" i="33" s="1"/>
  <c r="J59" i="31"/>
  <c r="H59" i="33"/>
  <c r="H59" i="32"/>
  <c r="H57" i="30"/>
  <c r="J57" i="31"/>
  <c r="F63" i="30"/>
  <c r="G63" i="30" s="1"/>
  <c r="F61" i="30"/>
  <c r="G61" i="30" s="1"/>
  <c r="F58" i="30"/>
  <c r="G58" i="30" s="1"/>
  <c r="F61" i="32"/>
  <c r="G61" i="32" s="1"/>
  <c r="B61" i="32" s="1"/>
  <c r="F54" i="32"/>
  <c r="G54" i="32" s="1"/>
  <c r="B54" i="32" s="1"/>
  <c r="F55" i="33"/>
  <c r="G55" i="33" s="1"/>
  <c r="F58" i="32"/>
  <c r="G58" i="32" s="1"/>
  <c r="B58" i="32" s="1"/>
  <c r="F54" i="31"/>
  <c r="G54" i="31" s="1"/>
  <c r="B54" i="31" s="1"/>
  <c r="F61" i="31"/>
  <c r="G61" i="31" s="1"/>
  <c r="B61" i="31" s="1"/>
  <c r="F54" i="33"/>
  <c r="G54" i="33" s="1"/>
  <c r="F54" i="30"/>
  <c r="G54" i="30" s="1"/>
  <c r="T4" i="27"/>
  <c r="F55" i="31"/>
  <c r="G55" i="31" s="1"/>
  <c r="B55" i="31" s="1"/>
  <c r="F55" i="30"/>
  <c r="G55" i="30" s="1"/>
  <c r="F57" i="30"/>
  <c r="G57" i="30" s="1"/>
  <c r="F55" i="32"/>
  <c r="G55" i="32" s="1"/>
  <c r="B55" i="32" s="1"/>
  <c r="G43" i="28"/>
  <c r="G155" i="28"/>
  <c r="E18" i="29"/>
  <c r="J4" i="29" s="1"/>
  <c r="G19" i="29"/>
  <c r="K19" i="29"/>
  <c r="O19" i="29"/>
  <c r="L4" i="25"/>
  <c r="AR4" i="25"/>
  <c r="F19" i="29"/>
  <c r="J19" i="29"/>
  <c r="N19" i="29"/>
  <c r="H19" i="29"/>
  <c r="L19" i="29"/>
  <c r="P19" i="29"/>
  <c r="H16" i="28"/>
  <c r="G80" i="28"/>
  <c r="H14" i="28"/>
  <c r="Q63" i="31"/>
  <c r="S63" i="32"/>
  <c r="O63" i="32"/>
  <c r="R63" i="32"/>
  <c r="N63" i="32"/>
  <c r="Q63" i="32"/>
  <c r="M63" i="32"/>
  <c r="P63" i="32"/>
  <c r="L63" i="32"/>
  <c r="F62" i="30" l="1"/>
  <c r="G62" i="30" s="1"/>
  <c r="F62" i="33"/>
  <c r="G62" i="33" s="1"/>
  <c r="F62" i="32"/>
  <c r="G62" i="32" s="1"/>
  <c r="B62" i="32" s="1"/>
  <c r="R61" i="32" s="1"/>
  <c r="F62" i="31"/>
  <c r="G62" i="31" s="1"/>
  <c r="B62" i="31" s="1"/>
  <c r="N61" i="31" s="1"/>
  <c r="M63" i="31"/>
  <c r="P63" i="31"/>
  <c r="L63" i="31"/>
  <c r="K63" i="31"/>
  <c r="N63" i="31"/>
  <c r="F57" i="33"/>
  <c r="G57" i="33" s="1"/>
  <c r="F57" i="32"/>
  <c r="G57" i="32" s="1"/>
  <c r="B57" i="32" s="1"/>
  <c r="F57" i="31"/>
  <c r="G57" i="31" s="1"/>
  <c r="B57" i="31" s="1"/>
  <c r="F60" i="31"/>
  <c r="G60" i="31" s="1"/>
  <c r="B60" i="31" s="1"/>
  <c r="F60" i="30"/>
  <c r="G60" i="30" s="1"/>
  <c r="F60" i="33"/>
  <c r="G60" i="33" s="1"/>
  <c r="F60" i="32"/>
  <c r="G60" i="32" s="1"/>
  <c r="B60" i="32" s="1"/>
  <c r="R60" i="32" s="1"/>
  <c r="N61" i="32"/>
  <c r="P61" i="32"/>
  <c r="M61" i="32"/>
  <c r="S61" i="32"/>
  <c r="Q61" i="32"/>
  <c r="F59" i="31"/>
  <c r="G59" i="31" s="1"/>
  <c r="B59" i="31" s="1"/>
  <c r="F59" i="30"/>
  <c r="G59" i="30" s="1"/>
  <c r="F59" i="32"/>
  <c r="G59" i="32" s="1"/>
  <c r="B59" i="32" s="1"/>
  <c r="F59" i="33"/>
  <c r="G59" i="33" s="1"/>
  <c r="M19" i="29"/>
  <c r="I19" i="29"/>
  <c r="E19" i="29"/>
  <c r="O61" i="32" l="1"/>
  <c r="L60" i="31"/>
  <c r="Q61" i="31"/>
  <c r="M61" i="31"/>
  <c r="P61" i="31"/>
  <c r="O61" i="31"/>
  <c r="L61" i="31"/>
  <c r="K61" i="31"/>
  <c r="O62" i="31"/>
  <c r="L62" i="31"/>
  <c r="P62" i="31"/>
  <c r="K62" i="31"/>
  <c r="Q62" i="31"/>
  <c r="N62" i="31"/>
  <c r="M62" i="31"/>
  <c r="P62" i="32"/>
  <c r="L62" i="32"/>
  <c r="R62" i="32"/>
  <c r="N62" i="32"/>
  <c r="M62" i="32"/>
  <c r="Q62" i="32"/>
  <c r="O62" i="32"/>
  <c r="S62" i="32"/>
  <c r="L61" i="32"/>
  <c r="L56" i="31"/>
  <c r="L57" i="31"/>
  <c r="K56" i="31"/>
  <c r="P54" i="31"/>
  <c r="Q57" i="31"/>
  <c r="L54" i="31"/>
  <c r="N55" i="32"/>
  <c r="O55" i="32"/>
  <c r="Q55" i="31"/>
  <c r="Q54" i="31"/>
  <c r="S60" i="32"/>
  <c r="O60" i="32"/>
  <c r="P60" i="32"/>
  <c r="Q57" i="32"/>
  <c r="M57" i="31"/>
  <c r="M56" i="31"/>
  <c r="M60" i="32"/>
  <c r="N60" i="31"/>
  <c r="P60" i="31"/>
  <c r="Q60" i="31"/>
  <c r="S54" i="32"/>
  <c r="P55" i="31"/>
  <c r="R54" i="32"/>
  <c r="P56" i="31"/>
  <c r="M55" i="31"/>
  <c r="N57" i="31"/>
  <c r="Q56" i="32"/>
  <c r="O60" i="31"/>
  <c r="O54" i="31"/>
  <c r="K60" i="31"/>
  <c r="N60" i="32"/>
  <c r="L60" i="32"/>
  <c r="Q60" i="32"/>
  <c r="Q56" i="31"/>
  <c r="L55" i="31"/>
  <c r="L54" i="32"/>
  <c r="M60" i="31"/>
  <c r="L58" i="32"/>
  <c r="P56" i="32"/>
  <c r="M55" i="32"/>
  <c r="N56" i="32"/>
  <c r="S57" i="32"/>
  <c r="P54" i="32"/>
  <c r="O57" i="32"/>
  <c r="N57" i="32"/>
  <c r="Q58" i="32"/>
  <c r="O54" i="32"/>
  <c r="L56" i="32"/>
  <c r="M58" i="31"/>
  <c r="O59" i="31"/>
  <c r="Q59" i="31"/>
  <c r="N59" i="31"/>
  <c r="P58" i="31"/>
  <c r="P59" i="31"/>
  <c r="O58" i="31"/>
  <c r="K59" i="31"/>
  <c r="Q58" i="31"/>
  <c r="M59" i="31"/>
  <c r="L59" i="31"/>
  <c r="N58" i="31"/>
  <c r="K55" i="31"/>
  <c r="L58" i="31"/>
  <c r="K58" i="31"/>
  <c r="P59" i="32"/>
  <c r="M56" i="32"/>
  <c r="M58" i="32"/>
  <c r="N59" i="32"/>
  <c r="O59" i="32"/>
  <c r="R58" i="32"/>
  <c r="S56" i="32"/>
  <c r="M57" i="32"/>
  <c r="S59" i="32"/>
  <c r="Q59" i="32"/>
  <c r="S58" i="32"/>
  <c r="M59" i="32"/>
  <c r="P58" i="32"/>
  <c r="R59" i="32"/>
  <c r="L59" i="32"/>
  <c r="N54" i="32"/>
  <c r="O56" i="32"/>
  <c r="R55" i="32"/>
  <c r="M54" i="32"/>
  <c r="P57" i="32"/>
  <c r="Q55" i="32"/>
  <c r="N58" i="32"/>
  <c r="R56" i="32"/>
  <c r="L57" i="32"/>
  <c r="Q54" i="32"/>
  <c r="R57" i="32"/>
  <c r="L55" i="32"/>
  <c r="P57" i="31"/>
  <c r="N55" i="31"/>
  <c r="K54" i="31"/>
  <c r="O55" i="31"/>
  <c r="M54" i="31"/>
  <c r="S55" i="32"/>
  <c r="O57" i="31"/>
  <c r="N54" i="31"/>
  <c r="P55" i="32"/>
  <c r="N56" i="31"/>
  <c r="O58" i="32"/>
  <c r="O56" i="31"/>
  <c r="K57" i="31"/>
  <c r="T23" i="24"/>
  <c r="O5" i="24"/>
  <c r="O4" i="24"/>
  <c r="D54" i="24" l="1"/>
  <c r="E54" i="24"/>
  <c r="F54" i="24"/>
  <c r="G54" i="24" s="1"/>
  <c r="D55" i="24"/>
  <c r="E55" i="24"/>
  <c r="F55" i="24"/>
  <c r="G55" i="24" s="1"/>
  <c r="D56" i="24"/>
  <c r="E56" i="24"/>
  <c r="F56" i="24"/>
  <c r="G56" i="24" s="1"/>
  <c r="D57" i="24"/>
  <c r="E57" i="24"/>
  <c r="F57" i="24"/>
  <c r="G57" i="24" s="1"/>
  <c r="D58" i="24"/>
  <c r="E58" i="24"/>
  <c r="F58" i="24"/>
  <c r="G58" i="24" s="1"/>
  <c r="D59" i="24"/>
  <c r="E59" i="24"/>
  <c r="F59" i="24"/>
  <c r="G59" i="24" s="1"/>
  <c r="D60" i="24"/>
  <c r="E60" i="24"/>
  <c r="F60" i="24"/>
  <c r="G60" i="24" s="1"/>
  <c r="D61" i="24"/>
  <c r="E61" i="24"/>
  <c r="F61" i="24"/>
  <c r="G61" i="24" s="1"/>
  <c r="D62" i="24"/>
  <c r="E62" i="24"/>
  <c r="F62" i="24"/>
  <c r="G62" i="24" s="1"/>
  <c r="D63" i="24"/>
  <c r="E63" i="24"/>
  <c r="F63" i="24"/>
  <c r="G63" i="24" s="1"/>
  <c r="L1" i="18" l="1"/>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C5" i="8"/>
  <c r="B5" i="8"/>
  <c r="CW4" i="8"/>
  <c r="CV4" i="8"/>
  <c r="CU4" i="8"/>
  <c r="CT4" i="8"/>
  <c r="CS4" i="8"/>
  <c r="CR4" i="8"/>
  <c r="CQ4" i="8"/>
  <c r="CQ3" i="8" s="1"/>
  <c r="CP4" i="8"/>
  <c r="CO4" i="8"/>
  <c r="CO3" i="8" s="1"/>
  <c r="CN4" i="8"/>
  <c r="CN3" i="8" s="1"/>
  <c r="CM4" i="8"/>
  <c r="CM3" i="8" s="1"/>
  <c r="CL4" i="8"/>
  <c r="CK4" i="8"/>
  <c r="CJ4" i="8"/>
  <c r="CJ3" i="8" s="1"/>
  <c r="CI4" i="8"/>
  <c r="CI3" i="8" s="1"/>
  <c r="CH4" i="8"/>
  <c r="CG4" i="8"/>
  <c r="CF4" i="8"/>
  <c r="CF3" i="8" s="1"/>
  <c r="CE4" i="8"/>
  <c r="CE3" i="8" s="1"/>
  <c r="CD4" i="8"/>
  <c r="CD3" i="8" s="1"/>
  <c r="CC4" i="8"/>
  <c r="CC3" i="8" s="1"/>
  <c r="CB4" i="8"/>
  <c r="CB3" i="8" s="1"/>
  <c r="CA4" i="8"/>
  <c r="CA3" i="8" s="1"/>
  <c r="BZ4" i="8"/>
  <c r="BY4" i="8"/>
  <c r="BY3" i="8" s="1"/>
  <c r="BX4" i="8"/>
  <c r="BW4" i="8"/>
  <c r="BW3" i="8" s="1"/>
  <c r="BV4" i="8"/>
  <c r="BU4" i="8"/>
  <c r="BU3" i="8" s="1"/>
  <c r="BT4" i="8"/>
  <c r="BT3" i="8" s="1"/>
  <c r="BS4" i="8"/>
  <c r="BS3" i="8" s="1"/>
  <c r="BR4" i="8"/>
  <c r="BR3" i="8" s="1"/>
  <c r="BQ4" i="8"/>
  <c r="BQ3" i="8" s="1"/>
  <c r="BP4" i="8"/>
  <c r="BP3" i="8" s="1"/>
  <c r="BO4" i="8"/>
  <c r="BO3" i="8" s="1"/>
  <c r="BN4" i="8"/>
  <c r="BM4" i="8"/>
  <c r="BM3" i="8" s="1"/>
  <c r="BL4" i="8"/>
  <c r="BL3" i="8" s="1"/>
  <c r="BK4" i="8"/>
  <c r="BK3" i="8" s="1"/>
  <c r="BJ4" i="8"/>
  <c r="BI4" i="8"/>
  <c r="BI3" i="8" s="1"/>
  <c r="BH4" i="8"/>
  <c r="BH3" i="8" s="1"/>
  <c r="BG4" i="8"/>
  <c r="BG3" i="8" s="1"/>
  <c r="BF4" i="8"/>
  <c r="BE4" i="8"/>
  <c r="BE3" i="8" s="1"/>
  <c r="BD4" i="8"/>
  <c r="BD3" i="8" s="1"/>
  <c r="BC4" i="8"/>
  <c r="BC3" i="8" s="1"/>
  <c r="BB4" i="8"/>
  <c r="BA4" i="8"/>
  <c r="BA3" i="8" s="1"/>
  <c r="AZ4" i="8"/>
  <c r="AZ3" i="8" s="1"/>
  <c r="AY4" i="8"/>
  <c r="AY3" i="8" s="1"/>
  <c r="AX4" i="8"/>
  <c r="AW4" i="8"/>
  <c r="AW3" i="8" s="1"/>
  <c r="AV4" i="8"/>
  <c r="AV3" i="8" s="1"/>
  <c r="AU4" i="8"/>
  <c r="AU3" i="8" s="1"/>
  <c r="AT4" i="8"/>
  <c r="AS4" i="8"/>
  <c r="AS3" i="8" s="1"/>
  <c r="BR188" i="8" s="1"/>
  <c r="AR4" i="8"/>
  <c r="AR3" i="8" s="1"/>
  <c r="BQ207" i="8" s="1"/>
  <c r="AQ4" i="8"/>
  <c r="AQ3" i="8" s="1"/>
  <c r="AP4" i="8"/>
  <c r="AO4" i="8"/>
  <c r="AN4" i="8"/>
  <c r="AN3" i="8" s="1"/>
  <c r="BM206" i="8" s="1"/>
  <c r="AM4" i="8"/>
  <c r="AM3" i="8" s="1"/>
  <c r="AL4" i="8"/>
  <c r="AK4" i="8"/>
  <c r="AK3" i="8" s="1"/>
  <c r="BJ188" i="8" s="1"/>
  <c r="AJ4" i="8"/>
  <c r="AJ3" i="8" s="1"/>
  <c r="BI207" i="8" s="1"/>
  <c r="AI4" i="8"/>
  <c r="AI3" i="8" s="1"/>
  <c r="AH4" i="8"/>
  <c r="AG4" i="8"/>
  <c r="AG3" i="8" s="1"/>
  <c r="BF188" i="8" s="1"/>
  <c r="AF4" i="8"/>
  <c r="AF3" i="8" s="1"/>
  <c r="BE208" i="8" s="1"/>
  <c r="AE4" i="8"/>
  <c r="AE3" i="8" s="1"/>
  <c r="AD4" i="8"/>
  <c r="AC4" i="8"/>
  <c r="AC3" i="8" s="1"/>
  <c r="BB189" i="8" s="1"/>
  <c r="AB4" i="8"/>
  <c r="AB3" i="8" s="1"/>
  <c r="BA207" i="8" s="1"/>
  <c r="AA4" i="8"/>
  <c r="AA3" i="8" s="1"/>
  <c r="Z4" i="8"/>
  <c r="Z3" i="8" s="1"/>
  <c r="Z165" i="8" s="1"/>
  <c r="Y4" i="8"/>
  <c r="X4" i="8"/>
  <c r="X3" i="8" s="1"/>
  <c r="AW163" i="8" s="1"/>
  <c r="W4" i="8"/>
  <c r="W3" i="8" s="1"/>
  <c r="W173" i="8" s="1"/>
  <c r="V4" i="8"/>
  <c r="U4" i="8"/>
  <c r="T4" i="8"/>
  <c r="T3" i="8" s="1"/>
  <c r="AS164" i="8" s="1"/>
  <c r="S4" i="8"/>
  <c r="S3" i="8" s="1"/>
  <c r="S174" i="8" s="1"/>
  <c r="R4" i="8"/>
  <c r="R3" i="8" s="1"/>
  <c r="R165" i="8" s="1"/>
  <c r="Q4" i="8"/>
  <c r="Q3" i="8" s="1"/>
  <c r="P4" i="8"/>
  <c r="P3" i="8" s="1"/>
  <c r="AO165" i="8" s="1"/>
  <c r="O4" i="8"/>
  <c r="O3" i="8" s="1"/>
  <c r="O174" i="8" s="1"/>
  <c r="N4" i="8"/>
  <c r="M4" i="8"/>
  <c r="L4" i="8"/>
  <c r="L3" i="8" s="1"/>
  <c r="AK164" i="8" s="1"/>
  <c r="K4" i="8"/>
  <c r="K3" i="8" s="1"/>
  <c r="K174" i="8" s="1"/>
  <c r="J4" i="8"/>
  <c r="J3" i="8" s="1"/>
  <c r="J165" i="8" s="1"/>
  <c r="I4" i="8"/>
  <c r="H4" i="8"/>
  <c r="H3" i="8" s="1"/>
  <c r="AG165" i="8" s="1"/>
  <c r="G4" i="8"/>
  <c r="G3" i="8" s="1"/>
  <c r="G173" i="8" s="1"/>
  <c r="F4" i="8"/>
  <c r="E4" i="8"/>
  <c r="D4" i="8"/>
  <c r="C4" i="8"/>
  <c r="B4" i="8"/>
  <c r="B3" i="8" s="1"/>
  <c r="AA60" i="8" s="1"/>
  <c r="CW3" i="8"/>
  <c r="CV3" i="8"/>
  <c r="CU3" i="8"/>
  <c r="CT3" i="8"/>
  <c r="CS3" i="8"/>
  <c r="CR3" i="8"/>
  <c r="CP3" i="8"/>
  <c r="CL3" i="8"/>
  <c r="CK3" i="8"/>
  <c r="CH3" i="8"/>
  <c r="CG3" i="8"/>
  <c r="BZ3" i="8"/>
  <c r="BX3" i="8"/>
  <c r="BV3" i="8"/>
  <c r="BN3" i="8"/>
  <c r="BJ3" i="8"/>
  <c r="BF3" i="8"/>
  <c r="BB3" i="8"/>
  <c r="AX3" i="8"/>
  <c r="AT3" i="8"/>
  <c r="BS207" i="8" s="1"/>
  <c r="AP3" i="8"/>
  <c r="BO207" i="8" s="1"/>
  <c r="AO3" i="8"/>
  <c r="BN188" i="8" s="1"/>
  <c r="AL3" i="8"/>
  <c r="BK207" i="8" s="1"/>
  <c r="AH3" i="8"/>
  <c r="BG207" i="8" s="1"/>
  <c r="AD3" i="8"/>
  <c r="BC207" i="8" s="1"/>
  <c r="Y3" i="8"/>
  <c r="Y173" i="8" s="1"/>
  <c r="V3" i="8"/>
  <c r="V165" i="8" s="1"/>
  <c r="U3" i="8"/>
  <c r="N3" i="8"/>
  <c r="N165" i="8" s="1"/>
  <c r="M3" i="8"/>
  <c r="I3" i="8"/>
  <c r="I173" i="8" s="1"/>
  <c r="F3" i="8"/>
  <c r="AE61" i="8" s="1"/>
  <c r="E3" i="8"/>
  <c r="AD188" i="8" s="1"/>
  <c r="BY7" i="8" l="1"/>
  <c r="BY215" i="8"/>
  <c r="BY218" i="8"/>
  <c r="BY223" i="8"/>
  <c r="BY225" i="8"/>
  <c r="BY227" i="8"/>
  <c r="BY217" i="8"/>
  <c r="BY220" i="8"/>
  <c r="BY214" i="8"/>
  <c r="BY219" i="8"/>
  <c r="BY213" i="8"/>
  <c r="BY224" i="8"/>
  <c r="BY229" i="8"/>
  <c r="BY231" i="8"/>
  <c r="BY222" i="8"/>
  <c r="BY226" i="8"/>
  <c r="BY216" i="8"/>
  <c r="BY230" i="8"/>
  <c r="BY228" i="8"/>
  <c r="BY232" i="8"/>
  <c r="BY233" i="8"/>
  <c r="BY235" i="8"/>
  <c r="BY237" i="8"/>
  <c r="BY239" i="8"/>
  <c r="BY241" i="8"/>
  <c r="BY243" i="8"/>
  <c r="BY245" i="8"/>
  <c r="BY247" i="8"/>
  <c r="BY249" i="8"/>
  <c r="BY251" i="8"/>
  <c r="BY221" i="8"/>
  <c r="BY240" i="8"/>
  <c r="BY248" i="8"/>
  <c r="BY238" i="8"/>
  <c r="BY246" i="8"/>
  <c r="BY253" i="8"/>
  <c r="BY255" i="8"/>
  <c r="BY257" i="8"/>
  <c r="BY259" i="8"/>
  <c r="BY261" i="8"/>
  <c r="BY161" i="8"/>
  <c r="BY163" i="8"/>
  <c r="BY165" i="8"/>
  <c r="BY236" i="8"/>
  <c r="BY212" i="8"/>
  <c r="BY234" i="8"/>
  <c r="BY250" i="8"/>
  <c r="BY254" i="8"/>
  <c r="BY258" i="8"/>
  <c r="BY164" i="8"/>
  <c r="BY167" i="8"/>
  <c r="BY169" i="8"/>
  <c r="BY171" i="8"/>
  <c r="BY173" i="8"/>
  <c r="BY175" i="8"/>
  <c r="BY177" i="8"/>
  <c r="BY179" i="8"/>
  <c r="BY181" i="8"/>
  <c r="BY183" i="8"/>
  <c r="BY185" i="8"/>
  <c r="BY187" i="8"/>
  <c r="BY189" i="8"/>
  <c r="BY191" i="8"/>
  <c r="BY193" i="8"/>
  <c r="BY195" i="8"/>
  <c r="BY197" i="8"/>
  <c r="BY199" i="8"/>
  <c r="BY160" i="8"/>
  <c r="BY256" i="8"/>
  <c r="BY162" i="8"/>
  <c r="BY170" i="8"/>
  <c r="BY174" i="8"/>
  <c r="BY178" i="8"/>
  <c r="BY182" i="8"/>
  <c r="BY186" i="8"/>
  <c r="BY190" i="8"/>
  <c r="BY194" i="8"/>
  <c r="BY198" i="8"/>
  <c r="BY202" i="8"/>
  <c r="BY204" i="8"/>
  <c r="BY206" i="8"/>
  <c r="BY208" i="8"/>
  <c r="BY111" i="8"/>
  <c r="BY113" i="8"/>
  <c r="BY115" i="8"/>
  <c r="BY117" i="8"/>
  <c r="BY119" i="8"/>
  <c r="BY121" i="8"/>
  <c r="BY123" i="8"/>
  <c r="BY125" i="8"/>
  <c r="BY244" i="8"/>
  <c r="BY166" i="8"/>
  <c r="BY176" i="8"/>
  <c r="BY192" i="8"/>
  <c r="BY205" i="8"/>
  <c r="BY112" i="8"/>
  <c r="BY120" i="8"/>
  <c r="BY124" i="8"/>
  <c r="BY109" i="8"/>
  <c r="BY242" i="8"/>
  <c r="BY260" i="8"/>
  <c r="BY172" i="8"/>
  <c r="BY188" i="8"/>
  <c r="BY203" i="8"/>
  <c r="BY110" i="8"/>
  <c r="BY118" i="8"/>
  <c r="BY127" i="8"/>
  <c r="BY129" i="8"/>
  <c r="BY131" i="8"/>
  <c r="BY133" i="8"/>
  <c r="BY135" i="8"/>
  <c r="BY137" i="8"/>
  <c r="BY139" i="8"/>
  <c r="BY141" i="8"/>
  <c r="BY143" i="8"/>
  <c r="BY145" i="8"/>
  <c r="BY147" i="8"/>
  <c r="BY149" i="8"/>
  <c r="BY151" i="8"/>
  <c r="BY153" i="8"/>
  <c r="BY155" i="8"/>
  <c r="BY157" i="8"/>
  <c r="BY60" i="8"/>
  <c r="BY62" i="8"/>
  <c r="BY64" i="8"/>
  <c r="BY66" i="8"/>
  <c r="BY68" i="8"/>
  <c r="BY70" i="8"/>
  <c r="BY72" i="8"/>
  <c r="BY74" i="8"/>
  <c r="BY76" i="8"/>
  <c r="BY78" i="8"/>
  <c r="BY80" i="8"/>
  <c r="BY82" i="8"/>
  <c r="BY84" i="8"/>
  <c r="BY86" i="8"/>
  <c r="BY88" i="8"/>
  <c r="BY90" i="8"/>
  <c r="BY92" i="8"/>
  <c r="BY94" i="8"/>
  <c r="BY96" i="8"/>
  <c r="BY98" i="8"/>
  <c r="BY100" i="8"/>
  <c r="BY102" i="8"/>
  <c r="BY252" i="8"/>
  <c r="BY184" i="8"/>
  <c r="BY201" i="8"/>
  <c r="BY116" i="8"/>
  <c r="BY126" i="8"/>
  <c r="BY58" i="8"/>
  <c r="BY168" i="8"/>
  <c r="BY200" i="8"/>
  <c r="BY209" i="8"/>
  <c r="BY122" i="8"/>
  <c r="BY130" i="8"/>
  <c r="BY134" i="8"/>
  <c r="BY138" i="8"/>
  <c r="BY150" i="8"/>
  <c r="BY73" i="8"/>
  <c r="BY81" i="8"/>
  <c r="BY85" i="8"/>
  <c r="BY89" i="8"/>
  <c r="BY103" i="8"/>
  <c r="BY107" i="8"/>
  <c r="BY180" i="8"/>
  <c r="BY114" i="8"/>
  <c r="BY128" i="8"/>
  <c r="BY132" i="8"/>
  <c r="BY136" i="8"/>
  <c r="BY140" i="8"/>
  <c r="BY144" i="8"/>
  <c r="BY148" i="8"/>
  <c r="BY152" i="8"/>
  <c r="BY156" i="8"/>
  <c r="BY59" i="8"/>
  <c r="BY63" i="8"/>
  <c r="BY67" i="8"/>
  <c r="BY71" i="8"/>
  <c r="BY75" i="8"/>
  <c r="BY79" i="8"/>
  <c r="BY83" i="8"/>
  <c r="BY87" i="8"/>
  <c r="BY91" i="8"/>
  <c r="BY95" i="8"/>
  <c r="BY99" i="8"/>
  <c r="BY104" i="8"/>
  <c r="BY106" i="8"/>
  <c r="BY142" i="8"/>
  <c r="BY146" i="8"/>
  <c r="BY154" i="8"/>
  <c r="BY101" i="8"/>
  <c r="BY196" i="8"/>
  <c r="BY207" i="8"/>
  <c r="BY158" i="8"/>
  <c r="BY61" i="8"/>
  <c r="BY65" i="8"/>
  <c r="BY69" i="8"/>
  <c r="BY77" i="8"/>
  <c r="BY93" i="8"/>
  <c r="BY97" i="8"/>
  <c r="BY105" i="8"/>
  <c r="BU213" i="8"/>
  <c r="BU216" i="8"/>
  <c r="BU221" i="8"/>
  <c r="BU224" i="8"/>
  <c r="BU225" i="8"/>
  <c r="BU227" i="8"/>
  <c r="BU215" i="8"/>
  <c r="BU218" i="8"/>
  <c r="BU223" i="8"/>
  <c r="BU217" i="8"/>
  <c r="BU226" i="8"/>
  <c r="BU222" i="8"/>
  <c r="BU229" i="8"/>
  <c r="BU231" i="8"/>
  <c r="BU220" i="8"/>
  <c r="BU219" i="8"/>
  <c r="BU228" i="8"/>
  <c r="BU233" i="8"/>
  <c r="BU235" i="8"/>
  <c r="BU237" i="8"/>
  <c r="BU239" i="8"/>
  <c r="BU241" i="8"/>
  <c r="BU243" i="8"/>
  <c r="BU245" i="8"/>
  <c r="BU247" i="8"/>
  <c r="BU249" i="8"/>
  <c r="BU251" i="8"/>
  <c r="BU214" i="8"/>
  <c r="BU238" i="8"/>
  <c r="BU246" i="8"/>
  <c r="BU236" i="8"/>
  <c r="BU244" i="8"/>
  <c r="BU253" i="8"/>
  <c r="BU255" i="8"/>
  <c r="BU257" i="8"/>
  <c r="BU259" i="8"/>
  <c r="BU261" i="8"/>
  <c r="BU161" i="8"/>
  <c r="BU163" i="8"/>
  <c r="BU165" i="8"/>
  <c r="BU234" i="8"/>
  <c r="BU250" i="8"/>
  <c r="BU248" i="8"/>
  <c r="BU252" i="8"/>
  <c r="BU256" i="8"/>
  <c r="BU260" i="8"/>
  <c r="BU162" i="8"/>
  <c r="BU166" i="8"/>
  <c r="BU167" i="8"/>
  <c r="BU169" i="8"/>
  <c r="BU171" i="8"/>
  <c r="BU173" i="8"/>
  <c r="BU175" i="8"/>
  <c r="BU177" i="8"/>
  <c r="BU179" i="8"/>
  <c r="BU181" i="8"/>
  <c r="BU183" i="8"/>
  <c r="BU185" i="8"/>
  <c r="BU187" i="8"/>
  <c r="BU189" i="8"/>
  <c r="BU191" i="8"/>
  <c r="BU193" i="8"/>
  <c r="BU195" i="8"/>
  <c r="BU197" i="8"/>
  <c r="BU199" i="8"/>
  <c r="BU201" i="8"/>
  <c r="BU232" i="8"/>
  <c r="BU212" i="8"/>
  <c r="BU160" i="8"/>
  <c r="BU254" i="8"/>
  <c r="BU168" i="8"/>
  <c r="BU172" i="8"/>
  <c r="BU176" i="8"/>
  <c r="BU180" i="8"/>
  <c r="BU184" i="8"/>
  <c r="BU188" i="8"/>
  <c r="BU192" i="8"/>
  <c r="BU196" i="8"/>
  <c r="BU200" i="8"/>
  <c r="BU202" i="8"/>
  <c r="BU204" i="8"/>
  <c r="BU206" i="8"/>
  <c r="BU208" i="8"/>
  <c r="BU111" i="8"/>
  <c r="BU113" i="8"/>
  <c r="BU115" i="8"/>
  <c r="BU117" i="8"/>
  <c r="BU119" i="8"/>
  <c r="BU121" i="8"/>
  <c r="BU123" i="8"/>
  <c r="BU125" i="8"/>
  <c r="BU242" i="8"/>
  <c r="BU230" i="8"/>
  <c r="BU240" i="8"/>
  <c r="BU164" i="8"/>
  <c r="BU174" i="8"/>
  <c r="BU190" i="8"/>
  <c r="BU203" i="8"/>
  <c r="BU110" i="8"/>
  <c r="BU118" i="8"/>
  <c r="BU109" i="8"/>
  <c r="BU258" i="8"/>
  <c r="BU170" i="8"/>
  <c r="BU186" i="8"/>
  <c r="BU209" i="8"/>
  <c r="BU116" i="8"/>
  <c r="BU127" i="8"/>
  <c r="BU129" i="8"/>
  <c r="BU131" i="8"/>
  <c r="BU133" i="8"/>
  <c r="BU135" i="8"/>
  <c r="BU137" i="8"/>
  <c r="BU139" i="8"/>
  <c r="BU141" i="8"/>
  <c r="BU143" i="8"/>
  <c r="BU145" i="8"/>
  <c r="BU147" i="8"/>
  <c r="BU149" i="8"/>
  <c r="BU151" i="8"/>
  <c r="BU153" i="8"/>
  <c r="BU155" i="8"/>
  <c r="BU157" i="8"/>
  <c r="BU60" i="8"/>
  <c r="BU62" i="8"/>
  <c r="BU64" i="8"/>
  <c r="BU66" i="8"/>
  <c r="BU68" i="8"/>
  <c r="BU70" i="8"/>
  <c r="BU72" i="8"/>
  <c r="BU74" i="8"/>
  <c r="BU76" i="8"/>
  <c r="BU78" i="8"/>
  <c r="BU80" i="8"/>
  <c r="BU82" i="8"/>
  <c r="BU84" i="8"/>
  <c r="BU86" i="8"/>
  <c r="BU88" i="8"/>
  <c r="BU90" i="8"/>
  <c r="BU92" i="8"/>
  <c r="BU94" i="8"/>
  <c r="BU96" i="8"/>
  <c r="BU98" i="8"/>
  <c r="BU100" i="8"/>
  <c r="BU102" i="8"/>
  <c r="BU182" i="8"/>
  <c r="BU114" i="8"/>
  <c r="BU58" i="8"/>
  <c r="BU124" i="8"/>
  <c r="BU128" i="8"/>
  <c r="BU144" i="8"/>
  <c r="BU148" i="8"/>
  <c r="BU152" i="8"/>
  <c r="BU75" i="8"/>
  <c r="BU79" i="8"/>
  <c r="BU83" i="8"/>
  <c r="BU87" i="8"/>
  <c r="BU91" i="8"/>
  <c r="BU178" i="8"/>
  <c r="BU112" i="8"/>
  <c r="BU130" i="8"/>
  <c r="BU134" i="8"/>
  <c r="BU138" i="8"/>
  <c r="BU142" i="8"/>
  <c r="BU146" i="8"/>
  <c r="BU150" i="8"/>
  <c r="BU154" i="8"/>
  <c r="BU158" i="8"/>
  <c r="BU61" i="8"/>
  <c r="BU65" i="8"/>
  <c r="BU69" i="8"/>
  <c r="BU73" i="8"/>
  <c r="BU77" i="8"/>
  <c r="BU81" i="8"/>
  <c r="BU85" i="8"/>
  <c r="BU89" i="8"/>
  <c r="BU93" i="8"/>
  <c r="BU97" i="8"/>
  <c r="BU101" i="8"/>
  <c r="BU104" i="8"/>
  <c r="BU106" i="8"/>
  <c r="BU198" i="8"/>
  <c r="BU207" i="8"/>
  <c r="BU122" i="8"/>
  <c r="BU194" i="8"/>
  <c r="BU205" i="8"/>
  <c r="BU120" i="8"/>
  <c r="BU126" i="8"/>
  <c r="BU59" i="8"/>
  <c r="BU71" i="8"/>
  <c r="BU95" i="8"/>
  <c r="BU99" i="8"/>
  <c r="BU103" i="8"/>
  <c r="BU105" i="8"/>
  <c r="BU107" i="8"/>
  <c r="BU132" i="8"/>
  <c r="BU136" i="8"/>
  <c r="BU140" i="8"/>
  <c r="BU156" i="8"/>
  <c r="BU63" i="8"/>
  <c r="BU67" i="8"/>
  <c r="CC217" i="8"/>
  <c r="CC220" i="8"/>
  <c r="CC225" i="8"/>
  <c r="CC214" i="8"/>
  <c r="CC219" i="8"/>
  <c r="CC222" i="8"/>
  <c r="CC216" i="8"/>
  <c r="CC221" i="8"/>
  <c r="CC226" i="8"/>
  <c r="CC215" i="8"/>
  <c r="CC227" i="8"/>
  <c r="CC229" i="8"/>
  <c r="CC231" i="8"/>
  <c r="CC213" i="8"/>
  <c r="CC224" i="8"/>
  <c r="CC223" i="8"/>
  <c r="CC230" i="8"/>
  <c r="CC233" i="8"/>
  <c r="CC235" i="8"/>
  <c r="CC237" i="8"/>
  <c r="CC239" i="8"/>
  <c r="CC241" i="8"/>
  <c r="CC243" i="8"/>
  <c r="CC245" i="8"/>
  <c r="CC247" i="8"/>
  <c r="CC249" i="8"/>
  <c r="CC251" i="8"/>
  <c r="CC218" i="8"/>
  <c r="CC228" i="8"/>
  <c r="CC234" i="8"/>
  <c r="CC242" i="8"/>
  <c r="CC250" i="8"/>
  <c r="CC240" i="8"/>
  <c r="CC248" i="8"/>
  <c r="CC253" i="8"/>
  <c r="CC255" i="8"/>
  <c r="CC257" i="8"/>
  <c r="CC259" i="8"/>
  <c r="CC261" i="8"/>
  <c r="CC161" i="8"/>
  <c r="CC163" i="8"/>
  <c r="CC165" i="8"/>
  <c r="CC238" i="8"/>
  <c r="CC236" i="8"/>
  <c r="CC252" i="8"/>
  <c r="CC256" i="8"/>
  <c r="CC260" i="8"/>
  <c r="CC162" i="8"/>
  <c r="CC166" i="8"/>
  <c r="CC167" i="8"/>
  <c r="CC169" i="8"/>
  <c r="CC171" i="8"/>
  <c r="CC173" i="8"/>
  <c r="CC175" i="8"/>
  <c r="CC177" i="8"/>
  <c r="CC179" i="8"/>
  <c r="CC181" i="8"/>
  <c r="CC183" i="8"/>
  <c r="CC185" i="8"/>
  <c r="CC187" i="8"/>
  <c r="CC189" i="8"/>
  <c r="CC191" i="8"/>
  <c r="CC193" i="8"/>
  <c r="CC195" i="8"/>
  <c r="CC197" i="8"/>
  <c r="CC199" i="8"/>
  <c r="CC160" i="8"/>
  <c r="CC232" i="8"/>
  <c r="CC258" i="8"/>
  <c r="CC164" i="8"/>
  <c r="CC168" i="8"/>
  <c r="CC172" i="8"/>
  <c r="CC176" i="8"/>
  <c r="CC180" i="8"/>
  <c r="CC184" i="8"/>
  <c r="CC188" i="8"/>
  <c r="CC192" i="8"/>
  <c r="CC196" i="8"/>
  <c r="CC200" i="8"/>
  <c r="CC202" i="8"/>
  <c r="CC204" i="8"/>
  <c r="CC206" i="8"/>
  <c r="CC208" i="8"/>
  <c r="CC111" i="8"/>
  <c r="CC113" i="8"/>
  <c r="CC115" i="8"/>
  <c r="CC117" i="8"/>
  <c r="CC119" i="8"/>
  <c r="CC121" i="8"/>
  <c r="CC123" i="8"/>
  <c r="CC125" i="8"/>
  <c r="CC246" i="8"/>
  <c r="CC212" i="8"/>
  <c r="CC178" i="8"/>
  <c r="CC194" i="8"/>
  <c r="CC207" i="8"/>
  <c r="CC114" i="8"/>
  <c r="CC122" i="8"/>
  <c r="CC109" i="8"/>
  <c r="CC174" i="8"/>
  <c r="CC190" i="8"/>
  <c r="CC205" i="8"/>
  <c r="CC112" i="8"/>
  <c r="CC120" i="8"/>
  <c r="CC126" i="8"/>
  <c r="CC127" i="8"/>
  <c r="CC129" i="8"/>
  <c r="CC131" i="8"/>
  <c r="CC133" i="8"/>
  <c r="CC135" i="8"/>
  <c r="CC137" i="8"/>
  <c r="CC139" i="8"/>
  <c r="CC141" i="8"/>
  <c r="CC143" i="8"/>
  <c r="CC145" i="8"/>
  <c r="CC147" i="8"/>
  <c r="CC149" i="8"/>
  <c r="CC151" i="8"/>
  <c r="CC153" i="8"/>
  <c r="CC155" i="8"/>
  <c r="CC157" i="8"/>
  <c r="CC60" i="8"/>
  <c r="CC62" i="8"/>
  <c r="CC64" i="8"/>
  <c r="CC66" i="8"/>
  <c r="CC68" i="8"/>
  <c r="CC70" i="8"/>
  <c r="CC72" i="8"/>
  <c r="CC74" i="8"/>
  <c r="CC76" i="8"/>
  <c r="CC78" i="8"/>
  <c r="CC80" i="8"/>
  <c r="CC82" i="8"/>
  <c r="CC84" i="8"/>
  <c r="CC86" i="8"/>
  <c r="CC88" i="8"/>
  <c r="CC90" i="8"/>
  <c r="CC92" i="8"/>
  <c r="CC94" i="8"/>
  <c r="CC96" i="8"/>
  <c r="CC98" i="8"/>
  <c r="CC100" i="8"/>
  <c r="CC102" i="8"/>
  <c r="CC186" i="8"/>
  <c r="CC203" i="8"/>
  <c r="CC118" i="8"/>
  <c r="CC124" i="8"/>
  <c r="CC58" i="8"/>
  <c r="CC244" i="8"/>
  <c r="CC170" i="8"/>
  <c r="CC110" i="8"/>
  <c r="CC198" i="8"/>
  <c r="CC209" i="8"/>
  <c r="CC156" i="8"/>
  <c r="CC67" i="8"/>
  <c r="CC95" i="8"/>
  <c r="CC105" i="8"/>
  <c r="CC182" i="8"/>
  <c r="CC201" i="8"/>
  <c r="CC116" i="8"/>
  <c r="CC130" i="8"/>
  <c r="CC134" i="8"/>
  <c r="CC138" i="8"/>
  <c r="CC142" i="8"/>
  <c r="CC146" i="8"/>
  <c r="CC150" i="8"/>
  <c r="CC154" i="8"/>
  <c r="CC158" i="8"/>
  <c r="CC61" i="8"/>
  <c r="CC65" i="8"/>
  <c r="CC69" i="8"/>
  <c r="CC73" i="8"/>
  <c r="CC77" i="8"/>
  <c r="CC81" i="8"/>
  <c r="CC85" i="8"/>
  <c r="CC89" i="8"/>
  <c r="CC93" i="8"/>
  <c r="CC97" i="8"/>
  <c r="CC101" i="8"/>
  <c r="CC104" i="8"/>
  <c r="CC106" i="8"/>
  <c r="CC254" i="8"/>
  <c r="CC132" i="8"/>
  <c r="CC136" i="8"/>
  <c r="CC140" i="8"/>
  <c r="CC152" i="8"/>
  <c r="CC63" i="8"/>
  <c r="CC75" i="8"/>
  <c r="CC83" i="8"/>
  <c r="CC128" i="8"/>
  <c r="CC144" i="8"/>
  <c r="CC148" i="8"/>
  <c r="CC59" i="8"/>
  <c r="CC71" i="8"/>
  <c r="CC79" i="8"/>
  <c r="CC87" i="8"/>
  <c r="CC91" i="8"/>
  <c r="CC99" i="8"/>
  <c r="CC103" i="8"/>
  <c r="CC107" i="8"/>
  <c r="BT213" i="8"/>
  <c r="BT215" i="8"/>
  <c r="BT217" i="8"/>
  <c r="BT219" i="8"/>
  <c r="BT221" i="8"/>
  <c r="BT223" i="8"/>
  <c r="BT218" i="8"/>
  <c r="BT220" i="8"/>
  <c r="BT226" i="8"/>
  <c r="BT222" i="8"/>
  <c r="BT229" i="8"/>
  <c r="BT216" i="8"/>
  <c r="BT225" i="8"/>
  <c r="BT214" i="8"/>
  <c r="BT228" i="8"/>
  <c r="BT230" i="8"/>
  <c r="BT232" i="8"/>
  <c r="BT231" i="8"/>
  <c r="BT233" i="8"/>
  <c r="BT235" i="8"/>
  <c r="BT237" i="8"/>
  <c r="BT239" i="8"/>
  <c r="BT241" i="8"/>
  <c r="BT243" i="8"/>
  <c r="BT245" i="8"/>
  <c r="BT247" i="8"/>
  <c r="BT249" i="8"/>
  <c r="BT251" i="8"/>
  <c r="BT227" i="8"/>
  <c r="BT224" i="8"/>
  <c r="BT234" i="8"/>
  <c r="BT236" i="8"/>
  <c r="BT238" i="8"/>
  <c r="BT240" i="8"/>
  <c r="BT242" i="8"/>
  <c r="BT244" i="8"/>
  <c r="BT246" i="8"/>
  <c r="BT248" i="8"/>
  <c r="BT250" i="8"/>
  <c r="BT252" i="8"/>
  <c r="BT253" i="8"/>
  <c r="BT255" i="8"/>
  <c r="BT257" i="8"/>
  <c r="BT259" i="8"/>
  <c r="BT261" i="8"/>
  <c r="BT161" i="8"/>
  <c r="BT163" i="8"/>
  <c r="BT165" i="8"/>
  <c r="BT256" i="8"/>
  <c r="BT260" i="8"/>
  <c r="BT162" i="8"/>
  <c r="BT166" i="8"/>
  <c r="BT167" i="8"/>
  <c r="BT169" i="8"/>
  <c r="BT171" i="8"/>
  <c r="BT173" i="8"/>
  <c r="BT175" i="8"/>
  <c r="BT177" i="8"/>
  <c r="BT179" i="8"/>
  <c r="BT181" i="8"/>
  <c r="BT183" i="8"/>
  <c r="BT185" i="8"/>
  <c r="BT187" i="8"/>
  <c r="BT189" i="8"/>
  <c r="BT191" i="8"/>
  <c r="BT193" i="8"/>
  <c r="BT195" i="8"/>
  <c r="BT197" i="8"/>
  <c r="BT199" i="8"/>
  <c r="BT201" i="8"/>
  <c r="BT212" i="8"/>
  <c r="BT254" i="8"/>
  <c r="BT168" i="8"/>
  <c r="BT172" i="8"/>
  <c r="BT176" i="8"/>
  <c r="BT180" i="8"/>
  <c r="BT184" i="8"/>
  <c r="BT188" i="8"/>
  <c r="BT192" i="8"/>
  <c r="BT196" i="8"/>
  <c r="BT200" i="8"/>
  <c r="BT202" i="8"/>
  <c r="BT204" i="8"/>
  <c r="BT206" i="8"/>
  <c r="BT208" i="8"/>
  <c r="BT111" i="8"/>
  <c r="BT113" i="8"/>
  <c r="BT115" i="8"/>
  <c r="BT117" i="8"/>
  <c r="BT119" i="8"/>
  <c r="BT121" i="8"/>
  <c r="BT123" i="8"/>
  <c r="BT125" i="8"/>
  <c r="BT160" i="8"/>
  <c r="BT258" i="8"/>
  <c r="BT164" i="8"/>
  <c r="BT170" i="8"/>
  <c r="BT174" i="8"/>
  <c r="BT178" i="8"/>
  <c r="BT182" i="8"/>
  <c r="BT186" i="8"/>
  <c r="BT190" i="8"/>
  <c r="BT194" i="8"/>
  <c r="BT198" i="8"/>
  <c r="BT203" i="8"/>
  <c r="BT205" i="8"/>
  <c r="BT207" i="8"/>
  <c r="BT209" i="8"/>
  <c r="BT110" i="8"/>
  <c r="BT112" i="8"/>
  <c r="BT114" i="8"/>
  <c r="BT116" i="8"/>
  <c r="BT118" i="8"/>
  <c r="BT120" i="8"/>
  <c r="BT122" i="8"/>
  <c r="BT127" i="8"/>
  <c r="BT129" i="8"/>
  <c r="BT131" i="8"/>
  <c r="BT133" i="8"/>
  <c r="BT135" i="8"/>
  <c r="BT137" i="8"/>
  <c r="BT139" i="8"/>
  <c r="BT141" i="8"/>
  <c r="BT143" i="8"/>
  <c r="BT145" i="8"/>
  <c r="BT147" i="8"/>
  <c r="BT149" i="8"/>
  <c r="BT151" i="8"/>
  <c r="BT153" i="8"/>
  <c r="BT155" i="8"/>
  <c r="BT157" i="8"/>
  <c r="BT60" i="8"/>
  <c r="BT62" i="8"/>
  <c r="BT64" i="8"/>
  <c r="BT66" i="8"/>
  <c r="BT68" i="8"/>
  <c r="BT70" i="8"/>
  <c r="BT72" i="8"/>
  <c r="BT74" i="8"/>
  <c r="BT76" i="8"/>
  <c r="BT78" i="8"/>
  <c r="BT80" i="8"/>
  <c r="BT82" i="8"/>
  <c r="BT84" i="8"/>
  <c r="BT86" i="8"/>
  <c r="BT88" i="8"/>
  <c r="BT90" i="8"/>
  <c r="BT92" i="8"/>
  <c r="BT94" i="8"/>
  <c r="BT96" i="8"/>
  <c r="BT98" i="8"/>
  <c r="BT100" i="8"/>
  <c r="BT102" i="8"/>
  <c r="BT124" i="8"/>
  <c r="BT109" i="8"/>
  <c r="BT130" i="8"/>
  <c r="BT134" i="8"/>
  <c r="BT138" i="8"/>
  <c r="BT142" i="8"/>
  <c r="BT146" i="8"/>
  <c r="BT150" i="8"/>
  <c r="BT154" i="8"/>
  <c r="BT158" i="8"/>
  <c r="BT61" i="8"/>
  <c r="BT65" i="8"/>
  <c r="BT69" i="8"/>
  <c r="BT73" i="8"/>
  <c r="BT77" i="8"/>
  <c r="BT81" i="8"/>
  <c r="BT85" i="8"/>
  <c r="BT89" i="8"/>
  <c r="BT93" i="8"/>
  <c r="BT97" i="8"/>
  <c r="BT101" i="8"/>
  <c r="BT104" i="8"/>
  <c r="BT106" i="8"/>
  <c r="BT126" i="8"/>
  <c r="BT132" i="8"/>
  <c r="BT136" i="8"/>
  <c r="BT140" i="8"/>
  <c r="BT144" i="8"/>
  <c r="BT148" i="8"/>
  <c r="BT59" i="8"/>
  <c r="BT67" i="8"/>
  <c r="BT71" i="8"/>
  <c r="BT75" i="8"/>
  <c r="BT83" i="8"/>
  <c r="BT87" i="8"/>
  <c r="BT95" i="8"/>
  <c r="BT58" i="8"/>
  <c r="BT128" i="8"/>
  <c r="BT152" i="8"/>
  <c r="BT156" i="8"/>
  <c r="BT63" i="8"/>
  <c r="BT79" i="8"/>
  <c r="BT103" i="8"/>
  <c r="BT105" i="8"/>
  <c r="BT107" i="8"/>
  <c r="BT91" i="8"/>
  <c r="BT99" i="8"/>
  <c r="CG214" i="8"/>
  <c r="CG219" i="8"/>
  <c r="CG222" i="8"/>
  <c r="CG225" i="8"/>
  <c r="CG213" i="8"/>
  <c r="CG216" i="8"/>
  <c r="CG221" i="8"/>
  <c r="CG218" i="8"/>
  <c r="CG223" i="8"/>
  <c r="CG224" i="8"/>
  <c r="CG217" i="8"/>
  <c r="CG227" i="8"/>
  <c r="CG229" i="8"/>
  <c r="CG231" i="8"/>
  <c r="CG215" i="8"/>
  <c r="CG226" i="8"/>
  <c r="CG220" i="8"/>
  <c r="CG232" i="8"/>
  <c r="CG233" i="8"/>
  <c r="CG235" i="8"/>
  <c r="CG237" i="8"/>
  <c r="CG239" i="8"/>
  <c r="CG241" i="8"/>
  <c r="CG243" i="8"/>
  <c r="CG245" i="8"/>
  <c r="CG247" i="8"/>
  <c r="CG249" i="8"/>
  <c r="CG251" i="8"/>
  <c r="CG228" i="8"/>
  <c r="CG230" i="8"/>
  <c r="CG236" i="8"/>
  <c r="CG244" i="8"/>
  <c r="CG234" i="8"/>
  <c r="CG242" i="8"/>
  <c r="CG250" i="8"/>
  <c r="CG253" i="8"/>
  <c r="CG255" i="8"/>
  <c r="CG257" i="8"/>
  <c r="CG259" i="8"/>
  <c r="CG261" i="8"/>
  <c r="CG161" i="8"/>
  <c r="CG163" i="8"/>
  <c r="CG165" i="8"/>
  <c r="CG240" i="8"/>
  <c r="CG212" i="8"/>
  <c r="CG238" i="8"/>
  <c r="CG254" i="8"/>
  <c r="CG258" i="8"/>
  <c r="CG164" i="8"/>
  <c r="CG167" i="8"/>
  <c r="CG169" i="8"/>
  <c r="CG171" i="8"/>
  <c r="CG173" i="8"/>
  <c r="CG175" i="8"/>
  <c r="CG177" i="8"/>
  <c r="CG179" i="8"/>
  <c r="CG181" i="8"/>
  <c r="CG183" i="8"/>
  <c r="CG185" i="8"/>
  <c r="CG187" i="8"/>
  <c r="CG189" i="8"/>
  <c r="CG191" i="8"/>
  <c r="CG193" i="8"/>
  <c r="CG195" i="8"/>
  <c r="CG197" i="8"/>
  <c r="CG199" i="8"/>
  <c r="CG160" i="8"/>
  <c r="CG252" i="8"/>
  <c r="CG260" i="8"/>
  <c r="CG166" i="8"/>
  <c r="CG170" i="8"/>
  <c r="CG174" i="8"/>
  <c r="CG178" i="8"/>
  <c r="CG182" i="8"/>
  <c r="CG186" i="8"/>
  <c r="CG190" i="8"/>
  <c r="CG194" i="8"/>
  <c r="CG198" i="8"/>
  <c r="CG202" i="8"/>
  <c r="CG204" i="8"/>
  <c r="CG206" i="8"/>
  <c r="CG208" i="8"/>
  <c r="CG111" i="8"/>
  <c r="CG113" i="8"/>
  <c r="CG115" i="8"/>
  <c r="CG117" i="8"/>
  <c r="CG119" i="8"/>
  <c r="CG121" i="8"/>
  <c r="CG123" i="8"/>
  <c r="CG125" i="8"/>
  <c r="CG248" i="8"/>
  <c r="CG180" i="8"/>
  <c r="CG196" i="8"/>
  <c r="CG201" i="8"/>
  <c r="CG209" i="8"/>
  <c r="CG116" i="8"/>
  <c r="CG124" i="8"/>
  <c r="CG126" i="8"/>
  <c r="CG109" i="8"/>
  <c r="CG162" i="8"/>
  <c r="CG176" i="8"/>
  <c r="CG192" i="8"/>
  <c r="CG207" i="8"/>
  <c r="CG114" i="8"/>
  <c r="CG122" i="8"/>
  <c r="CG127" i="8"/>
  <c r="CG129" i="8"/>
  <c r="CG131" i="8"/>
  <c r="CG133" i="8"/>
  <c r="CG135" i="8"/>
  <c r="CG137" i="8"/>
  <c r="CG139" i="8"/>
  <c r="CG141" i="8"/>
  <c r="CG143" i="8"/>
  <c r="CG145" i="8"/>
  <c r="CG147" i="8"/>
  <c r="CG149" i="8"/>
  <c r="CG151" i="8"/>
  <c r="CG153" i="8"/>
  <c r="CG155" i="8"/>
  <c r="CG157" i="8"/>
  <c r="CG60" i="8"/>
  <c r="CG62" i="8"/>
  <c r="CG64" i="8"/>
  <c r="CG66" i="8"/>
  <c r="CG68" i="8"/>
  <c r="CG70" i="8"/>
  <c r="CG72" i="8"/>
  <c r="CG74" i="8"/>
  <c r="CG76" i="8"/>
  <c r="CG78" i="8"/>
  <c r="CG80" i="8"/>
  <c r="CG82" i="8"/>
  <c r="CG84" i="8"/>
  <c r="CG86" i="8"/>
  <c r="CG88" i="8"/>
  <c r="CG90" i="8"/>
  <c r="CG92" i="8"/>
  <c r="CG94" i="8"/>
  <c r="CG96" i="8"/>
  <c r="CG98" i="8"/>
  <c r="CG100" i="8"/>
  <c r="CG102" i="8"/>
  <c r="CG256" i="8"/>
  <c r="CG188" i="8"/>
  <c r="CG205" i="8"/>
  <c r="CG120" i="8"/>
  <c r="CG58" i="8"/>
  <c r="CG172" i="8"/>
  <c r="CG142" i="8"/>
  <c r="CG146" i="8"/>
  <c r="CG154" i="8"/>
  <c r="CG61" i="8"/>
  <c r="CG65" i="8"/>
  <c r="CG93" i="8"/>
  <c r="CG101" i="8"/>
  <c r="CG184" i="8"/>
  <c r="CG203" i="8"/>
  <c r="CG118" i="8"/>
  <c r="CG128" i="8"/>
  <c r="CG132" i="8"/>
  <c r="CG136" i="8"/>
  <c r="CG140" i="8"/>
  <c r="CG144" i="8"/>
  <c r="CG148" i="8"/>
  <c r="CG152" i="8"/>
  <c r="CG156" i="8"/>
  <c r="CG59" i="8"/>
  <c r="CG63" i="8"/>
  <c r="CG67" i="8"/>
  <c r="CG71" i="8"/>
  <c r="CG75" i="8"/>
  <c r="CG79" i="8"/>
  <c r="CG83" i="8"/>
  <c r="CG87" i="8"/>
  <c r="CG91" i="8"/>
  <c r="CG95" i="8"/>
  <c r="CG99" i="8"/>
  <c r="CG104" i="8"/>
  <c r="CG106" i="8"/>
  <c r="CG112" i="8"/>
  <c r="CG168" i="8"/>
  <c r="CG200" i="8"/>
  <c r="CG110" i="8"/>
  <c r="CG130" i="8"/>
  <c r="CG150" i="8"/>
  <c r="CG158" i="8"/>
  <c r="CG69" i="8"/>
  <c r="CG73" i="8"/>
  <c r="CG77" i="8"/>
  <c r="CG97" i="8"/>
  <c r="CG103" i="8"/>
  <c r="CG105" i="8"/>
  <c r="CG107" i="8"/>
  <c r="CG246" i="8"/>
  <c r="CG134" i="8"/>
  <c r="CG138" i="8"/>
  <c r="CG81" i="8"/>
  <c r="CG85" i="8"/>
  <c r="CG89" i="8"/>
  <c r="CS217" i="8"/>
  <c r="CS220" i="8"/>
  <c r="CS225" i="8"/>
  <c r="CS214" i="8"/>
  <c r="CS219" i="8"/>
  <c r="CS222" i="8"/>
  <c r="CS213" i="8"/>
  <c r="CS226" i="8"/>
  <c r="CS218" i="8"/>
  <c r="CS223" i="8"/>
  <c r="CS227" i="8"/>
  <c r="CS229" i="8"/>
  <c r="CS231" i="8"/>
  <c r="CS216" i="8"/>
  <c r="CS221" i="8"/>
  <c r="CS224" i="8"/>
  <c r="CS230" i="8"/>
  <c r="CS233" i="8"/>
  <c r="CS235" i="8"/>
  <c r="CS237" i="8"/>
  <c r="CS239" i="8"/>
  <c r="CS241" i="8"/>
  <c r="CS243" i="8"/>
  <c r="CS245" i="8"/>
  <c r="CS247" i="8"/>
  <c r="CS249" i="8"/>
  <c r="CS251" i="8"/>
  <c r="CS228" i="8"/>
  <c r="CS234" i="8"/>
  <c r="CS242" i="8"/>
  <c r="CS250" i="8"/>
  <c r="CS215" i="8"/>
  <c r="CS232" i="8"/>
  <c r="CS240" i="8"/>
  <c r="CS248" i="8"/>
  <c r="CS253" i="8"/>
  <c r="CS255" i="8"/>
  <c r="CS257" i="8"/>
  <c r="CS259" i="8"/>
  <c r="CS261" i="8"/>
  <c r="CS161" i="8"/>
  <c r="CS163" i="8"/>
  <c r="CS165" i="8"/>
  <c r="CS246" i="8"/>
  <c r="CS244" i="8"/>
  <c r="CS252" i="8"/>
  <c r="CS256" i="8"/>
  <c r="CS260" i="8"/>
  <c r="CS162" i="8"/>
  <c r="CS166" i="8"/>
  <c r="CS167" i="8"/>
  <c r="CS169" i="8"/>
  <c r="CS171" i="8"/>
  <c r="CS173" i="8"/>
  <c r="CS175" i="8"/>
  <c r="CS177" i="8"/>
  <c r="CS179" i="8"/>
  <c r="CS181" i="8"/>
  <c r="CS183" i="8"/>
  <c r="CS185" i="8"/>
  <c r="CS187" i="8"/>
  <c r="CS189" i="8"/>
  <c r="CS191" i="8"/>
  <c r="CS193" i="8"/>
  <c r="CS195" i="8"/>
  <c r="CS197" i="8"/>
  <c r="CS199" i="8"/>
  <c r="CS238" i="8"/>
  <c r="CS160" i="8"/>
  <c r="CS236" i="8"/>
  <c r="CS258" i="8"/>
  <c r="CS164" i="8"/>
  <c r="CS168" i="8"/>
  <c r="CS172" i="8"/>
  <c r="CS176" i="8"/>
  <c r="CS180" i="8"/>
  <c r="CS184" i="8"/>
  <c r="CS188" i="8"/>
  <c r="CS192" i="8"/>
  <c r="CS196" i="8"/>
  <c r="CS200" i="8"/>
  <c r="CS202" i="8"/>
  <c r="CS204" i="8"/>
  <c r="CS206" i="8"/>
  <c r="CS208" i="8"/>
  <c r="CS111" i="8"/>
  <c r="CS113" i="8"/>
  <c r="CS115" i="8"/>
  <c r="CS117" i="8"/>
  <c r="CS119" i="8"/>
  <c r="CS121" i="8"/>
  <c r="CS123" i="8"/>
  <c r="CS125" i="8"/>
  <c r="CS212" i="8"/>
  <c r="CS170" i="8"/>
  <c r="CS186" i="8"/>
  <c r="CS207" i="8"/>
  <c r="CS114" i="8"/>
  <c r="CS122" i="8"/>
  <c r="CS109" i="8"/>
  <c r="CS182" i="8"/>
  <c r="CS198" i="8"/>
  <c r="CS205" i="8"/>
  <c r="CS112" i="8"/>
  <c r="CS120" i="8"/>
  <c r="CS127" i="8"/>
  <c r="CS129" i="8"/>
  <c r="CS131" i="8"/>
  <c r="CS133" i="8"/>
  <c r="CS135" i="8"/>
  <c r="CS137" i="8"/>
  <c r="CS139" i="8"/>
  <c r="CS141" i="8"/>
  <c r="CS143" i="8"/>
  <c r="CS145" i="8"/>
  <c r="CS147" i="8"/>
  <c r="CS149" i="8"/>
  <c r="CS151" i="8"/>
  <c r="CS153" i="8"/>
  <c r="CS155" i="8"/>
  <c r="CS157" i="8"/>
  <c r="CS60" i="8"/>
  <c r="CS62" i="8"/>
  <c r="CS64" i="8"/>
  <c r="CS66" i="8"/>
  <c r="CS68" i="8"/>
  <c r="CS70" i="8"/>
  <c r="CS72" i="8"/>
  <c r="CS74" i="8"/>
  <c r="CS76" i="8"/>
  <c r="CS78" i="8"/>
  <c r="CS80" i="8"/>
  <c r="CS82" i="8"/>
  <c r="CS84" i="8"/>
  <c r="CS86" i="8"/>
  <c r="CS88" i="8"/>
  <c r="CS90" i="8"/>
  <c r="CS92" i="8"/>
  <c r="CS94" i="8"/>
  <c r="CS96" i="8"/>
  <c r="CS98" i="8"/>
  <c r="CS100" i="8"/>
  <c r="CS102" i="8"/>
  <c r="CS194" i="8"/>
  <c r="CS110" i="8"/>
  <c r="CS124" i="8"/>
  <c r="CS58" i="8"/>
  <c r="CS178" i="8"/>
  <c r="CS203" i="8"/>
  <c r="CS118" i="8"/>
  <c r="CS128" i="8"/>
  <c r="CS144" i="8"/>
  <c r="CS148" i="8"/>
  <c r="CS152" i="8"/>
  <c r="CS83" i="8"/>
  <c r="CS87" i="8"/>
  <c r="CS91" i="8"/>
  <c r="CS190" i="8"/>
  <c r="CS209" i="8"/>
  <c r="CS126" i="8"/>
  <c r="CS130" i="8"/>
  <c r="CS134" i="8"/>
  <c r="CS138" i="8"/>
  <c r="CS142" i="8"/>
  <c r="CS146" i="8"/>
  <c r="CS150" i="8"/>
  <c r="CS154" i="8"/>
  <c r="CS158" i="8"/>
  <c r="CS61" i="8"/>
  <c r="CS65" i="8"/>
  <c r="CS69" i="8"/>
  <c r="CS73" i="8"/>
  <c r="CS77" i="8"/>
  <c r="CS81" i="8"/>
  <c r="CS85" i="8"/>
  <c r="CS89" i="8"/>
  <c r="CS93" i="8"/>
  <c r="CS97" i="8"/>
  <c r="CS101" i="8"/>
  <c r="CS104" i="8"/>
  <c r="CS106" i="8"/>
  <c r="CS254" i="8"/>
  <c r="CS116" i="8"/>
  <c r="CS59" i="8"/>
  <c r="CS71" i="8"/>
  <c r="CS75" i="8"/>
  <c r="CS95" i="8"/>
  <c r="CS99" i="8"/>
  <c r="CS103" i="8"/>
  <c r="CS107" i="8"/>
  <c r="CS174" i="8"/>
  <c r="CS201" i="8"/>
  <c r="CS132" i="8"/>
  <c r="CS136" i="8"/>
  <c r="CS140" i="8"/>
  <c r="CS156" i="8"/>
  <c r="CS63" i="8"/>
  <c r="CS67" i="8"/>
  <c r="CS79" i="8"/>
  <c r="CS105" i="8"/>
  <c r="CH6" i="8"/>
  <c r="CH214" i="8"/>
  <c r="CH216" i="8"/>
  <c r="CH218" i="8"/>
  <c r="CH220" i="8"/>
  <c r="CH222" i="8"/>
  <c r="CH217" i="8"/>
  <c r="CH219" i="8"/>
  <c r="CH225" i="8"/>
  <c r="CH213" i="8"/>
  <c r="CH228" i="8"/>
  <c r="CH223" i="8"/>
  <c r="CH224" i="8"/>
  <c r="CH221" i="8"/>
  <c r="CH227" i="8"/>
  <c r="CH229" i="8"/>
  <c r="CH231" i="8"/>
  <c r="CH230" i="8"/>
  <c r="CH234" i="8"/>
  <c r="CH236" i="8"/>
  <c r="CH238" i="8"/>
  <c r="CH240" i="8"/>
  <c r="CH242" i="8"/>
  <c r="CH244" i="8"/>
  <c r="CH246" i="8"/>
  <c r="CH248" i="8"/>
  <c r="CH250" i="8"/>
  <c r="CH215" i="8"/>
  <c r="CH232" i="8"/>
  <c r="CH233" i="8"/>
  <c r="CH235" i="8"/>
  <c r="CH237" i="8"/>
  <c r="CH239" i="8"/>
  <c r="CH241" i="8"/>
  <c r="CH243" i="8"/>
  <c r="CH245" i="8"/>
  <c r="CH247" i="8"/>
  <c r="CH249" i="8"/>
  <c r="CH251" i="8"/>
  <c r="CH252" i="8"/>
  <c r="CH254" i="8"/>
  <c r="CH256" i="8"/>
  <c r="CH258" i="8"/>
  <c r="CH260" i="8"/>
  <c r="CH162" i="8"/>
  <c r="CH164" i="8"/>
  <c r="CH166" i="8"/>
  <c r="CH226" i="8"/>
  <c r="CH255" i="8"/>
  <c r="CH259" i="8"/>
  <c r="CH161" i="8"/>
  <c r="CH165" i="8"/>
  <c r="CH168" i="8"/>
  <c r="CH170" i="8"/>
  <c r="CH172" i="8"/>
  <c r="CH174" i="8"/>
  <c r="CH176" i="8"/>
  <c r="CH178" i="8"/>
  <c r="CH180" i="8"/>
  <c r="CH182" i="8"/>
  <c r="CH184" i="8"/>
  <c r="CH186" i="8"/>
  <c r="CH188" i="8"/>
  <c r="CH190" i="8"/>
  <c r="CH192" i="8"/>
  <c r="CH194" i="8"/>
  <c r="CH196" i="8"/>
  <c r="CH198" i="8"/>
  <c r="CH200" i="8"/>
  <c r="CH212" i="8"/>
  <c r="CH253" i="8"/>
  <c r="CH261" i="8"/>
  <c r="CH167" i="8"/>
  <c r="CH171" i="8"/>
  <c r="CH175" i="8"/>
  <c r="CH179" i="8"/>
  <c r="CH183" i="8"/>
  <c r="CH187" i="8"/>
  <c r="CH191" i="8"/>
  <c r="CH195" i="8"/>
  <c r="CH199" i="8"/>
  <c r="CH201" i="8"/>
  <c r="CH203" i="8"/>
  <c r="CH205" i="8"/>
  <c r="CH207" i="8"/>
  <c r="CH209" i="8"/>
  <c r="CH110" i="8"/>
  <c r="CH112" i="8"/>
  <c r="CH114" i="8"/>
  <c r="CH116" i="8"/>
  <c r="CH118" i="8"/>
  <c r="CH120" i="8"/>
  <c r="CH122" i="8"/>
  <c r="CH124" i="8"/>
  <c r="CH160" i="8"/>
  <c r="CH257" i="8"/>
  <c r="CH163" i="8"/>
  <c r="CH169" i="8"/>
  <c r="CH173" i="8"/>
  <c r="CH177" i="8"/>
  <c r="CH181" i="8"/>
  <c r="CH185" i="8"/>
  <c r="CH189" i="8"/>
  <c r="CH193" i="8"/>
  <c r="CH197" i="8"/>
  <c r="CH202" i="8"/>
  <c r="CH204" i="8"/>
  <c r="CH206" i="8"/>
  <c r="CH208" i="8"/>
  <c r="CH111" i="8"/>
  <c r="CH113" i="8"/>
  <c r="CH115" i="8"/>
  <c r="CH117" i="8"/>
  <c r="CH119" i="8"/>
  <c r="CH121" i="8"/>
  <c r="CH128" i="8"/>
  <c r="CH130" i="8"/>
  <c r="CH132" i="8"/>
  <c r="CH134" i="8"/>
  <c r="CH136" i="8"/>
  <c r="CH138" i="8"/>
  <c r="CH140" i="8"/>
  <c r="CH142" i="8"/>
  <c r="CH144" i="8"/>
  <c r="CH146" i="8"/>
  <c r="CH148" i="8"/>
  <c r="CH150" i="8"/>
  <c r="CH152" i="8"/>
  <c r="CH154" i="8"/>
  <c r="CH156" i="8"/>
  <c r="CH158" i="8"/>
  <c r="CH59" i="8"/>
  <c r="CH61" i="8"/>
  <c r="CH63" i="8"/>
  <c r="CH65" i="8"/>
  <c r="CH67" i="8"/>
  <c r="CH69" i="8"/>
  <c r="CH71" i="8"/>
  <c r="CH73" i="8"/>
  <c r="CH75" i="8"/>
  <c r="CH77" i="8"/>
  <c r="CH79" i="8"/>
  <c r="CH81" i="8"/>
  <c r="CH83" i="8"/>
  <c r="CH85" i="8"/>
  <c r="CH87" i="8"/>
  <c r="CH89" i="8"/>
  <c r="CH91" i="8"/>
  <c r="CH93" i="8"/>
  <c r="CH95" i="8"/>
  <c r="CH97" i="8"/>
  <c r="CH99" i="8"/>
  <c r="CH101" i="8"/>
  <c r="CH123" i="8"/>
  <c r="CH126" i="8"/>
  <c r="CH109" i="8"/>
  <c r="CH129" i="8"/>
  <c r="CH133" i="8"/>
  <c r="CH137" i="8"/>
  <c r="CH141" i="8"/>
  <c r="CH145" i="8"/>
  <c r="CH149" i="8"/>
  <c r="CH153" i="8"/>
  <c r="CH157" i="8"/>
  <c r="CH60" i="8"/>
  <c r="CH64" i="8"/>
  <c r="CH68" i="8"/>
  <c r="CH72" i="8"/>
  <c r="CH76" i="8"/>
  <c r="CH80" i="8"/>
  <c r="CH84" i="8"/>
  <c r="CH88" i="8"/>
  <c r="CH92" i="8"/>
  <c r="CH96" i="8"/>
  <c r="CH100" i="8"/>
  <c r="CH103" i="8"/>
  <c r="CH105" i="8"/>
  <c r="CH107" i="8"/>
  <c r="CH131" i="8"/>
  <c r="CH135" i="8"/>
  <c r="CH139" i="8"/>
  <c r="CH143" i="8"/>
  <c r="CH147" i="8"/>
  <c r="CH70" i="8"/>
  <c r="CH74" i="8"/>
  <c r="CH82" i="8"/>
  <c r="CH106" i="8"/>
  <c r="CH125" i="8"/>
  <c r="CH58" i="8"/>
  <c r="CH127" i="8"/>
  <c r="CH151" i="8"/>
  <c r="CH155" i="8"/>
  <c r="CH62" i="8"/>
  <c r="CH66" i="8"/>
  <c r="CH78" i="8"/>
  <c r="CH86" i="8"/>
  <c r="CH90" i="8"/>
  <c r="CH94" i="8"/>
  <c r="CH98" i="8"/>
  <c r="CH102" i="8"/>
  <c r="CH104" i="8"/>
  <c r="CL6" i="8"/>
  <c r="CL214" i="8"/>
  <c r="CL216" i="8"/>
  <c r="CL218" i="8"/>
  <c r="CL220" i="8"/>
  <c r="CL222" i="8"/>
  <c r="CL219" i="8"/>
  <c r="CL213" i="8"/>
  <c r="CL221" i="8"/>
  <c r="CL225" i="8"/>
  <c r="CL215" i="8"/>
  <c r="CL228" i="8"/>
  <c r="CL226" i="8"/>
  <c r="CL223" i="8"/>
  <c r="CL227" i="8"/>
  <c r="CL229" i="8"/>
  <c r="CL231" i="8"/>
  <c r="CL217" i="8"/>
  <c r="CL224" i="8"/>
  <c r="CL232" i="8"/>
  <c r="CL234" i="8"/>
  <c r="CL236" i="8"/>
  <c r="CL238" i="8"/>
  <c r="CL240" i="8"/>
  <c r="CL242" i="8"/>
  <c r="CL244" i="8"/>
  <c r="CL246" i="8"/>
  <c r="CL248" i="8"/>
  <c r="CL250" i="8"/>
  <c r="CL230" i="8"/>
  <c r="CL233" i="8"/>
  <c r="CL235" i="8"/>
  <c r="CL237" i="8"/>
  <c r="CL239" i="8"/>
  <c r="CL241" i="8"/>
  <c r="CL243" i="8"/>
  <c r="CL245" i="8"/>
  <c r="CL247" i="8"/>
  <c r="CL249" i="8"/>
  <c r="CL251" i="8"/>
  <c r="CL252" i="8"/>
  <c r="CL254" i="8"/>
  <c r="CL256" i="8"/>
  <c r="CL258" i="8"/>
  <c r="CL260" i="8"/>
  <c r="CL162" i="8"/>
  <c r="CL164" i="8"/>
  <c r="CL166" i="8"/>
  <c r="CL253" i="8"/>
  <c r="CL257" i="8"/>
  <c r="CL261" i="8"/>
  <c r="CL163" i="8"/>
  <c r="CL168" i="8"/>
  <c r="CL170" i="8"/>
  <c r="CL172" i="8"/>
  <c r="CL174" i="8"/>
  <c r="CL176" i="8"/>
  <c r="CL178" i="8"/>
  <c r="CL180" i="8"/>
  <c r="CL182" i="8"/>
  <c r="CL184" i="8"/>
  <c r="CL186" i="8"/>
  <c r="CL188" i="8"/>
  <c r="CL190" i="8"/>
  <c r="CL192" i="8"/>
  <c r="CL194" i="8"/>
  <c r="CL196" i="8"/>
  <c r="CL198" i="8"/>
  <c r="CL200" i="8"/>
  <c r="CL255" i="8"/>
  <c r="CL161" i="8"/>
  <c r="CL169" i="8"/>
  <c r="CL173" i="8"/>
  <c r="CL177" i="8"/>
  <c r="CL181" i="8"/>
  <c r="CL185" i="8"/>
  <c r="CL189" i="8"/>
  <c r="CL193" i="8"/>
  <c r="CL197" i="8"/>
  <c r="CL201" i="8"/>
  <c r="CL203" i="8"/>
  <c r="CL205" i="8"/>
  <c r="CL207" i="8"/>
  <c r="CL209" i="8"/>
  <c r="CL110" i="8"/>
  <c r="CL112" i="8"/>
  <c r="CL114" i="8"/>
  <c r="CL116" i="8"/>
  <c r="CL118" i="8"/>
  <c r="CL120" i="8"/>
  <c r="CL122" i="8"/>
  <c r="CL124" i="8"/>
  <c r="CL212" i="8"/>
  <c r="CL160" i="8"/>
  <c r="CL259" i="8"/>
  <c r="CL165" i="8"/>
  <c r="CL167" i="8"/>
  <c r="CL171" i="8"/>
  <c r="CL175" i="8"/>
  <c r="CL179" i="8"/>
  <c r="CL183" i="8"/>
  <c r="CL187" i="8"/>
  <c r="CL191" i="8"/>
  <c r="CL195" i="8"/>
  <c r="CL199" i="8"/>
  <c r="CL202" i="8"/>
  <c r="CL204" i="8"/>
  <c r="CL206" i="8"/>
  <c r="CL208" i="8"/>
  <c r="CL111" i="8"/>
  <c r="CL113" i="8"/>
  <c r="CL115" i="8"/>
  <c r="CL117" i="8"/>
  <c r="CL119" i="8"/>
  <c r="CL121" i="8"/>
  <c r="CL126" i="8"/>
  <c r="CL128" i="8"/>
  <c r="CL130" i="8"/>
  <c r="CL132" i="8"/>
  <c r="CL134" i="8"/>
  <c r="CL136" i="8"/>
  <c r="CL138" i="8"/>
  <c r="CL140" i="8"/>
  <c r="CL142" i="8"/>
  <c r="CL144" i="8"/>
  <c r="CL146" i="8"/>
  <c r="CL148" i="8"/>
  <c r="CL150" i="8"/>
  <c r="CL152" i="8"/>
  <c r="CL154" i="8"/>
  <c r="CL156" i="8"/>
  <c r="CL158" i="8"/>
  <c r="CL59" i="8"/>
  <c r="CL61" i="8"/>
  <c r="CL63" i="8"/>
  <c r="CL65" i="8"/>
  <c r="CL67" i="8"/>
  <c r="CL69" i="8"/>
  <c r="CL71" i="8"/>
  <c r="CL73" i="8"/>
  <c r="CL75" i="8"/>
  <c r="CL77" i="8"/>
  <c r="CL79" i="8"/>
  <c r="CL81" i="8"/>
  <c r="CL83" i="8"/>
  <c r="CL85" i="8"/>
  <c r="CL87" i="8"/>
  <c r="CL89" i="8"/>
  <c r="CL91" i="8"/>
  <c r="CL93" i="8"/>
  <c r="CL95" i="8"/>
  <c r="CL97" i="8"/>
  <c r="CL99" i="8"/>
  <c r="CL101" i="8"/>
  <c r="CL125" i="8"/>
  <c r="CL109" i="8"/>
  <c r="CL127" i="8"/>
  <c r="CL131" i="8"/>
  <c r="CL135" i="8"/>
  <c r="CL139" i="8"/>
  <c r="CL143" i="8"/>
  <c r="CL147" i="8"/>
  <c r="CL151" i="8"/>
  <c r="CL155" i="8"/>
  <c r="CL62" i="8"/>
  <c r="CL66" i="8"/>
  <c r="CL70" i="8"/>
  <c r="CL74" i="8"/>
  <c r="CL78" i="8"/>
  <c r="CL82" i="8"/>
  <c r="CL86" i="8"/>
  <c r="CL90" i="8"/>
  <c r="CL94" i="8"/>
  <c r="CL98" i="8"/>
  <c r="CL102" i="8"/>
  <c r="CL103" i="8"/>
  <c r="CL105" i="8"/>
  <c r="CL107" i="8"/>
  <c r="CL58" i="8"/>
  <c r="CL133" i="8"/>
  <c r="CL137" i="8"/>
  <c r="CL141" i="8"/>
  <c r="CL149" i="8"/>
  <c r="CL60" i="8"/>
  <c r="CL68" i="8"/>
  <c r="CL72" i="8"/>
  <c r="CL76" i="8"/>
  <c r="CL84" i="8"/>
  <c r="CL129" i="8"/>
  <c r="CL145" i="8"/>
  <c r="CL153" i="8"/>
  <c r="CL157" i="8"/>
  <c r="CL64" i="8"/>
  <c r="CL80" i="8"/>
  <c r="CL88" i="8"/>
  <c r="CL96" i="8"/>
  <c r="CL104" i="8"/>
  <c r="CL106" i="8"/>
  <c r="CL92" i="8"/>
  <c r="CL100" i="8"/>
  <c r="CL123" i="8"/>
  <c r="CP6" i="8"/>
  <c r="CP214" i="8"/>
  <c r="CP216" i="8"/>
  <c r="CP218" i="8"/>
  <c r="CP220" i="8"/>
  <c r="CP222" i="8"/>
  <c r="CP213" i="8"/>
  <c r="CP221" i="8"/>
  <c r="CP215" i="8"/>
  <c r="CP223" i="8"/>
  <c r="CP225" i="8"/>
  <c r="CP217" i="8"/>
  <c r="CP228" i="8"/>
  <c r="CP224" i="8"/>
  <c r="CP227" i="8"/>
  <c r="CP229" i="8"/>
  <c r="CP231" i="8"/>
  <c r="CP226" i="8"/>
  <c r="CP230" i="8"/>
  <c r="CP234" i="8"/>
  <c r="CP236" i="8"/>
  <c r="CP238" i="8"/>
  <c r="CP240" i="8"/>
  <c r="CP242" i="8"/>
  <c r="CP244" i="8"/>
  <c r="CP246" i="8"/>
  <c r="CP248" i="8"/>
  <c r="CP250" i="8"/>
  <c r="CP219" i="8"/>
  <c r="CP232" i="8"/>
  <c r="CP233" i="8"/>
  <c r="CP235" i="8"/>
  <c r="CP237" i="8"/>
  <c r="CP239" i="8"/>
  <c r="CP241" i="8"/>
  <c r="CP243" i="8"/>
  <c r="CP245" i="8"/>
  <c r="CP247" i="8"/>
  <c r="CP249" i="8"/>
  <c r="CP251" i="8"/>
  <c r="CP252" i="8"/>
  <c r="CP254" i="8"/>
  <c r="CP256" i="8"/>
  <c r="CP258" i="8"/>
  <c r="CP260" i="8"/>
  <c r="CP162" i="8"/>
  <c r="CP164" i="8"/>
  <c r="CP166" i="8"/>
  <c r="CP255" i="8"/>
  <c r="CP259" i="8"/>
  <c r="CP161" i="8"/>
  <c r="CP165" i="8"/>
  <c r="CP168" i="8"/>
  <c r="CP170" i="8"/>
  <c r="CP172" i="8"/>
  <c r="CP174" i="8"/>
  <c r="CP176" i="8"/>
  <c r="CP178" i="8"/>
  <c r="CP180" i="8"/>
  <c r="CP182" i="8"/>
  <c r="CP184" i="8"/>
  <c r="CP186" i="8"/>
  <c r="CP188" i="8"/>
  <c r="CP190" i="8"/>
  <c r="CP192" i="8"/>
  <c r="CP194" i="8"/>
  <c r="CP196" i="8"/>
  <c r="CP198" i="8"/>
  <c r="CP200" i="8"/>
  <c r="CP212" i="8"/>
  <c r="CP257" i="8"/>
  <c r="CP163" i="8"/>
  <c r="CP167" i="8"/>
  <c r="CP171" i="8"/>
  <c r="CP175" i="8"/>
  <c r="CP179" i="8"/>
  <c r="CP183" i="8"/>
  <c r="CP187" i="8"/>
  <c r="CP191" i="8"/>
  <c r="CP195" i="8"/>
  <c r="CP199" i="8"/>
  <c r="CP201" i="8"/>
  <c r="CP203" i="8"/>
  <c r="CP205" i="8"/>
  <c r="CP207" i="8"/>
  <c r="CP209" i="8"/>
  <c r="CP110" i="8"/>
  <c r="CP112" i="8"/>
  <c r="CP114" i="8"/>
  <c r="CP116" i="8"/>
  <c r="CP118" i="8"/>
  <c r="CP120" i="8"/>
  <c r="CP122" i="8"/>
  <c r="CP124" i="8"/>
  <c r="CP160" i="8"/>
  <c r="CP253" i="8"/>
  <c r="CP261" i="8"/>
  <c r="CP169" i="8"/>
  <c r="CP173" i="8"/>
  <c r="CP177" i="8"/>
  <c r="CP181" i="8"/>
  <c r="CP185" i="8"/>
  <c r="CP189" i="8"/>
  <c r="CP193" i="8"/>
  <c r="CP197" i="8"/>
  <c r="CP202" i="8"/>
  <c r="CP204" i="8"/>
  <c r="CP206" i="8"/>
  <c r="CP208" i="8"/>
  <c r="CP111" i="8"/>
  <c r="CP113" i="8"/>
  <c r="CP115" i="8"/>
  <c r="CP117" i="8"/>
  <c r="CP119" i="8"/>
  <c r="CP121" i="8"/>
  <c r="CP125" i="8"/>
  <c r="CP126" i="8"/>
  <c r="CP128" i="8"/>
  <c r="CP130" i="8"/>
  <c r="CP132" i="8"/>
  <c r="CP134" i="8"/>
  <c r="CP136" i="8"/>
  <c r="CP138" i="8"/>
  <c r="CP140" i="8"/>
  <c r="CP142" i="8"/>
  <c r="CP144" i="8"/>
  <c r="CP146" i="8"/>
  <c r="CP148" i="8"/>
  <c r="CP150" i="8"/>
  <c r="CP152" i="8"/>
  <c r="CP154" i="8"/>
  <c r="CP156" i="8"/>
  <c r="CP158" i="8"/>
  <c r="CP59" i="8"/>
  <c r="CP61" i="8"/>
  <c r="CP63" i="8"/>
  <c r="CP65" i="8"/>
  <c r="CP67" i="8"/>
  <c r="CP69" i="8"/>
  <c r="CP71" i="8"/>
  <c r="CP73" i="8"/>
  <c r="CP75" i="8"/>
  <c r="CP77" i="8"/>
  <c r="CP79" i="8"/>
  <c r="CP81" i="8"/>
  <c r="CP83" i="8"/>
  <c r="CP85" i="8"/>
  <c r="CP87" i="8"/>
  <c r="CP89" i="8"/>
  <c r="CP91" i="8"/>
  <c r="CP93" i="8"/>
  <c r="CP95" i="8"/>
  <c r="CP97" i="8"/>
  <c r="CP99" i="8"/>
  <c r="CP101" i="8"/>
  <c r="CP123" i="8"/>
  <c r="CP109" i="8"/>
  <c r="CP129" i="8"/>
  <c r="CP133" i="8"/>
  <c r="CP137" i="8"/>
  <c r="CP141" i="8"/>
  <c r="CP145" i="8"/>
  <c r="CP149" i="8"/>
  <c r="CP153" i="8"/>
  <c r="CP157" i="8"/>
  <c r="CP60" i="8"/>
  <c r="CP64" i="8"/>
  <c r="CP68" i="8"/>
  <c r="CP72" i="8"/>
  <c r="CP76" i="8"/>
  <c r="CP80" i="8"/>
  <c r="CP84" i="8"/>
  <c r="CP88" i="8"/>
  <c r="CP92" i="8"/>
  <c r="CP96" i="8"/>
  <c r="CP100" i="8"/>
  <c r="CP103" i="8"/>
  <c r="CP105" i="8"/>
  <c r="CP107" i="8"/>
  <c r="CP127" i="8"/>
  <c r="CP151" i="8"/>
  <c r="CP155" i="8"/>
  <c r="CP62" i="8"/>
  <c r="CP78" i="8"/>
  <c r="CP90" i="8"/>
  <c r="CP98" i="8"/>
  <c r="CP104" i="8"/>
  <c r="CP58" i="8"/>
  <c r="CP131" i="8"/>
  <c r="CP135" i="8"/>
  <c r="CP139" i="8"/>
  <c r="CP143" i="8"/>
  <c r="CP147" i="8"/>
  <c r="CP66" i="8"/>
  <c r="CP70" i="8"/>
  <c r="CP74" i="8"/>
  <c r="CP82" i="8"/>
  <c r="CP86" i="8"/>
  <c r="CP94" i="8"/>
  <c r="CP102" i="8"/>
  <c r="CP106" i="8"/>
  <c r="CT214" i="8"/>
  <c r="CT216" i="8"/>
  <c r="CT218" i="8"/>
  <c r="CT220" i="8"/>
  <c r="CT222" i="8"/>
  <c r="CT215" i="8"/>
  <c r="CT223" i="8"/>
  <c r="CT217" i="8"/>
  <c r="CT225" i="8"/>
  <c r="CT219" i="8"/>
  <c r="CT228" i="8"/>
  <c r="CT213" i="8"/>
  <c r="CT226" i="8"/>
  <c r="CT227" i="8"/>
  <c r="CT229" i="8"/>
  <c r="CT231" i="8"/>
  <c r="CT221" i="8"/>
  <c r="CT232" i="8"/>
  <c r="CT234" i="8"/>
  <c r="CT236" i="8"/>
  <c r="CT238" i="8"/>
  <c r="CT240" i="8"/>
  <c r="CT242" i="8"/>
  <c r="CT244" i="8"/>
  <c r="CT246" i="8"/>
  <c r="CT248" i="8"/>
  <c r="CT250" i="8"/>
  <c r="CT224" i="8"/>
  <c r="CT230" i="8"/>
  <c r="CT233" i="8"/>
  <c r="CT235" i="8"/>
  <c r="CT237" i="8"/>
  <c r="CT239" i="8"/>
  <c r="CT241" i="8"/>
  <c r="CT243" i="8"/>
  <c r="CT245" i="8"/>
  <c r="CT247" i="8"/>
  <c r="CT249" i="8"/>
  <c r="CT251" i="8"/>
  <c r="CT252" i="8"/>
  <c r="CT254" i="8"/>
  <c r="CT256" i="8"/>
  <c r="CT258" i="8"/>
  <c r="CT260" i="8"/>
  <c r="CT162" i="8"/>
  <c r="CT164" i="8"/>
  <c r="CT166" i="8"/>
  <c r="CT253" i="8"/>
  <c r="CT257" i="8"/>
  <c r="CT261" i="8"/>
  <c r="CT163" i="8"/>
  <c r="CT168" i="8"/>
  <c r="CT170" i="8"/>
  <c r="CT172" i="8"/>
  <c r="CT174" i="8"/>
  <c r="CT176" i="8"/>
  <c r="CT178" i="8"/>
  <c r="CT180" i="8"/>
  <c r="CT182" i="8"/>
  <c r="CT184" i="8"/>
  <c r="CT186" i="8"/>
  <c r="CT188" i="8"/>
  <c r="CT190" i="8"/>
  <c r="CT192" i="8"/>
  <c r="CT194" i="8"/>
  <c r="CT196" i="8"/>
  <c r="CT198" i="8"/>
  <c r="CT200" i="8"/>
  <c r="CT259" i="8"/>
  <c r="CT165" i="8"/>
  <c r="CT169" i="8"/>
  <c r="CT173" i="8"/>
  <c r="CT177" i="8"/>
  <c r="CT181" i="8"/>
  <c r="CT185" i="8"/>
  <c r="CT189" i="8"/>
  <c r="CT193" i="8"/>
  <c r="CT197" i="8"/>
  <c r="CT201" i="8"/>
  <c r="CT203" i="8"/>
  <c r="CT205" i="8"/>
  <c r="CT207" i="8"/>
  <c r="CT209" i="8"/>
  <c r="CT110" i="8"/>
  <c r="CT112" i="8"/>
  <c r="CT114" i="8"/>
  <c r="CT116" i="8"/>
  <c r="CT118" i="8"/>
  <c r="CT120" i="8"/>
  <c r="CT122" i="8"/>
  <c r="CT124" i="8"/>
  <c r="CT160" i="8"/>
  <c r="CT255" i="8"/>
  <c r="CT161" i="8"/>
  <c r="CT167" i="8"/>
  <c r="CT171" i="8"/>
  <c r="CT175" i="8"/>
  <c r="CT179" i="8"/>
  <c r="CT183" i="8"/>
  <c r="CT187" i="8"/>
  <c r="CT191" i="8"/>
  <c r="CT195" i="8"/>
  <c r="CT199" i="8"/>
  <c r="CT202" i="8"/>
  <c r="CT204" i="8"/>
  <c r="CT206" i="8"/>
  <c r="CT208" i="8"/>
  <c r="CT111" i="8"/>
  <c r="CT113" i="8"/>
  <c r="CT115" i="8"/>
  <c r="CT117" i="8"/>
  <c r="CT119" i="8"/>
  <c r="CT121" i="8"/>
  <c r="CT126" i="8"/>
  <c r="CT128" i="8"/>
  <c r="CT130" i="8"/>
  <c r="CT132" i="8"/>
  <c r="CT134" i="8"/>
  <c r="CT136" i="8"/>
  <c r="CT138" i="8"/>
  <c r="CT140" i="8"/>
  <c r="CT142" i="8"/>
  <c r="CT144" i="8"/>
  <c r="CT146" i="8"/>
  <c r="CT148" i="8"/>
  <c r="CT150" i="8"/>
  <c r="CT152" i="8"/>
  <c r="CT154" i="8"/>
  <c r="CT156" i="8"/>
  <c r="CT158" i="8"/>
  <c r="CT59" i="8"/>
  <c r="CT61" i="8"/>
  <c r="CT63" i="8"/>
  <c r="CT65" i="8"/>
  <c r="CT67" i="8"/>
  <c r="CT69" i="8"/>
  <c r="CT71" i="8"/>
  <c r="CT73" i="8"/>
  <c r="CT75" i="8"/>
  <c r="CT77" i="8"/>
  <c r="CT79" i="8"/>
  <c r="CT81" i="8"/>
  <c r="CT83" i="8"/>
  <c r="CT85" i="8"/>
  <c r="CT87" i="8"/>
  <c r="CT89" i="8"/>
  <c r="CT91" i="8"/>
  <c r="CT93" i="8"/>
  <c r="CT95" i="8"/>
  <c r="CT97" i="8"/>
  <c r="CT99" i="8"/>
  <c r="CT101" i="8"/>
  <c r="CT109" i="8"/>
  <c r="CT127" i="8"/>
  <c r="CT131" i="8"/>
  <c r="CT135" i="8"/>
  <c r="CT139" i="8"/>
  <c r="CT143" i="8"/>
  <c r="CT147" i="8"/>
  <c r="CT151" i="8"/>
  <c r="CT155" i="8"/>
  <c r="CT62" i="8"/>
  <c r="CT66" i="8"/>
  <c r="CT70" i="8"/>
  <c r="CT74" i="8"/>
  <c r="CT78" i="8"/>
  <c r="CT82" i="8"/>
  <c r="CT86" i="8"/>
  <c r="CT90" i="8"/>
  <c r="CT94" i="8"/>
  <c r="CT98" i="8"/>
  <c r="CT102" i="8"/>
  <c r="CT103" i="8"/>
  <c r="CT105" i="8"/>
  <c r="CT107" i="8"/>
  <c r="CT58" i="8"/>
  <c r="CT212" i="8"/>
  <c r="CT129" i="8"/>
  <c r="CT145" i="8"/>
  <c r="CT157" i="8"/>
  <c r="CT64" i="8"/>
  <c r="CT80" i="8"/>
  <c r="CT106" i="8"/>
  <c r="CT123" i="8"/>
  <c r="CT125" i="8"/>
  <c r="CT133" i="8"/>
  <c r="CT137" i="8"/>
  <c r="CT141" i="8"/>
  <c r="CT149" i="8"/>
  <c r="CT153" i="8"/>
  <c r="CT60" i="8"/>
  <c r="CT68" i="8"/>
  <c r="CT72" i="8"/>
  <c r="CT76" i="8"/>
  <c r="CT84" i="8"/>
  <c r="CT92" i="8"/>
  <c r="CT100" i="8"/>
  <c r="CT88" i="8"/>
  <c r="CT96" i="8"/>
  <c r="CT104" i="8"/>
  <c r="CD6" i="8"/>
  <c r="CD214" i="8"/>
  <c r="CD216" i="8"/>
  <c r="CD218" i="8"/>
  <c r="CD220" i="8"/>
  <c r="CD222" i="8"/>
  <c r="CD215" i="8"/>
  <c r="CD223" i="8"/>
  <c r="CD217" i="8"/>
  <c r="CD225" i="8"/>
  <c r="CD228" i="8"/>
  <c r="CD221" i="8"/>
  <c r="CD226" i="8"/>
  <c r="CD219" i="8"/>
  <c r="CD227" i="8"/>
  <c r="CD229" i="8"/>
  <c r="CD231" i="8"/>
  <c r="CD213" i="8"/>
  <c r="CD232" i="8"/>
  <c r="CD234" i="8"/>
  <c r="CD236" i="8"/>
  <c r="CD238" i="8"/>
  <c r="CD240" i="8"/>
  <c r="CD242" i="8"/>
  <c r="CD244" i="8"/>
  <c r="CD246" i="8"/>
  <c r="CD248" i="8"/>
  <c r="CD250" i="8"/>
  <c r="CD230" i="8"/>
  <c r="CD233" i="8"/>
  <c r="CD235" i="8"/>
  <c r="CD237" i="8"/>
  <c r="CD239" i="8"/>
  <c r="CD241" i="8"/>
  <c r="CD243" i="8"/>
  <c r="CD245" i="8"/>
  <c r="CD247" i="8"/>
  <c r="CD249" i="8"/>
  <c r="CD251" i="8"/>
  <c r="CD252" i="8"/>
  <c r="CD254" i="8"/>
  <c r="CD256" i="8"/>
  <c r="CD258" i="8"/>
  <c r="CD260" i="8"/>
  <c r="CD162" i="8"/>
  <c r="CD164" i="8"/>
  <c r="CD166" i="8"/>
  <c r="CD253" i="8"/>
  <c r="CD257" i="8"/>
  <c r="CD261" i="8"/>
  <c r="CD163" i="8"/>
  <c r="CD168" i="8"/>
  <c r="CD170" i="8"/>
  <c r="CD172" i="8"/>
  <c r="CD174" i="8"/>
  <c r="CD176" i="8"/>
  <c r="CD178" i="8"/>
  <c r="CD180" i="8"/>
  <c r="CD182" i="8"/>
  <c r="CD184" i="8"/>
  <c r="CD186" i="8"/>
  <c r="CD188" i="8"/>
  <c r="CD190" i="8"/>
  <c r="CD192" i="8"/>
  <c r="CD194" i="8"/>
  <c r="CD196" i="8"/>
  <c r="CD198" i="8"/>
  <c r="CD200" i="8"/>
  <c r="CD259" i="8"/>
  <c r="CD165" i="8"/>
  <c r="CD169" i="8"/>
  <c r="CD173" i="8"/>
  <c r="CD177" i="8"/>
  <c r="CD181" i="8"/>
  <c r="CD185" i="8"/>
  <c r="CD189" i="8"/>
  <c r="CD193" i="8"/>
  <c r="CD197" i="8"/>
  <c r="CD201" i="8"/>
  <c r="CD203" i="8"/>
  <c r="CD205" i="8"/>
  <c r="CD207" i="8"/>
  <c r="CD209" i="8"/>
  <c r="CD110" i="8"/>
  <c r="CD112" i="8"/>
  <c r="CD114" i="8"/>
  <c r="CD116" i="8"/>
  <c r="CD118" i="8"/>
  <c r="CD120" i="8"/>
  <c r="CD122" i="8"/>
  <c r="CD124" i="8"/>
  <c r="CD224" i="8"/>
  <c r="CD160" i="8"/>
  <c r="CD255" i="8"/>
  <c r="CD161" i="8"/>
  <c r="CD167" i="8"/>
  <c r="CD171" i="8"/>
  <c r="CD175" i="8"/>
  <c r="CD179" i="8"/>
  <c r="CD183" i="8"/>
  <c r="CD187" i="8"/>
  <c r="CD191" i="8"/>
  <c r="CD195" i="8"/>
  <c r="CD199" i="8"/>
  <c r="CD202" i="8"/>
  <c r="CD204" i="8"/>
  <c r="CD206" i="8"/>
  <c r="CD208" i="8"/>
  <c r="CD111" i="8"/>
  <c r="CD113" i="8"/>
  <c r="CD115" i="8"/>
  <c r="CD117" i="8"/>
  <c r="CD119" i="8"/>
  <c r="CD121" i="8"/>
  <c r="CD128" i="8"/>
  <c r="CD130" i="8"/>
  <c r="CD132" i="8"/>
  <c r="CD134" i="8"/>
  <c r="CD136" i="8"/>
  <c r="CD138" i="8"/>
  <c r="CD140" i="8"/>
  <c r="CD142" i="8"/>
  <c r="CD144" i="8"/>
  <c r="CD146" i="8"/>
  <c r="CD148" i="8"/>
  <c r="CD150" i="8"/>
  <c r="CD152" i="8"/>
  <c r="CD154" i="8"/>
  <c r="CD156" i="8"/>
  <c r="CD158" i="8"/>
  <c r="CD59" i="8"/>
  <c r="CD61" i="8"/>
  <c r="CD63" i="8"/>
  <c r="CD65" i="8"/>
  <c r="CD67" i="8"/>
  <c r="CD69" i="8"/>
  <c r="CD71" i="8"/>
  <c r="CD73" i="8"/>
  <c r="CD75" i="8"/>
  <c r="CD77" i="8"/>
  <c r="CD79" i="8"/>
  <c r="CD81" i="8"/>
  <c r="CD83" i="8"/>
  <c r="CD85" i="8"/>
  <c r="CD87" i="8"/>
  <c r="CD89" i="8"/>
  <c r="CD91" i="8"/>
  <c r="CD93" i="8"/>
  <c r="CD95" i="8"/>
  <c r="CD97" i="8"/>
  <c r="CD99" i="8"/>
  <c r="CD101" i="8"/>
  <c r="CD212" i="8"/>
  <c r="CD125" i="8"/>
  <c r="CD109" i="8"/>
  <c r="CD127" i="8"/>
  <c r="CD131" i="8"/>
  <c r="CD135" i="8"/>
  <c r="CD139" i="8"/>
  <c r="CD143" i="8"/>
  <c r="CD147" i="8"/>
  <c r="CD151" i="8"/>
  <c r="CD155" i="8"/>
  <c r="CD62" i="8"/>
  <c r="CD66" i="8"/>
  <c r="CD70" i="8"/>
  <c r="CD74" i="8"/>
  <c r="CD78" i="8"/>
  <c r="CD82" i="8"/>
  <c r="CD86" i="8"/>
  <c r="CD90" i="8"/>
  <c r="CD94" i="8"/>
  <c r="CD98" i="8"/>
  <c r="CD102" i="8"/>
  <c r="CD103" i="8"/>
  <c r="CD105" i="8"/>
  <c r="CD107" i="8"/>
  <c r="CD58" i="8"/>
  <c r="CD129" i="8"/>
  <c r="CD145" i="8"/>
  <c r="CD153" i="8"/>
  <c r="CD157" i="8"/>
  <c r="CD64" i="8"/>
  <c r="CD80" i="8"/>
  <c r="CD92" i="8"/>
  <c r="CD100" i="8"/>
  <c r="CD104" i="8"/>
  <c r="CD123" i="8"/>
  <c r="CD126" i="8"/>
  <c r="CD133" i="8"/>
  <c r="CD137" i="8"/>
  <c r="CD141" i="8"/>
  <c r="CD149" i="8"/>
  <c r="CD60" i="8"/>
  <c r="CD68" i="8"/>
  <c r="CD72" i="8"/>
  <c r="CD76" i="8"/>
  <c r="CD84" i="8"/>
  <c r="CD88" i="8"/>
  <c r="CD96" i="8"/>
  <c r="CD106" i="8"/>
  <c r="BX213" i="8"/>
  <c r="BX215" i="8"/>
  <c r="BX217" i="8"/>
  <c r="BX219" i="8"/>
  <c r="BX221" i="8"/>
  <c r="BX223" i="8"/>
  <c r="BX220" i="8"/>
  <c r="BX214" i="8"/>
  <c r="BX222" i="8"/>
  <c r="BX226" i="8"/>
  <c r="BX224" i="8"/>
  <c r="BX229" i="8"/>
  <c r="BX218" i="8"/>
  <c r="BX227" i="8"/>
  <c r="BX216" i="8"/>
  <c r="BX228" i="8"/>
  <c r="BX230" i="8"/>
  <c r="BX232" i="8"/>
  <c r="BX233" i="8"/>
  <c r="BX235" i="8"/>
  <c r="BX237" i="8"/>
  <c r="BX239" i="8"/>
  <c r="BX241" i="8"/>
  <c r="BX243" i="8"/>
  <c r="BX245" i="8"/>
  <c r="BX247" i="8"/>
  <c r="BX249" i="8"/>
  <c r="BX251" i="8"/>
  <c r="BX225" i="8"/>
  <c r="BX231" i="8"/>
  <c r="BX234" i="8"/>
  <c r="BX236" i="8"/>
  <c r="BX238" i="8"/>
  <c r="BX240" i="8"/>
  <c r="BX242" i="8"/>
  <c r="BX244" i="8"/>
  <c r="BX246" i="8"/>
  <c r="BX248" i="8"/>
  <c r="BX250" i="8"/>
  <c r="BX253" i="8"/>
  <c r="BX255" i="8"/>
  <c r="BX257" i="8"/>
  <c r="BX259" i="8"/>
  <c r="BX261" i="8"/>
  <c r="BX161" i="8"/>
  <c r="BX163" i="8"/>
  <c r="BX165" i="8"/>
  <c r="BX212" i="8"/>
  <c r="BX254" i="8"/>
  <c r="BX258" i="8"/>
  <c r="BX164" i="8"/>
  <c r="BX167" i="8"/>
  <c r="BX169" i="8"/>
  <c r="BX171" i="8"/>
  <c r="BX173" i="8"/>
  <c r="BX175" i="8"/>
  <c r="BX177" i="8"/>
  <c r="BX179" i="8"/>
  <c r="BX181" i="8"/>
  <c r="BX183" i="8"/>
  <c r="BX185" i="8"/>
  <c r="BX187" i="8"/>
  <c r="BX189" i="8"/>
  <c r="BX191" i="8"/>
  <c r="BX193" i="8"/>
  <c r="BX195" i="8"/>
  <c r="BX197" i="8"/>
  <c r="BX199" i="8"/>
  <c r="BX256" i="8"/>
  <c r="BX162" i="8"/>
  <c r="BX170" i="8"/>
  <c r="BX174" i="8"/>
  <c r="BX178" i="8"/>
  <c r="BX182" i="8"/>
  <c r="BX186" i="8"/>
  <c r="BX190" i="8"/>
  <c r="BX194" i="8"/>
  <c r="BX198" i="8"/>
  <c r="BX202" i="8"/>
  <c r="BX204" i="8"/>
  <c r="BX206" i="8"/>
  <c r="BX208" i="8"/>
  <c r="BX111" i="8"/>
  <c r="BX113" i="8"/>
  <c r="BX115" i="8"/>
  <c r="BX117" i="8"/>
  <c r="BX119" i="8"/>
  <c r="BX121" i="8"/>
  <c r="BX123" i="8"/>
  <c r="BX125" i="8"/>
  <c r="BX252" i="8"/>
  <c r="BX260" i="8"/>
  <c r="BX166" i="8"/>
  <c r="BX168" i="8"/>
  <c r="BX172" i="8"/>
  <c r="BX176" i="8"/>
  <c r="BX180" i="8"/>
  <c r="BX184" i="8"/>
  <c r="BX188" i="8"/>
  <c r="BX192" i="8"/>
  <c r="BX196" i="8"/>
  <c r="BX200" i="8"/>
  <c r="BX201" i="8"/>
  <c r="BX203" i="8"/>
  <c r="BX205" i="8"/>
  <c r="BX207" i="8"/>
  <c r="BX209" i="8"/>
  <c r="BX110" i="8"/>
  <c r="BX112" i="8"/>
  <c r="BX114" i="8"/>
  <c r="BX116" i="8"/>
  <c r="BX118" i="8"/>
  <c r="BX120" i="8"/>
  <c r="BX122" i="8"/>
  <c r="BX127" i="8"/>
  <c r="BX129" i="8"/>
  <c r="BX131" i="8"/>
  <c r="BX133" i="8"/>
  <c r="BX135" i="8"/>
  <c r="BX137" i="8"/>
  <c r="BX139" i="8"/>
  <c r="BX141" i="8"/>
  <c r="BX143" i="8"/>
  <c r="BX145" i="8"/>
  <c r="BX147" i="8"/>
  <c r="BX149" i="8"/>
  <c r="BX151" i="8"/>
  <c r="BX153" i="8"/>
  <c r="BX155" i="8"/>
  <c r="BX157" i="8"/>
  <c r="BX60" i="8"/>
  <c r="BX62" i="8"/>
  <c r="BX64" i="8"/>
  <c r="BX66" i="8"/>
  <c r="BX68" i="8"/>
  <c r="BX70" i="8"/>
  <c r="BX72" i="8"/>
  <c r="BX74" i="8"/>
  <c r="BX76" i="8"/>
  <c r="BX78" i="8"/>
  <c r="BX80" i="8"/>
  <c r="BX82" i="8"/>
  <c r="BX84" i="8"/>
  <c r="BX86" i="8"/>
  <c r="BX88" i="8"/>
  <c r="BX90" i="8"/>
  <c r="BX92" i="8"/>
  <c r="BX94" i="8"/>
  <c r="BX96" i="8"/>
  <c r="BX98" i="8"/>
  <c r="BX100" i="8"/>
  <c r="BX102" i="8"/>
  <c r="BX160" i="8"/>
  <c r="BX126" i="8"/>
  <c r="BX128" i="8"/>
  <c r="BX132" i="8"/>
  <c r="BX136" i="8"/>
  <c r="BX140" i="8"/>
  <c r="BX144" i="8"/>
  <c r="BX148" i="8"/>
  <c r="BX152" i="8"/>
  <c r="BX156" i="8"/>
  <c r="BX59" i="8"/>
  <c r="BX63" i="8"/>
  <c r="BX67" i="8"/>
  <c r="BX71" i="8"/>
  <c r="BX75" i="8"/>
  <c r="BX79" i="8"/>
  <c r="BX83" i="8"/>
  <c r="BX87" i="8"/>
  <c r="BX91" i="8"/>
  <c r="BX95" i="8"/>
  <c r="BX99" i="8"/>
  <c r="BX104" i="8"/>
  <c r="BX106" i="8"/>
  <c r="BX138" i="8"/>
  <c r="BX142" i="8"/>
  <c r="BX150" i="8"/>
  <c r="BX154" i="8"/>
  <c r="BX61" i="8"/>
  <c r="BX69" i="8"/>
  <c r="BX73" i="8"/>
  <c r="BX77" i="8"/>
  <c r="BX89" i="8"/>
  <c r="BX97" i="8"/>
  <c r="BX101" i="8"/>
  <c r="BX103" i="8"/>
  <c r="BX105" i="8"/>
  <c r="BX109" i="8"/>
  <c r="BX130" i="8"/>
  <c r="BX134" i="8"/>
  <c r="BX146" i="8"/>
  <c r="BX158" i="8"/>
  <c r="BX65" i="8"/>
  <c r="BX81" i="8"/>
  <c r="BX85" i="8"/>
  <c r="BX93" i="8"/>
  <c r="BX107" i="8"/>
  <c r="BX124" i="8"/>
  <c r="BX58" i="8"/>
  <c r="CK213" i="8"/>
  <c r="CK216" i="8"/>
  <c r="CK221" i="8"/>
  <c r="CK225" i="8"/>
  <c r="CK215" i="8"/>
  <c r="CK218" i="8"/>
  <c r="CK223" i="8"/>
  <c r="CK220" i="8"/>
  <c r="CK226" i="8"/>
  <c r="CK214" i="8"/>
  <c r="CK219" i="8"/>
  <c r="CK227" i="8"/>
  <c r="CK229" i="8"/>
  <c r="CK231" i="8"/>
  <c r="CK217" i="8"/>
  <c r="CK224" i="8"/>
  <c r="CK228" i="8"/>
  <c r="CK230" i="8"/>
  <c r="CK233" i="8"/>
  <c r="CK235" i="8"/>
  <c r="CK237" i="8"/>
  <c r="CK239" i="8"/>
  <c r="CK241" i="8"/>
  <c r="CK243" i="8"/>
  <c r="CK245" i="8"/>
  <c r="CK247" i="8"/>
  <c r="CK249" i="8"/>
  <c r="CK251" i="8"/>
  <c r="CK222" i="8"/>
  <c r="CK232" i="8"/>
  <c r="CK238" i="8"/>
  <c r="CK246" i="8"/>
  <c r="CK236" i="8"/>
  <c r="CK244" i="8"/>
  <c r="CK253" i="8"/>
  <c r="CK255" i="8"/>
  <c r="CK257" i="8"/>
  <c r="CK259" i="8"/>
  <c r="CK261" i="8"/>
  <c r="CK161" i="8"/>
  <c r="CK163" i="8"/>
  <c r="CK165" i="8"/>
  <c r="CK242" i="8"/>
  <c r="CK240" i="8"/>
  <c r="CK252" i="8"/>
  <c r="CK256" i="8"/>
  <c r="CK260" i="8"/>
  <c r="CK162" i="8"/>
  <c r="CK166" i="8"/>
  <c r="CK167" i="8"/>
  <c r="CK169" i="8"/>
  <c r="CK171" i="8"/>
  <c r="CK173" i="8"/>
  <c r="CK175" i="8"/>
  <c r="CK177" i="8"/>
  <c r="CK179" i="8"/>
  <c r="CK181" i="8"/>
  <c r="CK183" i="8"/>
  <c r="CK185" i="8"/>
  <c r="CK187" i="8"/>
  <c r="CK189" i="8"/>
  <c r="CK191" i="8"/>
  <c r="CK193" i="8"/>
  <c r="CK195" i="8"/>
  <c r="CK197" i="8"/>
  <c r="CK199" i="8"/>
  <c r="CK234" i="8"/>
  <c r="CK212" i="8"/>
  <c r="CK160" i="8"/>
  <c r="CK254" i="8"/>
  <c r="CK168" i="8"/>
  <c r="CK172" i="8"/>
  <c r="CK176" i="8"/>
  <c r="CK180" i="8"/>
  <c r="CK184" i="8"/>
  <c r="CK188" i="8"/>
  <c r="CK192" i="8"/>
  <c r="CK196" i="8"/>
  <c r="CK200" i="8"/>
  <c r="CK202" i="8"/>
  <c r="CK204" i="8"/>
  <c r="CK206" i="8"/>
  <c r="CK208" i="8"/>
  <c r="CK111" i="8"/>
  <c r="CK113" i="8"/>
  <c r="CK115" i="8"/>
  <c r="CK117" i="8"/>
  <c r="CK119" i="8"/>
  <c r="CK121" i="8"/>
  <c r="CK123" i="8"/>
  <c r="CK125" i="8"/>
  <c r="CK250" i="8"/>
  <c r="CK248" i="8"/>
  <c r="CK182" i="8"/>
  <c r="CK198" i="8"/>
  <c r="CK203" i="8"/>
  <c r="CK110" i="8"/>
  <c r="CK118" i="8"/>
  <c r="CK109" i="8"/>
  <c r="CK164" i="8"/>
  <c r="CK178" i="8"/>
  <c r="CK194" i="8"/>
  <c r="CK201" i="8"/>
  <c r="CK209" i="8"/>
  <c r="CK116" i="8"/>
  <c r="CK127" i="8"/>
  <c r="CK129" i="8"/>
  <c r="CK131" i="8"/>
  <c r="CK133" i="8"/>
  <c r="CK135" i="8"/>
  <c r="CK137" i="8"/>
  <c r="CK139" i="8"/>
  <c r="CK141" i="8"/>
  <c r="CK143" i="8"/>
  <c r="CK145" i="8"/>
  <c r="CK147" i="8"/>
  <c r="CK149" i="8"/>
  <c r="CK151" i="8"/>
  <c r="CK153" i="8"/>
  <c r="CK155" i="8"/>
  <c r="CK157" i="8"/>
  <c r="CK60" i="8"/>
  <c r="CK62" i="8"/>
  <c r="CK64" i="8"/>
  <c r="CK66" i="8"/>
  <c r="CK68" i="8"/>
  <c r="CK70" i="8"/>
  <c r="CK72" i="8"/>
  <c r="CK74" i="8"/>
  <c r="CK76" i="8"/>
  <c r="CK78" i="8"/>
  <c r="CK80" i="8"/>
  <c r="CK82" i="8"/>
  <c r="CK84" i="8"/>
  <c r="CK86" i="8"/>
  <c r="CK88" i="8"/>
  <c r="CK90" i="8"/>
  <c r="CK92" i="8"/>
  <c r="CK94" i="8"/>
  <c r="CK96" i="8"/>
  <c r="CK98" i="8"/>
  <c r="CK100" i="8"/>
  <c r="CK102" i="8"/>
  <c r="CK190" i="8"/>
  <c r="CK207" i="8"/>
  <c r="CK122" i="8"/>
  <c r="CK58" i="8"/>
  <c r="CK258" i="8"/>
  <c r="CK174" i="8"/>
  <c r="CK132" i="8"/>
  <c r="CK136" i="8"/>
  <c r="CK140" i="8"/>
  <c r="CK59" i="8"/>
  <c r="CK63" i="8"/>
  <c r="CK71" i="8"/>
  <c r="CK99" i="8"/>
  <c r="CK103" i="8"/>
  <c r="CK107" i="8"/>
  <c r="CK186" i="8"/>
  <c r="CK205" i="8"/>
  <c r="CK120" i="8"/>
  <c r="CK126" i="8"/>
  <c r="CK130" i="8"/>
  <c r="CK134" i="8"/>
  <c r="CK138" i="8"/>
  <c r="CK142" i="8"/>
  <c r="CK146" i="8"/>
  <c r="CK150" i="8"/>
  <c r="CK154" i="8"/>
  <c r="CK158" i="8"/>
  <c r="CK61" i="8"/>
  <c r="CK65" i="8"/>
  <c r="CK69" i="8"/>
  <c r="CK73" i="8"/>
  <c r="CK77" i="8"/>
  <c r="CK81" i="8"/>
  <c r="CK85" i="8"/>
  <c r="CK89" i="8"/>
  <c r="CK93" i="8"/>
  <c r="CK97" i="8"/>
  <c r="CK101" i="8"/>
  <c r="CK104" i="8"/>
  <c r="CK106" i="8"/>
  <c r="CK114" i="8"/>
  <c r="CK124" i="8"/>
  <c r="CK128" i="8"/>
  <c r="CK144" i="8"/>
  <c r="CK148" i="8"/>
  <c r="CK156" i="8"/>
  <c r="CK67" i="8"/>
  <c r="CK79" i="8"/>
  <c r="CK91" i="8"/>
  <c r="CK170" i="8"/>
  <c r="CK112" i="8"/>
  <c r="CK152" i="8"/>
  <c r="CK75" i="8"/>
  <c r="CK83" i="8"/>
  <c r="CK87" i="8"/>
  <c r="CK95" i="8"/>
  <c r="CK105" i="8"/>
  <c r="CW53" i="8"/>
  <c r="CW214" i="8"/>
  <c r="CW219" i="8"/>
  <c r="CW222" i="8"/>
  <c r="CW225" i="8"/>
  <c r="CW213" i="8"/>
  <c r="CW216" i="8"/>
  <c r="CW221" i="8"/>
  <c r="CW215" i="8"/>
  <c r="CW224" i="8"/>
  <c r="CW220" i="8"/>
  <c r="CW227" i="8"/>
  <c r="CW229" i="8"/>
  <c r="CW231" i="8"/>
  <c r="CW218" i="8"/>
  <c r="CW223" i="8"/>
  <c r="CW226" i="8"/>
  <c r="CW217" i="8"/>
  <c r="CW233" i="8"/>
  <c r="CW235" i="8"/>
  <c r="CW237" i="8"/>
  <c r="CW239" i="8"/>
  <c r="CW241" i="8"/>
  <c r="CW243" i="8"/>
  <c r="CW245" i="8"/>
  <c r="CW247" i="8"/>
  <c r="CW249" i="8"/>
  <c r="CW251" i="8"/>
  <c r="CW236" i="8"/>
  <c r="CW244" i="8"/>
  <c r="CW228" i="8"/>
  <c r="CW234" i="8"/>
  <c r="CW242" i="8"/>
  <c r="CW250" i="8"/>
  <c r="CW253" i="8"/>
  <c r="CW255" i="8"/>
  <c r="CW257" i="8"/>
  <c r="CW259" i="8"/>
  <c r="CW261" i="8"/>
  <c r="CW161" i="8"/>
  <c r="CW163" i="8"/>
  <c r="CW165" i="8"/>
  <c r="CW230" i="8"/>
  <c r="CW232" i="8"/>
  <c r="CW248" i="8"/>
  <c r="CW212" i="8"/>
  <c r="CW246" i="8"/>
  <c r="CW254" i="8"/>
  <c r="CW258" i="8"/>
  <c r="CW164" i="8"/>
  <c r="CW167" i="8"/>
  <c r="CW169" i="8"/>
  <c r="CW171" i="8"/>
  <c r="CW173" i="8"/>
  <c r="CW175" i="8"/>
  <c r="CW177" i="8"/>
  <c r="CW179" i="8"/>
  <c r="CW181" i="8"/>
  <c r="CW183" i="8"/>
  <c r="CW185" i="8"/>
  <c r="CW187" i="8"/>
  <c r="CW189" i="8"/>
  <c r="CW191" i="8"/>
  <c r="CW193" i="8"/>
  <c r="CW195" i="8"/>
  <c r="CW197" i="8"/>
  <c r="CW199" i="8"/>
  <c r="CW240" i="8"/>
  <c r="CW160" i="8"/>
  <c r="CW238" i="8"/>
  <c r="CW252" i="8"/>
  <c r="CW260" i="8"/>
  <c r="CW166" i="8"/>
  <c r="CW170" i="8"/>
  <c r="CW174" i="8"/>
  <c r="CW178" i="8"/>
  <c r="CW182" i="8"/>
  <c r="CW186" i="8"/>
  <c r="CW190" i="8"/>
  <c r="CW194" i="8"/>
  <c r="CW198" i="8"/>
  <c r="CW202" i="8"/>
  <c r="CW204" i="8"/>
  <c r="CW206" i="8"/>
  <c r="CW208" i="8"/>
  <c r="CW111" i="8"/>
  <c r="CW113" i="8"/>
  <c r="CW115" i="8"/>
  <c r="CW117" i="8"/>
  <c r="CW119" i="8"/>
  <c r="CW121" i="8"/>
  <c r="CW123" i="8"/>
  <c r="CW125" i="8"/>
  <c r="CW172" i="8"/>
  <c r="CW188" i="8"/>
  <c r="CW201" i="8"/>
  <c r="CW209" i="8"/>
  <c r="CW116" i="8"/>
  <c r="CW124" i="8"/>
  <c r="CW109" i="8"/>
  <c r="CW168" i="8"/>
  <c r="CW184" i="8"/>
  <c r="CW200" i="8"/>
  <c r="CW207" i="8"/>
  <c r="CW114" i="8"/>
  <c r="CW127" i="8"/>
  <c r="CW129" i="8"/>
  <c r="CW131" i="8"/>
  <c r="CW133" i="8"/>
  <c r="CW135" i="8"/>
  <c r="CW137" i="8"/>
  <c r="CW139" i="8"/>
  <c r="CW141" i="8"/>
  <c r="CW143" i="8"/>
  <c r="CW145" i="8"/>
  <c r="CW147" i="8"/>
  <c r="CW149" i="8"/>
  <c r="CW151" i="8"/>
  <c r="CW153" i="8"/>
  <c r="CW155" i="8"/>
  <c r="CW157" i="8"/>
  <c r="CW60" i="8"/>
  <c r="CW62" i="8"/>
  <c r="CW64" i="8"/>
  <c r="CW66" i="8"/>
  <c r="CW68" i="8"/>
  <c r="CW70" i="8"/>
  <c r="CW72" i="8"/>
  <c r="CW74" i="8"/>
  <c r="CW76" i="8"/>
  <c r="CW78" i="8"/>
  <c r="CW80" i="8"/>
  <c r="CW82" i="8"/>
  <c r="CW84" i="8"/>
  <c r="CW86" i="8"/>
  <c r="CW88" i="8"/>
  <c r="CW90" i="8"/>
  <c r="CW92" i="8"/>
  <c r="CW94" i="8"/>
  <c r="CW96" i="8"/>
  <c r="CW98" i="8"/>
  <c r="CW100" i="8"/>
  <c r="CW102" i="8"/>
  <c r="CW162" i="8"/>
  <c r="CW196" i="8"/>
  <c r="CW112" i="8"/>
  <c r="CW58" i="8"/>
  <c r="CW205" i="8"/>
  <c r="CW120" i="8"/>
  <c r="CW122" i="8"/>
  <c r="CW118" i="8"/>
  <c r="CW130" i="8"/>
  <c r="CW134" i="8"/>
  <c r="CW138" i="8"/>
  <c r="CW150" i="8"/>
  <c r="CW73" i="8"/>
  <c r="CW77" i="8"/>
  <c r="CW81" i="8"/>
  <c r="CW103" i="8"/>
  <c r="CW107" i="8"/>
  <c r="CW256" i="8"/>
  <c r="CW192" i="8"/>
  <c r="CW110" i="8"/>
  <c r="CW128" i="8"/>
  <c r="CW132" i="8"/>
  <c r="CW136" i="8"/>
  <c r="CW140" i="8"/>
  <c r="CW144" i="8"/>
  <c r="CW148" i="8"/>
  <c r="CW152" i="8"/>
  <c r="CW156" i="8"/>
  <c r="CW59" i="8"/>
  <c r="CW63" i="8"/>
  <c r="CW67" i="8"/>
  <c r="CW71" i="8"/>
  <c r="CW75" i="8"/>
  <c r="CW79" i="8"/>
  <c r="CW83" i="8"/>
  <c r="CW87" i="8"/>
  <c r="CW91" i="8"/>
  <c r="CW95" i="8"/>
  <c r="CW99" i="8"/>
  <c r="CW104" i="8"/>
  <c r="CW106" i="8"/>
  <c r="CW180" i="8"/>
  <c r="CW176" i="8"/>
  <c r="CW126" i="8"/>
  <c r="CW142" i="8"/>
  <c r="CW146" i="8"/>
  <c r="CW154" i="8"/>
  <c r="CW61" i="8"/>
  <c r="CW97" i="8"/>
  <c r="CW105" i="8"/>
  <c r="CW203" i="8"/>
  <c r="CW158" i="8"/>
  <c r="CW65" i="8"/>
  <c r="CW69" i="8"/>
  <c r="CW85" i="8"/>
  <c r="CW89" i="8"/>
  <c r="CW93" i="8"/>
  <c r="CW101" i="8"/>
  <c r="BV7" i="8"/>
  <c r="BV214" i="8"/>
  <c r="BV216" i="8"/>
  <c r="BV218" i="8"/>
  <c r="BV220" i="8"/>
  <c r="BV222" i="8"/>
  <c r="BV224" i="8"/>
  <c r="BV219" i="8"/>
  <c r="BV213" i="8"/>
  <c r="BV221" i="8"/>
  <c r="BV225" i="8"/>
  <c r="BV227" i="8"/>
  <c r="BV223" i="8"/>
  <c r="BV228" i="8"/>
  <c r="BV230" i="8"/>
  <c r="BV217" i="8"/>
  <c r="BV226" i="8"/>
  <c r="BV215" i="8"/>
  <c r="BV229" i="8"/>
  <c r="BV231" i="8"/>
  <c r="BV232" i="8"/>
  <c r="BV234" i="8"/>
  <c r="BV236" i="8"/>
  <c r="BV238" i="8"/>
  <c r="BV240" i="8"/>
  <c r="BV242" i="8"/>
  <c r="BV244" i="8"/>
  <c r="BV246" i="8"/>
  <c r="BV248" i="8"/>
  <c r="BV250" i="8"/>
  <c r="BV233" i="8"/>
  <c r="BV235" i="8"/>
  <c r="BV237" i="8"/>
  <c r="BV239" i="8"/>
  <c r="BV241" i="8"/>
  <c r="BV243" i="8"/>
  <c r="BV245" i="8"/>
  <c r="BV247" i="8"/>
  <c r="BV249" i="8"/>
  <c r="BV251" i="8"/>
  <c r="BV252" i="8"/>
  <c r="BV254" i="8"/>
  <c r="BV256" i="8"/>
  <c r="BV258" i="8"/>
  <c r="BV260" i="8"/>
  <c r="BV162" i="8"/>
  <c r="BV164" i="8"/>
  <c r="BV166" i="8"/>
  <c r="BV253" i="8"/>
  <c r="BV257" i="8"/>
  <c r="BV261" i="8"/>
  <c r="BV163" i="8"/>
  <c r="BV168" i="8"/>
  <c r="BV170" i="8"/>
  <c r="BV172" i="8"/>
  <c r="BV174" i="8"/>
  <c r="BV176" i="8"/>
  <c r="BV178" i="8"/>
  <c r="BV180" i="8"/>
  <c r="BV182" i="8"/>
  <c r="BV184" i="8"/>
  <c r="BV186" i="8"/>
  <c r="BV188" i="8"/>
  <c r="BV190" i="8"/>
  <c r="BV192" i="8"/>
  <c r="BV194" i="8"/>
  <c r="BV196" i="8"/>
  <c r="BV198" i="8"/>
  <c r="BV200" i="8"/>
  <c r="BV255" i="8"/>
  <c r="BV161" i="8"/>
  <c r="BV169" i="8"/>
  <c r="BV173" i="8"/>
  <c r="BV177" i="8"/>
  <c r="BV181" i="8"/>
  <c r="BV185" i="8"/>
  <c r="BV189" i="8"/>
  <c r="BV193" i="8"/>
  <c r="BV197" i="8"/>
  <c r="BV201" i="8"/>
  <c r="BV203" i="8"/>
  <c r="BV205" i="8"/>
  <c r="BV207" i="8"/>
  <c r="BV209" i="8"/>
  <c r="BV110" i="8"/>
  <c r="BV112" i="8"/>
  <c r="BV114" i="8"/>
  <c r="BV116" i="8"/>
  <c r="BV118" i="8"/>
  <c r="BV120" i="8"/>
  <c r="BV122" i="8"/>
  <c r="BV124" i="8"/>
  <c r="BV212" i="8"/>
  <c r="BV160" i="8"/>
  <c r="BV259" i="8"/>
  <c r="BV165" i="8"/>
  <c r="BV167" i="8"/>
  <c r="BV171" i="8"/>
  <c r="BV175" i="8"/>
  <c r="BV179" i="8"/>
  <c r="BV183" i="8"/>
  <c r="BV187" i="8"/>
  <c r="BV191" i="8"/>
  <c r="BV195" i="8"/>
  <c r="BV199" i="8"/>
  <c r="BV202" i="8"/>
  <c r="BV204" i="8"/>
  <c r="BV206" i="8"/>
  <c r="BV208" i="8"/>
  <c r="BV111" i="8"/>
  <c r="BV113" i="8"/>
  <c r="BV115" i="8"/>
  <c r="BV117" i="8"/>
  <c r="BV119" i="8"/>
  <c r="BV121" i="8"/>
  <c r="BV126" i="8"/>
  <c r="BV128" i="8"/>
  <c r="BV130" i="8"/>
  <c r="BV132" i="8"/>
  <c r="BV134" i="8"/>
  <c r="BV136" i="8"/>
  <c r="BV138" i="8"/>
  <c r="BV140" i="8"/>
  <c r="BV142" i="8"/>
  <c r="BV144" i="8"/>
  <c r="BV146" i="8"/>
  <c r="BV148" i="8"/>
  <c r="BV150" i="8"/>
  <c r="BV152" i="8"/>
  <c r="BV154" i="8"/>
  <c r="BV156" i="8"/>
  <c r="BV158" i="8"/>
  <c r="BV59" i="8"/>
  <c r="BV61" i="8"/>
  <c r="BV63" i="8"/>
  <c r="BV65" i="8"/>
  <c r="BV67" i="8"/>
  <c r="BV69" i="8"/>
  <c r="BV71" i="8"/>
  <c r="BV73" i="8"/>
  <c r="BV75" i="8"/>
  <c r="BV77" i="8"/>
  <c r="BV79" i="8"/>
  <c r="BV81" i="8"/>
  <c r="BV83" i="8"/>
  <c r="BV85" i="8"/>
  <c r="BV87" i="8"/>
  <c r="BV89" i="8"/>
  <c r="BV91" i="8"/>
  <c r="BV93" i="8"/>
  <c r="BV95" i="8"/>
  <c r="BV97" i="8"/>
  <c r="BV99" i="8"/>
  <c r="BV101" i="8"/>
  <c r="BV125" i="8"/>
  <c r="BV109" i="8"/>
  <c r="BV127" i="8"/>
  <c r="BV131" i="8"/>
  <c r="BV135" i="8"/>
  <c r="BV139" i="8"/>
  <c r="BV143" i="8"/>
  <c r="BV147" i="8"/>
  <c r="BV151" i="8"/>
  <c r="BV155" i="8"/>
  <c r="BV62" i="8"/>
  <c r="BV66" i="8"/>
  <c r="BV70" i="8"/>
  <c r="BV74" i="8"/>
  <c r="BV78" i="8"/>
  <c r="BV82" i="8"/>
  <c r="BV86" i="8"/>
  <c r="BV90" i="8"/>
  <c r="BV94" i="8"/>
  <c r="BV98" i="8"/>
  <c r="BV102" i="8"/>
  <c r="BV103" i="8"/>
  <c r="BV105" i="8"/>
  <c r="BV107" i="8"/>
  <c r="BV58" i="8"/>
  <c r="BV133" i="8"/>
  <c r="BV137" i="8"/>
  <c r="BV141" i="8"/>
  <c r="BV149" i="8"/>
  <c r="BV60" i="8"/>
  <c r="BV68" i="8"/>
  <c r="BV72" i="8"/>
  <c r="BV76" i="8"/>
  <c r="BV84" i="8"/>
  <c r="BV106" i="8"/>
  <c r="BV129" i="8"/>
  <c r="BV145" i="8"/>
  <c r="BV153" i="8"/>
  <c r="BV157" i="8"/>
  <c r="BV64" i="8"/>
  <c r="BV80" i="8"/>
  <c r="BV88" i="8"/>
  <c r="BV92" i="8"/>
  <c r="BV96" i="8"/>
  <c r="BV100" i="8"/>
  <c r="BV123" i="8"/>
  <c r="BV104" i="8"/>
  <c r="BZ6" i="8"/>
  <c r="BZ214" i="8"/>
  <c r="BZ216" i="8"/>
  <c r="BZ218" i="8"/>
  <c r="BZ220" i="8"/>
  <c r="BZ222" i="8"/>
  <c r="BZ224" i="8"/>
  <c r="BZ213" i="8"/>
  <c r="BZ221" i="8"/>
  <c r="BZ215" i="8"/>
  <c r="BZ223" i="8"/>
  <c r="BZ225" i="8"/>
  <c r="BZ228" i="8"/>
  <c r="BZ230" i="8"/>
  <c r="BZ219" i="8"/>
  <c r="BZ217" i="8"/>
  <c r="BZ227" i="8"/>
  <c r="BZ229" i="8"/>
  <c r="BZ231" i="8"/>
  <c r="BZ234" i="8"/>
  <c r="BZ236" i="8"/>
  <c r="BZ238" i="8"/>
  <c r="BZ240" i="8"/>
  <c r="BZ242" i="8"/>
  <c r="BZ244" i="8"/>
  <c r="BZ246" i="8"/>
  <c r="BZ248" i="8"/>
  <c r="BZ250" i="8"/>
  <c r="BZ226" i="8"/>
  <c r="BZ232" i="8"/>
  <c r="BZ233" i="8"/>
  <c r="BZ235" i="8"/>
  <c r="BZ237" i="8"/>
  <c r="BZ239" i="8"/>
  <c r="BZ241" i="8"/>
  <c r="BZ243" i="8"/>
  <c r="BZ245" i="8"/>
  <c r="BZ247" i="8"/>
  <c r="BZ249" i="8"/>
  <c r="BZ251" i="8"/>
  <c r="BZ252" i="8"/>
  <c r="BZ254" i="8"/>
  <c r="BZ256" i="8"/>
  <c r="BZ258" i="8"/>
  <c r="BZ260" i="8"/>
  <c r="BZ162" i="8"/>
  <c r="BZ164" i="8"/>
  <c r="BZ166" i="8"/>
  <c r="BZ255" i="8"/>
  <c r="BZ259" i="8"/>
  <c r="BZ161" i="8"/>
  <c r="BZ165" i="8"/>
  <c r="BZ168" i="8"/>
  <c r="BZ170" i="8"/>
  <c r="BZ172" i="8"/>
  <c r="BZ174" i="8"/>
  <c r="BZ176" i="8"/>
  <c r="BZ178" i="8"/>
  <c r="BZ180" i="8"/>
  <c r="BZ182" i="8"/>
  <c r="BZ184" i="8"/>
  <c r="BZ186" i="8"/>
  <c r="BZ188" i="8"/>
  <c r="BZ190" i="8"/>
  <c r="BZ192" i="8"/>
  <c r="BZ194" i="8"/>
  <c r="BZ196" i="8"/>
  <c r="BZ198" i="8"/>
  <c r="BZ200" i="8"/>
  <c r="BZ212" i="8"/>
  <c r="BZ257" i="8"/>
  <c r="BZ163" i="8"/>
  <c r="BZ167" i="8"/>
  <c r="BZ171" i="8"/>
  <c r="BZ175" i="8"/>
  <c r="BZ179" i="8"/>
  <c r="BZ183" i="8"/>
  <c r="BZ187" i="8"/>
  <c r="BZ191" i="8"/>
  <c r="BZ195" i="8"/>
  <c r="BZ199" i="8"/>
  <c r="BZ201" i="8"/>
  <c r="BZ203" i="8"/>
  <c r="BZ205" i="8"/>
  <c r="BZ207" i="8"/>
  <c r="BZ209" i="8"/>
  <c r="BZ110" i="8"/>
  <c r="BZ112" i="8"/>
  <c r="BZ114" i="8"/>
  <c r="BZ116" i="8"/>
  <c r="BZ118" i="8"/>
  <c r="BZ120" i="8"/>
  <c r="BZ122" i="8"/>
  <c r="BZ124" i="8"/>
  <c r="BZ160" i="8"/>
  <c r="BZ253" i="8"/>
  <c r="BZ261" i="8"/>
  <c r="BZ169" i="8"/>
  <c r="BZ173" i="8"/>
  <c r="BZ177" i="8"/>
  <c r="BZ181" i="8"/>
  <c r="BZ185" i="8"/>
  <c r="BZ189" i="8"/>
  <c r="BZ193" i="8"/>
  <c r="BZ197" i="8"/>
  <c r="BZ202" i="8"/>
  <c r="BZ204" i="8"/>
  <c r="BZ206" i="8"/>
  <c r="BZ208" i="8"/>
  <c r="BZ111" i="8"/>
  <c r="BZ113" i="8"/>
  <c r="BZ115" i="8"/>
  <c r="BZ117" i="8"/>
  <c r="BZ119" i="8"/>
  <c r="BZ121" i="8"/>
  <c r="BZ128" i="8"/>
  <c r="BZ130" i="8"/>
  <c r="BZ132" i="8"/>
  <c r="BZ134" i="8"/>
  <c r="BZ136" i="8"/>
  <c r="BZ138" i="8"/>
  <c r="BZ140" i="8"/>
  <c r="BZ142" i="8"/>
  <c r="BZ144" i="8"/>
  <c r="BZ146" i="8"/>
  <c r="BZ148" i="8"/>
  <c r="BZ150" i="8"/>
  <c r="BZ152" i="8"/>
  <c r="BZ154" i="8"/>
  <c r="BZ156" i="8"/>
  <c r="BZ158" i="8"/>
  <c r="BZ59" i="8"/>
  <c r="BZ61" i="8"/>
  <c r="BZ63" i="8"/>
  <c r="BZ65" i="8"/>
  <c r="BZ67" i="8"/>
  <c r="BZ69" i="8"/>
  <c r="BZ71" i="8"/>
  <c r="BZ73" i="8"/>
  <c r="BZ75" i="8"/>
  <c r="BZ77" i="8"/>
  <c r="BZ79" i="8"/>
  <c r="BZ81" i="8"/>
  <c r="BZ83" i="8"/>
  <c r="BZ85" i="8"/>
  <c r="BZ87" i="8"/>
  <c r="BZ89" i="8"/>
  <c r="BZ91" i="8"/>
  <c r="BZ93" i="8"/>
  <c r="BZ95" i="8"/>
  <c r="BZ97" i="8"/>
  <c r="BZ99" i="8"/>
  <c r="BZ101" i="8"/>
  <c r="BZ123" i="8"/>
  <c r="BZ109" i="8"/>
  <c r="BZ129" i="8"/>
  <c r="BZ133" i="8"/>
  <c r="BZ137" i="8"/>
  <c r="BZ141" i="8"/>
  <c r="BZ145" i="8"/>
  <c r="BZ149" i="8"/>
  <c r="BZ153" i="8"/>
  <c r="BZ157" i="8"/>
  <c r="BZ60" i="8"/>
  <c r="BZ64" i="8"/>
  <c r="BZ68" i="8"/>
  <c r="BZ72" i="8"/>
  <c r="BZ76" i="8"/>
  <c r="BZ80" i="8"/>
  <c r="BZ84" i="8"/>
  <c r="BZ88" i="8"/>
  <c r="BZ92" i="8"/>
  <c r="BZ96" i="8"/>
  <c r="BZ100" i="8"/>
  <c r="BZ103" i="8"/>
  <c r="BZ105" i="8"/>
  <c r="BZ107" i="8"/>
  <c r="BZ127" i="8"/>
  <c r="BZ151" i="8"/>
  <c r="BZ155" i="8"/>
  <c r="BZ62" i="8"/>
  <c r="BZ66" i="8"/>
  <c r="BZ74" i="8"/>
  <c r="BZ78" i="8"/>
  <c r="BZ86" i="8"/>
  <c r="BZ94" i="8"/>
  <c r="BZ102" i="8"/>
  <c r="BZ125" i="8"/>
  <c r="BZ126" i="8"/>
  <c r="BZ58" i="8"/>
  <c r="BZ131" i="8"/>
  <c r="BZ135" i="8"/>
  <c r="BZ139" i="8"/>
  <c r="BZ143" i="8"/>
  <c r="BZ147" i="8"/>
  <c r="BZ70" i="8"/>
  <c r="BZ82" i="8"/>
  <c r="BZ104" i="8"/>
  <c r="BZ106" i="8"/>
  <c r="BZ90" i="8"/>
  <c r="BZ98" i="8"/>
  <c r="CE213" i="8"/>
  <c r="CE218" i="8"/>
  <c r="CE221" i="8"/>
  <c r="CE224" i="8"/>
  <c r="CE226" i="8"/>
  <c r="CE215" i="8"/>
  <c r="CE220" i="8"/>
  <c r="CE223" i="8"/>
  <c r="CE217" i="8"/>
  <c r="CE222" i="8"/>
  <c r="CE216" i="8"/>
  <c r="CE228" i="8"/>
  <c r="CE230" i="8"/>
  <c r="CE232" i="8"/>
  <c r="CE214" i="8"/>
  <c r="CE225" i="8"/>
  <c r="CE219" i="8"/>
  <c r="CE231" i="8"/>
  <c r="CE234" i="8"/>
  <c r="CE236" i="8"/>
  <c r="CE238" i="8"/>
  <c r="CE240" i="8"/>
  <c r="CE242" i="8"/>
  <c r="CE244" i="8"/>
  <c r="CE246" i="8"/>
  <c r="CE248" i="8"/>
  <c r="CE250" i="8"/>
  <c r="CE229" i="8"/>
  <c r="CE235" i="8"/>
  <c r="CE243" i="8"/>
  <c r="CE251" i="8"/>
  <c r="CE212" i="8"/>
  <c r="CE233" i="8"/>
  <c r="CE241" i="8"/>
  <c r="CE249" i="8"/>
  <c r="CE252" i="8"/>
  <c r="CE254" i="8"/>
  <c r="CE256" i="8"/>
  <c r="CE258" i="8"/>
  <c r="CE260" i="8"/>
  <c r="CE162" i="8"/>
  <c r="CE164" i="8"/>
  <c r="CE166" i="8"/>
  <c r="CE227" i="8"/>
  <c r="CE239" i="8"/>
  <c r="CE237" i="8"/>
  <c r="CE253" i="8"/>
  <c r="CE257" i="8"/>
  <c r="CE261" i="8"/>
  <c r="CE163" i="8"/>
  <c r="CE168" i="8"/>
  <c r="CE170" i="8"/>
  <c r="CE172" i="8"/>
  <c r="CE174" i="8"/>
  <c r="CE176" i="8"/>
  <c r="CE178" i="8"/>
  <c r="CE180" i="8"/>
  <c r="CE182" i="8"/>
  <c r="CE184" i="8"/>
  <c r="CE186" i="8"/>
  <c r="CE188" i="8"/>
  <c r="CE190" i="8"/>
  <c r="CE192" i="8"/>
  <c r="CE194" i="8"/>
  <c r="CE196" i="8"/>
  <c r="CE198" i="8"/>
  <c r="CE200" i="8"/>
  <c r="CE247" i="8"/>
  <c r="CE245" i="8"/>
  <c r="CE259" i="8"/>
  <c r="CE165" i="8"/>
  <c r="CE169" i="8"/>
  <c r="CE173" i="8"/>
  <c r="CE177" i="8"/>
  <c r="CE181" i="8"/>
  <c r="CE185" i="8"/>
  <c r="CE189" i="8"/>
  <c r="CE193" i="8"/>
  <c r="CE197" i="8"/>
  <c r="CE201" i="8"/>
  <c r="CE203" i="8"/>
  <c r="CE205" i="8"/>
  <c r="CE207" i="8"/>
  <c r="CE209" i="8"/>
  <c r="CE110" i="8"/>
  <c r="CE112" i="8"/>
  <c r="CE114" i="8"/>
  <c r="CE116" i="8"/>
  <c r="CE118" i="8"/>
  <c r="CE120" i="8"/>
  <c r="CE122" i="8"/>
  <c r="CE124" i="8"/>
  <c r="CE126" i="8"/>
  <c r="CE160" i="8"/>
  <c r="CE255" i="8"/>
  <c r="CE179" i="8"/>
  <c r="CE195" i="8"/>
  <c r="CE208" i="8"/>
  <c r="CE115" i="8"/>
  <c r="CE123" i="8"/>
  <c r="CE175" i="8"/>
  <c r="CE191" i="8"/>
  <c r="CE206" i="8"/>
  <c r="CE113" i="8"/>
  <c r="CE121" i="8"/>
  <c r="CE128" i="8"/>
  <c r="CE130" i="8"/>
  <c r="CE132" i="8"/>
  <c r="CE134" i="8"/>
  <c r="CE136" i="8"/>
  <c r="CE138" i="8"/>
  <c r="CE140" i="8"/>
  <c r="CE142" i="8"/>
  <c r="CE144" i="8"/>
  <c r="CE146" i="8"/>
  <c r="CE148" i="8"/>
  <c r="CE150" i="8"/>
  <c r="CE152" i="8"/>
  <c r="CE154" i="8"/>
  <c r="CE156" i="8"/>
  <c r="CE158" i="8"/>
  <c r="CE59" i="8"/>
  <c r="CE61" i="8"/>
  <c r="CE63" i="8"/>
  <c r="CE65" i="8"/>
  <c r="CE67" i="8"/>
  <c r="CE69" i="8"/>
  <c r="CE71" i="8"/>
  <c r="CE73" i="8"/>
  <c r="CE75" i="8"/>
  <c r="CE77" i="8"/>
  <c r="CE79" i="8"/>
  <c r="CE81" i="8"/>
  <c r="CE83" i="8"/>
  <c r="CE85" i="8"/>
  <c r="CE87" i="8"/>
  <c r="CE89" i="8"/>
  <c r="CE91" i="8"/>
  <c r="CE93" i="8"/>
  <c r="CE95" i="8"/>
  <c r="CE97" i="8"/>
  <c r="CE99" i="8"/>
  <c r="CE101" i="8"/>
  <c r="CE171" i="8"/>
  <c r="CE204" i="8"/>
  <c r="CE119" i="8"/>
  <c r="CE125" i="8"/>
  <c r="CE109" i="8"/>
  <c r="CE187" i="8"/>
  <c r="CE111" i="8"/>
  <c r="CE58" i="8"/>
  <c r="CE183" i="8"/>
  <c r="CE133" i="8"/>
  <c r="CE137" i="8"/>
  <c r="CE60" i="8"/>
  <c r="CE64" i="8"/>
  <c r="CE72" i="8"/>
  <c r="CE84" i="8"/>
  <c r="CE88" i="8"/>
  <c r="CE92" i="8"/>
  <c r="CE104" i="8"/>
  <c r="CE167" i="8"/>
  <c r="CE199" i="8"/>
  <c r="CE202" i="8"/>
  <c r="CE117" i="8"/>
  <c r="CE127" i="8"/>
  <c r="CE131" i="8"/>
  <c r="CE135" i="8"/>
  <c r="CE139" i="8"/>
  <c r="CE143" i="8"/>
  <c r="CE147" i="8"/>
  <c r="CE151" i="8"/>
  <c r="CE155" i="8"/>
  <c r="CE62" i="8"/>
  <c r="CE66" i="8"/>
  <c r="CE70" i="8"/>
  <c r="CE74" i="8"/>
  <c r="CE78" i="8"/>
  <c r="CE82" i="8"/>
  <c r="CE86" i="8"/>
  <c r="CE90" i="8"/>
  <c r="CE94" i="8"/>
  <c r="CE98" i="8"/>
  <c r="CE102" i="8"/>
  <c r="CE103" i="8"/>
  <c r="CE105" i="8"/>
  <c r="CE107" i="8"/>
  <c r="CE161" i="8"/>
  <c r="CE129" i="8"/>
  <c r="CE145" i="8"/>
  <c r="CE149" i="8"/>
  <c r="CE68" i="8"/>
  <c r="CE80" i="8"/>
  <c r="CE106" i="8"/>
  <c r="CE141" i="8"/>
  <c r="CE153" i="8"/>
  <c r="CE157" i="8"/>
  <c r="CE76" i="8"/>
  <c r="CE96" i="8"/>
  <c r="CE100" i="8"/>
  <c r="CI215" i="8"/>
  <c r="CI220" i="8"/>
  <c r="CI223" i="8"/>
  <c r="CI224" i="8"/>
  <c r="CI226" i="8"/>
  <c r="CI214" i="8"/>
  <c r="CI217" i="8"/>
  <c r="CI222" i="8"/>
  <c r="CI219" i="8"/>
  <c r="CI225" i="8"/>
  <c r="CI213" i="8"/>
  <c r="CI218" i="8"/>
  <c r="CI228" i="8"/>
  <c r="CI230" i="8"/>
  <c r="CI232" i="8"/>
  <c r="CI216" i="8"/>
  <c r="CI227" i="8"/>
  <c r="CI234" i="8"/>
  <c r="CI236" i="8"/>
  <c r="CI238" i="8"/>
  <c r="CI240" i="8"/>
  <c r="CI242" i="8"/>
  <c r="CI244" i="8"/>
  <c r="CI246" i="8"/>
  <c r="CI248" i="8"/>
  <c r="CI250" i="8"/>
  <c r="CI231" i="8"/>
  <c r="CI237" i="8"/>
  <c r="CI245" i="8"/>
  <c r="CI212" i="8"/>
  <c r="CI221" i="8"/>
  <c r="CI235" i="8"/>
  <c r="CI243" i="8"/>
  <c r="CI251" i="8"/>
  <c r="CI252" i="8"/>
  <c r="CI254" i="8"/>
  <c r="CI256" i="8"/>
  <c r="CI258" i="8"/>
  <c r="CI260" i="8"/>
  <c r="CI162" i="8"/>
  <c r="CI164" i="8"/>
  <c r="CI166" i="8"/>
  <c r="CI241" i="8"/>
  <c r="CI239" i="8"/>
  <c r="CI255" i="8"/>
  <c r="CI259" i="8"/>
  <c r="CI161" i="8"/>
  <c r="CI165" i="8"/>
  <c r="CI168" i="8"/>
  <c r="CI170" i="8"/>
  <c r="CI172" i="8"/>
  <c r="CI174" i="8"/>
  <c r="CI176" i="8"/>
  <c r="CI178" i="8"/>
  <c r="CI180" i="8"/>
  <c r="CI182" i="8"/>
  <c r="CI184" i="8"/>
  <c r="CI186" i="8"/>
  <c r="CI188" i="8"/>
  <c r="CI190" i="8"/>
  <c r="CI192" i="8"/>
  <c r="CI194" i="8"/>
  <c r="CI196" i="8"/>
  <c r="CI198" i="8"/>
  <c r="CI200" i="8"/>
  <c r="CI249" i="8"/>
  <c r="CI247" i="8"/>
  <c r="CI253" i="8"/>
  <c r="CI261" i="8"/>
  <c r="CI167" i="8"/>
  <c r="CI171" i="8"/>
  <c r="CI175" i="8"/>
  <c r="CI179" i="8"/>
  <c r="CI183" i="8"/>
  <c r="CI187" i="8"/>
  <c r="CI191" i="8"/>
  <c r="CI195" i="8"/>
  <c r="CI199" i="8"/>
  <c r="CI201" i="8"/>
  <c r="CI203" i="8"/>
  <c r="CI205" i="8"/>
  <c r="CI207" i="8"/>
  <c r="CI209" i="8"/>
  <c r="CI110" i="8"/>
  <c r="CI112" i="8"/>
  <c r="CI114" i="8"/>
  <c r="CI116" i="8"/>
  <c r="CI118" i="8"/>
  <c r="CI120" i="8"/>
  <c r="CI122" i="8"/>
  <c r="CI124" i="8"/>
  <c r="CI126" i="8"/>
  <c r="CI229" i="8"/>
  <c r="CI233" i="8"/>
  <c r="CI160" i="8"/>
  <c r="CI257" i="8"/>
  <c r="CI181" i="8"/>
  <c r="CI197" i="8"/>
  <c r="CI202" i="8"/>
  <c r="CI117" i="8"/>
  <c r="CI125" i="8"/>
  <c r="CI177" i="8"/>
  <c r="CI193" i="8"/>
  <c r="CI208" i="8"/>
  <c r="CI115" i="8"/>
  <c r="CI128" i="8"/>
  <c r="CI130" i="8"/>
  <c r="CI132" i="8"/>
  <c r="CI134" i="8"/>
  <c r="CI136" i="8"/>
  <c r="CI138" i="8"/>
  <c r="CI140" i="8"/>
  <c r="CI142" i="8"/>
  <c r="CI144" i="8"/>
  <c r="CI146" i="8"/>
  <c r="CI148" i="8"/>
  <c r="CI150" i="8"/>
  <c r="CI152" i="8"/>
  <c r="CI154" i="8"/>
  <c r="CI156" i="8"/>
  <c r="CI158" i="8"/>
  <c r="CI59" i="8"/>
  <c r="CI61" i="8"/>
  <c r="CI63" i="8"/>
  <c r="CI65" i="8"/>
  <c r="CI67" i="8"/>
  <c r="CI69" i="8"/>
  <c r="CI71" i="8"/>
  <c r="CI73" i="8"/>
  <c r="CI75" i="8"/>
  <c r="CI77" i="8"/>
  <c r="CI79" i="8"/>
  <c r="CI81" i="8"/>
  <c r="CI83" i="8"/>
  <c r="CI85" i="8"/>
  <c r="CI87" i="8"/>
  <c r="CI89" i="8"/>
  <c r="CI91" i="8"/>
  <c r="CI93" i="8"/>
  <c r="CI95" i="8"/>
  <c r="CI97" i="8"/>
  <c r="CI99" i="8"/>
  <c r="CI101" i="8"/>
  <c r="CI173" i="8"/>
  <c r="CI206" i="8"/>
  <c r="CI121" i="8"/>
  <c r="CI113" i="8"/>
  <c r="CI109" i="8"/>
  <c r="CI111" i="8"/>
  <c r="CI155" i="8"/>
  <c r="CI62" i="8"/>
  <c r="CI70" i="8"/>
  <c r="CI90" i="8"/>
  <c r="CI94" i="8"/>
  <c r="CI102" i="8"/>
  <c r="CI163" i="8"/>
  <c r="CI169" i="8"/>
  <c r="CI204" i="8"/>
  <c r="CI119" i="8"/>
  <c r="CI129" i="8"/>
  <c r="CI133" i="8"/>
  <c r="CI137" i="8"/>
  <c r="CI141" i="8"/>
  <c r="CI145" i="8"/>
  <c r="CI149" i="8"/>
  <c r="CI153" i="8"/>
  <c r="CI157" i="8"/>
  <c r="CI60" i="8"/>
  <c r="CI64" i="8"/>
  <c r="CI68" i="8"/>
  <c r="CI72" i="8"/>
  <c r="CI76" i="8"/>
  <c r="CI80" i="8"/>
  <c r="CI84" i="8"/>
  <c r="CI88" i="8"/>
  <c r="CI92" i="8"/>
  <c r="CI96" i="8"/>
  <c r="CI100" i="8"/>
  <c r="CI103" i="8"/>
  <c r="CI105" i="8"/>
  <c r="CI107" i="8"/>
  <c r="CI189" i="8"/>
  <c r="CI123" i="8"/>
  <c r="CI58" i="8"/>
  <c r="CI135" i="8"/>
  <c r="CI139" i="8"/>
  <c r="CI74" i="8"/>
  <c r="CI82" i="8"/>
  <c r="CI86" i="8"/>
  <c r="CI185" i="8"/>
  <c r="CI127" i="8"/>
  <c r="CI131" i="8"/>
  <c r="CI143" i="8"/>
  <c r="CI147" i="8"/>
  <c r="CI151" i="8"/>
  <c r="CI66" i="8"/>
  <c r="CI78" i="8"/>
  <c r="CI98" i="8"/>
  <c r="CI104" i="8"/>
  <c r="CI106" i="8"/>
  <c r="CM214" i="8"/>
  <c r="CM217" i="8"/>
  <c r="CM222" i="8"/>
  <c r="CM224" i="8"/>
  <c r="CM226" i="8"/>
  <c r="CM216" i="8"/>
  <c r="CM219" i="8"/>
  <c r="CM221" i="8"/>
  <c r="CM215" i="8"/>
  <c r="CM220" i="8"/>
  <c r="CM228" i="8"/>
  <c r="CM230" i="8"/>
  <c r="CM232" i="8"/>
  <c r="CM213" i="8"/>
  <c r="CM218" i="8"/>
  <c r="CM225" i="8"/>
  <c r="CM229" i="8"/>
  <c r="CM223" i="8"/>
  <c r="CM227" i="8"/>
  <c r="CM231" i="8"/>
  <c r="CM234" i="8"/>
  <c r="CM236" i="8"/>
  <c r="CM238" i="8"/>
  <c r="CM240" i="8"/>
  <c r="CM242" i="8"/>
  <c r="CM244" i="8"/>
  <c r="CM246" i="8"/>
  <c r="CM248" i="8"/>
  <c r="CM250" i="8"/>
  <c r="CM239" i="8"/>
  <c r="CM247" i="8"/>
  <c r="CM212" i="8"/>
  <c r="CM237" i="8"/>
  <c r="CM245" i="8"/>
  <c r="CM252" i="8"/>
  <c r="CM254" i="8"/>
  <c r="CM256" i="8"/>
  <c r="CM258" i="8"/>
  <c r="CM260" i="8"/>
  <c r="CM162" i="8"/>
  <c r="CM164" i="8"/>
  <c r="CM166" i="8"/>
  <c r="CM243" i="8"/>
  <c r="CM241" i="8"/>
  <c r="CM253" i="8"/>
  <c r="CM257" i="8"/>
  <c r="CM261" i="8"/>
  <c r="CM163" i="8"/>
  <c r="CM168" i="8"/>
  <c r="CM170" i="8"/>
  <c r="CM172" i="8"/>
  <c r="CM174" i="8"/>
  <c r="CM176" i="8"/>
  <c r="CM178" i="8"/>
  <c r="CM180" i="8"/>
  <c r="CM182" i="8"/>
  <c r="CM184" i="8"/>
  <c r="CM186" i="8"/>
  <c r="CM188" i="8"/>
  <c r="CM190" i="8"/>
  <c r="CM192" i="8"/>
  <c r="CM194" i="8"/>
  <c r="CM196" i="8"/>
  <c r="CM198" i="8"/>
  <c r="CM200" i="8"/>
  <c r="CM251" i="8"/>
  <c r="CM249" i="8"/>
  <c r="CM255" i="8"/>
  <c r="CM161" i="8"/>
  <c r="CM169" i="8"/>
  <c r="CM173" i="8"/>
  <c r="CM177" i="8"/>
  <c r="CM181" i="8"/>
  <c r="CM185" i="8"/>
  <c r="CM189" i="8"/>
  <c r="CM193" i="8"/>
  <c r="CM197" i="8"/>
  <c r="CM201" i="8"/>
  <c r="CM203" i="8"/>
  <c r="CM205" i="8"/>
  <c r="CM207" i="8"/>
  <c r="CM209" i="8"/>
  <c r="CM110" i="8"/>
  <c r="CM112" i="8"/>
  <c r="CM114" i="8"/>
  <c r="CM116" i="8"/>
  <c r="CM118" i="8"/>
  <c r="CM120" i="8"/>
  <c r="CM122" i="8"/>
  <c r="CM124" i="8"/>
  <c r="CM235" i="8"/>
  <c r="CM160" i="8"/>
  <c r="CM259" i="8"/>
  <c r="CM167" i="8"/>
  <c r="CM183" i="8"/>
  <c r="CM199" i="8"/>
  <c r="CM204" i="8"/>
  <c r="CM111" i="8"/>
  <c r="CM119" i="8"/>
  <c r="CM123" i="8"/>
  <c r="CM233" i="8"/>
  <c r="CM179" i="8"/>
  <c r="CM195" i="8"/>
  <c r="CM202" i="8"/>
  <c r="CM117" i="8"/>
  <c r="CM126" i="8"/>
  <c r="CM128" i="8"/>
  <c r="CM130" i="8"/>
  <c r="CM132" i="8"/>
  <c r="CM134" i="8"/>
  <c r="CM136" i="8"/>
  <c r="CM138" i="8"/>
  <c r="CM140" i="8"/>
  <c r="CM142" i="8"/>
  <c r="CM144" i="8"/>
  <c r="CM146" i="8"/>
  <c r="CM148" i="8"/>
  <c r="CM150" i="8"/>
  <c r="CM152" i="8"/>
  <c r="CM154" i="8"/>
  <c r="CM156" i="8"/>
  <c r="CM158" i="8"/>
  <c r="CM59" i="8"/>
  <c r="CM61" i="8"/>
  <c r="CM63" i="8"/>
  <c r="CM65" i="8"/>
  <c r="CM67" i="8"/>
  <c r="CM69" i="8"/>
  <c r="CM71" i="8"/>
  <c r="CM73" i="8"/>
  <c r="CM75" i="8"/>
  <c r="CM77" i="8"/>
  <c r="CM79" i="8"/>
  <c r="CM81" i="8"/>
  <c r="CM83" i="8"/>
  <c r="CM85" i="8"/>
  <c r="CM87" i="8"/>
  <c r="CM89" i="8"/>
  <c r="CM91" i="8"/>
  <c r="CM93" i="8"/>
  <c r="CM95" i="8"/>
  <c r="CM97" i="8"/>
  <c r="CM99" i="8"/>
  <c r="CM101" i="8"/>
  <c r="CM175" i="8"/>
  <c r="CM208" i="8"/>
  <c r="CM109" i="8"/>
  <c r="CM107" i="8"/>
  <c r="CM191" i="8"/>
  <c r="CM129" i="8"/>
  <c r="CM141" i="8"/>
  <c r="CM145" i="8"/>
  <c r="CM149" i="8"/>
  <c r="CM153" i="8"/>
  <c r="CM88" i="8"/>
  <c r="CM100" i="8"/>
  <c r="CM106" i="8"/>
  <c r="CM171" i="8"/>
  <c r="CM206" i="8"/>
  <c r="CM121" i="8"/>
  <c r="CM127" i="8"/>
  <c r="CM131" i="8"/>
  <c r="CM135" i="8"/>
  <c r="CM139" i="8"/>
  <c r="CM143" i="8"/>
  <c r="CM147" i="8"/>
  <c r="CM151" i="8"/>
  <c r="CM155" i="8"/>
  <c r="CM62" i="8"/>
  <c r="CM66" i="8"/>
  <c r="CM70" i="8"/>
  <c r="CM74" i="8"/>
  <c r="CM78" i="8"/>
  <c r="CM82" i="8"/>
  <c r="CM86" i="8"/>
  <c r="CM90" i="8"/>
  <c r="CM94" i="8"/>
  <c r="CM98" i="8"/>
  <c r="CM102" i="8"/>
  <c r="CM103" i="8"/>
  <c r="CM105" i="8"/>
  <c r="CM115" i="8"/>
  <c r="CM125" i="8"/>
  <c r="CM187" i="8"/>
  <c r="CM113" i="8"/>
  <c r="CM157" i="8"/>
  <c r="CM72" i="8"/>
  <c r="CM76" i="8"/>
  <c r="CM84" i="8"/>
  <c r="CM92" i="8"/>
  <c r="CM96" i="8"/>
  <c r="CM104" i="8"/>
  <c r="CM58" i="8"/>
  <c r="CM165" i="8"/>
  <c r="CM133" i="8"/>
  <c r="CM137" i="8"/>
  <c r="CM60" i="8"/>
  <c r="CM64" i="8"/>
  <c r="CM68" i="8"/>
  <c r="CM80" i="8"/>
  <c r="CQ55" i="8"/>
  <c r="CQ216" i="8"/>
  <c r="CQ219" i="8"/>
  <c r="CQ224" i="8"/>
  <c r="CQ226" i="8"/>
  <c r="CQ213" i="8"/>
  <c r="CQ218" i="8"/>
  <c r="CQ221" i="8"/>
  <c r="CQ223" i="8"/>
  <c r="CQ225" i="8"/>
  <c r="CQ217" i="8"/>
  <c r="CQ222" i="8"/>
  <c r="CQ228" i="8"/>
  <c r="CQ230" i="8"/>
  <c r="CQ232" i="8"/>
  <c r="CQ215" i="8"/>
  <c r="CQ220" i="8"/>
  <c r="CQ214" i="8"/>
  <c r="CQ229" i="8"/>
  <c r="CQ234" i="8"/>
  <c r="CQ236" i="8"/>
  <c r="CQ238" i="8"/>
  <c r="CQ240" i="8"/>
  <c r="CQ242" i="8"/>
  <c r="CQ244" i="8"/>
  <c r="CQ246" i="8"/>
  <c r="CQ248" i="8"/>
  <c r="CQ250" i="8"/>
  <c r="CQ227" i="8"/>
  <c r="CQ233" i="8"/>
  <c r="CQ241" i="8"/>
  <c r="CQ249" i="8"/>
  <c r="CQ212" i="8"/>
  <c r="CQ231" i="8"/>
  <c r="CQ239" i="8"/>
  <c r="CQ247" i="8"/>
  <c r="CQ252" i="8"/>
  <c r="CQ254" i="8"/>
  <c r="CQ256" i="8"/>
  <c r="CQ258" i="8"/>
  <c r="CQ260" i="8"/>
  <c r="CQ162" i="8"/>
  <c r="CQ164" i="8"/>
  <c r="CQ166" i="8"/>
  <c r="CQ245" i="8"/>
  <c r="CQ243" i="8"/>
  <c r="CQ255" i="8"/>
  <c r="CQ259" i="8"/>
  <c r="CQ161" i="8"/>
  <c r="CQ165" i="8"/>
  <c r="CQ168" i="8"/>
  <c r="CQ170" i="8"/>
  <c r="CQ172" i="8"/>
  <c r="CQ174" i="8"/>
  <c r="CQ176" i="8"/>
  <c r="CQ178" i="8"/>
  <c r="CQ180" i="8"/>
  <c r="CQ182" i="8"/>
  <c r="CQ184" i="8"/>
  <c r="CQ186" i="8"/>
  <c r="CQ188" i="8"/>
  <c r="CQ190" i="8"/>
  <c r="CQ192" i="8"/>
  <c r="CQ194" i="8"/>
  <c r="CQ196" i="8"/>
  <c r="CQ198" i="8"/>
  <c r="CQ200" i="8"/>
  <c r="CQ251" i="8"/>
  <c r="CQ257" i="8"/>
  <c r="CQ163" i="8"/>
  <c r="CQ167" i="8"/>
  <c r="CQ171" i="8"/>
  <c r="CQ175" i="8"/>
  <c r="CQ179" i="8"/>
  <c r="CQ183" i="8"/>
  <c r="CQ187" i="8"/>
  <c r="CQ191" i="8"/>
  <c r="CQ195" i="8"/>
  <c r="CQ199" i="8"/>
  <c r="CQ201" i="8"/>
  <c r="CQ203" i="8"/>
  <c r="CQ205" i="8"/>
  <c r="CQ207" i="8"/>
  <c r="CQ209" i="8"/>
  <c r="CQ110" i="8"/>
  <c r="CQ112" i="8"/>
  <c r="CQ114" i="8"/>
  <c r="CQ116" i="8"/>
  <c r="CQ118" i="8"/>
  <c r="CQ120" i="8"/>
  <c r="CQ122" i="8"/>
  <c r="CQ124" i="8"/>
  <c r="CQ237" i="8"/>
  <c r="CQ160" i="8"/>
  <c r="CQ261" i="8"/>
  <c r="CQ169" i="8"/>
  <c r="CQ185" i="8"/>
  <c r="CQ206" i="8"/>
  <c r="CQ113" i="8"/>
  <c r="CQ121" i="8"/>
  <c r="CQ253" i="8"/>
  <c r="CQ181" i="8"/>
  <c r="CQ197" i="8"/>
  <c r="CQ204" i="8"/>
  <c r="CQ111" i="8"/>
  <c r="CQ119" i="8"/>
  <c r="CQ125" i="8"/>
  <c r="CQ126" i="8"/>
  <c r="CQ128" i="8"/>
  <c r="CQ130" i="8"/>
  <c r="CQ132" i="8"/>
  <c r="CQ134" i="8"/>
  <c r="CQ136" i="8"/>
  <c r="CQ138" i="8"/>
  <c r="CQ140" i="8"/>
  <c r="CQ142" i="8"/>
  <c r="CQ144" i="8"/>
  <c r="CQ146" i="8"/>
  <c r="CQ148" i="8"/>
  <c r="CQ150" i="8"/>
  <c r="CQ152" i="8"/>
  <c r="CQ154" i="8"/>
  <c r="CQ156" i="8"/>
  <c r="CQ158" i="8"/>
  <c r="CQ59" i="8"/>
  <c r="CQ61" i="8"/>
  <c r="CQ63" i="8"/>
  <c r="CQ65" i="8"/>
  <c r="CQ67" i="8"/>
  <c r="CQ69" i="8"/>
  <c r="CQ71" i="8"/>
  <c r="CQ73" i="8"/>
  <c r="CQ75" i="8"/>
  <c r="CQ77" i="8"/>
  <c r="CQ79" i="8"/>
  <c r="CQ81" i="8"/>
  <c r="CQ83" i="8"/>
  <c r="CQ85" i="8"/>
  <c r="CQ87" i="8"/>
  <c r="CQ89" i="8"/>
  <c r="CQ91" i="8"/>
  <c r="CQ93" i="8"/>
  <c r="CQ95" i="8"/>
  <c r="CQ97" i="8"/>
  <c r="CQ99" i="8"/>
  <c r="CQ101" i="8"/>
  <c r="CQ235" i="8"/>
  <c r="CQ177" i="8"/>
  <c r="CQ123" i="8"/>
  <c r="CQ202" i="8"/>
  <c r="CQ58" i="8"/>
  <c r="CQ115" i="8"/>
  <c r="CQ131" i="8"/>
  <c r="CQ135" i="8"/>
  <c r="CQ139" i="8"/>
  <c r="CQ98" i="8"/>
  <c r="CQ173" i="8"/>
  <c r="CQ208" i="8"/>
  <c r="CQ129" i="8"/>
  <c r="CQ133" i="8"/>
  <c r="CQ137" i="8"/>
  <c r="CQ141" i="8"/>
  <c r="CQ145" i="8"/>
  <c r="CQ149" i="8"/>
  <c r="CQ153" i="8"/>
  <c r="CQ157" i="8"/>
  <c r="CQ60" i="8"/>
  <c r="CQ64" i="8"/>
  <c r="CQ68" i="8"/>
  <c r="CQ72" i="8"/>
  <c r="CQ76" i="8"/>
  <c r="CQ80" i="8"/>
  <c r="CQ84" i="8"/>
  <c r="CQ88" i="8"/>
  <c r="CQ92" i="8"/>
  <c r="CQ96" i="8"/>
  <c r="CQ100" i="8"/>
  <c r="CQ103" i="8"/>
  <c r="CQ105" i="8"/>
  <c r="CQ107" i="8"/>
  <c r="CQ193" i="8"/>
  <c r="CQ117" i="8"/>
  <c r="CQ109" i="8"/>
  <c r="CQ127" i="8"/>
  <c r="CQ143" i="8"/>
  <c r="CQ147" i="8"/>
  <c r="CQ155" i="8"/>
  <c r="CQ62" i="8"/>
  <c r="CQ66" i="8"/>
  <c r="CQ78" i="8"/>
  <c r="CQ106" i="8"/>
  <c r="CQ189" i="8"/>
  <c r="CQ151" i="8"/>
  <c r="CQ70" i="8"/>
  <c r="CQ74" i="8"/>
  <c r="CQ82" i="8"/>
  <c r="CQ86" i="8"/>
  <c r="CQ90" i="8"/>
  <c r="CQ94" i="8"/>
  <c r="CQ102" i="8"/>
  <c r="CQ104" i="8"/>
  <c r="CU213" i="8"/>
  <c r="CU218" i="8"/>
  <c r="CU221" i="8"/>
  <c r="CU224" i="8"/>
  <c r="CU226" i="8"/>
  <c r="CU215" i="8"/>
  <c r="CU220" i="8"/>
  <c r="CU223" i="8"/>
  <c r="CU214" i="8"/>
  <c r="CU219" i="8"/>
  <c r="CU228" i="8"/>
  <c r="CU230" i="8"/>
  <c r="CU217" i="8"/>
  <c r="CU222" i="8"/>
  <c r="CU225" i="8"/>
  <c r="CU231" i="8"/>
  <c r="CU232" i="8"/>
  <c r="CU234" i="8"/>
  <c r="CU236" i="8"/>
  <c r="CU238" i="8"/>
  <c r="CU240" i="8"/>
  <c r="CU242" i="8"/>
  <c r="CU244" i="8"/>
  <c r="CU246" i="8"/>
  <c r="CU248" i="8"/>
  <c r="CU250" i="8"/>
  <c r="CU216" i="8"/>
  <c r="CU229" i="8"/>
  <c r="CU235" i="8"/>
  <c r="CU243" i="8"/>
  <c r="CU212" i="8"/>
  <c r="CU233" i="8"/>
  <c r="CU241" i="8"/>
  <c r="CU249" i="8"/>
  <c r="CU251" i="8"/>
  <c r="CU252" i="8"/>
  <c r="CU254" i="8"/>
  <c r="CU256" i="8"/>
  <c r="CU258" i="8"/>
  <c r="CU260" i="8"/>
  <c r="CU162" i="8"/>
  <c r="CU164" i="8"/>
  <c r="CU166" i="8"/>
  <c r="CU247" i="8"/>
  <c r="CU227" i="8"/>
  <c r="CU245" i="8"/>
  <c r="CU253" i="8"/>
  <c r="CU257" i="8"/>
  <c r="CU261" i="8"/>
  <c r="CU163" i="8"/>
  <c r="CU168" i="8"/>
  <c r="CU170" i="8"/>
  <c r="CU172" i="8"/>
  <c r="CU174" i="8"/>
  <c r="CU176" i="8"/>
  <c r="CU178" i="8"/>
  <c r="CU180" i="8"/>
  <c r="CU182" i="8"/>
  <c r="CU184" i="8"/>
  <c r="CU186" i="8"/>
  <c r="CU188" i="8"/>
  <c r="CU190" i="8"/>
  <c r="CU192" i="8"/>
  <c r="CU194" i="8"/>
  <c r="CU196" i="8"/>
  <c r="CU198" i="8"/>
  <c r="CU200" i="8"/>
  <c r="CU259" i="8"/>
  <c r="CU165" i="8"/>
  <c r="CU169" i="8"/>
  <c r="CU173" i="8"/>
  <c r="CU177" i="8"/>
  <c r="CU181" i="8"/>
  <c r="CU185" i="8"/>
  <c r="CU189" i="8"/>
  <c r="CU193" i="8"/>
  <c r="CU197" i="8"/>
  <c r="CU201" i="8"/>
  <c r="CU203" i="8"/>
  <c r="CU205" i="8"/>
  <c r="CU207" i="8"/>
  <c r="CU209" i="8"/>
  <c r="CU110" i="8"/>
  <c r="CU112" i="8"/>
  <c r="CU114" i="8"/>
  <c r="CU116" i="8"/>
  <c r="CU118" i="8"/>
  <c r="CU120" i="8"/>
  <c r="CU122" i="8"/>
  <c r="CU124" i="8"/>
  <c r="CU239" i="8"/>
  <c r="CU160" i="8"/>
  <c r="CU161" i="8"/>
  <c r="CU171" i="8"/>
  <c r="CU187" i="8"/>
  <c r="CU208" i="8"/>
  <c r="CU115" i="8"/>
  <c r="CU123" i="8"/>
  <c r="CU125" i="8"/>
  <c r="CU255" i="8"/>
  <c r="CU167" i="8"/>
  <c r="CU183" i="8"/>
  <c r="CU199" i="8"/>
  <c r="CU206" i="8"/>
  <c r="CU113" i="8"/>
  <c r="CU121" i="8"/>
  <c r="CU126" i="8"/>
  <c r="CU128" i="8"/>
  <c r="CU130" i="8"/>
  <c r="CU132" i="8"/>
  <c r="CU134" i="8"/>
  <c r="CU136" i="8"/>
  <c r="CU138" i="8"/>
  <c r="CU140" i="8"/>
  <c r="CU142" i="8"/>
  <c r="CU144" i="8"/>
  <c r="CU146" i="8"/>
  <c r="CU148" i="8"/>
  <c r="CU150" i="8"/>
  <c r="CU152" i="8"/>
  <c r="CU154" i="8"/>
  <c r="CU156" i="8"/>
  <c r="CU158" i="8"/>
  <c r="CU59" i="8"/>
  <c r="CU61" i="8"/>
  <c r="CU63" i="8"/>
  <c r="CU65" i="8"/>
  <c r="CU67" i="8"/>
  <c r="CU69" i="8"/>
  <c r="CU71" i="8"/>
  <c r="CU73" i="8"/>
  <c r="CU75" i="8"/>
  <c r="CU77" i="8"/>
  <c r="CU79" i="8"/>
  <c r="CU81" i="8"/>
  <c r="CU83" i="8"/>
  <c r="CU85" i="8"/>
  <c r="CU87" i="8"/>
  <c r="CU89" i="8"/>
  <c r="CU91" i="8"/>
  <c r="CU93" i="8"/>
  <c r="CU95" i="8"/>
  <c r="CU97" i="8"/>
  <c r="CU99" i="8"/>
  <c r="CU101" i="8"/>
  <c r="CU179" i="8"/>
  <c r="CU111" i="8"/>
  <c r="CU109" i="8"/>
  <c r="CU195" i="8"/>
  <c r="CU191" i="8"/>
  <c r="CU202" i="8"/>
  <c r="CU157" i="8"/>
  <c r="CU68" i="8"/>
  <c r="CU76" i="8"/>
  <c r="CU96" i="8"/>
  <c r="CU104" i="8"/>
  <c r="CU237" i="8"/>
  <c r="CU175" i="8"/>
  <c r="CU127" i="8"/>
  <c r="CU131" i="8"/>
  <c r="CU135" i="8"/>
  <c r="CU139" i="8"/>
  <c r="CU143" i="8"/>
  <c r="CU147" i="8"/>
  <c r="CU151" i="8"/>
  <c r="CU155" i="8"/>
  <c r="CU62" i="8"/>
  <c r="CU66" i="8"/>
  <c r="CU70" i="8"/>
  <c r="CU74" i="8"/>
  <c r="CU78" i="8"/>
  <c r="CU82" i="8"/>
  <c r="CU86" i="8"/>
  <c r="CU90" i="8"/>
  <c r="CU94" i="8"/>
  <c r="CU98" i="8"/>
  <c r="CU102" i="8"/>
  <c r="CU103" i="8"/>
  <c r="CU105" i="8"/>
  <c r="CU107" i="8"/>
  <c r="CU204" i="8"/>
  <c r="CU119" i="8"/>
  <c r="CU58" i="8"/>
  <c r="CU133" i="8"/>
  <c r="CU137" i="8"/>
  <c r="CU60" i="8"/>
  <c r="CU64" i="8"/>
  <c r="CU80" i="8"/>
  <c r="CU117" i="8"/>
  <c r="CU129" i="8"/>
  <c r="CU141" i="8"/>
  <c r="CU145" i="8"/>
  <c r="CU149" i="8"/>
  <c r="CU153" i="8"/>
  <c r="CU72" i="8"/>
  <c r="CU84" i="8"/>
  <c r="CU88" i="8"/>
  <c r="CU92" i="8"/>
  <c r="CU100" i="8"/>
  <c r="CU106" i="8"/>
  <c r="CB213" i="8"/>
  <c r="CB215" i="8"/>
  <c r="CB217" i="8"/>
  <c r="CB219" i="8"/>
  <c r="CB221" i="8"/>
  <c r="CB223" i="8"/>
  <c r="CB214" i="8"/>
  <c r="CB222" i="8"/>
  <c r="CB216" i="8"/>
  <c r="CB224" i="8"/>
  <c r="CB226" i="8"/>
  <c r="CB227" i="8"/>
  <c r="CB229" i="8"/>
  <c r="CB220" i="8"/>
  <c r="CB225" i="8"/>
  <c r="CB218" i="8"/>
  <c r="CB228" i="8"/>
  <c r="CB230" i="8"/>
  <c r="CB232" i="8"/>
  <c r="CB231" i="8"/>
  <c r="CB233" i="8"/>
  <c r="CB235" i="8"/>
  <c r="CB237" i="8"/>
  <c r="CB239" i="8"/>
  <c r="CB241" i="8"/>
  <c r="CB243" i="8"/>
  <c r="CB245" i="8"/>
  <c r="CB247" i="8"/>
  <c r="CB249" i="8"/>
  <c r="CB251" i="8"/>
  <c r="CB234" i="8"/>
  <c r="CB236" i="8"/>
  <c r="CB238" i="8"/>
  <c r="CB240" i="8"/>
  <c r="CB242" i="8"/>
  <c r="CB244" i="8"/>
  <c r="CB246" i="8"/>
  <c r="CB248" i="8"/>
  <c r="CB250" i="8"/>
  <c r="CB253" i="8"/>
  <c r="CB255" i="8"/>
  <c r="CB257" i="8"/>
  <c r="CB259" i="8"/>
  <c r="CB261" i="8"/>
  <c r="CB161" i="8"/>
  <c r="CB163" i="8"/>
  <c r="CB165" i="8"/>
  <c r="CB212" i="8"/>
  <c r="CB252" i="8"/>
  <c r="CB256" i="8"/>
  <c r="CB260" i="8"/>
  <c r="CB162" i="8"/>
  <c r="CB166" i="8"/>
  <c r="CB167" i="8"/>
  <c r="CB169" i="8"/>
  <c r="CB171" i="8"/>
  <c r="CB173" i="8"/>
  <c r="CB175" i="8"/>
  <c r="CB177" i="8"/>
  <c r="CB179" i="8"/>
  <c r="CB181" i="8"/>
  <c r="CB183" i="8"/>
  <c r="CB185" i="8"/>
  <c r="CB187" i="8"/>
  <c r="CB189" i="8"/>
  <c r="CB191" i="8"/>
  <c r="CB193" i="8"/>
  <c r="CB195" i="8"/>
  <c r="CB197" i="8"/>
  <c r="CB199" i="8"/>
  <c r="CB258" i="8"/>
  <c r="CB164" i="8"/>
  <c r="CB168" i="8"/>
  <c r="CB172" i="8"/>
  <c r="CB176" i="8"/>
  <c r="CB180" i="8"/>
  <c r="CB184" i="8"/>
  <c r="CB188" i="8"/>
  <c r="CB192" i="8"/>
  <c r="CB196" i="8"/>
  <c r="CB200" i="8"/>
  <c r="CB202" i="8"/>
  <c r="CB204" i="8"/>
  <c r="CB206" i="8"/>
  <c r="CB208" i="8"/>
  <c r="CB111" i="8"/>
  <c r="CB113" i="8"/>
  <c r="CB115" i="8"/>
  <c r="CB117" i="8"/>
  <c r="CB119" i="8"/>
  <c r="CB121" i="8"/>
  <c r="CB123" i="8"/>
  <c r="CB125" i="8"/>
  <c r="CB254" i="8"/>
  <c r="CB170" i="8"/>
  <c r="CB174" i="8"/>
  <c r="CB178" i="8"/>
  <c r="CB182" i="8"/>
  <c r="CB186" i="8"/>
  <c r="CB190" i="8"/>
  <c r="CB194" i="8"/>
  <c r="CB198" i="8"/>
  <c r="CB201" i="8"/>
  <c r="CB203" i="8"/>
  <c r="CB205" i="8"/>
  <c r="CB207" i="8"/>
  <c r="CB209" i="8"/>
  <c r="CB110" i="8"/>
  <c r="CB112" i="8"/>
  <c r="CB114" i="8"/>
  <c r="CB116" i="8"/>
  <c r="CB118" i="8"/>
  <c r="CB120" i="8"/>
  <c r="CB122" i="8"/>
  <c r="CB126" i="8"/>
  <c r="CB127" i="8"/>
  <c r="CB129" i="8"/>
  <c r="CB131" i="8"/>
  <c r="CB133" i="8"/>
  <c r="CB135" i="8"/>
  <c r="CB137" i="8"/>
  <c r="CB139" i="8"/>
  <c r="CB141" i="8"/>
  <c r="CB143" i="8"/>
  <c r="CB145" i="8"/>
  <c r="CB147" i="8"/>
  <c r="CB149" i="8"/>
  <c r="CB151" i="8"/>
  <c r="CB153" i="8"/>
  <c r="CB155" i="8"/>
  <c r="CB157" i="8"/>
  <c r="CB60" i="8"/>
  <c r="CB62" i="8"/>
  <c r="CB64" i="8"/>
  <c r="CB66" i="8"/>
  <c r="CB68" i="8"/>
  <c r="CB70" i="8"/>
  <c r="CB72" i="8"/>
  <c r="CB74" i="8"/>
  <c r="CB76" i="8"/>
  <c r="CB78" i="8"/>
  <c r="CB80" i="8"/>
  <c r="CB82" i="8"/>
  <c r="CB84" i="8"/>
  <c r="CB86" i="8"/>
  <c r="CB88" i="8"/>
  <c r="CB90" i="8"/>
  <c r="CB92" i="8"/>
  <c r="CB94" i="8"/>
  <c r="CB96" i="8"/>
  <c r="CB98" i="8"/>
  <c r="CB100" i="8"/>
  <c r="CB102" i="8"/>
  <c r="CB124" i="8"/>
  <c r="CB130" i="8"/>
  <c r="CB134" i="8"/>
  <c r="CB138" i="8"/>
  <c r="CB142" i="8"/>
  <c r="CB146" i="8"/>
  <c r="CB150" i="8"/>
  <c r="CB154" i="8"/>
  <c r="CB158" i="8"/>
  <c r="CB61" i="8"/>
  <c r="CB65" i="8"/>
  <c r="CB69" i="8"/>
  <c r="CB73" i="8"/>
  <c r="CB77" i="8"/>
  <c r="CB81" i="8"/>
  <c r="CB85" i="8"/>
  <c r="CB89" i="8"/>
  <c r="CB93" i="8"/>
  <c r="CB97" i="8"/>
  <c r="CB101" i="8"/>
  <c r="CB104" i="8"/>
  <c r="CB106" i="8"/>
  <c r="CB128" i="8"/>
  <c r="CB152" i="8"/>
  <c r="CB156" i="8"/>
  <c r="CB63" i="8"/>
  <c r="CB79" i="8"/>
  <c r="CB107" i="8"/>
  <c r="CB160" i="8"/>
  <c r="CB132" i="8"/>
  <c r="CB136" i="8"/>
  <c r="CB140" i="8"/>
  <c r="CB144" i="8"/>
  <c r="CB148" i="8"/>
  <c r="CB59" i="8"/>
  <c r="CB67" i="8"/>
  <c r="CB71" i="8"/>
  <c r="CB75" i="8"/>
  <c r="CB87" i="8"/>
  <c r="CB91" i="8"/>
  <c r="CB95" i="8"/>
  <c r="CB99" i="8"/>
  <c r="CB109" i="8"/>
  <c r="CB58" i="8"/>
  <c r="CB83" i="8"/>
  <c r="CB103" i="8"/>
  <c r="CB105" i="8"/>
  <c r="CO215" i="8"/>
  <c r="CO218" i="8"/>
  <c r="CO223" i="8"/>
  <c r="CO225" i="8"/>
  <c r="CO217" i="8"/>
  <c r="CO220" i="8"/>
  <c r="CO222" i="8"/>
  <c r="CO224" i="8"/>
  <c r="CO216" i="8"/>
  <c r="CO221" i="8"/>
  <c r="CO227" i="8"/>
  <c r="CO229" i="8"/>
  <c r="CO231" i="8"/>
  <c r="CO214" i="8"/>
  <c r="CO219" i="8"/>
  <c r="CO226" i="8"/>
  <c r="CO213" i="8"/>
  <c r="CO228" i="8"/>
  <c r="CO232" i="8"/>
  <c r="CO233" i="8"/>
  <c r="CO235" i="8"/>
  <c r="CO237" i="8"/>
  <c r="CO239" i="8"/>
  <c r="CO241" i="8"/>
  <c r="CO243" i="8"/>
  <c r="CO245" i="8"/>
  <c r="CO247" i="8"/>
  <c r="CO249" i="8"/>
  <c r="CO251" i="8"/>
  <c r="CO240" i="8"/>
  <c r="CO248" i="8"/>
  <c r="CO230" i="8"/>
  <c r="CO238" i="8"/>
  <c r="CO246" i="8"/>
  <c r="CO253" i="8"/>
  <c r="CO255" i="8"/>
  <c r="CO257" i="8"/>
  <c r="CO259" i="8"/>
  <c r="CO261" i="8"/>
  <c r="CO161" i="8"/>
  <c r="CO163" i="8"/>
  <c r="CO165" i="8"/>
  <c r="CO244" i="8"/>
  <c r="CO212" i="8"/>
  <c r="CO242" i="8"/>
  <c r="CO254" i="8"/>
  <c r="CO258" i="8"/>
  <c r="CO164" i="8"/>
  <c r="CO167" i="8"/>
  <c r="CO169" i="8"/>
  <c r="CO171" i="8"/>
  <c r="CO173" i="8"/>
  <c r="CO175" i="8"/>
  <c r="CO177" i="8"/>
  <c r="CO179" i="8"/>
  <c r="CO181" i="8"/>
  <c r="CO183" i="8"/>
  <c r="CO185" i="8"/>
  <c r="CO187" i="8"/>
  <c r="CO189" i="8"/>
  <c r="CO191" i="8"/>
  <c r="CO193" i="8"/>
  <c r="CO195" i="8"/>
  <c r="CO197" i="8"/>
  <c r="CO199" i="8"/>
  <c r="CO236" i="8"/>
  <c r="CO160" i="8"/>
  <c r="CO234" i="8"/>
  <c r="CO256" i="8"/>
  <c r="CO162" i="8"/>
  <c r="CO170" i="8"/>
  <c r="CO174" i="8"/>
  <c r="CO178" i="8"/>
  <c r="CO182" i="8"/>
  <c r="CO186" i="8"/>
  <c r="CO190" i="8"/>
  <c r="CO194" i="8"/>
  <c r="CO198" i="8"/>
  <c r="CO202" i="8"/>
  <c r="CO204" i="8"/>
  <c r="CO206" i="8"/>
  <c r="CO208" i="8"/>
  <c r="CO111" i="8"/>
  <c r="CO113" i="8"/>
  <c r="CO115" i="8"/>
  <c r="CO117" i="8"/>
  <c r="CO119" i="8"/>
  <c r="CO121" i="8"/>
  <c r="CO123" i="8"/>
  <c r="CO125" i="8"/>
  <c r="CO168" i="8"/>
  <c r="CO184" i="8"/>
  <c r="CO200" i="8"/>
  <c r="CO205" i="8"/>
  <c r="CO112" i="8"/>
  <c r="CO120" i="8"/>
  <c r="CO124" i="8"/>
  <c r="CO109" i="8"/>
  <c r="CO250" i="8"/>
  <c r="CO166" i="8"/>
  <c r="CO180" i="8"/>
  <c r="CO196" i="8"/>
  <c r="CO203" i="8"/>
  <c r="CO110" i="8"/>
  <c r="CO118" i="8"/>
  <c r="CO127" i="8"/>
  <c r="CO129" i="8"/>
  <c r="CO131" i="8"/>
  <c r="CO133" i="8"/>
  <c r="CO135" i="8"/>
  <c r="CO137" i="8"/>
  <c r="CO139" i="8"/>
  <c r="CO141" i="8"/>
  <c r="CO143" i="8"/>
  <c r="CO145" i="8"/>
  <c r="CO147" i="8"/>
  <c r="CO149" i="8"/>
  <c r="CO151" i="8"/>
  <c r="CO153" i="8"/>
  <c r="CO155" i="8"/>
  <c r="CO157" i="8"/>
  <c r="CO60" i="8"/>
  <c r="CO62" i="8"/>
  <c r="CO64" i="8"/>
  <c r="CO66" i="8"/>
  <c r="CO68" i="8"/>
  <c r="CO70" i="8"/>
  <c r="CO72" i="8"/>
  <c r="CO74" i="8"/>
  <c r="CO76" i="8"/>
  <c r="CO78" i="8"/>
  <c r="CO80" i="8"/>
  <c r="CO82" i="8"/>
  <c r="CO84" i="8"/>
  <c r="CO86" i="8"/>
  <c r="CO88" i="8"/>
  <c r="CO90" i="8"/>
  <c r="CO92" i="8"/>
  <c r="CO94" i="8"/>
  <c r="CO96" i="8"/>
  <c r="CO98" i="8"/>
  <c r="CO100" i="8"/>
  <c r="CO102" i="8"/>
  <c r="CO260" i="8"/>
  <c r="CO192" i="8"/>
  <c r="CO209" i="8"/>
  <c r="CO58" i="8"/>
  <c r="CO176" i="8"/>
  <c r="CO116" i="8"/>
  <c r="CO158" i="8"/>
  <c r="CO69" i="8"/>
  <c r="CO89" i="8"/>
  <c r="CO97" i="8"/>
  <c r="CO105" i="8"/>
  <c r="CO252" i="8"/>
  <c r="CO188" i="8"/>
  <c r="CO207" i="8"/>
  <c r="CO122" i="8"/>
  <c r="CO128" i="8"/>
  <c r="CO132" i="8"/>
  <c r="CO136" i="8"/>
  <c r="CO140" i="8"/>
  <c r="CO144" i="8"/>
  <c r="CO148" i="8"/>
  <c r="CO152" i="8"/>
  <c r="CO156" i="8"/>
  <c r="CO59" i="8"/>
  <c r="CO63" i="8"/>
  <c r="CO67" i="8"/>
  <c r="CO71" i="8"/>
  <c r="CO75" i="8"/>
  <c r="CO79" i="8"/>
  <c r="CO83" i="8"/>
  <c r="CO87" i="8"/>
  <c r="CO91" i="8"/>
  <c r="CO95" i="8"/>
  <c r="CO99" i="8"/>
  <c r="CO104" i="8"/>
  <c r="CO106" i="8"/>
  <c r="CO201" i="8"/>
  <c r="CO172" i="8"/>
  <c r="CO134" i="8"/>
  <c r="CO138" i="8"/>
  <c r="CO61" i="8"/>
  <c r="CO65" i="8"/>
  <c r="CO81" i="8"/>
  <c r="CO85" i="8"/>
  <c r="CO93" i="8"/>
  <c r="CO114" i="8"/>
  <c r="CO126" i="8"/>
  <c r="CO130" i="8"/>
  <c r="CO142" i="8"/>
  <c r="CO146" i="8"/>
  <c r="CO150" i="8"/>
  <c r="CO154" i="8"/>
  <c r="CO73" i="8"/>
  <c r="CO77" i="8"/>
  <c r="CO101" i="8"/>
  <c r="CO103" i="8"/>
  <c r="CO107" i="8"/>
  <c r="BW214" i="8"/>
  <c r="BW217" i="8"/>
  <c r="BW222" i="8"/>
  <c r="BW226" i="8"/>
  <c r="BW216" i="8"/>
  <c r="BW219" i="8"/>
  <c r="BW224" i="8"/>
  <c r="BW213" i="8"/>
  <c r="BW218" i="8"/>
  <c r="BW227" i="8"/>
  <c r="BW223" i="8"/>
  <c r="BW228" i="8"/>
  <c r="BW230" i="8"/>
  <c r="BW232" i="8"/>
  <c r="BW221" i="8"/>
  <c r="BW225" i="8"/>
  <c r="BW229" i="8"/>
  <c r="BW215" i="8"/>
  <c r="BW231" i="8"/>
  <c r="BW234" i="8"/>
  <c r="BW236" i="8"/>
  <c r="BW238" i="8"/>
  <c r="BW240" i="8"/>
  <c r="BW242" i="8"/>
  <c r="BW244" i="8"/>
  <c r="BW246" i="8"/>
  <c r="BW248" i="8"/>
  <c r="BW250" i="8"/>
  <c r="BW220" i="8"/>
  <c r="BW239" i="8"/>
  <c r="BW247" i="8"/>
  <c r="BW212" i="8"/>
  <c r="BW237" i="8"/>
  <c r="BW245" i="8"/>
  <c r="BW252" i="8"/>
  <c r="BW254" i="8"/>
  <c r="BW256" i="8"/>
  <c r="BW258" i="8"/>
  <c r="BW260" i="8"/>
  <c r="BW162" i="8"/>
  <c r="BW164" i="8"/>
  <c r="BW166" i="8"/>
  <c r="BW235" i="8"/>
  <c r="BW251" i="8"/>
  <c r="BW233" i="8"/>
  <c r="BW249" i="8"/>
  <c r="BW253" i="8"/>
  <c r="BW257" i="8"/>
  <c r="BW261" i="8"/>
  <c r="BW163" i="8"/>
  <c r="BW168" i="8"/>
  <c r="BW170" i="8"/>
  <c r="BW172" i="8"/>
  <c r="BW174" i="8"/>
  <c r="BW176" i="8"/>
  <c r="BW178" i="8"/>
  <c r="BW180" i="8"/>
  <c r="BW182" i="8"/>
  <c r="BW184" i="8"/>
  <c r="BW186" i="8"/>
  <c r="BW188" i="8"/>
  <c r="BW190" i="8"/>
  <c r="BW192" i="8"/>
  <c r="BW194" i="8"/>
  <c r="BW196" i="8"/>
  <c r="BW198" i="8"/>
  <c r="BW200" i="8"/>
  <c r="BW243" i="8"/>
  <c r="BW241" i="8"/>
  <c r="BW255" i="8"/>
  <c r="BW161" i="8"/>
  <c r="BW169" i="8"/>
  <c r="BW173" i="8"/>
  <c r="BW177" i="8"/>
  <c r="BW181" i="8"/>
  <c r="BW185" i="8"/>
  <c r="BW189" i="8"/>
  <c r="BW193" i="8"/>
  <c r="BW197" i="8"/>
  <c r="BW201" i="8"/>
  <c r="BW203" i="8"/>
  <c r="BW205" i="8"/>
  <c r="BW207" i="8"/>
  <c r="BW209" i="8"/>
  <c r="BW110" i="8"/>
  <c r="BW112" i="8"/>
  <c r="BW114" i="8"/>
  <c r="BW116" i="8"/>
  <c r="BW118" i="8"/>
  <c r="BW120" i="8"/>
  <c r="BW122" i="8"/>
  <c r="BW124" i="8"/>
  <c r="BW126" i="8"/>
  <c r="BW160" i="8"/>
  <c r="BW175" i="8"/>
  <c r="BW191" i="8"/>
  <c r="BW204" i="8"/>
  <c r="BW111" i="8"/>
  <c r="BW119" i="8"/>
  <c r="BW123" i="8"/>
  <c r="BW171" i="8"/>
  <c r="BW187" i="8"/>
  <c r="BW202" i="8"/>
  <c r="BW117" i="8"/>
  <c r="BW128" i="8"/>
  <c r="BW130" i="8"/>
  <c r="BW132" i="8"/>
  <c r="BW134" i="8"/>
  <c r="BW136" i="8"/>
  <c r="BW138" i="8"/>
  <c r="BW140" i="8"/>
  <c r="BW142" i="8"/>
  <c r="BW144" i="8"/>
  <c r="BW146" i="8"/>
  <c r="BW148" i="8"/>
  <c r="BW150" i="8"/>
  <c r="BW152" i="8"/>
  <c r="BW154" i="8"/>
  <c r="BW156" i="8"/>
  <c r="BW158" i="8"/>
  <c r="BW59" i="8"/>
  <c r="BW61" i="8"/>
  <c r="BW63" i="8"/>
  <c r="BW65" i="8"/>
  <c r="BW67" i="8"/>
  <c r="BW69" i="8"/>
  <c r="BW71" i="8"/>
  <c r="BW73" i="8"/>
  <c r="BW75" i="8"/>
  <c r="BW77" i="8"/>
  <c r="BW79" i="8"/>
  <c r="BW81" i="8"/>
  <c r="BW83" i="8"/>
  <c r="BW85" i="8"/>
  <c r="BW87" i="8"/>
  <c r="BW89" i="8"/>
  <c r="BW91" i="8"/>
  <c r="BW93" i="8"/>
  <c r="BW95" i="8"/>
  <c r="BW97" i="8"/>
  <c r="BW99" i="8"/>
  <c r="BW101" i="8"/>
  <c r="BW167" i="8"/>
  <c r="BW199" i="8"/>
  <c r="BW115" i="8"/>
  <c r="BW109" i="8"/>
  <c r="BW165" i="8"/>
  <c r="BW183" i="8"/>
  <c r="BW125" i="8"/>
  <c r="BW259" i="8"/>
  <c r="BW206" i="8"/>
  <c r="BW157" i="8"/>
  <c r="BW68" i="8"/>
  <c r="BW76" i="8"/>
  <c r="BW80" i="8"/>
  <c r="BW96" i="8"/>
  <c r="BW195" i="8"/>
  <c r="BW113" i="8"/>
  <c r="BW127" i="8"/>
  <c r="BW131" i="8"/>
  <c r="BW135" i="8"/>
  <c r="BW139" i="8"/>
  <c r="BW143" i="8"/>
  <c r="BW147" i="8"/>
  <c r="BW151" i="8"/>
  <c r="BW155" i="8"/>
  <c r="BW62" i="8"/>
  <c r="BW66" i="8"/>
  <c r="BW70" i="8"/>
  <c r="BW74" i="8"/>
  <c r="BW78" i="8"/>
  <c r="BW82" i="8"/>
  <c r="BW86" i="8"/>
  <c r="BW90" i="8"/>
  <c r="BW94" i="8"/>
  <c r="BW98" i="8"/>
  <c r="BW102" i="8"/>
  <c r="BW103" i="8"/>
  <c r="BW105" i="8"/>
  <c r="BW107" i="8"/>
  <c r="BW208" i="8"/>
  <c r="BW58" i="8"/>
  <c r="BW133" i="8"/>
  <c r="BW137" i="8"/>
  <c r="BW141" i="8"/>
  <c r="BW153" i="8"/>
  <c r="BW64" i="8"/>
  <c r="BW179" i="8"/>
  <c r="BW121" i="8"/>
  <c r="BW129" i="8"/>
  <c r="BW145" i="8"/>
  <c r="BW149" i="8"/>
  <c r="BW60" i="8"/>
  <c r="BW72" i="8"/>
  <c r="BW84" i="8"/>
  <c r="BW88" i="8"/>
  <c r="BW92" i="8"/>
  <c r="BW100" i="8"/>
  <c r="BW104" i="8"/>
  <c r="BW106" i="8"/>
  <c r="CA216" i="8"/>
  <c r="CA219" i="8"/>
  <c r="CA224" i="8"/>
  <c r="CA226" i="8"/>
  <c r="CA213" i="8"/>
  <c r="CA218" i="8"/>
  <c r="CA221" i="8"/>
  <c r="CA215" i="8"/>
  <c r="CA220" i="8"/>
  <c r="CA225" i="8"/>
  <c r="CA214" i="8"/>
  <c r="CA228" i="8"/>
  <c r="CA230" i="8"/>
  <c r="CA232" i="8"/>
  <c r="CA223" i="8"/>
  <c r="CA222" i="8"/>
  <c r="CA229" i="8"/>
  <c r="CA234" i="8"/>
  <c r="CA236" i="8"/>
  <c r="CA238" i="8"/>
  <c r="CA240" i="8"/>
  <c r="CA242" i="8"/>
  <c r="CA244" i="8"/>
  <c r="CA246" i="8"/>
  <c r="CA248" i="8"/>
  <c r="CA250" i="8"/>
  <c r="CA227" i="8"/>
  <c r="CA233" i="8"/>
  <c r="CA241" i="8"/>
  <c r="CA249" i="8"/>
  <c r="CA212" i="8"/>
  <c r="CA239" i="8"/>
  <c r="CA247" i="8"/>
  <c r="CA252" i="8"/>
  <c r="CA254" i="8"/>
  <c r="CA256" i="8"/>
  <c r="CA258" i="8"/>
  <c r="CA260" i="8"/>
  <c r="CA162" i="8"/>
  <c r="CA164" i="8"/>
  <c r="CA166" i="8"/>
  <c r="CA217" i="8"/>
  <c r="CA237" i="8"/>
  <c r="CA231" i="8"/>
  <c r="CA235" i="8"/>
  <c r="CA251" i="8"/>
  <c r="CA255" i="8"/>
  <c r="CA259" i="8"/>
  <c r="CA161" i="8"/>
  <c r="CA165" i="8"/>
  <c r="CA168" i="8"/>
  <c r="CA170" i="8"/>
  <c r="CA172" i="8"/>
  <c r="CA174" i="8"/>
  <c r="CA176" i="8"/>
  <c r="CA178" i="8"/>
  <c r="CA180" i="8"/>
  <c r="CA182" i="8"/>
  <c r="CA184" i="8"/>
  <c r="CA186" i="8"/>
  <c r="CA188" i="8"/>
  <c r="CA190" i="8"/>
  <c r="CA192" i="8"/>
  <c r="CA194" i="8"/>
  <c r="CA196" i="8"/>
  <c r="CA198" i="8"/>
  <c r="CA200" i="8"/>
  <c r="CA245" i="8"/>
  <c r="CA243" i="8"/>
  <c r="CA257" i="8"/>
  <c r="CA163" i="8"/>
  <c r="CA167" i="8"/>
  <c r="CA171" i="8"/>
  <c r="CA175" i="8"/>
  <c r="CA179" i="8"/>
  <c r="CA183" i="8"/>
  <c r="CA187" i="8"/>
  <c r="CA191" i="8"/>
  <c r="CA195" i="8"/>
  <c r="CA199" i="8"/>
  <c r="CA201" i="8"/>
  <c r="CA203" i="8"/>
  <c r="CA205" i="8"/>
  <c r="CA207" i="8"/>
  <c r="CA209" i="8"/>
  <c r="CA110" i="8"/>
  <c r="CA112" i="8"/>
  <c r="CA114" i="8"/>
  <c r="CA116" i="8"/>
  <c r="CA118" i="8"/>
  <c r="CA120" i="8"/>
  <c r="CA122" i="8"/>
  <c r="CA124" i="8"/>
  <c r="CA126" i="8"/>
  <c r="CA160" i="8"/>
  <c r="CA253" i="8"/>
  <c r="CA177" i="8"/>
  <c r="CA193" i="8"/>
  <c r="CA206" i="8"/>
  <c r="CA113" i="8"/>
  <c r="CA121" i="8"/>
  <c r="CA125" i="8"/>
  <c r="CA173" i="8"/>
  <c r="CA189" i="8"/>
  <c r="CA204" i="8"/>
  <c r="CA111" i="8"/>
  <c r="CA119" i="8"/>
  <c r="CA128" i="8"/>
  <c r="CA130" i="8"/>
  <c r="CA132" i="8"/>
  <c r="CA134" i="8"/>
  <c r="CA136" i="8"/>
  <c r="CA138" i="8"/>
  <c r="CA140" i="8"/>
  <c r="CA142" i="8"/>
  <c r="CA144" i="8"/>
  <c r="CA146" i="8"/>
  <c r="CA148" i="8"/>
  <c r="CA150" i="8"/>
  <c r="CA152" i="8"/>
  <c r="CA154" i="8"/>
  <c r="CA156" i="8"/>
  <c r="CA158" i="8"/>
  <c r="CA59" i="8"/>
  <c r="CA61" i="8"/>
  <c r="CA63" i="8"/>
  <c r="CA65" i="8"/>
  <c r="CA67" i="8"/>
  <c r="CA69" i="8"/>
  <c r="CA71" i="8"/>
  <c r="CA73" i="8"/>
  <c r="CA75" i="8"/>
  <c r="CA77" i="8"/>
  <c r="CA79" i="8"/>
  <c r="CA81" i="8"/>
  <c r="CA83" i="8"/>
  <c r="CA85" i="8"/>
  <c r="CA87" i="8"/>
  <c r="CA89" i="8"/>
  <c r="CA91" i="8"/>
  <c r="CA93" i="8"/>
  <c r="CA95" i="8"/>
  <c r="CA97" i="8"/>
  <c r="CA99" i="8"/>
  <c r="CA101" i="8"/>
  <c r="CA169" i="8"/>
  <c r="CA202" i="8"/>
  <c r="CA117" i="8"/>
  <c r="CA123" i="8"/>
  <c r="CA127" i="8"/>
  <c r="CA143" i="8"/>
  <c r="CA147" i="8"/>
  <c r="CA66" i="8"/>
  <c r="CA86" i="8"/>
  <c r="CA106" i="8"/>
  <c r="CA261" i="8"/>
  <c r="CA197" i="8"/>
  <c r="CA115" i="8"/>
  <c r="CA129" i="8"/>
  <c r="CA133" i="8"/>
  <c r="CA137" i="8"/>
  <c r="CA141" i="8"/>
  <c r="CA145" i="8"/>
  <c r="CA149" i="8"/>
  <c r="CA153" i="8"/>
  <c r="CA157" i="8"/>
  <c r="CA60" i="8"/>
  <c r="CA64" i="8"/>
  <c r="CA68" i="8"/>
  <c r="CA72" i="8"/>
  <c r="CA76" i="8"/>
  <c r="CA80" i="8"/>
  <c r="CA84" i="8"/>
  <c r="CA88" i="8"/>
  <c r="CA92" i="8"/>
  <c r="CA96" i="8"/>
  <c r="CA100" i="8"/>
  <c r="CA103" i="8"/>
  <c r="CA105" i="8"/>
  <c r="CA107" i="8"/>
  <c r="CA185" i="8"/>
  <c r="CA109" i="8"/>
  <c r="CA181" i="8"/>
  <c r="CA208" i="8"/>
  <c r="CA131" i="8"/>
  <c r="CA151" i="8"/>
  <c r="CA70" i="8"/>
  <c r="CA78" i="8"/>
  <c r="CA94" i="8"/>
  <c r="CA102" i="8"/>
  <c r="CA104" i="8"/>
  <c r="CA58" i="8"/>
  <c r="CA135" i="8"/>
  <c r="CA139" i="8"/>
  <c r="CA155" i="8"/>
  <c r="CA62" i="8"/>
  <c r="CA74" i="8"/>
  <c r="CA82" i="8"/>
  <c r="CA90" i="8"/>
  <c r="CA98" i="8"/>
  <c r="CF213" i="8"/>
  <c r="CF215" i="8"/>
  <c r="CF217" i="8"/>
  <c r="CF219" i="8"/>
  <c r="CF221" i="8"/>
  <c r="CF223" i="8"/>
  <c r="CF216" i="8"/>
  <c r="CF218" i="8"/>
  <c r="CF224" i="8"/>
  <c r="CF226" i="8"/>
  <c r="CF227" i="8"/>
  <c r="CF229" i="8"/>
  <c r="CF222" i="8"/>
  <c r="CF220" i="8"/>
  <c r="CF228" i="8"/>
  <c r="CF230" i="8"/>
  <c r="CF232" i="8"/>
  <c r="CF233" i="8"/>
  <c r="CF235" i="8"/>
  <c r="CF237" i="8"/>
  <c r="CF239" i="8"/>
  <c r="CF241" i="8"/>
  <c r="CF243" i="8"/>
  <c r="CF245" i="8"/>
  <c r="CF247" i="8"/>
  <c r="CF249" i="8"/>
  <c r="CF251" i="8"/>
  <c r="CF231" i="8"/>
  <c r="CF234" i="8"/>
  <c r="CF236" i="8"/>
  <c r="CF238" i="8"/>
  <c r="CF240" i="8"/>
  <c r="CF242" i="8"/>
  <c r="CF244" i="8"/>
  <c r="CF246" i="8"/>
  <c r="CF248" i="8"/>
  <c r="CF250" i="8"/>
  <c r="CF214" i="8"/>
  <c r="CF225" i="8"/>
  <c r="CF253" i="8"/>
  <c r="CF255" i="8"/>
  <c r="CF257" i="8"/>
  <c r="CF259" i="8"/>
  <c r="CF261" i="8"/>
  <c r="CF161" i="8"/>
  <c r="CF163" i="8"/>
  <c r="CF165" i="8"/>
  <c r="CF212" i="8"/>
  <c r="CF254" i="8"/>
  <c r="CF258" i="8"/>
  <c r="CF164" i="8"/>
  <c r="CF167" i="8"/>
  <c r="CF169" i="8"/>
  <c r="CF171" i="8"/>
  <c r="CF173" i="8"/>
  <c r="CF175" i="8"/>
  <c r="CF177" i="8"/>
  <c r="CF179" i="8"/>
  <c r="CF181" i="8"/>
  <c r="CF183" i="8"/>
  <c r="CF185" i="8"/>
  <c r="CF187" i="8"/>
  <c r="CF189" i="8"/>
  <c r="CF191" i="8"/>
  <c r="CF193" i="8"/>
  <c r="CF195" i="8"/>
  <c r="CF197" i="8"/>
  <c r="CF199" i="8"/>
  <c r="CF252" i="8"/>
  <c r="CF260" i="8"/>
  <c r="CF166" i="8"/>
  <c r="CF170" i="8"/>
  <c r="CF174" i="8"/>
  <c r="CF178" i="8"/>
  <c r="CF182" i="8"/>
  <c r="CF186" i="8"/>
  <c r="CF190" i="8"/>
  <c r="CF194" i="8"/>
  <c r="CF198" i="8"/>
  <c r="CF202" i="8"/>
  <c r="CF204" i="8"/>
  <c r="CF206" i="8"/>
  <c r="CF208" i="8"/>
  <c r="CF111" i="8"/>
  <c r="CF113" i="8"/>
  <c r="CF115" i="8"/>
  <c r="CF117" i="8"/>
  <c r="CF119" i="8"/>
  <c r="CF121" i="8"/>
  <c r="CF123" i="8"/>
  <c r="CF125" i="8"/>
  <c r="CF256" i="8"/>
  <c r="CF162" i="8"/>
  <c r="CF168" i="8"/>
  <c r="CF172" i="8"/>
  <c r="CF176" i="8"/>
  <c r="CF180" i="8"/>
  <c r="CF184" i="8"/>
  <c r="CF188" i="8"/>
  <c r="CF192" i="8"/>
  <c r="CF196" i="8"/>
  <c r="CF200" i="8"/>
  <c r="CF201" i="8"/>
  <c r="CF203" i="8"/>
  <c r="CF205" i="8"/>
  <c r="CF207" i="8"/>
  <c r="CF209" i="8"/>
  <c r="CF110" i="8"/>
  <c r="CF112" i="8"/>
  <c r="CF114" i="8"/>
  <c r="CF116" i="8"/>
  <c r="CF118" i="8"/>
  <c r="CF120" i="8"/>
  <c r="CF122" i="8"/>
  <c r="CF127" i="8"/>
  <c r="CF129" i="8"/>
  <c r="CF131" i="8"/>
  <c r="CF133" i="8"/>
  <c r="CF135" i="8"/>
  <c r="CF137" i="8"/>
  <c r="CF139" i="8"/>
  <c r="CF141" i="8"/>
  <c r="CF143" i="8"/>
  <c r="CF145" i="8"/>
  <c r="CF147" i="8"/>
  <c r="CF149" i="8"/>
  <c r="CF151" i="8"/>
  <c r="CF153" i="8"/>
  <c r="CF155" i="8"/>
  <c r="CF157" i="8"/>
  <c r="CF60" i="8"/>
  <c r="CF62" i="8"/>
  <c r="CF64" i="8"/>
  <c r="CF66" i="8"/>
  <c r="CF68" i="8"/>
  <c r="CF70" i="8"/>
  <c r="CF72" i="8"/>
  <c r="CF74" i="8"/>
  <c r="CF76" i="8"/>
  <c r="CF78" i="8"/>
  <c r="CF80" i="8"/>
  <c r="CF82" i="8"/>
  <c r="CF84" i="8"/>
  <c r="CF86" i="8"/>
  <c r="CF88" i="8"/>
  <c r="CF90" i="8"/>
  <c r="CF92" i="8"/>
  <c r="CF94" i="8"/>
  <c r="CF96" i="8"/>
  <c r="CF98" i="8"/>
  <c r="CF100" i="8"/>
  <c r="CF102" i="8"/>
  <c r="CF128" i="8"/>
  <c r="CF132" i="8"/>
  <c r="CF136" i="8"/>
  <c r="CF140" i="8"/>
  <c r="CF144" i="8"/>
  <c r="CF148" i="8"/>
  <c r="CF152" i="8"/>
  <c r="CF156" i="8"/>
  <c r="CF59" i="8"/>
  <c r="CF63" i="8"/>
  <c r="CF67" i="8"/>
  <c r="CF71" i="8"/>
  <c r="CF75" i="8"/>
  <c r="CF79" i="8"/>
  <c r="CF83" i="8"/>
  <c r="CF87" i="8"/>
  <c r="CF91" i="8"/>
  <c r="CF95" i="8"/>
  <c r="CF99" i="8"/>
  <c r="CF104" i="8"/>
  <c r="CF106" i="8"/>
  <c r="CF130" i="8"/>
  <c r="CF134" i="8"/>
  <c r="CF146" i="8"/>
  <c r="CF158" i="8"/>
  <c r="CF65" i="8"/>
  <c r="CF81" i="8"/>
  <c r="CF85" i="8"/>
  <c r="CF93" i="8"/>
  <c r="CF126" i="8"/>
  <c r="CF124" i="8"/>
  <c r="CF109" i="8"/>
  <c r="CF138" i="8"/>
  <c r="CF142" i="8"/>
  <c r="CF150" i="8"/>
  <c r="CF154" i="8"/>
  <c r="CF61" i="8"/>
  <c r="CF69" i="8"/>
  <c r="CF73" i="8"/>
  <c r="CF77" i="8"/>
  <c r="CF97" i="8"/>
  <c r="CF103" i="8"/>
  <c r="CF105" i="8"/>
  <c r="CF89" i="8"/>
  <c r="CF101" i="8"/>
  <c r="CF107" i="8"/>
  <c r="CF160" i="8"/>
  <c r="CF58" i="8"/>
  <c r="CJ213" i="8"/>
  <c r="CJ215" i="8"/>
  <c r="CJ217" i="8"/>
  <c r="CJ219" i="8"/>
  <c r="CJ221" i="8"/>
  <c r="CJ223" i="8"/>
  <c r="CJ218" i="8"/>
  <c r="CJ220" i="8"/>
  <c r="CJ224" i="8"/>
  <c r="CJ226" i="8"/>
  <c r="CJ214" i="8"/>
  <c r="CJ227" i="8"/>
  <c r="CJ229" i="8"/>
  <c r="CJ225" i="8"/>
  <c r="CJ222" i="8"/>
  <c r="CJ228" i="8"/>
  <c r="CJ230" i="8"/>
  <c r="CJ232" i="8"/>
  <c r="CJ231" i="8"/>
  <c r="CJ233" i="8"/>
  <c r="CJ235" i="8"/>
  <c r="CJ237" i="8"/>
  <c r="CJ239" i="8"/>
  <c r="CJ241" i="8"/>
  <c r="CJ243" i="8"/>
  <c r="CJ245" i="8"/>
  <c r="CJ247" i="8"/>
  <c r="CJ249" i="8"/>
  <c r="CJ251" i="8"/>
  <c r="CJ216" i="8"/>
  <c r="CJ234" i="8"/>
  <c r="CJ236" i="8"/>
  <c r="CJ238" i="8"/>
  <c r="CJ240" i="8"/>
  <c r="CJ242" i="8"/>
  <c r="CJ244" i="8"/>
  <c r="CJ246" i="8"/>
  <c r="CJ248" i="8"/>
  <c r="CJ250" i="8"/>
  <c r="CJ253" i="8"/>
  <c r="CJ255" i="8"/>
  <c r="CJ257" i="8"/>
  <c r="CJ259" i="8"/>
  <c r="CJ261" i="8"/>
  <c r="CJ161" i="8"/>
  <c r="CJ163" i="8"/>
  <c r="CJ165" i="8"/>
  <c r="CJ212" i="8"/>
  <c r="CJ252" i="8"/>
  <c r="CJ256" i="8"/>
  <c r="CJ260" i="8"/>
  <c r="CJ162" i="8"/>
  <c r="CJ166" i="8"/>
  <c r="CJ167" i="8"/>
  <c r="CJ169" i="8"/>
  <c r="CJ171" i="8"/>
  <c r="CJ173" i="8"/>
  <c r="CJ175" i="8"/>
  <c r="CJ177" i="8"/>
  <c r="CJ179" i="8"/>
  <c r="CJ181" i="8"/>
  <c r="CJ183" i="8"/>
  <c r="CJ185" i="8"/>
  <c r="CJ187" i="8"/>
  <c r="CJ189" i="8"/>
  <c r="CJ191" i="8"/>
  <c r="CJ193" i="8"/>
  <c r="CJ195" i="8"/>
  <c r="CJ197" i="8"/>
  <c r="CJ199" i="8"/>
  <c r="CJ254" i="8"/>
  <c r="CJ168" i="8"/>
  <c r="CJ172" i="8"/>
  <c r="CJ176" i="8"/>
  <c r="CJ180" i="8"/>
  <c r="CJ184" i="8"/>
  <c r="CJ188" i="8"/>
  <c r="CJ192" i="8"/>
  <c r="CJ196" i="8"/>
  <c r="CJ200" i="8"/>
  <c r="CJ202" i="8"/>
  <c r="CJ204" i="8"/>
  <c r="CJ206" i="8"/>
  <c r="CJ208" i="8"/>
  <c r="CJ111" i="8"/>
  <c r="CJ113" i="8"/>
  <c r="CJ115" i="8"/>
  <c r="CJ117" i="8"/>
  <c r="CJ119" i="8"/>
  <c r="CJ121" i="8"/>
  <c r="CJ123" i="8"/>
  <c r="CJ125" i="8"/>
  <c r="CJ258" i="8"/>
  <c r="CJ164" i="8"/>
  <c r="CJ170" i="8"/>
  <c r="CJ174" i="8"/>
  <c r="CJ178" i="8"/>
  <c r="CJ182" i="8"/>
  <c r="CJ186" i="8"/>
  <c r="CJ190" i="8"/>
  <c r="CJ194" i="8"/>
  <c r="CJ198" i="8"/>
  <c r="CJ201" i="8"/>
  <c r="CJ203" i="8"/>
  <c r="CJ205" i="8"/>
  <c r="CJ207" i="8"/>
  <c r="CJ209" i="8"/>
  <c r="CJ110" i="8"/>
  <c r="CJ112" i="8"/>
  <c r="CJ114" i="8"/>
  <c r="CJ116" i="8"/>
  <c r="CJ118" i="8"/>
  <c r="CJ120" i="8"/>
  <c r="CJ122" i="8"/>
  <c r="CJ160" i="8"/>
  <c r="CJ127" i="8"/>
  <c r="CJ129" i="8"/>
  <c r="CJ131" i="8"/>
  <c r="CJ133" i="8"/>
  <c r="CJ135" i="8"/>
  <c r="CJ137" i="8"/>
  <c r="CJ139" i="8"/>
  <c r="CJ141" i="8"/>
  <c r="CJ143" i="8"/>
  <c r="CJ145" i="8"/>
  <c r="CJ147" i="8"/>
  <c r="CJ149" i="8"/>
  <c r="CJ151" i="8"/>
  <c r="CJ153" i="8"/>
  <c r="CJ155" i="8"/>
  <c r="CJ157" i="8"/>
  <c r="CJ60" i="8"/>
  <c r="CJ62" i="8"/>
  <c r="CJ64" i="8"/>
  <c r="CJ66" i="8"/>
  <c r="CJ68" i="8"/>
  <c r="CJ70" i="8"/>
  <c r="CJ72" i="8"/>
  <c r="CJ74" i="8"/>
  <c r="CJ76" i="8"/>
  <c r="CJ78" i="8"/>
  <c r="CJ80" i="8"/>
  <c r="CJ82" i="8"/>
  <c r="CJ84" i="8"/>
  <c r="CJ86" i="8"/>
  <c r="CJ88" i="8"/>
  <c r="CJ90" i="8"/>
  <c r="CJ92" i="8"/>
  <c r="CJ94" i="8"/>
  <c r="CJ96" i="8"/>
  <c r="CJ98" i="8"/>
  <c r="CJ100" i="8"/>
  <c r="CJ102" i="8"/>
  <c r="CJ124" i="8"/>
  <c r="CJ126" i="8"/>
  <c r="CJ130" i="8"/>
  <c r="CJ134" i="8"/>
  <c r="CJ138" i="8"/>
  <c r="CJ142" i="8"/>
  <c r="CJ146" i="8"/>
  <c r="CJ150" i="8"/>
  <c r="CJ154" i="8"/>
  <c r="CJ158" i="8"/>
  <c r="CJ61" i="8"/>
  <c r="CJ65" i="8"/>
  <c r="CJ69" i="8"/>
  <c r="CJ73" i="8"/>
  <c r="CJ77" i="8"/>
  <c r="CJ81" i="8"/>
  <c r="CJ85" i="8"/>
  <c r="CJ89" i="8"/>
  <c r="CJ93" i="8"/>
  <c r="CJ97" i="8"/>
  <c r="CJ101" i="8"/>
  <c r="CJ104" i="8"/>
  <c r="CJ106" i="8"/>
  <c r="CJ132" i="8"/>
  <c r="CJ136" i="8"/>
  <c r="CJ140" i="8"/>
  <c r="CJ148" i="8"/>
  <c r="CJ59" i="8"/>
  <c r="CJ67" i="8"/>
  <c r="CJ71" i="8"/>
  <c r="CJ75" i="8"/>
  <c r="CJ91" i="8"/>
  <c r="CJ99" i="8"/>
  <c r="CJ103" i="8"/>
  <c r="CJ105" i="8"/>
  <c r="CJ109" i="8"/>
  <c r="CJ58" i="8"/>
  <c r="CJ128" i="8"/>
  <c r="CJ144" i="8"/>
  <c r="CJ152" i="8"/>
  <c r="CJ156" i="8"/>
  <c r="CJ63" i="8"/>
  <c r="CJ79" i="8"/>
  <c r="CJ83" i="8"/>
  <c r="CJ107" i="8"/>
  <c r="CJ87" i="8"/>
  <c r="CJ95" i="8"/>
  <c r="CN213" i="8"/>
  <c r="CN215" i="8"/>
  <c r="CN217" i="8"/>
  <c r="CN219" i="8"/>
  <c r="CN221" i="8"/>
  <c r="CN223" i="8"/>
  <c r="CN220" i="8"/>
  <c r="CN214" i="8"/>
  <c r="CN222" i="8"/>
  <c r="CN224" i="8"/>
  <c r="CN226" i="8"/>
  <c r="CN216" i="8"/>
  <c r="CN227" i="8"/>
  <c r="CN229" i="8"/>
  <c r="CN228" i="8"/>
  <c r="CN230" i="8"/>
  <c r="CN232" i="8"/>
  <c r="CN225" i="8"/>
  <c r="CN233" i="8"/>
  <c r="CN235" i="8"/>
  <c r="CN237" i="8"/>
  <c r="CN239" i="8"/>
  <c r="CN241" i="8"/>
  <c r="CN243" i="8"/>
  <c r="CN245" i="8"/>
  <c r="CN247" i="8"/>
  <c r="CN249" i="8"/>
  <c r="CN251" i="8"/>
  <c r="CN231" i="8"/>
  <c r="CN234" i="8"/>
  <c r="CN236" i="8"/>
  <c r="CN238" i="8"/>
  <c r="CN240" i="8"/>
  <c r="CN242" i="8"/>
  <c r="CN244" i="8"/>
  <c r="CN246" i="8"/>
  <c r="CN248" i="8"/>
  <c r="CN250" i="8"/>
  <c r="CN253" i="8"/>
  <c r="CN255" i="8"/>
  <c r="CN257" i="8"/>
  <c r="CN259" i="8"/>
  <c r="CN261" i="8"/>
  <c r="CN161" i="8"/>
  <c r="CN163" i="8"/>
  <c r="CN165" i="8"/>
  <c r="CN212" i="8"/>
  <c r="CN254" i="8"/>
  <c r="CN258" i="8"/>
  <c r="CN164" i="8"/>
  <c r="CN167" i="8"/>
  <c r="CN169" i="8"/>
  <c r="CN171" i="8"/>
  <c r="CN173" i="8"/>
  <c r="CN175" i="8"/>
  <c r="CN177" i="8"/>
  <c r="CN179" i="8"/>
  <c r="CN181" i="8"/>
  <c r="CN183" i="8"/>
  <c r="CN185" i="8"/>
  <c r="CN187" i="8"/>
  <c r="CN189" i="8"/>
  <c r="CN191" i="8"/>
  <c r="CN193" i="8"/>
  <c r="CN195" i="8"/>
  <c r="CN197" i="8"/>
  <c r="CN199" i="8"/>
  <c r="CN218" i="8"/>
  <c r="CN256" i="8"/>
  <c r="CN162" i="8"/>
  <c r="CN170" i="8"/>
  <c r="CN174" i="8"/>
  <c r="CN178" i="8"/>
  <c r="CN182" i="8"/>
  <c r="CN186" i="8"/>
  <c r="CN190" i="8"/>
  <c r="CN194" i="8"/>
  <c r="CN198" i="8"/>
  <c r="CN202" i="8"/>
  <c r="CN204" i="8"/>
  <c r="CN206" i="8"/>
  <c r="CN208" i="8"/>
  <c r="CN111" i="8"/>
  <c r="CN113" i="8"/>
  <c r="CN115" i="8"/>
  <c r="CN117" i="8"/>
  <c r="CN119" i="8"/>
  <c r="CN121" i="8"/>
  <c r="CN123" i="8"/>
  <c r="CN252" i="8"/>
  <c r="CN260" i="8"/>
  <c r="CN166" i="8"/>
  <c r="CN168" i="8"/>
  <c r="CN172" i="8"/>
  <c r="CN176" i="8"/>
  <c r="CN180" i="8"/>
  <c r="CN184" i="8"/>
  <c r="CN188" i="8"/>
  <c r="CN192" i="8"/>
  <c r="CN196" i="8"/>
  <c r="CN200" i="8"/>
  <c r="CN201" i="8"/>
  <c r="CN203" i="8"/>
  <c r="CN205" i="8"/>
  <c r="CN207" i="8"/>
  <c r="CN209" i="8"/>
  <c r="CN110" i="8"/>
  <c r="CN112" i="8"/>
  <c r="CN114" i="8"/>
  <c r="CN116" i="8"/>
  <c r="CN118" i="8"/>
  <c r="CN120" i="8"/>
  <c r="CN122" i="8"/>
  <c r="CN127" i="8"/>
  <c r="CN129" i="8"/>
  <c r="CN131" i="8"/>
  <c r="CN133" i="8"/>
  <c r="CN135" i="8"/>
  <c r="CN137" i="8"/>
  <c r="CN139" i="8"/>
  <c r="CN141" i="8"/>
  <c r="CN143" i="8"/>
  <c r="CN145" i="8"/>
  <c r="CN147" i="8"/>
  <c r="CN149" i="8"/>
  <c r="CN151" i="8"/>
  <c r="CN153" i="8"/>
  <c r="CN155" i="8"/>
  <c r="CN157" i="8"/>
  <c r="CN60" i="8"/>
  <c r="CN62" i="8"/>
  <c r="CN64" i="8"/>
  <c r="CN66" i="8"/>
  <c r="CN68" i="8"/>
  <c r="CN70" i="8"/>
  <c r="CN72" i="8"/>
  <c r="CN74" i="8"/>
  <c r="CN76" i="8"/>
  <c r="CN78" i="8"/>
  <c r="CN80" i="8"/>
  <c r="CN82" i="8"/>
  <c r="CN84" i="8"/>
  <c r="CN86" i="8"/>
  <c r="CN88" i="8"/>
  <c r="CN90" i="8"/>
  <c r="CN92" i="8"/>
  <c r="CN94" i="8"/>
  <c r="CN96" i="8"/>
  <c r="CN98" i="8"/>
  <c r="CN100" i="8"/>
  <c r="CN102" i="8"/>
  <c r="CN160" i="8"/>
  <c r="CN128" i="8"/>
  <c r="CN132" i="8"/>
  <c r="CN136" i="8"/>
  <c r="CN140" i="8"/>
  <c r="CN144" i="8"/>
  <c r="CN148" i="8"/>
  <c r="CN152" i="8"/>
  <c r="CN156" i="8"/>
  <c r="CN59" i="8"/>
  <c r="CN63" i="8"/>
  <c r="CN67" i="8"/>
  <c r="CN71" i="8"/>
  <c r="CN75" i="8"/>
  <c r="CN79" i="8"/>
  <c r="CN83" i="8"/>
  <c r="CN87" i="8"/>
  <c r="CN91" i="8"/>
  <c r="CN95" i="8"/>
  <c r="CN99" i="8"/>
  <c r="CN104" i="8"/>
  <c r="CN106" i="8"/>
  <c r="CN138" i="8"/>
  <c r="CN150" i="8"/>
  <c r="CN154" i="8"/>
  <c r="CN65" i="8"/>
  <c r="CN69" i="8"/>
  <c r="CN73" i="8"/>
  <c r="CN77" i="8"/>
  <c r="CN107" i="8"/>
  <c r="CN109" i="8"/>
  <c r="CN126" i="8"/>
  <c r="CN130" i="8"/>
  <c r="CN134" i="8"/>
  <c r="CN142" i="8"/>
  <c r="CN146" i="8"/>
  <c r="CN158" i="8"/>
  <c r="CN61" i="8"/>
  <c r="CN81" i="8"/>
  <c r="CN85" i="8"/>
  <c r="CN89" i="8"/>
  <c r="CN93" i="8"/>
  <c r="CN101" i="8"/>
  <c r="CN124" i="8"/>
  <c r="CN58" i="8"/>
  <c r="CN97" i="8"/>
  <c r="CN103" i="8"/>
  <c r="CN105" i="8"/>
  <c r="CN125" i="8"/>
  <c r="CR213" i="8"/>
  <c r="CR215" i="8"/>
  <c r="CR217" i="8"/>
  <c r="CR219" i="8"/>
  <c r="CR221" i="8"/>
  <c r="CR223" i="8"/>
  <c r="CR214" i="8"/>
  <c r="CR222" i="8"/>
  <c r="CR216" i="8"/>
  <c r="CR224" i="8"/>
  <c r="CR226" i="8"/>
  <c r="CR218" i="8"/>
  <c r="CR227" i="8"/>
  <c r="CR229" i="8"/>
  <c r="CR225" i="8"/>
  <c r="CR228" i="8"/>
  <c r="CR230" i="8"/>
  <c r="CR232" i="8"/>
  <c r="CR231" i="8"/>
  <c r="CR233" i="8"/>
  <c r="CR235" i="8"/>
  <c r="CR237" i="8"/>
  <c r="CR239" i="8"/>
  <c r="CR241" i="8"/>
  <c r="CR243" i="8"/>
  <c r="CR245" i="8"/>
  <c r="CR247" i="8"/>
  <c r="CR249" i="8"/>
  <c r="CR220" i="8"/>
  <c r="CR234" i="8"/>
  <c r="CR236" i="8"/>
  <c r="CR238" i="8"/>
  <c r="CR240" i="8"/>
  <c r="CR242" i="8"/>
  <c r="CR244" i="8"/>
  <c r="CR246" i="8"/>
  <c r="CR248" i="8"/>
  <c r="CR250" i="8"/>
  <c r="CR251" i="8"/>
  <c r="CR253" i="8"/>
  <c r="CR255" i="8"/>
  <c r="CR257" i="8"/>
  <c r="CR259" i="8"/>
  <c r="CR261" i="8"/>
  <c r="CR161" i="8"/>
  <c r="CR163" i="8"/>
  <c r="CR165" i="8"/>
  <c r="CR212" i="8"/>
  <c r="CR252" i="8"/>
  <c r="CR256" i="8"/>
  <c r="CR260" i="8"/>
  <c r="CR162" i="8"/>
  <c r="CR166" i="8"/>
  <c r="CR167" i="8"/>
  <c r="CR169" i="8"/>
  <c r="CR171" i="8"/>
  <c r="CR173" i="8"/>
  <c r="CR175" i="8"/>
  <c r="CR177" i="8"/>
  <c r="CR179" i="8"/>
  <c r="CR181" i="8"/>
  <c r="CR183" i="8"/>
  <c r="CR185" i="8"/>
  <c r="CR187" i="8"/>
  <c r="CR189" i="8"/>
  <c r="CR191" i="8"/>
  <c r="CR193" i="8"/>
  <c r="CR195" i="8"/>
  <c r="CR197" i="8"/>
  <c r="CR199" i="8"/>
  <c r="CR258" i="8"/>
  <c r="CR164" i="8"/>
  <c r="CR168" i="8"/>
  <c r="CR172" i="8"/>
  <c r="CR176" i="8"/>
  <c r="CR180" i="8"/>
  <c r="CR184" i="8"/>
  <c r="CR188" i="8"/>
  <c r="CR192" i="8"/>
  <c r="CR196" i="8"/>
  <c r="CR200" i="8"/>
  <c r="CR202" i="8"/>
  <c r="CR204" i="8"/>
  <c r="CR206" i="8"/>
  <c r="CR208" i="8"/>
  <c r="CR111" i="8"/>
  <c r="CR113" i="8"/>
  <c r="CR115" i="8"/>
  <c r="CR117" i="8"/>
  <c r="CR119" i="8"/>
  <c r="CR121" i="8"/>
  <c r="CR123" i="8"/>
  <c r="CR254" i="8"/>
  <c r="CR170" i="8"/>
  <c r="CR174" i="8"/>
  <c r="CR178" i="8"/>
  <c r="CR182" i="8"/>
  <c r="CR186" i="8"/>
  <c r="CR190" i="8"/>
  <c r="CR194" i="8"/>
  <c r="CR198" i="8"/>
  <c r="CR201" i="8"/>
  <c r="CR203" i="8"/>
  <c r="CR205" i="8"/>
  <c r="CR207" i="8"/>
  <c r="CR209" i="8"/>
  <c r="CR110" i="8"/>
  <c r="CR112" i="8"/>
  <c r="CR114" i="8"/>
  <c r="CR116" i="8"/>
  <c r="CR118" i="8"/>
  <c r="CR120" i="8"/>
  <c r="CR122" i="8"/>
  <c r="CR127" i="8"/>
  <c r="CR129" i="8"/>
  <c r="CR131" i="8"/>
  <c r="CR133" i="8"/>
  <c r="CR135" i="8"/>
  <c r="CR137" i="8"/>
  <c r="CR139" i="8"/>
  <c r="CR141" i="8"/>
  <c r="CR143" i="8"/>
  <c r="CR145" i="8"/>
  <c r="CR147" i="8"/>
  <c r="CR149" i="8"/>
  <c r="CR151" i="8"/>
  <c r="CR153" i="8"/>
  <c r="CR155" i="8"/>
  <c r="CR157" i="8"/>
  <c r="CR60" i="8"/>
  <c r="CR62" i="8"/>
  <c r="CR64" i="8"/>
  <c r="CR66" i="8"/>
  <c r="CR68" i="8"/>
  <c r="CR70" i="8"/>
  <c r="CR72" i="8"/>
  <c r="CR74" i="8"/>
  <c r="CR76" i="8"/>
  <c r="CR78" i="8"/>
  <c r="CR80" i="8"/>
  <c r="CR82" i="8"/>
  <c r="CR84" i="8"/>
  <c r="CR86" i="8"/>
  <c r="CR88" i="8"/>
  <c r="CR90" i="8"/>
  <c r="CR92" i="8"/>
  <c r="CR94" i="8"/>
  <c r="CR96" i="8"/>
  <c r="CR98" i="8"/>
  <c r="CR100" i="8"/>
  <c r="CR102" i="8"/>
  <c r="CR124" i="8"/>
  <c r="CR160" i="8"/>
  <c r="CR125" i="8"/>
  <c r="CR126" i="8"/>
  <c r="CR130" i="8"/>
  <c r="CR134" i="8"/>
  <c r="CR138" i="8"/>
  <c r="CR142" i="8"/>
  <c r="CR146" i="8"/>
  <c r="CR150" i="8"/>
  <c r="CR154" i="8"/>
  <c r="CR158" i="8"/>
  <c r="CR61" i="8"/>
  <c r="CR65" i="8"/>
  <c r="CR69" i="8"/>
  <c r="CR73" i="8"/>
  <c r="CR77" i="8"/>
  <c r="CR81" i="8"/>
  <c r="CR85" i="8"/>
  <c r="CR89" i="8"/>
  <c r="CR93" i="8"/>
  <c r="CR97" i="8"/>
  <c r="CR101" i="8"/>
  <c r="CR104" i="8"/>
  <c r="CR106" i="8"/>
  <c r="CR128" i="8"/>
  <c r="CR144" i="8"/>
  <c r="CR152" i="8"/>
  <c r="CR156" i="8"/>
  <c r="CR63" i="8"/>
  <c r="CR79" i="8"/>
  <c r="CR83" i="8"/>
  <c r="CR87" i="8"/>
  <c r="CR95" i="8"/>
  <c r="CR132" i="8"/>
  <c r="CR136" i="8"/>
  <c r="CR140" i="8"/>
  <c r="CR148" i="8"/>
  <c r="CR59" i="8"/>
  <c r="CR67" i="8"/>
  <c r="CR71" i="8"/>
  <c r="CR75" i="8"/>
  <c r="CR103" i="8"/>
  <c r="CR105" i="8"/>
  <c r="CR91" i="8"/>
  <c r="CR99" i="8"/>
  <c r="CR107" i="8"/>
  <c r="CR109" i="8"/>
  <c r="CR58" i="8"/>
  <c r="CV213" i="8"/>
  <c r="CV215" i="8"/>
  <c r="CV217" i="8"/>
  <c r="CV219" i="8"/>
  <c r="CV221" i="8"/>
  <c r="CV223" i="8"/>
  <c r="CV216" i="8"/>
  <c r="CV218" i="8"/>
  <c r="CV224" i="8"/>
  <c r="CV226" i="8"/>
  <c r="CV220" i="8"/>
  <c r="CV227" i="8"/>
  <c r="CV229" i="8"/>
  <c r="CV214" i="8"/>
  <c r="CV228" i="8"/>
  <c r="CV230" i="8"/>
  <c r="CV233" i="8"/>
  <c r="CV235" i="8"/>
  <c r="CV237" i="8"/>
  <c r="CV239" i="8"/>
  <c r="CV241" i="8"/>
  <c r="CV243" i="8"/>
  <c r="CV245" i="8"/>
  <c r="CV247" i="8"/>
  <c r="CV249" i="8"/>
  <c r="CV225" i="8"/>
  <c r="CV231" i="8"/>
  <c r="CV232" i="8"/>
  <c r="CV234" i="8"/>
  <c r="CV236" i="8"/>
  <c r="CV238" i="8"/>
  <c r="CV240" i="8"/>
  <c r="CV242" i="8"/>
  <c r="CV244" i="8"/>
  <c r="CV246" i="8"/>
  <c r="CV248" i="8"/>
  <c r="CV250" i="8"/>
  <c r="CV253" i="8"/>
  <c r="CV255" i="8"/>
  <c r="CV257" i="8"/>
  <c r="CV259" i="8"/>
  <c r="CV261" i="8"/>
  <c r="CV161" i="8"/>
  <c r="CV163" i="8"/>
  <c r="CV165" i="8"/>
  <c r="CV212" i="8"/>
  <c r="CV251" i="8"/>
  <c r="CV254" i="8"/>
  <c r="CV258" i="8"/>
  <c r="CV164" i="8"/>
  <c r="CV167" i="8"/>
  <c r="CV169" i="8"/>
  <c r="CV171" i="8"/>
  <c r="CV173" i="8"/>
  <c r="CV175" i="8"/>
  <c r="CV177" i="8"/>
  <c r="CV179" i="8"/>
  <c r="CV181" i="8"/>
  <c r="CV183" i="8"/>
  <c r="CV185" i="8"/>
  <c r="CV187" i="8"/>
  <c r="CV189" i="8"/>
  <c r="CV191" i="8"/>
  <c r="CV193" i="8"/>
  <c r="CV195" i="8"/>
  <c r="CV197" i="8"/>
  <c r="CV199" i="8"/>
  <c r="CV222" i="8"/>
  <c r="CV252" i="8"/>
  <c r="CV260" i="8"/>
  <c r="CV166" i="8"/>
  <c r="CV170" i="8"/>
  <c r="CV174" i="8"/>
  <c r="CV178" i="8"/>
  <c r="CV182" i="8"/>
  <c r="CV186" i="8"/>
  <c r="CV190" i="8"/>
  <c r="CV194" i="8"/>
  <c r="CV198" i="8"/>
  <c r="CV202" i="8"/>
  <c r="CV204" i="8"/>
  <c r="CV206" i="8"/>
  <c r="CV208" i="8"/>
  <c r="CV111" i="8"/>
  <c r="CV113" i="8"/>
  <c r="CV115" i="8"/>
  <c r="CV117" i="8"/>
  <c r="CV119" i="8"/>
  <c r="CV121" i="8"/>
  <c r="CV123" i="8"/>
  <c r="CV256" i="8"/>
  <c r="CV162" i="8"/>
  <c r="CV168" i="8"/>
  <c r="CV172" i="8"/>
  <c r="CV176" i="8"/>
  <c r="CV180" i="8"/>
  <c r="CV184" i="8"/>
  <c r="CV188" i="8"/>
  <c r="CV192" i="8"/>
  <c r="CV196" i="8"/>
  <c r="CV200" i="8"/>
  <c r="CV201" i="8"/>
  <c r="CV203" i="8"/>
  <c r="CV205" i="8"/>
  <c r="CV207" i="8"/>
  <c r="CV209" i="8"/>
  <c r="CV110" i="8"/>
  <c r="CV112" i="8"/>
  <c r="CV114" i="8"/>
  <c r="CV116" i="8"/>
  <c r="CV118" i="8"/>
  <c r="CV120" i="8"/>
  <c r="CV127" i="8"/>
  <c r="CV129" i="8"/>
  <c r="CV131" i="8"/>
  <c r="CV133" i="8"/>
  <c r="CV135" i="8"/>
  <c r="CV137" i="8"/>
  <c r="CV139" i="8"/>
  <c r="CV141" i="8"/>
  <c r="CV143" i="8"/>
  <c r="CV145" i="8"/>
  <c r="CV147" i="8"/>
  <c r="CV149" i="8"/>
  <c r="CV151" i="8"/>
  <c r="CV153" i="8"/>
  <c r="CV155" i="8"/>
  <c r="CV157" i="8"/>
  <c r="CV60" i="8"/>
  <c r="CV62" i="8"/>
  <c r="CV64" i="8"/>
  <c r="CV66" i="8"/>
  <c r="CV68" i="8"/>
  <c r="CV70" i="8"/>
  <c r="CV72" i="8"/>
  <c r="CV74" i="8"/>
  <c r="CV76" i="8"/>
  <c r="CV78" i="8"/>
  <c r="CV80" i="8"/>
  <c r="CV82" i="8"/>
  <c r="CV84" i="8"/>
  <c r="CV86" i="8"/>
  <c r="CV88" i="8"/>
  <c r="CV90" i="8"/>
  <c r="CV92" i="8"/>
  <c r="CV94" i="8"/>
  <c r="CV96" i="8"/>
  <c r="CV98" i="8"/>
  <c r="CV100" i="8"/>
  <c r="CV102" i="8"/>
  <c r="CV122" i="8"/>
  <c r="CV125" i="8"/>
  <c r="CV128" i="8"/>
  <c r="CV132" i="8"/>
  <c r="CV136" i="8"/>
  <c r="CV140" i="8"/>
  <c r="CV144" i="8"/>
  <c r="CV148" i="8"/>
  <c r="CV152" i="8"/>
  <c r="CV156" i="8"/>
  <c r="CV59" i="8"/>
  <c r="CV63" i="8"/>
  <c r="CV67" i="8"/>
  <c r="CV71" i="8"/>
  <c r="CV75" i="8"/>
  <c r="CV79" i="8"/>
  <c r="CV83" i="8"/>
  <c r="CV87" i="8"/>
  <c r="CV91" i="8"/>
  <c r="CV95" i="8"/>
  <c r="CV99" i="8"/>
  <c r="CV104" i="8"/>
  <c r="CV106" i="8"/>
  <c r="CV130" i="8"/>
  <c r="CV134" i="8"/>
  <c r="CV142" i="8"/>
  <c r="CV146" i="8"/>
  <c r="CV158" i="8"/>
  <c r="CV61" i="8"/>
  <c r="CV81" i="8"/>
  <c r="CV89" i="8"/>
  <c r="CV97" i="8"/>
  <c r="CV103" i="8"/>
  <c r="CV107" i="8"/>
  <c r="CV58" i="8"/>
  <c r="CV160" i="8"/>
  <c r="CV124" i="8"/>
  <c r="CV109" i="8"/>
  <c r="CV126" i="8"/>
  <c r="CV138" i="8"/>
  <c r="CV150" i="8"/>
  <c r="CV154" i="8"/>
  <c r="CV65" i="8"/>
  <c r="CV73" i="8"/>
  <c r="CV77" i="8"/>
  <c r="CV69" i="8"/>
  <c r="CV85" i="8"/>
  <c r="CV93" i="8"/>
  <c r="CV101" i="8"/>
  <c r="CV105" i="8"/>
  <c r="C3" i="8"/>
  <c r="AB172" i="8" s="1"/>
  <c r="D3" i="8"/>
  <c r="D53" i="8" s="1"/>
  <c r="BN160" i="8"/>
  <c r="BJ161" i="8"/>
  <c r="BF162" i="8"/>
  <c r="BB163" i="8"/>
  <c r="BR163" i="8"/>
  <c r="BN164" i="8"/>
  <c r="BJ165" i="8"/>
  <c r="BF166" i="8"/>
  <c r="BB167" i="8"/>
  <c r="BR167" i="8"/>
  <c r="BN168" i="8"/>
  <c r="BJ169" i="8"/>
  <c r="BF170" i="8"/>
  <c r="BB171" i="8"/>
  <c r="BR171" i="8"/>
  <c r="BN172" i="8"/>
  <c r="BJ173" i="8"/>
  <c r="BF174" i="8"/>
  <c r="BB175" i="8"/>
  <c r="BR175" i="8"/>
  <c r="BN176" i="8"/>
  <c r="BJ177" i="8"/>
  <c r="BF178" i="8"/>
  <c r="BB179" i="8"/>
  <c r="BR179" i="8"/>
  <c r="BB160" i="8"/>
  <c r="BR160" i="8"/>
  <c r="BN161" i="8"/>
  <c r="BJ162" i="8"/>
  <c r="BF163" i="8"/>
  <c r="BB164" i="8"/>
  <c r="BR164" i="8"/>
  <c r="BN165" i="8"/>
  <c r="BJ166" i="8"/>
  <c r="BF167" i="8"/>
  <c r="BB168" i="8"/>
  <c r="BR168" i="8"/>
  <c r="BN169" i="8"/>
  <c r="BJ170" i="8"/>
  <c r="BF171" i="8"/>
  <c r="BB172" i="8"/>
  <c r="BR172" i="8"/>
  <c r="BN173" i="8"/>
  <c r="BJ174" i="8"/>
  <c r="BF175" i="8"/>
  <c r="BB176" i="8"/>
  <c r="BR176" i="8"/>
  <c r="BN177" i="8"/>
  <c r="BJ178" i="8"/>
  <c r="BF179" i="8"/>
  <c r="BB180" i="8"/>
  <c r="BF160" i="8"/>
  <c r="BB161" i="8"/>
  <c r="BR161" i="8"/>
  <c r="BN162" i="8"/>
  <c r="BJ163" i="8"/>
  <c r="BF164" i="8"/>
  <c r="BB165" i="8"/>
  <c r="BR165" i="8"/>
  <c r="BN166" i="8"/>
  <c r="BJ167" i="8"/>
  <c r="BF168" i="8"/>
  <c r="BB169" i="8"/>
  <c r="BR169" i="8"/>
  <c r="BN170" i="8"/>
  <c r="BJ171" i="8"/>
  <c r="BF172" i="8"/>
  <c r="BB173" i="8"/>
  <c r="BR173" i="8"/>
  <c r="BN174" i="8"/>
  <c r="BJ175" i="8"/>
  <c r="BF176" i="8"/>
  <c r="BB177" i="8"/>
  <c r="BR177" i="8"/>
  <c r="BN178" i="8"/>
  <c r="BJ179" i="8"/>
  <c r="BJ160" i="8"/>
  <c r="BF161" i="8"/>
  <c r="BB162" i="8"/>
  <c r="BR162" i="8"/>
  <c r="BN163" i="8"/>
  <c r="BJ164" i="8"/>
  <c r="BF165" i="8"/>
  <c r="BB166" i="8"/>
  <c r="BR166" i="8"/>
  <c r="BN167" i="8"/>
  <c r="BJ168" i="8"/>
  <c r="BF169" i="8"/>
  <c r="BB170" i="8"/>
  <c r="BR170" i="8"/>
  <c r="BN171" i="8"/>
  <c r="BJ172" i="8"/>
  <c r="BF173" i="8"/>
  <c r="BB174" i="8"/>
  <c r="BR174" i="8"/>
  <c r="BN175" i="8"/>
  <c r="BJ176" i="8"/>
  <c r="BF177" i="8"/>
  <c r="BB178" i="8"/>
  <c r="BR178" i="8"/>
  <c r="BN179" i="8"/>
  <c r="BW55" i="8"/>
  <c r="BW54" i="8"/>
  <c r="BW53" i="8"/>
  <c r="BW52" i="8"/>
  <c r="BW51" i="8"/>
  <c r="BW50" i="8"/>
  <c r="BW49" i="8"/>
  <c r="BW48" i="8"/>
  <c r="BW47" i="8"/>
  <c r="BW46" i="8"/>
  <c r="BW45" i="8"/>
  <c r="BW44" i="8"/>
  <c r="BW43" i="8"/>
  <c r="BW42" i="8"/>
  <c r="BW41" i="8"/>
  <c r="BW40" i="8"/>
  <c r="BW39" i="8"/>
  <c r="BW38" i="8"/>
  <c r="BW37" i="8"/>
  <c r="BW36" i="8"/>
  <c r="BW35" i="8"/>
  <c r="BW34" i="8"/>
  <c r="BW33" i="8"/>
  <c r="BW32" i="8"/>
  <c r="BW31" i="8"/>
  <c r="BW30" i="8"/>
  <c r="BW29" i="8"/>
  <c r="BW28" i="8"/>
  <c r="BW27" i="8"/>
  <c r="BW26" i="8"/>
  <c r="BW25" i="8"/>
  <c r="BW24" i="8"/>
  <c r="BW23" i="8"/>
  <c r="BW22" i="8"/>
  <c r="BW21" i="8"/>
  <c r="BW20" i="8"/>
  <c r="BW19" i="8"/>
  <c r="BW18" i="8"/>
  <c r="BW17" i="8"/>
  <c r="BW16" i="8"/>
  <c r="BW15" i="8"/>
  <c r="BW14" i="8"/>
  <c r="BW13" i="8"/>
  <c r="BW12" i="8"/>
  <c r="BW11" i="8"/>
  <c r="BW10" i="8"/>
  <c r="BW9" i="8"/>
  <c r="BW8" i="8"/>
  <c r="BW7" i="8"/>
  <c r="CA55" i="8"/>
  <c r="CA54" i="8"/>
  <c r="CA53" i="8"/>
  <c r="CA52" i="8"/>
  <c r="CA51" i="8"/>
  <c r="CA50" i="8"/>
  <c r="CA49" i="8"/>
  <c r="CA48" i="8"/>
  <c r="CA47" i="8"/>
  <c r="CA46" i="8"/>
  <c r="CA45" i="8"/>
  <c r="CA44" i="8"/>
  <c r="CA43" i="8"/>
  <c r="CA42" i="8"/>
  <c r="CA41" i="8"/>
  <c r="CA40" i="8"/>
  <c r="CA39" i="8"/>
  <c r="CA38" i="8"/>
  <c r="CA37" i="8"/>
  <c r="CA36" i="8"/>
  <c r="CA35" i="8"/>
  <c r="CA34" i="8"/>
  <c r="CA33" i="8"/>
  <c r="CA32" i="8"/>
  <c r="CA31" i="8"/>
  <c r="CA30" i="8"/>
  <c r="CA29" i="8"/>
  <c r="CA28" i="8"/>
  <c r="CA27" i="8"/>
  <c r="CA26" i="8"/>
  <c r="CA25" i="8"/>
  <c r="CA24" i="8"/>
  <c r="CA23" i="8"/>
  <c r="CA22" i="8"/>
  <c r="CA21" i="8"/>
  <c r="CA20" i="8"/>
  <c r="CA19" i="8"/>
  <c r="CA18" i="8"/>
  <c r="CA17" i="8"/>
  <c r="CA16" i="8"/>
  <c r="CA15" i="8"/>
  <c r="CA14" i="8"/>
  <c r="CA13" i="8"/>
  <c r="CA12" i="8"/>
  <c r="CA11" i="8"/>
  <c r="CA10" i="8"/>
  <c r="CA9" i="8"/>
  <c r="CA8" i="8"/>
  <c r="CA7" i="8"/>
  <c r="CE55" i="8"/>
  <c r="CE54" i="8"/>
  <c r="CE53" i="8"/>
  <c r="CE52" i="8"/>
  <c r="CE51" i="8"/>
  <c r="CE50" i="8"/>
  <c r="CE49" i="8"/>
  <c r="CE48" i="8"/>
  <c r="CE47" i="8"/>
  <c r="CE46" i="8"/>
  <c r="CE45" i="8"/>
  <c r="CE44" i="8"/>
  <c r="CE43" i="8"/>
  <c r="CE42" i="8"/>
  <c r="CE41" i="8"/>
  <c r="CE40" i="8"/>
  <c r="CE39" i="8"/>
  <c r="CE38" i="8"/>
  <c r="CE37" i="8"/>
  <c r="CE36" i="8"/>
  <c r="CE35" i="8"/>
  <c r="CE34" i="8"/>
  <c r="CE33" i="8"/>
  <c r="CE32" i="8"/>
  <c r="CE31" i="8"/>
  <c r="CE30" i="8"/>
  <c r="CE29" i="8"/>
  <c r="CE28" i="8"/>
  <c r="CE27" i="8"/>
  <c r="CE26" i="8"/>
  <c r="CE25" i="8"/>
  <c r="CE24" i="8"/>
  <c r="CE23" i="8"/>
  <c r="CE22" i="8"/>
  <c r="CE21" i="8"/>
  <c r="CE20" i="8"/>
  <c r="CE19" i="8"/>
  <c r="CE18" i="8"/>
  <c r="CE17" i="8"/>
  <c r="CE16" i="8"/>
  <c r="CE15" i="8"/>
  <c r="CE14" i="8"/>
  <c r="CE13" i="8"/>
  <c r="CE12" i="8"/>
  <c r="CE11" i="8"/>
  <c r="CE10" i="8"/>
  <c r="CE9" i="8"/>
  <c r="CE8" i="8"/>
  <c r="CE7" i="8"/>
  <c r="CI55" i="8"/>
  <c r="CI54" i="8"/>
  <c r="CI53" i="8"/>
  <c r="CI52" i="8"/>
  <c r="CI51" i="8"/>
  <c r="CI50" i="8"/>
  <c r="CI49" i="8"/>
  <c r="CI48" i="8"/>
  <c r="CI47" i="8"/>
  <c r="CI46" i="8"/>
  <c r="CI45" i="8"/>
  <c r="CI44" i="8"/>
  <c r="CI43" i="8"/>
  <c r="CI42" i="8"/>
  <c r="CI41" i="8"/>
  <c r="CI40" i="8"/>
  <c r="CI39" i="8"/>
  <c r="CI38" i="8"/>
  <c r="CI37" i="8"/>
  <c r="CI36" i="8"/>
  <c r="CI35" i="8"/>
  <c r="CI34" i="8"/>
  <c r="CI33" i="8"/>
  <c r="CI32" i="8"/>
  <c r="CI31" i="8"/>
  <c r="CI30" i="8"/>
  <c r="CI29" i="8"/>
  <c r="CI28" i="8"/>
  <c r="CI27" i="8"/>
  <c r="CI26" i="8"/>
  <c r="CI25" i="8"/>
  <c r="CI24" i="8"/>
  <c r="CI23" i="8"/>
  <c r="CI22" i="8"/>
  <c r="CI21" i="8"/>
  <c r="CI20" i="8"/>
  <c r="CI19" i="8"/>
  <c r="CI18" i="8"/>
  <c r="CI17" i="8"/>
  <c r="CI16" i="8"/>
  <c r="CI15" i="8"/>
  <c r="CI14" i="8"/>
  <c r="CI13" i="8"/>
  <c r="CI12" i="8"/>
  <c r="CI11" i="8"/>
  <c r="CI10" i="8"/>
  <c r="CI9" i="8"/>
  <c r="CI8" i="8"/>
  <c r="CI7" i="8"/>
  <c r="CM55" i="8"/>
  <c r="CM54" i="8"/>
  <c r="CM53" i="8"/>
  <c r="CM52" i="8"/>
  <c r="CM51" i="8"/>
  <c r="CM50" i="8"/>
  <c r="CM49" i="8"/>
  <c r="CM48" i="8"/>
  <c r="CM47" i="8"/>
  <c r="CM46" i="8"/>
  <c r="CM45" i="8"/>
  <c r="CM44" i="8"/>
  <c r="CM43" i="8"/>
  <c r="CM42" i="8"/>
  <c r="CM41" i="8"/>
  <c r="CM40" i="8"/>
  <c r="CM39" i="8"/>
  <c r="CM38" i="8"/>
  <c r="CM37" i="8"/>
  <c r="CM36" i="8"/>
  <c r="CM35" i="8"/>
  <c r="CM34" i="8"/>
  <c r="CM33" i="8"/>
  <c r="CM32" i="8"/>
  <c r="CM31" i="8"/>
  <c r="CM30" i="8"/>
  <c r="CM29" i="8"/>
  <c r="CM28" i="8"/>
  <c r="CM27" i="8"/>
  <c r="CM26" i="8"/>
  <c r="CM25" i="8"/>
  <c r="CM24" i="8"/>
  <c r="CM23" i="8"/>
  <c r="CM22" i="8"/>
  <c r="CM21" i="8"/>
  <c r="CM20" i="8"/>
  <c r="CM19" i="8"/>
  <c r="CM18" i="8"/>
  <c r="CM17" i="8"/>
  <c r="CM16" i="8"/>
  <c r="CM15" i="8"/>
  <c r="CM14" i="8"/>
  <c r="CM13" i="8"/>
  <c r="CM12" i="8"/>
  <c r="CM11" i="8"/>
  <c r="CM10" i="8"/>
  <c r="CM9" i="8"/>
  <c r="CM8" i="8"/>
  <c r="CM7" i="8"/>
  <c r="CU55" i="8"/>
  <c r="CU54" i="8"/>
  <c r="CU53" i="8"/>
  <c r="CU52" i="8"/>
  <c r="CU51" i="8"/>
  <c r="CU50" i="8"/>
  <c r="CU49" i="8"/>
  <c r="CU48" i="8"/>
  <c r="CU47" i="8"/>
  <c r="CU46" i="8"/>
  <c r="CU45" i="8"/>
  <c r="CU44" i="8"/>
  <c r="CU43" i="8"/>
  <c r="CU42" i="8"/>
  <c r="CU41" i="8"/>
  <c r="CU40" i="8"/>
  <c r="CU39" i="8"/>
  <c r="CU38" i="8"/>
  <c r="CU37" i="8"/>
  <c r="CU36" i="8"/>
  <c r="CU35" i="8"/>
  <c r="CU34" i="8"/>
  <c r="CU33" i="8"/>
  <c r="CU32" i="8"/>
  <c r="CU31" i="8"/>
  <c r="CU30" i="8"/>
  <c r="CU29" i="8"/>
  <c r="CU28" i="8"/>
  <c r="CU27" i="8"/>
  <c r="CU26" i="8"/>
  <c r="CU25" i="8"/>
  <c r="CU24" i="8"/>
  <c r="CU23" i="8"/>
  <c r="CU22" i="8"/>
  <c r="CU21" i="8"/>
  <c r="CU20" i="8"/>
  <c r="CU19" i="8"/>
  <c r="CU18" i="8"/>
  <c r="CU17" i="8"/>
  <c r="CU16" i="8"/>
  <c r="CU15" i="8"/>
  <c r="CU14" i="8"/>
  <c r="CU13" i="8"/>
  <c r="CU12" i="8"/>
  <c r="CU11" i="8"/>
  <c r="CU10" i="8"/>
  <c r="CU9" i="8"/>
  <c r="CU8" i="8"/>
  <c r="CU7" i="8"/>
  <c r="BV6" i="8"/>
  <c r="CU6" i="8"/>
  <c r="BT55" i="8"/>
  <c r="BT54" i="8"/>
  <c r="BT53" i="8"/>
  <c r="BT52" i="8"/>
  <c r="BT51" i="8"/>
  <c r="BT50" i="8"/>
  <c r="BT49" i="8"/>
  <c r="BT48" i="8"/>
  <c r="BT47" i="8"/>
  <c r="BT46" i="8"/>
  <c r="BT45" i="8"/>
  <c r="BT44" i="8"/>
  <c r="BT43" i="8"/>
  <c r="BT42" i="8"/>
  <c r="BT41" i="8"/>
  <c r="BT40" i="8"/>
  <c r="BT39" i="8"/>
  <c r="BT38" i="8"/>
  <c r="BT37" i="8"/>
  <c r="BT36" i="8"/>
  <c r="BT35" i="8"/>
  <c r="BT34" i="8"/>
  <c r="BT33" i="8"/>
  <c r="BT32" i="8"/>
  <c r="BT31" i="8"/>
  <c r="BT30" i="8"/>
  <c r="BT29" i="8"/>
  <c r="BT28" i="8"/>
  <c r="BT27" i="8"/>
  <c r="BT26" i="8"/>
  <c r="BT25" i="8"/>
  <c r="BT24" i="8"/>
  <c r="BT23" i="8"/>
  <c r="BT22" i="8"/>
  <c r="BT21" i="8"/>
  <c r="BT20" i="8"/>
  <c r="BT19" i="8"/>
  <c r="BT18" i="8"/>
  <c r="BT17" i="8"/>
  <c r="BT16" i="8"/>
  <c r="BT15" i="8"/>
  <c r="BT14" i="8"/>
  <c r="BT13" i="8"/>
  <c r="BT12" i="8"/>
  <c r="BT11" i="8"/>
  <c r="BT10" i="8"/>
  <c r="BT9" i="8"/>
  <c r="BT8" i="8"/>
  <c r="BX55" i="8"/>
  <c r="BX54" i="8"/>
  <c r="BX53" i="8"/>
  <c r="BX52" i="8"/>
  <c r="BX51" i="8"/>
  <c r="BX50" i="8"/>
  <c r="BX49" i="8"/>
  <c r="BX48" i="8"/>
  <c r="BX47" i="8"/>
  <c r="BX46" i="8"/>
  <c r="BX45" i="8"/>
  <c r="BX44" i="8"/>
  <c r="BX43" i="8"/>
  <c r="BX42" i="8"/>
  <c r="BX41" i="8"/>
  <c r="BX40" i="8"/>
  <c r="BX39" i="8"/>
  <c r="BX38" i="8"/>
  <c r="BX37" i="8"/>
  <c r="BX36" i="8"/>
  <c r="BX35" i="8"/>
  <c r="BX34" i="8"/>
  <c r="BX33" i="8"/>
  <c r="BX32" i="8"/>
  <c r="BX31" i="8"/>
  <c r="BX30" i="8"/>
  <c r="BX29" i="8"/>
  <c r="BX28" i="8"/>
  <c r="BX27" i="8"/>
  <c r="BX26" i="8"/>
  <c r="BX25" i="8"/>
  <c r="BX24" i="8"/>
  <c r="BX23" i="8"/>
  <c r="BX22" i="8"/>
  <c r="BX21" i="8"/>
  <c r="BX20" i="8"/>
  <c r="BX19" i="8"/>
  <c r="BX18" i="8"/>
  <c r="BX17" i="8"/>
  <c r="BX16" i="8"/>
  <c r="BX15" i="8"/>
  <c r="BX14" i="8"/>
  <c r="BX13" i="8"/>
  <c r="BX12" i="8"/>
  <c r="BX11" i="8"/>
  <c r="BX10" i="8"/>
  <c r="BX9" i="8"/>
  <c r="BX8" i="8"/>
  <c r="BX7" i="8"/>
  <c r="CB55" i="8"/>
  <c r="CB54" i="8"/>
  <c r="CB53" i="8"/>
  <c r="CB52" i="8"/>
  <c r="CB51" i="8"/>
  <c r="CB50" i="8"/>
  <c r="CB49" i="8"/>
  <c r="CB48" i="8"/>
  <c r="CB47" i="8"/>
  <c r="CB46" i="8"/>
  <c r="CB45" i="8"/>
  <c r="CB44" i="8"/>
  <c r="CB43" i="8"/>
  <c r="CB42" i="8"/>
  <c r="CB41" i="8"/>
  <c r="CB40" i="8"/>
  <c r="CB39" i="8"/>
  <c r="CB38" i="8"/>
  <c r="CB37" i="8"/>
  <c r="CB36" i="8"/>
  <c r="CB35" i="8"/>
  <c r="CB34" i="8"/>
  <c r="CB33" i="8"/>
  <c r="CB32" i="8"/>
  <c r="CB31" i="8"/>
  <c r="CB30" i="8"/>
  <c r="CB29" i="8"/>
  <c r="CB28" i="8"/>
  <c r="CB27" i="8"/>
  <c r="CB26" i="8"/>
  <c r="CB25" i="8"/>
  <c r="CB24" i="8"/>
  <c r="CB23" i="8"/>
  <c r="CB22" i="8"/>
  <c r="CB21" i="8"/>
  <c r="CB20" i="8"/>
  <c r="CB19" i="8"/>
  <c r="CB18" i="8"/>
  <c r="CB17" i="8"/>
  <c r="CB16" i="8"/>
  <c r="CB15" i="8"/>
  <c r="CB14" i="8"/>
  <c r="CB13" i="8"/>
  <c r="CB12" i="8"/>
  <c r="CB11" i="8"/>
  <c r="CB10" i="8"/>
  <c r="CB9" i="8"/>
  <c r="CB8" i="8"/>
  <c r="CB7" i="8"/>
  <c r="CF55" i="8"/>
  <c r="CF54" i="8"/>
  <c r="CF53" i="8"/>
  <c r="CF52" i="8"/>
  <c r="CF51" i="8"/>
  <c r="CF50" i="8"/>
  <c r="CF49" i="8"/>
  <c r="CF48" i="8"/>
  <c r="CF47" i="8"/>
  <c r="CF46" i="8"/>
  <c r="CF45" i="8"/>
  <c r="CF44" i="8"/>
  <c r="CF43" i="8"/>
  <c r="CF42" i="8"/>
  <c r="CF41" i="8"/>
  <c r="CF40" i="8"/>
  <c r="CF39" i="8"/>
  <c r="CF38" i="8"/>
  <c r="CF37" i="8"/>
  <c r="CF36" i="8"/>
  <c r="CF35" i="8"/>
  <c r="CF34" i="8"/>
  <c r="CF33" i="8"/>
  <c r="CF32" i="8"/>
  <c r="CF31" i="8"/>
  <c r="CF30" i="8"/>
  <c r="CF29" i="8"/>
  <c r="CF28" i="8"/>
  <c r="CF27" i="8"/>
  <c r="CF26" i="8"/>
  <c r="CF25" i="8"/>
  <c r="CF24" i="8"/>
  <c r="CF23" i="8"/>
  <c r="CF22" i="8"/>
  <c r="CF21" i="8"/>
  <c r="CF20" i="8"/>
  <c r="CF19" i="8"/>
  <c r="CF18" i="8"/>
  <c r="CF17" i="8"/>
  <c r="CF16" i="8"/>
  <c r="CF15" i="8"/>
  <c r="CF14" i="8"/>
  <c r="CF13" i="8"/>
  <c r="CF12" i="8"/>
  <c r="CF11" i="8"/>
  <c r="CF10" i="8"/>
  <c r="CF9" i="8"/>
  <c r="CF8" i="8"/>
  <c r="CF7" i="8"/>
  <c r="CJ55" i="8"/>
  <c r="CJ54" i="8"/>
  <c r="CJ53" i="8"/>
  <c r="CJ52" i="8"/>
  <c r="CJ51" i="8"/>
  <c r="CJ50" i="8"/>
  <c r="CJ49" i="8"/>
  <c r="CJ48" i="8"/>
  <c r="CJ47" i="8"/>
  <c r="CJ46" i="8"/>
  <c r="CJ45" i="8"/>
  <c r="CJ44" i="8"/>
  <c r="CJ43" i="8"/>
  <c r="CJ42" i="8"/>
  <c r="CJ41" i="8"/>
  <c r="CJ40" i="8"/>
  <c r="CJ39" i="8"/>
  <c r="CJ38" i="8"/>
  <c r="CJ37" i="8"/>
  <c r="CJ36" i="8"/>
  <c r="CJ35" i="8"/>
  <c r="CJ34" i="8"/>
  <c r="CJ33" i="8"/>
  <c r="CJ32" i="8"/>
  <c r="CJ31" i="8"/>
  <c r="CJ30" i="8"/>
  <c r="CJ29" i="8"/>
  <c r="CJ28" i="8"/>
  <c r="CJ27" i="8"/>
  <c r="CJ26" i="8"/>
  <c r="CJ25" i="8"/>
  <c r="CJ24" i="8"/>
  <c r="CJ23" i="8"/>
  <c r="CJ22" i="8"/>
  <c r="CJ21" i="8"/>
  <c r="CJ20" i="8"/>
  <c r="CJ19" i="8"/>
  <c r="CJ18" i="8"/>
  <c r="CJ17" i="8"/>
  <c r="CJ16" i="8"/>
  <c r="CJ15" i="8"/>
  <c r="CJ14" i="8"/>
  <c r="CJ13" i="8"/>
  <c r="CJ12" i="8"/>
  <c r="CJ11" i="8"/>
  <c r="CJ10" i="8"/>
  <c r="CJ9" i="8"/>
  <c r="CJ8" i="8"/>
  <c r="CJ7" i="8"/>
  <c r="CN55" i="8"/>
  <c r="CN54" i="8"/>
  <c r="CN53" i="8"/>
  <c r="CN52" i="8"/>
  <c r="CN51" i="8"/>
  <c r="CN50" i="8"/>
  <c r="CN49" i="8"/>
  <c r="CN48" i="8"/>
  <c r="CN47" i="8"/>
  <c r="CN46" i="8"/>
  <c r="CN45" i="8"/>
  <c r="CN44" i="8"/>
  <c r="CN43" i="8"/>
  <c r="CN42" i="8"/>
  <c r="CN41" i="8"/>
  <c r="CN40" i="8"/>
  <c r="CN39" i="8"/>
  <c r="CN38" i="8"/>
  <c r="CN37" i="8"/>
  <c r="CN36" i="8"/>
  <c r="CN35" i="8"/>
  <c r="CN34" i="8"/>
  <c r="CN33" i="8"/>
  <c r="CN32" i="8"/>
  <c r="CN31" i="8"/>
  <c r="CN30" i="8"/>
  <c r="CN29" i="8"/>
  <c r="CN28" i="8"/>
  <c r="CN27" i="8"/>
  <c r="CN26" i="8"/>
  <c r="CN25" i="8"/>
  <c r="CN24" i="8"/>
  <c r="CN23" i="8"/>
  <c r="CN22" i="8"/>
  <c r="CN21" i="8"/>
  <c r="CN20" i="8"/>
  <c r="CN19" i="8"/>
  <c r="CN18" i="8"/>
  <c r="CN17" i="8"/>
  <c r="CN16" i="8"/>
  <c r="CN15" i="8"/>
  <c r="CN14" i="8"/>
  <c r="CN13" i="8"/>
  <c r="CN12" i="8"/>
  <c r="CN11" i="8"/>
  <c r="CN10" i="8"/>
  <c r="CN9" i="8"/>
  <c r="CN8" i="8"/>
  <c r="CN7" i="8"/>
  <c r="CR55" i="8"/>
  <c r="CR54" i="8"/>
  <c r="CR53" i="8"/>
  <c r="CR52" i="8"/>
  <c r="CR51" i="8"/>
  <c r="CR50" i="8"/>
  <c r="CR49" i="8"/>
  <c r="CR48" i="8"/>
  <c r="CR47" i="8"/>
  <c r="CR46" i="8"/>
  <c r="CR45" i="8"/>
  <c r="CR44" i="8"/>
  <c r="CR43" i="8"/>
  <c r="CR42" i="8"/>
  <c r="CR41" i="8"/>
  <c r="CR40" i="8"/>
  <c r="CR39" i="8"/>
  <c r="CR38" i="8"/>
  <c r="CR37" i="8"/>
  <c r="CR36" i="8"/>
  <c r="CR35" i="8"/>
  <c r="CR34" i="8"/>
  <c r="CR33" i="8"/>
  <c r="CR32" i="8"/>
  <c r="CR31" i="8"/>
  <c r="CR30" i="8"/>
  <c r="CR29" i="8"/>
  <c r="CR28" i="8"/>
  <c r="CR27" i="8"/>
  <c r="CR26" i="8"/>
  <c r="CR25" i="8"/>
  <c r="CR24" i="8"/>
  <c r="CR23" i="8"/>
  <c r="CR22" i="8"/>
  <c r="CR21" i="8"/>
  <c r="CR20" i="8"/>
  <c r="CR19" i="8"/>
  <c r="CR18" i="8"/>
  <c r="CR17" i="8"/>
  <c r="CR16" i="8"/>
  <c r="CR15" i="8"/>
  <c r="CR14" i="8"/>
  <c r="CR13" i="8"/>
  <c r="CR12" i="8"/>
  <c r="CR11" i="8"/>
  <c r="CR10" i="8"/>
  <c r="CR9" i="8"/>
  <c r="CR8" i="8"/>
  <c r="CR7" i="8"/>
  <c r="CV55" i="8"/>
  <c r="CV54" i="8"/>
  <c r="CV53" i="8"/>
  <c r="CV52" i="8"/>
  <c r="CV51" i="8"/>
  <c r="CV50" i="8"/>
  <c r="CV49" i="8"/>
  <c r="CV48" i="8"/>
  <c r="CV47" i="8"/>
  <c r="CV46" i="8"/>
  <c r="CV45" i="8"/>
  <c r="CV44" i="8"/>
  <c r="CV43" i="8"/>
  <c r="CV42" i="8"/>
  <c r="CV41" i="8"/>
  <c r="CV40" i="8"/>
  <c r="CV39" i="8"/>
  <c r="CV38" i="8"/>
  <c r="CV37" i="8"/>
  <c r="CV36" i="8"/>
  <c r="CV35" i="8"/>
  <c r="CV34" i="8"/>
  <c r="CV33" i="8"/>
  <c r="CV32" i="8"/>
  <c r="CV31" i="8"/>
  <c r="CV30" i="8"/>
  <c r="CV29" i="8"/>
  <c r="CV28" i="8"/>
  <c r="CV27" i="8"/>
  <c r="CV26" i="8"/>
  <c r="CV25" i="8"/>
  <c r="CV24" i="8"/>
  <c r="CV23" i="8"/>
  <c r="CV22" i="8"/>
  <c r="CV21" i="8"/>
  <c r="CV20" i="8"/>
  <c r="CV19" i="8"/>
  <c r="CV18" i="8"/>
  <c r="CV17" i="8"/>
  <c r="CV16" i="8"/>
  <c r="CV15" i="8"/>
  <c r="CV14" i="8"/>
  <c r="CV13" i="8"/>
  <c r="CV12" i="8"/>
  <c r="CV11" i="8"/>
  <c r="CV10" i="8"/>
  <c r="CV9" i="8"/>
  <c r="CV8" i="8"/>
  <c r="CV7" i="8"/>
  <c r="BW6" i="8"/>
  <c r="CA6" i="8"/>
  <c r="CE6" i="8"/>
  <c r="CI6" i="8"/>
  <c r="CM6" i="8"/>
  <c r="CR6" i="8"/>
  <c r="CV6" i="8"/>
  <c r="BU55" i="8"/>
  <c r="BU54" i="8"/>
  <c r="BU53" i="8"/>
  <c r="BU52" i="8"/>
  <c r="BU51" i="8"/>
  <c r="BU50" i="8"/>
  <c r="BU49" i="8"/>
  <c r="BU48" i="8"/>
  <c r="BU47" i="8"/>
  <c r="BU46" i="8"/>
  <c r="BU45" i="8"/>
  <c r="BU44" i="8"/>
  <c r="BU43" i="8"/>
  <c r="BU42" i="8"/>
  <c r="BU41" i="8"/>
  <c r="BU40" i="8"/>
  <c r="BU39" i="8"/>
  <c r="BU38" i="8"/>
  <c r="BU37" i="8"/>
  <c r="BU36" i="8"/>
  <c r="BU35" i="8"/>
  <c r="BU34" i="8"/>
  <c r="BU33" i="8"/>
  <c r="BU32" i="8"/>
  <c r="BU31" i="8"/>
  <c r="BU30" i="8"/>
  <c r="BU29" i="8"/>
  <c r="BU28" i="8"/>
  <c r="BU27" i="8"/>
  <c r="BU26" i="8"/>
  <c r="BU25" i="8"/>
  <c r="BU24" i="8"/>
  <c r="BU23" i="8"/>
  <c r="BU22" i="8"/>
  <c r="BU21" i="8"/>
  <c r="BU20" i="8"/>
  <c r="BU19" i="8"/>
  <c r="BU18" i="8"/>
  <c r="BU17" i="8"/>
  <c r="BU16" i="8"/>
  <c r="BU15" i="8"/>
  <c r="BU14" i="8"/>
  <c r="BU13" i="8"/>
  <c r="BU12" i="8"/>
  <c r="BU11" i="8"/>
  <c r="BU10" i="8"/>
  <c r="BU9" i="8"/>
  <c r="BU8" i="8"/>
  <c r="BY55" i="8"/>
  <c r="BY54" i="8"/>
  <c r="BY53" i="8"/>
  <c r="BY52" i="8"/>
  <c r="BY51" i="8"/>
  <c r="BY50" i="8"/>
  <c r="BY49" i="8"/>
  <c r="BY48" i="8"/>
  <c r="BY47" i="8"/>
  <c r="BY46" i="8"/>
  <c r="BY45" i="8"/>
  <c r="BY44" i="8"/>
  <c r="BY43" i="8"/>
  <c r="BY42" i="8"/>
  <c r="BY41" i="8"/>
  <c r="BY40" i="8"/>
  <c r="BY39" i="8"/>
  <c r="BY38" i="8"/>
  <c r="BY37" i="8"/>
  <c r="BY36" i="8"/>
  <c r="BY35" i="8"/>
  <c r="BY34" i="8"/>
  <c r="BY33" i="8"/>
  <c r="BY32" i="8"/>
  <c r="BY31" i="8"/>
  <c r="BY30" i="8"/>
  <c r="BY29" i="8"/>
  <c r="BY28" i="8"/>
  <c r="BY27" i="8"/>
  <c r="BY26" i="8"/>
  <c r="BY25" i="8"/>
  <c r="BY24" i="8"/>
  <c r="BY23" i="8"/>
  <c r="BY22" i="8"/>
  <c r="BY21" i="8"/>
  <c r="BY20" i="8"/>
  <c r="BY19" i="8"/>
  <c r="BY18" i="8"/>
  <c r="BY17" i="8"/>
  <c r="BY16" i="8"/>
  <c r="BY15" i="8"/>
  <c r="BY14" i="8"/>
  <c r="BY13" i="8"/>
  <c r="BY12" i="8"/>
  <c r="BY11" i="8"/>
  <c r="BY10" i="8"/>
  <c r="BY9" i="8"/>
  <c r="BY8" i="8"/>
  <c r="CC55" i="8"/>
  <c r="CC54" i="8"/>
  <c r="CC53" i="8"/>
  <c r="CC52" i="8"/>
  <c r="CC51" i="8"/>
  <c r="CC50" i="8"/>
  <c r="CC49" i="8"/>
  <c r="CC48" i="8"/>
  <c r="CC47" i="8"/>
  <c r="CC46" i="8"/>
  <c r="CC45" i="8"/>
  <c r="CC44" i="8"/>
  <c r="CC43" i="8"/>
  <c r="CC42" i="8"/>
  <c r="CC41" i="8"/>
  <c r="CC40" i="8"/>
  <c r="CC39" i="8"/>
  <c r="CC38" i="8"/>
  <c r="CC37" i="8"/>
  <c r="CC36" i="8"/>
  <c r="CC35" i="8"/>
  <c r="CC34" i="8"/>
  <c r="CC33" i="8"/>
  <c r="CC32" i="8"/>
  <c r="CC31" i="8"/>
  <c r="CC30" i="8"/>
  <c r="CC29" i="8"/>
  <c r="CC28" i="8"/>
  <c r="CC27" i="8"/>
  <c r="CC26" i="8"/>
  <c r="CC25" i="8"/>
  <c r="CC24" i="8"/>
  <c r="CC23" i="8"/>
  <c r="CC22" i="8"/>
  <c r="CC21" i="8"/>
  <c r="CC20" i="8"/>
  <c r="CC19" i="8"/>
  <c r="CC18" i="8"/>
  <c r="CC17" i="8"/>
  <c r="CC16" i="8"/>
  <c r="CC15" i="8"/>
  <c r="CC14" i="8"/>
  <c r="CC13" i="8"/>
  <c r="CC12" i="8"/>
  <c r="CC11" i="8"/>
  <c r="CC10" i="8"/>
  <c r="CC9" i="8"/>
  <c r="CC8" i="8"/>
  <c r="CC7" i="8"/>
  <c r="CG55" i="8"/>
  <c r="CG54" i="8"/>
  <c r="CG53" i="8"/>
  <c r="CG52" i="8"/>
  <c r="CG51" i="8"/>
  <c r="CG50" i="8"/>
  <c r="CG49" i="8"/>
  <c r="CG48" i="8"/>
  <c r="CG47" i="8"/>
  <c r="CG46" i="8"/>
  <c r="CG45" i="8"/>
  <c r="CG44" i="8"/>
  <c r="CG43" i="8"/>
  <c r="CG42" i="8"/>
  <c r="CG41" i="8"/>
  <c r="CG40" i="8"/>
  <c r="CG39" i="8"/>
  <c r="CG38" i="8"/>
  <c r="CG37" i="8"/>
  <c r="CG36" i="8"/>
  <c r="CG35" i="8"/>
  <c r="CG34" i="8"/>
  <c r="CG33" i="8"/>
  <c r="CG32" i="8"/>
  <c r="CG31" i="8"/>
  <c r="CG30" i="8"/>
  <c r="CG29" i="8"/>
  <c r="CG28" i="8"/>
  <c r="CG27" i="8"/>
  <c r="CG26" i="8"/>
  <c r="CG25" i="8"/>
  <c r="CG24" i="8"/>
  <c r="CG23" i="8"/>
  <c r="CG22" i="8"/>
  <c r="CG21" i="8"/>
  <c r="CG20" i="8"/>
  <c r="CG19" i="8"/>
  <c r="CG18" i="8"/>
  <c r="CG17" i="8"/>
  <c r="CG16" i="8"/>
  <c r="CG15" i="8"/>
  <c r="CG14" i="8"/>
  <c r="CG13" i="8"/>
  <c r="CG12" i="8"/>
  <c r="CG11" i="8"/>
  <c r="CG10" i="8"/>
  <c r="CG9" i="8"/>
  <c r="CG8" i="8"/>
  <c r="CG7" i="8"/>
  <c r="CK55" i="8"/>
  <c r="CK54" i="8"/>
  <c r="CK53" i="8"/>
  <c r="CK52" i="8"/>
  <c r="CK51" i="8"/>
  <c r="CK50" i="8"/>
  <c r="CK49" i="8"/>
  <c r="CK48" i="8"/>
  <c r="CK47" i="8"/>
  <c r="CK46" i="8"/>
  <c r="CK45" i="8"/>
  <c r="CK44" i="8"/>
  <c r="CK43" i="8"/>
  <c r="CK42" i="8"/>
  <c r="CK41" i="8"/>
  <c r="CK40" i="8"/>
  <c r="CK39" i="8"/>
  <c r="CK38" i="8"/>
  <c r="CK37" i="8"/>
  <c r="CK36" i="8"/>
  <c r="CK35" i="8"/>
  <c r="CK34" i="8"/>
  <c r="CK33" i="8"/>
  <c r="CK32" i="8"/>
  <c r="CK31" i="8"/>
  <c r="CK30" i="8"/>
  <c r="CK29" i="8"/>
  <c r="CK28" i="8"/>
  <c r="CK27" i="8"/>
  <c r="CK26" i="8"/>
  <c r="CK25" i="8"/>
  <c r="CK24" i="8"/>
  <c r="CK23" i="8"/>
  <c r="CK22" i="8"/>
  <c r="CK21" i="8"/>
  <c r="CK20" i="8"/>
  <c r="CK19" i="8"/>
  <c r="CK18" i="8"/>
  <c r="CK17" i="8"/>
  <c r="CK16" i="8"/>
  <c r="CK15" i="8"/>
  <c r="CK14" i="8"/>
  <c r="CK13" i="8"/>
  <c r="CK12" i="8"/>
  <c r="CK11" i="8"/>
  <c r="CK10" i="8"/>
  <c r="CK9" i="8"/>
  <c r="CK8" i="8"/>
  <c r="CK7" i="8"/>
  <c r="CO55" i="8"/>
  <c r="CO54" i="8"/>
  <c r="CO53" i="8"/>
  <c r="CO52" i="8"/>
  <c r="CO51" i="8"/>
  <c r="CO50" i="8"/>
  <c r="CO49" i="8"/>
  <c r="CO48" i="8"/>
  <c r="CO47" i="8"/>
  <c r="CO46" i="8"/>
  <c r="CO45" i="8"/>
  <c r="CO44" i="8"/>
  <c r="CO43" i="8"/>
  <c r="CO42" i="8"/>
  <c r="CO41" i="8"/>
  <c r="CO40" i="8"/>
  <c r="CO39" i="8"/>
  <c r="CO38" i="8"/>
  <c r="CO37" i="8"/>
  <c r="CO36" i="8"/>
  <c r="CO35" i="8"/>
  <c r="CO34" i="8"/>
  <c r="CO33" i="8"/>
  <c r="CO32" i="8"/>
  <c r="CO31" i="8"/>
  <c r="CO30" i="8"/>
  <c r="CO29" i="8"/>
  <c r="CO28" i="8"/>
  <c r="CO27" i="8"/>
  <c r="CO26" i="8"/>
  <c r="CO25" i="8"/>
  <c r="CO24" i="8"/>
  <c r="CO23" i="8"/>
  <c r="CO22" i="8"/>
  <c r="CO21" i="8"/>
  <c r="CO20" i="8"/>
  <c r="CO19" i="8"/>
  <c r="CO18" i="8"/>
  <c r="CO17" i="8"/>
  <c r="CO16" i="8"/>
  <c r="CO15" i="8"/>
  <c r="CO14" i="8"/>
  <c r="CO13" i="8"/>
  <c r="CO12" i="8"/>
  <c r="CO11" i="8"/>
  <c r="CO10" i="8"/>
  <c r="CO9" i="8"/>
  <c r="CO8" i="8"/>
  <c r="CO7" i="8"/>
  <c r="CS55" i="8"/>
  <c r="CS54" i="8"/>
  <c r="CS53" i="8"/>
  <c r="CS52" i="8"/>
  <c r="CS51" i="8"/>
  <c r="CS50" i="8"/>
  <c r="CS49" i="8"/>
  <c r="CS48" i="8"/>
  <c r="CS47" i="8"/>
  <c r="CS46" i="8"/>
  <c r="CS45" i="8"/>
  <c r="CS44" i="8"/>
  <c r="CS43" i="8"/>
  <c r="CS42" i="8"/>
  <c r="CS41" i="8"/>
  <c r="CS40" i="8"/>
  <c r="CS39" i="8"/>
  <c r="CS38" i="8"/>
  <c r="CS37" i="8"/>
  <c r="CS36" i="8"/>
  <c r="CS35" i="8"/>
  <c r="CS34" i="8"/>
  <c r="CS33" i="8"/>
  <c r="CS32" i="8"/>
  <c r="CS31" i="8"/>
  <c r="CS30" i="8"/>
  <c r="CS29" i="8"/>
  <c r="CS28" i="8"/>
  <c r="CS27" i="8"/>
  <c r="CS26" i="8"/>
  <c r="CS25" i="8"/>
  <c r="CS24" i="8"/>
  <c r="CS23" i="8"/>
  <c r="CS22" i="8"/>
  <c r="CS21" i="8"/>
  <c r="CS20" i="8"/>
  <c r="CS19" i="8"/>
  <c r="CS18" i="8"/>
  <c r="CS17" i="8"/>
  <c r="CS16" i="8"/>
  <c r="CS15" i="8"/>
  <c r="CS14" i="8"/>
  <c r="CS13" i="8"/>
  <c r="CS12" i="8"/>
  <c r="CS11" i="8"/>
  <c r="CS10" i="8"/>
  <c r="CS9" i="8"/>
  <c r="CS8" i="8"/>
  <c r="CS7" i="8"/>
  <c r="BT6" i="8"/>
  <c r="BX6" i="8"/>
  <c r="CB6" i="8"/>
  <c r="CF6" i="8"/>
  <c r="CJ6" i="8"/>
  <c r="CN6" i="8"/>
  <c r="CS6" i="8"/>
  <c r="BT7" i="8"/>
  <c r="BV55" i="8"/>
  <c r="BV54" i="8"/>
  <c r="BV53" i="8"/>
  <c r="BV52" i="8"/>
  <c r="BV51" i="8"/>
  <c r="BV50" i="8"/>
  <c r="BV49" i="8"/>
  <c r="BV48" i="8"/>
  <c r="BV47" i="8"/>
  <c r="BV46" i="8"/>
  <c r="BV45" i="8"/>
  <c r="BV44" i="8"/>
  <c r="BV43" i="8"/>
  <c r="BV42" i="8"/>
  <c r="BV41" i="8"/>
  <c r="BV40" i="8"/>
  <c r="BV39" i="8"/>
  <c r="BV38" i="8"/>
  <c r="BV37" i="8"/>
  <c r="BV36" i="8"/>
  <c r="BV35" i="8"/>
  <c r="BV34" i="8"/>
  <c r="BV33" i="8"/>
  <c r="BV32" i="8"/>
  <c r="BV31" i="8"/>
  <c r="BV30" i="8"/>
  <c r="BV29" i="8"/>
  <c r="BV28" i="8"/>
  <c r="BV27" i="8"/>
  <c r="BV26" i="8"/>
  <c r="BV25" i="8"/>
  <c r="BV24" i="8"/>
  <c r="BV23" i="8"/>
  <c r="BV22" i="8"/>
  <c r="BV21" i="8"/>
  <c r="BV20" i="8"/>
  <c r="BV19" i="8"/>
  <c r="BV18" i="8"/>
  <c r="BV17" i="8"/>
  <c r="BV16" i="8"/>
  <c r="BV15" i="8"/>
  <c r="BV14" i="8"/>
  <c r="BV13" i="8"/>
  <c r="BV12" i="8"/>
  <c r="BV11" i="8"/>
  <c r="BV10" i="8"/>
  <c r="BV9" i="8"/>
  <c r="BV8" i="8"/>
  <c r="BZ55" i="8"/>
  <c r="BZ54" i="8"/>
  <c r="BZ53" i="8"/>
  <c r="BZ52" i="8"/>
  <c r="BZ51" i="8"/>
  <c r="BZ50" i="8"/>
  <c r="BZ49" i="8"/>
  <c r="BZ48" i="8"/>
  <c r="BZ47" i="8"/>
  <c r="BZ46" i="8"/>
  <c r="BZ45" i="8"/>
  <c r="BZ44" i="8"/>
  <c r="BZ43" i="8"/>
  <c r="BZ42" i="8"/>
  <c r="BZ41" i="8"/>
  <c r="BZ40" i="8"/>
  <c r="BZ39" i="8"/>
  <c r="BZ38" i="8"/>
  <c r="BZ37" i="8"/>
  <c r="BZ36" i="8"/>
  <c r="BZ35" i="8"/>
  <c r="BZ34" i="8"/>
  <c r="BZ33" i="8"/>
  <c r="BZ32" i="8"/>
  <c r="BZ31" i="8"/>
  <c r="BZ30" i="8"/>
  <c r="BZ29" i="8"/>
  <c r="BZ28" i="8"/>
  <c r="BZ27" i="8"/>
  <c r="BZ26" i="8"/>
  <c r="BZ25" i="8"/>
  <c r="BZ24" i="8"/>
  <c r="BZ23" i="8"/>
  <c r="BZ22" i="8"/>
  <c r="BZ21" i="8"/>
  <c r="BZ20" i="8"/>
  <c r="BZ19" i="8"/>
  <c r="BZ18" i="8"/>
  <c r="BZ17" i="8"/>
  <c r="BZ16" i="8"/>
  <c r="BZ15" i="8"/>
  <c r="BZ14" i="8"/>
  <c r="BZ13" i="8"/>
  <c r="BZ12" i="8"/>
  <c r="BZ11" i="8"/>
  <c r="BZ10" i="8"/>
  <c r="BZ9" i="8"/>
  <c r="BZ8" i="8"/>
  <c r="BZ7" i="8"/>
  <c r="CD55" i="8"/>
  <c r="CD54" i="8"/>
  <c r="CD53" i="8"/>
  <c r="CD52" i="8"/>
  <c r="CD51" i="8"/>
  <c r="CD50" i="8"/>
  <c r="CD49" i="8"/>
  <c r="CD48" i="8"/>
  <c r="CD47" i="8"/>
  <c r="CD46" i="8"/>
  <c r="CD45" i="8"/>
  <c r="CD44" i="8"/>
  <c r="CD43" i="8"/>
  <c r="CD42" i="8"/>
  <c r="CD41" i="8"/>
  <c r="CD40" i="8"/>
  <c r="CD39" i="8"/>
  <c r="CD38" i="8"/>
  <c r="CD37" i="8"/>
  <c r="CD36" i="8"/>
  <c r="CD35" i="8"/>
  <c r="CD34" i="8"/>
  <c r="CD33" i="8"/>
  <c r="CD32" i="8"/>
  <c r="CD31" i="8"/>
  <c r="CD30" i="8"/>
  <c r="CD29" i="8"/>
  <c r="CD28" i="8"/>
  <c r="CD27" i="8"/>
  <c r="CD26" i="8"/>
  <c r="CD25" i="8"/>
  <c r="CD24" i="8"/>
  <c r="CD23" i="8"/>
  <c r="CD22" i="8"/>
  <c r="CD21" i="8"/>
  <c r="CD20" i="8"/>
  <c r="CD19" i="8"/>
  <c r="CD18" i="8"/>
  <c r="CD17" i="8"/>
  <c r="CD16" i="8"/>
  <c r="CD15" i="8"/>
  <c r="CD14" i="8"/>
  <c r="CD13" i="8"/>
  <c r="CD12" i="8"/>
  <c r="CD11" i="8"/>
  <c r="CD10" i="8"/>
  <c r="CD9" i="8"/>
  <c r="CD8" i="8"/>
  <c r="CD7" i="8"/>
  <c r="CH55" i="8"/>
  <c r="CH54" i="8"/>
  <c r="CH53" i="8"/>
  <c r="CH52" i="8"/>
  <c r="CH51" i="8"/>
  <c r="CH50" i="8"/>
  <c r="CH49" i="8"/>
  <c r="CH48" i="8"/>
  <c r="CH47" i="8"/>
  <c r="CH46" i="8"/>
  <c r="CH45" i="8"/>
  <c r="CH44" i="8"/>
  <c r="CH43" i="8"/>
  <c r="CH42" i="8"/>
  <c r="CH41" i="8"/>
  <c r="CH40" i="8"/>
  <c r="CH39" i="8"/>
  <c r="CH38" i="8"/>
  <c r="CH37" i="8"/>
  <c r="CH36" i="8"/>
  <c r="CH35" i="8"/>
  <c r="CH34" i="8"/>
  <c r="CH33" i="8"/>
  <c r="CH32" i="8"/>
  <c r="CH31" i="8"/>
  <c r="CH30" i="8"/>
  <c r="CH29" i="8"/>
  <c r="CH28" i="8"/>
  <c r="CH27" i="8"/>
  <c r="CH26" i="8"/>
  <c r="CH25" i="8"/>
  <c r="CH24" i="8"/>
  <c r="CH23" i="8"/>
  <c r="CH22" i="8"/>
  <c r="CH21" i="8"/>
  <c r="CH20" i="8"/>
  <c r="CH19" i="8"/>
  <c r="CH18" i="8"/>
  <c r="CH17" i="8"/>
  <c r="CH16" i="8"/>
  <c r="CH15" i="8"/>
  <c r="CH14" i="8"/>
  <c r="CH13" i="8"/>
  <c r="CH12" i="8"/>
  <c r="CH11" i="8"/>
  <c r="CH10" i="8"/>
  <c r="CH9" i="8"/>
  <c r="CH8" i="8"/>
  <c r="CH7" i="8"/>
  <c r="CL55" i="8"/>
  <c r="CL54" i="8"/>
  <c r="CL53" i="8"/>
  <c r="CL52" i="8"/>
  <c r="CL51" i="8"/>
  <c r="CL50" i="8"/>
  <c r="CL49" i="8"/>
  <c r="CL48" i="8"/>
  <c r="CL47" i="8"/>
  <c r="CL46" i="8"/>
  <c r="CL45" i="8"/>
  <c r="CL44" i="8"/>
  <c r="CL43" i="8"/>
  <c r="CL42" i="8"/>
  <c r="CL41" i="8"/>
  <c r="CL40" i="8"/>
  <c r="CL39" i="8"/>
  <c r="CL38" i="8"/>
  <c r="CL37" i="8"/>
  <c r="CL36" i="8"/>
  <c r="CL35" i="8"/>
  <c r="CL34" i="8"/>
  <c r="CL33" i="8"/>
  <c r="CL32" i="8"/>
  <c r="CL31" i="8"/>
  <c r="CL30" i="8"/>
  <c r="CL29" i="8"/>
  <c r="CL28" i="8"/>
  <c r="CL27" i="8"/>
  <c r="CL26" i="8"/>
  <c r="CL25" i="8"/>
  <c r="CL24" i="8"/>
  <c r="CL23" i="8"/>
  <c r="CL22" i="8"/>
  <c r="CL21" i="8"/>
  <c r="CL20" i="8"/>
  <c r="CL19" i="8"/>
  <c r="CL18" i="8"/>
  <c r="CL17" i="8"/>
  <c r="CL16" i="8"/>
  <c r="CL15" i="8"/>
  <c r="CL14" i="8"/>
  <c r="CL13" i="8"/>
  <c r="CL12" i="8"/>
  <c r="CL11" i="8"/>
  <c r="CL10" i="8"/>
  <c r="CL9" i="8"/>
  <c r="CL8" i="8"/>
  <c r="CL7" i="8"/>
  <c r="CP55" i="8"/>
  <c r="CP54" i="8"/>
  <c r="CP53" i="8"/>
  <c r="CP52" i="8"/>
  <c r="CP51" i="8"/>
  <c r="CP50" i="8"/>
  <c r="CP49" i="8"/>
  <c r="CP48" i="8"/>
  <c r="CP47" i="8"/>
  <c r="CP46" i="8"/>
  <c r="CP45" i="8"/>
  <c r="CP44" i="8"/>
  <c r="CP43" i="8"/>
  <c r="CP42" i="8"/>
  <c r="CP41" i="8"/>
  <c r="CP40" i="8"/>
  <c r="CP39" i="8"/>
  <c r="CP38" i="8"/>
  <c r="CP37" i="8"/>
  <c r="CP36" i="8"/>
  <c r="CP35" i="8"/>
  <c r="CP34" i="8"/>
  <c r="CP33" i="8"/>
  <c r="CP32" i="8"/>
  <c r="CP31" i="8"/>
  <c r="CP30" i="8"/>
  <c r="CP29" i="8"/>
  <c r="CP28" i="8"/>
  <c r="CP27" i="8"/>
  <c r="CP26" i="8"/>
  <c r="CP25" i="8"/>
  <c r="CP24" i="8"/>
  <c r="CP23" i="8"/>
  <c r="CP22" i="8"/>
  <c r="CP21" i="8"/>
  <c r="CP20" i="8"/>
  <c r="CP19" i="8"/>
  <c r="CP18" i="8"/>
  <c r="CP17" i="8"/>
  <c r="CP16" i="8"/>
  <c r="CP15" i="8"/>
  <c r="CP14" i="8"/>
  <c r="CP13" i="8"/>
  <c r="CP12" i="8"/>
  <c r="CP11" i="8"/>
  <c r="CP10" i="8"/>
  <c r="CP9" i="8"/>
  <c r="CP8" i="8"/>
  <c r="CP7" i="8"/>
  <c r="CT55" i="8"/>
  <c r="CT54" i="8"/>
  <c r="CT53" i="8"/>
  <c r="CT52" i="8"/>
  <c r="CT51" i="8"/>
  <c r="CT50" i="8"/>
  <c r="CT49" i="8"/>
  <c r="CT48" i="8"/>
  <c r="CT47" i="8"/>
  <c r="CT46" i="8"/>
  <c r="CT45" i="8"/>
  <c r="CT44" i="8"/>
  <c r="CT43" i="8"/>
  <c r="CT42" i="8"/>
  <c r="CT41" i="8"/>
  <c r="CT40" i="8"/>
  <c r="CT39" i="8"/>
  <c r="CT38" i="8"/>
  <c r="CT37" i="8"/>
  <c r="CT36" i="8"/>
  <c r="CT35" i="8"/>
  <c r="CT34" i="8"/>
  <c r="CT33" i="8"/>
  <c r="CT32" i="8"/>
  <c r="CT31" i="8"/>
  <c r="CT30" i="8"/>
  <c r="CT29" i="8"/>
  <c r="CT28" i="8"/>
  <c r="CT27" i="8"/>
  <c r="CT26" i="8"/>
  <c r="CT25" i="8"/>
  <c r="CT24" i="8"/>
  <c r="CT23" i="8"/>
  <c r="CT22" i="8"/>
  <c r="CT21" i="8"/>
  <c r="CT20" i="8"/>
  <c r="CT19" i="8"/>
  <c r="CT18" i="8"/>
  <c r="CT17" i="8"/>
  <c r="CT16" i="8"/>
  <c r="CT15" i="8"/>
  <c r="CT14" i="8"/>
  <c r="CT13" i="8"/>
  <c r="CT12" i="8"/>
  <c r="CT11" i="8"/>
  <c r="CT10" i="8"/>
  <c r="CT9" i="8"/>
  <c r="CT8" i="8"/>
  <c r="CT7" i="8"/>
  <c r="BU6" i="8"/>
  <c r="BY6" i="8"/>
  <c r="CC6" i="8"/>
  <c r="CG6" i="8"/>
  <c r="CK6" i="8"/>
  <c r="CO6" i="8"/>
  <c r="CT6" i="8"/>
  <c r="BU7" i="8"/>
  <c r="BF180" i="8"/>
  <c r="BJ180" i="8"/>
  <c r="BN180" i="8"/>
  <c r="BR180" i="8"/>
  <c r="BB181" i="8"/>
  <c r="BF181" i="8"/>
  <c r="BJ181" i="8"/>
  <c r="BN181" i="8"/>
  <c r="BR181" i="8"/>
  <c r="BB182" i="8"/>
  <c r="BF182" i="8"/>
  <c r="BJ182" i="8"/>
  <c r="BN182" i="8"/>
  <c r="BR182" i="8"/>
  <c r="BB183" i="8"/>
  <c r="BF183" i="8"/>
  <c r="BJ183" i="8"/>
  <c r="BN183" i="8"/>
  <c r="BR183" i="8"/>
  <c r="BB184" i="8"/>
  <c r="BF184" i="8"/>
  <c r="BJ184" i="8"/>
  <c r="BN184" i="8"/>
  <c r="BR184" i="8"/>
  <c r="BB185" i="8"/>
  <c r="BF185" i="8"/>
  <c r="BJ185" i="8"/>
  <c r="BN185" i="8"/>
  <c r="BR185" i="8"/>
  <c r="BB186" i="8"/>
  <c r="BF186" i="8"/>
  <c r="BJ186" i="8"/>
  <c r="BN186" i="8"/>
  <c r="BR186" i="8"/>
  <c r="BB187" i="8"/>
  <c r="BF187" i="8"/>
  <c r="BJ187" i="8"/>
  <c r="BN187" i="8"/>
  <c r="BR187" i="8"/>
  <c r="BB188" i="8"/>
  <c r="BG189" i="8"/>
  <c r="BO189" i="8"/>
  <c r="BC190" i="8"/>
  <c r="BK190" i="8"/>
  <c r="BS190" i="8"/>
  <c r="BG191" i="8"/>
  <c r="BO191" i="8"/>
  <c r="BC192" i="8"/>
  <c r="BK192" i="8"/>
  <c r="BS192" i="8"/>
  <c r="BG193" i="8"/>
  <c r="BO193" i="8"/>
  <c r="BC194" i="8"/>
  <c r="BK194" i="8"/>
  <c r="BS194" i="8"/>
  <c r="BG195" i="8"/>
  <c r="BO195" i="8"/>
  <c r="BC196" i="8"/>
  <c r="BK196" i="8"/>
  <c r="BS196" i="8"/>
  <c r="BG197" i="8"/>
  <c r="BO197" i="8"/>
  <c r="BC198" i="8"/>
  <c r="BK198" i="8"/>
  <c r="BS198" i="8"/>
  <c r="BG199" i="8"/>
  <c r="BO199" i="8"/>
  <c r="BC200" i="8"/>
  <c r="BK200" i="8"/>
  <c r="BS200" i="8"/>
  <c r="BG201" i="8"/>
  <c r="BO201" i="8"/>
  <c r="BC202" i="8"/>
  <c r="BK202" i="8"/>
  <c r="BS202" i="8"/>
  <c r="BG203" i="8"/>
  <c r="BO203" i="8"/>
  <c r="BC204" i="8"/>
  <c r="BK204" i="8"/>
  <c r="BS204" i="8"/>
  <c r="BG205" i="8"/>
  <c r="BO205" i="8"/>
  <c r="BC206" i="8"/>
  <c r="BK206" i="8"/>
  <c r="BS206" i="8"/>
  <c r="BC208" i="8"/>
  <c r="BG60" i="8"/>
  <c r="AH54" i="8"/>
  <c r="AH53" i="8"/>
  <c r="AH52" i="8"/>
  <c r="AH55" i="8"/>
  <c r="AH51" i="8"/>
  <c r="AH46" i="8"/>
  <c r="AH42" i="8"/>
  <c r="AH50" i="8"/>
  <c r="AH48" i="8"/>
  <c r="AH44" i="8"/>
  <c r="AH43" i="8"/>
  <c r="AH40" i="8"/>
  <c r="AH47" i="8"/>
  <c r="AH38" i="8"/>
  <c r="AH49" i="8"/>
  <c r="AH45" i="8"/>
  <c r="AH41" i="8"/>
  <c r="AH37" i="8"/>
  <c r="AH33" i="8"/>
  <c r="AH39" i="8"/>
  <c r="AH36" i="8"/>
  <c r="AH35" i="8"/>
  <c r="AH29" i="8"/>
  <c r="AH32" i="8"/>
  <c r="AH28" i="8"/>
  <c r="AH24" i="8"/>
  <c r="AH20" i="8"/>
  <c r="AH31" i="8"/>
  <c r="AH27" i="8"/>
  <c r="AH34" i="8"/>
  <c r="AH30" i="8"/>
  <c r="AH26" i="8"/>
  <c r="AH22" i="8"/>
  <c r="AH23" i="8"/>
  <c r="AH21" i="8"/>
  <c r="AH16" i="8"/>
  <c r="AH12" i="8"/>
  <c r="AH8" i="8"/>
  <c r="AH19" i="8"/>
  <c r="AH25" i="8"/>
  <c r="AH18" i="8"/>
  <c r="AH14" i="8"/>
  <c r="AH10" i="8"/>
  <c r="AH13" i="8"/>
  <c r="AH11" i="8"/>
  <c r="AH17" i="8"/>
  <c r="AH9" i="8"/>
  <c r="AH7" i="8"/>
  <c r="AH15" i="8"/>
  <c r="AH6" i="8"/>
  <c r="BG261" i="8"/>
  <c r="BG260" i="8"/>
  <c r="BG259" i="8"/>
  <c r="BG258" i="8"/>
  <c r="BG257" i="8"/>
  <c r="BG256" i="8"/>
  <c r="BG255" i="8"/>
  <c r="BG254" i="8"/>
  <c r="BG253" i="8"/>
  <c r="BG252" i="8"/>
  <c r="BG251" i="8"/>
  <c r="BG250" i="8"/>
  <c r="BG249" i="8"/>
  <c r="BG248" i="8"/>
  <c r="BG247" i="8"/>
  <c r="BG246" i="8"/>
  <c r="BG245" i="8"/>
  <c r="BG244" i="8"/>
  <c r="BG243" i="8"/>
  <c r="BG242" i="8"/>
  <c r="BG241" i="8"/>
  <c r="BG240" i="8"/>
  <c r="BG239" i="8"/>
  <c r="BG238" i="8"/>
  <c r="BG237" i="8"/>
  <c r="BG236" i="8"/>
  <c r="BG235" i="8"/>
  <c r="BG234" i="8"/>
  <c r="BG233" i="8"/>
  <c r="BG232" i="8"/>
  <c r="BG231" i="8"/>
  <c r="BG230" i="8"/>
  <c r="BG229" i="8"/>
  <c r="BG228" i="8"/>
  <c r="BG227" i="8"/>
  <c r="BG226" i="8"/>
  <c r="BG225" i="8"/>
  <c r="BG224" i="8"/>
  <c r="BG223" i="8"/>
  <c r="BG222" i="8"/>
  <c r="BG221" i="8"/>
  <c r="BG220" i="8"/>
  <c r="BG219" i="8"/>
  <c r="BG218" i="8"/>
  <c r="BG217" i="8"/>
  <c r="BG216" i="8"/>
  <c r="BG215" i="8"/>
  <c r="BG214" i="8"/>
  <c r="BG213" i="8"/>
  <c r="BG212" i="8"/>
  <c r="BG209" i="8"/>
  <c r="BG208" i="8"/>
  <c r="BO60" i="8"/>
  <c r="AP54" i="8"/>
  <c r="AP50" i="8"/>
  <c r="AP53" i="8"/>
  <c r="AP52" i="8"/>
  <c r="AP55" i="8"/>
  <c r="AP51" i="8"/>
  <c r="AP46" i="8"/>
  <c r="AP42" i="8"/>
  <c r="AP48" i="8"/>
  <c r="AP44" i="8"/>
  <c r="AP43" i="8"/>
  <c r="AP40" i="8"/>
  <c r="AP47" i="8"/>
  <c r="AP38" i="8"/>
  <c r="AP34" i="8"/>
  <c r="AP41" i="8"/>
  <c r="AP37" i="8"/>
  <c r="AP33" i="8"/>
  <c r="AP39" i="8"/>
  <c r="AP36" i="8"/>
  <c r="AP49" i="8"/>
  <c r="AP45" i="8"/>
  <c r="AP35" i="8"/>
  <c r="AP29" i="8"/>
  <c r="AP32" i="8"/>
  <c r="AP28" i="8"/>
  <c r="AP24" i="8"/>
  <c r="AP20" i="8"/>
  <c r="AP31" i="8"/>
  <c r="AP27" i="8"/>
  <c r="AP30" i="8"/>
  <c r="AP26" i="8"/>
  <c r="AP22" i="8"/>
  <c r="AP23" i="8"/>
  <c r="AP21" i="8"/>
  <c r="AP16" i="8"/>
  <c r="AP12" i="8"/>
  <c r="AP8" i="8"/>
  <c r="AP19" i="8"/>
  <c r="AP25" i="8"/>
  <c r="AP18" i="8"/>
  <c r="AP14" i="8"/>
  <c r="AP10" i="8"/>
  <c r="AP13" i="8"/>
  <c r="AP11" i="8"/>
  <c r="AP17" i="8"/>
  <c r="AP9" i="8"/>
  <c r="AP15" i="8"/>
  <c r="AP7" i="8"/>
  <c r="AP6" i="8"/>
  <c r="BO261" i="8"/>
  <c r="BO260" i="8"/>
  <c r="BO259" i="8"/>
  <c r="BO258" i="8"/>
  <c r="BO257" i="8"/>
  <c r="BO256" i="8"/>
  <c r="BO255" i="8"/>
  <c r="BO254" i="8"/>
  <c r="BO253" i="8"/>
  <c r="BO252" i="8"/>
  <c r="BO251" i="8"/>
  <c r="BO250" i="8"/>
  <c r="BO249" i="8"/>
  <c r="BO248" i="8"/>
  <c r="BO247" i="8"/>
  <c r="BO246" i="8"/>
  <c r="BO245" i="8"/>
  <c r="BO244" i="8"/>
  <c r="BO243" i="8"/>
  <c r="BO242" i="8"/>
  <c r="BO241" i="8"/>
  <c r="BO240" i="8"/>
  <c r="BO239" i="8"/>
  <c r="BO238" i="8"/>
  <c r="BO237" i="8"/>
  <c r="BO236" i="8"/>
  <c r="BO235" i="8"/>
  <c r="BO234" i="8"/>
  <c r="BO233" i="8"/>
  <c r="BO232" i="8"/>
  <c r="BO231" i="8"/>
  <c r="BO230" i="8"/>
  <c r="BO229" i="8"/>
  <c r="BO228" i="8"/>
  <c r="BO227" i="8"/>
  <c r="BO226" i="8"/>
  <c r="BO225" i="8"/>
  <c r="BO224" i="8"/>
  <c r="BO223" i="8"/>
  <c r="BO222" i="8"/>
  <c r="BO221" i="8"/>
  <c r="BO220" i="8"/>
  <c r="BO219" i="8"/>
  <c r="BO218" i="8"/>
  <c r="BO217" i="8"/>
  <c r="BO216" i="8"/>
  <c r="BO215" i="8"/>
  <c r="BO214" i="8"/>
  <c r="BO213" i="8"/>
  <c r="BO212" i="8"/>
  <c r="BO209" i="8"/>
  <c r="BO208" i="8"/>
  <c r="AX54" i="8"/>
  <c r="AX50" i="8"/>
  <c r="AX53" i="8"/>
  <c r="AX52" i="8"/>
  <c r="AX48" i="8"/>
  <c r="AX55" i="8"/>
  <c r="AX51" i="8"/>
  <c r="AX46" i="8"/>
  <c r="AX42" i="8"/>
  <c r="AX44" i="8"/>
  <c r="AX43" i="8"/>
  <c r="AX40" i="8"/>
  <c r="AX47" i="8"/>
  <c r="AX38" i="8"/>
  <c r="AX34" i="8"/>
  <c r="AX45" i="8"/>
  <c r="AX41" i="8"/>
  <c r="AX37" i="8"/>
  <c r="AX33" i="8"/>
  <c r="AX49" i="8"/>
  <c r="AX39" i="8"/>
  <c r="AX36" i="8"/>
  <c r="AX35" i="8"/>
  <c r="AX29" i="8"/>
  <c r="AX32" i="8"/>
  <c r="AX28" i="8"/>
  <c r="AX24" i="8"/>
  <c r="AX20" i="8"/>
  <c r="AX31" i="8"/>
  <c r="AX27" i="8"/>
  <c r="AX30" i="8"/>
  <c r="AX26" i="8"/>
  <c r="AX22" i="8"/>
  <c r="AX18" i="8"/>
  <c r="AX23" i="8"/>
  <c r="AX21" i="8"/>
  <c r="AX16" i="8"/>
  <c r="AX12" i="8"/>
  <c r="AX8" i="8"/>
  <c r="AX19" i="8"/>
  <c r="AX25" i="8"/>
  <c r="AX14" i="8"/>
  <c r="AX10" i="8"/>
  <c r="AX13" i="8"/>
  <c r="AX11" i="8"/>
  <c r="AX17" i="8"/>
  <c r="AX9" i="8"/>
  <c r="AX15" i="8"/>
  <c r="AX7" i="8"/>
  <c r="AX6" i="8"/>
  <c r="BF54" i="8"/>
  <c r="BF50" i="8"/>
  <c r="BF53" i="8"/>
  <c r="BF52" i="8"/>
  <c r="BF48" i="8"/>
  <c r="BF55" i="8"/>
  <c r="BF51" i="8"/>
  <c r="BF46" i="8"/>
  <c r="BF42" i="8"/>
  <c r="BF44" i="8"/>
  <c r="BF43" i="8"/>
  <c r="BF40" i="8"/>
  <c r="BF47" i="8"/>
  <c r="BF38" i="8"/>
  <c r="BF34" i="8"/>
  <c r="BF49" i="8"/>
  <c r="BF41" i="8"/>
  <c r="BF37" i="8"/>
  <c r="BF33" i="8"/>
  <c r="BF39" i="8"/>
  <c r="BF36" i="8"/>
  <c r="BF45" i="8"/>
  <c r="BF35" i="8"/>
  <c r="BF29" i="8"/>
  <c r="BF32" i="8"/>
  <c r="BF28" i="8"/>
  <c r="BF24" i="8"/>
  <c r="BF20" i="8"/>
  <c r="BF31" i="8"/>
  <c r="BF27" i="8"/>
  <c r="BF30" i="8"/>
  <c r="BF26" i="8"/>
  <c r="BF22" i="8"/>
  <c r="BF18" i="8"/>
  <c r="BF23" i="8"/>
  <c r="BF21" i="8"/>
  <c r="BF16" i="8"/>
  <c r="BF12" i="8"/>
  <c r="BF8" i="8"/>
  <c r="BF19" i="8"/>
  <c r="BF25" i="8"/>
  <c r="BF14" i="8"/>
  <c r="BF10" i="8"/>
  <c r="BF13" i="8"/>
  <c r="BF11" i="8"/>
  <c r="BF17" i="8"/>
  <c r="BF9" i="8"/>
  <c r="BF15" i="8"/>
  <c r="BF7" i="8"/>
  <c r="BF6" i="8"/>
  <c r="BN54" i="8"/>
  <c r="BN50" i="8"/>
  <c r="BN53" i="8"/>
  <c r="BN52" i="8"/>
  <c r="BN48" i="8"/>
  <c r="BN55" i="8"/>
  <c r="BN51" i="8"/>
  <c r="BN46" i="8"/>
  <c r="BN42" i="8"/>
  <c r="BN44" i="8"/>
  <c r="BN43" i="8"/>
  <c r="BN40" i="8"/>
  <c r="BN47" i="8"/>
  <c r="BN38" i="8"/>
  <c r="BN49" i="8"/>
  <c r="BN34" i="8"/>
  <c r="BN45" i="8"/>
  <c r="BN37" i="8"/>
  <c r="BN33" i="8"/>
  <c r="BN41" i="8"/>
  <c r="BN39" i="8"/>
  <c r="BN36" i="8"/>
  <c r="BN35" i="8"/>
  <c r="BN29" i="8"/>
  <c r="BN32" i="8"/>
  <c r="BN28" i="8"/>
  <c r="BN24" i="8"/>
  <c r="BN20" i="8"/>
  <c r="BN31" i="8"/>
  <c r="BN27" i="8"/>
  <c r="BN30" i="8"/>
  <c r="BN26" i="8"/>
  <c r="BN22" i="8"/>
  <c r="BN18" i="8"/>
  <c r="BN23" i="8"/>
  <c r="BN21" i="8"/>
  <c r="BN16" i="8"/>
  <c r="BN12" i="8"/>
  <c r="BN8" i="8"/>
  <c r="BN19" i="8"/>
  <c r="BN25" i="8"/>
  <c r="BN14" i="8"/>
  <c r="BN10" i="8"/>
  <c r="BN13" i="8"/>
  <c r="BN11" i="8"/>
  <c r="BN17" i="8"/>
  <c r="BN9" i="8"/>
  <c r="BN15" i="8"/>
  <c r="BN7" i="8"/>
  <c r="BN6" i="8"/>
  <c r="AA53" i="8"/>
  <c r="AA52" i="8"/>
  <c r="AA55" i="8"/>
  <c r="AA51" i="8"/>
  <c r="AA54" i="8"/>
  <c r="AA50" i="8"/>
  <c r="AA49" i="8"/>
  <c r="AA45" i="8"/>
  <c r="AA47" i="8"/>
  <c r="AA43" i="8"/>
  <c r="AA46" i="8"/>
  <c r="AA39" i="8"/>
  <c r="AA42" i="8"/>
  <c r="AA41" i="8"/>
  <c r="AA38" i="8"/>
  <c r="AA37" i="8"/>
  <c r="AA48" i="8"/>
  <c r="AA36" i="8"/>
  <c r="AA44" i="8"/>
  <c r="AA35" i="8"/>
  <c r="AA40" i="8"/>
  <c r="AA34" i="8"/>
  <c r="AA32" i="8"/>
  <c r="AA28" i="8"/>
  <c r="AA33" i="8"/>
  <c r="AA31" i="8"/>
  <c r="AA27" i="8"/>
  <c r="AA23" i="8"/>
  <c r="AA19" i="8"/>
  <c r="AA30" i="8"/>
  <c r="AA29" i="8"/>
  <c r="AA25" i="8"/>
  <c r="AA21" i="8"/>
  <c r="AA26" i="8"/>
  <c r="AA24" i="8"/>
  <c r="AA15" i="8"/>
  <c r="AA11" i="8"/>
  <c r="AA22" i="8"/>
  <c r="AA20" i="8"/>
  <c r="AA17" i="8"/>
  <c r="AA13" i="8"/>
  <c r="AA9" i="8"/>
  <c r="AA16" i="8"/>
  <c r="AA8" i="8"/>
  <c r="AA14" i="8"/>
  <c r="AA7" i="8"/>
  <c r="AA12" i="8"/>
  <c r="AA6" i="8"/>
  <c r="AA18" i="8"/>
  <c r="AA10" i="8"/>
  <c r="AZ260" i="8"/>
  <c r="AZ258" i="8"/>
  <c r="AZ256" i="8"/>
  <c r="AZ254" i="8"/>
  <c r="AZ252" i="8"/>
  <c r="AZ250" i="8"/>
  <c r="AZ248" i="8"/>
  <c r="AZ246" i="8"/>
  <c r="AZ244" i="8"/>
  <c r="AZ242" i="8"/>
  <c r="AZ240" i="8"/>
  <c r="AZ261" i="8"/>
  <c r="AZ259" i="8"/>
  <c r="AZ257" i="8"/>
  <c r="AZ255" i="8"/>
  <c r="AZ253" i="8"/>
  <c r="AZ251" i="8"/>
  <c r="AZ249" i="8"/>
  <c r="AZ247" i="8"/>
  <c r="AZ245" i="8"/>
  <c r="AZ243" i="8"/>
  <c r="AZ241" i="8"/>
  <c r="AZ239" i="8"/>
  <c r="AZ238" i="8"/>
  <c r="AZ237" i="8"/>
  <c r="AZ236" i="8"/>
  <c r="AZ235" i="8"/>
  <c r="AZ234" i="8"/>
  <c r="AZ233" i="8"/>
  <c r="AZ232" i="8"/>
  <c r="AZ231" i="8"/>
  <c r="AZ230" i="8"/>
  <c r="AZ229" i="8"/>
  <c r="AZ228" i="8"/>
  <c r="AZ227" i="8"/>
  <c r="AZ226" i="8"/>
  <c r="AZ225" i="8"/>
  <c r="AZ224" i="8"/>
  <c r="AZ223" i="8"/>
  <c r="AZ222" i="8"/>
  <c r="AZ221" i="8"/>
  <c r="AZ220" i="8"/>
  <c r="AZ219" i="8"/>
  <c r="AZ218" i="8"/>
  <c r="AZ217" i="8"/>
  <c r="AZ216" i="8"/>
  <c r="AZ215" i="8"/>
  <c r="AZ214" i="8"/>
  <c r="AZ213" i="8"/>
  <c r="AZ212" i="8"/>
  <c r="AZ209" i="8"/>
  <c r="AZ208" i="8"/>
  <c r="AZ207" i="8"/>
  <c r="AZ206" i="8"/>
  <c r="AZ205" i="8"/>
  <c r="AZ204" i="8"/>
  <c r="AZ203" i="8"/>
  <c r="AZ202" i="8"/>
  <c r="AZ201" i="8"/>
  <c r="AZ200" i="8"/>
  <c r="AZ199" i="8"/>
  <c r="AZ198" i="8"/>
  <c r="AZ197" i="8"/>
  <c r="AZ196" i="8"/>
  <c r="AZ195" i="8"/>
  <c r="AZ194" i="8"/>
  <c r="AZ193" i="8"/>
  <c r="AZ192" i="8"/>
  <c r="AZ191" i="8"/>
  <c r="AZ190" i="8"/>
  <c r="AM53" i="8"/>
  <c r="AM52" i="8"/>
  <c r="AM55" i="8"/>
  <c r="AM51" i="8"/>
  <c r="AM54" i="8"/>
  <c r="AM50" i="8"/>
  <c r="AM45" i="8"/>
  <c r="AM49" i="8"/>
  <c r="AM47" i="8"/>
  <c r="AM43" i="8"/>
  <c r="AM42" i="8"/>
  <c r="AM39" i="8"/>
  <c r="AM46" i="8"/>
  <c r="AM41" i="8"/>
  <c r="AM37" i="8"/>
  <c r="AM40" i="8"/>
  <c r="AM36" i="8"/>
  <c r="AM48" i="8"/>
  <c r="AM38" i="8"/>
  <c r="AM35" i="8"/>
  <c r="AM44" i="8"/>
  <c r="AM34" i="8"/>
  <c r="AM32" i="8"/>
  <c r="AM28" i="8"/>
  <c r="AM31" i="8"/>
  <c r="AM27" i="8"/>
  <c r="AM23" i="8"/>
  <c r="AM19" i="8"/>
  <c r="AM30" i="8"/>
  <c r="AM33" i="8"/>
  <c r="AM29" i="8"/>
  <c r="AM25" i="8"/>
  <c r="AM21" i="8"/>
  <c r="AM22" i="8"/>
  <c r="AM20" i="8"/>
  <c r="AM15" i="8"/>
  <c r="AM11" i="8"/>
  <c r="AM26" i="8"/>
  <c r="AM18" i="8"/>
  <c r="AM24" i="8"/>
  <c r="AM17" i="8"/>
  <c r="AM13" i="8"/>
  <c r="AM9" i="8"/>
  <c r="AM12" i="8"/>
  <c r="AM10" i="8"/>
  <c r="AM7" i="8"/>
  <c r="AM16" i="8"/>
  <c r="AM8" i="8"/>
  <c r="AM6" i="8"/>
  <c r="AM14" i="8"/>
  <c r="BL261" i="8"/>
  <c r="BL259" i="8"/>
  <c r="BL257" i="8"/>
  <c r="BL255" i="8"/>
  <c r="BL253" i="8"/>
  <c r="BL251" i="8"/>
  <c r="BL249" i="8"/>
  <c r="BL247" i="8"/>
  <c r="BL245" i="8"/>
  <c r="BL243" i="8"/>
  <c r="BL241" i="8"/>
  <c r="BL239" i="8"/>
  <c r="BL260" i="8"/>
  <c r="BL258" i="8"/>
  <c r="BL256" i="8"/>
  <c r="BL254" i="8"/>
  <c r="BL252" i="8"/>
  <c r="BL250" i="8"/>
  <c r="BL248" i="8"/>
  <c r="BL246" i="8"/>
  <c r="BL244" i="8"/>
  <c r="BL242" i="8"/>
  <c r="BL240" i="8"/>
  <c r="BL238" i="8"/>
  <c r="BL237" i="8"/>
  <c r="BL236" i="8"/>
  <c r="BL235" i="8"/>
  <c r="BL234" i="8"/>
  <c r="BL233" i="8"/>
  <c r="BL232" i="8"/>
  <c r="BL231" i="8"/>
  <c r="BL230" i="8"/>
  <c r="BL229" i="8"/>
  <c r="BL228" i="8"/>
  <c r="BL227" i="8"/>
  <c r="BL226" i="8"/>
  <c r="BL225" i="8"/>
  <c r="BL224" i="8"/>
  <c r="BL223" i="8"/>
  <c r="BL222" i="8"/>
  <c r="BL221" i="8"/>
  <c r="BL220" i="8"/>
  <c r="BL219" i="8"/>
  <c r="BL218" i="8"/>
  <c r="BL217" i="8"/>
  <c r="BL216" i="8"/>
  <c r="BL215" i="8"/>
  <c r="BL214" i="8"/>
  <c r="BL213" i="8"/>
  <c r="BL212" i="8"/>
  <c r="BL209" i="8"/>
  <c r="BL208" i="8"/>
  <c r="BL207" i="8"/>
  <c r="BL206" i="8"/>
  <c r="BL205" i="8"/>
  <c r="BL204" i="8"/>
  <c r="BL203" i="8"/>
  <c r="BL202" i="8"/>
  <c r="BL201" i="8"/>
  <c r="BL200" i="8"/>
  <c r="BL199" i="8"/>
  <c r="BL198" i="8"/>
  <c r="BL197" i="8"/>
  <c r="BL196" i="8"/>
  <c r="BL195" i="8"/>
  <c r="BL194" i="8"/>
  <c r="BL193" i="8"/>
  <c r="BL192" i="8"/>
  <c r="BL191" i="8"/>
  <c r="BL190" i="8"/>
  <c r="BL189" i="8"/>
  <c r="AU53" i="8"/>
  <c r="AU52" i="8"/>
  <c r="AU55" i="8"/>
  <c r="AU51" i="8"/>
  <c r="AU54" i="8"/>
  <c r="AU50" i="8"/>
  <c r="AU45" i="8"/>
  <c r="AU49" i="8"/>
  <c r="AU47" i="8"/>
  <c r="AU43" i="8"/>
  <c r="AU42" i="8"/>
  <c r="AU39" i="8"/>
  <c r="AU46" i="8"/>
  <c r="AU41" i="8"/>
  <c r="AU48" i="8"/>
  <c r="AU37" i="8"/>
  <c r="AU44" i="8"/>
  <c r="AU40" i="8"/>
  <c r="AU36" i="8"/>
  <c r="AU38" i="8"/>
  <c r="AU35" i="8"/>
  <c r="AU34" i="8"/>
  <c r="AU32" i="8"/>
  <c r="AU28" i="8"/>
  <c r="AU31" i="8"/>
  <c r="AU27" i="8"/>
  <c r="AU23" i="8"/>
  <c r="AU19" i="8"/>
  <c r="AU30" i="8"/>
  <c r="AU33" i="8"/>
  <c r="AU29" i="8"/>
  <c r="AU25" i="8"/>
  <c r="AU21" i="8"/>
  <c r="AU22" i="8"/>
  <c r="AU20" i="8"/>
  <c r="AU15" i="8"/>
  <c r="AU11" i="8"/>
  <c r="AU7" i="8"/>
  <c r="AU26" i="8"/>
  <c r="AU18" i="8"/>
  <c r="AU24" i="8"/>
  <c r="AU17" i="8"/>
  <c r="AU13" i="8"/>
  <c r="AU9" i="8"/>
  <c r="AU12" i="8"/>
  <c r="AU10" i="8"/>
  <c r="AU16" i="8"/>
  <c r="AU8" i="8"/>
  <c r="AU6" i="8"/>
  <c r="AU14" i="8"/>
  <c r="BC53" i="8"/>
  <c r="BC52" i="8"/>
  <c r="BC55" i="8"/>
  <c r="BC51" i="8"/>
  <c r="BC54" i="8"/>
  <c r="BC50" i="8"/>
  <c r="BC45" i="8"/>
  <c r="BC49" i="8"/>
  <c r="BC47" i="8"/>
  <c r="BC43" i="8"/>
  <c r="BC42" i="8"/>
  <c r="BC39" i="8"/>
  <c r="BC46" i="8"/>
  <c r="BC41" i="8"/>
  <c r="BC37" i="8"/>
  <c r="BC40" i="8"/>
  <c r="BC36" i="8"/>
  <c r="BC38" i="8"/>
  <c r="BC35" i="8"/>
  <c r="BC48" i="8"/>
  <c r="BC44" i="8"/>
  <c r="BC34" i="8"/>
  <c r="BC32" i="8"/>
  <c r="BC28" i="8"/>
  <c r="BC31" i="8"/>
  <c r="BC27" i="8"/>
  <c r="BC23" i="8"/>
  <c r="BC19" i="8"/>
  <c r="BC30" i="8"/>
  <c r="BC26" i="8"/>
  <c r="BC33" i="8"/>
  <c r="BC29" i="8"/>
  <c r="BC25" i="8"/>
  <c r="BC21" i="8"/>
  <c r="BC22" i="8"/>
  <c r="BC20" i="8"/>
  <c r="BC15" i="8"/>
  <c r="BC11" i="8"/>
  <c r="BC7" i="8"/>
  <c r="BC18" i="8"/>
  <c r="BC24" i="8"/>
  <c r="BC17" i="8"/>
  <c r="BC13" i="8"/>
  <c r="BC9" i="8"/>
  <c r="BC12" i="8"/>
  <c r="BC10" i="8"/>
  <c r="BC16" i="8"/>
  <c r="BC8" i="8"/>
  <c r="BC6" i="8"/>
  <c r="BC14" i="8"/>
  <c r="BO53" i="8"/>
  <c r="BO52" i="8"/>
  <c r="BO55" i="8"/>
  <c r="BO51" i="8"/>
  <c r="BO54" i="8"/>
  <c r="BO50" i="8"/>
  <c r="BO49" i="8"/>
  <c r="BO45" i="8"/>
  <c r="BO41" i="8"/>
  <c r="BO47" i="8"/>
  <c r="BO43" i="8"/>
  <c r="BO48" i="8"/>
  <c r="BO46" i="8"/>
  <c r="BO39" i="8"/>
  <c r="BO42" i="8"/>
  <c r="BO44" i="8"/>
  <c r="BO38" i="8"/>
  <c r="BO37" i="8"/>
  <c r="BO36" i="8"/>
  <c r="BO35" i="8"/>
  <c r="BO40" i="8"/>
  <c r="BO34" i="8"/>
  <c r="BO32" i="8"/>
  <c r="BO28" i="8"/>
  <c r="BO33" i="8"/>
  <c r="BO31" i="8"/>
  <c r="BO27" i="8"/>
  <c r="BO23" i="8"/>
  <c r="BO19" i="8"/>
  <c r="BO30" i="8"/>
  <c r="BO26" i="8"/>
  <c r="BO29" i="8"/>
  <c r="BO25" i="8"/>
  <c r="BO21" i="8"/>
  <c r="BO18" i="8"/>
  <c r="BO24" i="8"/>
  <c r="BO15" i="8"/>
  <c r="BO11" i="8"/>
  <c r="BO7" i="8"/>
  <c r="BO22" i="8"/>
  <c r="BO20" i="8"/>
  <c r="BO17" i="8"/>
  <c r="BO13" i="8"/>
  <c r="BO9" i="8"/>
  <c r="BO16" i="8"/>
  <c r="BO8" i="8"/>
  <c r="BO14" i="8"/>
  <c r="BO12" i="8"/>
  <c r="BO6" i="8"/>
  <c r="BO10" i="8"/>
  <c r="BC160" i="8"/>
  <c r="BG160" i="8"/>
  <c r="BK160" i="8"/>
  <c r="BO160" i="8"/>
  <c r="BS160" i="8"/>
  <c r="BC161" i="8"/>
  <c r="BG161" i="8"/>
  <c r="BK161" i="8"/>
  <c r="BO161" i="8"/>
  <c r="BS161" i="8"/>
  <c r="BC162" i="8"/>
  <c r="BG162" i="8"/>
  <c r="BK162" i="8"/>
  <c r="BO162" i="8"/>
  <c r="BS162" i="8"/>
  <c r="BC163" i="8"/>
  <c r="BG163" i="8"/>
  <c r="BK163" i="8"/>
  <c r="BO163" i="8"/>
  <c r="BS163" i="8"/>
  <c r="BC164" i="8"/>
  <c r="BG164" i="8"/>
  <c r="BK164" i="8"/>
  <c r="BO164" i="8"/>
  <c r="BS164" i="8"/>
  <c r="BC165" i="8"/>
  <c r="BG165" i="8"/>
  <c r="BK165" i="8"/>
  <c r="BO165" i="8"/>
  <c r="BS165" i="8"/>
  <c r="BC166" i="8"/>
  <c r="BG166" i="8"/>
  <c r="BK166" i="8"/>
  <c r="BO166" i="8"/>
  <c r="BS166" i="8"/>
  <c r="BC167" i="8"/>
  <c r="BG167" i="8"/>
  <c r="BK167" i="8"/>
  <c r="BO167" i="8"/>
  <c r="BS167" i="8"/>
  <c r="BC168" i="8"/>
  <c r="BG168" i="8"/>
  <c r="BK168" i="8"/>
  <c r="BO168" i="8"/>
  <c r="BS168" i="8"/>
  <c r="BC169" i="8"/>
  <c r="BG169" i="8"/>
  <c r="BK169" i="8"/>
  <c r="BO169" i="8"/>
  <c r="BS169" i="8"/>
  <c r="BC170" i="8"/>
  <c r="BG170" i="8"/>
  <c r="BK170" i="8"/>
  <c r="BO170" i="8"/>
  <c r="BS170" i="8"/>
  <c r="BC171" i="8"/>
  <c r="BG171" i="8"/>
  <c r="BK171" i="8"/>
  <c r="BO171" i="8"/>
  <c r="BS171" i="8"/>
  <c r="BC172" i="8"/>
  <c r="BG172" i="8"/>
  <c r="BK172" i="8"/>
  <c r="BO172" i="8"/>
  <c r="BS172" i="8"/>
  <c r="BC173" i="8"/>
  <c r="BG173" i="8"/>
  <c r="BK173" i="8"/>
  <c r="BO173" i="8"/>
  <c r="BS173" i="8"/>
  <c r="BC174" i="8"/>
  <c r="BG174" i="8"/>
  <c r="BK174" i="8"/>
  <c r="BO174" i="8"/>
  <c r="BS174" i="8"/>
  <c r="BC175" i="8"/>
  <c r="BG175" i="8"/>
  <c r="BK175" i="8"/>
  <c r="BO175" i="8"/>
  <c r="BS175" i="8"/>
  <c r="BC176" i="8"/>
  <c r="BG176" i="8"/>
  <c r="BK176" i="8"/>
  <c r="BO176" i="8"/>
  <c r="BS176" i="8"/>
  <c r="BC177" i="8"/>
  <c r="BG177" i="8"/>
  <c r="BK177" i="8"/>
  <c r="BO177" i="8"/>
  <c r="BS177" i="8"/>
  <c r="BC178" i="8"/>
  <c r="BG178" i="8"/>
  <c r="BK178" i="8"/>
  <c r="BO178" i="8"/>
  <c r="BS178" i="8"/>
  <c r="BC179" i="8"/>
  <c r="BG179" i="8"/>
  <c r="BK179" i="8"/>
  <c r="BO179" i="8"/>
  <c r="BS179" i="8"/>
  <c r="BC180" i="8"/>
  <c r="BG180" i="8"/>
  <c r="BK180" i="8"/>
  <c r="BO180" i="8"/>
  <c r="BS180" i="8"/>
  <c r="BC181" i="8"/>
  <c r="BG181" i="8"/>
  <c r="BK181" i="8"/>
  <c r="BO181" i="8"/>
  <c r="BS181" i="8"/>
  <c r="BC182" i="8"/>
  <c r="BG182" i="8"/>
  <c r="BK182" i="8"/>
  <c r="BO182" i="8"/>
  <c r="BS182" i="8"/>
  <c r="BC183" i="8"/>
  <c r="BG183" i="8"/>
  <c r="BK183" i="8"/>
  <c r="BO183" i="8"/>
  <c r="BS183" i="8"/>
  <c r="BC184" i="8"/>
  <c r="BG184" i="8"/>
  <c r="BK184" i="8"/>
  <c r="BO184" i="8"/>
  <c r="BS184" i="8"/>
  <c r="BC185" i="8"/>
  <c r="BG185" i="8"/>
  <c r="BK185" i="8"/>
  <c r="BO185" i="8"/>
  <c r="BS185" i="8"/>
  <c r="BC186" i="8"/>
  <c r="BG186" i="8"/>
  <c r="BK186" i="8"/>
  <c r="BO186" i="8"/>
  <c r="BS186" i="8"/>
  <c r="BC187" i="8"/>
  <c r="BG187" i="8"/>
  <c r="BK187" i="8"/>
  <c r="BO187" i="8"/>
  <c r="BS187" i="8"/>
  <c r="BC188" i="8"/>
  <c r="BG188" i="8"/>
  <c r="BK188" i="8"/>
  <c r="BO188" i="8"/>
  <c r="BS188" i="8"/>
  <c r="BC189" i="8"/>
  <c r="BI189" i="8"/>
  <c r="BQ189" i="8"/>
  <c r="BE190" i="8"/>
  <c r="BM190" i="8"/>
  <c r="BA191" i="8"/>
  <c r="BI191" i="8"/>
  <c r="BQ191" i="8"/>
  <c r="BE192" i="8"/>
  <c r="BM192" i="8"/>
  <c r="BA193" i="8"/>
  <c r="BI193" i="8"/>
  <c r="BQ193" i="8"/>
  <c r="BE194" i="8"/>
  <c r="BM194" i="8"/>
  <c r="BA195" i="8"/>
  <c r="BI195" i="8"/>
  <c r="BQ195" i="8"/>
  <c r="BE196" i="8"/>
  <c r="BM196" i="8"/>
  <c r="BA197" i="8"/>
  <c r="BI197" i="8"/>
  <c r="BQ197" i="8"/>
  <c r="BE198" i="8"/>
  <c r="BM198" i="8"/>
  <c r="BA199" i="8"/>
  <c r="BI199" i="8"/>
  <c r="BQ199" i="8"/>
  <c r="BE200" i="8"/>
  <c r="BM200" i="8"/>
  <c r="BA201" i="8"/>
  <c r="BI201" i="8"/>
  <c r="BQ201" i="8"/>
  <c r="BE202" i="8"/>
  <c r="BM202" i="8"/>
  <c r="BA203" i="8"/>
  <c r="BI203" i="8"/>
  <c r="BQ203" i="8"/>
  <c r="BE204" i="8"/>
  <c r="BM204" i="8"/>
  <c r="BA205" i="8"/>
  <c r="BI205" i="8"/>
  <c r="BQ205" i="8"/>
  <c r="BE206" i="8"/>
  <c r="BR54" i="8"/>
  <c r="BR50" i="8"/>
  <c r="BR53" i="8"/>
  <c r="BR52" i="8"/>
  <c r="BR48" i="8"/>
  <c r="BR55" i="8"/>
  <c r="BR51" i="8"/>
  <c r="BR46" i="8"/>
  <c r="BR42" i="8"/>
  <c r="BR44" i="8"/>
  <c r="BR49" i="8"/>
  <c r="BR47" i="8"/>
  <c r="BR40" i="8"/>
  <c r="BR43" i="8"/>
  <c r="BR38" i="8"/>
  <c r="BR45" i="8"/>
  <c r="BR39" i="8"/>
  <c r="BR34" i="8"/>
  <c r="BR41" i="8"/>
  <c r="BR37" i="8"/>
  <c r="BR33" i="8"/>
  <c r="BR36" i="8"/>
  <c r="BR35" i="8"/>
  <c r="BR29" i="8"/>
  <c r="BR28" i="8"/>
  <c r="BR24" i="8"/>
  <c r="BR20" i="8"/>
  <c r="BR32" i="8"/>
  <c r="BR31" i="8"/>
  <c r="BR27" i="8"/>
  <c r="BR30" i="8"/>
  <c r="BR26" i="8"/>
  <c r="BR22" i="8"/>
  <c r="BR18" i="8"/>
  <c r="BR19" i="8"/>
  <c r="BR25" i="8"/>
  <c r="BR16" i="8"/>
  <c r="BR12" i="8"/>
  <c r="BR8" i="8"/>
  <c r="BR23" i="8"/>
  <c r="BR21" i="8"/>
  <c r="BR14" i="8"/>
  <c r="BR10" i="8"/>
  <c r="BR17" i="8"/>
  <c r="BR9" i="8"/>
  <c r="BR15" i="8"/>
  <c r="BR7" i="8"/>
  <c r="BR13" i="8"/>
  <c r="BR11" i="8"/>
  <c r="BR6" i="8"/>
  <c r="AE53" i="8"/>
  <c r="AE52" i="8"/>
  <c r="AE55" i="8"/>
  <c r="AE51" i="8"/>
  <c r="AE54" i="8"/>
  <c r="AE50" i="8"/>
  <c r="AE45" i="8"/>
  <c r="AE49" i="8"/>
  <c r="AE47" i="8"/>
  <c r="AE43" i="8"/>
  <c r="AE42" i="8"/>
  <c r="AE39" i="8"/>
  <c r="AE46" i="8"/>
  <c r="AE41" i="8"/>
  <c r="AE48" i="8"/>
  <c r="AE37" i="8"/>
  <c r="AE44" i="8"/>
  <c r="AE40" i="8"/>
  <c r="AE36" i="8"/>
  <c r="AE38" i="8"/>
  <c r="AE35" i="8"/>
  <c r="AE34" i="8"/>
  <c r="AE32" i="8"/>
  <c r="AE28" i="8"/>
  <c r="AE31" i="8"/>
  <c r="AE27" i="8"/>
  <c r="AE23" i="8"/>
  <c r="AE19" i="8"/>
  <c r="AE30" i="8"/>
  <c r="AE33" i="8"/>
  <c r="AE29" i="8"/>
  <c r="AE25" i="8"/>
  <c r="AE21" i="8"/>
  <c r="AE22" i="8"/>
  <c r="AE20" i="8"/>
  <c r="AE15" i="8"/>
  <c r="AE11" i="8"/>
  <c r="AE26" i="8"/>
  <c r="AE24" i="8"/>
  <c r="AE17" i="8"/>
  <c r="AE13" i="8"/>
  <c r="AE9" i="8"/>
  <c r="AE12" i="8"/>
  <c r="AE18" i="8"/>
  <c r="AE10" i="8"/>
  <c r="AE7" i="8"/>
  <c r="AE16" i="8"/>
  <c r="AE8" i="8"/>
  <c r="AE6" i="8"/>
  <c r="AE14" i="8"/>
  <c r="BD261" i="8"/>
  <c r="BD259" i="8"/>
  <c r="BD257" i="8"/>
  <c r="BD255" i="8"/>
  <c r="BD253" i="8"/>
  <c r="BD251" i="8"/>
  <c r="BD249" i="8"/>
  <c r="BD247" i="8"/>
  <c r="BD245" i="8"/>
  <c r="BD243" i="8"/>
  <c r="BD241" i="8"/>
  <c r="BD239" i="8"/>
  <c r="BD260" i="8"/>
  <c r="BD258" i="8"/>
  <c r="BD256" i="8"/>
  <c r="BD254" i="8"/>
  <c r="BD252" i="8"/>
  <c r="BD250" i="8"/>
  <c r="BD248" i="8"/>
  <c r="BD246" i="8"/>
  <c r="BD244" i="8"/>
  <c r="BD242" i="8"/>
  <c r="BD240" i="8"/>
  <c r="BD238" i="8"/>
  <c r="BD237" i="8"/>
  <c r="BD236" i="8"/>
  <c r="BD235" i="8"/>
  <c r="BD234" i="8"/>
  <c r="BD233" i="8"/>
  <c r="BD232" i="8"/>
  <c r="BD231" i="8"/>
  <c r="BD230" i="8"/>
  <c r="BD229" i="8"/>
  <c r="BD228" i="8"/>
  <c r="BD227" i="8"/>
  <c r="BD226" i="8"/>
  <c r="BD225" i="8"/>
  <c r="BD224" i="8"/>
  <c r="BD223" i="8"/>
  <c r="BD222" i="8"/>
  <c r="BD221" i="8"/>
  <c r="BD220" i="8"/>
  <c r="BD219" i="8"/>
  <c r="BD218" i="8"/>
  <c r="BD217" i="8"/>
  <c r="BD216" i="8"/>
  <c r="BD215" i="8"/>
  <c r="BD214" i="8"/>
  <c r="BD213" i="8"/>
  <c r="BD212" i="8"/>
  <c r="BD209" i="8"/>
  <c r="BD208" i="8"/>
  <c r="BD207" i="8"/>
  <c r="BD206" i="8"/>
  <c r="BD205" i="8"/>
  <c r="BD204" i="8"/>
  <c r="BD203" i="8"/>
  <c r="BD202" i="8"/>
  <c r="BD201" i="8"/>
  <c r="BD200" i="8"/>
  <c r="BD199" i="8"/>
  <c r="BD198" i="8"/>
  <c r="BD197" i="8"/>
  <c r="BD196" i="8"/>
  <c r="BD195" i="8"/>
  <c r="BD194" i="8"/>
  <c r="BD193" i="8"/>
  <c r="BD192" i="8"/>
  <c r="BD191" i="8"/>
  <c r="BD190" i="8"/>
  <c r="AI53" i="8"/>
  <c r="AI52" i="8"/>
  <c r="AI55" i="8"/>
  <c r="AI51" i="8"/>
  <c r="AI54" i="8"/>
  <c r="AI50" i="8"/>
  <c r="AI49" i="8"/>
  <c r="AI45" i="8"/>
  <c r="AI47" i="8"/>
  <c r="AI43" i="8"/>
  <c r="AI46" i="8"/>
  <c r="AI39" i="8"/>
  <c r="AI42" i="8"/>
  <c r="AI41" i="8"/>
  <c r="AI44" i="8"/>
  <c r="AI38" i="8"/>
  <c r="AI37" i="8"/>
  <c r="AI36" i="8"/>
  <c r="AI35" i="8"/>
  <c r="AI48" i="8"/>
  <c r="AI40" i="8"/>
  <c r="AI34" i="8"/>
  <c r="AI32" i="8"/>
  <c r="AI28" i="8"/>
  <c r="AI33" i="8"/>
  <c r="AI31" i="8"/>
  <c r="AI27" i="8"/>
  <c r="AI23" i="8"/>
  <c r="AI19" i="8"/>
  <c r="AI30" i="8"/>
  <c r="AI29" i="8"/>
  <c r="AI25" i="8"/>
  <c r="AI21" i="8"/>
  <c r="AI26" i="8"/>
  <c r="AI24" i="8"/>
  <c r="AI15" i="8"/>
  <c r="AI11" i="8"/>
  <c r="AI22" i="8"/>
  <c r="AI20" i="8"/>
  <c r="AI17" i="8"/>
  <c r="AI13" i="8"/>
  <c r="AI9" i="8"/>
  <c r="AI16" i="8"/>
  <c r="AI8" i="8"/>
  <c r="AI14" i="8"/>
  <c r="AI7" i="8"/>
  <c r="AI12" i="8"/>
  <c r="AI6" i="8"/>
  <c r="AI18" i="8"/>
  <c r="AI10" i="8"/>
  <c r="BH260" i="8"/>
  <c r="BH258" i="8"/>
  <c r="BH256" i="8"/>
  <c r="BH254" i="8"/>
  <c r="BH252" i="8"/>
  <c r="BH250" i="8"/>
  <c r="BH248" i="8"/>
  <c r="BH246" i="8"/>
  <c r="BH244" i="8"/>
  <c r="BH242" i="8"/>
  <c r="BH240" i="8"/>
  <c r="BH261" i="8"/>
  <c r="BH259" i="8"/>
  <c r="BH257" i="8"/>
  <c r="BH255" i="8"/>
  <c r="BH253" i="8"/>
  <c r="BH251" i="8"/>
  <c r="BH249" i="8"/>
  <c r="BH247" i="8"/>
  <c r="BH245" i="8"/>
  <c r="BH243" i="8"/>
  <c r="BH241" i="8"/>
  <c r="BH239" i="8"/>
  <c r="BH238" i="8"/>
  <c r="BH237" i="8"/>
  <c r="BH236" i="8"/>
  <c r="BH235" i="8"/>
  <c r="BH234" i="8"/>
  <c r="BH233" i="8"/>
  <c r="BH232" i="8"/>
  <c r="BH231" i="8"/>
  <c r="BH230" i="8"/>
  <c r="BH229" i="8"/>
  <c r="BH228" i="8"/>
  <c r="BH227" i="8"/>
  <c r="BH226" i="8"/>
  <c r="BH225" i="8"/>
  <c r="BH224" i="8"/>
  <c r="BH223" i="8"/>
  <c r="BH222" i="8"/>
  <c r="BH221" i="8"/>
  <c r="BH220" i="8"/>
  <c r="BH219" i="8"/>
  <c r="BH218" i="8"/>
  <c r="BH217" i="8"/>
  <c r="BH216" i="8"/>
  <c r="BH215" i="8"/>
  <c r="BH214" i="8"/>
  <c r="BH213" i="8"/>
  <c r="BH212" i="8"/>
  <c r="BH209" i="8"/>
  <c r="BH208" i="8"/>
  <c r="BH207" i="8"/>
  <c r="BH206" i="8"/>
  <c r="BH205" i="8"/>
  <c r="BH204" i="8"/>
  <c r="BH203" i="8"/>
  <c r="BH202" i="8"/>
  <c r="BH201" i="8"/>
  <c r="BH200" i="8"/>
  <c r="BH199" i="8"/>
  <c r="BH198" i="8"/>
  <c r="BH197" i="8"/>
  <c r="BH196" i="8"/>
  <c r="BH195" i="8"/>
  <c r="BH194" i="8"/>
  <c r="BH193" i="8"/>
  <c r="BH192" i="8"/>
  <c r="BH191" i="8"/>
  <c r="BH190" i="8"/>
  <c r="BH189" i="8"/>
  <c r="AQ53" i="8"/>
  <c r="AQ52" i="8"/>
  <c r="AQ55" i="8"/>
  <c r="AQ51" i="8"/>
  <c r="AQ54" i="8"/>
  <c r="AQ50" i="8"/>
  <c r="AQ49" i="8"/>
  <c r="AQ45" i="8"/>
  <c r="AQ47" i="8"/>
  <c r="AQ43" i="8"/>
  <c r="AQ46" i="8"/>
  <c r="AQ39" i="8"/>
  <c r="AQ42" i="8"/>
  <c r="AQ41" i="8"/>
  <c r="AQ38" i="8"/>
  <c r="AQ37" i="8"/>
  <c r="AQ48" i="8"/>
  <c r="AQ36" i="8"/>
  <c r="AQ44" i="8"/>
  <c r="AQ35" i="8"/>
  <c r="AQ40" i="8"/>
  <c r="AQ34" i="8"/>
  <c r="AQ32" i="8"/>
  <c r="AQ28" i="8"/>
  <c r="AQ33" i="8"/>
  <c r="AQ31" i="8"/>
  <c r="AQ27" i="8"/>
  <c r="AQ23" i="8"/>
  <c r="AQ19" i="8"/>
  <c r="AQ30" i="8"/>
  <c r="AQ29" i="8"/>
  <c r="AQ25" i="8"/>
  <c r="AQ21" i="8"/>
  <c r="AQ26" i="8"/>
  <c r="AQ24" i="8"/>
  <c r="AQ15" i="8"/>
  <c r="AQ11" i="8"/>
  <c r="AQ7" i="8"/>
  <c r="AQ22" i="8"/>
  <c r="AQ18" i="8"/>
  <c r="AQ20" i="8"/>
  <c r="AQ17" i="8"/>
  <c r="AQ13" i="8"/>
  <c r="AQ9" i="8"/>
  <c r="AQ16" i="8"/>
  <c r="AQ8" i="8"/>
  <c r="AQ14" i="8"/>
  <c r="AQ12" i="8"/>
  <c r="AQ6" i="8"/>
  <c r="AQ10" i="8"/>
  <c r="BP260" i="8"/>
  <c r="BP258" i="8"/>
  <c r="BP256" i="8"/>
  <c r="BP254" i="8"/>
  <c r="BP252" i="8"/>
  <c r="BP250" i="8"/>
  <c r="BP248" i="8"/>
  <c r="BP246" i="8"/>
  <c r="BP244" i="8"/>
  <c r="BP242" i="8"/>
  <c r="BP240" i="8"/>
  <c r="BP238" i="8"/>
  <c r="BP261" i="8"/>
  <c r="BP259" i="8"/>
  <c r="BP257" i="8"/>
  <c r="BP255" i="8"/>
  <c r="BP253" i="8"/>
  <c r="BP251" i="8"/>
  <c r="BP249" i="8"/>
  <c r="BP247" i="8"/>
  <c r="BP245" i="8"/>
  <c r="BP243" i="8"/>
  <c r="BP241" i="8"/>
  <c r="BP239" i="8"/>
  <c r="BP237" i="8"/>
  <c r="BP236" i="8"/>
  <c r="BP235" i="8"/>
  <c r="BP234" i="8"/>
  <c r="BP233" i="8"/>
  <c r="BP232" i="8"/>
  <c r="BP231" i="8"/>
  <c r="BP230" i="8"/>
  <c r="BP229" i="8"/>
  <c r="BP228" i="8"/>
  <c r="BP227" i="8"/>
  <c r="BP226" i="8"/>
  <c r="BP225" i="8"/>
  <c r="BP224" i="8"/>
  <c r="BP223" i="8"/>
  <c r="BP222" i="8"/>
  <c r="BP221" i="8"/>
  <c r="BP220" i="8"/>
  <c r="BP219" i="8"/>
  <c r="BP218" i="8"/>
  <c r="BP217" i="8"/>
  <c r="BP216" i="8"/>
  <c r="BP215" i="8"/>
  <c r="BP214" i="8"/>
  <c r="BP213" i="8"/>
  <c r="BP212" i="8"/>
  <c r="BP209" i="8"/>
  <c r="BP208" i="8"/>
  <c r="BP207" i="8"/>
  <c r="BP206" i="8"/>
  <c r="BP205" i="8"/>
  <c r="BP204" i="8"/>
  <c r="BP203" i="8"/>
  <c r="BP202" i="8"/>
  <c r="BP201" i="8"/>
  <c r="BP200" i="8"/>
  <c r="BP199" i="8"/>
  <c r="BP198" i="8"/>
  <c r="BP197" i="8"/>
  <c r="BP196" i="8"/>
  <c r="BP195" i="8"/>
  <c r="BP194" i="8"/>
  <c r="BP193" i="8"/>
  <c r="BP192" i="8"/>
  <c r="BP191" i="8"/>
  <c r="BP190" i="8"/>
  <c r="BP189" i="8"/>
  <c r="AY53" i="8"/>
  <c r="AY52" i="8"/>
  <c r="AY55" i="8"/>
  <c r="AY51" i="8"/>
  <c r="AY54" i="8"/>
  <c r="AY50" i="8"/>
  <c r="AY49" i="8"/>
  <c r="AY45" i="8"/>
  <c r="AY47" i="8"/>
  <c r="AY43" i="8"/>
  <c r="AY48" i="8"/>
  <c r="AY46" i="8"/>
  <c r="AY39" i="8"/>
  <c r="AY42" i="8"/>
  <c r="AY41" i="8"/>
  <c r="AY44" i="8"/>
  <c r="AY38" i="8"/>
  <c r="AY37" i="8"/>
  <c r="AY36" i="8"/>
  <c r="AY35" i="8"/>
  <c r="AY40" i="8"/>
  <c r="AY34" i="8"/>
  <c r="AY32" i="8"/>
  <c r="AY28" i="8"/>
  <c r="AY33" i="8"/>
  <c r="AY31" i="8"/>
  <c r="AY27" i="8"/>
  <c r="AY23" i="8"/>
  <c r="AY19" i="8"/>
  <c r="AY30" i="8"/>
  <c r="AY26" i="8"/>
  <c r="AY29" i="8"/>
  <c r="AY25" i="8"/>
  <c r="AY21" i="8"/>
  <c r="AY18" i="8"/>
  <c r="AY24" i="8"/>
  <c r="AY15" i="8"/>
  <c r="AY11" i="8"/>
  <c r="AY7" i="8"/>
  <c r="AY22" i="8"/>
  <c r="AY20" i="8"/>
  <c r="AY17" i="8"/>
  <c r="AY13" i="8"/>
  <c r="AY9" i="8"/>
  <c r="AY16" i="8"/>
  <c r="AY8" i="8"/>
  <c r="AY14" i="8"/>
  <c r="AY12" i="8"/>
  <c r="AY6" i="8"/>
  <c r="AY10" i="8"/>
  <c r="BG53" i="8"/>
  <c r="BG52" i="8"/>
  <c r="BG55" i="8"/>
  <c r="BG51" i="8"/>
  <c r="BG54" i="8"/>
  <c r="BG50" i="8"/>
  <c r="BG49" i="8"/>
  <c r="BG45" i="8"/>
  <c r="BG47" i="8"/>
  <c r="BG43" i="8"/>
  <c r="BG46" i="8"/>
  <c r="BG39" i="8"/>
  <c r="BG48" i="8"/>
  <c r="BG42" i="8"/>
  <c r="BG41" i="8"/>
  <c r="BG38" i="8"/>
  <c r="BG37" i="8"/>
  <c r="BG36" i="8"/>
  <c r="BG44" i="8"/>
  <c r="BG35" i="8"/>
  <c r="BG40" i="8"/>
  <c r="BG34" i="8"/>
  <c r="BG32" i="8"/>
  <c r="BG28" i="8"/>
  <c r="BG33" i="8"/>
  <c r="BG31" i="8"/>
  <c r="BG27" i="8"/>
  <c r="BG23" i="8"/>
  <c r="BG19" i="8"/>
  <c r="BG30" i="8"/>
  <c r="BG26" i="8"/>
  <c r="BG29" i="8"/>
  <c r="BG25" i="8"/>
  <c r="BG21" i="8"/>
  <c r="BG18" i="8"/>
  <c r="BG24" i="8"/>
  <c r="BG15" i="8"/>
  <c r="BG11" i="8"/>
  <c r="BG7" i="8"/>
  <c r="BG22" i="8"/>
  <c r="BG20" i="8"/>
  <c r="BG17" i="8"/>
  <c r="BG13" i="8"/>
  <c r="BG9" i="8"/>
  <c r="BG16" i="8"/>
  <c r="BG8" i="8"/>
  <c r="BG14" i="8"/>
  <c r="BG12" i="8"/>
  <c r="BG6" i="8"/>
  <c r="BG10" i="8"/>
  <c r="BK53" i="8"/>
  <c r="BK52" i="8"/>
  <c r="BK55" i="8"/>
  <c r="BK51" i="8"/>
  <c r="BK54" i="8"/>
  <c r="BK50" i="8"/>
  <c r="BK45" i="8"/>
  <c r="BK41" i="8"/>
  <c r="BK49" i="8"/>
  <c r="BK47" i="8"/>
  <c r="BK43" i="8"/>
  <c r="BK42" i="8"/>
  <c r="BK39" i="8"/>
  <c r="BK46" i="8"/>
  <c r="BK37" i="8"/>
  <c r="BK44" i="8"/>
  <c r="BK40" i="8"/>
  <c r="BK36" i="8"/>
  <c r="BK48" i="8"/>
  <c r="BK38" i="8"/>
  <c r="BK35" i="8"/>
  <c r="BK34" i="8"/>
  <c r="BK32" i="8"/>
  <c r="BK28" i="8"/>
  <c r="BK31" i="8"/>
  <c r="BK27" i="8"/>
  <c r="BK23" i="8"/>
  <c r="BK19" i="8"/>
  <c r="BK30" i="8"/>
  <c r="BK26" i="8"/>
  <c r="BK33" i="8"/>
  <c r="BK29" i="8"/>
  <c r="BK25" i="8"/>
  <c r="BK21" i="8"/>
  <c r="BK22" i="8"/>
  <c r="BK20" i="8"/>
  <c r="BK15" i="8"/>
  <c r="BK11" i="8"/>
  <c r="BK7" i="8"/>
  <c r="BK18" i="8"/>
  <c r="BK24" i="8"/>
  <c r="BK17" i="8"/>
  <c r="BK13" i="8"/>
  <c r="BK9" i="8"/>
  <c r="BK12" i="8"/>
  <c r="BK10" i="8"/>
  <c r="BK16" i="8"/>
  <c r="BK8" i="8"/>
  <c r="BK6" i="8"/>
  <c r="BK14" i="8"/>
  <c r="BS53" i="8"/>
  <c r="BS52" i="8"/>
  <c r="BS55" i="8"/>
  <c r="BS51" i="8"/>
  <c r="BS54" i="8"/>
  <c r="BS50" i="8"/>
  <c r="BS45" i="8"/>
  <c r="BS41" i="8"/>
  <c r="BS49" i="8"/>
  <c r="BS47" i="8"/>
  <c r="BS43" i="8"/>
  <c r="BS42" i="8"/>
  <c r="BS39" i="8"/>
  <c r="BS46" i="8"/>
  <c r="BS37" i="8"/>
  <c r="BS48" i="8"/>
  <c r="BS40" i="8"/>
  <c r="BS36" i="8"/>
  <c r="BS32" i="8"/>
  <c r="BS38" i="8"/>
  <c r="BS35" i="8"/>
  <c r="BS44" i="8"/>
  <c r="BS34" i="8"/>
  <c r="BS28" i="8"/>
  <c r="BS31" i="8"/>
  <c r="BS27" i="8"/>
  <c r="BS23" i="8"/>
  <c r="BS19" i="8"/>
  <c r="BS30" i="8"/>
  <c r="BS26" i="8"/>
  <c r="BS33" i="8"/>
  <c r="BS29" i="8"/>
  <c r="BS25" i="8"/>
  <c r="BS21" i="8"/>
  <c r="BS22" i="8"/>
  <c r="BS20" i="8"/>
  <c r="BS15" i="8"/>
  <c r="BS11" i="8"/>
  <c r="BS7" i="8"/>
  <c r="BS18" i="8"/>
  <c r="BS24" i="8"/>
  <c r="BS17" i="8"/>
  <c r="BS13" i="8"/>
  <c r="BS9" i="8"/>
  <c r="BS12" i="8"/>
  <c r="BS10" i="8"/>
  <c r="BS16" i="8"/>
  <c r="BS8" i="8"/>
  <c r="BS6" i="8"/>
  <c r="BS14" i="8"/>
  <c r="BA61" i="8"/>
  <c r="AB52" i="8"/>
  <c r="AB55" i="8"/>
  <c r="AB51" i="8"/>
  <c r="AB54" i="8"/>
  <c r="AB50" i="8"/>
  <c r="AB53" i="8"/>
  <c r="AB49" i="8"/>
  <c r="AB48" i="8"/>
  <c r="AB44" i="8"/>
  <c r="AB46" i="8"/>
  <c r="AB42" i="8"/>
  <c r="AB38" i="8"/>
  <c r="AB45" i="8"/>
  <c r="AB40" i="8"/>
  <c r="AB47" i="8"/>
  <c r="AB41" i="8"/>
  <c r="AB36" i="8"/>
  <c r="AB43" i="8"/>
  <c r="AB39" i="8"/>
  <c r="AB35" i="8"/>
  <c r="AB37" i="8"/>
  <c r="AB33" i="8"/>
  <c r="AB31" i="8"/>
  <c r="AB27" i="8"/>
  <c r="AB30" i="8"/>
  <c r="AB26" i="8"/>
  <c r="AB22" i="8"/>
  <c r="AB34" i="8"/>
  <c r="AB29" i="8"/>
  <c r="AB32" i="8"/>
  <c r="AB28" i="8"/>
  <c r="AB24" i="8"/>
  <c r="AB20" i="8"/>
  <c r="AB21" i="8"/>
  <c r="AB19" i="8"/>
  <c r="AB18" i="8"/>
  <c r="AB14" i="8"/>
  <c r="AB10" i="8"/>
  <c r="AB25" i="8"/>
  <c r="AB23" i="8"/>
  <c r="AB16" i="8"/>
  <c r="AB12" i="8"/>
  <c r="AB8" i="8"/>
  <c r="AB11" i="8"/>
  <c r="AB7" i="8"/>
  <c r="AB17" i="8"/>
  <c r="AB9" i="8"/>
  <c r="AB6" i="8"/>
  <c r="AB15" i="8"/>
  <c r="AB13" i="8"/>
  <c r="BA261" i="8"/>
  <c r="BA260" i="8"/>
  <c r="BA259" i="8"/>
  <c r="BA258" i="8"/>
  <c r="BA257" i="8"/>
  <c r="BA256" i="8"/>
  <c r="BA255" i="8"/>
  <c r="BA254" i="8"/>
  <c r="BA253" i="8"/>
  <c r="BA252" i="8"/>
  <c r="BA251" i="8"/>
  <c r="BA250" i="8"/>
  <c r="BA249" i="8"/>
  <c r="BA248" i="8"/>
  <c r="BA247" i="8"/>
  <c r="BA246" i="8"/>
  <c r="BA245" i="8"/>
  <c r="BA244" i="8"/>
  <c r="BA243" i="8"/>
  <c r="BA242" i="8"/>
  <c r="BA241" i="8"/>
  <c r="BA240" i="8"/>
  <c r="BA239" i="8"/>
  <c r="BA238" i="8"/>
  <c r="BA237" i="8"/>
  <c r="BA236" i="8"/>
  <c r="BA235" i="8"/>
  <c r="BA234" i="8"/>
  <c r="BA233" i="8"/>
  <c r="BA232" i="8"/>
  <c r="BA231" i="8"/>
  <c r="BA230" i="8"/>
  <c r="BA229" i="8"/>
  <c r="BA228" i="8"/>
  <c r="BA227" i="8"/>
  <c r="BA226" i="8"/>
  <c r="BA225" i="8"/>
  <c r="BA224" i="8"/>
  <c r="BA223" i="8"/>
  <c r="BA222" i="8"/>
  <c r="BA221" i="8"/>
  <c r="BA220" i="8"/>
  <c r="BA219" i="8"/>
  <c r="BA218" i="8"/>
  <c r="BA217" i="8"/>
  <c r="BA216" i="8"/>
  <c r="BA215" i="8"/>
  <c r="BA214" i="8"/>
  <c r="BA213" i="8"/>
  <c r="BA212" i="8"/>
  <c r="BA209" i="8"/>
  <c r="AF52" i="8"/>
  <c r="AF55" i="8"/>
  <c r="AF51" i="8"/>
  <c r="AF54" i="8"/>
  <c r="AF50" i="8"/>
  <c r="AF53" i="8"/>
  <c r="AF49" i="8"/>
  <c r="AF48" i="8"/>
  <c r="AF44" i="8"/>
  <c r="AF46" i="8"/>
  <c r="AF42" i="8"/>
  <c r="AF45" i="8"/>
  <c r="AF38" i="8"/>
  <c r="AF40" i="8"/>
  <c r="AF43" i="8"/>
  <c r="AF36" i="8"/>
  <c r="AF35" i="8"/>
  <c r="AF41" i="8"/>
  <c r="AF47" i="8"/>
  <c r="AF39" i="8"/>
  <c r="AF37" i="8"/>
  <c r="AF33" i="8"/>
  <c r="AF34" i="8"/>
  <c r="AF31" i="8"/>
  <c r="AF27" i="8"/>
  <c r="AF30" i="8"/>
  <c r="AF26" i="8"/>
  <c r="AF22" i="8"/>
  <c r="AF29" i="8"/>
  <c r="AF32" i="8"/>
  <c r="AF28" i="8"/>
  <c r="AF24" i="8"/>
  <c r="AF20" i="8"/>
  <c r="AF25" i="8"/>
  <c r="AF23" i="8"/>
  <c r="AF18" i="8"/>
  <c r="AF14" i="8"/>
  <c r="AF10" i="8"/>
  <c r="AF21" i="8"/>
  <c r="AF19" i="8"/>
  <c r="AF16" i="8"/>
  <c r="AF12" i="8"/>
  <c r="AF8" i="8"/>
  <c r="AF15" i="8"/>
  <c r="AF7" i="8"/>
  <c r="AF13" i="8"/>
  <c r="AF6" i="8"/>
  <c r="AF11" i="8"/>
  <c r="AF17" i="8"/>
  <c r="AF9" i="8"/>
  <c r="BE261" i="8"/>
  <c r="BE260" i="8"/>
  <c r="BE259" i="8"/>
  <c r="BE258" i="8"/>
  <c r="BE257" i="8"/>
  <c r="BE256" i="8"/>
  <c r="BE255" i="8"/>
  <c r="BE254" i="8"/>
  <c r="BE253" i="8"/>
  <c r="BE252" i="8"/>
  <c r="BE251" i="8"/>
  <c r="BE250" i="8"/>
  <c r="BE249" i="8"/>
  <c r="BE248" i="8"/>
  <c r="BE247" i="8"/>
  <c r="BE246" i="8"/>
  <c r="BE245" i="8"/>
  <c r="BE244" i="8"/>
  <c r="BE243" i="8"/>
  <c r="BE242" i="8"/>
  <c r="BE241" i="8"/>
  <c r="BE240" i="8"/>
  <c r="BE239" i="8"/>
  <c r="BE238" i="8"/>
  <c r="BE237" i="8"/>
  <c r="BE236" i="8"/>
  <c r="BE235" i="8"/>
  <c r="BE234" i="8"/>
  <c r="BE233" i="8"/>
  <c r="BE232" i="8"/>
  <c r="BE231" i="8"/>
  <c r="BE230" i="8"/>
  <c r="BE229" i="8"/>
  <c r="BE228" i="8"/>
  <c r="BE227" i="8"/>
  <c r="BE226" i="8"/>
  <c r="BE225" i="8"/>
  <c r="BE224" i="8"/>
  <c r="BE223" i="8"/>
  <c r="BE222" i="8"/>
  <c r="BE221" i="8"/>
  <c r="BE220" i="8"/>
  <c r="BE219" i="8"/>
  <c r="BE218" i="8"/>
  <c r="BE217" i="8"/>
  <c r="BE216" i="8"/>
  <c r="BE215" i="8"/>
  <c r="BE214" i="8"/>
  <c r="BE213" i="8"/>
  <c r="BE212" i="8"/>
  <c r="BE209" i="8"/>
  <c r="AJ52" i="8"/>
  <c r="AJ55" i="8"/>
  <c r="AJ51" i="8"/>
  <c r="AJ54" i="8"/>
  <c r="AJ50" i="8"/>
  <c r="AJ53" i="8"/>
  <c r="AJ49" i="8"/>
  <c r="AJ48" i="8"/>
  <c r="AJ44" i="8"/>
  <c r="AJ46" i="8"/>
  <c r="AJ42" i="8"/>
  <c r="AJ38" i="8"/>
  <c r="AJ45" i="8"/>
  <c r="AJ40" i="8"/>
  <c r="AJ41" i="8"/>
  <c r="AJ36" i="8"/>
  <c r="AJ39" i="8"/>
  <c r="AJ35" i="8"/>
  <c r="AJ47" i="8"/>
  <c r="AJ43" i="8"/>
  <c r="AJ37" i="8"/>
  <c r="AJ33" i="8"/>
  <c r="AJ31" i="8"/>
  <c r="AJ27" i="8"/>
  <c r="AJ30" i="8"/>
  <c r="AJ26" i="8"/>
  <c r="AJ22" i="8"/>
  <c r="AJ34" i="8"/>
  <c r="AJ29" i="8"/>
  <c r="AJ32" i="8"/>
  <c r="AJ28" i="8"/>
  <c r="AJ24" i="8"/>
  <c r="AJ20" i="8"/>
  <c r="AJ21" i="8"/>
  <c r="AJ19" i="8"/>
  <c r="AJ18" i="8"/>
  <c r="AJ14" i="8"/>
  <c r="AJ10" i="8"/>
  <c r="AJ25" i="8"/>
  <c r="AJ23" i="8"/>
  <c r="AJ16" i="8"/>
  <c r="AJ12" i="8"/>
  <c r="AJ8" i="8"/>
  <c r="AJ11" i="8"/>
  <c r="AJ7" i="8"/>
  <c r="AJ17" i="8"/>
  <c r="AJ9" i="8"/>
  <c r="AJ6" i="8"/>
  <c r="AJ15" i="8"/>
  <c r="AJ13" i="8"/>
  <c r="BI261" i="8"/>
  <c r="BI260" i="8"/>
  <c r="BI259" i="8"/>
  <c r="BI258" i="8"/>
  <c r="BI257" i="8"/>
  <c r="BI256" i="8"/>
  <c r="BI255" i="8"/>
  <c r="BI254" i="8"/>
  <c r="BI253" i="8"/>
  <c r="BI252" i="8"/>
  <c r="BI251" i="8"/>
  <c r="BI250" i="8"/>
  <c r="BI249" i="8"/>
  <c r="BI248" i="8"/>
  <c r="BI247" i="8"/>
  <c r="BI246" i="8"/>
  <c r="BI245" i="8"/>
  <c r="BI244" i="8"/>
  <c r="BI243" i="8"/>
  <c r="BI242" i="8"/>
  <c r="BI241" i="8"/>
  <c r="BI240" i="8"/>
  <c r="BI239" i="8"/>
  <c r="BI238" i="8"/>
  <c r="BI237" i="8"/>
  <c r="BI236" i="8"/>
  <c r="BI235" i="8"/>
  <c r="BI234" i="8"/>
  <c r="BI233" i="8"/>
  <c r="BI232" i="8"/>
  <c r="BI231" i="8"/>
  <c r="BI230" i="8"/>
  <c r="BI229" i="8"/>
  <c r="BI228" i="8"/>
  <c r="BI227" i="8"/>
  <c r="BI226" i="8"/>
  <c r="BI225" i="8"/>
  <c r="BI224" i="8"/>
  <c r="BI223" i="8"/>
  <c r="BI222" i="8"/>
  <c r="BI221" i="8"/>
  <c r="BI220" i="8"/>
  <c r="BI219" i="8"/>
  <c r="BI218" i="8"/>
  <c r="BI217" i="8"/>
  <c r="BI216" i="8"/>
  <c r="BI215" i="8"/>
  <c r="BI214" i="8"/>
  <c r="BI213" i="8"/>
  <c r="BI212" i="8"/>
  <c r="BI209" i="8"/>
  <c r="BI208" i="8"/>
  <c r="AN52" i="8"/>
  <c r="AN55" i="8"/>
  <c r="AN51" i="8"/>
  <c r="AN54" i="8"/>
  <c r="AN50" i="8"/>
  <c r="AN53" i="8"/>
  <c r="AN49" i="8"/>
  <c r="AN48" i="8"/>
  <c r="AN44" i="8"/>
  <c r="AN46" i="8"/>
  <c r="AN42" i="8"/>
  <c r="AN45" i="8"/>
  <c r="AN38" i="8"/>
  <c r="AN40" i="8"/>
  <c r="AN36" i="8"/>
  <c r="AN47" i="8"/>
  <c r="AN35" i="8"/>
  <c r="AN43" i="8"/>
  <c r="AN41" i="8"/>
  <c r="AN34" i="8"/>
  <c r="AN39" i="8"/>
  <c r="AN37" i="8"/>
  <c r="AN33" i="8"/>
  <c r="AN31" i="8"/>
  <c r="AN27" i="8"/>
  <c r="AN30" i="8"/>
  <c r="AN26" i="8"/>
  <c r="AN22" i="8"/>
  <c r="AN29" i="8"/>
  <c r="AN32" i="8"/>
  <c r="AN28" i="8"/>
  <c r="AN24" i="8"/>
  <c r="AN20" i="8"/>
  <c r="AN25" i="8"/>
  <c r="AN23" i="8"/>
  <c r="AN18" i="8"/>
  <c r="AN14" i="8"/>
  <c r="AN10" i="8"/>
  <c r="AN21" i="8"/>
  <c r="AN19" i="8"/>
  <c r="AN16" i="8"/>
  <c r="AN12" i="8"/>
  <c r="AN8" i="8"/>
  <c r="AN15" i="8"/>
  <c r="AN7" i="8"/>
  <c r="AN13" i="8"/>
  <c r="AN6" i="8"/>
  <c r="AN11" i="8"/>
  <c r="AN17" i="8"/>
  <c r="AN9" i="8"/>
  <c r="BM261" i="8"/>
  <c r="BM260" i="8"/>
  <c r="BM259" i="8"/>
  <c r="BM258" i="8"/>
  <c r="BM257" i="8"/>
  <c r="BM256" i="8"/>
  <c r="BM255" i="8"/>
  <c r="BM254" i="8"/>
  <c r="BM253" i="8"/>
  <c r="BM252" i="8"/>
  <c r="BM251" i="8"/>
  <c r="BM250" i="8"/>
  <c r="BM249" i="8"/>
  <c r="BM248" i="8"/>
  <c r="BM247" i="8"/>
  <c r="BM246" i="8"/>
  <c r="BM245" i="8"/>
  <c r="BM244" i="8"/>
  <c r="BM243" i="8"/>
  <c r="BM242" i="8"/>
  <c r="BM241" i="8"/>
  <c r="BM240" i="8"/>
  <c r="BM239" i="8"/>
  <c r="BM238" i="8"/>
  <c r="BM237" i="8"/>
  <c r="BM236" i="8"/>
  <c r="BM235" i="8"/>
  <c r="BM234" i="8"/>
  <c r="BM233" i="8"/>
  <c r="BM232" i="8"/>
  <c r="BM231" i="8"/>
  <c r="BM230" i="8"/>
  <c r="BM229" i="8"/>
  <c r="BM228" i="8"/>
  <c r="BM227" i="8"/>
  <c r="BM226" i="8"/>
  <c r="BM225" i="8"/>
  <c r="BM224" i="8"/>
  <c r="BM223" i="8"/>
  <c r="BM222" i="8"/>
  <c r="BM221" i="8"/>
  <c r="BM220" i="8"/>
  <c r="BM219" i="8"/>
  <c r="BM218" i="8"/>
  <c r="BM217" i="8"/>
  <c r="BM216" i="8"/>
  <c r="BM215" i="8"/>
  <c r="BM214" i="8"/>
  <c r="BM213" i="8"/>
  <c r="BM212" i="8"/>
  <c r="BM209" i="8"/>
  <c r="BM208" i="8"/>
  <c r="BQ61" i="8"/>
  <c r="AR52" i="8"/>
  <c r="AR55" i="8"/>
  <c r="AR51" i="8"/>
  <c r="AR54" i="8"/>
  <c r="AR50" i="8"/>
  <c r="AR53" i="8"/>
  <c r="AR49" i="8"/>
  <c r="AR48" i="8"/>
  <c r="AR44" i="8"/>
  <c r="AR46" i="8"/>
  <c r="AR42" i="8"/>
  <c r="AR38" i="8"/>
  <c r="AR45" i="8"/>
  <c r="AR40" i="8"/>
  <c r="AR47" i="8"/>
  <c r="AR41" i="8"/>
  <c r="AR36" i="8"/>
  <c r="AR43" i="8"/>
  <c r="AR39" i="8"/>
  <c r="AR35" i="8"/>
  <c r="AR34" i="8"/>
  <c r="AR37" i="8"/>
  <c r="AR33" i="8"/>
  <c r="AR31" i="8"/>
  <c r="AR27" i="8"/>
  <c r="AR30" i="8"/>
  <c r="AR26" i="8"/>
  <c r="AR22" i="8"/>
  <c r="AR29" i="8"/>
  <c r="AR32" i="8"/>
  <c r="AR28" i="8"/>
  <c r="AR24" i="8"/>
  <c r="AR20" i="8"/>
  <c r="AR21" i="8"/>
  <c r="AR19" i="8"/>
  <c r="AR18" i="8"/>
  <c r="AR14" i="8"/>
  <c r="AR10" i="8"/>
  <c r="AR25" i="8"/>
  <c r="AR23" i="8"/>
  <c r="AR16" i="8"/>
  <c r="AR12" i="8"/>
  <c r="AR8" i="8"/>
  <c r="AR11" i="8"/>
  <c r="AR17" i="8"/>
  <c r="AR9" i="8"/>
  <c r="AR6" i="8"/>
  <c r="AR15" i="8"/>
  <c r="AR7" i="8"/>
  <c r="AR13" i="8"/>
  <c r="BQ261" i="8"/>
  <c r="BQ260" i="8"/>
  <c r="BQ259" i="8"/>
  <c r="BQ258" i="8"/>
  <c r="BQ257" i="8"/>
  <c r="BQ256" i="8"/>
  <c r="BQ255" i="8"/>
  <c r="BQ254" i="8"/>
  <c r="BQ253" i="8"/>
  <c r="BQ252" i="8"/>
  <c r="BQ251" i="8"/>
  <c r="BQ250" i="8"/>
  <c r="BQ249" i="8"/>
  <c r="BQ248" i="8"/>
  <c r="BQ247" i="8"/>
  <c r="BQ246" i="8"/>
  <c r="BQ245" i="8"/>
  <c r="BQ244" i="8"/>
  <c r="BQ243" i="8"/>
  <c r="BQ242" i="8"/>
  <c r="BQ241" i="8"/>
  <c r="BQ240" i="8"/>
  <c r="BQ239" i="8"/>
  <c r="BQ238" i="8"/>
  <c r="BQ237" i="8"/>
  <c r="BQ236" i="8"/>
  <c r="BQ235" i="8"/>
  <c r="BQ234" i="8"/>
  <c r="BQ233" i="8"/>
  <c r="BQ232" i="8"/>
  <c r="BQ231" i="8"/>
  <c r="BQ230" i="8"/>
  <c r="BQ229" i="8"/>
  <c r="BQ228" i="8"/>
  <c r="BQ227" i="8"/>
  <c r="BQ226" i="8"/>
  <c r="BQ225" i="8"/>
  <c r="BQ224" i="8"/>
  <c r="BQ223" i="8"/>
  <c r="BQ222" i="8"/>
  <c r="BQ221" i="8"/>
  <c r="BQ220" i="8"/>
  <c r="BQ219" i="8"/>
  <c r="BQ218" i="8"/>
  <c r="BQ217" i="8"/>
  <c r="BQ216" i="8"/>
  <c r="BQ215" i="8"/>
  <c r="BQ214" i="8"/>
  <c r="BQ213" i="8"/>
  <c r="BQ212" i="8"/>
  <c r="BQ209" i="8"/>
  <c r="BQ208" i="8"/>
  <c r="AV52" i="8"/>
  <c r="AV55" i="8"/>
  <c r="AV51" i="8"/>
  <c r="AV54" i="8"/>
  <c r="AV50" i="8"/>
  <c r="AV53" i="8"/>
  <c r="AV49" i="8"/>
  <c r="AV48" i="8"/>
  <c r="AV44" i="8"/>
  <c r="AV46" i="8"/>
  <c r="AV42" i="8"/>
  <c r="AV45" i="8"/>
  <c r="AV38" i="8"/>
  <c r="AV40" i="8"/>
  <c r="AV43" i="8"/>
  <c r="AV36" i="8"/>
  <c r="AV35" i="8"/>
  <c r="AV41" i="8"/>
  <c r="AV34" i="8"/>
  <c r="AV47" i="8"/>
  <c r="AV39" i="8"/>
  <c r="AV37" i="8"/>
  <c r="AV33" i="8"/>
  <c r="AV31" i="8"/>
  <c r="AV27" i="8"/>
  <c r="AV30" i="8"/>
  <c r="AV26" i="8"/>
  <c r="AV22" i="8"/>
  <c r="AV18" i="8"/>
  <c r="AV29" i="8"/>
  <c r="AV32" i="8"/>
  <c r="AV28" i="8"/>
  <c r="AV24" i="8"/>
  <c r="AV20" i="8"/>
  <c r="AV25" i="8"/>
  <c r="AV23" i="8"/>
  <c r="AV14" i="8"/>
  <c r="AV10" i="8"/>
  <c r="AV21" i="8"/>
  <c r="AV19" i="8"/>
  <c r="AV16" i="8"/>
  <c r="AV12" i="8"/>
  <c r="AV8" i="8"/>
  <c r="AV15" i="8"/>
  <c r="AV7" i="8"/>
  <c r="AV13" i="8"/>
  <c r="AV6" i="8"/>
  <c r="AV11" i="8"/>
  <c r="AV17" i="8"/>
  <c r="AV9" i="8"/>
  <c r="AZ52" i="8"/>
  <c r="AZ55" i="8"/>
  <c r="AZ51" i="8"/>
  <c r="AZ54" i="8"/>
  <c r="AZ50" i="8"/>
  <c r="AZ53" i="8"/>
  <c r="AZ49" i="8"/>
  <c r="AZ44" i="8"/>
  <c r="AZ48" i="8"/>
  <c r="AZ46" i="8"/>
  <c r="AZ42" i="8"/>
  <c r="AZ38" i="8"/>
  <c r="AZ45" i="8"/>
  <c r="AZ40" i="8"/>
  <c r="AZ41" i="8"/>
  <c r="AZ36" i="8"/>
  <c r="AZ39" i="8"/>
  <c r="AZ35" i="8"/>
  <c r="AZ47" i="8"/>
  <c r="AZ34" i="8"/>
  <c r="AZ43" i="8"/>
  <c r="AZ37" i="8"/>
  <c r="AZ33" i="8"/>
  <c r="AZ31" i="8"/>
  <c r="AZ27" i="8"/>
  <c r="AZ30" i="8"/>
  <c r="AZ26" i="8"/>
  <c r="AZ22" i="8"/>
  <c r="AZ18" i="8"/>
  <c r="AZ29" i="8"/>
  <c r="AZ32" i="8"/>
  <c r="AZ28" i="8"/>
  <c r="AZ24" i="8"/>
  <c r="AZ20" i="8"/>
  <c r="AZ21" i="8"/>
  <c r="AZ19" i="8"/>
  <c r="AZ14" i="8"/>
  <c r="AZ10" i="8"/>
  <c r="AZ25" i="8"/>
  <c r="AZ23" i="8"/>
  <c r="AZ16" i="8"/>
  <c r="AZ12" i="8"/>
  <c r="AZ8" i="8"/>
  <c r="AZ11" i="8"/>
  <c r="AZ17" i="8"/>
  <c r="AZ9" i="8"/>
  <c r="AZ6" i="8"/>
  <c r="AZ15" i="8"/>
  <c r="AZ7" i="8"/>
  <c r="AZ13" i="8"/>
  <c r="BD52" i="8"/>
  <c r="BD55" i="8"/>
  <c r="BD51" i="8"/>
  <c r="BD54" i="8"/>
  <c r="BD50" i="8"/>
  <c r="BD53" i="8"/>
  <c r="BD49" i="8"/>
  <c r="BD48" i="8"/>
  <c r="BD44" i="8"/>
  <c r="BD46" i="8"/>
  <c r="BD42" i="8"/>
  <c r="BD45" i="8"/>
  <c r="BD38" i="8"/>
  <c r="BD40" i="8"/>
  <c r="BD36" i="8"/>
  <c r="BD47" i="8"/>
  <c r="BD35" i="8"/>
  <c r="BD43" i="8"/>
  <c r="BD41" i="8"/>
  <c r="BD34" i="8"/>
  <c r="BD39" i="8"/>
  <c r="BD37" i="8"/>
  <c r="BD33" i="8"/>
  <c r="BD31" i="8"/>
  <c r="BD27" i="8"/>
  <c r="BD30" i="8"/>
  <c r="BD26" i="8"/>
  <c r="BD22" i="8"/>
  <c r="BD18" i="8"/>
  <c r="BD29" i="8"/>
  <c r="BD32" i="8"/>
  <c r="BD28" i="8"/>
  <c r="BD24" i="8"/>
  <c r="BD20" i="8"/>
  <c r="BD25" i="8"/>
  <c r="BD23" i="8"/>
  <c r="BD14" i="8"/>
  <c r="BD10" i="8"/>
  <c r="BD21" i="8"/>
  <c r="BD19" i="8"/>
  <c r="BD16" i="8"/>
  <c r="BD12" i="8"/>
  <c r="BD8" i="8"/>
  <c r="BD15" i="8"/>
  <c r="BD7" i="8"/>
  <c r="BD13" i="8"/>
  <c r="BD6" i="8"/>
  <c r="BD11" i="8"/>
  <c r="BD17" i="8"/>
  <c r="BD9" i="8"/>
  <c r="BH52" i="8"/>
  <c r="BH55" i="8"/>
  <c r="BH51" i="8"/>
  <c r="BH54" i="8"/>
  <c r="BH50" i="8"/>
  <c r="BH53" i="8"/>
  <c r="BH49" i="8"/>
  <c r="BH44" i="8"/>
  <c r="BH48" i="8"/>
  <c r="BH46" i="8"/>
  <c r="BH42" i="8"/>
  <c r="BH38" i="8"/>
  <c r="BH45" i="8"/>
  <c r="BH40" i="8"/>
  <c r="BH47" i="8"/>
  <c r="BH41" i="8"/>
  <c r="BH36" i="8"/>
  <c r="BH43" i="8"/>
  <c r="BH39" i="8"/>
  <c r="BH35" i="8"/>
  <c r="BH34" i="8"/>
  <c r="BH37" i="8"/>
  <c r="BH33" i="8"/>
  <c r="BH31" i="8"/>
  <c r="BH27" i="8"/>
  <c r="BH30" i="8"/>
  <c r="BH26" i="8"/>
  <c r="BH22" i="8"/>
  <c r="BH18" i="8"/>
  <c r="BH29" i="8"/>
  <c r="BH32" i="8"/>
  <c r="BH28" i="8"/>
  <c r="BH24" i="8"/>
  <c r="BH20" i="8"/>
  <c r="BH21" i="8"/>
  <c r="BH19" i="8"/>
  <c r="BH14" i="8"/>
  <c r="BH10" i="8"/>
  <c r="BH25" i="8"/>
  <c r="BH23" i="8"/>
  <c r="BH16" i="8"/>
  <c r="BH12" i="8"/>
  <c r="BH8" i="8"/>
  <c r="BH11" i="8"/>
  <c r="BH17" i="8"/>
  <c r="BH9" i="8"/>
  <c r="BH6" i="8"/>
  <c r="BH15" i="8"/>
  <c r="BH7" i="8"/>
  <c r="BH13" i="8"/>
  <c r="BL52" i="8"/>
  <c r="BL55" i="8"/>
  <c r="BL51" i="8"/>
  <c r="BL54" i="8"/>
  <c r="BL50" i="8"/>
  <c r="BL53" i="8"/>
  <c r="BL49" i="8"/>
  <c r="BL48" i="8"/>
  <c r="BL44" i="8"/>
  <c r="BL46" i="8"/>
  <c r="BL42" i="8"/>
  <c r="BL45" i="8"/>
  <c r="BL38" i="8"/>
  <c r="BL41" i="8"/>
  <c r="BL40" i="8"/>
  <c r="BL43" i="8"/>
  <c r="BL36" i="8"/>
  <c r="BL35" i="8"/>
  <c r="BL34" i="8"/>
  <c r="BL47" i="8"/>
  <c r="BL39" i="8"/>
  <c r="BL37" i="8"/>
  <c r="BL33" i="8"/>
  <c r="BL31" i="8"/>
  <c r="BL27" i="8"/>
  <c r="BL30" i="8"/>
  <c r="BL26" i="8"/>
  <c r="BL22" i="8"/>
  <c r="BL18" i="8"/>
  <c r="BL29" i="8"/>
  <c r="BL32" i="8"/>
  <c r="BL28" i="8"/>
  <c r="BL24" i="8"/>
  <c r="BL20" i="8"/>
  <c r="BL25" i="8"/>
  <c r="BL23" i="8"/>
  <c r="BL14" i="8"/>
  <c r="BL10" i="8"/>
  <c r="BL21" i="8"/>
  <c r="BL19" i="8"/>
  <c r="BL16" i="8"/>
  <c r="BL12" i="8"/>
  <c r="BL8" i="8"/>
  <c r="BL15" i="8"/>
  <c r="BL7" i="8"/>
  <c r="BL13" i="8"/>
  <c r="BL6" i="8"/>
  <c r="BL11" i="8"/>
  <c r="BL17" i="8"/>
  <c r="BL9" i="8"/>
  <c r="BP52" i="8"/>
  <c r="BP55" i="8"/>
  <c r="BP51" i="8"/>
  <c r="BP54" i="8"/>
  <c r="BP50" i="8"/>
  <c r="BP53" i="8"/>
  <c r="BP49" i="8"/>
  <c r="BP44" i="8"/>
  <c r="BP48" i="8"/>
  <c r="BP46" i="8"/>
  <c r="BP42" i="8"/>
  <c r="BP41" i="8"/>
  <c r="BP38" i="8"/>
  <c r="BP45" i="8"/>
  <c r="BP40" i="8"/>
  <c r="BP36" i="8"/>
  <c r="BP39" i="8"/>
  <c r="BP35" i="8"/>
  <c r="BP47" i="8"/>
  <c r="BP34" i="8"/>
  <c r="BP43" i="8"/>
  <c r="BP37" i="8"/>
  <c r="BP33" i="8"/>
  <c r="BP31" i="8"/>
  <c r="BP27" i="8"/>
  <c r="BP30" i="8"/>
  <c r="BP26" i="8"/>
  <c r="BP22" i="8"/>
  <c r="BP18" i="8"/>
  <c r="BP29" i="8"/>
  <c r="BP32" i="8"/>
  <c r="BP28" i="8"/>
  <c r="BP24" i="8"/>
  <c r="BP20" i="8"/>
  <c r="BP21" i="8"/>
  <c r="BP19" i="8"/>
  <c r="BP14" i="8"/>
  <c r="BP10" i="8"/>
  <c r="BP25" i="8"/>
  <c r="BP23" i="8"/>
  <c r="BP16" i="8"/>
  <c r="BP12" i="8"/>
  <c r="BP8" i="8"/>
  <c r="BP11" i="8"/>
  <c r="BP17" i="8"/>
  <c r="BP9" i="8"/>
  <c r="BP6" i="8"/>
  <c r="BP15" i="8"/>
  <c r="BP7" i="8"/>
  <c r="BP13" i="8"/>
  <c r="AZ160" i="8"/>
  <c r="BD160" i="8"/>
  <c r="BH160" i="8"/>
  <c r="BL160" i="8"/>
  <c r="BP160" i="8"/>
  <c r="AZ161" i="8"/>
  <c r="BD161" i="8"/>
  <c r="BH161" i="8"/>
  <c r="BL161" i="8"/>
  <c r="BP161" i="8"/>
  <c r="AZ162" i="8"/>
  <c r="BD162" i="8"/>
  <c r="BH162" i="8"/>
  <c r="BL162" i="8"/>
  <c r="BP162" i="8"/>
  <c r="AZ163" i="8"/>
  <c r="BD163" i="8"/>
  <c r="BH163" i="8"/>
  <c r="BL163" i="8"/>
  <c r="BP163" i="8"/>
  <c r="AZ164" i="8"/>
  <c r="BD164" i="8"/>
  <c r="BH164" i="8"/>
  <c r="BL164" i="8"/>
  <c r="BP164" i="8"/>
  <c r="AZ165" i="8"/>
  <c r="BD165" i="8"/>
  <c r="BH165" i="8"/>
  <c r="BL165" i="8"/>
  <c r="BP165" i="8"/>
  <c r="AZ166" i="8"/>
  <c r="BD166" i="8"/>
  <c r="BH166" i="8"/>
  <c r="BL166" i="8"/>
  <c r="BP166" i="8"/>
  <c r="AZ167" i="8"/>
  <c r="BD167" i="8"/>
  <c r="BH167" i="8"/>
  <c r="BL167" i="8"/>
  <c r="BP167" i="8"/>
  <c r="AZ168" i="8"/>
  <c r="BD168" i="8"/>
  <c r="BH168" i="8"/>
  <c r="BL168" i="8"/>
  <c r="BP168" i="8"/>
  <c r="AZ169" i="8"/>
  <c r="BD169" i="8"/>
  <c r="BH169" i="8"/>
  <c r="BL169" i="8"/>
  <c r="BP169" i="8"/>
  <c r="AZ170" i="8"/>
  <c r="BD170" i="8"/>
  <c r="BH170" i="8"/>
  <c r="BL170" i="8"/>
  <c r="BP170" i="8"/>
  <c r="AZ171" i="8"/>
  <c r="BD171" i="8"/>
  <c r="BH171" i="8"/>
  <c r="BL171" i="8"/>
  <c r="BP171" i="8"/>
  <c r="AZ172" i="8"/>
  <c r="BD172" i="8"/>
  <c r="BH172" i="8"/>
  <c r="BL172" i="8"/>
  <c r="BP172" i="8"/>
  <c r="AZ173" i="8"/>
  <c r="BD173" i="8"/>
  <c r="BH173" i="8"/>
  <c r="BL173" i="8"/>
  <c r="BP173" i="8"/>
  <c r="AZ174" i="8"/>
  <c r="BD174" i="8"/>
  <c r="BH174" i="8"/>
  <c r="BL174" i="8"/>
  <c r="BP174" i="8"/>
  <c r="AZ175" i="8"/>
  <c r="BD175" i="8"/>
  <c r="BH175" i="8"/>
  <c r="BL175" i="8"/>
  <c r="BP175" i="8"/>
  <c r="AZ176" i="8"/>
  <c r="BD176" i="8"/>
  <c r="BH176" i="8"/>
  <c r="BL176" i="8"/>
  <c r="BP176" i="8"/>
  <c r="AZ177" i="8"/>
  <c r="BD177" i="8"/>
  <c r="BH177" i="8"/>
  <c r="BL177" i="8"/>
  <c r="BP177" i="8"/>
  <c r="AZ178" i="8"/>
  <c r="BD178" i="8"/>
  <c r="BH178" i="8"/>
  <c r="BL178" i="8"/>
  <c r="BP178" i="8"/>
  <c r="AZ179" i="8"/>
  <c r="BD179" i="8"/>
  <c r="BH179" i="8"/>
  <c r="BL179" i="8"/>
  <c r="BP179" i="8"/>
  <c r="AZ180" i="8"/>
  <c r="BD180" i="8"/>
  <c r="BH180" i="8"/>
  <c r="BL180" i="8"/>
  <c r="BP180" i="8"/>
  <c r="AZ181" i="8"/>
  <c r="BD181" i="8"/>
  <c r="BH181" i="8"/>
  <c r="BL181" i="8"/>
  <c r="BP181" i="8"/>
  <c r="AZ182" i="8"/>
  <c r="BD182" i="8"/>
  <c r="BH182" i="8"/>
  <c r="BL182" i="8"/>
  <c r="BP182" i="8"/>
  <c r="AZ183" i="8"/>
  <c r="BD183" i="8"/>
  <c r="BH183" i="8"/>
  <c r="BL183" i="8"/>
  <c r="BP183" i="8"/>
  <c r="AZ184" i="8"/>
  <c r="BD184" i="8"/>
  <c r="BH184" i="8"/>
  <c r="BL184" i="8"/>
  <c r="BP184" i="8"/>
  <c r="AZ185" i="8"/>
  <c r="BD185" i="8"/>
  <c r="BH185" i="8"/>
  <c r="BL185" i="8"/>
  <c r="BP185" i="8"/>
  <c r="AZ186" i="8"/>
  <c r="BD186" i="8"/>
  <c r="BH186" i="8"/>
  <c r="BL186" i="8"/>
  <c r="BP186" i="8"/>
  <c r="AZ187" i="8"/>
  <c r="BD187" i="8"/>
  <c r="BH187" i="8"/>
  <c r="BL187" i="8"/>
  <c r="BP187" i="8"/>
  <c r="AZ188" i="8"/>
  <c r="BD188" i="8"/>
  <c r="BH188" i="8"/>
  <c r="BL188" i="8"/>
  <c r="BP188" i="8"/>
  <c r="AZ189" i="8"/>
  <c r="BD189" i="8"/>
  <c r="BK189" i="8"/>
  <c r="BS189" i="8"/>
  <c r="BG190" i="8"/>
  <c r="BO190" i="8"/>
  <c r="BC191" i="8"/>
  <c r="BK191" i="8"/>
  <c r="BS191" i="8"/>
  <c r="BG192" i="8"/>
  <c r="BO192" i="8"/>
  <c r="BC193" i="8"/>
  <c r="BK193" i="8"/>
  <c r="BS193" i="8"/>
  <c r="BG194" i="8"/>
  <c r="BO194" i="8"/>
  <c r="BC195" i="8"/>
  <c r="BK195" i="8"/>
  <c r="BS195" i="8"/>
  <c r="BG196" i="8"/>
  <c r="BO196" i="8"/>
  <c r="BC197" i="8"/>
  <c r="BK197" i="8"/>
  <c r="BS197" i="8"/>
  <c r="BG198" i="8"/>
  <c r="BO198" i="8"/>
  <c r="BC199" i="8"/>
  <c r="BK199" i="8"/>
  <c r="BS199" i="8"/>
  <c r="BG200" i="8"/>
  <c r="BO200" i="8"/>
  <c r="BC201" i="8"/>
  <c r="BK201" i="8"/>
  <c r="BS201" i="8"/>
  <c r="BG202" i="8"/>
  <c r="BO202" i="8"/>
  <c r="BC203" i="8"/>
  <c r="BK203" i="8"/>
  <c r="BS203" i="8"/>
  <c r="BG204" i="8"/>
  <c r="BO204" i="8"/>
  <c r="BC205" i="8"/>
  <c r="BK205" i="8"/>
  <c r="BS205" i="8"/>
  <c r="BG206" i="8"/>
  <c r="BO206" i="8"/>
  <c r="BC59" i="8"/>
  <c r="AD54" i="8"/>
  <c r="AD53" i="8"/>
  <c r="AD52" i="8"/>
  <c r="AD55" i="8"/>
  <c r="AD51" i="8"/>
  <c r="AD50" i="8"/>
  <c r="AD46" i="8"/>
  <c r="AD42" i="8"/>
  <c r="AD48" i="8"/>
  <c r="AD44" i="8"/>
  <c r="AD47" i="8"/>
  <c r="AD40" i="8"/>
  <c r="AD49" i="8"/>
  <c r="AD43" i="8"/>
  <c r="AD38" i="8"/>
  <c r="AD39" i="8"/>
  <c r="AD37" i="8"/>
  <c r="AD33" i="8"/>
  <c r="AD45" i="8"/>
  <c r="AD36" i="8"/>
  <c r="AD41" i="8"/>
  <c r="AD35" i="8"/>
  <c r="AD29" i="8"/>
  <c r="AD34" i="8"/>
  <c r="AD32" i="8"/>
  <c r="AD28" i="8"/>
  <c r="AD24" i="8"/>
  <c r="AD20" i="8"/>
  <c r="AD31" i="8"/>
  <c r="AD27" i="8"/>
  <c r="AD30" i="8"/>
  <c r="AD26" i="8"/>
  <c r="AD22" i="8"/>
  <c r="AD19" i="8"/>
  <c r="AD25" i="8"/>
  <c r="AD16" i="8"/>
  <c r="AD12" i="8"/>
  <c r="AD8" i="8"/>
  <c r="AD23" i="8"/>
  <c r="AD21" i="8"/>
  <c r="AD18" i="8"/>
  <c r="AD14" i="8"/>
  <c r="AD10" i="8"/>
  <c r="AD17" i="8"/>
  <c r="AD9" i="8"/>
  <c r="AD15" i="8"/>
  <c r="AD13" i="8"/>
  <c r="AD7" i="8"/>
  <c r="AD11" i="8"/>
  <c r="AD6" i="8"/>
  <c r="BC261" i="8"/>
  <c r="BC260" i="8"/>
  <c r="BC259" i="8"/>
  <c r="BC258" i="8"/>
  <c r="BC257" i="8"/>
  <c r="BC256" i="8"/>
  <c r="BC255" i="8"/>
  <c r="BC254" i="8"/>
  <c r="BC253" i="8"/>
  <c r="BC252" i="8"/>
  <c r="BC251" i="8"/>
  <c r="BC250" i="8"/>
  <c r="BC249" i="8"/>
  <c r="BC248" i="8"/>
  <c r="BC247" i="8"/>
  <c r="BC246" i="8"/>
  <c r="BC245" i="8"/>
  <c r="BC244" i="8"/>
  <c r="BC243" i="8"/>
  <c r="BC242" i="8"/>
  <c r="BC241" i="8"/>
  <c r="BC240" i="8"/>
  <c r="BC239" i="8"/>
  <c r="BC238" i="8"/>
  <c r="BC237" i="8"/>
  <c r="BC236" i="8"/>
  <c r="BC235" i="8"/>
  <c r="BC234" i="8"/>
  <c r="BC233" i="8"/>
  <c r="BC232" i="8"/>
  <c r="BC231" i="8"/>
  <c r="BC230" i="8"/>
  <c r="BC229" i="8"/>
  <c r="BC228" i="8"/>
  <c r="BC227" i="8"/>
  <c r="BC226" i="8"/>
  <c r="BC225" i="8"/>
  <c r="BC224" i="8"/>
  <c r="BC223" i="8"/>
  <c r="BC222" i="8"/>
  <c r="BC221" i="8"/>
  <c r="BC220" i="8"/>
  <c r="BC219" i="8"/>
  <c r="BC218" i="8"/>
  <c r="BC217" i="8"/>
  <c r="BC216" i="8"/>
  <c r="BC215" i="8"/>
  <c r="BC214" i="8"/>
  <c r="BC213" i="8"/>
  <c r="BC212" i="8"/>
  <c r="BC209" i="8"/>
  <c r="BK59" i="8"/>
  <c r="AL54" i="8"/>
  <c r="AL50" i="8"/>
  <c r="AL53" i="8"/>
  <c r="AL52" i="8"/>
  <c r="AL55" i="8"/>
  <c r="AL51" i="8"/>
  <c r="AL46" i="8"/>
  <c r="AL42" i="8"/>
  <c r="AL48" i="8"/>
  <c r="AL44" i="8"/>
  <c r="AL49" i="8"/>
  <c r="AL47" i="8"/>
  <c r="AL40" i="8"/>
  <c r="AL43" i="8"/>
  <c r="AL38" i="8"/>
  <c r="AL45" i="8"/>
  <c r="AL39" i="8"/>
  <c r="AL34" i="8"/>
  <c r="AL37" i="8"/>
  <c r="AL33" i="8"/>
  <c r="AL36" i="8"/>
  <c r="AL41" i="8"/>
  <c r="AL35" i="8"/>
  <c r="AL29" i="8"/>
  <c r="AL32" i="8"/>
  <c r="AL28" i="8"/>
  <c r="AL24" i="8"/>
  <c r="AL20" i="8"/>
  <c r="AL31" i="8"/>
  <c r="AL27" i="8"/>
  <c r="AL30" i="8"/>
  <c r="AL26" i="8"/>
  <c r="AL22" i="8"/>
  <c r="AL19" i="8"/>
  <c r="AL25" i="8"/>
  <c r="AL16" i="8"/>
  <c r="AL12" i="8"/>
  <c r="AL8" i="8"/>
  <c r="AL23" i="8"/>
  <c r="AL21" i="8"/>
  <c r="AL18" i="8"/>
  <c r="AL14" i="8"/>
  <c r="AL10" i="8"/>
  <c r="AL17" i="8"/>
  <c r="AL9" i="8"/>
  <c r="AL15" i="8"/>
  <c r="AL13" i="8"/>
  <c r="AL7" i="8"/>
  <c r="AL11" i="8"/>
  <c r="AL6"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09" i="8"/>
  <c r="BK208" i="8"/>
  <c r="BS59" i="8"/>
  <c r="AT54" i="8"/>
  <c r="AT50" i="8"/>
  <c r="AT53" i="8"/>
  <c r="AT52" i="8"/>
  <c r="AT55" i="8"/>
  <c r="AT51" i="8"/>
  <c r="AT46" i="8"/>
  <c r="AT42" i="8"/>
  <c r="AT48" i="8"/>
  <c r="AT44" i="8"/>
  <c r="AT47" i="8"/>
  <c r="AT40" i="8"/>
  <c r="AT49" i="8"/>
  <c r="AT43" i="8"/>
  <c r="AT38" i="8"/>
  <c r="AT39" i="8"/>
  <c r="AT34" i="8"/>
  <c r="AT37" i="8"/>
  <c r="AT33" i="8"/>
  <c r="AT45" i="8"/>
  <c r="AT36" i="8"/>
  <c r="AT41" i="8"/>
  <c r="AT35" i="8"/>
  <c r="AT29" i="8"/>
  <c r="AT32" i="8"/>
  <c r="AT28" i="8"/>
  <c r="AT24" i="8"/>
  <c r="AT20" i="8"/>
  <c r="AT31" i="8"/>
  <c r="AT27" i="8"/>
  <c r="AT30" i="8"/>
  <c r="AT26" i="8"/>
  <c r="AT22" i="8"/>
  <c r="AT19" i="8"/>
  <c r="AT25" i="8"/>
  <c r="AT16" i="8"/>
  <c r="AT12" i="8"/>
  <c r="AT8" i="8"/>
  <c r="AT23" i="8"/>
  <c r="AT21" i="8"/>
  <c r="AT18" i="8"/>
  <c r="AT14" i="8"/>
  <c r="AT10" i="8"/>
  <c r="AT17" i="8"/>
  <c r="AT9" i="8"/>
  <c r="AT15" i="8"/>
  <c r="AT7" i="8"/>
  <c r="AT13" i="8"/>
  <c r="AT11" i="8"/>
  <c r="AT6" i="8"/>
  <c r="BS261" i="8"/>
  <c r="BS260" i="8"/>
  <c r="BS259" i="8"/>
  <c r="BS258" i="8"/>
  <c r="BS257" i="8"/>
  <c r="BS256" i="8"/>
  <c r="BS255" i="8"/>
  <c r="BS254" i="8"/>
  <c r="BS253" i="8"/>
  <c r="BS252" i="8"/>
  <c r="BS251" i="8"/>
  <c r="BS250" i="8"/>
  <c r="BS249" i="8"/>
  <c r="BS248" i="8"/>
  <c r="BS247" i="8"/>
  <c r="BS246" i="8"/>
  <c r="BS245" i="8"/>
  <c r="BS244" i="8"/>
  <c r="BS243" i="8"/>
  <c r="BS242" i="8"/>
  <c r="BS241" i="8"/>
  <c r="BS240" i="8"/>
  <c r="BS239" i="8"/>
  <c r="BS238" i="8"/>
  <c r="BS237" i="8"/>
  <c r="BS236" i="8"/>
  <c r="BS235" i="8"/>
  <c r="BS234" i="8"/>
  <c r="BS233" i="8"/>
  <c r="BS232" i="8"/>
  <c r="BS231" i="8"/>
  <c r="BS230" i="8"/>
  <c r="BS229" i="8"/>
  <c r="BS228" i="8"/>
  <c r="BS227" i="8"/>
  <c r="BS226" i="8"/>
  <c r="BS225" i="8"/>
  <c r="BS224" i="8"/>
  <c r="BS223" i="8"/>
  <c r="BS222" i="8"/>
  <c r="BS221" i="8"/>
  <c r="BS220" i="8"/>
  <c r="BS219" i="8"/>
  <c r="BS218" i="8"/>
  <c r="BS217" i="8"/>
  <c r="BS216" i="8"/>
  <c r="BS215" i="8"/>
  <c r="BS214" i="8"/>
  <c r="BS213" i="8"/>
  <c r="BS212" i="8"/>
  <c r="BS209" i="8"/>
  <c r="BS208" i="8"/>
  <c r="BB54" i="8"/>
  <c r="BB50" i="8"/>
  <c r="BB53" i="8"/>
  <c r="BB52" i="8"/>
  <c r="BB48" i="8"/>
  <c r="BB55" i="8"/>
  <c r="BB51" i="8"/>
  <c r="BB46" i="8"/>
  <c r="BB42" i="8"/>
  <c r="BB44" i="8"/>
  <c r="BB49" i="8"/>
  <c r="BB47" i="8"/>
  <c r="BB40" i="8"/>
  <c r="BB43" i="8"/>
  <c r="BB38" i="8"/>
  <c r="BB45" i="8"/>
  <c r="BB39" i="8"/>
  <c r="BB34" i="8"/>
  <c r="BB37" i="8"/>
  <c r="BB33" i="8"/>
  <c r="BB36" i="8"/>
  <c r="BB41" i="8"/>
  <c r="BB35" i="8"/>
  <c r="BB29" i="8"/>
  <c r="BB32" i="8"/>
  <c r="BB28" i="8"/>
  <c r="BB24" i="8"/>
  <c r="BB20" i="8"/>
  <c r="BB31" i="8"/>
  <c r="BB27" i="8"/>
  <c r="BB30" i="8"/>
  <c r="BB26" i="8"/>
  <c r="BB22" i="8"/>
  <c r="BB18" i="8"/>
  <c r="BB19" i="8"/>
  <c r="BB25" i="8"/>
  <c r="BB16" i="8"/>
  <c r="BB12" i="8"/>
  <c r="BB8" i="8"/>
  <c r="BB23" i="8"/>
  <c r="BB21" i="8"/>
  <c r="BB14" i="8"/>
  <c r="BB10" i="8"/>
  <c r="BB17" i="8"/>
  <c r="BB9" i="8"/>
  <c r="BB15" i="8"/>
  <c r="BB7" i="8"/>
  <c r="BB13" i="8"/>
  <c r="BB11" i="8"/>
  <c r="BB6" i="8"/>
  <c r="BJ54" i="8"/>
  <c r="BJ50" i="8"/>
  <c r="BJ53" i="8"/>
  <c r="BJ52" i="8"/>
  <c r="BJ48" i="8"/>
  <c r="BJ55" i="8"/>
  <c r="BJ51" i="8"/>
  <c r="BJ46" i="8"/>
  <c r="BJ42" i="8"/>
  <c r="BJ44" i="8"/>
  <c r="BJ47" i="8"/>
  <c r="BJ40" i="8"/>
  <c r="BJ49" i="8"/>
  <c r="BJ43" i="8"/>
  <c r="BJ38" i="8"/>
  <c r="BJ39" i="8"/>
  <c r="BJ34" i="8"/>
  <c r="BJ37" i="8"/>
  <c r="BJ33" i="8"/>
  <c r="BJ45" i="8"/>
  <c r="BJ36" i="8"/>
  <c r="BJ41" i="8"/>
  <c r="BJ35" i="8"/>
  <c r="BJ29" i="8"/>
  <c r="BJ32" i="8"/>
  <c r="BJ28" i="8"/>
  <c r="BJ24" i="8"/>
  <c r="BJ20" i="8"/>
  <c r="BJ31" i="8"/>
  <c r="BJ27" i="8"/>
  <c r="BJ30" i="8"/>
  <c r="BJ26" i="8"/>
  <c r="BJ22" i="8"/>
  <c r="BJ18" i="8"/>
  <c r="BJ19" i="8"/>
  <c r="BJ25" i="8"/>
  <c r="BJ16" i="8"/>
  <c r="BJ12" i="8"/>
  <c r="BJ8" i="8"/>
  <c r="BJ23" i="8"/>
  <c r="BJ21" i="8"/>
  <c r="BJ14" i="8"/>
  <c r="BJ10" i="8"/>
  <c r="BJ17" i="8"/>
  <c r="BJ9" i="8"/>
  <c r="BJ15" i="8"/>
  <c r="BJ7" i="8"/>
  <c r="BJ13" i="8"/>
  <c r="BJ11" i="8"/>
  <c r="BJ6" i="8"/>
  <c r="AC55" i="8"/>
  <c r="AC51" i="8"/>
  <c r="AC54" i="8"/>
  <c r="AC53" i="8"/>
  <c r="AC49" i="8"/>
  <c r="AC52" i="8"/>
  <c r="AC47" i="8"/>
  <c r="AC43" i="8"/>
  <c r="AC45" i="8"/>
  <c r="AC44" i="8"/>
  <c r="AC41" i="8"/>
  <c r="AC48" i="8"/>
  <c r="AC39" i="8"/>
  <c r="AC42" i="8"/>
  <c r="AC35" i="8"/>
  <c r="AC34" i="8"/>
  <c r="AC40" i="8"/>
  <c r="AC37" i="8"/>
  <c r="AC50" i="8"/>
  <c r="AC46" i="8"/>
  <c r="AC38" i="8"/>
  <c r="AC36" i="8"/>
  <c r="AC33" i="8"/>
  <c r="AC30" i="8"/>
  <c r="AC29" i="8"/>
  <c r="AC25" i="8"/>
  <c r="AC21" i="8"/>
  <c r="AC32" i="8"/>
  <c r="AC28" i="8"/>
  <c r="AC31" i="8"/>
  <c r="AC27" i="8"/>
  <c r="AC23" i="8"/>
  <c r="AC19" i="8"/>
  <c r="AC24" i="8"/>
  <c r="AC22" i="8"/>
  <c r="AC17" i="8"/>
  <c r="AC13" i="8"/>
  <c r="AC9" i="8"/>
  <c r="AC20" i="8"/>
  <c r="AC26" i="8"/>
  <c r="AC15" i="8"/>
  <c r="AC11" i="8"/>
  <c r="AC14" i="8"/>
  <c r="AC6" i="8"/>
  <c r="AC12" i="8"/>
  <c r="AC18" i="8"/>
  <c r="AC10" i="8"/>
  <c r="AC16" i="8"/>
  <c r="AC8" i="8"/>
  <c r="AC7" i="8"/>
  <c r="BB238" i="8"/>
  <c r="BB237" i="8"/>
  <c r="BB236" i="8"/>
  <c r="BB235" i="8"/>
  <c r="BB234" i="8"/>
  <c r="BB233" i="8"/>
  <c r="BB232" i="8"/>
  <c r="BB231" i="8"/>
  <c r="BB230" i="8"/>
  <c r="BB229" i="8"/>
  <c r="BB228" i="8"/>
  <c r="BB227" i="8"/>
  <c r="BB226" i="8"/>
  <c r="BB225" i="8"/>
  <c r="BB224" i="8"/>
  <c r="BB223" i="8"/>
  <c r="BB222" i="8"/>
  <c r="BB221" i="8"/>
  <c r="BB220" i="8"/>
  <c r="BB219" i="8"/>
  <c r="BB218" i="8"/>
  <c r="BB217" i="8"/>
  <c r="BB216" i="8"/>
  <c r="BB215" i="8"/>
  <c r="BB214" i="8"/>
  <c r="BB213" i="8"/>
  <c r="BB212" i="8"/>
  <c r="BB261" i="8"/>
  <c r="BB259" i="8"/>
  <c r="BB257" i="8"/>
  <c r="BB255" i="8"/>
  <c r="BB253" i="8"/>
  <c r="BB251" i="8"/>
  <c r="BB249" i="8"/>
  <c r="BB247" i="8"/>
  <c r="BB245" i="8"/>
  <c r="BB243" i="8"/>
  <c r="BB241" i="8"/>
  <c r="BB239" i="8"/>
  <c r="BB260" i="8"/>
  <c r="BB258" i="8"/>
  <c r="BB256" i="8"/>
  <c r="BB254" i="8"/>
  <c r="BB252" i="8"/>
  <c r="BB250" i="8"/>
  <c r="BB248" i="8"/>
  <c r="BB246" i="8"/>
  <c r="BB244" i="8"/>
  <c r="BB242" i="8"/>
  <c r="BB240" i="8"/>
  <c r="BB209" i="8"/>
  <c r="BB208" i="8"/>
  <c r="BB207" i="8"/>
  <c r="BB206" i="8"/>
  <c r="BB205" i="8"/>
  <c r="BB204" i="8"/>
  <c r="BB203" i="8"/>
  <c r="BB202" i="8"/>
  <c r="BB201" i="8"/>
  <c r="BB200" i="8"/>
  <c r="BB199" i="8"/>
  <c r="BB198" i="8"/>
  <c r="BB197" i="8"/>
  <c r="BB196" i="8"/>
  <c r="BB195" i="8"/>
  <c r="BB194" i="8"/>
  <c r="BB193" i="8"/>
  <c r="BB192" i="8"/>
  <c r="BB191" i="8"/>
  <c r="BB190" i="8"/>
  <c r="AG55" i="8"/>
  <c r="AG51" i="8"/>
  <c r="AG54" i="8"/>
  <c r="AG53" i="8"/>
  <c r="AG49" i="8"/>
  <c r="AG52" i="8"/>
  <c r="AG47" i="8"/>
  <c r="AG43" i="8"/>
  <c r="AG45" i="8"/>
  <c r="AG48" i="8"/>
  <c r="AG41" i="8"/>
  <c r="AG50" i="8"/>
  <c r="AG44" i="8"/>
  <c r="AG39" i="8"/>
  <c r="AG40" i="8"/>
  <c r="AG35" i="8"/>
  <c r="AG38" i="8"/>
  <c r="AG34" i="8"/>
  <c r="AG46" i="8"/>
  <c r="AG37" i="8"/>
  <c r="AG42" i="8"/>
  <c r="AG36" i="8"/>
  <c r="AG30" i="8"/>
  <c r="AG29" i="8"/>
  <c r="AG25" i="8"/>
  <c r="AG21" i="8"/>
  <c r="AG33" i="8"/>
  <c r="AG32" i="8"/>
  <c r="AG28" i="8"/>
  <c r="AG31" i="8"/>
  <c r="AG27" i="8"/>
  <c r="AG23" i="8"/>
  <c r="AG19" i="8"/>
  <c r="AG20" i="8"/>
  <c r="AG26" i="8"/>
  <c r="AG17" i="8"/>
  <c r="AG13" i="8"/>
  <c r="AG9" i="8"/>
  <c r="AG24" i="8"/>
  <c r="AG22" i="8"/>
  <c r="AG15" i="8"/>
  <c r="AG11" i="8"/>
  <c r="AG18" i="8"/>
  <c r="AG10" i="8"/>
  <c r="AG6" i="8"/>
  <c r="AG16" i="8"/>
  <c r="AG8" i="8"/>
  <c r="AG14" i="8"/>
  <c r="AG12" i="8"/>
  <c r="AG7" i="8"/>
  <c r="BF238" i="8"/>
  <c r="BF237" i="8"/>
  <c r="BF236" i="8"/>
  <c r="BF235" i="8"/>
  <c r="BF234" i="8"/>
  <c r="BF233" i="8"/>
  <c r="BF232" i="8"/>
  <c r="BF231" i="8"/>
  <c r="BF230" i="8"/>
  <c r="BF229" i="8"/>
  <c r="BF228" i="8"/>
  <c r="BF227" i="8"/>
  <c r="BF226" i="8"/>
  <c r="BF225" i="8"/>
  <c r="BF224" i="8"/>
  <c r="BF223" i="8"/>
  <c r="BF222" i="8"/>
  <c r="BF221" i="8"/>
  <c r="BF220" i="8"/>
  <c r="BF219" i="8"/>
  <c r="BF218" i="8"/>
  <c r="BF217" i="8"/>
  <c r="BF216" i="8"/>
  <c r="BF215" i="8"/>
  <c r="BF214" i="8"/>
  <c r="BF213" i="8"/>
  <c r="BF212" i="8"/>
  <c r="BF260" i="8"/>
  <c r="BF258" i="8"/>
  <c r="BF256" i="8"/>
  <c r="BF254" i="8"/>
  <c r="BF252" i="8"/>
  <c r="BF250" i="8"/>
  <c r="BF248" i="8"/>
  <c r="BF246" i="8"/>
  <c r="BF244" i="8"/>
  <c r="BF242" i="8"/>
  <c r="BF240" i="8"/>
  <c r="BF261" i="8"/>
  <c r="BF259" i="8"/>
  <c r="BF257" i="8"/>
  <c r="BF255" i="8"/>
  <c r="BF253" i="8"/>
  <c r="BF251" i="8"/>
  <c r="BF249" i="8"/>
  <c r="BF247" i="8"/>
  <c r="BF245" i="8"/>
  <c r="BF243" i="8"/>
  <c r="BF241" i="8"/>
  <c r="BF239" i="8"/>
  <c r="BF209" i="8"/>
  <c r="BF208" i="8"/>
  <c r="BF207" i="8"/>
  <c r="BF206" i="8"/>
  <c r="BF205" i="8"/>
  <c r="BF204" i="8"/>
  <c r="BF203" i="8"/>
  <c r="BF202" i="8"/>
  <c r="BF201" i="8"/>
  <c r="BF200" i="8"/>
  <c r="BF199" i="8"/>
  <c r="BF198" i="8"/>
  <c r="BF197" i="8"/>
  <c r="BF196" i="8"/>
  <c r="BF195" i="8"/>
  <c r="BF194" i="8"/>
  <c r="BF193" i="8"/>
  <c r="BF192" i="8"/>
  <c r="BF191" i="8"/>
  <c r="BF190" i="8"/>
  <c r="BF189" i="8"/>
  <c r="AK55" i="8"/>
  <c r="AK51" i="8"/>
  <c r="AK54" i="8"/>
  <c r="AK53" i="8"/>
  <c r="AK49" i="8"/>
  <c r="AK52" i="8"/>
  <c r="AK47" i="8"/>
  <c r="AK43" i="8"/>
  <c r="AK45" i="8"/>
  <c r="AK44" i="8"/>
  <c r="AK41" i="8"/>
  <c r="AK48" i="8"/>
  <c r="AK39" i="8"/>
  <c r="AK35" i="8"/>
  <c r="AK46" i="8"/>
  <c r="AK34" i="8"/>
  <c r="AK50" i="8"/>
  <c r="AK42" i="8"/>
  <c r="AK40" i="8"/>
  <c r="AK37" i="8"/>
  <c r="AK38" i="8"/>
  <c r="AK36" i="8"/>
  <c r="AK33" i="8"/>
  <c r="AK30" i="8"/>
  <c r="AK29" i="8"/>
  <c r="AK25" i="8"/>
  <c r="AK21" i="8"/>
  <c r="AK32" i="8"/>
  <c r="AK28" i="8"/>
  <c r="AK31" i="8"/>
  <c r="AK27" i="8"/>
  <c r="AK23" i="8"/>
  <c r="AK19" i="8"/>
  <c r="AK24" i="8"/>
  <c r="AK22" i="8"/>
  <c r="AK17" i="8"/>
  <c r="AK13" i="8"/>
  <c r="AK9" i="8"/>
  <c r="AK20" i="8"/>
  <c r="AK26" i="8"/>
  <c r="AK15" i="8"/>
  <c r="AK11" i="8"/>
  <c r="AK14" i="8"/>
  <c r="AK6" i="8"/>
  <c r="AK12" i="8"/>
  <c r="AK18" i="8"/>
  <c r="AK10" i="8"/>
  <c r="AK16" i="8"/>
  <c r="AK8" i="8"/>
  <c r="AK7" i="8"/>
  <c r="BJ238" i="8"/>
  <c r="BJ237" i="8"/>
  <c r="BJ236" i="8"/>
  <c r="BJ235" i="8"/>
  <c r="BJ234" i="8"/>
  <c r="BJ233" i="8"/>
  <c r="BJ232" i="8"/>
  <c r="BJ231" i="8"/>
  <c r="BJ230" i="8"/>
  <c r="BJ229" i="8"/>
  <c r="BJ228" i="8"/>
  <c r="BJ227" i="8"/>
  <c r="BJ226" i="8"/>
  <c r="BJ225" i="8"/>
  <c r="BJ224" i="8"/>
  <c r="BJ223" i="8"/>
  <c r="BJ222" i="8"/>
  <c r="BJ221" i="8"/>
  <c r="BJ220" i="8"/>
  <c r="BJ219" i="8"/>
  <c r="BJ218" i="8"/>
  <c r="BJ217" i="8"/>
  <c r="BJ216" i="8"/>
  <c r="BJ215" i="8"/>
  <c r="BJ214" i="8"/>
  <c r="BJ213" i="8"/>
  <c r="BJ212" i="8"/>
  <c r="BJ261" i="8"/>
  <c r="BJ259" i="8"/>
  <c r="BJ257" i="8"/>
  <c r="BJ255" i="8"/>
  <c r="BJ253" i="8"/>
  <c r="BJ251" i="8"/>
  <c r="BJ249" i="8"/>
  <c r="BJ247" i="8"/>
  <c r="BJ245" i="8"/>
  <c r="BJ243" i="8"/>
  <c r="BJ241" i="8"/>
  <c r="BJ239" i="8"/>
  <c r="BJ260" i="8"/>
  <c r="BJ258" i="8"/>
  <c r="BJ256" i="8"/>
  <c r="BJ254" i="8"/>
  <c r="BJ252" i="8"/>
  <c r="BJ250" i="8"/>
  <c r="BJ248" i="8"/>
  <c r="BJ246" i="8"/>
  <c r="BJ244" i="8"/>
  <c r="BJ242" i="8"/>
  <c r="BJ240" i="8"/>
  <c r="BJ209" i="8"/>
  <c r="BJ208" i="8"/>
  <c r="BJ207" i="8"/>
  <c r="BJ206" i="8"/>
  <c r="BJ205" i="8"/>
  <c r="BJ204" i="8"/>
  <c r="BJ203" i="8"/>
  <c r="BJ202" i="8"/>
  <c r="BJ201" i="8"/>
  <c r="BJ200" i="8"/>
  <c r="BJ199" i="8"/>
  <c r="BJ198" i="8"/>
  <c r="BJ197" i="8"/>
  <c r="BJ196" i="8"/>
  <c r="BJ195" i="8"/>
  <c r="BJ194" i="8"/>
  <c r="BJ193" i="8"/>
  <c r="BJ192" i="8"/>
  <c r="BJ191" i="8"/>
  <c r="BJ190" i="8"/>
  <c r="BJ189" i="8"/>
  <c r="AO55" i="8"/>
  <c r="AO51" i="8"/>
  <c r="AO54" i="8"/>
  <c r="AO50" i="8"/>
  <c r="AO53" i="8"/>
  <c r="AO49" i="8"/>
  <c r="AO52" i="8"/>
  <c r="AO47" i="8"/>
  <c r="AO43" i="8"/>
  <c r="AO45" i="8"/>
  <c r="AO48" i="8"/>
  <c r="AO41" i="8"/>
  <c r="AO44" i="8"/>
  <c r="AO39" i="8"/>
  <c r="AO46" i="8"/>
  <c r="AO40" i="8"/>
  <c r="AO35" i="8"/>
  <c r="AO42" i="8"/>
  <c r="AO38" i="8"/>
  <c r="AO34" i="8"/>
  <c r="AO37" i="8"/>
  <c r="AO36" i="8"/>
  <c r="AO30" i="8"/>
  <c r="AO29" i="8"/>
  <c r="AO25" i="8"/>
  <c r="AO21" i="8"/>
  <c r="AO33" i="8"/>
  <c r="AO32" i="8"/>
  <c r="AO28" i="8"/>
  <c r="AO31" i="8"/>
  <c r="AO27" i="8"/>
  <c r="AO23" i="8"/>
  <c r="AO19" i="8"/>
  <c r="AO20" i="8"/>
  <c r="AO18" i="8"/>
  <c r="AO26" i="8"/>
  <c r="AO17" i="8"/>
  <c r="AO13" i="8"/>
  <c r="AO9" i="8"/>
  <c r="AO24" i="8"/>
  <c r="AO22" i="8"/>
  <c r="AO15" i="8"/>
  <c r="AO11" i="8"/>
  <c r="AO7" i="8"/>
  <c r="AO10" i="8"/>
  <c r="AO6" i="8"/>
  <c r="AO16" i="8"/>
  <c r="AO8" i="8"/>
  <c r="AO14" i="8"/>
  <c r="AO12" i="8"/>
  <c r="BN237" i="8"/>
  <c r="BN236" i="8"/>
  <c r="BN235" i="8"/>
  <c r="BN234" i="8"/>
  <c r="BN233" i="8"/>
  <c r="BN232" i="8"/>
  <c r="BN231" i="8"/>
  <c r="BN230" i="8"/>
  <c r="BN229" i="8"/>
  <c r="BN228" i="8"/>
  <c r="BN227" i="8"/>
  <c r="BN226" i="8"/>
  <c r="BN225" i="8"/>
  <c r="BN224" i="8"/>
  <c r="BN223" i="8"/>
  <c r="BN222" i="8"/>
  <c r="BN221" i="8"/>
  <c r="BN220" i="8"/>
  <c r="BN219" i="8"/>
  <c r="BN218" i="8"/>
  <c r="BN217" i="8"/>
  <c r="BN216" i="8"/>
  <c r="BN215" i="8"/>
  <c r="BN214" i="8"/>
  <c r="BN213" i="8"/>
  <c r="BN212" i="8"/>
  <c r="BN260" i="8"/>
  <c r="BN258" i="8"/>
  <c r="BN256" i="8"/>
  <c r="BN254" i="8"/>
  <c r="BN252" i="8"/>
  <c r="BN250" i="8"/>
  <c r="BN248" i="8"/>
  <c r="BN246" i="8"/>
  <c r="BN244" i="8"/>
  <c r="BN242" i="8"/>
  <c r="BN240" i="8"/>
  <c r="BN238" i="8"/>
  <c r="BN261" i="8"/>
  <c r="BN259" i="8"/>
  <c r="BN257" i="8"/>
  <c r="BN255" i="8"/>
  <c r="BN253" i="8"/>
  <c r="BN251" i="8"/>
  <c r="BN249" i="8"/>
  <c r="BN247" i="8"/>
  <c r="BN245" i="8"/>
  <c r="BN243" i="8"/>
  <c r="BN241" i="8"/>
  <c r="BN239" i="8"/>
  <c r="BN209" i="8"/>
  <c r="BN208" i="8"/>
  <c r="BN207" i="8"/>
  <c r="BN206" i="8"/>
  <c r="BN205" i="8"/>
  <c r="BN204" i="8"/>
  <c r="BN203" i="8"/>
  <c r="BN202" i="8"/>
  <c r="BN201" i="8"/>
  <c r="BN200" i="8"/>
  <c r="BN199" i="8"/>
  <c r="BN198" i="8"/>
  <c r="BN197" i="8"/>
  <c r="BN196" i="8"/>
  <c r="BN195" i="8"/>
  <c r="BN194" i="8"/>
  <c r="BN193" i="8"/>
  <c r="BN192" i="8"/>
  <c r="BN191" i="8"/>
  <c r="BN190" i="8"/>
  <c r="BN189" i="8"/>
  <c r="AS55" i="8"/>
  <c r="AS51" i="8"/>
  <c r="AS54" i="8"/>
  <c r="AS50" i="8"/>
  <c r="AS53" i="8"/>
  <c r="AS49" i="8"/>
  <c r="AS52" i="8"/>
  <c r="AS47" i="8"/>
  <c r="AS43" i="8"/>
  <c r="AS45" i="8"/>
  <c r="AS44" i="8"/>
  <c r="AS41" i="8"/>
  <c r="AS48" i="8"/>
  <c r="AS39" i="8"/>
  <c r="AS42" i="8"/>
  <c r="AS35" i="8"/>
  <c r="AS34" i="8"/>
  <c r="AS40" i="8"/>
  <c r="AS37" i="8"/>
  <c r="AS46" i="8"/>
  <c r="AS38" i="8"/>
  <c r="AS36" i="8"/>
  <c r="AS33" i="8"/>
  <c r="AS30" i="8"/>
  <c r="AS29" i="8"/>
  <c r="AS25" i="8"/>
  <c r="AS21" i="8"/>
  <c r="AS32" i="8"/>
  <c r="AS28" i="8"/>
  <c r="AS31" i="8"/>
  <c r="AS27" i="8"/>
  <c r="AS23" i="8"/>
  <c r="AS19" i="8"/>
  <c r="AS24" i="8"/>
  <c r="AS18" i="8"/>
  <c r="AS22" i="8"/>
  <c r="AS17" i="8"/>
  <c r="AS13" i="8"/>
  <c r="AS9" i="8"/>
  <c r="AS20" i="8"/>
  <c r="AS26" i="8"/>
  <c r="AS15" i="8"/>
  <c r="AS11" i="8"/>
  <c r="AS7" i="8"/>
  <c r="AS14" i="8"/>
  <c r="AS6" i="8"/>
  <c r="AS12" i="8"/>
  <c r="AS10" i="8"/>
  <c r="AS16" i="8"/>
  <c r="AS8" i="8"/>
  <c r="BR237" i="8"/>
  <c r="BR236" i="8"/>
  <c r="BR235" i="8"/>
  <c r="BR234" i="8"/>
  <c r="BR233" i="8"/>
  <c r="BR232" i="8"/>
  <c r="BR231" i="8"/>
  <c r="BR230" i="8"/>
  <c r="BR229" i="8"/>
  <c r="BR228" i="8"/>
  <c r="BR227" i="8"/>
  <c r="BR226" i="8"/>
  <c r="BR225" i="8"/>
  <c r="BR224" i="8"/>
  <c r="BR223" i="8"/>
  <c r="BR222" i="8"/>
  <c r="BR221" i="8"/>
  <c r="BR220" i="8"/>
  <c r="BR219" i="8"/>
  <c r="BR218" i="8"/>
  <c r="BR217" i="8"/>
  <c r="BR216" i="8"/>
  <c r="BR215" i="8"/>
  <c r="BR214" i="8"/>
  <c r="BR213" i="8"/>
  <c r="BR212" i="8"/>
  <c r="BR261" i="8"/>
  <c r="BR259" i="8"/>
  <c r="BR257" i="8"/>
  <c r="BR255" i="8"/>
  <c r="BR253" i="8"/>
  <c r="BR251" i="8"/>
  <c r="BR249" i="8"/>
  <c r="BR247" i="8"/>
  <c r="BR245" i="8"/>
  <c r="BR243" i="8"/>
  <c r="BR241" i="8"/>
  <c r="BR239" i="8"/>
  <c r="BR260" i="8"/>
  <c r="BR258" i="8"/>
  <c r="BR256" i="8"/>
  <c r="BR254" i="8"/>
  <c r="BR252" i="8"/>
  <c r="BR250" i="8"/>
  <c r="BR248" i="8"/>
  <c r="BR246" i="8"/>
  <c r="BR244" i="8"/>
  <c r="BR242" i="8"/>
  <c r="BR240" i="8"/>
  <c r="BR238" i="8"/>
  <c r="BR209" i="8"/>
  <c r="BR208" i="8"/>
  <c r="BR207" i="8"/>
  <c r="BR206" i="8"/>
  <c r="BR205" i="8"/>
  <c r="BR204" i="8"/>
  <c r="BR203" i="8"/>
  <c r="BR202" i="8"/>
  <c r="BR201" i="8"/>
  <c r="BR200" i="8"/>
  <c r="BR199" i="8"/>
  <c r="BR198" i="8"/>
  <c r="BR197" i="8"/>
  <c r="BR196" i="8"/>
  <c r="BR195" i="8"/>
  <c r="BR194" i="8"/>
  <c r="BR193" i="8"/>
  <c r="BR192" i="8"/>
  <c r="BR191" i="8"/>
  <c r="BR190" i="8"/>
  <c r="BR189" i="8"/>
  <c r="AW55" i="8"/>
  <c r="AW51" i="8"/>
  <c r="AW54" i="8"/>
  <c r="AW50" i="8"/>
  <c r="AW53" i="8"/>
  <c r="AW49" i="8"/>
  <c r="AW52" i="8"/>
  <c r="AW48" i="8"/>
  <c r="AW47" i="8"/>
  <c r="AW43" i="8"/>
  <c r="AW45" i="8"/>
  <c r="AW41" i="8"/>
  <c r="AW44" i="8"/>
  <c r="AW39" i="8"/>
  <c r="AW40" i="8"/>
  <c r="AW35" i="8"/>
  <c r="AW38" i="8"/>
  <c r="AW34" i="8"/>
  <c r="AW46" i="8"/>
  <c r="AW37" i="8"/>
  <c r="AW42" i="8"/>
  <c r="AW36" i="8"/>
  <c r="AW30" i="8"/>
  <c r="AW26" i="8"/>
  <c r="AW29" i="8"/>
  <c r="AW25" i="8"/>
  <c r="AW21" i="8"/>
  <c r="AW33" i="8"/>
  <c r="AW32" i="8"/>
  <c r="AW28" i="8"/>
  <c r="AW31" i="8"/>
  <c r="AW27" i="8"/>
  <c r="AW23" i="8"/>
  <c r="AW19" i="8"/>
  <c r="AW20" i="8"/>
  <c r="AW18" i="8"/>
  <c r="AW17" i="8"/>
  <c r="AW13" i="8"/>
  <c r="AW9" i="8"/>
  <c r="AW24" i="8"/>
  <c r="AW22" i="8"/>
  <c r="AW15" i="8"/>
  <c r="AW11" i="8"/>
  <c r="AW7" i="8"/>
  <c r="AW10" i="8"/>
  <c r="AW6" i="8"/>
  <c r="AW16" i="8"/>
  <c r="AW8" i="8"/>
  <c r="AW14" i="8"/>
  <c r="AW12" i="8"/>
  <c r="BA55" i="8"/>
  <c r="BA51" i="8"/>
  <c r="BA54" i="8"/>
  <c r="BA50" i="8"/>
  <c r="BA53" i="8"/>
  <c r="BA49" i="8"/>
  <c r="BA52" i="8"/>
  <c r="BA48" i="8"/>
  <c r="BA47" i="8"/>
  <c r="BA43" i="8"/>
  <c r="BA45" i="8"/>
  <c r="BA44" i="8"/>
  <c r="BA41" i="8"/>
  <c r="BA39" i="8"/>
  <c r="BA35" i="8"/>
  <c r="BA46" i="8"/>
  <c r="BA34" i="8"/>
  <c r="BA42" i="8"/>
  <c r="BA40" i="8"/>
  <c r="BA37" i="8"/>
  <c r="BA38" i="8"/>
  <c r="BA36" i="8"/>
  <c r="BA33" i="8"/>
  <c r="BA30" i="8"/>
  <c r="BA26" i="8"/>
  <c r="BA29" i="8"/>
  <c r="BA25" i="8"/>
  <c r="BA21" i="8"/>
  <c r="BA32" i="8"/>
  <c r="BA28" i="8"/>
  <c r="BA31" i="8"/>
  <c r="BA27" i="8"/>
  <c r="BA23" i="8"/>
  <c r="BA19" i="8"/>
  <c r="BA24" i="8"/>
  <c r="BA22" i="8"/>
  <c r="BA17" i="8"/>
  <c r="BA13" i="8"/>
  <c r="BA9" i="8"/>
  <c r="BA20" i="8"/>
  <c r="BA18" i="8"/>
  <c r="BA15" i="8"/>
  <c r="BA11" i="8"/>
  <c r="BA7" i="8"/>
  <c r="BA14" i="8"/>
  <c r="BA6" i="8"/>
  <c r="BA12" i="8"/>
  <c r="BA10" i="8"/>
  <c r="BA16" i="8"/>
  <c r="BA8" i="8"/>
  <c r="BE55" i="8"/>
  <c r="BE51" i="8"/>
  <c r="BE54" i="8"/>
  <c r="BE50" i="8"/>
  <c r="BE53" i="8"/>
  <c r="BE49" i="8"/>
  <c r="BE52" i="8"/>
  <c r="BE48" i="8"/>
  <c r="BE47" i="8"/>
  <c r="BE43" i="8"/>
  <c r="BE45" i="8"/>
  <c r="BE41" i="8"/>
  <c r="BE44" i="8"/>
  <c r="BE39" i="8"/>
  <c r="BE46" i="8"/>
  <c r="BE40" i="8"/>
  <c r="BE35" i="8"/>
  <c r="BE42" i="8"/>
  <c r="BE38" i="8"/>
  <c r="BE34" i="8"/>
  <c r="BE37" i="8"/>
  <c r="BE36" i="8"/>
  <c r="BE30" i="8"/>
  <c r="BE26" i="8"/>
  <c r="BE29" i="8"/>
  <c r="BE25" i="8"/>
  <c r="BE21" i="8"/>
  <c r="BE33" i="8"/>
  <c r="BE32" i="8"/>
  <c r="BE28" i="8"/>
  <c r="BE31" i="8"/>
  <c r="BE27" i="8"/>
  <c r="BE23" i="8"/>
  <c r="BE19" i="8"/>
  <c r="BE20" i="8"/>
  <c r="BE18" i="8"/>
  <c r="BE17" i="8"/>
  <c r="BE13" i="8"/>
  <c r="BE9" i="8"/>
  <c r="BE24" i="8"/>
  <c r="BE22" i="8"/>
  <c r="BE15" i="8"/>
  <c r="BE11" i="8"/>
  <c r="BE7" i="8"/>
  <c r="BE10" i="8"/>
  <c r="BE6" i="8"/>
  <c r="BE16" i="8"/>
  <c r="BE8" i="8"/>
  <c r="BE14" i="8"/>
  <c r="BE12" i="8"/>
  <c r="BI55" i="8"/>
  <c r="BI51" i="8"/>
  <c r="BI54" i="8"/>
  <c r="BI50" i="8"/>
  <c r="BI53" i="8"/>
  <c r="BI49" i="8"/>
  <c r="BI52" i="8"/>
  <c r="BI48" i="8"/>
  <c r="BI47" i="8"/>
  <c r="BI43" i="8"/>
  <c r="BI45" i="8"/>
  <c r="BI44" i="8"/>
  <c r="BI41" i="8"/>
  <c r="BI39" i="8"/>
  <c r="BI42" i="8"/>
  <c r="BI35" i="8"/>
  <c r="BI34" i="8"/>
  <c r="BI40" i="8"/>
  <c r="BI37" i="8"/>
  <c r="BI46" i="8"/>
  <c r="BI38" i="8"/>
  <c r="BI36" i="8"/>
  <c r="BI33" i="8"/>
  <c r="BI30" i="8"/>
  <c r="BI26" i="8"/>
  <c r="BI29" i="8"/>
  <c r="BI25" i="8"/>
  <c r="BI21" i="8"/>
  <c r="BI32" i="8"/>
  <c r="BI28" i="8"/>
  <c r="BI31" i="8"/>
  <c r="BI27" i="8"/>
  <c r="BI23" i="8"/>
  <c r="BI19" i="8"/>
  <c r="BI24" i="8"/>
  <c r="BI22" i="8"/>
  <c r="BI17" i="8"/>
  <c r="BI13" i="8"/>
  <c r="BI9" i="8"/>
  <c r="BI20" i="8"/>
  <c r="BI18" i="8"/>
  <c r="BI15" i="8"/>
  <c r="BI11" i="8"/>
  <c r="BI7" i="8"/>
  <c r="BI14" i="8"/>
  <c r="BI6" i="8"/>
  <c r="BI12" i="8"/>
  <c r="BI10" i="8"/>
  <c r="BI16" i="8"/>
  <c r="BI8" i="8"/>
  <c r="BM55" i="8"/>
  <c r="BM51" i="8"/>
  <c r="BM54" i="8"/>
  <c r="BM50" i="8"/>
  <c r="BM53" i="8"/>
  <c r="BM49" i="8"/>
  <c r="BM52" i="8"/>
  <c r="BM48" i="8"/>
  <c r="BM47" i="8"/>
  <c r="BM43" i="8"/>
  <c r="BM45" i="8"/>
  <c r="BM41" i="8"/>
  <c r="BM44" i="8"/>
  <c r="BM39" i="8"/>
  <c r="BM40" i="8"/>
  <c r="BM35" i="8"/>
  <c r="BM38" i="8"/>
  <c r="BM34" i="8"/>
  <c r="BM46" i="8"/>
  <c r="BM37" i="8"/>
  <c r="BM42" i="8"/>
  <c r="BM36" i="8"/>
  <c r="BM30" i="8"/>
  <c r="BM26" i="8"/>
  <c r="BM29" i="8"/>
  <c r="BM25" i="8"/>
  <c r="BM21" i="8"/>
  <c r="BM33" i="8"/>
  <c r="BM32" i="8"/>
  <c r="BM28" i="8"/>
  <c r="BM31" i="8"/>
  <c r="BM27" i="8"/>
  <c r="BM23" i="8"/>
  <c r="BM19" i="8"/>
  <c r="BM20" i="8"/>
  <c r="BM18" i="8"/>
  <c r="BM17" i="8"/>
  <c r="BM13" i="8"/>
  <c r="BM9" i="8"/>
  <c r="BM24" i="8"/>
  <c r="BM22" i="8"/>
  <c r="BM15" i="8"/>
  <c r="BM11" i="8"/>
  <c r="BM7" i="8"/>
  <c r="BM10" i="8"/>
  <c r="BM6" i="8"/>
  <c r="BM16" i="8"/>
  <c r="BM8" i="8"/>
  <c r="BM14" i="8"/>
  <c r="BM12" i="8"/>
  <c r="BQ55" i="8"/>
  <c r="BQ51" i="8"/>
  <c r="BQ54" i="8"/>
  <c r="BQ50" i="8"/>
  <c r="BQ53" i="8"/>
  <c r="BQ49" i="8"/>
  <c r="BQ52" i="8"/>
  <c r="BQ48" i="8"/>
  <c r="BQ47" i="8"/>
  <c r="BQ43" i="8"/>
  <c r="BQ45" i="8"/>
  <c r="BQ41" i="8"/>
  <c r="BQ44" i="8"/>
  <c r="BQ39" i="8"/>
  <c r="BQ35" i="8"/>
  <c r="BQ46" i="8"/>
  <c r="BQ34" i="8"/>
  <c r="BQ42" i="8"/>
  <c r="BQ40" i="8"/>
  <c r="BQ37" i="8"/>
  <c r="BQ38" i="8"/>
  <c r="BQ36" i="8"/>
  <c r="BQ32" i="8"/>
  <c r="BQ33" i="8"/>
  <c r="BQ30" i="8"/>
  <c r="BQ26" i="8"/>
  <c r="BQ29" i="8"/>
  <c r="BQ25" i="8"/>
  <c r="BQ21" i="8"/>
  <c r="BQ28" i="8"/>
  <c r="BQ31" i="8"/>
  <c r="BQ27" i="8"/>
  <c r="BQ23" i="8"/>
  <c r="BQ19" i="8"/>
  <c r="BQ24" i="8"/>
  <c r="BQ22" i="8"/>
  <c r="BQ17" i="8"/>
  <c r="BQ13" i="8"/>
  <c r="BQ9" i="8"/>
  <c r="BQ20" i="8"/>
  <c r="BQ18" i="8"/>
  <c r="BQ15" i="8"/>
  <c r="BQ11" i="8"/>
  <c r="BQ7" i="8"/>
  <c r="BQ14" i="8"/>
  <c r="BQ6" i="8"/>
  <c r="BQ12" i="8"/>
  <c r="BQ10" i="8"/>
  <c r="BQ16" i="8"/>
  <c r="BQ8" i="8"/>
  <c r="BA160" i="8"/>
  <c r="BE160" i="8"/>
  <c r="BI160" i="8"/>
  <c r="BM160" i="8"/>
  <c r="BQ160" i="8"/>
  <c r="BA161" i="8"/>
  <c r="BE161" i="8"/>
  <c r="BI161" i="8"/>
  <c r="BM161" i="8"/>
  <c r="BQ161" i="8"/>
  <c r="BA162" i="8"/>
  <c r="BE162" i="8"/>
  <c r="BI162" i="8"/>
  <c r="BM162" i="8"/>
  <c r="BQ162" i="8"/>
  <c r="BA163" i="8"/>
  <c r="BE163" i="8"/>
  <c r="BI163" i="8"/>
  <c r="BM163" i="8"/>
  <c r="BQ163" i="8"/>
  <c r="BA164" i="8"/>
  <c r="BE164" i="8"/>
  <c r="BI164" i="8"/>
  <c r="BM164" i="8"/>
  <c r="BQ164" i="8"/>
  <c r="BA165" i="8"/>
  <c r="BE165" i="8"/>
  <c r="BI165" i="8"/>
  <c r="BM165" i="8"/>
  <c r="BQ165" i="8"/>
  <c r="BA166" i="8"/>
  <c r="BE166" i="8"/>
  <c r="BI166" i="8"/>
  <c r="BM166" i="8"/>
  <c r="BQ166" i="8"/>
  <c r="BA167" i="8"/>
  <c r="BE167" i="8"/>
  <c r="BI167" i="8"/>
  <c r="BM167" i="8"/>
  <c r="BQ167" i="8"/>
  <c r="BA168" i="8"/>
  <c r="BE168" i="8"/>
  <c r="BI168" i="8"/>
  <c r="BM168" i="8"/>
  <c r="BQ168" i="8"/>
  <c r="BA169" i="8"/>
  <c r="BE169" i="8"/>
  <c r="BI169" i="8"/>
  <c r="BM169" i="8"/>
  <c r="BQ169" i="8"/>
  <c r="BA170" i="8"/>
  <c r="BE170" i="8"/>
  <c r="BI170" i="8"/>
  <c r="BM170" i="8"/>
  <c r="BQ170" i="8"/>
  <c r="BA171" i="8"/>
  <c r="BE171" i="8"/>
  <c r="BI171" i="8"/>
  <c r="BM171" i="8"/>
  <c r="BQ171" i="8"/>
  <c r="BA172" i="8"/>
  <c r="BE172" i="8"/>
  <c r="BI172" i="8"/>
  <c r="BM172" i="8"/>
  <c r="BQ172" i="8"/>
  <c r="BA173" i="8"/>
  <c r="BE173" i="8"/>
  <c r="BI173" i="8"/>
  <c r="BM173" i="8"/>
  <c r="BQ173" i="8"/>
  <c r="BA174" i="8"/>
  <c r="BE174" i="8"/>
  <c r="BI174" i="8"/>
  <c r="BM174" i="8"/>
  <c r="BQ174" i="8"/>
  <c r="BA175" i="8"/>
  <c r="BE175" i="8"/>
  <c r="BI175" i="8"/>
  <c r="BM175" i="8"/>
  <c r="BQ175" i="8"/>
  <c r="BA176" i="8"/>
  <c r="BE176" i="8"/>
  <c r="BI176" i="8"/>
  <c r="BM176" i="8"/>
  <c r="BQ176" i="8"/>
  <c r="BA177" i="8"/>
  <c r="BE177" i="8"/>
  <c r="BI177" i="8"/>
  <c r="BM177" i="8"/>
  <c r="BQ177" i="8"/>
  <c r="BA178" i="8"/>
  <c r="BE178" i="8"/>
  <c r="BI178" i="8"/>
  <c r="BM178" i="8"/>
  <c r="BQ178" i="8"/>
  <c r="BA179" i="8"/>
  <c r="BE179" i="8"/>
  <c r="BI179" i="8"/>
  <c r="BM179" i="8"/>
  <c r="BQ179" i="8"/>
  <c r="BA180" i="8"/>
  <c r="BE180" i="8"/>
  <c r="BI180" i="8"/>
  <c r="BM180" i="8"/>
  <c r="BQ180" i="8"/>
  <c r="BA181" i="8"/>
  <c r="BE181" i="8"/>
  <c r="BI181" i="8"/>
  <c r="BM181" i="8"/>
  <c r="BQ181" i="8"/>
  <c r="BA182" i="8"/>
  <c r="BE182" i="8"/>
  <c r="BI182" i="8"/>
  <c r="BM182" i="8"/>
  <c r="BQ182" i="8"/>
  <c r="BA183" i="8"/>
  <c r="BE183" i="8"/>
  <c r="BI183" i="8"/>
  <c r="BM183" i="8"/>
  <c r="BQ183" i="8"/>
  <c r="BA184" i="8"/>
  <c r="BE184" i="8"/>
  <c r="BI184" i="8"/>
  <c r="BM184" i="8"/>
  <c r="BQ184" i="8"/>
  <c r="BA185" i="8"/>
  <c r="BE185" i="8"/>
  <c r="BI185" i="8"/>
  <c r="BM185" i="8"/>
  <c r="BQ185" i="8"/>
  <c r="BA186" i="8"/>
  <c r="BE186" i="8"/>
  <c r="BI186" i="8"/>
  <c r="BM186" i="8"/>
  <c r="BQ186" i="8"/>
  <c r="BA187" i="8"/>
  <c r="BE187" i="8"/>
  <c r="BI187" i="8"/>
  <c r="BM187" i="8"/>
  <c r="BQ187" i="8"/>
  <c r="BA188" i="8"/>
  <c r="BE188" i="8"/>
  <c r="BI188" i="8"/>
  <c r="BM188" i="8"/>
  <c r="BQ188" i="8"/>
  <c r="BA189" i="8"/>
  <c r="BE189" i="8"/>
  <c r="BM189" i="8"/>
  <c r="BA190" i="8"/>
  <c r="BI190" i="8"/>
  <c r="BQ190" i="8"/>
  <c r="BE191" i="8"/>
  <c r="BM191" i="8"/>
  <c r="BA192" i="8"/>
  <c r="BI192" i="8"/>
  <c r="BQ192" i="8"/>
  <c r="BE193" i="8"/>
  <c r="BM193" i="8"/>
  <c r="BA194" i="8"/>
  <c r="BI194" i="8"/>
  <c r="BQ194" i="8"/>
  <c r="BE195" i="8"/>
  <c r="BM195" i="8"/>
  <c r="BA196" i="8"/>
  <c r="BI196" i="8"/>
  <c r="BQ196" i="8"/>
  <c r="BE197" i="8"/>
  <c r="BM197" i="8"/>
  <c r="BA198" i="8"/>
  <c r="BI198" i="8"/>
  <c r="BQ198" i="8"/>
  <c r="BE199" i="8"/>
  <c r="BM199" i="8"/>
  <c r="BA200" i="8"/>
  <c r="BI200" i="8"/>
  <c r="BQ200" i="8"/>
  <c r="BE201" i="8"/>
  <c r="BM201" i="8"/>
  <c r="BA202" i="8"/>
  <c r="BI202" i="8"/>
  <c r="BQ202" i="8"/>
  <c r="BE203" i="8"/>
  <c r="BM203" i="8"/>
  <c r="BA204" i="8"/>
  <c r="BI204" i="8"/>
  <c r="BQ204" i="8"/>
  <c r="BE205" i="8"/>
  <c r="BM205" i="8"/>
  <c r="BA206" i="8"/>
  <c r="BI206" i="8"/>
  <c r="BQ206" i="8"/>
  <c r="BE207" i="8"/>
  <c r="BM207" i="8"/>
  <c r="BA208" i="8"/>
  <c r="H161" i="8"/>
  <c r="P161" i="8"/>
  <c r="X161" i="8"/>
  <c r="H163" i="8"/>
  <c r="P163" i="8"/>
  <c r="X163" i="8"/>
  <c r="H165" i="8"/>
  <c r="P165" i="8"/>
  <c r="X165" i="8"/>
  <c r="J161" i="8"/>
  <c r="R161" i="8"/>
  <c r="Z161" i="8"/>
  <c r="J163" i="8"/>
  <c r="R163" i="8"/>
  <c r="Z163" i="8"/>
  <c r="L161" i="8"/>
  <c r="T161" i="8"/>
  <c r="L163" i="8"/>
  <c r="T163" i="8"/>
  <c r="L165" i="8"/>
  <c r="T165" i="8"/>
  <c r="N161" i="8"/>
  <c r="V161" i="8"/>
  <c r="N163" i="8"/>
  <c r="V163" i="8"/>
  <c r="M61" i="8"/>
  <c r="M55" i="8"/>
  <c r="M54" i="8"/>
  <c r="M53" i="8"/>
  <c r="M52" i="8"/>
  <c r="M51" i="8"/>
  <c r="M50" i="8"/>
  <c r="M49" i="8"/>
  <c r="M48" i="8"/>
  <c r="M47" i="8"/>
  <c r="M46" i="8"/>
  <c r="M45" i="8"/>
  <c r="M44" i="8"/>
  <c r="M43" i="8"/>
  <c r="M42" i="8"/>
  <c r="M41" i="8"/>
  <c r="M39" i="8"/>
  <c r="M38" i="8"/>
  <c r="M37" i="8"/>
  <c r="M36" i="8"/>
  <c r="M35" i="8"/>
  <c r="M34" i="8"/>
  <c r="M33" i="8"/>
  <c r="M32" i="8"/>
  <c r="M31" i="8"/>
  <c r="M30" i="8"/>
  <c r="M29" i="8"/>
  <c r="M28" i="8"/>
  <c r="M27" i="8"/>
  <c r="M26" i="8"/>
  <c r="M25" i="8"/>
  <c r="M24" i="8"/>
  <c r="M23" i="8"/>
  <c r="M40" i="8"/>
  <c r="M22" i="8"/>
  <c r="M21" i="8"/>
  <c r="M20" i="8"/>
  <c r="M19" i="8"/>
  <c r="M18" i="8"/>
  <c r="M17" i="8"/>
  <c r="M16" i="8"/>
  <c r="M15" i="8"/>
  <c r="M13" i="8"/>
  <c r="M11" i="8"/>
  <c r="M9" i="8"/>
  <c r="M7" i="8"/>
  <c r="M14" i="8"/>
  <c r="M12" i="8"/>
  <c r="M10" i="8"/>
  <c r="M8" i="8"/>
  <c r="M6" i="8"/>
  <c r="AL261" i="8"/>
  <c r="AL260" i="8"/>
  <c r="AL259" i="8"/>
  <c r="AL258" i="8"/>
  <c r="AL257" i="8"/>
  <c r="AL256" i="8"/>
  <c r="AL255" i="8"/>
  <c r="AL254" i="8"/>
  <c r="AL253" i="8"/>
  <c r="AL252" i="8"/>
  <c r="AL251" i="8"/>
  <c r="AL250" i="8"/>
  <c r="AL249" i="8"/>
  <c r="AL248" i="8"/>
  <c r="AL247" i="8"/>
  <c r="AL246" i="8"/>
  <c r="AL245" i="8"/>
  <c r="AL244" i="8"/>
  <c r="AL243" i="8"/>
  <c r="AL242" i="8"/>
  <c r="AL241" i="8"/>
  <c r="AL240" i="8"/>
  <c r="AL239" i="8"/>
  <c r="AL238" i="8"/>
  <c r="AL237" i="8"/>
  <c r="AL236" i="8"/>
  <c r="AL235" i="8"/>
  <c r="AL234" i="8"/>
  <c r="AL233" i="8"/>
  <c r="AL232" i="8"/>
  <c r="AL231" i="8"/>
  <c r="AL230" i="8"/>
  <c r="AL229" i="8"/>
  <c r="AL228" i="8"/>
  <c r="AL227" i="8"/>
  <c r="AL226" i="8"/>
  <c r="AL225" i="8"/>
  <c r="AL224" i="8"/>
  <c r="AL223" i="8"/>
  <c r="AL222" i="8"/>
  <c r="AL221" i="8"/>
  <c r="AL220" i="8"/>
  <c r="AL219" i="8"/>
  <c r="AL218" i="8"/>
  <c r="AL217" i="8"/>
  <c r="AL216" i="8"/>
  <c r="AL215" i="8"/>
  <c r="AL214" i="8"/>
  <c r="AL213" i="8"/>
  <c r="AL21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AL209" i="8"/>
  <c r="AL207" i="8"/>
  <c r="AL205" i="8"/>
  <c r="AL203" i="8"/>
  <c r="AL201" i="8"/>
  <c r="AL199" i="8"/>
  <c r="AL197" i="8"/>
  <c r="AL195" i="8"/>
  <c r="AL193" i="8"/>
  <c r="AL191" i="8"/>
  <c r="AL190" i="8"/>
  <c r="AL189" i="8"/>
  <c r="AL188" i="8"/>
  <c r="AL187" i="8"/>
  <c r="AL186" i="8"/>
  <c r="AL185" i="8"/>
  <c r="AL184" i="8"/>
  <c r="AL183" i="8"/>
  <c r="AL182" i="8"/>
  <c r="AL181" i="8"/>
  <c r="AL180" i="8"/>
  <c r="AL179" i="8"/>
  <c r="AL178" i="8"/>
  <c r="AL177" i="8"/>
  <c r="AL176" i="8"/>
  <c r="AL175" i="8"/>
  <c r="AL174" i="8"/>
  <c r="AL173" i="8"/>
  <c r="AL172" i="8"/>
  <c r="AL171" i="8"/>
  <c r="AL170" i="8"/>
  <c r="AL169" i="8"/>
  <c r="AL168" i="8"/>
  <c r="AL167" i="8"/>
  <c r="AL166" i="8"/>
  <c r="AL165" i="8"/>
  <c r="AL164" i="8"/>
  <c r="AL163" i="8"/>
  <c r="AL162" i="8"/>
  <c r="AL161" i="8"/>
  <c r="AL160" i="8"/>
  <c r="M209" i="8"/>
  <c r="M208" i="8"/>
  <c r="M207" i="8"/>
  <c r="M206" i="8"/>
  <c r="M205" i="8"/>
  <c r="M204" i="8"/>
  <c r="M203" i="8"/>
  <c r="M202" i="8"/>
  <c r="M201" i="8"/>
  <c r="M200" i="8"/>
  <c r="M199" i="8"/>
  <c r="M198" i="8"/>
  <c r="M197" i="8"/>
  <c r="M196" i="8"/>
  <c r="M195" i="8"/>
  <c r="AL208" i="8"/>
  <c r="AL206" i="8"/>
  <c r="AL204" i="8"/>
  <c r="AL202" i="8"/>
  <c r="AL200" i="8"/>
  <c r="AL198" i="8"/>
  <c r="AL196" i="8"/>
  <c r="AL194" i="8"/>
  <c r="AL192" i="8"/>
  <c r="Q60" i="8"/>
  <c r="Q55" i="8"/>
  <c r="Q54" i="8"/>
  <c r="Q53" i="8"/>
  <c r="Q52" i="8"/>
  <c r="Q51" i="8"/>
  <c r="Q50" i="8"/>
  <c r="Q49" i="8"/>
  <c r="Q48" i="8"/>
  <c r="Q47" i="8"/>
  <c r="Q46" i="8"/>
  <c r="Q45" i="8"/>
  <c r="Q44" i="8"/>
  <c r="Q43" i="8"/>
  <c r="Q42" i="8"/>
  <c r="Q41" i="8"/>
  <c r="Q40" i="8"/>
  <c r="Q38" i="8"/>
  <c r="Q37" i="8"/>
  <c r="Q36" i="8"/>
  <c r="Q35" i="8"/>
  <c r="Q34" i="8"/>
  <c r="Q33" i="8"/>
  <c r="Q32" i="8"/>
  <c r="Q31" i="8"/>
  <c r="Q30" i="8"/>
  <c r="Q29" i="8"/>
  <c r="Q28" i="8"/>
  <c r="Q27" i="8"/>
  <c r="Q26" i="8"/>
  <c r="Q25" i="8"/>
  <c r="Q24" i="8"/>
  <c r="Q23" i="8"/>
  <c r="Q39" i="8"/>
  <c r="Q22" i="8"/>
  <c r="Q21" i="8"/>
  <c r="Q20" i="8"/>
  <c r="Q19" i="8"/>
  <c r="Q18" i="8"/>
  <c r="Q17" i="8"/>
  <c r="Q16" i="8"/>
  <c r="Q15" i="8"/>
  <c r="Q14" i="8"/>
  <c r="Q12" i="8"/>
  <c r="Q10" i="8"/>
  <c r="Q8" i="8"/>
  <c r="Q6" i="8"/>
  <c r="Q13" i="8"/>
  <c r="Q11" i="8"/>
  <c r="Q9" i="8"/>
  <c r="Q7" i="8"/>
  <c r="AP261" i="8"/>
  <c r="AP260" i="8"/>
  <c r="AP259" i="8"/>
  <c r="AP258" i="8"/>
  <c r="AP257" i="8"/>
  <c r="AP256" i="8"/>
  <c r="AP255" i="8"/>
  <c r="AP254" i="8"/>
  <c r="AP253" i="8"/>
  <c r="AP252" i="8"/>
  <c r="AP251" i="8"/>
  <c r="AP250" i="8"/>
  <c r="AP249" i="8"/>
  <c r="AP248" i="8"/>
  <c r="AP247" i="8"/>
  <c r="AP246" i="8"/>
  <c r="AP245" i="8"/>
  <c r="AP244" i="8"/>
  <c r="AP243" i="8"/>
  <c r="AP242" i="8"/>
  <c r="AP241" i="8"/>
  <c r="AP240" i="8"/>
  <c r="AP239" i="8"/>
  <c r="AP238" i="8"/>
  <c r="AP237" i="8"/>
  <c r="AP236" i="8"/>
  <c r="AP235" i="8"/>
  <c r="AP234" i="8"/>
  <c r="AP233" i="8"/>
  <c r="AP232" i="8"/>
  <c r="AP231" i="8"/>
  <c r="AP230" i="8"/>
  <c r="AP229" i="8"/>
  <c r="AP228" i="8"/>
  <c r="AP227" i="8"/>
  <c r="AP226" i="8"/>
  <c r="AP225" i="8"/>
  <c r="AP224" i="8"/>
  <c r="AP223" i="8"/>
  <c r="AP222" i="8"/>
  <c r="AP221" i="8"/>
  <c r="AP220" i="8"/>
  <c r="AP219" i="8"/>
  <c r="AP218" i="8"/>
  <c r="AP217" i="8"/>
  <c r="AP216" i="8"/>
  <c r="AP215" i="8"/>
  <c r="AP214" i="8"/>
  <c r="AP213" i="8"/>
  <c r="AP212" i="8"/>
  <c r="Q261" i="8"/>
  <c r="Q260" i="8"/>
  <c r="Q259" i="8"/>
  <c r="Q258" i="8"/>
  <c r="Q257" i="8"/>
  <c r="Q256" i="8"/>
  <c r="Q255" i="8"/>
  <c r="Q254" i="8"/>
  <c r="Q253" i="8"/>
  <c r="Q252" i="8"/>
  <c r="Q251" i="8"/>
  <c r="Q250" i="8"/>
  <c r="Q249" i="8"/>
  <c r="Q248" i="8"/>
  <c r="Q247" i="8"/>
  <c r="Q246" i="8"/>
  <c r="Q245" i="8"/>
  <c r="Q244" i="8"/>
  <c r="Q243" i="8"/>
  <c r="Q242" i="8"/>
  <c r="Q241" i="8"/>
  <c r="Q240" i="8"/>
  <c r="Q239" i="8"/>
  <c r="Q238" i="8"/>
  <c r="Q237" i="8"/>
  <c r="Q236" i="8"/>
  <c r="Q235" i="8"/>
  <c r="Q234" i="8"/>
  <c r="Q233" i="8"/>
  <c r="Q232" i="8"/>
  <c r="Q231" i="8"/>
  <c r="Q230" i="8"/>
  <c r="Q229" i="8"/>
  <c r="Q228" i="8"/>
  <c r="Q227" i="8"/>
  <c r="Q226" i="8"/>
  <c r="Q225" i="8"/>
  <c r="Q224" i="8"/>
  <c r="Q223" i="8"/>
  <c r="Q222" i="8"/>
  <c r="Q221" i="8"/>
  <c r="Q220" i="8"/>
  <c r="Q219" i="8"/>
  <c r="Q218" i="8"/>
  <c r="Q217" i="8"/>
  <c r="Q216" i="8"/>
  <c r="Q215" i="8"/>
  <c r="Q214" i="8"/>
  <c r="Q213" i="8"/>
  <c r="Q212" i="8"/>
  <c r="AP209" i="8"/>
  <c r="AP208" i="8"/>
  <c r="AP206" i="8"/>
  <c r="AP204" i="8"/>
  <c r="AP202" i="8"/>
  <c r="AP200" i="8"/>
  <c r="AP198" i="8"/>
  <c r="AP196" i="8"/>
  <c r="AP194" i="8"/>
  <c r="AP192" i="8"/>
  <c r="AP190" i="8"/>
  <c r="AP189" i="8"/>
  <c r="AP188" i="8"/>
  <c r="AP187" i="8"/>
  <c r="AP186" i="8"/>
  <c r="AP185" i="8"/>
  <c r="AP184" i="8"/>
  <c r="AP183" i="8"/>
  <c r="AP182" i="8"/>
  <c r="AP181" i="8"/>
  <c r="AP180" i="8"/>
  <c r="AP179" i="8"/>
  <c r="AP178" i="8"/>
  <c r="AP177" i="8"/>
  <c r="AP176" i="8"/>
  <c r="AP175" i="8"/>
  <c r="AP174" i="8"/>
  <c r="AP173" i="8"/>
  <c r="AP172" i="8"/>
  <c r="AP171" i="8"/>
  <c r="AP170" i="8"/>
  <c r="AP169" i="8"/>
  <c r="AP168" i="8"/>
  <c r="AP167" i="8"/>
  <c r="AP166" i="8"/>
  <c r="AP165" i="8"/>
  <c r="AP164" i="8"/>
  <c r="AP163" i="8"/>
  <c r="AP162" i="8"/>
  <c r="AP161" i="8"/>
  <c r="AP160" i="8"/>
  <c r="Q209" i="8"/>
  <c r="Q208" i="8"/>
  <c r="Q207" i="8"/>
  <c r="Q206" i="8"/>
  <c r="Q205" i="8"/>
  <c r="Q204" i="8"/>
  <c r="Q203" i="8"/>
  <c r="Q202" i="8"/>
  <c r="Q201" i="8"/>
  <c r="Q200" i="8"/>
  <c r="Q199" i="8"/>
  <c r="Q198" i="8"/>
  <c r="Q197" i="8"/>
  <c r="Q196" i="8"/>
  <c r="Q195" i="8"/>
  <c r="AP207" i="8"/>
  <c r="AP205" i="8"/>
  <c r="AP203" i="8"/>
  <c r="AP201" i="8"/>
  <c r="AP199" i="8"/>
  <c r="AP197" i="8"/>
  <c r="AP195" i="8"/>
  <c r="AP193" i="8"/>
  <c r="AP191" i="8"/>
  <c r="U62" i="8"/>
  <c r="U55" i="8"/>
  <c r="U54" i="8"/>
  <c r="U53" i="8"/>
  <c r="U52" i="8"/>
  <c r="U51" i="8"/>
  <c r="U50" i="8"/>
  <c r="U49" i="8"/>
  <c r="U48" i="8"/>
  <c r="U47" i="8"/>
  <c r="U46" i="8"/>
  <c r="U45" i="8"/>
  <c r="U44" i="8"/>
  <c r="U43" i="8"/>
  <c r="U42" i="8"/>
  <c r="U41" i="8"/>
  <c r="U39" i="8"/>
  <c r="U38" i="8"/>
  <c r="U37" i="8"/>
  <c r="U36" i="8"/>
  <c r="U35" i="8"/>
  <c r="U34" i="8"/>
  <c r="U33" i="8"/>
  <c r="U32" i="8"/>
  <c r="U31" i="8"/>
  <c r="U30" i="8"/>
  <c r="U29" i="8"/>
  <c r="U28" i="8"/>
  <c r="U27" i="8"/>
  <c r="U26" i="8"/>
  <c r="U25" i="8"/>
  <c r="U24" i="8"/>
  <c r="U23" i="8"/>
  <c r="U22" i="8"/>
  <c r="U21" i="8"/>
  <c r="U20" i="8"/>
  <c r="U19" i="8"/>
  <c r="U18" i="8"/>
  <c r="U17" i="8"/>
  <c r="U16" i="8"/>
  <c r="U15" i="8"/>
  <c r="U14" i="8"/>
  <c r="U40" i="8"/>
  <c r="U13" i="8"/>
  <c r="U11" i="8"/>
  <c r="U9" i="8"/>
  <c r="U7" i="8"/>
  <c r="U12" i="8"/>
  <c r="U10" i="8"/>
  <c r="U8" i="8"/>
  <c r="U6" i="8"/>
  <c r="AT261" i="8"/>
  <c r="AT260" i="8"/>
  <c r="AT259" i="8"/>
  <c r="AT258" i="8"/>
  <c r="AT257" i="8"/>
  <c r="AT256" i="8"/>
  <c r="AT255" i="8"/>
  <c r="AT254" i="8"/>
  <c r="AT253" i="8"/>
  <c r="AT252" i="8"/>
  <c r="AT251" i="8"/>
  <c r="AT250" i="8"/>
  <c r="AT249" i="8"/>
  <c r="AT248" i="8"/>
  <c r="AT247" i="8"/>
  <c r="AT246" i="8"/>
  <c r="AT245" i="8"/>
  <c r="AT244" i="8"/>
  <c r="AT243" i="8"/>
  <c r="AT242" i="8"/>
  <c r="AT241" i="8"/>
  <c r="AT240" i="8"/>
  <c r="AT239" i="8"/>
  <c r="AT238" i="8"/>
  <c r="AT237" i="8"/>
  <c r="AT236" i="8"/>
  <c r="AT235" i="8"/>
  <c r="AT234" i="8"/>
  <c r="AT233" i="8"/>
  <c r="AT232" i="8"/>
  <c r="AT231" i="8"/>
  <c r="AT230" i="8"/>
  <c r="AT229" i="8"/>
  <c r="AT228" i="8"/>
  <c r="AT227" i="8"/>
  <c r="AT226" i="8"/>
  <c r="AT225" i="8"/>
  <c r="AT224" i="8"/>
  <c r="AT223" i="8"/>
  <c r="AT222" i="8"/>
  <c r="AT221" i="8"/>
  <c r="AT220" i="8"/>
  <c r="AT219" i="8"/>
  <c r="AT218" i="8"/>
  <c r="AT217" i="8"/>
  <c r="AT216" i="8"/>
  <c r="AT215" i="8"/>
  <c r="AT214" i="8"/>
  <c r="AT213" i="8"/>
  <c r="AT212" i="8"/>
  <c r="U261" i="8"/>
  <c r="U260" i="8"/>
  <c r="U259" i="8"/>
  <c r="U258" i="8"/>
  <c r="U257" i="8"/>
  <c r="U256" i="8"/>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AT209" i="8"/>
  <c r="AT208" i="8"/>
  <c r="AT207" i="8"/>
  <c r="AT205" i="8"/>
  <c r="AT203" i="8"/>
  <c r="AT201" i="8"/>
  <c r="AT199" i="8"/>
  <c r="AT197" i="8"/>
  <c r="AT195" i="8"/>
  <c r="AT193" i="8"/>
  <c r="AT191" i="8"/>
  <c r="AT190" i="8"/>
  <c r="AT189" i="8"/>
  <c r="AT188" i="8"/>
  <c r="AT187" i="8"/>
  <c r="AT186" i="8"/>
  <c r="AT185" i="8"/>
  <c r="AT184" i="8"/>
  <c r="AT183" i="8"/>
  <c r="AT182" i="8"/>
  <c r="AT181" i="8"/>
  <c r="AT180" i="8"/>
  <c r="AT179" i="8"/>
  <c r="AT178" i="8"/>
  <c r="AT177" i="8"/>
  <c r="AT176" i="8"/>
  <c r="AT175" i="8"/>
  <c r="AT174" i="8"/>
  <c r="AT173" i="8"/>
  <c r="AT172" i="8"/>
  <c r="AT171" i="8"/>
  <c r="AT170" i="8"/>
  <c r="AT169" i="8"/>
  <c r="AT168" i="8"/>
  <c r="AT167" i="8"/>
  <c r="AT166" i="8"/>
  <c r="AT165" i="8"/>
  <c r="AT164" i="8"/>
  <c r="AT163" i="8"/>
  <c r="AT162" i="8"/>
  <c r="AT161" i="8"/>
  <c r="AT160" i="8"/>
  <c r="U209" i="8"/>
  <c r="U208" i="8"/>
  <c r="U207" i="8"/>
  <c r="U206" i="8"/>
  <c r="U205" i="8"/>
  <c r="U204" i="8"/>
  <c r="U203" i="8"/>
  <c r="U202" i="8"/>
  <c r="U201" i="8"/>
  <c r="U200" i="8"/>
  <c r="U199" i="8"/>
  <c r="U198" i="8"/>
  <c r="U197" i="8"/>
  <c r="U196" i="8"/>
  <c r="U195" i="8"/>
  <c r="AT206" i="8"/>
  <c r="AT204" i="8"/>
  <c r="AT202" i="8"/>
  <c r="AT200" i="8"/>
  <c r="AT198" i="8"/>
  <c r="AT196" i="8"/>
  <c r="AT194" i="8"/>
  <c r="AT192" i="8"/>
  <c r="G160" i="8"/>
  <c r="K160" i="8"/>
  <c r="S160" i="8"/>
  <c r="W160" i="8"/>
  <c r="I162" i="8"/>
  <c r="G164" i="8"/>
  <c r="O164" i="8"/>
  <c r="S164" i="8"/>
  <c r="W164" i="8"/>
  <c r="AI60" i="8"/>
  <c r="J55" i="8"/>
  <c r="J54" i="8"/>
  <c r="J53" i="8"/>
  <c r="J52" i="8"/>
  <c r="J51" i="8"/>
  <c r="J50" i="8"/>
  <c r="J49" i="8"/>
  <c r="J48" i="8"/>
  <c r="J47" i="8"/>
  <c r="J46" i="8"/>
  <c r="J45" i="8"/>
  <c r="J44" i="8"/>
  <c r="J43" i="8"/>
  <c r="J42" i="8"/>
  <c r="J40" i="8"/>
  <c r="J38" i="8"/>
  <c r="J37" i="8"/>
  <c r="J36" i="8"/>
  <c r="J35" i="8"/>
  <c r="J34" i="8"/>
  <c r="J33" i="8"/>
  <c r="J32" i="8"/>
  <c r="J31" i="8"/>
  <c r="J30" i="8"/>
  <c r="J29" i="8"/>
  <c r="J28" i="8"/>
  <c r="J27" i="8"/>
  <c r="J26" i="8"/>
  <c r="J25" i="8"/>
  <c r="J24" i="8"/>
  <c r="J23" i="8"/>
  <c r="J41" i="8"/>
  <c r="J22" i="8"/>
  <c r="J21" i="8"/>
  <c r="J20" i="8"/>
  <c r="J19" i="8"/>
  <c r="J18" i="8"/>
  <c r="J17" i="8"/>
  <c r="J16" i="8"/>
  <c r="J15" i="8"/>
  <c r="J39" i="8"/>
  <c r="J14" i="8"/>
  <c r="J12" i="8"/>
  <c r="J10" i="8"/>
  <c r="J8" i="8"/>
  <c r="J6" i="8"/>
  <c r="J13" i="8"/>
  <c r="J11" i="8"/>
  <c r="J9" i="8"/>
  <c r="J7" i="8"/>
  <c r="AI261" i="8"/>
  <c r="AI260" i="8"/>
  <c r="AI259" i="8"/>
  <c r="AI258" i="8"/>
  <c r="AI257" i="8"/>
  <c r="AI256" i="8"/>
  <c r="AI255" i="8"/>
  <c r="AI254" i="8"/>
  <c r="AI253" i="8"/>
  <c r="AI252" i="8"/>
  <c r="AI251" i="8"/>
  <c r="AI250" i="8"/>
  <c r="AI248" i="8"/>
  <c r="AI246" i="8"/>
  <c r="AI244" i="8"/>
  <c r="AI242" i="8"/>
  <c r="AI240" i="8"/>
  <c r="AI238" i="8"/>
  <c r="AI236" i="8"/>
  <c r="AI235" i="8"/>
  <c r="AI234" i="8"/>
  <c r="AI233" i="8"/>
  <c r="AI232" i="8"/>
  <c r="AI231" i="8"/>
  <c r="AI230" i="8"/>
  <c r="AI229" i="8"/>
  <c r="AI228" i="8"/>
  <c r="AI227" i="8"/>
  <c r="AI249" i="8"/>
  <c r="AI247" i="8"/>
  <c r="AI245" i="8"/>
  <c r="AI243" i="8"/>
  <c r="AI241" i="8"/>
  <c r="AI239" i="8"/>
  <c r="AI237" i="8"/>
  <c r="AI225" i="8"/>
  <c r="AI223" i="8"/>
  <c r="AI221" i="8"/>
  <c r="AI219" i="8"/>
  <c r="AI217" i="8"/>
  <c r="AI215" i="8"/>
  <c r="AI213" i="8"/>
  <c r="J261" i="8"/>
  <c r="J259" i="8"/>
  <c r="AI226" i="8"/>
  <c r="AI224" i="8"/>
  <c r="AI222" i="8"/>
  <c r="AI220" i="8"/>
  <c r="AI218" i="8"/>
  <c r="AI216" i="8"/>
  <c r="AI214" i="8"/>
  <c r="AI212" i="8"/>
  <c r="J260" i="8"/>
  <c r="J258" i="8"/>
  <c r="J257" i="8"/>
  <c r="J256" i="8"/>
  <c r="J255" i="8"/>
  <c r="J253" i="8"/>
  <c r="J251" i="8"/>
  <c r="J249" i="8"/>
  <c r="J247" i="8"/>
  <c r="J245" i="8"/>
  <c r="J243" i="8"/>
  <c r="J241" i="8"/>
  <c r="J239" i="8"/>
  <c r="J237" i="8"/>
  <c r="J235" i="8"/>
  <c r="J233" i="8"/>
  <c r="J232" i="8"/>
  <c r="J231" i="8"/>
  <c r="J230" i="8"/>
  <c r="J229" i="8"/>
  <c r="J228" i="8"/>
  <c r="J227" i="8"/>
  <c r="J226" i="8"/>
  <c r="J225" i="8"/>
  <c r="J224" i="8"/>
  <c r="J223" i="8"/>
  <c r="J222" i="8"/>
  <c r="J221" i="8"/>
  <c r="J220" i="8"/>
  <c r="J219" i="8"/>
  <c r="J218" i="8"/>
  <c r="J217" i="8"/>
  <c r="J216" i="8"/>
  <c r="J215" i="8"/>
  <c r="J214" i="8"/>
  <c r="J213" i="8"/>
  <c r="J212" i="8"/>
  <c r="AI209" i="8"/>
  <c r="AI208" i="8"/>
  <c r="AI207" i="8"/>
  <c r="AI206" i="8"/>
  <c r="AI205" i="8"/>
  <c r="AI204" i="8"/>
  <c r="AI203" i="8"/>
  <c r="AI202" i="8"/>
  <c r="AI201" i="8"/>
  <c r="AI200" i="8"/>
  <c r="AI199" i="8"/>
  <c r="AI198" i="8"/>
  <c r="AI197" i="8"/>
  <c r="AI196" i="8"/>
  <c r="AI195" i="8"/>
  <c r="AI194" i="8"/>
  <c r="AI193" i="8"/>
  <c r="AI192" i="8"/>
  <c r="AI191" i="8"/>
  <c r="J254" i="8"/>
  <c r="J252" i="8"/>
  <c r="J250" i="8"/>
  <c r="J248" i="8"/>
  <c r="J246" i="8"/>
  <c r="J244" i="8"/>
  <c r="J242" i="8"/>
  <c r="J240" i="8"/>
  <c r="J238" i="8"/>
  <c r="J236" i="8"/>
  <c r="J234" i="8"/>
  <c r="AI190" i="8"/>
  <c r="AI189" i="8"/>
  <c r="AI188" i="8"/>
  <c r="AI187" i="8"/>
  <c r="AI186" i="8"/>
  <c r="AI185" i="8"/>
  <c r="AI184" i="8"/>
  <c r="AI183" i="8"/>
  <c r="AI182" i="8"/>
  <c r="AI181" i="8"/>
  <c r="AI180" i="8"/>
  <c r="AI179" i="8"/>
  <c r="AI178" i="8"/>
  <c r="AI177" i="8"/>
  <c r="AI176" i="8"/>
  <c r="AI175" i="8"/>
  <c r="AI174" i="8"/>
  <c r="AI173" i="8"/>
  <c r="AI172" i="8"/>
  <c r="AI171" i="8"/>
  <c r="AI170" i="8"/>
  <c r="AI169" i="8"/>
  <c r="AI168" i="8"/>
  <c r="AI167" i="8"/>
  <c r="AI166" i="8"/>
  <c r="AM61" i="8"/>
  <c r="N55" i="8"/>
  <c r="N54" i="8"/>
  <c r="N53" i="8"/>
  <c r="N52" i="8"/>
  <c r="N51" i="8"/>
  <c r="N50" i="8"/>
  <c r="N49" i="8"/>
  <c r="N48" i="8"/>
  <c r="N47" i="8"/>
  <c r="N46" i="8"/>
  <c r="N45" i="8"/>
  <c r="N44" i="8"/>
  <c r="N43" i="8"/>
  <c r="N42" i="8"/>
  <c r="N41" i="8"/>
  <c r="N39" i="8"/>
  <c r="N38" i="8"/>
  <c r="N37" i="8"/>
  <c r="N36" i="8"/>
  <c r="N35" i="8"/>
  <c r="N34" i="8"/>
  <c r="N33" i="8"/>
  <c r="N32" i="8"/>
  <c r="N31" i="8"/>
  <c r="N30" i="8"/>
  <c r="N29" i="8"/>
  <c r="N28" i="8"/>
  <c r="N27" i="8"/>
  <c r="N26" i="8"/>
  <c r="N25" i="8"/>
  <c r="N24" i="8"/>
  <c r="N23" i="8"/>
  <c r="N40" i="8"/>
  <c r="N22" i="8"/>
  <c r="N21" i="8"/>
  <c r="N20" i="8"/>
  <c r="N19" i="8"/>
  <c r="N18" i="8"/>
  <c r="N17" i="8"/>
  <c r="N16" i="8"/>
  <c r="N15" i="8"/>
  <c r="N13" i="8"/>
  <c r="N11" i="8"/>
  <c r="N9" i="8"/>
  <c r="N7" i="8"/>
  <c r="N14" i="8"/>
  <c r="N12" i="8"/>
  <c r="N10" i="8"/>
  <c r="N8" i="8"/>
  <c r="N6" i="8"/>
  <c r="AM261" i="8"/>
  <c r="AM260" i="8"/>
  <c r="AM259" i="8"/>
  <c r="AM258" i="8"/>
  <c r="AM257" i="8"/>
  <c r="AM256" i="8"/>
  <c r="AM255" i="8"/>
  <c r="AM254" i="8"/>
  <c r="AM253" i="8"/>
  <c r="AM252" i="8"/>
  <c r="AM251" i="8"/>
  <c r="AM250" i="8"/>
  <c r="AM249" i="8"/>
  <c r="AM247" i="8"/>
  <c r="AM245" i="8"/>
  <c r="AM243" i="8"/>
  <c r="AM241" i="8"/>
  <c r="AM239" i="8"/>
  <c r="AM237" i="8"/>
  <c r="AM235" i="8"/>
  <c r="AM234" i="8"/>
  <c r="AM233" i="8"/>
  <c r="AM232" i="8"/>
  <c r="AM231" i="8"/>
  <c r="AM230" i="8"/>
  <c r="AM229" i="8"/>
  <c r="AM228" i="8"/>
  <c r="AM227" i="8"/>
  <c r="AM248" i="8"/>
  <c r="AM246" i="8"/>
  <c r="AM244" i="8"/>
  <c r="AM242" i="8"/>
  <c r="AM240" i="8"/>
  <c r="AM238" i="8"/>
  <c r="AM236" i="8"/>
  <c r="AM226" i="8"/>
  <c r="AM224" i="8"/>
  <c r="AM222" i="8"/>
  <c r="AM220" i="8"/>
  <c r="AM218" i="8"/>
  <c r="AM216" i="8"/>
  <c r="AM214" i="8"/>
  <c r="AM212" i="8"/>
  <c r="N260" i="8"/>
  <c r="AM225" i="8"/>
  <c r="AM223" i="8"/>
  <c r="AM221" i="8"/>
  <c r="AM219" i="8"/>
  <c r="AM217" i="8"/>
  <c r="AM215" i="8"/>
  <c r="AM213" i="8"/>
  <c r="N261" i="8"/>
  <c r="N259" i="8"/>
  <c r="N258" i="8"/>
  <c r="N257" i="8"/>
  <c r="N256" i="8"/>
  <c r="N255" i="8"/>
  <c r="N254" i="8"/>
  <c r="N252" i="8"/>
  <c r="N250" i="8"/>
  <c r="N248" i="8"/>
  <c r="N246" i="8"/>
  <c r="N244" i="8"/>
  <c r="N242" i="8"/>
  <c r="N240" i="8"/>
  <c r="N238" i="8"/>
  <c r="N236" i="8"/>
  <c r="N234" i="8"/>
  <c r="N233" i="8"/>
  <c r="N232" i="8"/>
  <c r="N231" i="8"/>
  <c r="N230" i="8"/>
  <c r="N229" i="8"/>
  <c r="N228" i="8"/>
  <c r="N227" i="8"/>
  <c r="N226" i="8"/>
  <c r="N225" i="8"/>
  <c r="N224" i="8"/>
  <c r="N223" i="8"/>
  <c r="N222" i="8"/>
  <c r="N221" i="8"/>
  <c r="N220" i="8"/>
  <c r="N219" i="8"/>
  <c r="N218" i="8"/>
  <c r="N217" i="8"/>
  <c r="N216" i="8"/>
  <c r="N215" i="8"/>
  <c r="N214" i="8"/>
  <c r="N213" i="8"/>
  <c r="N212" i="8"/>
  <c r="AM209" i="8"/>
  <c r="AM208" i="8"/>
  <c r="AM207" i="8"/>
  <c r="AM206" i="8"/>
  <c r="AM205" i="8"/>
  <c r="AM204" i="8"/>
  <c r="AM203" i="8"/>
  <c r="AM202" i="8"/>
  <c r="AM201" i="8"/>
  <c r="AM200" i="8"/>
  <c r="AM199" i="8"/>
  <c r="AM198" i="8"/>
  <c r="AM197" i="8"/>
  <c r="AM196" i="8"/>
  <c r="AM195" i="8"/>
  <c r="AM194" i="8"/>
  <c r="AM193" i="8"/>
  <c r="AM192" i="8"/>
  <c r="AM191" i="8"/>
  <c r="N253" i="8"/>
  <c r="N251" i="8"/>
  <c r="N249" i="8"/>
  <c r="N247" i="8"/>
  <c r="N245" i="8"/>
  <c r="N243" i="8"/>
  <c r="N241" i="8"/>
  <c r="N239" i="8"/>
  <c r="N237" i="8"/>
  <c r="N235"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Q60" i="8"/>
  <c r="R55" i="8"/>
  <c r="R54" i="8"/>
  <c r="R53" i="8"/>
  <c r="R52" i="8"/>
  <c r="R51" i="8"/>
  <c r="R50" i="8"/>
  <c r="R49" i="8"/>
  <c r="R48" i="8"/>
  <c r="R47" i="8"/>
  <c r="R46" i="8"/>
  <c r="R45" i="8"/>
  <c r="R44" i="8"/>
  <c r="R43" i="8"/>
  <c r="R42" i="8"/>
  <c r="R41" i="8"/>
  <c r="R40" i="8"/>
  <c r="R38" i="8"/>
  <c r="R37" i="8"/>
  <c r="R36" i="8"/>
  <c r="R35" i="8"/>
  <c r="R34" i="8"/>
  <c r="R33" i="8"/>
  <c r="R32" i="8"/>
  <c r="R31" i="8"/>
  <c r="R30" i="8"/>
  <c r="R29" i="8"/>
  <c r="R28" i="8"/>
  <c r="R27" i="8"/>
  <c r="R26" i="8"/>
  <c r="R25" i="8"/>
  <c r="R24" i="8"/>
  <c r="R23" i="8"/>
  <c r="R39" i="8"/>
  <c r="R22" i="8"/>
  <c r="R21" i="8"/>
  <c r="R20" i="8"/>
  <c r="R19" i="8"/>
  <c r="R18" i="8"/>
  <c r="R17" i="8"/>
  <c r="R16" i="8"/>
  <c r="R15" i="8"/>
  <c r="R14" i="8"/>
  <c r="R12" i="8"/>
  <c r="R10" i="8"/>
  <c r="R8" i="8"/>
  <c r="R6" i="8"/>
  <c r="R13" i="8"/>
  <c r="R11" i="8"/>
  <c r="R9" i="8"/>
  <c r="R7" i="8"/>
  <c r="AQ261" i="8"/>
  <c r="AQ260" i="8"/>
  <c r="AQ259" i="8"/>
  <c r="AQ258" i="8"/>
  <c r="AQ257" i="8"/>
  <c r="AQ256" i="8"/>
  <c r="AQ255" i="8"/>
  <c r="AQ254" i="8"/>
  <c r="AQ253" i="8"/>
  <c r="AQ252" i="8"/>
  <c r="AQ251" i="8"/>
  <c r="AQ250" i="8"/>
  <c r="AQ249" i="8"/>
  <c r="AQ248" i="8"/>
  <c r="AQ246" i="8"/>
  <c r="AQ244" i="8"/>
  <c r="AQ242" i="8"/>
  <c r="AQ240" i="8"/>
  <c r="AQ238" i="8"/>
  <c r="AQ236" i="8"/>
  <c r="AQ235" i="8"/>
  <c r="AQ234" i="8"/>
  <c r="AQ233" i="8"/>
  <c r="AQ232" i="8"/>
  <c r="AQ231" i="8"/>
  <c r="AQ230" i="8"/>
  <c r="AQ229" i="8"/>
  <c r="AQ228" i="8"/>
  <c r="AQ227" i="8"/>
  <c r="AQ247" i="8"/>
  <c r="AQ245" i="8"/>
  <c r="AQ243" i="8"/>
  <c r="AQ241" i="8"/>
  <c r="AQ239" i="8"/>
  <c r="AQ237" i="8"/>
  <c r="AQ225" i="8"/>
  <c r="AQ223" i="8"/>
  <c r="AQ221" i="8"/>
  <c r="AQ219" i="8"/>
  <c r="AQ217" i="8"/>
  <c r="AQ215" i="8"/>
  <c r="AQ213" i="8"/>
  <c r="R261" i="8"/>
  <c r="R259" i="8"/>
  <c r="AQ226" i="8"/>
  <c r="AQ224" i="8"/>
  <c r="AQ222" i="8"/>
  <c r="AQ220" i="8"/>
  <c r="AQ218" i="8"/>
  <c r="AQ216" i="8"/>
  <c r="AQ214" i="8"/>
  <c r="AQ212" i="8"/>
  <c r="R260" i="8"/>
  <c r="R258" i="8"/>
  <c r="R257" i="8"/>
  <c r="R256" i="8"/>
  <c r="R255" i="8"/>
  <c r="R253" i="8"/>
  <c r="R251" i="8"/>
  <c r="R249" i="8"/>
  <c r="R247" i="8"/>
  <c r="R245" i="8"/>
  <c r="R243" i="8"/>
  <c r="R241" i="8"/>
  <c r="R239" i="8"/>
  <c r="R237" i="8"/>
  <c r="R235" i="8"/>
  <c r="R233" i="8"/>
  <c r="R232" i="8"/>
  <c r="R231" i="8"/>
  <c r="R230" i="8"/>
  <c r="R229" i="8"/>
  <c r="R228" i="8"/>
  <c r="R227" i="8"/>
  <c r="R226" i="8"/>
  <c r="R225" i="8"/>
  <c r="R224" i="8"/>
  <c r="R223" i="8"/>
  <c r="R222" i="8"/>
  <c r="R221" i="8"/>
  <c r="R220" i="8"/>
  <c r="R219" i="8"/>
  <c r="R218" i="8"/>
  <c r="R217" i="8"/>
  <c r="R216" i="8"/>
  <c r="R215" i="8"/>
  <c r="R214" i="8"/>
  <c r="R213" i="8"/>
  <c r="R212" i="8"/>
  <c r="AQ209" i="8"/>
  <c r="AQ208" i="8"/>
  <c r="AQ207" i="8"/>
  <c r="AQ206" i="8"/>
  <c r="AQ205" i="8"/>
  <c r="AQ204" i="8"/>
  <c r="AQ203" i="8"/>
  <c r="AQ202" i="8"/>
  <c r="AQ201" i="8"/>
  <c r="AQ200" i="8"/>
  <c r="AQ199" i="8"/>
  <c r="AQ198" i="8"/>
  <c r="AQ197" i="8"/>
  <c r="AQ196" i="8"/>
  <c r="AQ195" i="8"/>
  <c r="AQ194" i="8"/>
  <c r="AQ193" i="8"/>
  <c r="AQ192" i="8"/>
  <c r="AQ191" i="8"/>
  <c r="R254" i="8"/>
  <c r="R252" i="8"/>
  <c r="R250" i="8"/>
  <c r="R248" i="8"/>
  <c r="R246" i="8"/>
  <c r="R244" i="8"/>
  <c r="R242" i="8"/>
  <c r="R240" i="8"/>
  <c r="R238" i="8"/>
  <c r="R236" i="8"/>
  <c r="R234" i="8"/>
  <c r="AQ190" i="8"/>
  <c r="AQ189" i="8"/>
  <c r="AQ188" i="8"/>
  <c r="AQ187" i="8"/>
  <c r="AQ186" i="8"/>
  <c r="AQ185" i="8"/>
  <c r="AQ184" i="8"/>
  <c r="AQ183" i="8"/>
  <c r="AQ182" i="8"/>
  <c r="AQ181" i="8"/>
  <c r="AQ180" i="8"/>
  <c r="AQ179" i="8"/>
  <c r="AQ178" i="8"/>
  <c r="AQ177" i="8"/>
  <c r="AQ176" i="8"/>
  <c r="AQ175" i="8"/>
  <c r="AQ174" i="8"/>
  <c r="AQ173" i="8"/>
  <c r="AQ172" i="8"/>
  <c r="AQ171" i="8"/>
  <c r="AQ170" i="8"/>
  <c r="AQ169" i="8"/>
  <c r="AQ168" i="8"/>
  <c r="AQ167" i="8"/>
  <c r="AQ166" i="8"/>
  <c r="AU61" i="8"/>
  <c r="V55" i="8"/>
  <c r="V54" i="8"/>
  <c r="V53" i="8"/>
  <c r="V52" i="8"/>
  <c r="V51" i="8"/>
  <c r="V50" i="8"/>
  <c r="V49" i="8"/>
  <c r="V48" i="8"/>
  <c r="V47" i="8"/>
  <c r="V46" i="8"/>
  <c r="V45" i="8"/>
  <c r="V44" i="8"/>
  <c r="V43" i="8"/>
  <c r="V42" i="8"/>
  <c r="V41" i="8"/>
  <c r="V39" i="8"/>
  <c r="V38" i="8"/>
  <c r="V37" i="8"/>
  <c r="V36" i="8"/>
  <c r="V35" i="8"/>
  <c r="V34" i="8"/>
  <c r="V33" i="8"/>
  <c r="V32" i="8"/>
  <c r="V31" i="8"/>
  <c r="V30" i="8"/>
  <c r="V29" i="8"/>
  <c r="V28" i="8"/>
  <c r="V27" i="8"/>
  <c r="V26" i="8"/>
  <c r="V25" i="8"/>
  <c r="V24" i="8"/>
  <c r="V23" i="8"/>
  <c r="V22" i="8"/>
  <c r="V21" i="8"/>
  <c r="V20" i="8"/>
  <c r="V19" i="8"/>
  <c r="V18" i="8"/>
  <c r="V17" i="8"/>
  <c r="V16" i="8"/>
  <c r="V15" i="8"/>
  <c r="V14" i="8"/>
  <c r="V40" i="8"/>
  <c r="V13" i="8"/>
  <c r="V11" i="8"/>
  <c r="V9" i="8"/>
  <c r="V7" i="8"/>
  <c r="V12" i="8"/>
  <c r="V10" i="8"/>
  <c r="V8" i="8"/>
  <c r="V6" i="8"/>
  <c r="AU261" i="8"/>
  <c r="AU260" i="8"/>
  <c r="AU259" i="8"/>
  <c r="AU258" i="8"/>
  <c r="AU257" i="8"/>
  <c r="AU256" i="8"/>
  <c r="AU255" i="8"/>
  <c r="AU254" i="8"/>
  <c r="AU253" i="8"/>
  <c r="AU252" i="8"/>
  <c r="AU251" i="8"/>
  <c r="AU250" i="8"/>
  <c r="AU249" i="8"/>
  <c r="AU247" i="8"/>
  <c r="AU245" i="8"/>
  <c r="AU243" i="8"/>
  <c r="AU241" i="8"/>
  <c r="AU239" i="8"/>
  <c r="AU237" i="8"/>
  <c r="AU235" i="8"/>
  <c r="AU234" i="8"/>
  <c r="AU233" i="8"/>
  <c r="AU232" i="8"/>
  <c r="AU231" i="8"/>
  <c r="AU230" i="8"/>
  <c r="AU229" i="8"/>
  <c r="AU228" i="8"/>
  <c r="AU227" i="8"/>
  <c r="AU248" i="8"/>
  <c r="AU246" i="8"/>
  <c r="AU244" i="8"/>
  <c r="AU242" i="8"/>
  <c r="AU240" i="8"/>
  <c r="AU238" i="8"/>
  <c r="AU236" i="8"/>
  <c r="AU226" i="8"/>
  <c r="AU224" i="8"/>
  <c r="AU222" i="8"/>
  <c r="AU220" i="8"/>
  <c r="AU218" i="8"/>
  <c r="AU216" i="8"/>
  <c r="AU214" i="8"/>
  <c r="AU212" i="8"/>
  <c r="V260" i="8"/>
  <c r="V258" i="8"/>
  <c r="AU225" i="8"/>
  <c r="AU223" i="8"/>
  <c r="AU221" i="8"/>
  <c r="AU219" i="8"/>
  <c r="AU217" i="8"/>
  <c r="AU215" i="8"/>
  <c r="AU213" i="8"/>
  <c r="V261" i="8"/>
  <c r="V259" i="8"/>
  <c r="V257" i="8"/>
  <c r="V256" i="8"/>
  <c r="V255" i="8"/>
  <c r="V254" i="8"/>
  <c r="V252" i="8"/>
  <c r="V250" i="8"/>
  <c r="V248" i="8"/>
  <c r="V246" i="8"/>
  <c r="V244" i="8"/>
  <c r="V242" i="8"/>
  <c r="V240" i="8"/>
  <c r="V238" i="8"/>
  <c r="V236" i="8"/>
  <c r="V234" i="8"/>
  <c r="V232" i="8"/>
  <c r="V231" i="8"/>
  <c r="V230" i="8"/>
  <c r="V229" i="8"/>
  <c r="V228" i="8"/>
  <c r="V227" i="8"/>
  <c r="V226" i="8"/>
  <c r="V225" i="8"/>
  <c r="V224" i="8"/>
  <c r="V223" i="8"/>
  <c r="V222" i="8"/>
  <c r="V221" i="8"/>
  <c r="V220" i="8"/>
  <c r="V219" i="8"/>
  <c r="V218" i="8"/>
  <c r="V217" i="8"/>
  <c r="V216" i="8"/>
  <c r="V215" i="8"/>
  <c r="V214" i="8"/>
  <c r="V213" i="8"/>
  <c r="V212" i="8"/>
  <c r="AU209" i="8"/>
  <c r="AU208" i="8"/>
  <c r="AU207" i="8"/>
  <c r="AU206" i="8"/>
  <c r="AU205" i="8"/>
  <c r="AU204" i="8"/>
  <c r="AU203" i="8"/>
  <c r="AU202" i="8"/>
  <c r="AU201" i="8"/>
  <c r="AU200" i="8"/>
  <c r="AU199" i="8"/>
  <c r="AU198" i="8"/>
  <c r="AU197" i="8"/>
  <c r="AU196" i="8"/>
  <c r="AU195" i="8"/>
  <c r="AU194" i="8"/>
  <c r="AU193" i="8"/>
  <c r="AU192" i="8"/>
  <c r="AU191" i="8"/>
  <c r="V253" i="8"/>
  <c r="V251" i="8"/>
  <c r="V249" i="8"/>
  <c r="V247" i="8"/>
  <c r="V245" i="8"/>
  <c r="V243" i="8"/>
  <c r="V241" i="8"/>
  <c r="V239" i="8"/>
  <c r="V237" i="8"/>
  <c r="V235" i="8"/>
  <c r="V233" i="8"/>
  <c r="AU190" i="8"/>
  <c r="AU189" i="8"/>
  <c r="AU188" i="8"/>
  <c r="AU187" i="8"/>
  <c r="AU186" i="8"/>
  <c r="AU185" i="8"/>
  <c r="AU184" i="8"/>
  <c r="AU183" i="8"/>
  <c r="AU182" i="8"/>
  <c r="AU181" i="8"/>
  <c r="AU180" i="8"/>
  <c r="AU179" i="8"/>
  <c r="AU178" i="8"/>
  <c r="AU177" i="8"/>
  <c r="AU176" i="8"/>
  <c r="AU175" i="8"/>
  <c r="AU174" i="8"/>
  <c r="AU173" i="8"/>
  <c r="AU172" i="8"/>
  <c r="AU171" i="8"/>
  <c r="AU170" i="8"/>
  <c r="AU169" i="8"/>
  <c r="AU168" i="8"/>
  <c r="AU167" i="8"/>
  <c r="AU166" i="8"/>
  <c r="AU165" i="8"/>
  <c r="AY60" i="8"/>
  <c r="Z55" i="8"/>
  <c r="Z54" i="8"/>
  <c r="Z53" i="8"/>
  <c r="Z52" i="8"/>
  <c r="Z51" i="8"/>
  <c r="Z50" i="8"/>
  <c r="Z49" i="8"/>
  <c r="Z48" i="8"/>
  <c r="Z47" i="8"/>
  <c r="Z46" i="8"/>
  <c r="Z45" i="8"/>
  <c r="Z44" i="8"/>
  <c r="Z43" i="8"/>
  <c r="Z42" i="8"/>
  <c r="Z41" i="8"/>
  <c r="Z40" i="8"/>
  <c r="Z38" i="8"/>
  <c r="Z37" i="8"/>
  <c r="Z36" i="8"/>
  <c r="Z35" i="8"/>
  <c r="Z34" i="8"/>
  <c r="Z33" i="8"/>
  <c r="Z32" i="8"/>
  <c r="Z31" i="8"/>
  <c r="Z30" i="8"/>
  <c r="Z29" i="8"/>
  <c r="Z28" i="8"/>
  <c r="Z27" i="8"/>
  <c r="Z26" i="8"/>
  <c r="Z25" i="8"/>
  <c r="Z24" i="8"/>
  <c r="Z23" i="8"/>
  <c r="Z22" i="8"/>
  <c r="Z21" i="8"/>
  <c r="Z20" i="8"/>
  <c r="Z19" i="8"/>
  <c r="Z18" i="8"/>
  <c r="Z17" i="8"/>
  <c r="Z16" i="8"/>
  <c r="Z15" i="8"/>
  <c r="Z14" i="8"/>
  <c r="Z39" i="8"/>
  <c r="Z12" i="8"/>
  <c r="Z10" i="8"/>
  <c r="Z8" i="8"/>
  <c r="Z6" i="8"/>
  <c r="Z13" i="8"/>
  <c r="Z11" i="8"/>
  <c r="Z9" i="8"/>
  <c r="Z7" i="8"/>
  <c r="AY261" i="8"/>
  <c r="AY260" i="8"/>
  <c r="AY259" i="8"/>
  <c r="AY258" i="8"/>
  <c r="AY257" i="8"/>
  <c r="AY256" i="8"/>
  <c r="AY255" i="8"/>
  <c r="AY254" i="8"/>
  <c r="AY253" i="8"/>
  <c r="AY252" i="8"/>
  <c r="AY251" i="8"/>
  <c r="AY250" i="8"/>
  <c r="AY249" i="8"/>
  <c r="AY248" i="8"/>
  <c r="AY246" i="8"/>
  <c r="AY244" i="8"/>
  <c r="AY242" i="8"/>
  <c r="AY240" i="8"/>
  <c r="AY238" i="8"/>
  <c r="AY236" i="8"/>
  <c r="AY234" i="8"/>
  <c r="AY233" i="8"/>
  <c r="AY232" i="8"/>
  <c r="AY231" i="8"/>
  <c r="AY230" i="8"/>
  <c r="AY229" i="8"/>
  <c r="AY228" i="8"/>
  <c r="AY227" i="8"/>
  <c r="AY226" i="8"/>
  <c r="AY247" i="8"/>
  <c r="AY245" i="8"/>
  <c r="AY243" i="8"/>
  <c r="AY241" i="8"/>
  <c r="AY239" i="8"/>
  <c r="AY237" i="8"/>
  <c r="AY235" i="8"/>
  <c r="AY225" i="8"/>
  <c r="AY223" i="8"/>
  <c r="AY221" i="8"/>
  <c r="AY219" i="8"/>
  <c r="AY217" i="8"/>
  <c r="AY215" i="8"/>
  <c r="AY213" i="8"/>
  <c r="Z261" i="8"/>
  <c r="Z259" i="8"/>
  <c r="AY224" i="8"/>
  <c r="AY222" i="8"/>
  <c r="AY220" i="8"/>
  <c r="AY218" i="8"/>
  <c r="AY216" i="8"/>
  <c r="AY214" i="8"/>
  <c r="AY212" i="8"/>
  <c r="Z260" i="8"/>
  <c r="Z258" i="8"/>
  <c r="Z257" i="8"/>
  <c r="Z256" i="8"/>
  <c r="Z255" i="8"/>
  <c r="Z253" i="8"/>
  <c r="Z251" i="8"/>
  <c r="Z249" i="8"/>
  <c r="Z247" i="8"/>
  <c r="Z245" i="8"/>
  <c r="Z243" i="8"/>
  <c r="Z241" i="8"/>
  <c r="Z239" i="8"/>
  <c r="Z237" i="8"/>
  <c r="Z235" i="8"/>
  <c r="Z233" i="8"/>
  <c r="Z232" i="8"/>
  <c r="Z231" i="8"/>
  <c r="Z230" i="8"/>
  <c r="Z229" i="8"/>
  <c r="Z228" i="8"/>
  <c r="Z227" i="8"/>
  <c r="Z226" i="8"/>
  <c r="Z225" i="8"/>
  <c r="Z224" i="8"/>
  <c r="Z223" i="8"/>
  <c r="Z222" i="8"/>
  <c r="Z221" i="8"/>
  <c r="Z220" i="8"/>
  <c r="Z219" i="8"/>
  <c r="Z218" i="8"/>
  <c r="Z217" i="8"/>
  <c r="Z216" i="8"/>
  <c r="Z215" i="8"/>
  <c r="Z214" i="8"/>
  <c r="Z213" i="8"/>
  <c r="Z212" i="8"/>
  <c r="AY209" i="8"/>
  <c r="AY208" i="8"/>
  <c r="AY207" i="8"/>
  <c r="AY206" i="8"/>
  <c r="AY205" i="8"/>
  <c r="AY204" i="8"/>
  <c r="AY203" i="8"/>
  <c r="AY202" i="8"/>
  <c r="AY201" i="8"/>
  <c r="AY200" i="8"/>
  <c r="AY199" i="8"/>
  <c r="AY198" i="8"/>
  <c r="AY197" i="8"/>
  <c r="AY196" i="8"/>
  <c r="AY195" i="8"/>
  <c r="AY194" i="8"/>
  <c r="AY193" i="8"/>
  <c r="AY192" i="8"/>
  <c r="AY191" i="8"/>
  <c r="Z254" i="8"/>
  <c r="Z252" i="8"/>
  <c r="Z250" i="8"/>
  <c r="Z248" i="8"/>
  <c r="Z246" i="8"/>
  <c r="Z244" i="8"/>
  <c r="Z242" i="8"/>
  <c r="Z240" i="8"/>
  <c r="Z238" i="8"/>
  <c r="Z236" i="8"/>
  <c r="Z234"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H160" i="8"/>
  <c r="L160" i="8"/>
  <c r="P160" i="8"/>
  <c r="T160" i="8"/>
  <c r="X160" i="8"/>
  <c r="G161" i="8"/>
  <c r="K161" i="8"/>
  <c r="O161" i="8"/>
  <c r="S161" i="8"/>
  <c r="W161" i="8"/>
  <c r="J162" i="8"/>
  <c r="N162" i="8"/>
  <c r="R162" i="8"/>
  <c r="V162" i="8"/>
  <c r="Z162" i="8"/>
  <c r="I163" i="8"/>
  <c r="M163" i="8"/>
  <c r="Q163" i="8"/>
  <c r="U163" i="8"/>
  <c r="Y163" i="8"/>
  <c r="H164" i="8"/>
  <c r="L164" i="8"/>
  <c r="P164" i="8"/>
  <c r="T164" i="8"/>
  <c r="X164" i="8"/>
  <c r="G165" i="8"/>
  <c r="K165" i="8"/>
  <c r="O165" i="8"/>
  <c r="S165" i="8"/>
  <c r="W165" i="8"/>
  <c r="J166" i="8"/>
  <c r="N166" i="8"/>
  <c r="R166" i="8"/>
  <c r="V166" i="8"/>
  <c r="Z166" i="8"/>
  <c r="I167" i="8"/>
  <c r="M167" i="8"/>
  <c r="Q167" i="8"/>
  <c r="U167" i="8"/>
  <c r="Y167" i="8"/>
  <c r="H168" i="8"/>
  <c r="L168" i="8"/>
  <c r="P168" i="8"/>
  <c r="T168" i="8"/>
  <c r="X168" i="8"/>
  <c r="G169" i="8"/>
  <c r="K169" i="8"/>
  <c r="O169" i="8"/>
  <c r="S169" i="8"/>
  <c r="W169" i="8"/>
  <c r="J170" i="8"/>
  <c r="N170" i="8"/>
  <c r="R170" i="8"/>
  <c r="V170" i="8"/>
  <c r="Z170" i="8"/>
  <c r="I171" i="8"/>
  <c r="M171" i="8"/>
  <c r="Q171" i="8"/>
  <c r="U171" i="8"/>
  <c r="Y171" i="8"/>
  <c r="H172" i="8"/>
  <c r="L172" i="8"/>
  <c r="P172" i="8"/>
  <c r="T172" i="8"/>
  <c r="X172" i="8"/>
  <c r="K173" i="8"/>
  <c r="O173" i="8"/>
  <c r="S173" i="8"/>
  <c r="J174" i="8"/>
  <c r="N174" i="8"/>
  <c r="R174" i="8"/>
  <c r="V174" i="8"/>
  <c r="Z174" i="8"/>
  <c r="I175" i="8"/>
  <c r="M175" i="8"/>
  <c r="Q175" i="8"/>
  <c r="U175" i="8"/>
  <c r="Y175" i="8"/>
  <c r="I176" i="8"/>
  <c r="M176" i="8"/>
  <c r="Q176" i="8"/>
  <c r="U176" i="8"/>
  <c r="Y176" i="8"/>
  <c r="I177" i="8"/>
  <c r="M177" i="8"/>
  <c r="Q177" i="8"/>
  <c r="U177" i="8"/>
  <c r="Y177" i="8"/>
  <c r="I178" i="8"/>
  <c r="M178" i="8"/>
  <c r="Q178" i="8"/>
  <c r="U178" i="8"/>
  <c r="Y178" i="8"/>
  <c r="I179" i="8"/>
  <c r="M179" i="8"/>
  <c r="Q179" i="8"/>
  <c r="U179" i="8"/>
  <c r="Y179" i="8"/>
  <c r="I180" i="8"/>
  <c r="M180" i="8"/>
  <c r="Q180" i="8"/>
  <c r="U180" i="8"/>
  <c r="Y180" i="8"/>
  <c r="I181" i="8"/>
  <c r="M181" i="8"/>
  <c r="Q181" i="8"/>
  <c r="U181" i="8"/>
  <c r="Y181" i="8"/>
  <c r="I182" i="8"/>
  <c r="M182" i="8"/>
  <c r="Q182" i="8"/>
  <c r="U182" i="8"/>
  <c r="Y182" i="8"/>
  <c r="I183" i="8"/>
  <c r="M183" i="8"/>
  <c r="Q183" i="8"/>
  <c r="U183" i="8"/>
  <c r="Y183" i="8"/>
  <c r="I184" i="8"/>
  <c r="M184" i="8"/>
  <c r="Q184" i="8"/>
  <c r="U184" i="8"/>
  <c r="Y184" i="8"/>
  <c r="I185" i="8"/>
  <c r="M185" i="8"/>
  <c r="Q185" i="8"/>
  <c r="U185" i="8"/>
  <c r="Y185" i="8"/>
  <c r="I186" i="8"/>
  <c r="M186" i="8"/>
  <c r="Q186" i="8"/>
  <c r="U186" i="8"/>
  <c r="Y186" i="8"/>
  <c r="I187" i="8"/>
  <c r="M187" i="8"/>
  <c r="Q187" i="8"/>
  <c r="U187" i="8"/>
  <c r="Y187" i="8"/>
  <c r="I188" i="8"/>
  <c r="M188" i="8"/>
  <c r="Q188" i="8"/>
  <c r="U188" i="8"/>
  <c r="Y188" i="8"/>
  <c r="I189" i="8"/>
  <c r="M189" i="8"/>
  <c r="Q189" i="8"/>
  <c r="U189" i="8"/>
  <c r="Y189" i="8"/>
  <c r="I190" i="8"/>
  <c r="M190" i="8"/>
  <c r="Q190" i="8"/>
  <c r="U190" i="8"/>
  <c r="Y190" i="8"/>
  <c r="I191" i="8"/>
  <c r="M191" i="8"/>
  <c r="Q191" i="8"/>
  <c r="U191" i="8"/>
  <c r="Y191" i="8"/>
  <c r="I192" i="8"/>
  <c r="M192" i="8"/>
  <c r="Q192" i="8"/>
  <c r="U192" i="8"/>
  <c r="Y192" i="8"/>
  <c r="I193" i="8"/>
  <c r="M193" i="8"/>
  <c r="Q193" i="8"/>
  <c r="U193" i="8"/>
  <c r="Y193" i="8"/>
  <c r="I194" i="8"/>
  <c r="M194" i="8"/>
  <c r="Q194" i="8"/>
  <c r="U194" i="8"/>
  <c r="Z194" i="8"/>
  <c r="N195" i="8"/>
  <c r="V195" i="8"/>
  <c r="J196" i="8"/>
  <c r="R196" i="8"/>
  <c r="Z196" i="8"/>
  <c r="N197" i="8"/>
  <c r="V197" i="8"/>
  <c r="J198" i="8"/>
  <c r="R198" i="8"/>
  <c r="Z198" i="8"/>
  <c r="N199" i="8"/>
  <c r="V199" i="8"/>
  <c r="J200" i="8"/>
  <c r="R200" i="8"/>
  <c r="Z200" i="8"/>
  <c r="N201" i="8"/>
  <c r="V201" i="8"/>
  <c r="J202" i="8"/>
  <c r="R202" i="8"/>
  <c r="Z202" i="8"/>
  <c r="N203" i="8"/>
  <c r="V203" i="8"/>
  <c r="J204" i="8"/>
  <c r="R204" i="8"/>
  <c r="Z204" i="8"/>
  <c r="N205" i="8"/>
  <c r="V205" i="8"/>
  <c r="J206" i="8"/>
  <c r="R206" i="8"/>
  <c r="Z206" i="8"/>
  <c r="N207" i="8"/>
  <c r="V207" i="8"/>
  <c r="J208" i="8"/>
  <c r="R208" i="8"/>
  <c r="Z208" i="8"/>
  <c r="N209" i="8"/>
  <c r="V209" i="8"/>
  <c r="AI160" i="8"/>
  <c r="AQ160" i="8"/>
  <c r="AY160" i="8"/>
  <c r="AM161" i="8"/>
  <c r="AU161" i="8"/>
  <c r="AI162" i="8"/>
  <c r="AQ162" i="8"/>
  <c r="AY162" i="8"/>
  <c r="AM163" i="8"/>
  <c r="AU163" i="8"/>
  <c r="AI164" i="8"/>
  <c r="AQ164" i="8"/>
  <c r="AY164" i="8"/>
  <c r="AM165" i="8"/>
  <c r="G55" i="8"/>
  <c r="G54" i="8"/>
  <c r="G53" i="8"/>
  <c r="G52" i="8"/>
  <c r="G51" i="8"/>
  <c r="G50" i="8"/>
  <c r="G49" i="8"/>
  <c r="G48" i="8"/>
  <c r="G47" i="8"/>
  <c r="G46" i="8"/>
  <c r="G45" i="8"/>
  <c r="G44" i="8"/>
  <c r="G43" i="8"/>
  <c r="G42" i="8"/>
  <c r="G41" i="8"/>
  <c r="G40" i="8"/>
  <c r="G39" i="8"/>
  <c r="G38" i="8"/>
  <c r="G36" i="8"/>
  <c r="G34" i="8"/>
  <c r="G32" i="8"/>
  <c r="G30" i="8"/>
  <c r="G28" i="8"/>
  <c r="G26" i="8"/>
  <c r="G24" i="8"/>
  <c r="G37" i="8"/>
  <c r="G35" i="8"/>
  <c r="G33" i="8"/>
  <c r="G31" i="8"/>
  <c r="G29" i="8"/>
  <c r="G27" i="8"/>
  <c r="G25" i="8"/>
  <c r="G23" i="8"/>
  <c r="G22" i="8"/>
  <c r="G21" i="8"/>
  <c r="G20" i="8"/>
  <c r="G19" i="8"/>
  <c r="G18" i="8"/>
  <c r="G17" i="8"/>
  <c r="G16" i="8"/>
  <c r="G15" i="8"/>
  <c r="G14" i="8"/>
  <c r="G13" i="8"/>
  <c r="G12" i="8"/>
  <c r="G11" i="8"/>
  <c r="G10" i="8"/>
  <c r="G9" i="8"/>
  <c r="G8" i="8"/>
  <c r="G7" i="8"/>
  <c r="G6" i="8"/>
  <c r="AF261" i="8"/>
  <c r="AF260" i="8"/>
  <c r="AF259" i="8"/>
  <c r="AF258" i="8"/>
  <c r="AF257" i="8"/>
  <c r="AF256" i="8"/>
  <c r="AF255" i="8"/>
  <c r="AF254" i="8"/>
  <c r="AF253" i="8"/>
  <c r="AF252" i="8"/>
  <c r="AF251" i="8"/>
  <c r="AF250" i="8"/>
  <c r="AF249" i="8"/>
  <c r="AF248" i="8"/>
  <c r="AF247" i="8"/>
  <c r="AF246" i="8"/>
  <c r="AF245" i="8"/>
  <c r="AF244" i="8"/>
  <c r="AF243" i="8"/>
  <c r="AF242" i="8"/>
  <c r="AF241" i="8"/>
  <c r="AF240" i="8"/>
  <c r="AF239" i="8"/>
  <c r="AF238" i="8"/>
  <c r="AF237" i="8"/>
  <c r="AF236" i="8"/>
  <c r="AF235" i="8"/>
  <c r="AF234" i="8"/>
  <c r="AF233" i="8"/>
  <c r="AF232" i="8"/>
  <c r="AF231" i="8"/>
  <c r="AF230" i="8"/>
  <c r="AF229" i="8"/>
  <c r="AF228" i="8"/>
  <c r="AF227" i="8"/>
  <c r="AF226" i="8"/>
  <c r="AF225" i="8"/>
  <c r="AF224" i="8"/>
  <c r="AF223" i="8"/>
  <c r="AF222" i="8"/>
  <c r="AF221" i="8"/>
  <c r="AF220" i="8"/>
  <c r="AF219" i="8"/>
  <c r="AF218" i="8"/>
  <c r="AF217" i="8"/>
  <c r="AF216" i="8"/>
  <c r="AF215" i="8"/>
  <c r="AF214" i="8"/>
  <c r="AF213" i="8"/>
  <c r="AF21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AF209" i="8"/>
  <c r="AF208" i="8"/>
  <c r="AF206" i="8"/>
  <c r="AF204" i="8"/>
  <c r="AF202" i="8"/>
  <c r="AF200" i="8"/>
  <c r="AF198" i="8"/>
  <c r="AF196" i="8"/>
  <c r="AF194" i="8"/>
  <c r="AF192" i="8"/>
  <c r="AF207" i="8"/>
  <c r="AF205" i="8"/>
  <c r="AF203" i="8"/>
  <c r="AF201" i="8"/>
  <c r="AF199" i="8"/>
  <c r="AF197" i="8"/>
  <c r="AF195" i="8"/>
  <c r="AF193" i="8"/>
  <c r="AF191" i="8"/>
  <c r="AF190" i="8"/>
  <c r="AF189" i="8"/>
  <c r="AF188" i="8"/>
  <c r="AF187" i="8"/>
  <c r="AF186" i="8"/>
  <c r="AF185" i="8"/>
  <c r="AF184" i="8"/>
  <c r="AF183" i="8"/>
  <c r="AF182" i="8"/>
  <c r="AF181" i="8"/>
  <c r="AF180" i="8"/>
  <c r="AF179" i="8"/>
  <c r="AF178" i="8"/>
  <c r="AF177" i="8"/>
  <c r="AF176" i="8"/>
  <c r="AF175" i="8"/>
  <c r="AF174" i="8"/>
  <c r="AF173" i="8"/>
  <c r="AF172" i="8"/>
  <c r="AF171" i="8"/>
  <c r="AF170" i="8"/>
  <c r="AF169" i="8"/>
  <c r="AF168" i="8"/>
  <c r="AF167" i="8"/>
  <c r="AF166" i="8"/>
  <c r="AF165" i="8"/>
  <c r="AF164" i="8"/>
  <c r="AF163" i="8"/>
  <c r="AF162" i="8"/>
  <c r="AF161" i="8"/>
  <c r="AF160" i="8"/>
  <c r="G209" i="8"/>
  <c r="G208" i="8"/>
  <c r="G207" i="8"/>
  <c r="G206" i="8"/>
  <c r="G205" i="8"/>
  <c r="G204" i="8"/>
  <c r="G203" i="8"/>
  <c r="G202" i="8"/>
  <c r="G201" i="8"/>
  <c r="G200" i="8"/>
  <c r="G199" i="8"/>
  <c r="G198" i="8"/>
  <c r="G197" i="8"/>
  <c r="G196" i="8"/>
  <c r="G195" i="8"/>
  <c r="W55" i="8"/>
  <c r="W54" i="8"/>
  <c r="W53" i="8"/>
  <c r="W52" i="8"/>
  <c r="W51" i="8"/>
  <c r="W50" i="8"/>
  <c r="W49" i="8"/>
  <c r="W48" i="8"/>
  <c r="W47" i="8"/>
  <c r="W46" i="8"/>
  <c r="W45" i="8"/>
  <c r="W44" i="8"/>
  <c r="W43" i="8"/>
  <c r="W42" i="8"/>
  <c r="W41" i="8"/>
  <c r="W40" i="8"/>
  <c r="W39" i="8"/>
  <c r="W38" i="8"/>
  <c r="W36" i="8"/>
  <c r="W34" i="8"/>
  <c r="W32" i="8"/>
  <c r="W30" i="8"/>
  <c r="W28" i="8"/>
  <c r="W26" i="8"/>
  <c r="W24" i="8"/>
  <c r="W37" i="8"/>
  <c r="W35" i="8"/>
  <c r="W33" i="8"/>
  <c r="W31" i="8"/>
  <c r="W29" i="8"/>
  <c r="W27" i="8"/>
  <c r="W25" i="8"/>
  <c r="W23" i="8"/>
  <c r="W22" i="8"/>
  <c r="W21" i="8"/>
  <c r="W20" i="8"/>
  <c r="W19" i="8"/>
  <c r="W18" i="8"/>
  <c r="W17" i="8"/>
  <c r="W16" i="8"/>
  <c r="W15" i="8"/>
  <c r="W14" i="8"/>
  <c r="W13" i="8"/>
  <c r="W12" i="8"/>
  <c r="W11" i="8"/>
  <c r="W10" i="8"/>
  <c r="W9" i="8"/>
  <c r="W8" i="8"/>
  <c r="W7" i="8"/>
  <c r="W6" i="8"/>
  <c r="AV261" i="8"/>
  <c r="AV260" i="8"/>
  <c r="AV259" i="8"/>
  <c r="AV258" i="8"/>
  <c r="AV257" i="8"/>
  <c r="AV256" i="8"/>
  <c r="AV255" i="8"/>
  <c r="AV254" i="8"/>
  <c r="AV253" i="8"/>
  <c r="AV252" i="8"/>
  <c r="AV251" i="8"/>
  <c r="AV250" i="8"/>
  <c r="AV249" i="8"/>
  <c r="AV248" i="8"/>
  <c r="AV247" i="8"/>
  <c r="AV246" i="8"/>
  <c r="AV245" i="8"/>
  <c r="AV244" i="8"/>
  <c r="AV243" i="8"/>
  <c r="AV242" i="8"/>
  <c r="AV241" i="8"/>
  <c r="AV240" i="8"/>
  <c r="AV239" i="8"/>
  <c r="AV238" i="8"/>
  <c r="AV237" i="8"/>
  <c r="AV236" i="8"/>
  <c r="AV235" i="8"/>
  <c r="AV234" i="8"/>
  <c r="AV233" i="8"/>
  <c r="AV232" i="8"/>
  <c r="AV231" i="8"/>
  <c r="AV230" i="8"/>
  <c r="AV229" i="8"/>
  <c r="AV228" i="8"/>
  <c r="AV227" i="8"/>
  <c r="AV226" i="8"/>
  <c r="AV225" i="8"/>
  <c r="AV224" i="8"/>
  <c r="AV223" i="8"/>
  <c r="AV222" i="8"/>
  <c r="AV221" i="8"/>
  <c r="AV220" i="8"/>
  <c r="AV219" i="8"/>
  <c r="AV218" i="8"/>
  <c r="AV217" i="8"/>
  <c r="AV216" i="8"/>
  <c r="AV215" i="8"/>
  <c r="AV214" i="8"/>
  <c r="AV213" i="8"/>
  <c r="AV212" i="8"/>
  <c r="W261" i="8"/>
  <c r="W260" i="8"/>
  <c r="W259" i="8"/>
  <c r="W258" i="8"/>
  <c r="W257" i="8"/>
  <c r="W256" i="8"/>
  <c r="W255" i="8"/>
  <c r="W254" i="8"/>
  <c r="W253" i="8"/>
  <c r="W252" i="8"/>
  <c r="W251" i="8"/>
  <c r="W250" i="8"/>
  <c r="W249" i="8"/>
  <c r="W248" i="8"/>
  <c r="W247" i="8"/>
  <c r="W246" i="8"/>
  <c r="W245" i="8"/>
  <c r="W244" i="8"/>
  <c r="W243" i="8"/>
  <c r="W242" i="8"/>
  <c r="W241" i="8"/>
  <c r="W240" i="8"/>
  <c r="W239" i="8"/>
  <c r="W238" i="8"/>
  <c r="W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AV209" i="8"/>
  <c r="AV208" i="8"/>
  <c r="AV206" i="8"/>
  <c r="AV204" i="8"/>
  <c r="AV202" i="8"/>
  <c r="AV200" i="8"/>
  <c r="AV198" i="8"/>
  <c r="AV196" i="8"/>
  <c r="AV194" i="8"/>
  <c r="AV192" i="8"/>
  <c r="AV207" i="8"/>
  <c r="AV205" i="8"/>
  <c r="AV203" i="8"/>
  <c r="AV201" i="8"/>
  <c r="AV199" i="8"/>
  <c r="AV197" i="8"/>
  <c r="AV195" i="8"/>
  <c r="AV193" i="8"/>
  <c r="AV191" i="8"/>
  <c r="AV190" i="8"/>
  <c r="AV189" i="8"/>
  <c r="AV188" i="8"/>
  <c r="AV187" i="8"/>
  <c r="AV186" i="8"/>
  <c r="AV185" i="8"/>
  <c r="AV184" i="8"/>
  <c r="AV183" i="8"/>
  <c r="AV182" i="8"/>
  <c r="AV181" i="8"/>
  <c r="AV180" i="8"/>
  <c r="AV179" i="8"/>
  <c r="AV178" i="8"/>
  <c r="AV177" i="8"/>
  <c r="AV176" i="8"/>
  <c r="AV175" i="8"/>
  <c r="AV174" i="8"/>
  <c r="AV173" i="8"/>
  <c r="AV172" i="8"/>
  <c r="AV171" i="8"/>
  <c r="AV170" i="8"/>
  <c r="AV169" i="8"/>
  <c r="AV168" i="8"/>
  <c r="AV167" i="8"/>
  <c r="AV166" i="8"/>
  <c r="AV165" i="8"/>
  <c r="AV164" i="8"/>
  <c r="AV163" i="8"/>
  <c r="AV162" i="8"/>
  <c r="AV161" i="8"/>
  <c r="AV160" i="8"/>
  <c r="W209" i="8"/>
  <c r="W208" i="8"/>
  <c r="W207" i="8"/>
  <c r="W206" i="8"/>
  <c r="W205" i="8"/>
  <c r="W204" i="8"/>
  <c r="W203" i="8"/>
  <c r="W202" i="8"/>
  <c r="W201" i="8"/>
  <c r="W200" i="8"/>
  <c r="W199" i="8"/>
  <c r="W198" i="8"/>
  <c r="W197" i="8"/>
  <c r="W196" i="8"/>
  <c r="W195" i="8"/>
  <c r="Q160" i="8"/>
  <c r="K162" i="8"/>
  <c r="O162" i="8"/>
  <c r="S162" i="8"/>
  <c r="W162" i="8"/>
  <c r="M164" i="8"/>
  <c r="G166" i="8"/>
  <c r="K166" i="8"/>
  <c r="O166" i="8"/>
  <c r="S166" i="8"/>
  <c r="W166" i="8"/>
  <c r="J167" i="8"/>
  <c r="N167" i="8"/>
  <c r="R167" i="8"/>
  <c r="V167" i="8"/>
  <c r="Z167" i="8"/>
  <c r="I168" i="8"/>
  <c r="M168" i="8"/>
  <c r="Q168" i="8"/>
  <c r="U168" i="8"/>
  <c r="Y168" i="8"/>
  <c r="H169" i="8"/>
  <c r="L169" i="8"/>
  <c r="P169" i="8"/>
  <c r="T169" i="8"/>
  <c r="X169" i="8"/>
  <c r="G170" i="8"/>
  <c r="K170" i="8"/>
  <c r="O170" i="8"/>
  <c r="S170" i="8"/>
  <c r="W170" i="8"/>
  <c r="J171" i="8"/>
  <c r="N171" i="8"/>
  <c r="R171" i="8"/>
  <c r="V171" i="8"/>
  <c r="Z171" i="8"/>
  <c r="I172" i="8"/>
  <c r="M172" i="8"/>
  <c r="Q172" i="8"/>
  <c r="U172" i="8"/>
  <c r="Y172" i="8"/>
  <c r="H173" i="8"/>
  <c r="L173" i="8"/>
  <c r="P173" i="8"/>
  <c r="T173" i="8"/>
  <c r="X173" i="8"/>
  <c r="G174" i="8"/>
  <c r="W174" i="8"/>
  <c r="J175" i="8"/>
  <c r="N175" i="8"/>
  <c r="R175" i="8"/>
  <c r="V175" i="8"/>
  <c r="Z175" i="8"/>
  <c r="J176" i="8"/>
  <c r="N176" i="8"/>
  <c r="R176" i="8"/>
  <c r="V176" i="8"/>
  <c r="Z176" i="8"/>
  <c r="J177" i="8"/>
  <c r="N177" i="8"/>
  <c r="R177" i="8"/>
  <c r="V177" i="8"/>
  <c r="Z177" i="8"/>
  <c r="J178" i="8"/>
  <c r="N178" i="8"/>
  <c r="R178" i="8"/>
  <c r="V178" i="8"/>
  <c r="Z178" i="8"/>
  <c r="J179" i="8"/>
  <c r="N179" i="8"/>
  <c r="R179" i="8"/>
  <c r="V179" i="8"/>
  <c r="Z179" i="8"/>
  <c r="J180" i="8"/>
  <c r="N180" i="8"/>
  <c r="R180" i="8"/>
  <c r="V180" i="8"/>
  <c r="Z180" i="8"/>
  <c r="J181" i="8"/>
  <c r="N181" i="8"/>
  <c r="R181" i="8"/>
  <c r="V181" i="8"/>
  <c r="Z181" i="8"/>
  <c r="J182" i="8"/>
  <c r="N182" i="8"/>
  <c r="R182" i="8"/>
  <c r="V182" i="8"/>
  <c r="Z182" i="8"/>
  <c r="J183" i="8"/>
  <c r="N183" i="8"/>
  <c r="R183" i="8"/>
  <c r="V183" i="8"/>
  <c r="Z183" i="8"/>
  <c r="J184" i="8"/>
  <c r="N184" i="8"/>
  <c r="R184" i="8"/>
  <c r="V184" i="8"/>
  <c r="Z184" i="8"/>
  <c r="J185" i="8"/>
  <c r="N185" i="8"/>
  <c r="R185" i="8"/>
  <c r="V185" i="8"/>
  <c r="Z185" i="8"/>
  <c r="J186" i="8"/>
  <c r="N186" i="8"/>
  <c r="R186" i="8"/>
  <c r="V186" i="8"/>
  <c r="Z186" i="8"/>
  <c r="J187" i="8"/>
  <c r="N187" i="8"/>
  <c r="R187" i="8"/>
  <c r="V187" i="8"/>
  <c r="Z187" i="8"/>
  <c r="J188" i="8"/>
  <c r="N188" i="8"/>
  <c r="R188" i="8"/>
  <c r="V188" i="8"/>
  <c r="Z188" i="8"/>
  <c r="J189" i="8"/>
  <c r="N189" i="8"/>
  <c r="R189" i="8"/>
  <c r="V189" i="8"/>
  <c r="Z189" i="8"/>
  <c r="J190" i="8"/>
  <c r="N190" i="8"/>
  <c r="R190" i="8"/>
  <c r="V190" i="8"/>
  <c r="Z190" i="8"/>
  <c r="J191" i="8"/>
  <c r="N191" i="8"/>
  <c r="R191" i="8"/>
  <c r="V191" i="8"/>
  <c r="Z191" i="8"/>
  <c r="J192" i="8"/>
  <c r="N192" i="8"/>
  <c r="R192" i="8"/>
  <c r="V192" i="8"/>
  <c r="Z192" i="8"/>
  <c r="J193" i="8"/>
  <c r="N193" i="8"/>
  <c r="R193" i="8"/>
  <c r="V193" i="8"/>
  <c r="Z193" i="8"/>
  <c r="J194" i="8"/>
  <c r="N194" i="8"/>
  <c r="R194" i="8"/>
  <c r="V194" i="8"/>
  <c r="H195" i="8"/>
  <c r="P195" i="8"/>
  <c r="X195" i="8"/>
  <c r="L196" i="8"/>
  <c r="T196" i="8"/>
  <c r="H197" i="8"/>
  <c r="P197" i="8"/>
  <c r="X197" i="8"/>
  <c r="L198" i="8"/>
  <c r="T198" i="8"/>
  <c r="H199" i="8"/>
  <c r="P199" i="8"/>
  <c r="X199" i="8"/>
  <c r="L200" i="8"/>
  <c r="T200" i="8"/>
  <c r="H201" i="8"/>
  <c r="P201" i="8"/>
  <c r="X201" i="8"/>
  <c r="L202" i="8"/>
  <c r="T202" i="8"/>
  <c r="H203" i="8"/>
  <c r="P203" i="8"/>
  <c r="X203" i="8"/>
  <c r="L204" i="8"/>
  <c r="T204" i="8"/>
  <c r="H205" i="8"/>
  <c r="P205" i="8"/>
  <c r="X205" i="8"/>
  <c r="L206" i="8"/>
  <c r="T206" i="8"/>
  <c r="H207" i="8"/>
  <c r="P207" i="8"/>
  <c r="X207" i="8"/>
  <c r="L208" i="8"/>
  <c r="T208" i="8"/>
  <c r="H209" i="8"/>
  <c r="P209" i="8"/>
  <c r="X209" i="8"/>
  <c r="AK160" i="8"/>
  <c r="AS160" i="8"/>
  <c r="AG161" i="8"/>
  <c r="AO161" i="8"/>
  <c r="AW161" i="8"/>
  <c r="AK162" i="8"/>
  <c r="AS162" i="8"/>
  <c r="AG163" i="8"/>
  <c r="AO163" i="8"/>
  <c r="K55" i="8"/>
  <c r="K54" i="8"/>
  <c r="K53" i="8"/>
  <c r="K52" i="8"/>
  <c r="K51" i="8"/>
  <c r="K50" i="8"/>
  <c r="K49" i="8"/>
  <c r="K48" i="8"/>
  <c r="K47" i="8"/>
  <c r="K46" i="8"/>
  <c r="K45" i="8"/>
  <c r="K44" i="8"/>
  <c r="K43" i="8"/>
  <c r="K42" i="8"/>
  <c r="K41" i="8"/>
  <c r="K40" i="8"/>
  <c r="K39" i="8"/>
  <c r="K37" i="8"/>
  <c r="K35" i="8"/>
  <c r="K33" i="8"/>
  <c r="K31" i="8"/>
  <c r="K29" i="8"/>
  <c r="K27" i="8"/>
  <c r="K25" i="8"/>
  <c r="K23" i="8"/>
  <c r="K38" i="8"/>
  <c r="K36" i="8"/>
  <c r="K34" i="8"/>
  <c r="K32" i="8"/>
  <c r="K30" i="8"/>
  <c r="K28" i="8"/>
  <c r="K26" i="8"/>
  <c r="K24" i="8"/>
  <c r="K22" i="8"/>
  <c r="K21" i="8"/>
  <c r="K20" i="8"/>
  <c r="K19" i="8"/>
  <c r="K18" i="8"/>
  <c r="K17" i="8"/>
  <c r="K16" i="8"/>
  <c r="K15" i="8"/>
  <c r="K14" i="8"/>
  <c r="K13" i="8"/>
  <c r="K12" i="8"/>
  <c r="K11" i="8"/>
  <c r="K10" i="8"/>
  <c r="K9" i="8"/>
  <c r="K8" i="8"/>
  <c r="K7" i="8"/>
  <c r="K6" i="8"/>
  <c r="AJ261" i="8"/>
  <c r="AJ260" i="8"/>
  <c r="AJ259" i="8"/>
  <c r="AJ258" i="8"/>
  <c r="AJ257" i="8"/>
  <c r="AJ256" i="8"/>
  <c r="AJ255" i="8"/>
  <c r="AJ254" i="8"/>
  <c r="AJ253" i="8"/>
  <c r="AJ252" i="8"/>
  <c r="AJ251" i="8"/>
  <c r="AJ250" i="8"/>
  <c r="AJ249" i="8"/>
  <c r="AJ248" i="8"/>
  <c r="AJ247" i="8"/>
  <c r="AJ246" i="8"/>
  <c r="AJ245" i="8"/>
  <c r="AJ244" i="8"/>
  <c r="AJ243" i="8"/>
  <c r="AJ242" i="8"/>
  <c r="AJ241" i="8"/>
  <c r="AJ240" i="8"/>
  <c r="AJ239" i="8"/>
  <c r="AJ238" i="8"/>
  <c r="AJ237" i="8"/>
  <c r="AJ236" i="8"/>
  <c r="AJ235" i="8"/>
  <c r="AJ234" i="8"/>
  <c r="AJ233" i="8"/>
  <c r="AJ232" i="8"/>
  <c r="AJ231" i="8"/>
  <c r="AJ230" i="8"/>
  <c r="AJ229" i="8"/>
  <c r="AJ228" i="8"/>
  <c r="AJ227" i="8"/>
  <c r="AJ226" i="8"/>
  <c r="AJ225" i="8"/>
  <c r="AJ224" i="8"/>
  <c r="AJ223" i="8"/>
  <c r="AJ222" i="8"/>
  <c r="AJ221" i="8"/>
  <c r="AJ220" i="8"/>
  <c r="AJ219" i="8"/>
  <c r="AJ218" i="8"/>
  <c r="AJ217" i="8"/>
  <c r="AJ216" i="8"/>
  <c r="AJ215" i="8"/>
  <c r="AJ214" i="8"/>
  <c r="AJ213" i="8"/>
  <c r="AJ21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AJ209" i="8"/>
  <c r="AJ207" i="8"/>
  <c r="AJ205" i="8"/>
  <c r="AJ203" i="8"/>
  <c r="AJ201" i="8"/>
  <c r="AJ199" i="8"/>
  <c r="AJ197" i="8"/>
  <c r="AJ195" i="8"/>
  <c r="AJ193" i="8"/>
  <c r="AJ191" i="8"/>
  <c r="AJ208" i="8"/>
  <c r="AJ206" i="8"/>
  <c r="AJ204" i="8"/>
  <c r="AJ202" i="8"/>
  <c r="AJ200" i="8"/>
  <c r="AJ198" i="8"/>
  <c r="AJ196" i="8"/>
  <c r="AJ194" i="8"/>
  <c r="AJ192" i="8"/>
  <c r="AJ190" i="8"/>
  <c r="AJ189" i="8"/>
  <c r="AJ188" i="8"/>
  <c r="AJ187" i="8"/>
  <c r="AJ186" i="8"/>
  <c r="AJ185" i="8"/>
  <c r="AJ184" i="8"/>
  <c r="AJ183" i="8"/>
  <c r="AJ182" i="8"/>
  <c r="AJ181" i="8"/>
  <c r="AJ180" i="8"/>
  <c r="AJ179" i="8"/>
  <c r="AJ178" i="8"/>
  <c r="AJ177" i="8"/>
  <c r="AJ176" i="8"/>
  <c r="AJ175" i="8"/>
  <c r="AJ174" i="8"/>
  <c r="AJ173" i="8"/>
  <c r="AJ172" i="8"/>
  <c r="AJ171" i="8"/>
  <c r="AJ170" i="8"/>
  <c r="AJ169" i="8"/>
  <c r="AJ168" i="8"/>
  <c r="AJ167" i="8"/>
  <c r="AJ166" i="8"/>
  <c r="AJ165" i="8"/>
  <c r="AJ164" i="8"/>
  <c r="AJ163" i="8"/>
  <c r="AJ162" i="8"/>
  <c r="AJ161" i="8"/>
  <c r="AJ160" i="8"/>
  <c r="K209" i="8"/>
  <c r="K208" i="8"/>
  <c r="K207" i="8"/>
  <c r="K206" i="8"/>
  <c r="K205" i="8"/>
  <c r="K204" i="8"/>
  <c r="K203" i="8"/>
  <c r="K202" i="8"/>
  <c r="K201" i="8"/>
  <c r="K200" i="8"/>
  <c r="K199" i="8"/>
  <c r="K198" i="8"/>
  <c r="K197" i="8"/>
  <c r="K196" i="8"/>
  <c r="K195" i="8"/>
  <c r="O55" i="8"/>
  <c r="O54" i="8"/>
  <c r="O53" i="8"/>
  <c r="O52" i="8"/>
  <c r="O51" i="8"/>
  <c r="O50" i="8"/>
  <c r="O49" i="8"/>
  <c r="O48" i="8"/>
  <c r="O47" i="8"/>
  <c r="O46" i="8"/>
  <c r="O45" i="8"/>
  <c r="O44" i="8"/>
  <c r="O43" i="8"/>
  <c r="O42" i="8"/>
  <c r="O41" i="8"/>
  <c r="O40" i="8"/>
  <c r="O39" i="8"/>
  <c r="O38" i="8"/>
  <c r="O36" i="8"/>
  <c r="O34" i="8"/>
  <c r="O32" i="8"/>
  <c r="O30" i="8"/>
  <c r="O28" i="8"/>
  <c r="O26" i="8"/>
  <c r="O24" i="8"/>
  <c r="O37" i="8"/>
  <c r="O35" i="8"/>
  <c r="O33" i="8"/>
  <c r="O31" i="8"/>
  <c r="O29" i="8"/>
  <c r="O27" i="8"/>
  <c r="O25" i="8"/>
  <c r="O23" i="8"/>
  <c r="O22" i="8"/>
  <c r="O21" i="8"/>
  <c r="O20" i="8"/>
  <c r="O19" i="8"/>
  <c r="O18" i="8"/>
  <c r="O17" i="8"/>
  <c r="O16" i="8"/>
  <c r="O15" i="8"/>
  <c r="O14" i="8"/>
  <c r="O13" i="8"/>
  <c r="O12" i="8"/>
  <c r="O11" i="8"/>
  <c r="O10" i="8"/>
  <c r="O9" i="8"/>
  <c r="O8" i="8"/>
  <c r="O7" i="8"/>
  <c r="O6"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AN209" i="8"/>
  <c r="AN208" i="8"/>
  <c r="AN206" i="8"/>
  <c r="AN204" i="8"/>
  <c r="AN202" i="8"/>
  <c r="AN200" i="8"/>
  <c r="AN198" i="8"/>
  <c r="AN196" i="8"/>
  <c r="AN194" i="8"/>
  <c r="AN192" i="8"/>
  <c r="AN207" i="8"/>
  <c r="AN205" i="8"/>
  <c r="AN203" i="8"/>
  <c r="AN201" i="8"/>
  <c r="AN199" i="8"/>
  <c r="AN197" i="8"/>
  <c r="AN195" i="8"/>
  <c r="AN193"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O209" i="8"/>
  <c r="O208" i="8"/>
  <c r="O207" i="8"/>
  <c r="O206" i="8"/>
  <c r="O205" i="8"/>
  <c r="O204" i="8"/>
  <c r="O203" i="8"/>
  <c r="O202" i="8"/>
  <c r="O201" i="8"/>
  <c r="O200" i="8"/>
  <c r="O199" i="8"/>
  <c r="O198" i="8"/>
  <c r="O197" i="8"/>
  <c r="O196" i="8"/>
  <c r="O195" i="8"/>
  <c r="S55" i="8"/>
  <c r="S54" i="8"/>
  <c r="S53" i="8"/>
  <c r="S52" i="8"/>
  <c r="S51" i="8"/>
  <c r="S50" i="8"/>
  <c r="S49" i="8"/>
  <c r="S48" i="8"/>
  <c r="S47" i="8"/>
  <c r="S46" i="8"/>
  <c r="S45" i="8"/>
  <c r="S44" i="8"/>
  <c r="S43" i="8"/>
  <c r="S42" i="8"/>
  <c r="S41" i="8"/>
  <c r="S40" i="8"/>
  <c r="S39" i="8"/>
  <c r="S37" i="8"/>
  <c r="S35" i="8"/>
  <c r="S33" i="8"/>
  <c r="S31" i="8"/>
  <c r="S29" i="8"/>
  <c r="S27" i="8"/>
  <c r="S25" i="8"/>
  <c r="S23" i="8"/>
  <c r="S38" i="8"/>
  <c r="S36" i="8"/>
  <c r="S34" i="8"/>
  <c r="S32" i="8"/>
  <c r="S30" i="8"/>
  <c r="S28" i="8"/>
  <c r="S26" i="8"/>
  <c r="S24" i="8"/>
  <c r="S22" i="8"/>
  <c r="S21" i="8"/>
  <c r="S20" i="8"/>
  <c r="S19" i="8"/>
  <c r="S18" i="8"/>
  <c r="S17" i="8"/>
  <c r="S16" i="8"/>
  <c r="S15" i="8"/>
  <c r="S14" i="8"/>
  <c r="S13" i="8"/>
  <c r="S12" i="8"/>
  <c r="S11" i="8"/>
  <c r="S10" i="8"/>
  <c r="S9" i="8"/>
  <c r="S8" i="8"/>
  <c r="S7" i="8"/>
  <c r="S6" i="8"/>
  <c r="AR261" i="8"/>
  <c r="AR260" i="8"/>
  <c r="AR259" i="8"/>
  <c r="AR258" i="8"/>
  <c r="AR257" i="8"/>
  <c r="AR256" i="8"/>
  <c r="AR255" i="8"/>
  <c r="AR254" i="8"/>
  <c r="AR253" i="8"/>
  <c r="AR252" i="8"/>
  <c r="AR251" i="8"/>
  <c r="AR250" i="8"/>
  <c r="AR249" i="8"/>
  <c r="AR248" i="8"/>
  <c r="AR247" i="8"/>
  <c r="AR246" i="8"/>
  <c r="AR245" i="8"/>
  <c r="AR244" i="8"/>
  <c r="AR243" i="8"/>
  <c r="AR242" i="8"/>
  <c r="AR241" i="8"/>
  <c r="AR240" i="8"/>
  <c r="AR239" i="8"/>
  <c r="AR238" i="8"/>
  <c r="AR237" i="8"/>
  <c r="AR236" i="8"/>
  <c r="AR235" i="8"/>
  <c r="AR234" i="8"/>
  <c r="AR233" i="8"/>
  <c r="AR232" i="8"/>
  <c r="AR231" i="8"/>
  <c r="AR230" i="8"/>
  <c r="AR229" i="8"/>
  <c r="AR228" i="8"/>
  <c r="AR227" i="8"/>
  <c r="AR226" i="8"/>
  <c r="AR225" i="8"/>
  <c r="AR224" i="8"/>
  <c r="AR223" i="8"/>
  <c r="AR222" i="8"/>
  <c r="AR221" i="8"/>
  <c r="AR220" i="8"/>
  <c r="AR219" i="8"/>
  <c r="AR218" i="8"/>
  <c r="AR217" i="8"/>
  <c r="AR216" i="8"/>
  <c r="AR215" i="8"/>
  <c r="AR214" i="8"/>
  <c r="AR213" i="8"/>
  <c r="AR21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AR209" i="8"/>
  <c r="AR208" i="8"/>
  <c r="AR207" i="8"/>
  <c r="AR205" i="8"/>
  <c r="AR203" i="8"/>
  <c r="AR201" i="8"/>
  <c r="AR199" i="8"/>
  <c r="AR197" i="8"/>
  <c r="AR195" i="8"/>
  <c r="AR193" i="8"/>
  <c r="AR191" i="8"/>
  <c r="AR206" i="8"/>
  <c r="AR204" i="8"/>
  <c r="AR202" i="8"/>
  <c r="AR200" i="8"/>
  <c r="AR198" i="8"/>
  <c r="AR196" i="8"/>
  <c r="AR194" i="8"/>
  <c r="AR192" i="8"/>
  <c r="AR190" i="8"/>
  <c r="AR189" i="8"/>
  <c r="AR188" i="8"/>
  <c r="AR187" i="8"/>
  <c r="AR186" i="8"/>
  <c r="AR185" i="8"/>
  <c r="AR184" i="8"/>
  <c r="AR183" i="8"/>
  <c r="AR182" i="8"/>
  <c r="AR181" i="8"/>
  <c r="AR180" i="8"/>
  <c r="AR179" i="8"/>
  <c r="AR178" i="8"/>
  <c r="AR177" i="8"/>
  <c r="AR176" i="8"/>
  <c r="AR175" i="8"/>
  <c r="AR174" i="8"/>
  <c r="AR173" i="8"/>
  <c r="AR172" i="8"/>
  <c r="AR171" i="8"/>
  <c r="AR170" i="8"/>
  <c r="AR169" i="8"/>
  <c r="AR168" i="8"/>
  <c r="AR167" i="8"/>
  <c r="AR166" i="8"/>
  <c r="AR165" i="8"/>
  <c r="AR164" i="8"/>
  <c r="AR163" i="8"/>
  <c r="AR162" i="8"/>
  <c r="AR161" i="8"/>
  <c r="AR160" i="8"/>
  <c r="S209" i="8"/>
  <c r="S208" i="8"/>
  <c r="S207" i="8"/>
  <c r="S206" i="8"/>
  <c r="S205" i="8"/>
  <c r="S204" i="8"/>
  <c r="S203" i="8"/>
  <c r="S202" i="8"/>
  <c r="S201" i="8"/>
  <c r="S200" i="8"/>
  <c r="S199" i="8"/>
  <c r="S198" i="8"/>
  <c r="S197" i="8"/>
  <c r="S196" i="8"/>
  <c r="S195" i="8"/>
  <c r="I160" i="8"/>
  <c r="M160" i="8"/>
  <c r="U160" i="8"/>
  <c r="Y160" i="8"/>
  <c r="G162" i="8"/>
  <c r="I164" i="8"/>
  <c r="Q164" i="8"/>
  <c r="U164" i="8"/>
  <c r="Y164" i="8"/>
  <c r="AG62" i="8"/>
  <c r="H55" i="8"/>
  <c r="H54" i="8"/>
  <c r="H53" i="8"/>
  <c r="H52" i="8"/>
  <c r="H51" i="8"/>
  <c r="H50" i="8"/>
  <c r="H49" i="8"/>
  <c r="H48" i="8"/>
  <c r="H47" i="8"/>
  <c r="H46" i="8"/>
  <c r="H45" i="8"/>
  <c r="H44" i="8"/>
  <c r="H43" i="8"/>
  <c r="H42" i="8"/>
  <c r="H41" i="8"/>
  <c r="H40" i="8"/>
  <c r="H39" i="8"/>
  <c r="H38" i="8"/>
  <c r="H36" i="8"/>
  <c r="H34" i="8"/>
  <c r="H32" i="8"/>
  <c r="H30" i="8"/>
  <c r="H28" i="8"/>
  <c r="H26" i="8"/>
  <c r="H24" i="8"/>
  <c r="H37" i="8"/>
  <c r="H35" i="8"/>
  <c r="H33" i="8"/>
  <c r="H31" i="8"/>
  <c r="H29" i="8"/>
  <c r="H27" i="8"/>
  <c r="H25" i="8"/>
  <c r="H23" i="8"/>
  <c r="H22" i="8"/>
  <c r="H21" i="8"/>
  <c r="H20" i="8"/>
  <c r="H19" i="8"/>
  <c r="H18" i="8"/>
  <c r="H17" i="8"/>
  <c r="H16" i="8"/>
  <c r="H15" i="8"/>
  <c r="H14" i="8"/>
  <c r="H13" i="8"/>
  <c r="H12" i="8"/>
  <c r="H11" i="8"/>
  <c r="H10" i="8"/>
  <c r="H9" i="8"/>
  <c r="H8" i="8"/>
  <c r="H7" i="8"/>
  <c r="H6" i="8"/>
  <c r="AG261" i="8"/>
  <c r="AG260" i="8"/>
  <c r="AG259" i="8"/>
  <c r="AG258" i="8"/>
  <c r="AG257" i="8"/>
  <c r="AG256" i="8"/>
  <c r="AG255" i="8"/>
  <c r="AG254" i="8"/>
  <c r="AG253" i="8"/>
  <c r="AG252" i="8"/>
  <c r="AG251" i="8"/>
  <c r="AG250" i="8"/>
  <c r="AG248" i="8"/>
  <c r="AG246" i="8"/>
  <c r="AG244" i="8"/>
  <c r="AG242" i="8"/>
  <c r="AG240" i="8"/>
  <c r="AG238" i="8"/>
  <c r="AG236" i="8"/>
  <c r="AG235" i="8"/>
  <c r="AG234" i="8"/>
  <c r="AG233" i="8"/>
  <c r="AG232" i="8"/>
  <c r="AG231" i="8"/>
  <c r="AG230" i="8"/>
  <c r="AG229" i="8"/>
  <c r="AG228" i="8"/>
  <c r="AG227" i="8"/>
  <c r="AG249" i="8"/>
  <c r="AG247" i="8"/>
  <c r="AG245" i="8"/>
  <c r="AG243" i="8"/>
  <c r="AG241" i="8"/>
  <c r="AG239" i="8"/>
  <c r="AG237" i="8"/>
  <c r="H258" i="8"/>
  <c r="H257" i="8"/>
  <c r="H256" i="8"/>
  <c r="AG225" i="8"/>
  <c r="AG223" i="8"/>
  <c r="AG221" i="8"/>
  <c r="AG219" i="8"/>
  <c r="AG217" i="8"/>
  <c r="AG215" i="8"/>
  <c r="AG213" i="8"/>
  <c r="H261" i="8"/>
  <c r="H259" i="8"/>
  <c r="AG226" i="8"/>
  <c r="AG224" i="8"/>
  <c r="AG222" i="8"/>
  <c r="AG220" i="8"/>
  <c r="AG218" i="8"/>
  <c r="AG216" i="8"/>
  <c r="AG214" i="8"/>
  <c r="AG212" i="8"/>
  <c r="H260" i="8"/>
  <c r="H254" i="8"/>
  <c r="H252" i="8"/>
  <c r="H250" i="8"/>
  <c r="H248" i="8"/>
  <c r="H246" i="8"/>
  <c r="H244" i="8"/>
  <c r="H242" i="8"/>
  <c r="H240" i="8"/>
  <c r="H238" i="8"/>
  <c r="H236" i="8"/>
  <c r="H234" i="8"/>
  <c r="H255" i="8"/>
  <c r="H253" i="8"/>
  <c r="H251" i="8"/>
  <c r="H249" i="8"/>
  <c r="H247" i="8"/>
  <c r="H245" i="8"/>
  <c r="H243" i="8"/>
  <c r="H241" i="8"/>
  <c r="H239" i="8"/>
  <c r="H237" i="8"/>
  <c r="H235" i="8"/>
  <c r="H233" i="8"/>
  <c r="H232" i="8"/>
  <c r="H231" i="8"/>
  <c r="H230" i="8"/>
  <c r="H229" i="8"/>
  <c r="H228" i="8"/>
  <c r="H227" i="8"/>
  <c r="H226" i="8"/>
  <c r="H225" i="8"/>
  <c r="H224" i="8"/>
  <c r="H223" i="8"/>
  <c r="H222" i="8"/>
  <c r="H221" i="8"/>
  <c r="H220" i="8"/>
  <c r="H219" i="8"/>
  <c r="H218" i="8"/>
  <c r="H217" i="8"/>
  <c r="H216" i="8"/>
  <c r="H215" i="8"/>
  <c r="H214" i="8"/>
  <c r="H213" i="8"/>
  <c r="H212" i="8"/>
  <c r="AG209" i="8"/>
  <c r="AG208" i="8"/>
  <c r="AG207" i="8"/>
  <c r="AG206" i="8"/>
  <c r="AG205" i="8"/>
  <c r="AG204" i="8"/>
  <c r="AG203" i="8"/>
  <c r="AG202" i="8"/>
  <c r="AG201" i="8"/>
  <c r="AG200" i="8"/>
  <c r="AG199" i="8"/>
  <c r="AG198" i="8"/>
  <c r="AG197" i="8"/>
  <c r="AG196" i="8"/>
  <c r="AG195" i="8"/>
  <c r="AG194" i="8"/>
  <c r="AG193" i="8"/>
  <c r="AG192" i="8"/>
  <c r="AG191" i="8"/>
  <c r="AG190" i="8"/>
  <c r="AG189" i="8"/>
  <c r="AG188" i="8"/>
  <c r="AG187" i="8"/>
  <c r="AG186" i="8"/>
  <c r="AG185" i="8"/>
  <c r="AG184" i="8"/>
  <c r="AG183" i="8"/>
  <c r="AG182" i="8"/>
  <c r="AG181" i="8"/>
  <c r="AG180" i="8"/>
  <c r="AG179" i="8"/>
  <c r="AG178" i="8"/>
  <c r="AG177" i="8"/>
  <c r="AG176" i="8"/>
  <c r="AG175" i="8"/>
  <c r="AG174" i="8"/>
  <c r="AG173" i="8"/>
  <c r="AG172" i="8"/>
  <c r="AG171" i="8"/>
  <c r="AG170" i="8"/>
  <c r="AG169" i="8"/>
  <c r="AG168" i="8"/>
  <c r="AG167" i="8"/>
  <c r="AG166" i="8"/>
  <c r="L55" i="8"/>
  <c r="L54" i="8"/>
  <c r="L53" i="8"/>
  <c r="L52" i="8"/>
  <c r="L51" i="8"/>
  <c r="L50" i="8"/>
  <c r="L49" i="8"/>
  <c r="L48" i="8"/>
  <c r="L47" i="8"/>
  <c r="L46" i="8"/>
  <c r="L45" i="8"/>
  <c r="L44" i="8"/>
  <c r="L43" i="8"/>
  <c r="L42" i="8"/>
  <c r="L41" i="8"/>
  <c r="L40" i="8"/>
  <c r="L39" i="8"/>
  <c r="L37" i="8"/>
  <c r="L35" i="8"/>
  <c r="L33" i="8"/>
  <c r="L31" i="8"/>
  <c r="L29" i="8"/>
  <c r="L27" i="8"/>
  <c r="L25" i="8"/>
  <c r="L23" i="8"/>
  <c r="L38" i="8"/>
  <c r="L36" i="8"/>
  <c r="L34" i="8"/>
  <c r="L32" i="8"/>
  <c r="L30" i="8"/>
  <c r="L28" i="8"/>
  <c r="L26" i="8"/>
  <c r="L24" i="8"/>
  <c r="L22" i="8"/>
  <c r="L21" i="8"/>
  <c r="L20" i="8"/>
  <c r="L19" i="8"/>
  <c r="L18" i="8"/>
  <c r="L17" i="8"/>
  <c r="L16" i="8"/>
  <c r="L15" i="8"/>
  <c r="L14" i="8"/>
  <c r="L13" i="8"/>
  <c r="L12" i="8"/>
  <c r="L11" i="8"/>
  <c r="L10" i="8"/>
  <c r="L9" i="8"/>
  <c r="L8" i="8"/>
  <c r="L7" i="8"/>
  <c r="L6" i="8"/>
  <c r="AK261" i="8"/>
  <c r="AK260" i="8"/>
  <c r="AK259" i="8"/>
  <c r="AK258" i="8"/>
  <c r="AK257" i="8"/>
  <c r="AK256" i="8"/>
  <c r="AK255" i="8"/>
  <c r="AK254" i="8"/>
  <c r="AK253" i="8"/>
  <c r="AK252" i="8"/>
  <c r="AK251" i="8"/>
  <c r="AK250" i="8"/>
  <c r="AK249" i="8"/>
  <c r="AK247" i="8"/>
  <c r="AK245" i="8"/>
  <c r="AK243" i="8"/>
  <c r="AK241" i="8"/>
  <c r="AK239" i="8"/>
  <c r="AK237" i="8"/>
  <c r="AK235" i="8"/>
  <c r="AK234" i="8"/>
  <c r="AK233" i="8"/>
  <c r="AK232" i="8"/>
  <c r="AK231" i="8"/>
  <c r="AK230" i="8"/>
  <c r="AK229" i="8"/>
  <c r="AK228" i="8"/>
  <c r="AK227" i="8"/>
  <c r="AK248" i="8"/>
  <c r="AK246" i="8"/>
  <c r="AK244" i="8"/>
  <c r="AK242" i="8"/>
  <c r="AK240" i="8"/>
  <c r="AK238" i="8"/>
  <c r="AK236" i="8"/>
  <c r="L258" i="8"/>
  <c r="L257" i="8"/>
  <c r="L256" i="8"/>
  <c r="AK226" i="8"/>
  <c r="AK224" i="8"/>
  <c r="AK222" i="8"/>
  <c r="AK220" i="8"/>
  <c r="AK218" i="8"/>
  <c r="AK216" i="8"/>
  <c r="AK214" i="8"/>
  <c r="AK212" i="8"/>
  <c r="L260" i="8"/>
  <c r="AK225" i="8"/>
  <c r="AK223" i="8"/>
  <c r="AK221" i="8"/>
  <c r="AK219" i="8"/>
  <c r="AK217" i="8"/>
  <c r="AK215" i="8"/>
  <c r="AK213" i="8"/>
  <c r="L261" i="8"/>
  <c r="L259" i="8"/>
  <c r="L255" i="8"/>
  <c r="L253" i="8"/>
  <c r="L251" i="8"/>
  <c r="L249" i="8"/>
  <c r="L247" i="8"/>
  <c r="L245" i="8"/>
  <c r="L243" i="8"/>
  <c r="L241" i="8"/>
  <c r="L239" i="8"/>
  <c r="L237" i="8"/>
  <c r="L235" i="8"/>
  <c r="L254" i="8"/>
  <c r="L252" i="8"/>
  <c r="L250" i="8"/>
  <c r="L248" i="8"/>
  <c r="L246" i="8"/>
  <c r="L244" i="8"/>
  <c r="L242" i="8"/>
  <c r="L240" i="8"/>
  <c r="L238" i="8"/>
  <c r="L236" i="8"/>
  <c r="L234" i="8"/>
  <c r="L233" i="8"/>
  <c r="L232" i="8"/>
  <c r="L231" i="8"/>
  <c r="L230" i="8"/>
  <c r="L229" i="8"/>
  <c r="L228" i="8"/>
  <c r="L227" i="8"/>
  <c r="L226" i="8"/>
  <c r="L225" i="8"/>
  <c r="L224" i="8"/>
  <c r="L223" i="8"/>
  <c r="L222" i="8"/>
  <c r="L221" i="8"/>
  <c r="L220" i="8"/>
  <c r="L219" i="8"/>
  <c r="L218" i="8"/>
  <c r="L217" i="8"/>
  <c r="L216" i="8"/>
  <c r="L215" i="8"/>
  <c r="L214" i="8"/>
  <c r="L213" i="8"/>
  <c r="L212" i="8"/>
  <c r="AK209" i="8"/>
  <c r="AK208" i="8"/>
  <c r="AK207" i="8"/>
  <c r="AK206" i="8"/>
  <c r="AK205" i="8"/>
  <c r="AK204" i="8"/>
  <c r="AK203" i="8"/>
  <c r="AK202" i="8"/>
  <c r="AK201" i="8"/>
  <c r="AK200" i="8"/>
  <c r="AK199" i="8"/>
  <c r="AK198" i="8"/>
  <c r="AK197" i="8"/>
  <c r="AK196" i="8"/>
  <c r="AK195" i="8"/>
  <c r="AK194" i="8"/>
  <c r="AK193" i="8"/>
  <c r="AK192" i="8"/>
  <c r="AK191" i="8"/>
  <c r="AK190" i="8"/>
  <c r="AK189" i="8"/>
  <c r="AK188" i="8"/>
  <c r="AK187" i="8"/>
  <c r="AK186" i="8"/>
  <c r="AK185" i="8"/>
  <c r="AK184" i="8"/>
  <c r="AK183" i="8"/>
  <c r="AK182" i="8"/>
  <c r="AK181" i="8"/>
  <c r="AK180" i="8"/>
  <c r="AK179" i="8"/>
  <c r="AK178" i="8"/>
  <c r="AK177" i="8"/>
  <c r="AK176" i="8"/>
  <c r="AK175" i="8"/>
  <c r="AK174" i="8"/>
  <c r="AK173" i="8"/>
  <c r="AK172" i="8"/>
  <c r="AK171" i="8"/>
  <c r="AK170" i="8"/>
  <c r="AK169" i="8"/>
  <c r="AK168" i="8"/>
  <c r="AK167" i="8"/>
  <c r="AK166" i="8"/>
  <c r="P55" i="8"/>
  <c r="P54" i="8"/>
  <c r="P53" i="8"/>
  <c r="P52" i="8"/>
  <c r="P51" i="8"/>
  <c r="P50" i="8"/>
  <c r="P49" i="8"/>
  <c r="P48" i="8"/>
  <c r="P47" i="8"/>
  <c r="P46" i="8"/>
  <c r="P45" i="8"/>
  <c r="P44" i="8"/>
  <c r="P43" i="8"/>
  <c r="P42" i="8"/>
  <c r="P41" i="8"/>
  <c r="P40" i="8"/>
  <c r="P39" i="8"/>
  <c r="P38" i="8"/>
  <c r="P36" i="8"/>
  <c r="P34" i="8"/>
  <c r="P32" i="8"/>
  <c r="P30" i="8"/>
  <c r="P28" i="8"/>
  <c r="P26" i="8"/>
  <c r="P24" i="8"/>
  <c r="P37" i="8"/>
  <c r="P35" i="8"/>
  <c r="P33" i="8"/>
  <c r="P31" i="8"/>
  <c r="P29" i="8"/>
  <c r="P27" i="8"/>
  <c r="P25" i="8"/>
  <c r="P23" i="8"/>
  <c r="P22" i="8"/>
  <c r="P21" i="8"/>
  <c r="P20" i="8"/>
  <c r="P19" i="8"/>
  <c r="P18" i="8"/>
  <c r="P17" i="8"/>
  <c r="P16" i="8"/>
  <c r="P15" i="8"/>
  <c r="P14" i="8"/>
  <c r="P13" i="8"/>
  <c r="P12" i="8"/>
  <c r="P11" i="8"/>
  <c r="P10" i="8"/>
  <c r="P9" i="8"/>
  <c r="P8" i="8"/>
  <c r="P7" i="8"/>
  <c r="P6" i="8"/>
  <c r="AO261" i="8"/>
  <c r="AO260" i="8"/>
  <c r="AO259" i="8"/>
  <c r="AO258" i="8"/>
  <c r="AO257" i="8"/>
  <c r="AO256" i="8"/>
  <c r="AO255" i="8"/>
  <c r="AO254" i="8"/>
  <c r="AO253" i="8"/>
  <c r="AO252" i="8"/>
  <c r="AO251" i="8"/>
  <c r="AO250" i="8"/>
  <c r="AO249" i="8"/>
  <c r="AO248" i="8"/>
  <c r="AO246" i="8"/>
  <c r="AO244" i="8"/>
  <c r="AO242" i="8"/>
  <c r="AO240" i="8"/>
  <c r="AO238" i="8"/>
  <c r="AO236" i="8"/>
  <c r="AO235" i="8"/>
  <c r="AO234" i="8"/>
  <c r="AO233" i="8"/>
  <c r="AO232" i="8"/>
  <c r="AO231" i="8"/>
  <c r="AO230" i="8"/>
  <c r="AO229" i="8"/>
  <c r="AO228" i="8"/>
  <c r="AO227" i="8"/>
  <c r="AO247" i="8"/>
  <c r="AO245" i="8"/>
  <c r="AO243" i="8"/>
  <c r="AO241" i="8"/>
  <c r="AO239" i="8"/>
  <c r="AO237" i="8"/>
  <c r="P258" i="8"/>
  <c r="P257" i="8"/>
  <c r="P256" i="8"/>
  <c r="P255" i="8"/>
  <c r="AO225" i="8"/>
  <c r="AO223" i="8"/>
  <c r="AO221" i="8"/>
  <c r="AO219" i="8"/>
  <c r="AO217" i="8"/>
  <c r="AO215" i="8"/>
  <c r="AO213" i="8"/>
  <c r="P261" i="8"/>
  <c r="P259" i="8"/>
  <c r="AO226" i="8"/>
  <c r="AO224" i="8"/>
  <c r="AO222" i="8"/>
  <c r="AO220" i="8"/>
  <c r="AO218" i="8"/>
  <c r="AO216" i="8"/>
  <c r="AO214" i="8"/>
  <c r="AO212" i="8"/>
  <c r="P260" i="8"/>
  <c r="P254" i="8"/>
  <c r="P252" i="8"/>
  <c r="P250" i="8"/>
  <c r="P248" i="8"/>
  <c r="P246" i="8"/>
  <c r="P244" i="8"/>
  <c r="P242" i="8"/>
  <c r="P240" i="8"/>
  <c r="P238" i="8"/>
  <c r="P236" i="8"/>
  <c r="P234" i="8"/>
  <c r="P253" i="8"/>
  <c r="P251" i="8"/>
  <c r="P249" i="8"/>
  <c r="P247" i="8"/>
  <c r="P245" i="8"/>
  <c r="P243" i="8"/>
  <c r="P241" i="8"/>
  <c r="P239" i="8"/>
  <c r="P237" i="8"/>
  <c r="P235" i="8"/>
  <c r="P233" i="8"/>
  <c r="P232" i="8"/>
  <c r="P231" i="8"/>
  <c r="P230" i="8"/>
  <c r="P229" i="8"/>
  <c r="P228" i="8"/>
  <c r="P227" i="8"/>
  <c r="P226" i="8"/>
  <c r="P225" i="8"/>
  <c r="P224" i="8"/>
  <c r="P223" i="8"/>
  <c r="P222" i="8"/>
  <c r="P221" i="8"/>
  <c r="P220" i="8"/>
  <c r="P219" i="8"/>
  <c r="P218" i="8"/>
  <c r="P217" i="8"/>
  <c r="P216" i="8"/>
  <c r="P215" i="8"/>
  <c r="P214" i="8"/>
  <c r="P213" i="8"/>
  <c r="P212" i="8"/>
  <c r="AO209" i="8"/>
  <c r="AO208" i="8"/>
  <c r="AO207" i="8"/>
  <c r="AO206" i="8"/>
  <c r="AO205" i="8"/>
  <c r="AO204" i="8"/>
  <c r="AO203" i="8"/>
  <c r="AO202" i="8"/>
  <c r="AO201" i="8"/>
  <c r="AO200" i="8"/>
  <c r="AO199" i="8"/>
  <c r="AO198" i="8"/>
  <c r="AO197" i="8"/>
  <c r="AO196" i="8"/>
  <c r="AO195" i="8"/>
  <c r="AO194" i="8"/>
  <c r="AO193" i="8"/>
  <c r="AO192" i="8"/>
  <c r="AO191" i="8"/>
  <c r="AO190" i="8"/>
  <c r="AO189" i="8"/>
  <c r="AO188" i="8"/>
  <c r="AO187" i="8"/>
  <c r="AO186" i="8"/>
  <c r="AO185" i="8"/>
  <c r="AO184" i="8"/>
  <c r="AO183" i="8"/>
  <c r="AO182" i="8"/>
  <c r="AO181" i="8"/>
  <c r="AO180" i="8"/>
  <c r="AO179" i="8"/>
  <c r="AO178" i="8"/>
  <c r="AO177" i="8"/>
  <c r="AO176" i="8"/>
  <c r="AO175" i="8"/>
  <c r="AO174" i="8"/>
  <c r="AO173" i="8"/>
  <c r="AO172" i="8"/>
  <c r="AO171" i="8"/>
  <c r="AO170" i="8"/>
  <c r="AO169" i="8"/>
  <c r="AO168" i="8"/>
  <c r="AO167" i="8"/>
  <c r="AO166" i="8"/>
  <c r="T55" i="8"/>
  <c r="T54" i="8"/>
  <c r="T53" i="8"/>
  <c r="T52" i="8"/>
  <c r="T51" i="8"/>
  <c r="T50" i="8"/>
  <c r="T49" i="8"/>
  <c r="T48" i="8"/>
  <c r="T47" i="8"/>
  <c r="T46" i="8"/>
  <c r="T45" i="8"/>
  <c r="T44" i="8"/>
  <c r="T43" i="8"/>
  <c r="T42" i="8"/>
  <c r="T41" i="8"/>
  <c r="T40" i="8"/>
  <c r="T39" i="8"/>
  <c r="T37" i="8"/>
  <c r="T35" i="8"/>
  <c r="T33" i="8"/>
  <c r="T31" i="8"/>
  <c r="T29" i="8"/>
  <c r="T27" i="8"/>
  <c r="T25" i="8"/>
  <c r="T23" i="8"/>
  <c r="T38" i="8"/>
  <c r="T36" i="8"/>
  <c r="T34" i="8"/>
  <c r="T32" i="8"/>
  <c r="T30" i="8"/>
  <c r="T28" i="8"/>
  <c r="T26" i="8"/>
  <c r="T24" i="8"/>
  <c r="T22" i="8"/>
  <c r="T21" i="8"/>
  <c r="T20" i="8"/>
  <c r="T19" i="8"/>
  <c r="T18" i="8"/>
  <c r="T17" i="8"/>
  <c r="T16" i="8"/>
  <c r="T15" i="8"/>
  <c r="T14" i="8"/>
  <c r="T13" i="8"/>
  <c r="T12" i="8"/>
  <c r="T11" i="8"/>
  <c r="T10" i="8"/>
  <c r="T9" i="8"/>
  <c r="T8" i="8"/>
  <c r="T7" i="8"/>
  <c r="T6" i="8"/>
  <c r="AS261" i="8"/>
  <c r="AS260" i="8"/>
  <c r="AS259" i="8"/>
  <c r="AS258" i="8"/>
  <c r="AS257" i="8"/>
  <c r="AS256" i="8"/>
  <c r="AS255" i="8"/>
  <c r="AS254" i="8"/>
  <c r="AS253" i="8"/>
  <c r="AS252" i="8"/>
  <c r="AS251" i="8"/>
  <c r="AS250" i="8"/>
  <c r="AS249" i="8"/>
  <c r="AS247" i="8"/>
  <c r="AS245" i="8"/>
  <c r="AS243" i="8"/>
  <c r="AS241" i="8"/>
  <c r="AS239" i="8"/>
  <c r="AS237" i="8"/>
  <c r="AS235" i="8"/>
  <c r="AS234" i="8"/>
  <c r="AS233" i="8"/>
  <c r="AS232" i="8"/>
  <c r="AS231" i="8"/>
  <c r="AS230" i="8"/>
  <c r="AS229" i="8"/>
  <c r="AS228" i="8"/>
  <c r="AS227" i="8"/>
  <c r="AS248" i="8"/>
  <c r="AS246" i="8"/>
  <c r="AS244" i="8"/>
  <c r="AS242" i="8"/>
  <c r="AS240" i="8"/>
  <c r="AS238" i="8"/>
  <c r="AS236" i="8"/>
  <c r="T257" i="8"/>
  <c r="T256" i="8"/>
  <c r="T255" i="8"/>
  <c r="AS226" i="8"/>
  <c r="AS224" i="8"/>
  <c r="AS222" i="8"/>
  <c r="AS220" i="8"/>
  <c r="AS218" i="8"/>
  <c r="AS216" i="8"/>
  <c r="AS214" i="8"/>
  <c r="AS212" i="8"/>
  <c r="T260" i="8"/>
  <c r="T258" i="8"/>
  <c r="AS225" i="8"/>
  <c r="AS223" i="8"/>
  <c r="AS221" i="8"/>
  <c r="AS219" i="8"/>
  <c r="AS217" i="8"/>
  <c r="AS215" i="8"/>
  <c r="AS213" i="8"/>
  <c r="T261" i="8"/>
  <c r="T259" i="8"/>
  <c r="T253" i="8"/>
  <c r="T251" i="8"/>
  <c r="T249" i="8"/>
  <c r="T247" i="8"/>
  <c r="T245" i="8"/>
  <c r="T243" i="8"/>
  <c r="T241" i="8"/>
  <c r="T239" i="8"/>
  <c r="T237" i="8"/>
  <c r="T235" i="8"/>
  <c r="T233" i="8"/>
  <c r="T254" i="8"/>
  <c r="T252" i="8"/>
  <c r="T250" i="8"/>
  <c r="T248" i="8"/>
  <c r="T246" i="8"/>
  <c r="T244" i="8"/>
  <c r="T242" i="8"/>
  <c r="T240" i="8"/>
  <c r="T238" i="8"/>
  <c r="T236" i="8"/>
  <c r="T234" i="8"/>
  <c r="T232" i="8"/>
  <c r="T231" i="8"/>
  <c r="T230" i="8"/>
  <c r="T229" i="8"/>
  <c r="T228" i="8"/>
  <c r="T227" i="8"/>
  <c r="T226" i="8"/>
  <c r="T225" i="8"/>
  <c r="T224" i="8"/>
  <c r="T223" i="8"/>
  <c r="T222" i="8"/>
  <c r="T221" i="8"/>
  <c r="T220" i="8"/>
  <c r="T219" i="8"/>
  <c r="T218" i="8"/>
  <c r="T217" i="8"/>
  <c r="T216" i="8"/>
  <c r="T215" i="8"/>
  <c r="T214" i="8"/>
  <c r="T213" i="8"/>
  <c r="T212" i="8"/>
  <c r="AS209" i="8"/>
  <c r="AS208" i="8"/>
  <c r="AS207" i="8"/>
  <c r="AS206" i="8"/>
  <c r="AS205" i="8"/>
  <c r="AS204" i="8"/>
  <c r="AS203" i="8"/>
  <c r="AS202" i="8"/>
  <c r="AS201" i="8"/>
  <c r="AS200" i="8"/>
  <c r="AS199" i="8"/>
  <c r="AS198" i="8"/>
  <c r="AS197" i="8"/>
  <c r="AS196" i="8"/>
  <c r="AS195" i="8"/>
  <c r="AS194" i="8"/>
  <c r="AS193" i="8"/>
  <c r="AS192" i="8"/>
  <c r="AS191" i="8"/>
  <c r="AS190" i="8"/>
  <c r="AS189" i="8"/>
  <c r="AS188" i="8"/>
  <c r="AS187" i="8"/>
  <c r="AS186" i="8"/>
  <c r="AS185" i="8"/>
  <c r="AS184" i="8"/>
  <c r="AS183" i="8"/>
  <c r="AS182" i="8"/>
  <c r="AS181" i="8"/>
  <c r="AS180" i="8"/>
  <c r="AS179" i="8"/>
  <c r="AS178" i="8"/>
  <c r="AS177" i="8"/>
  <c r="AS176" i="8"/>
  <c r="AS175" i="8"/>
  <c r="AS174" i="8"/>
  <c r="AS173" i="8"/>
  <c r="AS172" i="8"/>
  <c r="AS171" i="8"/>
  <c r="AS170" i="8"/>
  <c r="AS169" i="8"/>
  <c r="AS168" i="8"/>
  <c r="AS167" i="8"/>
  <c r="AS166" i="8"/>
  <c r="AW62" i="8"/>
  <c r="X55" i="8"/>
  <c r="X54" i="8"/>
  <c r="X53" i="8"/>
  <c r="X52" i="8"/>
  <c r="X51" i="8"/>
  <c r="X50" i="8"/>
  <c r="X49" i="8"/>
  <c r="X48" i="8"/>
  <c r="X47" i="8"/>
  <c r="X46" i="8"/>
  <c r="X45" i="8"/>
  <c r="X44" i="8"/>
  <c r="X43" i="8"/>
  <c r="X42" i="8"/>
  <c r="X41" i="8"/>
  <c r="X40" i="8"/>
  <c r="X39" i="8"/>
  <c r="X38" i="8"/>
  <c r="X36" i="8"/>
  <c r="X34" i="8"/>
  <c r="X32" i="8"/>
  <c r="X30" i="8"/>
  <c r="X28" i="8"/>
  <c r="X26" i="8"/>
  <c r="X24" i="8"/>
  <c r="X37" i="8"/>
  <c r="X35" i="8"/>
  <c r="X33" i="8"/>
  <c r="X31" i="8"/>
  <c r="X29" i="8"/>
  <c r="X27" i="8"/>
  <c r="X25" i="8"/>
  <c r="X23" i="8"/>
  <c r="X22" i="8"/>
  <c r="X21" i="8"/>
  <c r="X20" i="8"/>
  <c r="X19" i="8"/>
  <c r="X18" i="8"/>
  <c r="X17" i="8"/>
  <c r="X16" i="8"/>
  <c r="X15" i="8"/>
  <c r="X14" i="8"/>
  <c r="X13" i="8"/>
  <c r="X12" i="8"/>
  <c r="X11" i="8"/>
  <c r="X10" i="8"/>
  <c r="X9" i="8"/>
  <c r="X8" i="8"/>
  <c r="X7" i="8"/>
  <c r="X6" i="8"/>
  <c r="AW261" i="8"/>
  <c r="AW260" i="8"/>
  <c r="AW259" i="8"/>
  <c r="AW258" i="8"/>
  <c r="AW257" i="8"/>
  <c r="AW256" i="8"/>
  <c r="AW255" i="8"/>
  <c r="AW254" i="8"/>
  <c r="AW253" i="8"/>
  <c r="AW252" i="8"/>
  <c r="AW251" i="8"/>
  <c r="AW250" i="8"/>
  <c r="AW249" i="8"/>
  <c r="AW248" i="8"/>
  <c r="AW246" i="8"/>
  <c r="AW244" i="8"/>
  <c r="AW242" i="8"/>
  <c r="AW240" i="8"/>
  <c r="AW238" i="8"/>
  <c r="AW236" i="8"/>
  <c r="AW234" i="8"/>
  <c r="AW233" i="8"/>
  <c r="AW232" i="8"/>
  <c r="AW231" i="8"/>
  <c r="AW230" i="8"/>
  <c r="AW229" i="8"/>
  <c r="AW228" i="8"/>
  <c r="AW227" i="8"/>
  <c r="AW226" i="8"/>
  <c r="AW247" i="8"/>
  <c r="AW245" i="8"/>
  <c r="AW243" i="8"/>
  <c r="AW241" i="8"/>
  <c r="AW239" i="8"/>
  <c r="AW237" i="8"/>
  <c r="AW235" i="8"/>
  <c r="X257" i="8"/>
  <c r="X256" i="8"/>
  <c r="X255" i="8"/>
  <c r="AW225" i="8"/>
  <c r="AW223" i="8"/>
  <c r="AW221" i="8"/>
  <c r="AW219" i="8"/>
  <c r="AW217" i="8"/>
  <c r="AW215" i="8"/>
  <c r="AW213" i="8"/>
  <c r="X261" i="8"/>
  <c r="X259" i="8"/>
  <c r="AW224" i="8"/>
  <c r="AW222" i="8"/>
  <c r="AW220" i="8"/>
  <c r="AW218" i="8"/>
  <c r="AW216" i="8"/>
  <c r="AW214" i="8"/>
  <c r="AW212" i="8"/>
  <c r="X260" i="8"/>
  <c r="X258" i="8"/>
  <c r="X254" i="8"/>
  <c r="X252" i="8"/>
  <c r="X250" i="8"/>
  <c r="X248" i="8"/>
  <c r="X246" i="8"/>
  <c r="X244" i="8"/>
  <c r="X242" i="8"/>
  <c r="X240" i="8"/>
  <c r="X238" i="8"/>
  <c r="X236" i="8"/>
  <c r="X234" i="8"/>
  <c r="X253" i="8"/>
  <c r="X251" i="8"/>
  <c r="X249" i="8"/>
  <c r="X247" i="8"/>
  <c r="X245" i="8"/>
  <c r="X243" i="8"/>
  <c r="X241" i="8"/>
  <c r="X239" i="8"/>
  <c r="X237" i="8"/>
  <c r="X235" i="8"/>
  <c r="X233" i="8"/>
  <c r="X232" i="8"/>
  <c r="X231" i="8"/>
  <c r="X230" i="8"/>
  <c r="X229" i="8"/>
  <c r="X228" i="8"/>
  <c r="X227" i="8"/>
  <c r="X226" i="8"/>
  <c r="X225" i="8"/>
  <c r="X224" i="8"/>
  <c r="X223" i="8"/>
  <c r="X222" i="8"/>
  <c r="X221" i="8"/>
  <c r="X220" i="8"/>
  <c r="X219" i="8"/>
  <c r="X218" i="8"/>
  <c r="X217" i="8"/>
  <c r="X216" i="8"/>
  <c r="X215" i="8"/>
  <c r="X214" i="8"/>
  <c r="X213" i="8"/>
  <c r="X212"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J160" i="8"/>
  <c r="N160" i="8"/>
  <c r="R160" i="8"/>
  <c r="V160" i="8"/>
  <c r="Z160" i="8"/>
  <c r="I161" i="8"/>
  <c r="M161" i="8"/>
  <c r="Q161" i="8"/>
  <c r="U161" i="8"/>
  <c r="Y161" i="8"/>
  <c r="H162" i="8"/>
  <c r="L162" i="8"/>
  <c r="P162" i="8"/>
  <c r="T162" i="8"/>
  <c r="X162" i="8"/>
  <c r="G163" i="8"/>
  <c r="K163" i="8"/>
  <c r="O163" i="8"/>
  <c r="S163" i="8"/>
  <c r="W163" i="8"/>
  <c r="J164" i="8"/>
  <c r="N164" i="8"/>
  <c r="R164" i="8"/>
  <c r="V164" i="8"/>
  <c r="Z164" i="8"/>
  <c r="I165" i="8"/>
  <c r="M165" i="8"/>
  <c r="Q165" i="8"/>
  <c r="U165" i="8"/>
  <c r="Y165" i="8"/>
  <c r="H166" i="8"/>
  <c r="L166" i="8"/>
  <c r="P166" i="8"/>
  <c r="T166" i="8"/>
  <c r="X166" i="8"/>
  <c r="G167" i="8"/>
  <c r="K167" i="8"/>
  <c r="O167" i="8"/>
  <c r="S167" i="8"/>
  <c r="W167" i="8"/>
  <c r="J168" i="8"/>
  <c r="N168" i="8"/>
  <c r="R168" i="8"/>
  <c r="V168" i="8"/>
  <c r="Z168" i="8"/>
  <c r="I169" i="8"/>
  <c r="M169" i="8"/>
  <c r="Q169" i="8"/>
  <c r="U169" i="8"/>
  <c r="Y169" i="8"/>
  <c r="H170" i="8"/>
  <c r="L170" i="8"/>
  <c r="P170" i="8"/>
  <c r="T170" i="8"/>
  <c r="X170" i="8"/>
  <c r="G171" i="8"/>
  <c r="K171" i="8"/>
  <c r="O171" i="8"/>
  <c r="S171" i="8"/>
  <c r="W171" i="8"/>
  <c r="J172" i="8"/>
  <c r="N172" i="8"/>
  <c r="R172" i="8"/>
  <c r="V172" i="8"/>
  <c r="Z172" i="8"/>
  <c r="M173" i="8"/>
  <c r="Q173" i="8"/>
  <c r="U173" i="8"/>
  <c r="H174" i="8"/>
  <c r="L174" i="8"/>
  <c r="P174" i="8"/>
  <c r="T174" i="8"/>
  <c r="X174" i="8"/>
  <c r="G175" i="8"/>
  <c r="K175" i="8"/>
  <c r="O175" i="8"/>
  <c r="S175" i="8"/>
  <c r="W175" i="8"/>
  <c r="G176" i="8"/>
  <c r="K176" i="8"/>
  <c r="O176" i="8"/>
  <c r="S176" i="8"/>
  <c r="W176" i="8"/>
  <c r="G177" i="8"/>
  <c r="K177" i="8"/>
  <c r="O177" i="8"/>
  <c r="S177" i="8"/>
  <c r="W177" i="8"/>
  <c r="G178" i="8"/>
  <c r="K178" i="8"/>
  <c r="O178" i="8"/>
  <c r="S178" i="8"/>
  <c r="W178" i="8"/>
  <c r="G179" i="8"/>
  <c r="K179" i="8"/>
  <c r="O179" i="8"/>
  <c r="S179" i="8"/>
  <c r="W179" i="8"/>
  <c r="G180" i="8"/>
  <c r="K180" i="8"/>
  <c r="O180" i="8"/>
  <c r="S180" i="8"/>
  <c r="W180" i="8"/>
  <c r="G181" i="8"/>
  <c r="K181" i="8"/>
  <c r="O181" i="8"/>
  <c r="S181" i="8"/>
  <c r="W181" i="8"/>
  <c r="G182" i="8"/>
  <c r="K182" i="8"/>
  <c r="O182" i="8"/>
  <c r="S182" i="8"/>
  <c r="W182" i="8"/>
  <c r="G183" i="8"/>
  <c r="K183" i="8"/>
  <c r="O183" i="8"/>
  <c r="S183" i="8"/>
  <c r="W183" i="8"/>
  <c r="G184" i="8"/>
  <c r="K184" i="8"/>
  <c r="O184" i="8"/>
  <c r="S184" i="8"/>
  <c r="W184" i="8"/>
  <c r="G185" i="8"/>
  <c r="K185" i="8"/>
  <c r="O185" i="8"/>
  <c r="S185" i="8"/>
  <c r="W185" i="8"/>
  <c r="G186" i="8"/>
  <c r="K186" i="8"/>
  <c r="O186" i="8"/>
  <c r="S186" i="8"/>
  <c r="W186" i="8"/>
  <c r="G187" i="8"/>
  <c r="K187" i="8"/>
  <c r="O187" i="8"/>
  <c r="S187" i="8"/>
  <c r="W187" i="8"/>
  <c r="G188" i="8"/>
  <c r="K188" i="8"/>
  <c r="O188" i="8"/>
  <c r="S188" i="8"/>
  <c r="W188" i="8"/>
  <c r="G189" i="8"/>
  <c r="K189" i="8"/>
  <c r="O189" i="8"/>
  <c r="S189" i="8"/>
  <c r="W189" i="8"/>
  <c r="G190" i="8"/>
  <c r="K190" i="8"/>
  <c r="O190" i="8"/>
  <c r="S190" i="8"/>
  <c r="W190" i="8"/>
  <c r="G191" i="8"/>
  <c r="K191" i="8"/>
  <c r="O191" i="8"/>
  <c r="S191" i="8"/>
  <c r="W191" i="8"/>
  <c r="G192" i="8"/>
  <c r="K192" i="8"/>
  <c r="O192" i="8"/>
  <c r="S192" i="8"/>
  <c r="W192" i="8"/>
  <c r="G193" i="8"/>
  <c r="K193" i="8"/>
  <c r="O193" i="8"/>
  <c r="S193" i="8"/>
  <c r="W193" i="8"/>
  <c r="G194" i="8"/>
  <c r="K194" i="8"/>
  <c r="O194" i="8"/>
  <c r="S194" i="8"/>
  <c r="W194" i="8"/>
  <c r="J195" i="8"/>
  <c r="R195" i="8"/>
  <c r="Z195" i="8"/>
  <c r="N196" i="8"/>
  <c r="V196" i="8"/>
  <c r="J197" i="8"/>
  <c r="R197" i="8"/>
  <c r="Z197" i="8"/>
  <c r="N198" i="8"/>
  <c r="V198" i="8"/>
  <c r="J199" i="8"/>
  <c r="R199" i="8"/>
  <c r="Z199" i="8"/>
  <c r="N200" i="8"/>
  <c r="V200" i="8"/>
  <c r="J201" i="8"/>
  <c r="R201" i="8"/>
  <c r="Z201" i="8"/>
  <c r="N202" i="8"/>
  <c r="V202" i="8"/>
  <c r="J203" i="8"/>
  <c r="R203" i="8"/>
  <c r="Z203" i="8"/>
  <c r="N204" i="8"/>
  <c r="V204" i="8"/>
  <c r="J205" i="8"/>
  <c r="R205" i="8"/>
  <c r="Z205" i="8"/>
  <c r="N206" i="8"/>
  <c r="V206" i="8"/>
  <c r="J207" i="8"/>
  <c r="R207" i="8"/>
  <c r="Z207" i="8"/>
  <c r="N208" i="8"/>
  <c r="V208" i="8"/>
  <c r="J209" i="8"/>
  <c r="R209" i="8"/>
  <c r="Z209" i="8"/>
  <c r="AM160" i="8"/>
  <c r="AU160" i="8"/>
  <c r="AI161" i="8"/>
  <c r="AQ161" i="8"/>
  <c r="AY161" i="8"/>
  <c r="AM162" i="8"/>
  <c r="AU162" i="8"/>
  <c r="AI163" i="8"/>
  <c r="AQ163" i="8"/>
  <c r="AY163" i="8"/>
  <c r="AM164" i="8"/>
  <c r="AU164" i="8"/>
  <c r="AI165" i="8"/>
  <c r="AQ165" i="8"/>
  <c r="I60" i="8"/>
  <c r="I55" i="8"/>
  <c r="I54" i="8"/>
  <c r="I53" i="8"/>
  <c r="I52" i="8"/>
  <c r="I51" i="8"/>
  <c r="I50" i="8"/>
  <c r="I49" i="8"/>
  <c r="I48" i="8"/>
  <c r="I47" i="8"/>
  <c r="I46" i="8"/>
  <c r="I45" i="8"/>
  <c r="I44" i="8"/>
  <c r="I43" i="8"/>
  <c r="I42" i="8"/>
  <c r="I40" i="8"/>
  <c r="I38" i="8"/>
  <c r="I37" i="8"/>
  <c r="I36" i="8"/>
  <c r="I35" i="8"/>
  <c r="I34" i="8"/>
  <c r="I33" i="8"/>
  <c r="I32" i="8"/>
  <c r="I31" i="8"/>
  <c r="I30" i="8"/>
  <c r="I29" i="8"/>
  <c r="I28" i="8"/>
  <c r="I27" i="8"/>
  <c r="I26" i="8"/>
  <c r="I25" i="8"/>
  <c r="I24" i="8"/>
  <c r="I23" i="8"/>
  <c r="I41" i="8"/>
  <c r="I22" i="8"/>
  <c r="I21" i="8"/>
  <c r="I20" i="8"/>
  <c r="I19" i="8"/>
  <c r="I18" i="8"/>
  <c r="I17" i="8"/>
  <c r="I16" i="8"/>
  <c r="I15" i="8"/>
  <c r="I39" i="8"/>
  <c r="I14" i="8"/>
  <c r="I12" i="8"/>
  <c r="I10" i="8"/>
  <c r="I8" i="8"/>
  <c r="I6" i="8"/>
  <c r="I13" i="8"/>
  <c r="I11" i="8"/>
  <c r="I9" i="8"/>
  <c r="I7" i="8"/>
  <c r="AH261" i="8"/>
  <c r="AH260" i="8"/>
  <c r="AH259" i="8"/>
  <c r="AH258" i="8"/>
  <c r="AH257" i="8"/>
  <c r="AH256" i="8"/>
  <c r="AH255" i="8"/>
  <c r="AH254" i="8"/>
  <c r="AH253" i="8"/>
  <c r="AH252" i="8"/>
  <c r="AH251" i="8"/>
  <c r="AH250" i="8"/>
  <c r="AH249" i="8"/>
  <c r="AH248" i="8"/>
  <c r="AH247" i="8"/>
  <c r="AH246" i="8"/>
  <c r="AH245" i="8"/>
  <c r="AH244" i="8"/>
  <c r="AH243" i="8"/>
  <c r="AH242" i="8"/>
  <c r="AH241" i="8"/>
  <c r="AH240" i="8"/>
  <c r="AH239" i="8"/>
  <c r="AH238" i="8"/>
  <c r="AH237" i="8"/>
  <c r="AH236" i="8"/>
  <c r="AH235" i="8"/>
  <c r="AH234" i="8"/>
  <c r="AH233" i="8"/>
  <c r="AH232" i="8"/>
  <c r="AH231" i="8"/>
  <c r="AH230" i="8"/>
  <c r="AH229" i="8"/>
  <c r="AH228" i="8"/>
  <c r="AH227" i="8"/>
  <c r="AH226" i="8"/>
  <c r="AH225" i="8"/>
  <c r="AH224" i="8"/>
  <c r="AH223" i="8"/>
  <c r="AH222" i="8"/>
  <c r="AH221" i="8"/>
  <c r="AH220" i="8"/>
  <c r="AH219" i="8"/>
  <c r="AH218" i="8"/>
  <c r="AH217" i="8"/>
  <c r="AH216" i="8"/>
  <c r="AH215" i="8"/>
  <c r="AH214" i="8"/>
  <c r="AH213" i="8"/>
  <c r="AH21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AH209" i="8"/>
  <c r="AH208" i="8"/>
  <c r="AH206" i="8"/>
  <c r="AH204" i="8"/>
  <c r="AH202" i="8"/>
  <c r="AH200" i="8"/>
  <c r="AH198" i="8"/>
  <c r="AH196" i="8"/>
  <c r="AH194" i="8"/>
  <c r="AH192" i="8"/>
  <c r="AH190" i="8"/>
  <c r="AH189" i="8"/>
  <c r="AH188" i="8"/>
  <c r="AH187" i="8"/>
  <c r="AH186" i="8"/>
  <c r="AH185" i="8"/>
  <c r="AH184" i="8"/>
  <c r="AH183" i="8"/>
  <c r="AH182" i="8"/>
  <c r="AH181" i="8"/>
  <c r="AH180" i="8"/>
  <c r="AH179" i="8"/>
  <c r="AH178" i="8"/>
  <c r="AH177" i="8"/>
  <c r="AH176" i="8"/>
  <c r="AH175" i="8"/>
  <c r="AH174" i="8"/>
  <c r="AH173" i="8"/>
  <c r="AH172" i="8"/>
  <c r="AH171" i="8"/>
  <c r="AH170" i="8"/>
  <c r="AH169" i="8"/>
  <c r="AH168" i="8"/>
  <c r="AH167" i="8"/>
  <c r="AH166" i="8"/>
  <c r="AH165" i="8"/>
  <c r="AH164" i="8"/>
  <c r="AH163" i="8"/>
  <c r="AH162" i="8"/>
  <c r="AH161" i="8"/>
  <c r="AH160" i="8"/>
  <c r="I209" i="8"/>
  <c r="I208" i="8"/>
  <c r="I207" i="8"/>
  <c r="I206" i="8"/>
  <c r="I205" i="8"/>
  <c r="I204" i="8"/>
  <c r="I203" i="8"/>
  <c r="I202" i="8"/>
  <c r="I201" i="8"/>
  <c r="I200" i="8"/>
  <c r="I199" i="8"/>
  <c r="I198" i="8"/>
  <c r="I197" i="8"/>
  <c r="I196" i="8"/>
  <c r="I195" i="8"/>
  <c r="AH207" i="8"/>
  <c r="AH205" i="8"/>
  <c r="AH203" i="8"/>
  <c r="AH201" i="8"/>
  <c r="AH199" i="8"/>
  <c r="AH197" i="8"/>
  <c r="AH195" i="8"/>
  <c r="AH193" i="8"/>
  <c r="AH191" i="8"/>
  <c r="Y60" i="8"/>
  <c r="Y55" i="8"/>
  <c r="Y54" i="8"/>
  <c r="Y53" i="8"/>
  <c r="Y52" i="8"/>
  <c r="Y51" i="8"/>
  <c r="Y50" i="8"/>
  <c r="Y49" i="8"/>
  <c r="Y48" i="8"/>
  <c r="Y47" i="8"/>
  <c r="Y46" i="8"/>
  <c r="Y45" i="8"/>
  <c r="Y44" i="8"/>
  <c r="Y43" i="8"/>
  <c r="Y42" i="8"/>
  <c r="Y41" i="8"/>
  <c r="Y40" i="8"/>
  <c r="Y38" i="8"/>
  <c r="Y37" i="8"/>
  <c r="Y36" i="8"/>
  <c r="Y35" i="8"/>
  <c r="Y34" i="8"/>
  <c r="Y33" i="8"/>
  <c r="Y32" i="8"/>
  <c r="Y31" i="8"/>
  <c r="Y30" i="8"/>
  <c r="Y29" i="8"/>
  <c r="Y28" i="8"/>
  <c r="Y27" i="8"/>
  <c r="Y26" i="8"/>
  <c r="Y25" i="8"/>
  <c r="Y24" i="8"/>
  <c r="Y23" i="8"/>
  <c r="Y22" i="8"/>
  <c r="Y21" i="8"/>
  <c r="Y20" i="8"/>
  <c r="Y19" i="8"/>
  <c r="Y18" i="8"/>
  <c r="Y17" i="8"/>
  <c r="Y16" i="8"/>
  <c r="Y15" i="8"/>
  <c r="Y14" i="8"/>
  <c r="Y39" i="8"/>
  <c r="Y12" i="8"/>
  <c r="Y10" i="8"/>
  <c r="Y8" i="8"/>
  <c r="Y6" i="8"/>
  <c r="Y13" i="8"/>
  <c r="Y11" i="8"/>
  <c r="Y9" i="8"/>
  <c r="Y7" i="8"/>
  <c r="AX261" i="8"/>
  <c r="AX260" i="8"/>
  <c r="AX259" i="8"/>
  <c r="AX258" i="8"/>
  <c r="AX257" i="8"/>
  <c r="AX256" i="8"/>
  <c r="AX255" i="8"/>
  <c r="AX254" i="8"/>
  <c r="AX253" i="8"/>
  <c r="AX252" i="8"/>
  <c r="AX251" i="8"/>
  <c r="AX250" i="8"/>
  <c r="AX249" i="8"/>
  <c r="AX248" i="8"/>
  <c r="AX247" i="8"/>
  <c r="AX246" i="8"/>
  <c r="AX245" i="8"/>
  <c r="AX244" i="8"/>
  <c r="AX243" i="8"/>
  <c r="AX242" i="8"/>
  <c r="AX241" i="8"/>
  <c r="AX240" i="8"/>
  <c r="AX239" i="8"/>
  <c r="AX238" i="8"/>
  <c r="AX237" i="8"/>
  <c r="AX236" i="8"/>
  <c r="AX235" i="8"/>
  <c r="AX234" i="8"/>
  <c r="AX233" i="8"/>
  <c r="AX232" i="8"/>
  <c r="AX231" i="8"/>
  <c r="AX230" i="8"/>
  <c r="AX229" i="8"/>
  <c r="AX228" i="8"/>
  <c r="AX227" i="8"/>
  <c r="AX226" i="8"/>
  <c r="AX225" i="8"/>
  <c r="AX224" i="8"/>
  <c r="AX223" i="8"/>
  <c r="AX222" i="8"/>
  <c r="AX221" i="8"/>
  <c r="AX220" i="8"/>
  <c r="AX219" i="8"/>
  <c r="AX218" i="8"/>
  <c r="AX217" i="8"/>
  <c r="AX216" i="8"/>
  <c r="AX215" i="8"/>
  <c r="AX214" i="8"/>
  <c r="AX213" i="8"/>
  <c r="AX21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AX209" i="8"/>
  <c r="AX208" i="8"/>
  <c r="AX206" i="8"/>
  <c r="AX204" i="8"/>
  <c r="AX202" i="8"/>
  <c r="AX200" i="8"/>
  <c r="AX198" i="8"/>
  <c r="AX196" i="8"/>
  <c r="AX194" i="8"/>
  <c r="AX192" i="8"/>
  <c r="AX190" i="8"/>
  <c r="AX189" i="8"/>
  <c r="AX188" i="8"/>
  <c r="AX187" i="8"/>
  <c r="AX186" i="8"/>
  <c r="AX185" i="8"/>
  <c r="AX184" i="8"/>
  <c r="AX183" i="8"/>
  <c r="AX182" i="8"/>
  <c r="AX181" i="8"/>
  <c r="AX180" i="8"/>
  <c r="AX179" i="8"/>
  <c r="AX178" i="8"/>
  <c r="AX177" i="8"/>
  <c r="AX176" i="8"/>
  <c r="AX175" i="8"/>
  <c r="AX174" i="8"/>
  <c r="AX173" i="8"/>
  <c r="AX172" i="8"/>
  <c r="AX171" i="8"/>
  <c r="AX170" i="8"/>
  <c r="AX169" i="8"/>
  <c r="AX168" i="8"/>
  <c r="AX167" i="8"/>
  <c r="AX166" i="8"/>
  <c r="AX165" i="8"/>
  <c r="AX164" i="8"/>
  <c r="AX163" i="8"/>
  <c r="AX162" i="8"/>
  <c r="AX161" i="8"/>
  <c r="AX160" i="8"/>
  <c r="Y209" i="8"/>
  <c r="Y208" i="8"/>
  <c r="Y207" i="8"/>
  <c r="Y206" i="8"/>
  <c r="Y205" i="8"/>
  <c r="Y204" i="8"/>
  <c r="Y203" i="8"/>
  <c r="Y202" i="8"/>
  <c r="Y201" i="8"/>
  <c r="Y200" i="8"/>
  <c r="Y199" i="8"/>
  <c r="Y198" i="8"/>
  <c r="Y197" i="8"/>
  <c r="Y196" i="8"/>
  <c r="Y195" i="8"/>
  <c r="Y194" i="8"/>
  <c r="AX207" i="8"/>
  <c r="AX205" i="8"/>
  <c r="AX203" i="8"/>
  <c r="AX201" i="8"/>
  <c r="AX199" i="8"/>
  <c r="AX197" i="8"/>
  <c r="AX195" i="8"/>
  <c r="AX193" i="8"/>
  <c r="AX191" i="8"/>
  <c r="O160" i="8"/>
  <c r="M162" i="8"/>
  <c r="Q162" i="8"/>
  <c r="U162" i="8"/>
  <c r="Y162" i="8"/>
  <c r="K164" i="8"/>
  <c r="I166" i="8"/>
  <c r="M166" i="8"/>
  <c r="Q166" i="8"/>
  <c r="U166" i="8"/>
  <c r="Y166" i="8"/>
  <c r="H167" i="8"/>
  <c r="L167" i="8"/>
  <c r="P167" i="8"/>
  <c r="T167" i="8"/>
  <c r="X167" i="8"/>
  <c r="G168" i="8"/>
  <c r="K168" i="8"/>
  <c r="O168" i="8"/>
  <c r="S168" i="8"/>
  <c r="W168" i="8"/>
  <c r="J169" i="8"/>
  <c r="N169" i="8"/>
  <c r="R169" i="8"/>
  <c r="V169" i="8"/>
  <c r="Z169" i="8"/>
  <c r="I170" i="8"/>
  <c r="M170" i="8"/>
  <c r="Q170" i="8"/>
  <c r="U170" i="8"/>
  <c r="Y170" i="8"/>
  <c r="H171" i="8"/>
  <c r="L171" i="8"/>
  <c r="P171" i="8"/>
  <c r="T171" i="8"/>
  <c r="X171" i="8"/>
  <c r="G172" i="8"/>
  <c r="K172" i="8"/>
  <c r="O172" i="8"/>
  <c r="S172" i="8"/>
  <c r="W172" i="8"/>
  <c r="J173" i="8"/>
  <c r="N173" i="8"/>
  <c r="R173" i="8"/>
  <c r="V173" i="8"/>
  <c r="Z173" i="8"/>
  <c r="I174" i="8"/>
  <c r="M174" i="8"/>
  <c r="Q174" i="8"/>
  <c r="U174" i="8"/>
  <c r="Y174" i="8"/>
  <c r="H175" i="8"/>
  <c r="L175" i="8"/>
  <c r="P175" i="8"/>
  <c r="T175" i="8"/>
  <c r="X175" i="8"/>
  <c r="H176" i="8"/>
  <c r="L176" i="8"/>
  <c r="P176" i="8"/>
  <c r="T176" i="8"/>
  <c r="X176" i="8"/>
  <c r="H177" i="8"/>
  <c r="L177" i="8"/>
  <c r="P177" i="8"/>
  <c r="T177" i="8"/>
  <c r="X177" i="8"/>
  <c r="H178" i="8"/>
  <c r="L178" i="8"/>
  <c r="P178" i="8"/>
  <c r="T178" i="8"/>
  <c r="X178" i="8"/>
  <c r="H179" i="8"/>
  <c r="L179" i="8"/>
  <c r="P179" i="8"/>
  <c r="T179" i="8"/>
  <c r="X179" i="8"/>
  <c r="H180" i="8"/>
  <c r="L180" i="8"/>
  <c r="P180" i="8"/>
  <c r="T180" i="8"/>
  <c r="X180" i="8"/>
  <c r="H181" i="8"/>
  <c r="L181" i="8"/>
  <c r="P181" i="8"/>
  <c r="T181" i="8"/>
  <c r="X181" i="8"/>
  <c r="H182" i="8"/>
  <c r="L182" i="8"/>
  <c r="P182" i="8"/>
  <c r="T182" i="8"/>
  <c r="X182" i="8"/>
  <c r="H183" i="8"/>
  <c r="L183" i="8"/>
  <c r="P183" i="8"/>
  <c r="T183" i="8"/>
  <c r="X183" i="8"/>
  <c r="H184" i="8"/>
  <c r="L184" i="8"/>
  <c r="P184" i="8"/>
  <c r="T184" i="8"/>
  <c r="X184" i="8"/>
  <c r="H185" i="8"/>
  <c r="L185" i="8"/>
  <c r="P185" i="8"/>
  <c r="T185" i="8"/>
  <c r="X185" i="8"/>
  <c r="H186" i="8"/>
  <c r="L186" i="8"/>
  <c r="P186" i="8"/>
  <c r="T186" i="8"/>
  <c r="X186" i="8"/>
  <c r="H187" i="8"/>
  <c r="L187" i="8"/>
  <c r="P187" i="8"/>
  <c r="T187" i="8"/>
  <c r="X187" i="8"/>
  <c r="H188" i="8"/>
  <c r="L188" i="8"/>
  <c r="P188" i="8"/>
  <c r="T188" i="8"/>
  <c r="X188" i="8"/>
  <c r="H189" i="8"/>
  <c r="L189" i="8"/>
  <c r="P189" i="8"/>
  <c r="T189" i="8"/>
  <c r="X189" i="8"/>
  <c r="H190" i="8"/>
  <c r="L190" i="8"/>
  <c r="P190" i="8"/>
  <c r="T190" i="8"/>
  <c r="X190" i="8"/>
  <c r="H191" i="8"/>
  <c r="L191" i="8"/>
  <c r="P191" i="8"/>
  <c r="T191" i="8"/>
  <c r="X191" i="8"/>
  <c r="H192" i="8"/>
  <c r="L192" i="8"/>
  <c r="P192" i="8"/>
  <c r="T192" i="8"/>
  <c r="X192" i="8"/>
  <c r="H193" i="8"/>
  <c r="L193" i="8"/>
  <c r="P193" i="8"/>
  <c r="T193" i="8"/>
  <c r="X193" i="8"/>
  <c r="H194" i="8"/>
  <c r="L194" i="8"/>
  <c r="P194" i="8"/>
  <c r="T194" i="8"/>
  <c r="X194" i="8"/>
  <c r="L195" i="8"/>
  <c r="T195" i="8"/>
  <c r="H196" i="8"/>
  <c r="P196" i="8"/>
  <c r="X196" i="8"/>
  <c r="L197" i="8"/>
  <c r="T197" i="8"/>
  <c r="H198" i="8"/>
  <c r="P198" i="8"/>
  <c r="X198" i="8"/>
  <c r="L199" i="8"/>
  <c r="T199" i="8"/>
  <c r="H200" i="8"/>
  <c r="P200" i="8"/>
  <c r="X200" i="8"/>
  <c r="L201" i="8"/>
  <c r="T201" i="8"/>
  <c r="H202" i="8"/>
  <c r="P202" i="8"/>
  <c r="X202" i="8"/>
  <c r="L203" i="8"/>
  <c r="T203" i="8"/>
  <c r="H204" i="8"/>
  <c r="P204" i="8"/>
  <c r="X204" i="8"/>
  <c r="L205" i="8"/>
  <c r="T205" i="8"/>
  <c r="H206" i="8"/>
  <c r="P206" i="8"/>
  <c r="X206" i="8"/>
  <c r="L207" i="8"/>
  <c r="T207" i="8"/>
  <c r="H208" i="8"/>
  <c r="P208" i="8"/>
  <c r="X208" i="8"/>
  <c r="L209" i="8"/>
  <c r="T209" i="8"/>
  <c r="AG160" i="8"/>
  <c r="AO160" i="8"/>
  <c r="AW160" i="8"/>
  <c r="AK161" i="8"/>
  <c r="AS161" i="8"/>
  <c r="AG162" i="8"/>
  <c r="AO162" i="8"/>
  <c r="AW162" i="8"/>
  <c r="AK163" i="8"/>
  <c r="AS163" i="8"/>
  <c r="AG164" i="8"/>
  <c r="AO164" i="8"/>
  <c r="AW164" i="8"/>
  <c r="AK165" i="8"/>
  <c r="AS165" i="8"/>
  <c r="F178" i="8"/>
  <c r="F182" i="8"/>
  <c r="F186" i="8"/>
  <c r="F190" i="8"/>
  <c r="F194" i="8"/>
  <c r="F198" i="8"/>
  <c r="F202" i="8"/>
  <c r="F206" i="8"/>
  <c r="AE160" i="8"/>
  <c r="AE164" i="8"/>
  <c r="AE168" i="8"/>
  <c r="AE172" i="8"/>
  <c r="AE176" i="8"/>
  <c r="AE180" i="8"/>
  <c r="AE184" i="8"/>
  <c r="AE188" i="8"/>
  <c r="AE192" i="8"/>
  <c r="AE196" i="8"/>
  <c r="AE200" i="8"/>
  <c r="AE204" i="8"/>
  <c r="AE208" i="8"/>
  <c r="F214" i="8"/>
  <c r="F218" i="8"/>
  <c r="F222" i="8"/>
  <c r="F226" i="8"/>
  <c r="F230" i="8"/>
  <c r="F234" i="8"/>
  <c r="F238" i="8"/>
  <c r="F242" i="8"/>
  <c r="F246" i="8"/>
  <c r="F250" i="8"/>
  <c r="F254" i="8"/>
  <c r="F258" i="8"/>
  <c r="AE212" i="8"/>
  <c r="AE216" i="8"/>
  <c r="AE220" i="8"/>
  <c r="AE224" i="8"/>
  <c r="AE228" i="8"/>
  <c r="AE232" i="8"/>
  <c r="AE236" i="8"/>
  <c r="AE240" i="8"/>
  <c r="AE244" i="8"/>
  <c r="AE248" i="8"/>
  <c r="AE252" i="8"/>
  <c r="AE256" i="8"/>
  <c r="AE260" i="8"/>
  <c r="F8" i="8"/>
  <c r="F12" i="8"/>
  <c r="F16" i="8"/>
  <c r="F20" i="8"/>
  <c r="F24" i="8"/>
  <c r="F28" i="8"/>
  <c r="F32" i="8"/>
  <c r="F36" i="8"/>
  <c r="F40" i="8"/>
  <c r="F44" i="8"/>
  <c r="F48" i="8"/>
  <c r="F52" i="8"/>
  <c r="F161" i="8"/>
  <c r="F163" i="8"/>
  <c r="F165" i="8"/>
  <c r="F167" i="8"/>
  <c r="F169" i="8"/>
  <c r="F171" i="8"/>
  <c r="F173" i="8"/>
  <c r="F175" i="8"/>
  <c r="F179" i="8"/>
  <c r="F183" i="8"/>
  <c r="F187" i="8"/>
  <c r="F191" i="8"/>
  <c r="F195" i="8"/>
  <c r="F199" i="8"/>
  <c r="F203" i="8"/>
  <c r="F207" i="8"/>
  <c r="AE161" i="8"/>
  <c r="AE165" i="8"/>
  <c r="AE169" i="8"/>
  <c r="AE173" i="8"/>
  <c r="AE177" i="8"/>
  <c r="AE181" i="8"/>
  <c r="AE185" i="8"/>
  <c r="AE189" i="8"/>
  <c r="AE193" i="8"/>
  <c r="AE197" i="8"/>
  <c r="AE201" i="8"/>
  <c r="AE205" i="8"/>
  <c r="AE209" i="8"/>
  <c r="F215" i="8"/>
  <c r="F219" i="8"/>
  <c r="F223" i="8"/>
  <c r="F227" i="8"/>
  <c r="F231" i="8"/>
  <c r="F235" i="8"/>
  <c r="F239" i="8"/>
  <c r="F243" i="8"/>
  <c r="F247" i="8"/>
  <c r="F251" i="8"/>
  <c r="F255" i="8"/>
  <c r="F259" i="8"/>
  <c r="AE213" i="8"/>
  <c r="AE217" i="8"/>
  <c r="AE221" i="8"/>
  <c r="AE225" i="8"/>
  <c r="AE229" i="8"/>
  <c r="AE233" i="8"/>
  <c r="AE237" i="8"/>
  <c r="AE241" i="8"/>
  <c r="AE245" i="8"/>
  <c r="AE249" i="8"/>
  <c r="AE253" i="8"/>
  <c r="AE257" i="8"/>
  <c r="AE261" i="8"/>
  <c r="F9" i="8"/>
  <c r="F13" i="8"/>
  <c r="F17" i="8"/>
  <c r="F21" i="8"/>
  <c r="F25" i="8"/>
  <c r="F29" i="8"/>
  <c r="F33" i="8"/>
  <c r="F37" i="8"/>
  <c r="F41" i="8"/>
  <c r="F45" i="8"/>
  <c r="F49" i="8"/>
  <c r="F53" i="8"/>
  <c r="F176" i="8"/>
  <c r="F180" i="8"/>
  <c r="F184" i="8"/>
  <c r="F188" i="8"/>
  <c r="F192" i="8"/>
  <c r="F196" i="8"/>
  <c r="F200" i="8"/>
  <c r="F204" i="8"/>
  <c r="F208" i="8"/>
  <c r="AE162" i="8"/>
  <c r="AE166" i="8"/>
  <c r="AE170" i="8"/>
  <c r="AE174" i="8"/>
  <c r="AE178" i="8"/>
  <c r="AE182" i="8"/>
  <c r="AE186" i="8"/>
  <c r="AE190" i="8"/>
  <c r="AE194" i="8"/>
  <c r="AE198" i="8"/>
  <c r="AE202" i="8"/>
  <c r="AE206" i="8"/>
  <c r="F212" i="8"/>
  <c r="F216" i="8"/>
  <c r="F220" i="8"/>
  <c r="F224" i="8"/>
  <c r="F228" i="8"/>
  <c r="F232" i="8"/>
  <c r="F236" i="8"/>
  <c r="F240" i="8"/>
  <c r="F244" i="8"/>
  <c r="F248" i="8"/>
  <c r="F252" i="8"/>
  <c r="F256" i="8"/>
  <c r="F260" i="8"/>
  <c r="AE214" i="8"/>
  <c r="AE218" i="8"/>
  <c r="AE222" i="8"/>
  <c r="AE226" i="8"/>
  <c r="AE230" i="8"/>
  <c r="AE234" i="8"/>
  <c r="AE238" i="8"/>
  <c r="AE242" i="8"/>
  <c r="AE246" i="8"/>
  <c r="AE250" i="8"/>
  <c r="AE254" i="8"/>
  <c r="AE258" i="8"/>
  <c r="F6" i="8"/>
  <c r="F10" i="8"/>
  <c r="F14" i="8"/>
  <c r="F18" i="8"/>
  <c r="F22" i="8"/>
  <c r="F26" i="8"/>
  <c r="F30" i="8"/>
  <c r="F34" i="8"/>
  <c r="F38" i="8"/>
  <c r="F42" i="8"/>
  <c r="F46" i="8"/>
  <c r="F50" i="8"/>
  <c r="F54" i="8"/>
  <c r="F160" i="8"/>
  <c r="F162" i="8"/>
  <c r="F164" i="8"/>
  <c r="F166" i="8"/>
  <c r="F168" i="8"/>
  <c r="F170" i="8"/>
  <c r="F172" i="8"/>
  <c r="F174" i="8"/>
  <c r="F177" i="8"/>
  <c r="F181" i="8"/>
  <c r="F185" i="8"/>
  <c r="F189" i="8"/>
  <c r="F193" i="8"/>
  <c r="F197" i="8"/>
  <c r="F201" i="8"/>
  <c r="F205" i="8"/>
  <c r="F209" i="8"/>
  <c r="AE163" i="8"/>
  <c r="AE167" i="8"/>
  <c r="AE171" i="8"/>
  <c r="AE175" i="8"/>
  <c r="AE179" i="8"/>
  <c r="AE183" i="8"/>
  <c r="AE187" i="8"/>
  <c r="AE191" i="8"/>
  <c r="AE195" i="8"/>
  <c r="AE199" i="8"/>
  <c r="AE203" i="8"/>
  <c r="AE207" i="8"/>
  <c r="F213" i="8"/>
  <c r="F217" i="8"/>
  <c r="F221" i="8"/>
  <c r="F225" i="8"/>
  <c r="F229" i="8"/>
  <c r="F233" i="8"/>
  <c r="F237" i="8"/>
  <c r="F241" i="8"/>
  <c r="F245" i="8"/>
  <c r="F249" i="8"/>
  <c r="F253" i="8"/>
  <c r="F257" i="8"/>
  <c r="F261" i="8"/>
  <c r="AE215" i="8"/>
  <c r="AE219" i="8"/>
  <c r="AE223" i="8"/>
  <c r="AE227" i="8"/>
  <c r="AE231" i="8"/>
  <c r="AE235" i="8"/>
  <c r="AE239" i="8"/>
  <c r="AE243" i="8"/>
  <c r="AE247" i="8"/>
  <c r="AE251" i="8"/>
  <c r="AE255" i="8"/>
  <c r="AE259" i="8"/>
  <c r="F7" i="8"/>
  <c r="F11" i="8"/>
  <c r="F15" i="8"/>
  <c r="F19" i="8"/>
  <c r="F23" i="8"/>
  <c r="F27" i="8"/>
  <c r="F31" i="8"/>
  <c r="F35" i="8"/>
  <c r="F39" i="8"/>
  <c r="F43" i="8"/>
  <c r="F47" i="8"/>
  <c r="F51" i="8"/>
  <c r="F55" i="8"/>
  <c r="E160" i="8"/>
  <c r="E163" i="8"/>
  <c r="E167" i="8"/>
  <c r="E171" i="8"/>
  <c r="E175" i="8"/>
  <c r="E177" i="8"/>
  <c r="E179" i="8"/>
  <c r="E181" i="8"/>
  <c r="E183" i="8"/>
  <c r="E185" i="8"/>
  <c r="E187" i="8"/>
  <c r="E189" i="8"/>
  <c r="E191" i="8"/>
  <c r="E193" i="8"/>
  <c r="E195" i="8"/>
  <c r="E197" i="8"/>
  <c r="E199" i="8"/>
  <c r="E201" i="8"/>
  <c r="E203" i="8"/>
  <c r="E205" i="8"/>
  <c r="E207" i="8"/>
  <c r="E209" i="8"/>
  <c r="AD161" i="8"/>
  <c r="AD163" i="8"/>
  <c r="AD165" i="8"/>
  <c r="AD167" i="8"/>
  <c r="AD169" i="8"/>
  <c r="AD171" i="8"/>
  <c r="AD173" i="8"/>
  <c r="AD175" i="8"/>
  <c r="AD177" i="8"/>
  <c r="AD179" i="8"/>
  <c r="AD181" i="8"/>
  <c r="AD183" i="8"/>
  <c r="AD185" i="8"/>
  <c r="AD187" i="8"/>
  <c r="AD189" i="8"/>
  <c r="E162" i="8"/>
  <c r="E166" i="8"/>
  <c r="E170" i="8"/>
  <c r="E174" i="8"/>
  <c r="E161" i="8"/>
  <c r="E165" i="8"/>
  <c r="E169" i="8"/>
  <c r="E173" i="8"/>
  <c r="E176" i="8"/>
  <c r="E178" i="8"/>
  <c r="E180" i="8"/>
  <c r="E182" i="8"/>
  <c r="E184" i="8"/>
  <c r="E186" i="8"/>
  <c r="E188" i="8"/>
  <c r="E190" i="8"/>
  <c r="E192" i="8"/>
  <c r="E194" i="8"/>
  <c r="E196" i="8"/>
  <c r="E198" i="8"/>
  <c r="E200" i="8"/>
  <c r="E202" i="8"/>
  <c r="E204" i="8"/>
  <c r="E206" i="8"/>
  <c r="E208" i="8"/>
  <c r="AD160" i="8"/>
  <c r="AD162" i="8"/>
  <c r="AD164" i="8"/>
  <c r="AD166" i="8"/>
  <c r="AD168" i="8"/>
  <c r="AD170" i="8"/>
  <c r="AD172" i="8"/>
  <c r="AD174" i="8"/>
  <c r="AD176" i="8"/>
  <c r="AD178" i="8"/>
  <c r="AD180" i="8"/>
  <c r="AD182" i="8"/>
  <c r="AD184" i="8"/>
  <c r="AD186" i="8"/>
  <c r="E62" i="8"/>
  <c r="E55" i="8"/>
  <c r="E53" i="8"/>
  <c r="E51" i="8"/>
  <c r="E49" i="8"/>
  <c r="E47" i="8"/>
  <c r="E45" i="8"/>
  <c r="E43" i="8"/>
  <c r="E41" i="8"/>
  <c r="E39" i="8"/>
  <c r="E37" i="8"/>
  <c r="E35" i="8"/>
  <c r="E33" i="8"/>
  <c r="E31" i="8"/>
  <c r="E29" i="8"/>
  <c r="E27" i="8"/>
  <c r="E25" i="8"/>
  <c r="E23" i="8"/>
  <c r="E21" i="8"/>
  <c r="E19" i="8"/>
  <c r="E17" i="8"/>
  <c r="E15" i="8"/>
  <c r="E13" i="8"/>
  <c r="E11" i="8"/>
  <c r="E9" i="8"/>
  <c r="E7" i="8"/>
  <c r="AD261" i="8"/>
  <c r="AD259" i="8"/>
  <c r="AD257" i="8"/>
  <c r="AD255" i="8"/>
  <c r="AD253" i="8"/>
  <c r="AD251" i="8"/>
  <c r="AD249" i="8"/>
  <c r="AD247" i="8"/>
  <c r="AD245" i="8"/>
  <c r="AD243" i="8"/>
  <c r="AD241" i="8"/>
  <c r="AD239" i="8"/>
  <c r="AD237" i="8"/>
  <c r="AD235" i="8"/>
  <c r="AD233" i="8"/>
  <c r="AD231" i="8"/>
  <c r="AD229" i="8"/>
  <c r="AD227" i="8"/>
  <c r="AD225" i="8"/>
  <c r="AD223" i="8"/>
  <c r="AD221" i="8"/>
  <c r="AD219" i="8"/>
  <c r="AD217" i="8"/>
  <c r="AD215" i="8"/>
  <c r="AD213" i="8"/>
  <c r="E261" i="8"/>
  <c r="E259" i="8"/>
  <c r="E257" i="8"/>
  <c r="E255" i="8"/>
  <c r="E253" i="8"/>
  <c r="E251" i="8"/>
  <c r="E249" i="8"/>
  <c r="E247" i="8"/>
  <c r="E245" i="8"/>
  <c r="E243" i="8"/>
  <c r="E241" i="8"/>
  <c r="E239" i="8"/>
  <c r="E237" i="8"/>
  <c r="E235" i="8"/>
  <c r="E233" i="8"/>
  <c r="E231" i="8"/>
  <c r="E229" i="8"/>
  <c r="E227" i="8"/>
  <c r="E225" i="8"/>
  <c r="E223" i="8"/>
  <c r="E221" i="8"/>
  <c r="E219" i="8"/>
  <c r="E217" i="8"/>
  <c r="E215" i="8"/>
  <c r="E213" i="8"/>
  <c r="AD209" i="8"/>
  <c r="AD207" i="8"/>
  <c r="AD205" i="8"/>
  <c r="AD203" i="8"/>
  <c r="AD201" i="8"/>
  <c r="AD199" i="8"/>
  <c r="AD197" i="8"/>
  <c r="AD195" i="8"/>
  <c r="AD193" i="8"/>
  <c r="AD191" i="8"/>
  <c r="E54" i="8"/>
  <c r="E52" i="8"/>
  <c r="E50" i="8"/>
  <c r="E48" i="8"/>
  <c r="E46" i="8"/>
  <c r="E44" i="8"/>
  <c r="E42" i="8"/>
  <c r="E40" i="8"/>
  <c r="E38" i="8"/>
  <c r="E36" i="8"/>
  <c r="E34" i="8"/>
  <c r="E32" i="8"/>
  <c r="E30" i="8"/>
  <c r="E28" i="8"/>
  <c r="E26" i="8"/>
  <c r="E24" i="8"/>
  <c r="E22" i="8"/>
  <c r="E20" i="8"/>
  <c r="E18" i="8"/>
  <c r="E16" i="8"/>
  <c r="E14" i="8"/>
  <c r="E12" i="8"/>
  <c r="E10" i="8"/>
  <c r="E8" i="8"/>
  <c r="E6" i="8"/>
  <c r="AD260" i="8"/>
  <c r="AD258" i="8"/>
  <c r="AD256" i="8"/>
  <c r="AD254" i="8"/>
  <c r="AD252" i="8"/>
  <c r="AD250" i="8"/>
  <c r="AD248" i="8"/>
  <c r="AD246" i="8"/>
  <c r="AD244" i="8"/>
  <c r="AD242" i="8"/>
  <c r="AD240" i="8"/>
  <c r="AD238" i="8"/>
  <c r="AD236" i="8"/>
  <c r="AD234" i="8"/>
  <c r="AD232" i="8"/>
  <c r="AD230" i="8"/>
  <c r="AD228" i="8"/>
  <c r="AD226" i="8"/>
  <c r="AD224" i="8"/>
  <c r="AD222" i="8"/>
  <c r="AD220" i="8"/>
  <c r="AD218" i="8"/>
  <c r="AD216" i="8"/>
  <c r="AD214" i="8"/>
  <c r="AD212" i="8"/>
  <c r="E260" i="8"/>
  <c r="E258" i="8"/>
  <c r="E256" i="8"/>
  <c r="E254" i="8"/>
  <c r="E252" i="8"/>
  <c r="E250" i="8"/>
  <c r="E248" i="8"/>
  <c r="E246" i="8"/>
  <c r="E244" i="8"/>
  <c r="E242" i="8"/>
  <c r="E240" i="8"/>
  <c r="E238" i="8"/>
  <c r="E236" i="8"/>
  <c r="E234" i="8"/>
  <c r="E232" i="8"/>
  <c r="E230" i="8"/>
  <c r="E228" i="8"/>
  <c r="E226" i="8"/>
  <c r="E224" i="8"/>
  <c r="E222" i="8"/>
  <c r="E220" i="8"/>
  <c r="E218" i="8"/>
  <c r="E216" i="8"/>
  <c r="E214" i="8"/>
  <c r="E212" i="8"/>
  <c r="AD208" i="8"/>
  <c r="AD206" i="8"/>
  <c r="AD204" i="8"/>
  <c r="AD202" i="8"/>
  <c r="AD200" i="8"/>
  <c r="AD198" i="8"/>
  <c r="AD196" i="8"/>
  <c r="AD194" i="8"/>
  <c r="AD192" i="8"/>
  <c r="AD190" i="8"/>
  <c r="E164" i="8"/>
  <c r="E168" i="8"/>
  <c r="E172" i="8"/>
  <c r="D178" i="8"/>
  <c r="D182" i="8"/>
  <c r="D186" i="8"/>
  <c r="D190" i="8"/>
  <c r="D194" i="8"/>
  <c r="D198" i="8"/>
  <c r="D202" i="8"/>
  <c r="D206" i="8"/>
  <c r="AC160" i="8"/>
  <c r="AC164" i="8"/>
  <c r="AC168" i="8"/>
  <c r="AC172" i="8"/>
  <c r="AC176" i="8"/>
  <c r="AC180" i="8"/>
  <c r="AC184" i="8"/>
  <c r="AC188" i="8"/>
  <c r="AC192" i="8"/>
  <c r="AC196" i="8"/>
  <c r="AC200" i="8"/>
  <c r="AC204" i="8"/>
  <c r="AC208" i="8"/>
  <c r="D214" i="8"/>
  <c r="D218" i="8"/>
  <c r="D222" i="8"/>
  <c r="D226" i="8"/>
  <c r="D230" i="8"/>
  <c r="D234" i="8"/>
  <c r="D238" i="8"/>
  <c r="D242" i="8"/>
  <c r="D246" i="8"/>
  <c r="D250" i="8"/>
  <c r="D254" i="8"/>
  <c r="D258" i="8"/>
  <c r="AC212" i="8"/>
  <c r="AC216" i="8"/>
  <c r="AC220" i="8"/>
  <c r="AC224" i="8"/>
  <c r="AC228" i="8"/>
  <c r="AC232" i="8"/>
  <c r="AC236" i="8"/>
  <c r="AC240" i="8"/>
  <c r="AC244" i="8"/>
  <c r="AC248" i="8"/>
  <c r="AC252" i="8"/>
  <c r="AC256" i="8"/>
  <c r="AC260" i="8"/>
  <c r="D8" i="8"/>
  <c r="D12" i="8"/>
  <c r="D16" i="8"/>
  <c r="D20" i="8"/>
  <c r="D24" i="8"/>
  <c r="D28" i="8"/>
  <c r="D32" i="8"/>
  <c r="D36" i="8"/>
  <c r="D40" i="8"/>
  <c r="D44" i="8"/>
  <c r="D48" i="8"/>
  <c r="D52" i="8"/>
  <c r="D177" i="8"/>
  <c r="D181" i="8"/>
  <c r="D185" i="8"/>
  <c r="D189" i="8"/>
  <c r="D193" i="8"/>
  <c r="D197" i="8"/>
  <c r="D201" i="8"/>
  <c r="D205" i="8"/>
  <c r="D209" i="8"/>
  <c r="AC163" i="8"/>
  <c r="AC167" i="8"/>
  <c r="AC171" i="8"/>
  <c r="AC175" i="8"/>
  <c r="AC179" i="8"/>
  <c r="AC183" i="8"/>
  <c r="AC187" i="8"/>
  <c r="AC191" i="8"/>
  <c r="AC195" i="8"/>
  <c r="AC199" i="8"/>
  <c r="AC203" i="8"/>
  <c r="AC207" i="8"/>
  <c r="D213" i="8"/>
  <c r="D217" i="8"/>
  <c r="D221" i="8"/>
  <c r="D225" i="8"/>
  <c r="D229" i="8"/>
  <c r="D233" i="8"/>
  <c r="D237" i="8"/>
  <c r="D241" i="8"/>
  <c r="D245" i="8"/>
  <c r="D249" i="8"/>
  <c r="D253" i="8"/>
  <c r="D257" i="8"/>
  <c r="D261" i="8"/>
  <c r="AC215" i="8"/>
  <c r="AC219" i="8"/>
  <c r="AC223" i="8"/>
  <c r="AC227" i="8"/>
  <c r="AC231" i="8"/>
  <c r="AC235" i="8"/>
  <c r="AC239" i="8"/>
  <c r="AC243" i="8"/>
  <c r="AC247" i="8"/>
  <c r="AC251" i="8"/>
  <c r="AC255" i="8"/>
  <c r="AC259" i="8"/>
  <c r="D7" i="8"/>
  <c r="D11" i="8"/>
  <c r="D15" i="8"/>
  <c r="D19" i="8"/>
  <c r="D23" i="8"/>
  <c r="D27" i="8"/>
  <c r="D31" i="8"/>
  <c r="D35" i="8"/>
  <c r="D39" i="8"/>
  <c r="D43" i="8"/>
  <c r="D47" i="8"/>
  <c r="D51" i="8"/>
  <c r="D55" i="8"/>
  <c r="D176" i="8"/>
  <c r="D180" i="8"/>
  <c r="D184" i="8"/>
  <c r="D188" i="8"/>
  <c r="D192" i="8"/>
  <c r="D196" i="8"/>
  <c r="D200" i="8"/>
  <c r="D204" i="8"/>
  <c r="D208" i="8"/>
  <c r="AC162" i="8"/>
  <c r="AC166" i="8"/>
  <c r="AC170" i="8"/>
  <c r="AC174" i="8"/>
  <c r="AC178" i="8"/>
  <c r="AC182" i="8"/>
  <c r="AC186" i="8"/>
  <c r="AC190" i="8"/>
  <c r="AC194" i="8"/>
  <c r="AC198" i="8"/>
  <c r="AC202" i="8"/>
  <c r="AC206" i="8"/>
  <c r="D212" i="8"/>
  <c r="D216" i="8"/>
  <c r="D220" i="8"/>
  <c r="D224" i="8"/>
  <c r="D228" i="8"/>
  <c r="D232" i="8"/>
  <c r="D236" i="8"/>
  <c r="D240" i="8"/>
  <c r="D244" i="8"/>
  <c r="D248" i="8"/>
  <c r="D252" i="8"/>
  <c r="D256" i="8"/>
  <c r="D260" i="8"/>
  <c r="AC214" i="8"/>
  <c r="AC218" i="8"/>
  <c r="AC222" i="8"/>
  <c r="AC226" i="8"/>
  <c r="AC230" i="8"/>
  <c r="AC234" i="8"/>
  <c r="AC238" i="8"/>
  <c r="AC242" i="8"/>
  <c r="AC246" i="8"/>
  <c r="AC250" i="8"/>
  <c r="AC254" i="8"/>
  <c r="AC258" i="8"/>
  <c r="D6" i="8"/>
  <c r="D10" i="8"/>
  <c r="D14" i="8"/>
  <c r="D18" i="8"/>
  <c r="D22" i="8"/>
  <c r="D26" i="8"/>
  <c r="D30" i="8"/>
  <c r="D34" i="8"/>
  <c r="D38" i="8"/>
  <c r="D42" i="8"/>
  <c r="D46" i="8"/>
  <c r="D50" i="8"/>
  <c r="D54" i="8"/>
  <c r="D160" i="8"/>
  <c r="D161" i="8"/>
  <c r="D162" i="8"/>
  <c r="D163" i="8"/>
  <c r="D164" i="8"/>
  <c r="D165" i="8"/>
  <c r="D166" i="8"/>
  <c r="D167" i="8"/>
  <c r="D168" i="8"/>
  <c r="D169" i="8"/>
  <c r="D170" i="8"/>
  <c r="D171" i="8"/>
  <c r="D172" i="8"/>
  <c r="D173" i="8"/>
  <c r="D174" i="8"/>
  <c r="D175" i="8"/>
  <c r="D179" i="8"/>
  <c r="D183" i="8"/>
  <c r="D187" i="8"/>
  <c r="D191" i="8"/>
  <c r="D195" i="8"/>
  <c r="D199" i="8"/>
  <c r="D203" i="8"/>
  <c r="D207" i="8"/>
  <c r="AC161" i="8"/>
  <c r="AC165" i="8"/>
  <c r="AC169" i="8"/>
  <c r="AC173" i="8"/>
  <c r="AC177" i="8"/>
  <c r="AC181" i="8"/>
  <c r="AC185" i="8"/>
  <c r="AC189" i="8"/>
  <c r="AC193" i="8"/>
  <c r="AC197" i="8"/>
  <c r="AC201" i="8"/>
  <c r="AC205" i="8"/>
  <c r="AC209" i="8"/>
  <c r="D215" i="8"/>
  <c r="D219" i="8"/>
  <c r="D223" i="8"/>
  <c r="D227" i="8"/>
  <c r="D231" i="8"/>
  <c r="D235" i="8"/>
  <c r="D239" i="8"/>
  <c r="D243" i="8"/>
  <c r="D247" i="8"/>
  <c r="D251" i="8"/>
  <c r="D255" i="8"/>
  <c r="D259" i="8"/>
  <c r="AC213" i="8"/>
  <c r="AC217" i="8"/>
  <c r="AC221" i="8"/>
  <c r="AC225" i="8"/>
  <c r="AC229" i="8"/>
  <c r="AC233" i="8"/>
  <c r="AC237" i="8"/>
  <c r="AC241" i="8"/>
  <c r="AC245" i="8"/>
  <c r="AC249" i="8"/>
  <c r="AC253" i="8"/>
  <c r="AC257" i="8"/>
  <c r="AC261" i="8"/>
  <c r="D9" i="8"/>
  <c r="D13" i="8"/>
  <c r="D17" i="8"/>
  <c r="D21" i="8"/>
  <c r="D25" i="8"/>
  <c r="D29" i="8"/>
  <c r="D33" i="8"/>
  <c r="D37" i="8"/>
  <c r="D41" i="8"/>
  <c r="D45" i="8"/>
  <c r="D49"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AB160" i="8"/>
  <c r="AB161" i="8"/>
  <c r="AB162" i="8"/>
  <c r="AB163" i="8"/>
  <c r="AB164" i="8"/>
  <c r="AB165" i="8"/>
  <c r="AB166" i="8"/>
  <c r="AB167" i="8"/>
  <c r="AB168" i="8"/>
  <c r="AB169" i="8"/>
  <c r="AB170" i="8"/>
  <c r="AB171"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AB261" i="8"/>
  <c r="AB260" i="8"/>
  <c r="AB259" i="8"/>
  <c r="AB258" i="8"/>
  <c r="AB257" i="8"/>
  <c r="AB256" i="8"/>
  <c r="AB255" i="8"/>
  <c r="AB254" i="8"/>
  <c r="AB253" i="8"/>
  <c r="AB252" i="8"/>
  <c r="AB251" i="8"/>
  <c r="AB250" i="8"/>
  <c r="AB249" i="8"/>
  <c r="AB248" i="8"/>
  <c r="AB247" i="8"/>
  <c r="AB246" i="8"/>
  <c r="AB245" i="8"/>
  <c r="AB244" i="8"/>
  <c r="AB243" i="8"/>
  <c r="AB242" i="8"/>
  <c r="AB241" i="8"/>
  <c r="AB240" i="8"/>
  <c r="AB239" i="8"/>
  <c r="AB238" i="8"/>
  <c r="AB237" i="8"/>
  <c r="AB236" i="8"/>
  <c r="AB235" i="8"/>
  <c r="AB234" i="8"/>
  <c r="AB233" i="8"/>
  <c r="AB232" i="8"/>
  <c r="AB231" i="8"/>
  <c r="AB230" i="8"/>
  <c r="AB229" i="8"/>
  <c r="AB228" i="8"/>
  <c r="AB227" i="8"/>
  <c r="AB226" i="8"/>
  <c r="AB225" i="8"/>
  <c r="AB224" i="8"/>
  <c r="AB223" i="8"/>
  <c r="AB222" i="8"/>
  <c r="AB221" i="8"/>
  <c r="AB220" i="8"/>
  <c r="AB219" i="8"/>
  <c r="AB218" i="8"/>
  <c r="AB217" i="8"/>
  <c r="AB216" i="8"/>
  <c r="AB215" i="8"/>
  <c r="AB214" i="8"/>
  <c r="AB213" i="8"/>
  <c r="AB21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AB209" i="8"/>
  <c r="AB208" i="8"/>
  <c r="AB207" i="8"/>
  <c r="AB206" i="8"/>
  <c r="AB205" i="8"/>
  <c r="AB204" i="8"/>
  <c r="AB203" i="8"/>
  <c r="AB202" i="8"/>
  <c r="AB201" i="8"/>
  <c r="AB200" i="8"/>
  <c r="AB199" i="8"/>
  <c r="AB198" i="8"/>
  <c r="AB197" i="8"/>
  <c r="AB196" i="8"/>
  <c r="AB195" i="8"/>
  <c r="AB194" i="8"/>
  <c r="AB193" i="8"/>
  <c r="AB192" i="8"/>
  <c r="AB191" i="8"/>
  <c r="AB190" i="8"/>
  <c r="AB173" i="8"/>
  <c r="AB174" i="8"/>
  <c r="AB175" i="8"/>
  <c r="AB176" i="8"/>
  <c r="AB177" i="8"/>
  <c r="AB178" i="8"/>
  <c r="AB179" i="8"/>
  <c r="AB180" i="8"/>
  <c r="AB181" i="8"/>
  <c r="AB182" i="8"/>
  <c r="AB183" i="8"/>
  <c r="AB184" i="8"/>
  <c r="AB185" i="8"/>
  <c r="AB186" i="8"/>
  <c r="AB187" i="8"/>
  <c r="AB188" i="8"/>
  <c r="AB189" i="8"/>
  <c r="B162" i="8"/>
  <c r="B166" i="8"/>
  <c r="B170" i="8"/>
  <c r="B174" i="8"/>
  <c r="B178" i="8"/>
  <c r="B182" i="8"/>
  <c r="B186" i="8"/>
  <c r="B190" i="8"/>
  <c r="B194" i="8"/>
  <c r="B198" i="8"/>
  <c r="B202" i="8"/>
  <c r="B206" i="8"/>
  <c r="AA160" i="8"/>
  <c r="AA164" i="8"/>
  <c r="AA168" i="8"/>
  <c r="AA172" i="8"/>
  <c r="AA176" i="8"/>
  <c r="AA180" i="8"/>
  <c r="AA184" i="8"/>
  <c r="AA188" i="8"/>
  <c r="AA192" i="8"/>
  <c r="AA196" i="8"/>
  <c r="AA200" i="8"/>
  <c r="AA204" i="8"/>
  <c r="AA208" i="8"/>
  <c r="B214" i="8"/>
  <c r="B218" i="8"/>
  <c r="B222" i="8"/>
  <c r="B226" i="8"/>
  <c r="B230" i="8"/>
  <c r="B234" i="8"/>
  <c r="B238" i="8"/>
  <c r="B242" i="8"/>
  <c r="B246" i="8"/>
  <c r="B250" i="8"/>
  <c r="B254" i="8"/>
  <c r="B258" i="8"/>
  <c r="AA212" i="8"/>
  <c r="AA216" i="8"/>
  <c r="AA220" i="8"/>
  <c r="AA224" i="8"/>
  <c r="AA228" i="8"/>
  <c r="AA232" i="8"/>
  <c r="AA236" i="8"/>
  <c r="AA240" i="8"/>
  <c r="AA244" i="8"/>
  <c r="AA248" i="8"/>
  <c r="AA252" i="8"/>
  <c r="AA256" i="8"/>
  <c r="AA260" i="8"/>
  <c r="B8" i="8"/>
  <c r="B12" i="8"/>
  <c r="B16" i="8"/>
  <c r="B20" i="8"/>
  <c r="B24" i="8"/>
  <c r="B28" i="8"/>
  <c r="B32" i="8"/>
  <c r="B36" i="8"/>
  <c r="B40" i="8"/>
  <c r="B44" i="8"/>
  <c r="B48" i="8"/>
  <c r="B52" i="8"/>
  <c r="B163" i="8"/>
  <c r="B167" i="8"/>
  <c r="B171" i="8"/>
  <c r="B175" i="8"/>
  <c r="B179" i="8"/>
  <c r="B183" i="8"/>
  <c r="B187" i="8"/>
  <c r="B191" i="8"/>
  <c r="B195" i="8"/>
  <c r="B199" i="8"/>
  <c r="B203" i="8"/>
  <c r="B207" i="8"/>
  <c r="AA161" i="8"/>
  <c r="AA165" i="8"/>
  <c r="AA169" i="8"/>
  <c r="AA173" i="8"/>
  <c r="AA177" i="8"/>
  <c r="AA181" i="8"/>
  <c r="AA185" i="8"/>
  <c r="AA189" i="8"/>
  <c r="AA193" i="8"/>
  <c r="AA197" i="8"/>
  <c r="AA201" i="8"/>
  <c r="AA205" i="8"/>
  <c r="AA209" i="8"/>
  <c r="B215" i="8"/>
  <c r="B219" i="8"/>
  <c r="B223" i="8"/>
  <c r="B227" i="8"/>
  <c r="B231" i="8"/>
  <c r="B235" i="8"/>
  <c r="B239" i="8"/>
  <c r="B243" i="8"/>
  <c r="B247" i="8"/>
  <c r="B251" i="8"/>
  <c r="B255" i="8"/>
  <c r="B259" i="8"/>
  <c r="AA213" i="8"/>
  <c r="AA217" i="8"/>
  <c r="AA221" i="8"/>
  <c r="AA225" i="8"/>
  <c r="AA229" i="8"/>
  <c r="AA233" i="8"/>
  <c r="AA237" i="8"/>
  <c r="AA241" i="8"/>
  <c r="AA245" i="8"/>
  <c r="AA249" i="8"/>
  <c r="AA253" i="8"/>
  <c r="AA257" i="8"/>
  <c r="AA261" i="8"/>
  <c r="B9" i="8"/>
  <c r="B13" i="8"/>
  <c r="B17" i="8"/>
  <c r="B21" i="8"/>
  <c r="B25" i="8"/>
  <c r="B29" i="8"/>
  <c r="B33" i="8"/>
  <c r="B37" i="8"/>
  <c r="B41" i="8"/>
  <c r="B45" i="8"/>
  <c r="B49" i="8"/>
  <c r="B53" i="8"/>
  <c r="B160" i="8"/>
  <c r="B164" i="8"/>
  <c r="B168" i="8"/>
  <c r="B172" i="8"/>
  <c r="B176" i="8"/>
  <c r="B180" i="8"/>
  <c r="B184" i="8"/>
  <c r="B188" i="8"/>
  <c r="B192" i="8"/>
  <c r="B196" i="8"/>
  <c r="B200" i="8"/>
  <c r="B204" i="8"/>
  <c r="B208" i="8"/>
  <c r="AA162" i="8"/>
  <c r="AA166" i="8"/>
  <c r="AA170" i="8"/>
  <c r="AA174" i="8"/>
  <c r="AA178" i="8"/>
  <c r="AA182" i="8"/>
  <c r="AA186" i="8"/>
  <c r="AA190" i="8"/>
  <c r="AA194" i="8"/>
  <c r="AA198" i="8"/>
  <c r="AA202" i="8"/>
  <c r="AA206" i="8"/>
  <c r="B212" i="8"/>
  <c r="B216" i="8"/>
  <c r="B220" i="8"/>
  <c r="B224" i="8"/>
  <c r="B228" i="8"/>
  <c r="B232" i="8"/>
  <c r="B236" i="8"/>
  <c r="B240" i="8"/>
  <c r="B244" i="8"/>
  <c r="B248" i="8"/>
  <c r="B252" i="8"/>
  <c r="B256" i="8"/>
  <c r="B260" i="8"/>
  <c r="AA214" i="8"/>
  <c r="AA218" i="8"/>
  <c r="AA222" i="8"/>
  <c r="AA226" i="8"/>
  <c r="AA230" i="8"/>
  <c r="AA234" i="8"/>
  <c r="AA238" i="8"/>
  <c r="AA242" i="8"/>
  <c r="AA246" i="8"/>
  <c r="AA250" i="8"/>
  <c r="AA254" i="8"/>
  <c r="AA258" i="8"/>
  <c r="B6" i="8"/>
  <c r="B10" i="8"/>
  <c r="B14" i="8"/>
  <c r="B18" i="8"/>
  <c r="B22" i="8"/>
  <c r="B26" i="8"/>
  <c r="B30" i="8"/>
  <c r="B34" i="8"/>
  <c r="B38" i="8"/>
  <c r="B42" i="8"/>
  <c r="B46" i="8"/>
  <c r="B50" i="8"/>
  <c r="B54" i="8"/>
  <c r="B161" i="8"/>
  <c r="B165" i="8"/>
  <c r="B169" i="8"/>
  <c r="B173" i="8"/>
  <c r="B177" i="8"/>
  <c r="B181" i="8"/>
  <c r="B185" i="8"/>
  <c r="B189" i="8"/>
  <c r="B193" i="8"/>
  <c r="B197" i="8"/>
  <c r="B201" i="8"/>
  <c r="B205" i="8"/>
  <c r="B209" i="8"/>
  <c r="AA163" i="8"/>
  <c r="AA167" i="8"/>
  <c r="AA171" i="8"/>
  <c r="AA175" i="8"/>
  <c r="AA179" i="8"/>
  <c r="AA183" i="8"/>
  <c r="AA187" i="8"/>
  <c r="AA191" i="8"/>
  <c r="AA195" i="8"/>
  <c r="AA199" i="8"/>
  <c r="AA203" i="8"/>
  <c r="AA207" i="8"/>
  <c r="B213" i="8"/>
  <c r="B217" i="8"/>
  <c r="B221" i="8"/>
  <c r="B225" i="8"/>
  <c r="B229" i="8"/>
  <c r="B233" i="8"/>
  <c r="B237" i="8"/>
  <c r="B241" i="8"/>
  <c r="B245" i="8"/>
  <c r="B249" i="8"/>
  <c r="B253" i="8"/>
  <c r="B257" i="8"/>
  <c r="B261" i="8"/>
  <c r="AA215" i="8"/>
  <c r="AA219" i="8"/>
  <c r="AA223" i="8"/>
  <c r="AA227" i="8"/>
  <c r="AA231" i="8"/>
  <c r="AA235" i="8"/>
  <c r="AA239" i="8"/>
  <c r="AA243" i="8"/>
  <c r="AA247" i="8"/>
  <c r="AA251" i="8"/>
  <c r="AA255" i="8"/>
  <c r="AA259" i="8"/>
  <c r="B7" i="8"/>
  <c r="B11" i="8"/>
  <c r="B15" i="8"/>
  <c r="B19" i="8"/>
  <c r="B23" i="8"/>
  <c r="B27" i="8"/>
  <c r="B31" i="8"/>
  <c r="B35" i="8"/>
  <c r="B39" i="8"/>
  <c r="B43" i="8"/>
  <c r="B47" i="8"/>
  <c r="B51" i="8"/>
  <c r="B55" i="8"/>
  <c r="CW6" i="8"/>
  <c r="CW10" i="8"/>
  <c r="CW14" i="8"/>
  <c r="CW18" i="8"/>
  <c r="CW22" i="8"/>
  <c r="CW26" i="8"/>
  <c r="CW30" i="8"/>
  <c r="CW34" i="8"/>
  <c r="CW38" i="8"/>
  <c r="CW42" i="8"/>
  <c r="CW46" i="8"/>
  <c r="CW50" i="8"/>
  <c r="CW54" i="8"/>
  <c r="CW7" i="8"/>
  <c r="CW11" i="8"/>
  <c r="CW15" i="8"/>
  <c r="CW19" i="8"/>
  <c r="CW23" i="8"/>
  <c r="CW27" i="8"/>
  <c r="CW31" i="8"/>
  <c r="CW35" i="8"/>
  <c r="CW39" i="8"/>
  <c r="CW43" i="8"/>
  <c r="CW47" i="8"/>
  <c r="CW51" i="8"/>
  <c r="CW55" i="8"/>
  <c r="CW8" i="8"/>
  <c r="CW12" i="8"/>
  <c r="CW16" i="8"/>
  <c r="CW20" i="8"/>
  <c r="CW24" i="8"/>
  <c r="CW28" i="8"/>
  <c r="CW32" i="8"/>
  <c r="CW36" i="8"/>
  <c r="CW40" i="8"/>
  <c r="CW44" i="8"/>
  <c r="CW48" i="8"/>
  <c r="CW52" i="8"/>
  <c r="CW9" i="8"/>
  <c r="CW13" i="8"/>
  <c r="CW17" i="8"/>
  <c r="CW21" i="8"/>
  <c r="CW25" i="8"/>
  <c r="CW29" i="8"/>
  <c r="CW33" i="8"/>
  <c r="CW37" i="8"/>
  <c r="CW41" i="8"/>
  <c r="CW45" i="8"/>
  <c r="CW49" i="8"/>
  <c r="CQ6" i="8"/>
  <c r="CQ8" i="8"/>
  <c r="CQ10" i="8"/>
  <c r="CQ12" i="8"/>
  <c r="CQ14" i="8"/>
  <c r="CQ16" i="8"/>
  <c r="CQ18" i="8"/>
  <c r="CQ20" i="8"/>
  <c r="CQ22" i="8"/>
  <c r="CQ24" i="8"/>
  <c r="CQ26" i="8"/>
  <c r="CQ28" i="8"/>
  <c r="CQ30" i="8"/>
  <c r="CQ32" i="8"/>
  <c r="CQ34" i="8"/>
  <c r="CQ36" i="8"/>
  <c r="CQ38" i="8"/>
  <c r="CQ40" i="8"/>
  <c r="CQ42" i="8"/>
  <c r="CQ44" i="8"/>
  <c r="CQ46" i="8"/>
  <c r="CQ48" i="8"/>
  <c r="CQ50" i="8"/>
  <c r="CQ52" i="8"/>
  <c r="CQ54" i="8"/>
  <c r="CQ7" i="8"/>
  <c r="CQ9" i="8"/>
  <c r="CQ11" i="8"/>
  <c r="CQ13" i="8"/>
  <c r="CQ15" i="8"/>
  <c r="CQ17" i="8"/>
  <c r="CQ19" i="8"/>
  <c r="CQ21" i="8"/>
  <c r="CQ23" i="8"/>
  <c r="CQ25" i="8"/>
  <c r="CQ27" i="8"/>
  <c r="CQ29" i="8"/>
  <c r="CQ31" i="8"/>
  <c r="CQ33" i="8"/>
  <c r="CQ35" i="8"/>
  <c r="CQ37" i="8"/>
  <c r="CQ39" i="8"/>
  <c r="CQ41" i="8"/>
  <c r="CQ43" i="8"/>
  <c r="CQ45" i="8"/>
  <c r="CQ47" i="8"/>
  <c r="CQ49" i="8"/>
  <c r="CQ51" i="8"/>
  <c r="CQ53" i="8"/>
  <c r="AB158" i="8"/>
  <c r="AB157" i="8"/>
  <c r="AB156" i="8"/>
  <c r="AB155" i="8"/>
  <c r="AB154" i="8"/>
  <c r="AB153" i="8"/>
  <c r="AB152" i="8"/>
  <c r="AB151" i="8"/>
  <c r="AB150" i="8"/>
  <c r="AB149" i="8"/>
  <c r="AB148" i="8"/>
  <c r="AB147" i="8"/>
  <c r="AB146" i="8"/>
  <c r="AB145" i="8"/>
  <c r="AB144" i="8"/>
  <c r="AB143" i="8"/>
  <c r="C158" i="8"/>
  <c r="C157" i="8"/>
  <c r="C156" i="8"/>
  <c r="C155" i="8"/>
  <c r="C154" i="8"/>
  <c r="C153" i="8"/>
  <c r="C152" i="8"/>
  <c r="C151" i="8"/>
  <c r="C150" i="8"/>
  <c r="C149" i="8"/>
  <c r="C148" i="8"/>
  <c r="C147" i="8"/>
  <c r="C146" i="8"/>
  <c r="C144" i="8"/>
  <c r="C143" i="8"/>
  <c r="AB142" i="8"/>
  <c r="AB141" i="8"/>
  <c r="AB140" i="8"/>
  <c r="AB139" i="8"/>
  <c r="AB138" i="8"/>
  <c r="AB137" i="8"/>
  <c r="AB136" i="8"/>
  <c r="AB135" i="8"/>
  <c r="AB134" i="8"/>
  <c r="AB133" i="8"/>
  <c r="AB132" i="8"/>
  <c r="AB131" i="8"/>
  <c r="AB130" i="8"/>
  <c r="AB129" i="8"/>
  <c r="AB128" i="8"/>
  <c r="AB127" i="8"/>
  <c r="AB126" i="8"/>
  <c r="AB125" i="8"/>
  <c r="AB124" i="8"/>
  <c r="AB123" i="8"/>
  <c r="AB122" i="8"/>
  <c r="AB121" i="8"/>
  <c r="AB120" i="8"/>
  <c r="C145"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AB118" i="8"/>
  <c r="AB116" i="8"/>
  <c r="AB115" i="8"/>
  <c r="AB114" i="8"/>
  <c r="AB113" i="8"/>
  <c r="AB112" i="8"/>
  <c r="AB111" i="8"/>
  <c r="AB110" i="8"/>
  <c r="AB109" i="8"/>
  <c r="AB107" i="8"/>
  <c r="AB106" i="8"/>
  <c r="AB105" i="8"/>
  <c r="AB104" i="8"/>
  <c r="AB103" i="8"/>
  <c r="AB102" i="8"/>
  <c r="AB101" i="8"/>
  <c r="AB100" i="8"/>
  <c r="AB99" i="8"/>
  <c r="AB98" i="8"/>
  <c r="AB97" i="8"/>
  <c r="AB96" i="8"/>
  <c r="AB95" i="8"/>
  <c r="AB94" i="8"/>
  <c r="AB93" i="8"/>
  <c r="AB92" i="8"/>
  <c r="AB91" i="8"/>
  <c r="AB90" i="8"/>
  <c r="AB119" i="8"/>
  <c r="AB117" i="8"/>
  <c r="C116" i="8"/>
  <c r="C115" i="8"/>
  <c r="C114" i="8"/>
  <c r="C113" i="8"/>
  <c r="C112" i="8"/>
  <c r="C111" i="8"/>
  <c r="C110" i="8"/>
  <c r="C109" i="8"/>
  <c r="C107" i="8"/>
  <c r="C106" i="8"/>
  <c r="C105" i="8"/>
  <c r="C104" i="8"/>
  <c r="C103" i="8"/>
  <c r="C102" i="8"/>
  <c r="C101" i="8"/>
  <c r="C100" i="8"/>
  <c r="C99" i="8"/>
  <c r="C98" i="8"/>
  <c r="C97" i="8"/>
  <c r="C96" i="8"/>
  <c r="C95" i="8"/>
  <c r="C94" i="8"/>
  <c r="C93" i="8"/>
  <c r="C92" i="8"/>
  <c r="C91" i="8"/>
  <c r="C90" i="8"/>
  <c r="C89" i="8"/>
  <c r="C88" i="8"/>
  <c r="AB89" i="8"/>
  <c r="C87" i="8"/>
  <c r="C86" i="8"/>
  <c r="C85" i="8"/>
  <c r="C84" i="8"/>
  <c r="C83" i="8"/>
  <c r="C82" i="8"/>
  <c r="C81" i="8"/>
  <c r="C80" i="8"/>
  <c r="C79" i="8"/>
  <c r="C78" i="8"/>
  <c r="C77" i="8"/>
  <c r="C76" i="8"/>
  <c r="C75" i="8"/>
  <c r="C74" i="8"/>
  <c r="C73" i="8"/>
  <c r="C72" i="8"/>
  <c r="C71" i="8"/>
  <c r="C70" i="8"/>
  <c r="C69" i="8"/>
  <c r="C68" i="8"/>
  <c r="C67" i="8"/>
  <c r="C66" i="8"/>
  <c r="C65" i="8"/>
  <c r="C64" i="8"/>
  <c r="C63" i="8"/>
  <c r="C62"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F158" i="8"/>
  <c r="AF157" i="8"/>
  <c r="AF156" i="8"/>
  <c r="AF155" i="8"/>
  <c r="AF154" i="8"/>
  <c r="AF153" i="8"/>
  <c r="AF152" i="8"/>
  <c r="AF151" i="8"/>
  <c r="AF150" i="8"/>
  <c r="AF149" i="8"/>
  <c r="AF148" i="8"/>
  <c r="AF147" i="8"/>
  <c r="AF146" i="8"/>
  <c r="AF145" i="8"/>
  <c r="AF144" i="8"/>
  <c r="AF143" i="8"/>
  <c r="G158" i="8"/>
  <c r="G157" i="8"/>
  <c r="G156" i="8"/>
  <c r="G155" i="8"/>
  <c r="G154" i="8"/>
  <c r="G153" i="8"/>
  <c r="G152" i="8"/>
  <c r="G151" i="8"/>
  <c r="G150" i="8"/>
  <c r="G149" i="8"/>
  <c r="G148" i="8"/>
  <c r="G147" i="8"/>
  <c r="G146" i="8"/>
  <c r="G145" i="8"/>
  <c r="AF142" i="8"/>
  <c r="AF141" i="8"/>
  <c r="AF140" i="8"/>
  <c r="AF139" i="8"/>
  <c r="AF138" i="8"/>
  <c r="AF137" i="8"/>
  <c r="AF136" i="8"/>
  <c r="AF135" i="8"/>
  <c r="AF134" i="8"/>
  <c r="AF133" i="8"/>
  <c r="AF132" i="8"/>
  <c r="AF131" i="8"/>
  <c r="AF130" i="8"/>
  <c r="AF129" i="8"/>
  <c r="AF128" i="8"/>
  <c r="AF127" i="8"/>
  <c r="AF126" i="8"/>
  <c r="AF125" i="8"/>
  <c r="AF124" i="8"/>
  <c r="AF123" i="8"/>
  <c r="AF122" i="8"/>
  <c r="AF121" i="8"/>
  <c r="AF120"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AF119" i="8"/>
  <c r="AF117" i="8"/>
  <c r="AF116" i="8"/>
  <c r="AF115" i="8"/>
  <c r="AF114" i="8"/>
  <c r="AF113" i="8"/>
  <c r="AF112" i="8"/>
  <c r="AF111" i="8"/>
  <c r="AF110" i="8"/>
  <c r="AF109" i="8"/>
  <c r="AF107" i="8"/>
  <c r="AF106" i="8"/>
  <c r="AF105" i="8"/>
  <c r="AF104" i="8"/>
  <c r="AF103" i="8"/>
  <c r="AF102" i="8"/>
  <c r="AF101" i="8"/>
  <c r="AF100" i="8"/>
  <c r="AF99" i="8"/>
  <c r="AF98" i="8"/>
  <c r="AF97" i="8"/>
  <c r="AF96" i="8"/>
  <c r="AF95" i="8"/>
  <c r="AF94" i="8"/>
  <c r="AF93" i="8"/>
  <c r="AF92" i="8"/>
  <c r="AF91" i="8"/>
  <c r="AF90" i="8"/>
  <c r="AF118" i="8"/>
  <c r="G116" i="8"/>
  <c r="G115" i="8"/>
  <c r="G114" i="8"/>
  <c r="G113" i="8"/>
  <c r="G112" i="8"/>
  <c r="G111" i="8"/>
  <c r="G110" i="8"/>
  <c r="G109" i="8"/>
  <c r="G107" i="8"/>
  <c r="G106" i="8"/>
  <c r="G105" i="8"/>
  <c r="G104" i="8"/>
  <c r="G103" i="8"/>
  <c r="G102" i="8"/>
  <c r="G101" i="8"/>
  <c r="G100" i="8"/>
  <c r="G99" i="8"/>
  <c r="G98" i="8"/>
  <c r="G97" i="8"/>
  <c r="G96" i="8"/>
  <c r="G95" i="8"/>
  <c r="G94" i="8"/>
  <c r="G93" i="8"/>
  <c r="G92" i="8"/>
  <c r="G91" i="8"/>
  <c r="G90" i="8"/>
  <c r="G89" i="8"/>
  <c r="G88" i="8"/>
  <c r="AF88" i="8"/>
  <c r="G87" i="8"/>
  <c r="G86" i="8"/>
  <c r="G85" i="8"/>
  <c r="G84" i="8"/>
  <c r="G83" i="8"/>
  <c r="G82" i="8"/>
  <c r="G81" i="8"/>
  <c r="G80" i="8"/>
  <c r="G79" i="8"/>
  <c r="G78" i="8"/>
  <c r="G77" i="8"/>
  <c r="G76" i="8"/>
  <c r="G75" i="8"/>
  <c r="G74" i="8"/>
  <c r="G73" i="8"/>
  <c r="G72" i="8"/>
  <c r="G71" i="8"/>
  <c r="G70" i="8"/>
  <c r="G69" i="8"/>
  <c r="G68" i="8"/>
  <c r="G67" i="8"/>
  <c r="G66" i="8"/>
  <c r="G65" i="8"/>
  <c r="G64" i="8"/>
  <c r="G63" i="8"/>
  <c r="G62" i="8"/>
  <c r="AF89" i="8"/>
  <c r="AF87" i="8"/>
  <c r="AF86" i="8"/>
  <c r="AF85" i="8"/>
  <c r="AF84" i="8"/>
  <c r="AF83" i="8"/>
  <c r="AF82" i="8"/>
  <c r="AF81" i="8"/>
  <c r="AF80" i="8"/>
  <c r="AF79" i="8"/>
  <c r="AF78" i="8"/>
  <c r="AF77" i="8"/>
  <c r="AF76" i="8"/>
  <c r="AF75" i="8"/>
  <c r="AF74" i="8"/>
  <c r="AF73" i="8"/>
  <c r="AF72" i="8"/>
  <c r="AF71" i="8"/>
  <c r="AF70" i="8"/>
  <c r="AF69" i="8"/>
  <c r="AF68" i="8"/>
  <c r="AF67" i="8"/>
  <c r="AF66" i="8"/>
  <c r="AF65" i="8"/>
  <c r="AF64" i="8"/>
  <c r="AF63" i="8"/>
  <c r="AF62" i="8"/>
  <c r="AF61" i="8"/>
  <c r="AF60" i="8"/>
  <c r="AJ158" i="8"/>
  <c r="AJ157" i="8"/>
  <c r="AJ156" i="8"/>
  <c r="AJ155" i="8"/>
  <c r="AJ154" i="8"/>
  <c r="AJ153" i="8"/>
  <c r="AJ152" i="8"/>
  <c r="AJ151" i="8"/>
  <c r="AJ150" i="8"/>
  <c r="AJ149" i="8"/>
  <c r="AJ148" i="8"/>
  <c r="AJ147" i="8"/>
  <c r="AJ146" i="8"/>
  <c r="AJ145" i="8"/>
  <c r="AJ144" i="8"/>
  <c r="AJ143" i="8"/>
  <c r="K158" i="8"/>
  <c r="K157" i="8"/>
  <c r="K156" i="8"/>
  <c r="K155" i="8"/>
  <c r="K154" i="8"/>
  <c r="K153" i="8"/>
  <c r="K152" i="8"/>
  <c r="K151" i="8"/>
  <c r="K150" i="8"/>
  <c r="K149" i="8"/>
  <c r="K148" i="8"/>
  <c r="K147" i="8"/>
  <c r="K146" i="8"/>
  <c r="K143" i="8"/>
  <c r="K144" i="8"/>
  <c r="AJ142" i="8"/>
  <c r="AJ141" i="8"/>
  <c r="AJ140" i="8"/>
  <c r="AJ139" i="8"/>
  <c r="AJ138" i="8"/>
  <c r="AJ137" i="8"/>
  <c r="AJ136" i="8"/>
  <c r="AJ135" i="8"/>
  <c r="AJ134" i="8"/>
  <c r="AJ133" i="8"/>
  <c r="AJ132" i="8"/>
  <c r="AJ131" i="8"/>
  <c r="AJ130" i="8"/>
  <c r="AJ129" i="8"/>
  <c r="AJ128" i="8"/>
  <c r="AJ127" i="8"/>
  <c r="AJ126" i="8"/>
  <c r="AJ125" i="8"/>
  <c r="AJ124" i="8"/>
  <c r="AJ123" i="8"/>
  <c r="AJ122" i="8"/>
  <c r="AJ121" i="8"/>
  <c r="AJ120" i="8"/>
  <c r="K145"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AJ118" i="8"/>
  <c r="AJ116" i="8"/>
  <c r="AJ115" i="8"/>
  <c r="AJ114" i="8"/>
  <c r="AJ113" i="8"/>
  <c r="AJ112" i="8"/>
  <c r="AJ111" i="8"/>
  <c r="AJ110" i="8"/>
  <c r="AJ109" i="8"/>
  <c r="AJ107" i="8"/>
  <c r="AJ106" i="8"/>
  <c r="AJ105" i="8"/>
  <c r="AJ104" i="8"/>
  <c r="AJ103" i="8"/>
  <c r="AJ102" i="8"/>
  <c r="AJ101" i="8"/>
  <c r="AJ100" i="8"/>
  <c r="AJ99" i="8"/>
  <c r="AJ98" i="8"/>
  <c r="AJ97" i="8"/>
  <c r="AJ96" i="8"/>
  <c r="AJ95" i="8"/>
  <c r="AJ94" i="8"/>
  <c r="AJ93" i="8"/>
  <c r="AJ92" i="8"/>
  <c r="AJ91" i="8"/>
  <c r="AJ90" i="8"/>
  <c r="AJ119" i="8"/>
  <c r="AJ117" i="8"/>
  <c r="K116" i="8"/>
  <c r="K115" i="8"/>
  <c r="K114" i="8"/>
  <c r="K113" i="8"/>
  <c r="K112" i="8"/>
  <c r="K111" i="8"/>
  <c r="K110" i="8"/>
  <c r="K109" i="8"/>
  <c r="K107" i="8"/>
  <c r="K106" i="8"/>
  <c r="K105" i="8"/>
  <c r="K104" i="8"/>
  <c r="K103" i="8"/>
  <c r="K102" i="8"/>
  <c r="K101" i="8"/>
  <c r="K100" i="8"/>
  <c r="K99" i="8"/>
  <c r="K98" i="8"/>
  <c r="K97" i="8"/>
  <c r="K96" i="8"/>
  <c r="K95" i="8"/>
  <c r="K94" i="8"/>
  <c r="K93" i="8"/>
  <c r="K92" i="8"/>
  <c r="K91" i="8"/>
  <c r="K90" i="8"/>
  <c r="K89" i="8"/>
  <c r="K88" i="8"/>
  <c r="AJ89" i="8"/>
  <c r="AJ87" i="8"/>
  <c r="K87" i="8"/>
  <c r="K86" i="8"/>
  <c r="K85" i="8"/>
  <c r="K84" i="8"/>
  <c r="K83" i="8"/>
  <c r="K82" i="8"/>
  <c r="K81" i="8"/>
  <c r="K80" i="8"/>
  <c r="K79" i="8"/>
  <c r="K78" i="8"/>
  <c r="K77" i="8"/>
  <c r="K76" i="8"/>
  <c r="K75" i="8"/>
  <c r="K74" i="8"/>
  <c r="K73" i="8"/>
  <c r="K72" i="8"/>
  <c r="K71" i="8"/>
  <c r="K70" i="8"/>
  <c r="K69" i="8"/>
  <c r="K68" i="8"/>
  <c r="K67" i="8"/>
  <c r="K66" i="8"/>
  <c r="K65" i="8"/>
  <c r="K64" i="8"/>
  <c r="K63" i="8"/>
  <c r="K62" i="8"/>
  <c r="AJ88"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N158" i="8"/>
  <c r="AN157" i="8"/>
  <c r="AN156" i="8"/>
  <c r="AN155" i="8"/>
  <c r="AN154" i="8"/>
  <c r="AN153" i="8"/>
  <c r="AN152" i="8"/>
  <c r="AN151" i="8"/>
  <c r="AN150" i="8"/>
  <c r="AN149" i="8"/>
  <c r="AN148" i="8"/>
  <c r="AN147" i="8"/>
  <c r="AN146" i="8"/>
  <c r="AN145" i="8"/>
  <c r="AN144" i="8"/>
  <c r="AN143" i="8"/>
  <c r="O158" i="8"/>
  <c r="O157" i="8"/>
  <c r="O156" i="8"/>
  <c r="O155" i="8"/>
  <c r="O154" i="8"/>
  <c r="O153" i="8"/>
  <c r="O152" i="8"/>
  <c r="O151" i="8"/>
  <c r="O150" i="8"/>
  <c r="O149" i="8"/>
  <c r="O148" i="8"/>
  <c r="O147" i="8"/>
  <c r="O146" i="8"/>
  <c r="O145" i="8"/>
  <c r="O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O144"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AN119" i="8"/>
  <c r="AN117" i="8"/>
  <c r="AN116" i="8"/>
  <c r="AN115" i="8"/>
  <c r="AN114" i="8"/>
  <c r="AN113" i="8"/>
  <c r="AN112" i="8"/>
  <c r="AN111" i="8"/>
  <c r="AN110" i="8"/>
  <c r="AN109" i="8"/>
  <c r="AN107" i="8"/>
  <c r="AN106" i="8"/>
  <c r="AN105" i="8"/>
  <c r="AN104" i="8"/>
  <c r="AN103" i="8"/>
  <c r="AN102" i="8"/>
  <c r="AN101" i="8"/>
  <c r="AN100" i="8"/>
  <c r="AN99" i="8"/>
  <c r="AN98" i="8"/>
  <c r="AN97" i="8"/>
  <c r="AN96" i="8"/>
  <c r="AN95" i="8"/>
  <c r="AN94" i="8"/>
  <c r="AN93" i="8"/>
  <c r="AN92" i="8"/>
  <c r="AN91" i="8"/>
  <c r="AN90" i="8"/>
  <c r="AN118" i="8"/>
  <c r="O116" i="8"/>
  <c r="O115" i="8"/>
  <c r="O114" i="8"/>
  <c r="O113" i="8"/>
  <c r="O112" i="8"/>
  <c r="O111" i="8"/>
  <c r="O110" i="8"/>
  <c r="O109" i="8"/>
  <c r="O107" i="8"/>
  <c r="O106" i="8"/>
  <c r="O105" i="8"/>
  <c r="O104" i="8"/>
  <c r="O103" i="8"/>
  <c r="O102" i="8"/>
  <c r="O101" i="8"/>
  <c r="O100" i="8"/>
  <c r="O99" i="8"/>
  <c r="O98" i="8"/>
  <c r="O97" i="8"/>
  <c r="O96" i="8"/>
  <c r="O95" i="8"/>
  <c r="O94" i="8"/>
  <c r="O93" i="8"/>
  <c r="O92" i="8"/>
  <c r="O91" i="8"/>
  <c r="O90" i="8"/>
  <c r="O89" i="8"/>
  <c r="O88" i="8"/>
  <c r="AN88" i="8"/>
  <c r="O87" i="8"/>
  <c r="O86" i="8"/>
  <c r="O85" i="8"/>
  <c r="O84" i="8"/>
  <c r="O83" i="8"/>
  <c r="O82" i="8"/>
  <c r="O81" i="8"/>
  <c r="O80" i="8"/>
  <c r="O79" i="8"/>
  <c r="O78" i="8"/>
  <c r="O77" i="8"/>
  <c r="O76" i="8"/>
  <c r="O75" i="8"/>
  <c r="O74" i="8"/>
  <c r="O73" i="8"/>
  <c r="O72" i="8"/>
  <c r="O71" i="8"/>
  <c r="O70" i="8"/>
  <c r="O69" i="8"/>
  <c r="O68" i="8"/>
  <c r="O67" i="8"/>
  <c r="O66" i="8"/>
  <c r="O65" i="8"/>
  <c r="O64" i="8"/>
  <c r="O63" i="8"/>
  <c r="O62" i="8"/>
  <c r="AN89"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R158" i="8"/>
  <c r="AR157" i="8"/>
  <c r="AR156" i="8"/>
  <c r="AR155" i="8"/>
  <c r="AR154" i="8"/>
  <c r="AR153" i="8"/>
  <c r="AR152" i="8"/>
  <c r="AR151" i="8"/>
  <c r="AR150" i="8"/>
  <c r="AR149" i="8"/>
  <c r="AR148" i="8"/>
  <c r="AR147" i="8"/>
  <c r="AR146" i="8"/>
  <c r="AR145" i="8"/>
  <c r="AR144" i="8"/>
  <c r="AR143" i="8"/>
  <c r="S158" i="8"/>
  <c r="S157" i="8"/>
  <c r="S156" i="8"/>
  <c r="S155" i="8"/>
  <c r="S154" i="8"/>
  <c r="S153" i="8"/>
  <c r="S152" i="8"/>
  <c r="S151" i="8"/>
  <c r="S150" i="8"/>
  <c r="S149" i="8"/>
  <c r="S148" i="8"/>
  <c r="S147" i="8"/>
  <c r="S146" i="8"/>
  <c r="S144" i="8"/>
  <c r="AR142" i="8"/>
  <c r="AR141" i="8"/>
  <c r="AR140" i="8"/>
  <c r="AR139" i="8"/>
  <c r="AR138" i="8"/>
  <c r="AR137" i="8"/>
  <c r="AR136" i="8"/>
  <c r="AR135" i="8"/>
  <c r="AR134" i="8"/>
  <c r="AR133" i="8"/>
  <c r="AR132" i="8"/>
  <c r="AR131" i="8"/>
  <c r="AR130" i="8"/>
  <c r="AR129" i="8"/>
  <c r="AR128" i="8"/>
  <c r="AR127" i="8"/>
  <c r="AR126" i="8"/>
  <c r="AR125" i="8"/>
  <c r="AR124" i="8"/>
  <c r="AR123" i="8"/>
  <c r="AR122" i="8"/>
  <c r="AR121" i="8"/>
  <c r="AR120" i="8"/>
  <c r="S145"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AR118" i="8"/>
  <c r="AR116" i="8"/>
  <c r="AR115" i="8"/>
  <c r="AR114" i="8"/>
  <c r="AR113" i="8"/>
  <c r="AR112" i="8"/>
  <c r="AR111" i="8"/>
  <c r="AR110" i="8"/>
  <c r="AR109" i="8"/>
  <c r="AR107" i="8"/>
  <c r="AR106" i="8"/>
  <c r="AR105" i="8"/>
  <c r="AR104" i="8"/>
  <c r="AR103" i="8"/>
  <c r="AR102" i="8"/>
  <c r="AR101" i="8"/>
  <c r="AR100" i="8"/>
  <c r="AR99" i="8"/>
  <c r="AR98" i="8"/>
  <c r="AR97" i="8"/>
  <c r="AR96" i="8"/>
  <c r="AR95" i="8"/>
  <c r="AR94" i="8"/>
  <c r="AR93" i="8"/>
  <c r="AR92" i="8"/>
  <c r="AR91" i="8"/>
  <c r="AR90" i="8"/>
  <c r="AR119" i="8"/>
  <c r="AR117" i="8"/>
  <c r="S116" i="8"/>
  <c r="S115" i="8"/>
  <c r="S114" i="8"/>
  <c r="S113" i="8"/>
  <c r="S112" i="8"/>
  <c r="S111" i="8"/>
  <c r="S110" i="8"/>
  <c r="S109" i="8"/>
  <c r="S107" i="8"/>
  <c r="S106" i="8"/>
  <c r="S105" i="8"/>
  <c r="S104" i="8"/>
  <c r="S103" i="8"/>
  <c r="S102" i="8"/>
  <c r="S101" i="8"/>
  <c r="S100" i="8"/>
  <c r="S99" i="8"/>
  <c r="S98" i="8"/>
  <c r="S97" i="8"/>
  <c r="S96" i="8"/>
  <c r="S95" i="8"/>
  <c r="S94" i="8"/>
  <c r="S93" i="8"/>
  <c r="S92" i="8"/>
  <c r="S91" i="8"/>
  <c r="S90" i="8"/>
  <c r="S89" i="8"/>
  <c r="S88" i="8"/>
  <c r="AR89" i="8"/>
  <c r="AR87" i="8"/>
  <c r="S87" i="8"/>
  <c r="S86" i="8"/>
  <c r="S85" i="8"/>
  <c r="S84" i="8"/>
  <c r="S83" i="8"/>
  <c r="S82" i="8"/>
  <c r="S81" i="8"/>
  <c r="S80" i="8"/>
  <c r="S79" i="8"/>
  <c r="S78" i="8"/>
  <c r="S77" i="8"/>
  <c r="S76" i="8"/>
  <c r="S75" i="8"/>
  <c r="S74" i="8"/>
  <c r="S73" i="8"/>
  <c r="S72" i="8"/>
  <c r="S71" i="8"/>
  <c r="S70" i="8"/>
  <c r="S69" i="8"/>
  <c r="S68" i="8"/>
  <c r="S67" i="8"/>
  <c r="S66" i="8"/>
  <c r="S65" i="8"/>
  <c r="S64" i="8"/>
  <c r="S63" i="8"/>
  <c r="S62" i="8"/>
  <c r="AR88" i="8"/>
  <c r="AR86" i="8"/>
  <c r="AR85" i="8"/>
  <c r="AR84" i="8"/>
  <c r="AR83" i="8"/>
  <c r="AR82" i="8"/>
  <c r="AR81" i="8"/>
  <c r="AR80" i="8"/>
  <c r="AR79" i="8"/>
  <c r="AR78" i="8"/>
  <c r="AR77" i="8"/>
  <c r="AR76" i="8"/>
  <c r="AR75" i="8"/>
  <c r="AR74" i="8"/>
  <c r="AR73" i="8"/>
  <c r="AR72" i="8"/>
  <c r="AR71" i="8"/>
  <c r="AR70" i="8"/>
  <c r="AR69" i="8"/>
  <c r="AR68" i="8"/>
  <c r="AR67" i="8"/>
  <c r="AR66" i="8"/>
  <c r="AR65" i="8"/>
  <c r="AR64" i="8"/>
  <c r="AR63" i="8"/>
  <c r="AR62" i="8"/>
  <c r="AR61" i="8"/>
  <c r="AR60" i="8"/>
  <c r="AV158" i="8"/>
  <c r="AV157" i="8"/>
  <c r="AV156" i="8"/>
  <c r="AV155" i="8"/>
  <c r="AV154" i="8"/>
  <c r="AV153" i="8"/>
  <c r="AV152" i="8"/>
  <c r="AV151" i="8"/>
  <c r="AV150" i="8"/>
  <c r="AV149" i="8"/>
  <c r="AV148" i="8"/>
  <c r="AV147" i="8"/>
  <c r="AV146" i="8"/>
  <c r="AV145" i="8"/>
  <c r="AV144" i="8"/>
  <c r="AV143" i="8"/>
  <c r="W158" i="8"/>
  <c r="W157" i="8"/>
  <c r="W156" i="8"/>
  <c r="W155" i="8"/>
  <c r="W154" i="8"/>
  <c r="W153" i="8"/>
  <c r="W152" i="8"/>
  <c r="W151" i="8"/>
  <c r="W150" i="8"/>
  <c r="W149" i="8"/>
  <c r="W148" i="8"/>
  <c r="W147" i="8"/>
  <c r="W146" i="8"/>
  <c r="W145" i="8"/>
  <c r="W143" i="8"/>
  <c r="AV142" i="8"/>
  <c r="AV141" i="8"/>
  <c r="AV140" i="8"/>
  <c r="AV139" i="8"/>
  <c r="AV138" i="8"/>
  <c r="AV137" i="8"/>
  <c r="AV136" i="8"/>
  <c r="AV135" i="8"/>
  <c r="AV134" i="8"/>
  <c r="AV133" i="8"/>
  <c r="AV132" i="8"/>
  <c r="AV131" i="8"/>
  <c r="AV130" i="8"/>
  <c r="AV129" i="8"/>
  <c r="AV128" i="8"/>
  <c r="AV127" i="8"/>
  <c r="AV126" i="8"/>
  <c r="AV125" i="8"/>
  <c r="AV124" i="8"/>
  <c r="AV123" i="8"/>
  <c r="AV122" i="8"/>
  <c r="AV121" i="8"/>
  <c r="AV120" i="8"/>
  <c r="W144" i="8"/>
  <c r="W142" i="8"/>
  <c r="W141" i="8"/>
  <c r="W140" i="8"/>
  <c r="W139" i="8"/>
  <c r="W138" i="8"/>
  <c r="W137" i="8"/>
  <c r="W136" i="8"/>
  <c r="W135" i="8"/>
  <c r="W134" i="8"/>
  <c r="W133" i="8"/>
  <c r="W132" i="8"/>
  <c r="W131" i="8"/>
  <c r="W130" i="8"/>
  <c r="W129" i="8"/>
  <c r="W128" i="8"/>
  <c r="W127" i="8"/>
  <c r="W126" i="8"/>
  <c r="W125" i="8"/>
  <c r="W124" i="8"/>
  <c r="W123" i="8"/>
  <c r="W122" i="8"/>
  <c r="W121" i="8"/>
  <c r="W120" i="8"/>
  <c r="W119" i="8"/>
  <c r="W118" i="8"/>
  <c r="W117" i="8"/>
  <c r="AV119" i="8"/>
  <c r="AV117" i="8"/>
  <c r="AV116" i="8"/>
  <c r="AV115" i="8"/>
  <c r="AV114" i="8"/>
  <c r="AV113" i="8"/>
  <c r="AV112" i="8"/>
  <c r="AV111" i="8"/>
  <c r="AV110" i="8"/>
  <c r="AV109" i="8"/>
  <c r="AV107" i="8"/>
  <c r="AV106" i="8"/>
  <c r="AV105" i="8"/>
  <c r="AV104" i="8"/>
  <c r="AV103" i="8"/>
  <c r="AV102" i="8"/>
  <c r="AV101" i="8"/>
  <c r="AV100" i="8"/>
  <c r="AV99" i="8"/>
  <c r="AV98" i="8"/>
  <c r="AV97" i="8"/>
  <c r="AV96" i="8"/>
  <c r="AV95" i="8"/>
  <c r="AV94" i="8"/>
  <c r="AV93" i="8"/>
  <c r="AV92" i="8"/>
  <c r="AV91" i="8"/>
  <c r="AV90" i="8"/>
  <c r="AV118" i="8"/>
  <c r="W116" i="8"/>
  <c r="W115" i="8"/>
  <c r="W114" i="8"/>
  <c r="W113" i="8"/>
  <c r="W112" i="8"/>
  <c r="W111" i="8"/>
  <c r="W110" i="8"/>
  <c r="W109" i="8"/>
  <c r="W107" i="8"/>
  <c r="W106" i="8"/>
  <c r="W105" i="8"/>
  <c r="W104" i="8"/>
  <c r="W103" i="8"/>
  <c r="W102" i="8"/>
  <c r="W101" i="8"/>
  <c r="W100" i="8"/>
  <c r="W99" i="8"/>
  <c r="W98" i="8"/>
  <c r="W97" i="8"/>
  <c r="W96" i="8"/>
  <c r="W95" i="8"/>
  <c r="W94" i="8"/>
  <c r="W93" i="8"/>
  <c r="W92" i="8"/>
  <c r="W91" i="8"/>
  <c r="W90" i="8"/>
  <c r="W89" i="8"/>
  <c r="W88" i="8"/>
  <c r="AV88" i="8"/>
  <c r="W87" i="8"/>
  <c r="W86" i="8"/>
  <c r="W85" i="8"/>
  <c r="W84" i="8"/>
  <c r="W83" i="8"/>
  <c r="W82" i="8"/>
  <c r="W81" i="8"/>
  <c r="W80" i="8"/>
  <c r="W79" i="8"/>
  <c r="W78" i="8"/>
  <c r="W77" i="8"/>
  <c r="W76" i="8"/>
  <c r="W75" i="8"/>
  <c r="W74" i="8"/>
  <c r="W73" i="8"/>
  <c r="W72" i="8"/>
  <c r="W71" i="8"/>
  <c r="W70" i="8"/>
  <c r="W69" i="8"/>
  <c r="W68" i="8"/>
  <c r="W67" i="8"/>
  <c r="W66" i="8"/>
  <c r="W65" i="8"/>
  <c r="W64" i="8"/>
  <c r="W63" i="8"/>
  <c r="W62" i="8"/>
  <c r="AV89" i="8"/>
  <c r="AV87" i="8"/>
  <c r="AV86" i="8"/>
  <c r="AV85" i="8"/>
  <c r="AV84" i="8"/>
  <c r="AV83" i="8"/>
  <c r="AV82" i="8"/>
  <c r="AV81" i="8"/>
  <c r="AV80" i="8"/>
  <c r="AV79" i="8"/>
  <c r="AV78" i="8"/>
  <c r="AV77" i="8"/>
  <c r="AV76" i="8"/>
  <c r="AV75" i="8"/>
  <c r="AV74" i="8"/>
  <c r="AV73" i="8"/>
  <c r="AV72" i="8"/>
  <c r="AV71" i="8"/>
  <c r="AV70" i="8"/>
  <c r="AV69" i="8"/>
  <c r="AV68" i="8"/>
  <c r="AV67" i="8"/>
  <c r="AV66" i="8"/>
  <c r="AV65" i="8"/>
  <c r="AV64" i="8"/>
  <c r="AV63" i="8"/>
  <c r="AV62" i="8"/>
  <c r="AV61" i="8"/>
  <c r="AV60" i="8"/>
  <c r="AZ158" i="8"/>
  <c r="AZ157" i="8"/>
  <c r="AZ156" i="8"/>
  <c r="AZ155" i="8"/>
  <c r="AZ154" i="8"/>
  <c r="AZ153" i="8"/>
  <c r="AZ152" i="8"/>
  <c r="AZ151" i="8"/>
  <c r="AZ150" i="8"/>
  <c r="AZ149" i="8"/>
  <c r="AZ148" i="8"/>
  <c r="AZ147" i="8"/>
  <c r="AZ146" i="8"/>
  <c r="AZ145" i="8"/>
  <c r="AZ144" i="8"/>
  <c r="AZ143" i="8"/>
  <c r="AZ142" i="8"/>
  <c r="AZ141" i="8"/>
  <c r="AZ140" i="8"/>
  <c r="AZ139" i="8"/>
  <c r="AZ138" i="8"/>
  <c r="AZ137" i="8"/>
  <c r="AZ136" i="8"/>
  <c r="AZ135" i="8"/>
  <c r="AZ134" i="8"/>
  <c r="AZ133" i="8"/>
  <c r="AZ132" i="8"/>
  <c r="AZ131" i="8"/>
  <c r="AZ130" i="8"/>
  <c r="AZ129" i="8"/>
  <c r="AZ128" i="8"/>
  <c r="AZ127" i="8"/>
  <c r="AZ126" i="8"/>
  <c r="AZ125" i="8"/>
  <c r="AZ124" i="8"/>
  <c r="AZ123" i="8"/>
  <c r="AZ122" i="8"/>
  <c r="AZ121" i="8"/>
  <c r="AZ120" i="8"/>
  <c r="AZ118" i="8"/>
  <c r="AZ116" i="8"/>
  <c r="AZ115" i="8"/>
  <c r="AZ114" i="8"/>
  <c r="AZ113" i="8"/>
  <c r="AZ112" i="8"/>
  <c r="AZ111" i="8"/>
  <c r="AZ110" i="8"/>
  <c r="AZ109" i="8"/>
  <c r="AZ107" i="8"/>
  <c r="AZ106" i="8"/>
  <c r="AZ105" i="8"/>
  <c r="AZ104" i="8"/>
  <c r="AZ103" i="8"/>
  <c r="AZ102" i="8"/>
  <c r="AZ101" i="8"/>
  <c r="AZ100" i="8"/>
  <c r="AZ99" i="8"/>
  <c r="AZ98" i="8"/>
  <c r="AZ97" i="8"/>
  <c r="AZ96" i="8"/>
  <c r="AZ95" i="8"/>
  <c r="AZ94" i="8"/>
  <c r="AZ93" i="8"/>
  <c r="AZ92" i="8"/>
  <c r="AZ91" i="8"/>
  <c r="AZ90" i="8"/>
  <c r="AZ119" i="8"/>
  <c r="AZ117" i="8"/>
  <c r="AZ89" i="8"/>
  <c r="AZ87" i="8"/>
  <c r="AZ88" i="8"/>
  <c r="AZ86" i="8"/>
  <c r="AZ85" i="8"/>
  <c r="AZ84" i="8"/>
  <c r="AZ83" i="8"/>
  <c r="AZ82" i="8"/>
  <c r="AZ81" i="8"/>
  <c r="AZ80" i="8"/>
  <c r="AZ79" i="8"/>
  <c r="AZ78" i="8"/>
  <c r="AZ77" i="8"/>
  <c r="AZ76" i="8"/>
  <c r="AZ75" i="8"/>
  <c r="AZ74" i="8"/>
  <c r="AZ73" i="8"/>
  <c r="AZ72" i="8"/>
  <c r="AZ71" i="8"/>
  <c r="AZ70" i="8"/>
  <c r="AZ69" i="8"/>
  <c r="AZ68" i="8"/>
  <c r="AZ67" i="8"/>
  <c r="AZ66" i="8"/>
  <c r="AZ65" i="8"/>
  <c r="AZ64" i="8"/>
  <c r="AZ63" i="8"/>
  <c r="AZ62" i="8"/>
  <c r="AZ61" i="8"/>
  <c r="AZ60" i="8"/>
  <c r="AZ59" i="8"/>
  <c r="BD158" i="8"/>
  <c r="BD157" i="8"/>
  <c r="BD156" i="8"/>
  <c r="BD155" i="8"/>
  <c r="BD154" i="8"/>
  <c r="BD153" i="8"/>
  <c r="BD152" i="8"/>
  <c r="BD151" i="8"/>
  <c r="BD150" i="8"/>
  <c r="BD149" i="8"/>
  <c r="BD148" i="8"/>
  <c r="BD147" i="8"/>
  <c r="BD146" i="8"/>
  <c r="BD145" i="8"/>
  <c r="BD144" i="8"/>
  <c r="BD143" i="8"/>
  <c r="BD142" i="8"/>
  <c r="BD141" i="8"/>
  <c r="BD140" i="8"/>
  <c r="BD139" i="8"/>
  <c r="BD138" i="8"/>
  <c r="BD137" i="8"/>
  <c r="BD136" i="8"/>
  <c r="BD135" i="8"/>
  <c r="BD134" i="8"/>
  <c r="BD133" i="8"/>
  <c r="BD132" i="8"/>
  <c r="BD131" i="8"/>
  <c r="BD130" i="8"/>
  <c r="BD129" i="8"/>
  <c r="BD128" i="8"/>
  <c r="BD127" i="8"/>
  <c r="BD126" i="8"/>
  <c r="BD125" i="8"/>
  <c r="BD124" i="8"/>
  <c r="BD123" i="8"/>
  <c r="BD122" i="8"/>
  <c r="BD121" i="8"/>
  <c r="BD120" i="8"/>
  <c r="BD119" i="8"/>
  <c r="BD117" i="8"/>
  <c r="BD116" i="8"/>
  <c r="BD115" i="8"/>
  <c r="BD114" i="8"/>
  <c r="BD113" i="8"/>
  <c r="BD112" i="8"/>
  <c r="BD111" i="8"/>
  <c r="BD110" i="8"/>
  <c r="BD109" i="8"/>
  <c r="BD107" i="8"/>
  <c r="BD106" i="8"/>
  <c r="BD105" i="8"/>
  <c r="BD104" i="8"/>
  <c r="BD103" i="8"/>
  <c r="BD102" i="8"/>
  <c r="BD101" i="8"/>
  <c r="BD100" i="8"/>
  <c r="BD99" i="8"/>
  <c r="BD98" i="8"/>
  <c r="BD97" i="8"/>
  <c r="BD96" i="8"/>
  <c r="BD95" i="8"/>
  <c r="BD94" i="8"/>
  <c r="BD93" i="8"/>
  <c r="BD92" i="8"/>
  <c r="BD91" i="8"/>
  <c r="BD90" i="8"/>
  <c r="BD118" i="8"/>
  <c r="BD88" i="8"/>
  <c r="BD89" i="8"/>
  <c r="BD87" i="8"/>
  <c r="BD86" i="8"/>
  <c r="BD85" i="8"/>
  <c r="BD84" i="8"/>
  <c r="BD83" i="8"/>
  <c r="BD82" i="8"/>
  <c r="BD81" i="8"/>
  <c r="BD80" i="8"/>
  <c r="BD79" i="8"/>
  <c r="BD78" i="8"/>
  <c r="BD77" i="8"/>
  <c r="BD76" i="8"/>
  <c r="BD75" i="8"/>
  <c r="BD74" i="8"/>
  <c r="BD73" i="8"/>
  <c r="BD72" i="8"/>
  <c r="BD71" i="8"/>
  <c r="BD70" i="8"/>
  <c r="BD69" i="8"/>
  <c r="BD68" i="8"/>
  <c r="BD67" i="8"/>
  <c r="BD66" i="8"/>
  <c r="BD65" i="8"/>
  <c r="BD64" i="8"/>
  <c r="BD63" i="8"/>
  <c r="BD62" i="8"/>
  <c r="BD61" i="8"/>
  <c r="BD60" i="8"/>
  <c r="BD59" i="8"/>
  <c r="BH158" i="8"/>
  <c r="BH157" i="8"/>
  <c r="BH156" i="8"/>
  <c r="BH155" i="8"/>
  <c r="BH154" i="8"/>
  <c r="BH153" i="8"/>
  <c r="BH152" i="8"/>
  <c r="BH151" i="8"/>
  <c r="BH150" i="8"/>
  <c r="BH149" i="8"/>
  <c r="BH148" i="8"/>
  <c r="BH147" i="8"/>
  <c r="BH146" i="8"/>
  <c r="BH145" i="8"/>
  <c r="BH144" i="8"/>
  <c r="BH143" i="8"/>
  <c r="BH142" i="8"/>
  <c r="BH141" i="8"/>
  <c r="BH140" i="8"/>
  <c r="BH139" i="8"/>
  <c r="BH138" i="8"/>
  <c r="BH137" i="8"/>
  <c r="BH136" i="8"/>
  <c r="BH135" i="8"/>
  <c r="BH134" i="8"/>
  <c r="BH133" i="8"/>
  <c r="BH132" i="8"/>
  <c r="BH131" i="8"/>
  <c r="BH130" i="8"/>
  <c r="BH129" i="8"/>
  <c r="BH128" i="8"/>
  <c r="BH127" i="8"/>
  <c r="BH126" i="8"/>
  <c r="BH125" i="8"/>
  <c r="BH124" i="8"/>
  <c r="BH123" i="8"/>
  <c r="BH122" i="8"/>
  <c r="BH121" i="8"/>
  <c r="BH120" i="8"/>
  <c r="BH118" i="8"/>
  <c r="BH116" i="8"/>
  <c r="BH115" i="8"/>
  <c r="BH114" i="8"/>
  <c r="BH113" i="8"/>
  <c r="BH112" i="8"/>
  <c r="BH111" i="8"/>
  <c r="BH110" i="8"/>
  <c r="BH109" i="8"/>
  <c r="BH107" i="8"/>
  <c r="BH106" i="8"/>
  <c r="BH105" i="8"/>
  <c r="BH104" i="8"/>
  <c r="BH103" i="8"/>
  <c r="BH102" i="8"/>
  <c r="BH101" i="8"/>
  <c r="BH100" i="8"/>
  <c r="BH99" i="8"/>
  <c r="BH98" i="8"/>
  <c r="BH97" i="8"/>
  <c r="BH96" i="8"/>
  <c r="BH95" i="8"/>
  <c r="BH94" i="8"/>
  <c r="BH93" i="8"/>
  <c r="BH92" i="8"/>
  <c r="BH91" i="8"/>
  <c r="BH90" i="8"/>
  <c r="BH119" i="8"/>
  <c r="BH117" i="8"/>
  <c r="BH89" i="8"/>
  <c r="BH87" i="8"/>
  <c r="BH88" i="8"/>
  <c r="BH86" i="8"/>
  <c r="BH85" i="8"/>
  <c r="BH84" i="8"/>
  <c r="BH83" i="8"/>
  <c r="BH82" i="8"/>
  <c r="BH81" i="8"/>
  <c r="BH80" i="8"/>
  <c r="BH79" i="8"/>
  <c r="BH78" i="8"/>
  <c r="BH77" i="8"/>
  <c r="BH76" i="8"/>
  <c r="BH75" i="8"/>
  <c r="BH74" i="8"/>
  <c r="BH73" i="8"/>
  <c r="BH72" i="8"/>
  <c r="BH71" i="8"/>
  <c r="BH70" i="8"/>
  <c r="BH69" i="8"/>
  <c r="BH68" i="8"/>
  <c r="BH67" i="8"/>
  <c r="BH66" i="8"/>
  <c r="BH65" i="8"/>
  <c r="BH64" i="8"/>
  <c r="BH63" i="8"/>
  <c r="BH62" i="8"/>
  <c r="BH61" i="8"/>
  <c r="BH60" i="8"/>
  <c r="BH59" i="8"/>
  <c r="BL158" i="8"/>
  <c r="BL157" i="8"/>
  <c r="BL156" i="8"/>
  <c r="BL155" i="8"/>
  <c r="BL154" i="8"/>
  <c r="BL153" i="8"/>
  <c r="BL152" i="8"/>
  <c r="BL151" i="8"/>
  <c r="BL150" i="8"/>
  <c r="BL149" i="8"/>
  <c r="BL148" i="8"/>
  <c r="BL147" i="8"/>
  <c r="BL146" i="8"/>
  <c r="BL145" i="8"/>
  <c r="BL144" i="8"/>
  <c r="BL143" i="8"/>
  <c r="BL142" i="8"/>
  <c r="BL141" i="8"/>
  <c r="BL140" i="8"/>
  <c r="BL139" i="8"/>
  <c r="BL138" i="8"/>
  <c r="BL137" i="8"/>
  <c r="BL136" i="8"/>
  <c r="BL135" i="8"/>
  <c r="BL134" i="8"/>
  <c r="BL133" i="8"/>
  <c r="BL132" i="8"/>
  <c r="BL131" i="8"/>
  <c r="BL130" i="8"/>
  <c r="BL129" i="8"/>
  <c r="BL128" i="8"/>
  <c r="BL127" i="8"/>
  <c r="BL126" i="8"/>
  <c r="BL125" i="8"/>
  <c r="BL124" i="8"/>
  <c r="BL123" i="8"/>
  <c r="BL122" i="8"/>
  <c r="BL121" i="8"/>
  <c r="BL120" i="8"/>
  <c r="BL119" i="8"/>
  <c r="BL117" i="8"/>
  <c r="BL116" i="8"/>
  <c r="BL115" i="8"/>
  <c r="BL114" i="8"/>
  <c r="BL113" i="8"/>
  <c r="BL112" i="8"/>
  <c r="BL111" i="8"/>
  <c r="BL110" i="8"/>
  <c r="BL109" i="8"/>
  <c r="BL107" i="8"/>
  <c r="BL106" i="8"/>
  <c r="BL105" i="8"/>
  <c r="BL104" i="8"/>
  <c r="BL103" i="8"/>
  <c r="BL102" i="8"/>
  <c r="BL101" i="8"/>
  <c r="BL100" i="8"/>
  <c r="BL99" i="8"/>
  <c r="BL98" i="8"/>
  <c r="BL97" i="8"/>
  <c r="BL96" i="8"/>
  <c r="BL95" i="8"/>
  <c r="BL94" i="8"/>
  <c r="BL93" i="8"/>
  <c r="BL92" i="8"/>
  <c r="BL91" i="8"/>
  <c r="BL90" i="8"/>
  <c r="BL118" i="8"/>
  <c r="BL88" i="8"/>
  <c r="BL89" i="8"/>
  <c r="BL87" i="8"/>
  <c r="BL86" i="8"/>
  <c r="BL85" i="8"/>
  <c r="BL84" i="8"/>
  <c r="BL83" i="8"/>
  <c r="BL82" i="8"/>
  <c r="BL81" i="8"/>
  <c r="BL80" i="8"/>
  <c r="BL79" i="8"/>
  <c r="BL78" i="8"/>
  <c r="BL77" i="8"/>
  <c r="BL76" i="8"/>
  <c r="BL75" i="8"/>
  <c r="BL74" i="8"/>
  <c r="BL73" i="8"/>
  <c r="BL72" i="8"/>
  <c r="BL71" i="8"/>
  <c r="BL70" i="8"/>
  <c r="BL69" i="8"/>
  <c r="BL68" i="8"/>
  <c r="BL67" i="8"/>
  <c r="BL66" i="8"/>
  <c r="BL65" i="8"/>
  <c r="BL64" i="8"/>
  <c r="BL63" i="8"/>
  <c r="BL62" i="8"/>
  <c r="BL61" i="8"/>
  <c r="BL60" i="8"/>
  <c r="BL59" i="8"/>
  <c r="BP158" i="8"/>
  <c r="BP157" i="8"/>
  <c r="BP156" i="8"/>
  <c r="BP155" i="8"/>
  <c r="BP154" i="8"/>
  <c r="BP153" i="8"/>
  <c r="BP152" i="8"/>
  <c r="BP151" i="8"/>
  <c r="BP150" i="8"/>
  <c r="BP149" i="8"/>
  <c r="BP148" i="8"/>
  <c r="BP147" i="8"/>
  <c r="BP146" i="8"/>
  <c r="BP145" i="8"/>
  <c r="BP144" i="8"/>
  <c r="BP143" i="8"/>
  <c r="BP142" i="8"/>
  <c r="BP141" i="8"/>
  <c r="BP140" i="8"/>
  <c r="BP139" i="8"/>
  <c r="BP138" i="8"/>
  <c r="BP137" i="8"/>
  <c r="BP136" i="8"/>
  <c r="BP135" i="8"/>
  <c r="BP134" i="8"/>
  <c r="BP133" i="8"/>
  <c r="BP132" i="8"/>
  <c r="BP131" i="8"/>
  <c r="BP130" i="8"/>
  <c r="BP129" i="8"/>
  <c r="BP128" i="8"/>
  <c r="BP127" i="8"/>
  <c r="BP126" i="8"/>
  <c r="BP125" i="8"/>
  <c r="BP124" i="8"/>
  <c r="BP123" i="8"/>
  <c r="BP122" i="8"/>
  <c r="BP121" i="8"/>
  <c r="BP120" i="8"/>
  <c r="BP118" i="8"/>
  <c r="BP116" i="8"/>
  <c r="BP115" i="8"/>
  <c r="BP114" i="8"/>
  <c r="BP113" i="8"/>
  <c r="BP112" i="8"/>
  <c r="BP111" i="8"/>
  <c r="BP110" i="8"/>
  <c r="BP109" i="8"/>
  <c r="BP107" i="8"/>
  <c r="BP106" i="8"/>
  <c r="BP105" i="8"/>
  <c r="BP104" i="8"/>
  <c r="BP103" i="8"/>
  <c r="BP102" i="8"/>
  <c r="BP101" i="8"/>
  <c r="BP100" i="8"/>
  <c r="BP99" i="8"/>
  <c r="BP98" i="8"/>
  <c r="BP97" i="8"/>
  <c r="BP96" i="8"/>
  <c r="BP95" i="8"/>
  <c r="BP94" i="8"/>
  <c r="BP93" i="8"/>
  <c r="BP92" i="8"/>
  <c r="BP91" i="8"/>
  <c r="BP90" i="8"/>
  <c r="BP119" i="8"/>
  <c r="BP117" i="8"/>
  <c r="BP89" i="8"/>
  <c r="BP87" i="8"/>
  <c r="BP88" i="8"/>
  <c r="BP86" i="8"/>
  <c r="BP85" i="8"/>
  <c r="BP84" i="8"/>
  <c r="BP83" i="8"/>
  <c r="BP82" i="8"/>
  <c r="BP81" i="8"/>
  <c r="BP80" i="8"/>
  <c r="BP79" i="8"/>
  <c r="BP78" i="8"/>
  <c r="BP77" i="8"/>
  <c r="BP76" i="8"/>
  <c r="BP75" i="8"/>
  <c r="BP74" i="8"/>
  <c r="BP73" i="8"/>
  <c r="BP72" i="8"/>
  <c r="BP71" i="8"/>
  <c r="BP70" i="8"/>
  <c r="BP69" i="8"/>
  <c r="BP68" i="8"/>
  <c r="BP67" i="8"/>
  <c r="BP66" i="8"/>
  <c r="BP65" i="8"/>
  <c r="BP64" i="8"/>
  <c r="BP63" i="8"/>
  <c r="BP62" i="8"/>
  <c r="BP61" i="8"/>
  <c r="BP60" i="8"/>
  <c r="BP59" i="8"/>
  <c r="B58" i="8"/>
  <c r="F58" i="8"/>
  <c r="J58" i="8"/>
  <c r="N58" i="8"/>
  <c r="R58" i="8"/>
  <c r="V58" i="8"/>
  <c r="Z58" i="8"/>
  <c r="AD58" i="8"/>
  <c r="AH58" i="8"/>
  <c r="AL58" i="8"/>
  <c r="AP58" i="8"/>
  <c r="AT58" i="8"/>
  <c r="AX58" i="8"/>
  <c r="BB58" i="8"/>
  <c r="BF58" i="8"/>
  <c r="BJ58" i="8"/>
  <c r="BN58" i="8"/>
  <c r="BR58" i="8"/>
  <c r="B59" i="8"/>
  <c r="F59" i="8"/>
  <c r="J59" i="8"/>
  <c r="N59" i="8"/>
  <c r="R59" i="8"/>
  <c r="V59" i="8"/>
  <c r="Z59" i="8"/>
  <c r="AD59" i="8"/>
  <c r="AH59" i="8"/>
  <c r="AL59" i="8"/>
  <c r="AP59" i="8"/>
  <c r="AT59" i="8"/>
  <c r="AY59" i="8"/>
  <c r="BG59" i="8"/>
  <c r="BO59" i="8"/>
  <c r="G60" i="8"/>
  <c r="O60" i="8"/>
  <c r="W60" i="8"/>
  <c r="AE60" i="8"/>
  <c r="AM60" i="8"/>
  <c r="AU60" i="8"/>
  <c r="BC60" i="8"/>
  <c r="BK60" i="8"/>
  <c r="BS60" i="8"/>
  <c r="C61" i="8"/>
  <c r="K61" i="8"/>
  <c r="S61" i="8"/>
  <c r="AA61" i="8"/>
  <c r="AI61" i="8"/>
  <c r="AQ61" i="8"/>
  <c r="Q62" i="8"/>
  <c r="AC158" i="8"/>
  <c r="AC157" i="8"/>
  <c r="AC156" i="8"/>
  <c r="AC155" i="8"/>
  <c r="AC154" i="8"/>
  <c r="AC153" i="8"/>
  <c r="AC152" i="8"/>
  <c r="AC151" i="8"/>
  <c r="AC150" i="8"/>
  <c r="AC149" i="8"/>
  <c r="AC148" i="8"/>
  <c r="AC147" i="8"/>
  <c r="AC146" i="8"/>
  <c r="D158" i="8"/>
  <c r="D157" i="8"/>
  <c r="D156" i="8"/>
  <c r="D155" i="8"/>
  <c r="D154" i="8"/>
  <c r="D153" i="8"/>
  <c r="D152" i="8"/>
  <c r="D151" i="8"/>
  <c r="D150" i="8"/>
  <c r="D149" i="8"/>
  <c r="D148" i="8"/>
  <c r="D147" i="8"/>
  <c r="D146" i="8"/>
  <c r="D145" i="8"/>
  <c r="D144" i="8"/>
  <c r="D143" i="8"/>
  <c r="AC144" i="8"/>
  <c r="AC142" i="8"/>
  <c r="AC141" i="8"/>
  <c r="AC140" i="8"/>
  <c r="AC139" i="8"/>
  <c r="AC138" i="8"/>
  <c r="AC137" i="8"/>
  <c r="AC136" i="8"/>
  <c r="AC135" i="8"/>
  <c r="AC134" i="8"/>
  <c r="AC133" i="8"/>
  <c r="AC132" i="8"/>
  <c r="AC131" i="8"/>
  <c r="AC130" i="8"/>
  <c r="AC129" i="8"/>
  <c r="AC128" i="8"/>
  <c r="AC127" i="8"/>
  <c r="AC126" i="8"/>
  <c r="AC125" i="8"/>
  <c r="AC124" i="8"/>
  <c r="AC123" i="8"/>
  <c r="AC122" i="8"/>
  <c r="AC121" i="8"/>
  <c r="AC120" i="8"/>
  <c r="AC119" i="8"/>
  <c r="AC118" i="8"/>
  <c r="AC117" i="8"/>
  <c r="AC145" i="8"/>
  <c r="AC143" i="8"/>
  <c r="D142" i="8"/>
  <c r="D141" i="8"/>
  <c r="D140" i="8"/>
  <c r="D139" i="8"/>
  <c r="D138" i="8"/>
  <c r="D137" i="8"/>
  <c r="D136" i="8"/>
  <c r="D135" i="8"/>
  <c r="D134" i="8"/>
  <c r="D133" i="8"/>
  <c r="D132" i="8"/>
  <c r="D131" i="8"/>
  <c r="D130" i="8"/>
  <c r="D129" i="8"/>
  <c r="D128" i="8"/>
  <c r="D127" i="8"/>
  <c r="D126" i="8"/>
  <c r="D125" i="8"/>
  <c r="D124" i="8"/>
  <c r="D123" i="8"/>
  <c r="D122" i="8"/>
  <c r="D121" i="8"/>
  <c r="D120" i="8"/>
  <c r="D118" i="8"/>
  <c r="AC116" i="8"/>
  <c r="AC115" i="8"/>
  <c r="AC114" i="8"/>
  <c r="AC113" i="8"/>
  <c r="AC112" i="8"/>
  <c r="AC111" i="8"/>
  <c r="AC110" i="8"/>
  <c r="AC109" i="8"/>
  <c r="AC107" i="8"/>
  <c r="AC106" i="8"/>
  <c r="AC105" i="8"/>
  <c r="AC104" i="8"/>
  <c r="AC103" i="8"/>
  <c r="AC102" i="8"/>
  <c r="AC101" i="8"/>
  <c r="AC100" i="8"/>
  <c r="AC99" i="8"/>
  <c r="AC98" i="8"/>
  <c r="AC97" i="8"/>
  <c r="AC96" i="8"/>
  <c r="AC95" i="8"/>
  <c r="AC94" i="8"/>
  <c r="AC93" i="8"/>
  <c r="AC92" i="8"/>
  <c r="AC91" i="8"/>
  <c r="AC90" i="8"/>
  <c r="AC89" i="8"/>
  <c r="AC88" i="8"/>
  <c r="D116" i="8"/>
  <c r="D115" i="8"/>
  <c r="D114" i="8"/>
  <c r="D113" i="8"/>
  <c r="D112" i="8"/>
  <c r="D111" i="8"/>
  <c r="D110" i="8"/>
  <c r="D109" i="8"/>
  <c r="D107" i="8"/>
  <c r="D106" i="8"/>
  <c r="D105" i="8"/>
  <c r="D104" i="8"/>
  <c r="D103" i="8"/>
  <c r="D102" i="8"/>
  <c r="D101" i="8"/>
  <c r="D100" i="8"/>
  <c r="D99" i="8"/>
  <c r="D98" i="8"/>
  <c r="D97" i="8"/>
  <c r="D96" i="8"/>
  <c r="D95" i="8"/>
  <c r="D94" i="8"/>
  <c r="D93" i="8"/>
  <c r="D92" i="8"/>
  <c r="D91" i="8"/>
  <c r="D119" i="8"/>
  <c r="D117" i="8"/>
  <c r="D89" i="8"/>
  <c r="D90" i="8"/>
  <c r="D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AG158" i="8"/>
  <c r="AG157" i="8"/>
  <c r="AG156" i="8"/>
  <c r="AG155" i="8"/>
  <c r="AG154" i="8"/>
  <c r="AG153" i="8"/>
  <c r="AG152" i="8"/>
  <c r="AG151" i="8"/>
  <c r="AG150" i="8"/>
  <c r="AG149" i="8"/>
  <c r="AG148" i="8"/>
  <c r="AG147" i="8"/>
  <c r="AG146" i="8"/>
  <c r="H158" i="8"/>
  <c r="H157" i="8"/>
  <c r="H156" i="8"/>
  <c r="H155" i="8"/>
  <c r="H154" i="8"/>
  <c r="H153" i="8"/>
  <c r="H152" i="8"/>
  <c r="H151" i="8"/>
  <c r="H150" i="8"/>
  <c r="H149" i="8"/>
  <c r="H148" i="8"/>
  <c r="H147" i="8"/>
  <c r="H146" i="8"/>
  <c r="H145" i="8"/>
  <c r="H144" i="8"/>
  <c r="H143" i="8"/>
  <c r="AG145" i="8"/>
  <c r="AG143" i="8"/>
  <c r="AG142" i="8"/>
  <c r="AG141" i="8"/>
  <c r="AG140" i="8"/>
  <c r="AG139" i="8"/>
  <c r="AG138" i="8"/>
  <c r="AG137" i="8"/>
  <c r="AG136" i="8"/>
  <c r="AG135" i="8"/>
  <c r="AG134" i="8"/>
  <c r="AG133" i="8"/>
  <c r="AG132" i="8"/>
  <c r="AG131" i="8"/>
  <c r="AG130" i="8"/>
  <c r="AG129" i="8"/>
  <c r="AG128" i="8"/>
  <c r="AG127" i="8"/>
  <c r="AG126" i="8"/>
  <c r="AG125" i="8"/>
  <c r="AG124" i="8"/>
  <c r="AG123" i="8"/>
  <c r="AG122" i="8"/>
  <c r="AG121" i="8"/>
  <c r="AG120" i="8"/>
  <c r="AG119" i="8"/>
  <c r="AG118" i="8"/>
  <c r="AG117" i="8"/>
  <c r="AG144" i="8"/>
  <c r="H142" i="8"/>
  <c r="H141" i="8"/>
  <c r="H140" i="8"/>
  <c r="H139" i="8"/>
  <c r="H138" i="8"/>
  <c r="H137" i="8"/>
  <c r="H136" i="8"/>
  <c r="H135" i="8"/>
  <c r="H134" i="8"/>
  <c r="H133" i="8"/>
  <c r="H132" i="8"/>
  <c r="H131" i="8"/>
  <c r="H130" i="8"/>
  <c r="H129" i="8"/>
  <c r="H128" i="8"/>
  <c r="H127" i="8"/>
  <c r="H126" i="8"/>
  <c r="H125" i="8"/>
  <c r="H124" i="8"/>
  <c r="H123" i="8"/>
  <c r="H122" i="8"/>
  <c r="H121" i="8"/>
  <c r="H120" i="8"/>
  <c r="H119" i="8"/>
  <c r="H117" i="8"/>
  <c r="AG116" i="8"/>
  <c r="AG115" i="8"/>
  <c r="AG114" i="8"/>
  <c r="AG113" i="8"/>
  <c r="AG112" i="8"/>
  <c r="AG111" i="8"/>
  <c r="AG110" i="8"/>
  <c r="AG109" i="8"/>
  <c r="AG107" i="8"/>
  <c r="AG106" i="8"/>
  <c r="AG105" i="8"/>
  <c r="AG104" i="8"/>
  <c r="AG103" i="8"/>
  <c r="AG102" i="8"/>
  <c r="AG101" i="8"/>
  <c r="AG100" i="8"/>
  <c r="AG99" i="8"/>
  <c r="AG98" i="8"/>
  <c r="AG97" i="8"/>
  <c r="AG96" i="8"/>
  <c r="AG95" i="8"/>
  <c r="AG94" i="8"/>
  <c r="AG93" i="8"/>
  <c r="AG92" i="8"/>
  <c r="AG91" i="8"/>
  <c r="AG90" i="8"/>
  <c r="AG89" i="8"/>
  <c r="AG88" i="8"/>
  <c r="H116" i="8"/>
  <c r="H115" i="8"/>
  <c r="H114" i="8"/>
  <c r="H113" i="8"/>
  <c r="H112" i="8"/>
  <c r="H111" i="8"/>
  <c r="H110" i="8"/>
  <c r="H109" i="8"/>
  <c r="H107" i="8"/>
  <c r="H106" i="8"/>
  <c r="H105" i="8"/>
  <c r="H104" i="8"/>
  <c r="H103" i="8"/>
  <c r="H102" i="8"/>
  <c r="H101" i="8"/>
  <c r="H100" i="8"/>
  <c r="H99" i="8"/>
  <c r="H98" i="8"/>
  <c r="H97" i="8"/>
  <c r="H96" i="8"/>
  <c r="H95" i="8"/>
  <c r="H94" i="8"/>
  <c r="H93" i="8"/>
  <c r="H92" i="8"/>
  <c r="H91" i="8"/>
  <c r="H118" i="8"/>
  <c r="H90" i="8"/>
  <c r="H88" i="8"/>
  <c r="H89" i="8"/>
  <c r="AG87" i="8"/>
  <c r="AG86" i="8"/>
  <c r="AG85" i="8"/>
  <c r="AG84" i="8"/>
  <c r="AG83" i="8"/>
  <c r="AG82" i="8"/>
  <c r="AG81" i="8"/>
  <c r="AG80" i="8"/>
  <c r="AG79" i="8"/>
  <c r="AG78" i="8"/>
  <c r="AG77" i="8"/>
  <c r="AG76" i="8"/>
  <c r="AG75" i="8"/>
  <c r="AG74" i="8"/>
  <c r="AG73" i="8"/>
  <c r="AG72" i="8"/>
  <c r="AG71" i="8"/>
  <c r="AG70" i="8"/>
  <c r="AG69" i="8"/>
  <c r="AG68" i="8"/>
  <c r="AG67" i="8"/>
  <c r="AG66" i="8"/>
  <c r="AG65" i="8"/>
  <c r="AG64" i="8"/>
  <c r="AG63"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AK158" i="8"/>
  <c r="AK157" i="8"/>
  <c r="AK156" i="8"/>
  <c r="AK155" i="8"/>
  <c r="AK154" i="8"/>
  <c r="AK153" i="8"/>
  <c r="AK152" i="8"/>
  <c r="AK151" i="8"/>
  <c r="AK150" i="8"/>
  <c r="AK149" i="8"/>
  <c r="AK148" i="8"/>
  <c r="AK147" i="8"/>
  <c r="AK146" i="8"/>
  <c r="L158" i="8"/>
  <c r="L157" i="8"/>
  <c r="L156" i="8"/>
  <c r="L155" i="8"/>
  <c r="L154" i="8"/>
  <c r="L153" i="8"/>
  <c r="L152" i="8"/>
  <c r="L151" i="8"/>
  <c r="L150" i="8"/>
  <c r="L149" i="8"/>
  <c r="L148" i="8"/>
  <c r="L147" i="8"/>
  <c r="L146" i="8"/>
  <c r="L145" i="8"/>
  <c r="L144" i="8"/>
  <c r="L143" i="8"/>
  <c r="AK144" i="8"/>
  <c r="AK142" i="8"/>
  <c r="AK141" i="8"/>
  <c r="AK140" i="8"/>
  <c r="AK139" i="8"/>
  <c r="AK138" i="8"/>
  <c r="AK137" i="8"/>
  <c r="AK136" i="8"/>
  <c r="AK135" i="8"/>
  <c r="AK134" i="8"/>
  <c r="AK133" i="8"/>
  <c r="AK132" i="8"/>
  <c r="AK131" i="8"/>
  <c r="AK130" i="8"/>
  <c r="AK129" i="8"/>
  <c r="AK128" i="8"/>
  <c r="AK127" i="8"/>
  <c r="AK126" i="8"/>
  <c r="AK125" i="8"/>
  <c r="AK124" i="8"/>
  <c r="AK123" i="8"/>
  <c r="AK122" i="8"/>
  <c r="AK121" i="8"/>
  <c r="AK120" i="8"/>
  <c r="AK119" i="8"/>
  <c r="AK118" i="8"/>
  <c r="AK117" i="8"/>
  <c r="AK145" i="8"/>
  <c r="AK143" i="8"/>
  <c r="L142" i="8"/>
  <c r="L141" i="8"/>
  <c r="L140" i="8"/>
  <c r="L139" i="8"/>
  <c r="L138" i="8"/>
  <c r="L137" i="8"/>
  <c r="L136" i="8"/>
  <c r="L135" i="8"/>
  <c r="L134" i="8"/>
  <c r="L133" i="8"/>
  <c r="L132" i="8"/>
  <c r="L131" i="8"/>
  <c r="L130" i="8"/>
  <c r="L129" i="8"/>
  <c r="L128" i="8"/>
  <c r="L127" i="8"/>
  <c r="L126" i="8"/>
  <c r="L125" i="8"/>
  <c r="L124" i="8"/>
  <c r="L123" i="8"/>
  <c r="L122" i="8"/>
  <c r="L121" i="8"/>
  <c r="L120" i="8"/>
  <c r="L118" i="8"/>
  <c r="AK116" i="8"/>
  <c r="AK115" i="8"/>
  <c r="AK114" i="8"/>
  <c r="AK113" i="8"/>
  <c r="AK112" i="8"/>
  <c r="AK111" i="8"/>
  <c r="AK110" i="8"/>
  <c r="AK109" i="8"/>
  <c r="AK107" i="8"/>
  <c r="AK106" i="8"/>
  <c r="AK105" i="8"/>
  <c r="AK104" i="8"/>
  <c r="AK103" i="8"/>
  <c r="AK102" i="8"/>
  <c r="AK101" i="8"/>
  <c r="AK100" i="8"/>
  <c r="AK99" i="8"/>
  <c r="AK98" i="8"/>
  <c r="AK97" i="8"/>
  <c r="AK96" i="8"/>
  <c r="AK95" i="8"/>
  <c r="AK94" i="8"/>
  <c r="AK93" i="8"/>
  <c r="AK92" i="8"/>
  <c r="AK91" i="8"/>
  <c r="AK90" i="8"/>
  <c r="AK89" i="8"/>
  <c r="AK88" i="8"/>
  <c r="AK87" i="8"/>
  <c r="L116" i="8"/>
  <c r="L115" i="8"/>
  <c r="L114" i="8"/>
  <c r="L113" i="8"/>
  <c r="L112" i="8"/>
  <c r="L111" i="8"/>
  <c r="L110" i="8"/>
  <c r="L109" i="8"/>
  <c r="L107" i="8"/>
  <c r="L106" i="8"/>
  <c r="L105" i="8"/>
  <c r="L104" i="8"/>
  <c r="L103" i="8"/>
  <c r="L102" i="8"/>
  <c r="L101" i="8"/>
  <c r="L100" i="8"/>
  <c r="L99" i="8"/>
  <c r="L98" i="8"/>
  <c r="L97" i="8"/>
  <c r="L96" i="8"/>
  <c r="L95" i="8"/>
  <c r="L94" i="8"/>
  <c r="L93" i="8"/>
  <c r="L92" i="8"/>
  <c r="L91" i="8"/>
  <c r="L119" i="8"/>
  <c r="L117" i="8"/>
  <c r="L89" i="8"/>
  <c r="L90" i="8"/>
  <c r="L88" i="8"/>
  <c r="AK86" i="8"/>
  <c r="AK85" i="8"/>
  <c r="AK84" i="8"/>
  <c r="AK83" i="8"/>
  <c r="AK82" i="8"/>
  <c r="AK81" i="8"/>
  <c r="AK80" i="8"/>
  <c r="AK79" i="8"/>
  <c r="AK78" i="8"/>
  <c r="AK77" i="8"/>
  <c r="AK76" i="8"/>
  <c r="AK75" i="8"/>
  <c r="AK74" i="8"/>
  <c r="AK73" i="8"/>
  <c r="AK72" i="8"/>
  <c r="AK71" i="8"/>
  <c r="AK70" i="8"/>
  <c r="AK69" i="8"/>
  <c r="AK68" i="8"/>
  <c r="AK67" i="8"/>
  <c r="AK66" i="8"/>
  <c r="AK65" i="8"/>
  <c r="AK64" i="8"/>
  <c r="AK63"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AO158" i="8"/>
  <c r="AO157" i="8"/>
  <c r="AO156" i="8"/>
  <c r="AO155" i="8"/>
  <c r="AO154" i="8"/>
  <c r="AO153" i="8"/>
  <c r="AO152" i="8"/>
  <c r="AO151" i="8"/>
  <c r="AO150" i="8"/>
  <c r="AO149" i="8"/>
  <c r="AO148" i="8"/>
  <c r="AO147" i="8"/>
  <c r="AO146" i="8"/>
  <c r="P158" i="8"/>
  <c r="P157" i="8"/>
  <c r="P156" i="8"/>
  <c r="P155" i="8"/>
  <c r="P154" i="8"/>
  <c r="P153" i="8"/>
  <c r="P152" i="8"/>
  <c r="P151" i="8"/>
  <c r="P150" i="8"/>
  <c r="P149" i="8"/>
  <c r="P148" i="8"/>
  <c r="P147" i="8"/>
  <c r="P146" i="8"/>
  <c r="P145" i="8"/>
  <c r="P144" i="8"/>
  <c r="P143" i="8"/>
  <c r="AO145" i="8"/>
  <c r="AO143" i="8"/>
  <c r="AO142" i="8"/>
  <c r="AO141" i="8"/>
  <c r="AO140" i="8"/>
  <c r="AO139" i="8"/>
  <c r="AO138" i="8"/>
  <c r="AO137" i="8"/>
  <c r="AO136" i="8"/>
  <c r="AO135" i="8"/>
  <c r="AO134" i="8"/>
  <c r="AO133" i="8"/>
  <c r="AO132" i="8"/>
  <c r="AO131" i="8"/>
  <c r="AO130" i="8"/>
  <c r="AO129" i="8"/>
  <c r="AO128" i="8"/>
  <c r="AO127" i="8"/>
  <c r="AO126" i="8"/>
  <c r="AO125" i="8"/>
  <c r="AO124" i="8"/>
  <c r="AO123" i="8"/>
  <c r="AO122" i="8"/>
  <c r="AO121" i="8"/>
  <c r="AO120" i="8"/>
  <c r="AO119" i="8"/>
  <c r="AO118" i="8"/>
  <c r="AO117" i="8"/>
  <c r="AO144" i="8"/>
  <c r="P142" i="8"/>
  <c r="P141" i="8"/>
  <c r="P140" i="8"/>
  <c r="P139" i="8"/>
  <c r="P138" i="8"/>
  <c r="P137" i="8"/>
  <c r="P136" i="8"/>
  <c r="P135" i="8"/>
  <c r="P134" i="8"/>
  <c r="P133" i="8"/>
  <c r="P132" i="8"/>
  <c r="P131" i="8"/>
  <c r="P130" i="8"/>
  <c r="P129" i="8"/>
  <c r="P128" i="8"/>
  <c r="P127" i="8"/>
  <c r="P126" i="8"/>
  <c r="P125" i="8"/>
  <c r="P124" i="8"/>
  <c r="P123" i="8"/>
  <c r="P122" i="8"/>
  <c r="P121" i="8"/>
  <c r="P120" i="8"/>
  <c r="P119" i="8"/>
  <c r="P117" i="8"/>
  <c r="AO116" i="8"/>
  <c r="AO115" i="8"/>
  <c r="AO114" i="8"/>
  <c r="AO113" i="8"/>
  <c r="AO112" i="8"/>
  <c r="AO111" i="8"/>
  <c r="AO110" i="8"/>
  <c r="AO109" i="8"/>
  <c r="AO107" i="8"/>
  <c r="AO106" i="8"/>
  <c r="AO105" i="8"/>
  <c r="AO104" i="8"/>
  <c r="AO103" i="8"/>
  <c r="AO102" i="8"/>
  <c r="AO101" i="8"/>
  <c r="AO100" i="8"/>
  <c r="AO99" i="8"/>
  <c r="AO98" i="8"/>
  <c r="AO97" i="8"/>
  <c r="AO96" i="8"/>
  <c r="AO95" i="8"/>
  <c r="AO94" i="8"/>
  <c r="AO93" i="8"/>
  <c r="AO92" i="8"/>
  <c r="AO91" i="8"/>
  <c r="AO90" i="8"/>
  <c r="AO89" i="8"/>
  <c r="AO88" i="8"/>
  <c r="AO87" i="8"/>
  <c r="P116" i="8"/>
  <c r="P115" i="8"/>
  <c r="P114" i="8"/>
  <c r="P113" i="8"/>
  <c r="P112" i="8"/>
  <c r="P111" i="8"/>
  <c r="P110" i="8"/>
  <c r="P109" i="8"/>
  <c r="P107" i="8"/>
  <c r="P106" i="8"/>
  <c r="P105" i="8"/>
  <c r="P104" i="8"/>
  <c r="P103" i="8"/>
  <c r="P102" i="8"/>
  <c r="P101" i="8"/>
  <c r="P100" i="8"/>
  <c r="P99" i="8"/>
  <c r="P98" i="8"/>
  <c r="P97" i="8"/>
  <c r="P96" i="8"/>
  <c r="P95" i="8"/>
  <c r="P94" i="8"/>
  <c r="P93" i="8"/>
  <c r="P92" i="8"/>
  <c r="P91" i="8"/>
  <c r="P90" i="8"/>
  <c r="P118" i="8"/>
  <c r="P88" i="8"/>
  <c r="P89" i="8"/>
  <c r="AO86" i="8"/>
  <c r="AO85" i="8"/>
  <c r="AO84" i="8"/>
  <c r="AO83" i="8"/>
  <c r="AO82" i="8"/>
  <c r="AO81" i="8"/>
  <c r="AO80" i="8"/>
  <c r="AO79" i="8"/>
  <c r="AO78" i="8"/>
  <c r="AO77" i="8"/>
  <c r="AO76" i="8"/>
  <c r="AO75" i="8"/>
  <c r="AO74" i="8"/>
  <c r="AO73" i="8"/>
  <c r="AO72" i="8"/>
  <c r="AO71" i="8"/>
  <c r="AO70" i="8"/>
  <c r="AO69" i="8"/>
  <c r="AO68" i="8"/>
  <c r="AO67" i="8"/>
  <c r="AO66" i="8"/>
  <c r="AO65" i="8"/>
  <c r="AO64" i="8"/>
  <c r="AO63"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AS158" i="8"/>
  <c r="AS157" i="8"/>
  <c r="AS156" i="8"/>
  <c r="AS155" i="8"/>
  <c r="AS154" i="8"/>
  <c r="AS153" i="8"/>
  <c r="AS152" i="8"/>
  <c r="AS151" i="8"/>
  <c r="AS150" i="8"/>
  <c r="AS149" i="8"/>
  <c r="AS148" i="8"/>
  <c r="AS147" i="8"/>
  <c r="AS146" i="8"/>
  <c r="T158" i="8"/>
  <c r="T157" i="8"/>
  <c r="T156" i="8"/>
  <c r="T155" i="8"/>
  <c r="T154" i="8"/>
  <c r="T153" i="8"/>
  <c r="T152" i="8"/>
  <c r="T151" i="8"/>
  <c r="T150" i="8"/>
  <c r="T149" i="8"/>
  <c r="T148" i="8"/>
  <c r="T147" i="8"/>
  <c r="T146" i="8"/>
  <c r="T145" i="8"/>
  <c r="T144" i="8"/>
  <c r="T143" i="8"/>
  <c r="AS144" i="8"/>
  <c r="AS142" i="8"/>
  <c r="AS141" i="8"/>
  <c r="AS140"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45" i="8"/>
  <c r="AS143" i="8"/>
  <c r="T142" i="8"/>
  <c r="T141" i="8"/>
  <c r="T140" i="8"/>
  <c r="T139" i="8"/>
  <c r="T138" i="8"/>
  <c r="T137" i="8"/>
  <c r="T136" i="8"/>
  <c r="T135" i="8"/>
  <c r="T134" i="8"/>
  <c r="T133" i="8"/>
  <c r="T132" i="8"/>
  <c r="T131" i="8"/>
  <c r="T130" i="8"/>
  <c r="T129" i="8"/>
  <c r="T128" i="8"/>
  <c r="T127" i="8"/>
  <c r="T126" i="8"/>
  <c r="T125" i="8"/>
  <c r="T124" i="8"/>
  <c r="T123" i="8"/>
  <c r="T122" i="8"/>
  <c r="T121" i="8"/>
  <c r="T120" i="8"/>
  <c r="T118" i="8"/>
  <c r="AS116" i="8"/>
  <c r="AS115" i="8"/>
  <c r="AS114" i="8"/>
  <c r="AS113" i="8"/>
  <c r="AS112" i="8"/>
  <c r="AS111" i="8"/>
  <c r="AS110" i="8"/>
  <c r="AS109" i="8"/>
  <c r="AS107" i="8"/>
  <c r="AS106" i="8"/>
  <c r="AS105" i="8"/>
  <c r="AS104" i="8"/>
  <c r="AS103" i="8"/>
  <c r="AS102" i="8"/>
  <c r="AS101" i="8"/>
  <c r="AS100" i="8"/>
  <c r="AS99" i="8"/>
  <c r="AS98" i="8"/>
  <c r="AS97" i="8"/>
  <c r="AS96" i="8"/>
  <c r="AS95" i="8"/>
  <c r="AS94" i="8"/>
  <c r="AS93" i="8"/>
  <c r="AS92" i="8"/>
  <c r="AS91" i="8"/>
  <c r="AS90" i="8"/>
  <c r="AS89" i="8"/>
  <c r="AS88" i="8"/>
  <c r="AS87" i="8"/>
  <c r="T116" i="8"/>
  <c r="T115" i="8"/>
  <c r="T114" i="8"/>
  <c r="T113" i="8"/>
  <c r="T112" i="8"/>
  <c r="T111" i="8"/>
  <c r="T110" i="8"/>
  <c r="T109" i="8"/>
  <c r="T107" i="8"/>
  <c r="T106" i="8"/>
  <c r="T105" i="8"/>
  <c r="T104" i="8"/>
  <c r="T103" i="8"/>
  <c r="T102" i="8"/>
  <c r="T101" i="8"/>
  <c r="T100" i="8"/>
  <c r="T99" i="8"/>
  <c r="T98" i="8"/>
  <c r="T97" i="8"/>
  <c r="T96" i="8"/>
  <c r="T95" i="8"/>
  <c r="T94" i="8"/>
  <c r="T93" i="8"/>
  <c r="T92" i="8"/>
  <c r="T91" i="8"/>
  <c r="T90" i="8"/>
  <c r="T119" i="8"/>
  <c r="T117" i="8"/>
  <c r="T89" i="8"/>
  <c r="T88" i="8"/>
  <c r="AS86" i="8"/>
  <c r="AS85" i="8"/>
  <c r="AS84" i="8"/>
  <c r="AS83" i="8"/>
  <c r="AS82" i="8"/>
  <c r="AS81" i="8"/>
  <c r="AS80" i="8"/>
  <c r="AS79" i="8"/>
  <c r="AS78" i="8"/>
  <c r="AS77" i="8"/>
  <c r="AS76" i="8"/>
  <c r="AS75" i="8"/>
  <c r="AS74" i="8"/>
  <c r="AS73" i="8"/>
  <c r="AS72" i="8"/>
  <c r="AS71" i="8"/>
  <c r="AS70" i="8"/>
  <c r="AS69" i="8"/>
  <c r="AS68" i="8"/>
  <c r="AS67" i="8"/>
  <c r="AS66" i="8"/>
  <c r="AS65" i="8"/>
  <c r="AS64" i="8"/>
  <c r="AS63"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AW158" i="8"/>
  <c r="AW157" i="8"/>
  <c r="AW156" i="8"/>
  <c r="AW155" i="8"/>
  <c r="AW154" i="8"/>
  <c r="AW153" i="8"/>
  <c r="AW152" i="8"/>
  <c r="AW151" i="8"/>
  <c r="AW150" i="8"/>
  <c r="AW149" i="8"/>
  <c r="AW148" i="8"/>
  <c r="AW147" i="8"/>
  <c r="AW146" i="8"/>
  <c r="X158" i="8"/>
  <c r="X157" i="8"/>
  <c r="X156" i="8"/>
  <c r="X155" i="8"/>
  <c r="X154" i="8"/>
  <c r="X153" i="8"/>
  <c r="X152" i="8"/>
  <c r="X151" i="8"/>
  <c r="X150" i="8"/>
  <c r="X149" i="8"/>
  <c r="X148" i="8"/>
  <c r="X147" i="8"/>
  <c r="X146" i="8"/>
  <c r="X145" i="8"/>
  <c r="X144" i="8"/>
  <c r="X143" i="8"/>
  <c r="AW145"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44" i="8"/>
  <c r="X142" i="8"/>
  <c r="X141" i="8"/>
  <c r="X140" i="8"/>
  <c r="X139" i="8"/>
  <c r="X138" i="8"/>
  <c r="X137" i="8"/>
  <c r="X136" i="8"/>
  <c r="X135" i="8"/>
  <c r="X134" i="8"/>
  <c r="X133" i="8"/>
  <c r="X132" i="8"/>
  <c r="X131" i="8"/>
  <c r="X130" i="8"/>
  <c r="X129" i="8"/>
  <c r="X128" i="8"/>
  <c r="X127" i="8"/>
  <c r="X126" i="8"/>
  <c r="X125" i="8"/>
  <c r="X124" i="8"/>
  <c r="X123" i="8"/>
  <c r="X122" i="8"/>
  <c r="X121" i="8"/>
  <c r="X120" i="8"/>
  <c r="X119" i="8"/>
  <c r="X117" i="8"/>
  <c r="AW116" i="8"/>
  <c r="AW115" i="8"/>
  <c r="AW114" i="8"/>
  <c r="AW113" i="8"/>
  <c r="AW112" i="8"/>
  <c r="AW111" i="8"/>
  <c r="AW110" i="8"/>
  <c r="AW109" i="8"/>
  <c r="AW107" i="8"/>
  <c r="AW106" i="8"/>
  <c r="AW105" i="8"/>
  <c r="AW104" i="8"/>
  <c r="AW103" i="8"/>
  <c r="AW102" i="8"/>
  <c r="AW101" i="8"/>
  <c r="AW100" i="8"/>
  <c r="AW99" i="8"/>
  <c r="AW98" i="8"/>
  <c r="AW97" i="8"/>
  <c r="AW96" i="8"/>
  <c r="AW95" i="8"/>
  <c r="AW94" i="8"/>
  <c r="AW93" i="8"/>
  <c r="AW92" i="8"/>
  <c r="AW91" i="8"/>
  <c r="AW90" i="8"/>
  <c r="AW89" i="8"/>
  <c r="AW88" i="8"/>
  <c r="AW87" i="8"/>
  <c r="X116" i="8"/>
  <c r="X115" i="8"/>
  <c r="X114" i="8"/>
  <c r="X113" i="8"/>
  <c r="X112" i="8"/>
  <c r="X111" i="8"/>
  <c r="X110" i="8"/>
  <c r="X109" i="8"/>
  <c r="X107" i="8"/>
  <c r="X106" i="8"/>
  <c r="X105" i="8"/>
  <c r="X104" i="8"/>
  <c r="X103" i="8"/>
  <c r="X102" i="8"/>
  <c r="X101" i="8"/>
  <c r="X100" i="8"/>
  <c r="X99" i="8"/>
  <c r="X98" i="8"/>
  <c r="X97" i="8"/>
  <c r="X96" i="8"/>
  <c r="X95" i="8"/>
  <c r="X94" i="8"/>
  <c r="X93" i="8"/>
  <c r="X92" i="8"/>
  <c r="X91" i="8"/>
  <c r="X90" i="8"/>
  <c r="X118" i="8"/>
  <c r="X88" i="8"/>
  <c r="X89" i="8"/>
  <c r="AW86" i="8"/>
  <c r="AW85" i="8"/>
  <c r="AW84" i="8"/>
  <c r="AW83" i="8"/>
  <c r="AW82" i="8"/>
  <c r="AW81" i="8"/>
  <c r="AW80" i="8"/>
  <c r="AW79" i="8"/>
  <c r="AW78" i="8"/>
  <c r="AW77" i="8"/>
  <c r="AW76" i="8"/>
  <c r="AW75" i="8"/>
  <c r="AW74" i="8"/>
  <c r="AW73" i="8"/>
  <c r="AW72" i="8"/>
  <c r="AW71" i="8"/>
  <c r="AW70" i="8"/>
  <c r="AW69" i="8"/>
  <c r="AW68" i="8"/>
  <c r="AW67" i="8"/>
  <c r="AW66" i="8"/>
  <c r="AW65" i="8"/>
  <c r="AW64" i="8"/>
  <c r="AW63"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BA158" i="8"/>
  <c r="BA157" i="8"/>
  <c r="BA156" i="8"/>
  <c r="BA155" i="8"/>
  <c r="BA154" i="8"/>
  <c r="BA153" i="8"/>
  <c r="BA152" i="8"/>
  <c r="BA151" i="8"/>
  <c r="BA150" i="8"/>
  <c r="BA149" i="8"/>
  <c r="BA148" i="8"/>
  <c r="BA147" i="8"/>
  <c r="BA146" i="8"/>
  <c r="BA144" i="8"/>
  <c r="BA142" i="8"/>
  <c r="BA141" i="8"/>
  <c r="BA140" i="8"/>
  <c r="BA139" i="8"/>
  <c r="BA138" i="8"/>
  <c r="BA137" i="8"/>
  <c r="BA136" i="8"/>
  <c r="BA135" i="8"/>
  <c r="BA134" i="8"/>
  <c r="BA133" i="8"/>
  <c r="BA132" i="8"/>
  <c r="BA131" i="8"/>
  <c r="BA130" i="8"/>
  <c r="BA129" i="8"/>
  <c r="BA128" i="8"/>
  <c r="BA127" i="8"/>
  <c r="BA126" i="8"/>
  <c r="BA125" i="8"/>
  <c r="BA124" i="8"/>
  <c r="BA123" i="8"/>
  <c r="BA122" i="8"/>
  <c r="BA121" i="8"/>
  <c r="BA120" i="8"/>
  <c r="BA119" i="8"/>
  <c r="BA118" i="8"/>
  <c r="BA117" i="8"/>
  <c r="BA145" i="8"/>
  <c r="BA143" i="8"/>
  <c r="BA116" i="8"/>
  <c r="BA115" i="8"/>
  <c r="BA114" i="8"/>
  <c r="BA113" i="8"/>
  <c r="BA112" i="8"/>
  <c r="BA111" i="8"/>
  <c r="BA110" i="8"/>
  <c r="BA109"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3" i="8"/>
  <c r="BA72" i="8"/>
  <c r="BA71" i="8"/>
  <c r="BA70" i="8"/>
  <c r="BA69" i="8"/>
  <c r="BA68" i="8"/>
  <c r="BA67" i="8"/>
  <c r="BA66" i="8"/>
  <c r="BA65" i="8"/>
  <c r="BA64" i="8"/>
  <c r="BA63" i="8"/>
  <c r="BE158" i="8"/>
  <c r="BE157" i="8"/>
  <c r="BE156" i="8"/>
  <c r="BE155" i="8"/>
  <c r="BE154" i="8"/>
  <c r="BE153" i="8"/>
  <c r="BE152" i="8"/>
  <c r="BE151" i="8"/>
  <c r="BE150" i="8"/>
  <c r="BE149" i="8"/>
  <c r="BE148" i="8"/>
  <c r="BE147" i="8"/>
  <c r="BE146" i="8"/>
  <c r="BE143" i="8"/>
  <c r="BE145" i="8"/>
  <c r="BE142" i="8"/>
  <c r="BE141" i="8"/>
  <c r="BE140" i="8"/>
  <c r="BE139" i="8"/>
  <c r="BE138" i="8"/>
  <c r="BE137" i="8"/>
  <c r="BE136" i="8"/>
  <c r="BE135" i="8"/>
  <c r="BE134" i="8"/>
  <c r="BE133" i="8"/>
  <c r="BE132" i="8"/>
  <c r="BE131" i="8"/>
  <c r="BE130" i="8"/>
  <c r="BE129" i="8"/>
  <c r="BE128" i="8"/>
  <c r="BE127" i="8"/>
  <c r="BE126" i="8"/>
  <c r="BE125" i="8"/>
  <c r="BE124" i="8"/>
  <c r="BE123" i="8"/>
  <c r="BE122" i="8"/>
  <c r="BE121" i="8"/>
  <c r="BE120" i="8"/>
  <c r="BE119" i="8"/>
  <c r="BE118" i="8"/>
  <c r="BE117" i="8"/>
  <c r="BE144" i="8"/>
  <c r="BE116" i="8"/>
  <c r="BE115" i="8"/>
  <c r="BE114" i="8"/>
  <c r="BE113" i="8"/>
  <c r="BE112" i="8"/>
  <c r="BE111" i="8"/>
  <c r="BE110" i="8"/>
  <c r="BE109" i="8"/>
  <c r="BE107" i="8"/>
  <c r="BE106" i="8"/>
  <c r="BE105" i="8"/>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I158" i="8"/>
  <c r="BI157" i="8"/>
  <c r="BI156" i="8"/>
  <c r="BI155" i="8"/>
  <c r="BI154" i="8"/>
  <c r="BI153" i="8"/>
  <c r="BI152" i="8"/>
  <c r="BI151" i="8"/>
  <c r="BI150" i="8"/>
  <c r="BI149" i="8"/>
  <c r="BI148" i="8"/>
  <c r="BI147" i="8"/>
  <c r="BI146" i="8"/>
  <c r="BI145" i="8"/>
  <c r="BI144" i="8"/>
  <c r="BI142" i="8"/>
  <c r="BI141" i="8"/>
  <c r="BI140" i="8"/>
  <c r="BI139" i="8"/>
  <c r="BI138" i="8"/>
  <c r="BI137" i="8"/>
  <c r="BI136" i="8"/>
  <c r="BI135" i="8"/>
  <c r="BI134" i="8"/>
  <c r="BI133" i="8"/>
  <c r="BI132" i="8"/>
  <c r="BI131" i="8"/>
  <c r="BI130" i="8"/>
  <c r="BI129" i="8"/>
  <c r="BI128" i="8"/>
  <c r="BI127" i="8"/>
  <c r="BI126" i="8"/>
  <c r="BI125" i="8"/>
  <c r="BI124" i="8"/>
  <c r="BI123" i="8"/>
  <c r="BI122" i="8"/>
  <c r="BI121" i="8"/>
  <c r="BI120" i="8"/>
  <c r="BI119" i="8"/>
  <c r="BI118" i="8"/>
  <c r="BI117" i="8"/>
  <c r="BI143" i="8"/>
  <c r="BI116" i="8"/>
  <c r="BI115" i="8"/>
  <c r="BI114" i="8"/>
  <c r="BI113" i="8"/>
  <c r="BI112" i="8"/>
  <c r="BI111" i="8"/>
  <c r="BI110" i="8"/>
  <c r="BI109" i="8"/>
  <c r="BI107" i="8"/>
  <c r="BI106" i="8"/>
  <c r="BI105" i="8"/>
  <c r="BI104" i="8"/>
  <c r="BI103" i="8"/>
  <c r="BI102" i="8"/>
  <c r="BI101" i="8"/>
  <c r="BI100" i="8"/>
  <c r="BI99" i="8"/>
  <c r="BI98" i="8"/>
  <c r="BI97" i="8"/>
  <c r="BI96" i="8"/>
  <c r="BI95" i="8"/>
  <c r="BI94" i="8"/>
  <c r="BI93" i="8"/>
  <c r="BI92" i="8"/>
  <c r="BI91" i="8"/>
  <c r="BI90" i="8"/>
  <c r="BI89" i="8"/>
  <c r="BI88" i="8"/>
  <c r="BI87" i="8"/>
  <c r="BI86" i="8"/>
  <c r="BI85" i="8"/>
  <c r="BI84" i="8"/>
  <c r="BI83" i="8"/>
  <c r="BI82" i="8"/>
  <c r="BI81" i="8"/>
  <c r="BI80" i="8"/>
  <c r="BI79" i="8"/>
  <c r="BI78" i="8"/>
  <c r="BI77" i="8"/>
  <c r="BI76" i="8"/>
  <c r="BI75" i="8"/>
  <c r="BI74" i="8"/>
  <c r="BI73" i="8"/>
  <c r="BI72" i="8"/>
  <c r="BI71" i="8"/>
  <c r="BI70" i="8"/>
  <c r="BI69" i="8"/>
  <c r="BI68" i="8"/>
  <c r="BI67" i="8"/>
  <c r="BI66" i="8"/>
  <c r="BI65" i="8"/>
  <c r="BI64" i="8"/>
  <c r="BI63" i="8"/>
  <c r="BM158" i="8"/>
  <c r="BM157" i="8"/>
  <c r="BM156" i="8"/>
  <c r="BM155" i="8"/>
  <c r="BM154" i="8"/>
  <c r="BM153" i="8"/>
  <c r="BM152" i="8"/>
  <c r="BM151" i="8"/>
  <c r="BM150" i="8"/>
  <c r="BM149" i="8"/>
  <c r="BM148" i="8"/>
  <c r="BM147" i="8"/>
  <c r="BM146" i="8"/>
  <c r="BM145" i="8"/>
  <c r="BM143" i="8"/>
  <c r="BM142" i="8"/>
  <c r="BM141" i="8"/>
  <c r="BM140" i="8"/>
  <c r="BM139" i="8"/>
  <c r="BM138" i="8"/>
  <c r="BM137" i="8"/>
  <c r="BM136" i="8"/>
  <c r="BM135" i="8"/>
  <c r="BM134" i="8"/>
  <c r="BM133" i="8"/>
  <c r="BM132" i="8"/>
  <c r="BM131" i="8"/>
  <c r="BM130" i="8"/>
  <c r="BM129" i="8"/>
  <c r="BM128" i="8"/>
  <c r="BM127" i="8"/>
  <c r="BM126" i="8"/>
  <c r="BM125" i="8"/>
  <c r="BM124" i="8"/>
  <c r="BM123" i="8"/>
  <c r="BM122" i="8"/>
  <c r="BM121" i="8"/>
  <c r="BM120" i="8"/>
  <c r="BM119" i="8"/>
  <c r="BM118" i="8"/>
  <c r="BM117" i="8"/>
  <c r="BM144" i="8"/>
  <c r="BM116" i="8"/>
  <c r="BM115" i="8"/>
  <c r="BM114" i="8"/>
  <c r="BM113" i="8"/>
  <c r="BM112" i="8"/>
  <c r="BM111" i="8"/>
  <c r="BM110" i="8"/>
  <c r="BM109" i="8"/>
  <c r="BM107" i="8"/>
  <c r="BM106" i="8"/>
  <c r="BM105" i="8"/>
  <c r="BM104" i="8"/>
  <c r="BM103" i="8"/>
  <c r="BM102" i="8"/>
  <c r="BM101" i="8"/>
  <c r="BM100" i="8"/>
  <c r="BM99" i="8"/>
  <c r="BM98" i="8"/>
  <c r="BM97" i="8"/>
  <c r="BM96" i="8"/>
  <c r="BM95" i="8"/>
  <c r="BM94" i="8"/>
  <c r="BM93" i="8"/>
  <c r="BM92" i="8"/>
  <c r="BM91" i="8"/>
  <c r="BM90" i="8"/>
  <c r="BM89" i="8"/>
  <c r="BM88" i="8"/>
  <c r="BM87" i="8"/>
  <c r="BM86" i="8"/>
  <c r="BM85" i="8"/>
  <c r="BM84" i="8"/>
  <c r="BM83" i="8"/>
  <c r="BM82" i="8"/>
  <c r="BM81" i="8"/>
  <c r="BM80" i="8"/>
  <c r="BM79" i="8"/>
  <c r="BM78" i="8"/>
  <c r="BM77" i="8"/>
  <c r="BM76" i="8"/>
  <c r="BM75" i="8"/>
  <c r="BM74" i="8"/>
  <c r="BM73" i="8"/>
  <c r="BM72" i="8"/>
  <c r="BM71" i="8"/>
  <c r="BM70" i="8"/>
  <c r="BM69" i="8"/>
  <c r="BM68" i="8"/>
  <c r="BM67" i="8"/>
  <c r="BM66" i="8"/>
  <c r="BM65" i="8"/>
  <c r="BM64" i="8"/>
  <c r="BM63" i="8"/>
  <c r="BM62" i="8"/>
  <c r="BQ158" i="8"/>
  <c r="BQ157" i="8"/>
  <c r="BQ156" i="8"/>
  <c r="BQ155" i="8"/>
  <c r="BQ154" i="8"/>
  <c r="BQ153" i="8"/>
  <c r="BQ152" i="8"/>
  <c r="BQ151" i="8"/>
  <c r="BQ150" i="8"/>
  <c r="BQ149" i="8"/>
  <c r="BQ148" i="8"/>
  <c r="BQ147" i="8"/>
  <c r="BQ146" i="8"/>
  <c r="BQ145" i="8"/>
  <c r="BQ144" i="8"/>
  <c r="BQ142" i="8"/>
  <c r="BQ141" i="8"/>
  <c r="BQ140" i="8"/>
  <c r="BQ139" i="8"/>
  <c r="BQ138" i="8"/>
  <c r="BQ137" i="8"/>
  <c r="BQ136" i="8"/>
  <c r="BQ135" i="8"/>
  <c r="BQ134" i="8"/>
  <c r="BQ133" i="8"/>
  <c r="BQ132" i="8"/>
  <c r="BQ131" i="8"/>
  <c r="BQ130" i="8"/>
  <c r="BQ129" i="8"/>
  <c r="BQ128" i="8"/>
  <c r="BQ127" i="8"/>
  <c r="BQ126" i="8"/>
  <c r="BQ125" i="8"/>
  <c r="BQ124" i="8"/>
  <c r="BQ123" i="8"/>
  <c r="BQ122" i="8"/>
  <c r="BQ121" i="8"/>
  <c r="BQ120" i="8"/>
  <c r="BQ119" i="8"/>
  <c r="BQ118" i="8"/>
  <c r="BQ117" i="8"/>
  <c r="BQ143" i="8"/>
  <c r="BQ116" i="8"/>
  <c r="BQ115" i="8"/>
  <c r="BQ114" i="8"/>
  <c r="BQ113" i="8"/>
  <c r="BQ112" i="8"/>
  <c r="BQ111" i="8"/>
  <c r="BQ110" i="8"/>
  <c r="BQ109" i="8"/>
  <c r="BQ107" i="8"/>
  <c r="BQ106" i="8"/>
  <c r="BQ105" i="8"/>
  <c r="BQ104" i="8"/>
  <c r="BQ103" i="8"/>
  <c r="BQ102" i="8"/>
  <c r="BQ101" i="8"/>
  <c r="BQ100" i="8"/>
  <c r="BQ99" i="8"/>
  <c r="BQ98" i="8"/>
  <c r="BQ97" i="8"/>
  <c r="BQ96" i="8"/>
  <c r="BQ95" i="8"/>
  <c r="BQ94" i="8"/>
  <c r="BQ93" i="8"/>
  <c r="BQ92" i="8"/>
  <c r="BQ91" i="8"/>
  <c r="BQ90" i="8"/>
  <c r="BQ89" i="8"/>
  <c r="BQ88" i="8"/>
  <c r="BQ87" i="8"/>
  <c r="BQ86" i="8"/>
  <c r="BQ85" i="8"/>
  <c r="BQ84" i="8"/>
  <c r="BQ83" i="8"/>
  <c r="BQ82" i="8"/>
  <c r="BQ81" i="8"/>
  <c r="BQ80" i="8"/>
  <c r="BQ79" i="8"/>
  <c r="BQ78" i="8"/>
  <c r="BQ77" i="8"/>
  <c r="BQ76" i="8"/>
  <c r="BQ75" i="8"/>
  <c r="BQ74" i="8"/>
  <c r="BQ73" i="8"/>
  <c r="BQ72" i="8"/>
  <c r="BQ71" i="8"/>
  <c r="BQ70" i="8"/>
  <c r="BQ69" i="8"/>
  <c r="BQ68" i="8"/>
  <c r="BQ67" i="8"/>
  <c r="BQ66" i="8"/>
  <c r="BQ65" i="8"/>
  <c r="BQ64" i="8"/>
  <c r="BQ63" i="8"/>
  <c r="BQ62" i="8"/>
  <c r="C58" i="8"/>
  <c r="G58" i="8"/>
  <c r="K58" i="8"/>
  <c r="O58" i="8"/>
  <c r="S58" i="8"/>
  <c r="W58" i="8"/>
  <c r="AA58" i="8"/>
  <c r="AE58" i="8"/>
  <c r="AI58" i="8"/>
  <c r="AM58" i="8"/>
  <c r="AQ58" i="8"/>
  <c r="AU58" i="8"/>
  <c r="AY58" i="8"/>
  <c r="BC58" i="8"/>
  <c r="BG58" i="8"/>
  <c r="BK58" i="8"/>
  <c r="BO58" i="8"/>
  <c r="BS58" i="8"/>
  <c r="C59" i="8"/>
  <c r="G59" i="8"/>
  <c r="K59" i="8"/>
  <c r="O59" i="8"/>
  <c r="S59" i="8"/>
  <c r="W59" i="8"/>
  <c r="AA59" i="8"/>
  <c r="AE59" i="8"/>
  <c r="AI59" i="8"/>
  <c r="AM59" i="8"/>
  <c r="AQ59" i="8"/>
  <c r="AU59" i="8"/>
  <c r="BA59" i="8"/>
  <c r="BI59" i="8"/>
  <c r="BQ59" i="8"/>
  <c r="AG60" i="8"/>
  <c r="AO60" i="8"/>
  <c r="AW60" i="8"/>
  <c r="BE60" i="8"/>
  <c r="BM60" i="8"/>
  <c r="E61" i="8"/>
  <c r="U61" i="8"/>
  <c r="AC61" i="8"/>
  <c r="AK61" i="8"/>
  <c r="AS61" i="8"/>
  <c r="BE61" i="8"/>
  <c r="AK62" i="8"/>
  <c r="BA62" i="8"/>
  <c r="E158" i="8"/>
  <c r="E157" i="8"/>
  <c r="E156" i="8"/>
  <c r="E155" i="8"/>
  <c r="E154" i="8"/>
  <c r="E153" i="8"/>
  <c r="E152" i="8"/>
  <c r="E151" i="8"/>
  <c r="E150" i="8"/>
  <c r="E149" i="8"/>
  <c r="E148" i="8"/>
  <c r="E147" i="8"/>
  <c r="E146" i="8"/>
  <c r="AD158" i="8"/>
  <c r="AD157" i="8"/>
  <c r="AD156" i="8"/>
  <c r="AD155" i="8"/>
  <c r="AD154" i="8"/>
  <c r="AD153" i="8"/>
  <c r="AD152" i="8"/>
  <c r="AD151" i="8"/>
  <c r="AD150" i="8"/>
  <c r="AD149" i="8"/>
  <c r="AD148" i="8"/>
  <c r="AD147" i="8"/>
  <c r="AD146" i="8"/>
  <c r="AD145" i="8"/>
  <c r="AD144" i="8"/>
  <c r="AD143" i="8"/>
  <c r="E144"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45" i="8"/>
  <c r="AD118" i="8"/>
  <c r="AD116" i="8"/>
  <c r="AD115" i="8"/>
  <c r="AD114" i="8"/>
  <c r="AD113" i="8"/>
  <c r="AD112" i="8"/>
  <c r="AD111" i="8"/>
  <c r="AD110" i="8"/>
  <c r="AD109" i="8"/>
  <c r="AD107" i="8"/>
  <c r="AD106" i="8"/>
  <c r="AD105" i="8"/>
  <c r="AD104" i="8"/>
  <c r="AD103" i="8"/>
  <c r="AD102" i="8"/>
  <c r="AD101" i="8"/>
  <c r="AD100" i="8"/>
  <c r="AD99" i="8"/>
  <c r="AD98" i="8"/>
  <c r="AD97" i="8"/>
  <c r="AD96" i="8"/>
  <c r="AD95" i="8"/>
  <c r="AD94" i="8"/>
  <c r="AD93" i="8"/>
  <c r="AD92" i="8"/>
  <c r="AD91" i="8"/>
  <c r="AD90" i="8"/>
  <c r="E116" i="8"/>
  <c r="E115" i="8"/>
  <c r="E114" i="8"/>
  <c r="E113" i="8"/>
  <c r="E112" i="8"/>
  <c r="E111" i="8"/>
  <c r="E110" i="8"/>
  <c r="E109" i="8"/>
  <c r="E107" i="8"/>
  <c r="E106" i="8"/>
  <c r="E105" i="8"/>
  <c r="E104" i="8"/>
  <c r="E103" i="8"/>
  <c r="E102" i="8"/>
  <c r="E101" i="8"/>
  <c r="E100" i="8"/>
  <c r="E99" i="8"/>
  <c r="E98" i="8"/>
  <c r="E97" i="8"/>
  <c r="E96" i="8"/>
  <c r="E95" i="8"/>
  <c r="E94" i="8"/>
  <c r="E93" i="8"/>
  <c r="E92" i="8"/>
  <c r="E91" i="8"/>
  <c r="E90" i="8"/>
  <c r="E89" i="8"/>
  <c r="E88" i="8"/>
  <c r="AD119" i="8"/>
  <c r="AD117"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E87" i="8"/>
  <c r="E86" i="8"/>
  <c r="E85" i="8"/>
  <c r="E84" i="8"/>
  <c r="E83" i="8"/>
  <c r="E82" i="8"/>
  <c r="E81" i="8"/>
  <c r="E80" i="8"/>
  <c r="E79" i="8"/>
  <c r="E78" i="8"/>
  <c r="E77" i="8"/>
  <c r="E76" i="8"/>
  <c r="E75" i="8"/>
  <c r="E74" i="8"/>
  <c r="E73" i="8"/>
  <c r="E72" i="8"/>
  <c r="E71" i="8"/>
  <c r="E70" i="8"/>
  <c r="E69" i="8"/>
  <c r="E68" i="8"/>
  <c r="E67" i="8"/>
  <c r="E66" i="8"/>
  <c r="E65" i="8"/>
  <c r="E64" i="8"/>
  <c r="E63" i="8"/>
  <c r="AD89" i="8"/>
  <c r="I158" i="8"/>
  <c r="I157" i="8"/>
  <c r="I156" i="8"/>
  <c r="I155" i="8"/>
  <c r="I154" i="8"/>
  <c r="I153" i="8"/>
  <c r="I152" i="8"/>
  <c r="I151" i="8"/>
  <c r="I150" i="8"/>
  <c r="I149" i="8"/>
  <c r="I148" i="8"/>
  <c r="I147" i="8"/>
  <c r="I146" i="8"/>
  <c r="AH158" i="8"/>
  <c r="AH157" i="8"/>
  <c r="AH156" i="8"/>
  <c r="AH155" i="8"/>
  <c r="AH154" i="8"/>
  <c r="AH153" i="8"/>
  <c r="AH152" i="8"/>
  <c r="AH151" i="8"/>
  <c r="AH150" i="8"/>
  <c r="AH149" i="8"/>
  <c r="AH148" i="8"/>
  <c r="AH147" i="8"/>
  <c r="AH146" i="8"/>
  <c r="AH145" i="8"/>
  <c r="AH144" i="8"/>
  <c r="AH143" i="8"/>
  <c r="I145" i="8"/>
  <c r="AH142" i="8"/>
  <c r="AH141" i="8"/>
  <c r="AH140" i="8"/>
  <c r="AH139" i="8"/>
  <c r="AH138" i="8"/>
  <c r="AH137" i="8"/>
  <c r="AH136" i="8"/>
  <c r="AH135" i="8"/>
  <c r="AH134" i="8"/>
  <c r="AH133" i="8"/>
  <c r="AH132" i="8"/>
  <c r="AH131" i="8"/>
  <c r="AH130" i="8"/>
  <c r="AH129" i="8"/>
  <c r="AH128" i="8"/>
  <c r="AH127" i="8"/>
  <c r="AH126" i="8"/>
  <c r="AH125" i="8"/>
  <c r="AH124" i="8"/>
  <c r="AH123" i="8"/>
  <c r="AH122" i="8"/>
  <c r="AH121" i="8"/>
  <c r="AH120"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44" i="8"/>
  <c r="I143" i="8"/>
  <c r="AH119" i="8"/>
  <c r="AH117" i="8"/>
  <c r="AH116" i="8"/>
  <c r="AH115" i="8"/>
  <c r="AH114" i="8"/>
  <c r="AH113" i="8"/>
  <c r="AH112" i="8"/>
  <c r="AH111" i="8"/>
  <c r="AH110" i="8"/>
  <c r="AH109" i="8"/>
  <c r="AH107" i="8"/>
  <c r="AH106" i="8"/>
  <c r="AH105" i="8"/>
  <c r="AH104" i="8"/>
  <c r="AH103" i="8"/>
  <c r="AH102" i="8"/>
  <c r="AH101" i="8"/>
  <c r="AH100" i="8"/>
  <c r="AH99" i="8"/>
  <c r="AH98" i="8"/>
  <c r="AH97" i="8"/>
  <c r="AH96" i="8"/>
  <c r="AH95" i="8"/>
  <c r="AH94" i="8"/>
  <c r="AH93" i="8"/>
  <c r="AH92" i="8"/>
  <c r="AH91" i="8"/>
  <c r="AH90" i="8"/>
  <c r="I116" i="8"/>
  <c r="I115" i="8"/>
  <c r="I114" i="8"/>
  <c r="I113" i="8"/>
  <c r="I112" i="8"/>
  <c r="I111" i="8"/>
  <c r="I110" i="8"/>
  <c r="I109" i="8"/>
  <c r="I107" i="8"/>
  <c r="I106" i="8"/>
  <c r="I105" i="8"/>
  <c r="I104" i="8"/>
  <c r="I103" i="8"/>
  <c r="I102" i="8"/>
  <c r="I101" i="8"/>
  <c r="I100" i="8"/>
  <c r="I99" i="8"/>
  <c r="I98" i="8"/>
  <c r="I97" i="8"/>
  <c r="I96" i="8"/>
  <c r="I95" i="8"/>
  <c r="I94" i="8"/>
  <c r="I93" i="8"/>
  <c r="I92" i="8"/>
  <c r="I91" i="8"/>
  <c r="I90" i="8"/>
  <c r="I89" i="8"/>
  <c r="I88" i="8"/>
  <c r="AH118" i="8"/>
  <c r="AH89"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I87" i="8"/>
  <c r="I86" i="8"/>
  <c r="I85" i="8"/>
  <c r="I84" i="8"/>
  <c r="I83" i="8"/>
  <c r="I82" i="8"/>
  <c r="I81" i="8"/>
  <c r="I80" i="8"/>
  <c r="I79" i="8"/>
  <c r="I78" i="8"/>
  <c r="I77" i="8"/>
  <c r="I76" i="8"/>
  <c r="I75" i="8"/>
  <c r="I74" i="8"/>
  <c r="I73" i="8"/>
  <c r="I72" i="8"/>
  <c r="I71" i="8"/>
  <c r="I70" i="8"/>
  <c r="I69" i="8"/>
  <c r="I68" i="8"/>
  <c r="I67" i="8"/>
  <c r="I66" i="8"/>
  <c r="I65" i="8"/>
  <c r="I64" i="8"/>
  <c r="I63" i="8"/>
  <c r="AH88" i="8"/>
  <c r="M158" i="8"/>
  <c r="M157" i="8"/>
  <c r="M156" i="8"/>
  <c r="M155" i="8"/>
  <c r="M154" i="8"/>
  <c r="M153" i="8"/>
  <c r="M152" i="8"/>
  <c r="M151" i="8"/>
  <c r="M150" i="8"/>
  <c r="M149" i="8"/>
  <c r="M148" i="8"/>
  <c r="M147" i="8"/>
  <c r="M146" i="8"/>
  <c r="AL158" i="8"/>
  <c r="AL157" i="8"/>
  <c r="AL156" i="8"/>
  <c r="AL155" i="8"/>
  <c r="AL154" i="8"/>
  <c r="AL153" i="8"/>
  <c r="AL152" i="8"/>
  <c r="AL151" i="8"/>
  <c r="AL150" i="8"/>
  <c r="AL149" i="8"/>
  <c r="AL148" i="8"/>
  <c r="AL147" i="8"/>
  <c r="AL146" i="8"/>
  <c r="AL145" i="8"/>
  <c r="AL144" i="8"/>
  <c r="AL143" i="8"/>
  <c r="M144" i="8"/>
  <c r="AL142" i="8"/>
  <c r="AL141" i="8"/>
  <c r="AL140" i="8"/>
  <c r="AL139" i="8"/>
  <c r="AL138" i="8"/>
  <c r="AL137" i="8"/>
  <c r="AL136" i="8"/>
  <c r="AL135" i="8"/>
  <c r="AL134" i="8"/>
  <c r="AL133" i="8"/>
  <c r="AL132" i="8"/>
  <c r="AL131" i="8"/>
  <c r="AL130" i="8"/>
  <c r="AL129" i="8"/>
  <c r="AL128" i="8"/>
  <c r="AL127" i="8"/>
  <c r="AL126" i="8"/>
  <c r="AL125" i="8"/>
  <c r="AL124" i="8"/>
  <c r="AL123" i="8"/>
  <c r="AL122" i="8"/>
  <c r="AL121" i="8"/>
  <c r="AL120"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45" i="8"/>
  <c r="M143" i="8"/>
  <c r="AL118" i="8"/>
  <c r="AL116" i="8"/>
  <c r="AL115" i="8"/>
  <c r="AL114" i="8"/>
  <c r="AL113" i="8"/>
  <c r="AL112" i="8"/>
  <c r="AL111" i="8"/>
  <c r="AL110" i="8"/>
  <c r="AL109" i="8"/>
  <c r="AL107" i="8"/>
  <c r="AL106" i="8"/>
  <c r="AL105" i="8"/>
  <c r="AL104" i="8"/>
  <c r="AL103" i="8"/>
  <c r="AL102" i="8"/>
  <c r="AL101" i="8"/>
  <c r="AL100" i="8"/>
  <c r="AL99" i="8"/>
  <c r="AL98" i="8"/>
  <c r="AL97" i="8"/>
  <c r="AL96" i="8"/>
  <c r="AL95" i="8"/>
  <c r="AL94" i="8"/>
  <c r="AL93" i="8"/>
  <c r="AL92" i="8"/>
  <c r="AL91" i="8"/>
  <c r="AL90" i="8"/>
  <c r="M116" i="8"/>
  <c r="M115" i="8"/>
  <c r="M114" i="8"/>
  <c r="M113" i="8"/>
  <c r="M112" i="8"/>
  <c r="M111" i="8"/>
  <c r="M110" i="8"/>
  <c r="M109" i="8"/>
  <c r="M107" i="8"/>
  <c r="M106" i="8"/>
  <c r="M105" i="8"/>
  <c r="M104" i="8"/>
  <c r="M103" i="8"/>
  <c r="M102" i="8"/>
  <c r="M101" i="8"/>
  <c r="M100" i="8"/>
  <c r="M99" i="8"/>
  <c r="M98" i="8"/>
  <c r="M97" i="8"/>
  <c r="M96" i="8"/>
  <c r="M95" i="8"/>
  <c r="M94" i="8"/>
  <c r="M93" i="8"/>
  <c r="M92" i="8"/>
  <c r="M91" i="8"/>
  <c r="M90" i="8"/>
  <c r="M89" i="8"/>
  <c r="M88" i="8"/>
  <c r="AL119" i="8"/>
  <c r="AL117" i="8"/>
  <c r="AL88"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M87" i="8"/>
  <c r="M86" i="8"/>
  <c r="M85" i="8"/>
  <c r="M84" i="8"/>
  <c r="M83" i="8"/>
  <c r="M82" i="8"/>
  <c r="M81" i="8"/>
  <c r="M80" i="8"/>
  <c r="M79" i="8"/>
  <c r="M78" i="8"/>
  <c r="M77" i="8"/>
  <c r="M76" i="8"/>
  <c r="M75" i="8"/>
  <c r="M74" i="8"/>
  <c r="M73" i="8"/>
  <c r="M72" i="8"/>
  <c r="M71" i="8"/>
  <c r="M70" i="8"/>
  <c r="M69" i="8"/>
  <c r="M68" i="8"/>
  <c r="M67" i="8"/>
  <c r="M66" i="8"/>
  <c r="M65" i="8"/>
  <c r="M64" i="8"/>
  <c r="M63" i="8"/>
  <c r="AL89" i="8"/>
  <c r="AL87" i="8"/>
  <c r="Q158" i="8"/>
  <c r="Q157" i="8"/>
  <c r="Q156" i="8"/>
  <c r="Q155" i="8"/>
  <c r="Q154" i="8"/>
  <c r="Q153" i="8"/>
  <c r="Q152" i="8"/>
  <c r="Q151" i="8"/>
  <c r="Q150" i="8"/>
  <c r="Q149" i="8"/>
  <c r="Q148" i="8"/>
  <c r="Q147" i="8"/>
  <c r="Q146" i="8"/>
  <c r="AP158" i="8"/>
  <c r="AP157" i="8"/>
  <c r="AP156" i="8"/>
  <c r="AP155" i="8"/>
  <c r="AP154" i="8"/>
  <c r="AP153" i="8"/>
  <c r="AP152" i="8"/>
  <c r="AP151" i="8"/>
  <c r="AP150" i="8"/>
  <c r="AP149" i="8"/>
  <c r="AP148" i="8"/>
  <c r="AP147" i="8"/>
  <c r="AP146" i="8"/>
  <c r="AP145" i="8"/>
  <c r="AP144" i="8"/>
  <c r="AP143" i="8"/>
  <c r="Q145" i="8"/>
  <c r="Q143" i="8"/>
  <c r="AP142" i="8"/>
  <c r="AP141" i="8"/>
  <c r="AP140" i="8"/>
  <c r="AP139" i="8"/>
  <c r="AP138" i="8"/>
  <c r="AP137" i="8"/>
  <c r="AP136" i="8"/>
  <c r="AP135" i="8"/>
  <c r="AP134" i="8"/>
  <c r="AP133" i="8"/>
  <c r="AP132" i="8"/>
  <c r="AP131" i="8"/>
  <c r="AP130" i="8"/>
  <c r="AP129" i="8"/>
  <c r="AP128" i="8"/>
  <c r="AP127" i="8"/>
  <c r="AP126" i="8"/>
  <c r="AP125" i="8"/>
  <c r="AP124" i="8"/>
  <c r="AP123" i="8"/>
  <c r="AP122" i="8"/>
  <c r="AP121" i="8"/>
  <c r="AP120"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44" i="8"/>
  <c r="AP119" i="8"/>
  <c r="AP117" i="8"/>
  <c r="AP116" i="8"/>
  <c r="AP115" i="8"/>
  <c r="AP114" i="8"/>
  <c r="AP113" i="8"/>
  <c r="AP112" i="8"/>
  <c r="AP111" i="8"/>
  <c r="AP110" i="8"/>
  <c r="AP109" i="8"/>
  <c r="AP107" i="8"/>
  <c r="AP106" i="8"/>
  <c r="AP105" i="8"/>
  <c r="AP104" i="8"/>
  <c r="AP103" i="8"/>
  <c r="AP102" i="8"/>
  <c r="AP101" i="8"/>
  <c r="AP100" i="8"/>
  <c r="AP99" i="8"/>
  <c r="AP98" i="8"/>
  <c r="AP97" i="8"/>
  <c r="AP96" i="8"/>
  <c r="AP95" i="8"/>
  <c r="AP94" i="8"/>
  <c r="AP93" i="8"/>
  <c r="AP92" i="8"/>
  <c r="AP91" i="8"/>
  <c r="AP90" i="8"/>
  <c r="Q116" i="8"/>
  <c r="Q115" i="8"/>
  <c r="Q114" i="8"/>
  <c r="Q113" i="8"/>
  <c r="Q112" i="8"/>
  <c r="Q111" i="8"/>
  <c r="Q110" i="8"/>
  <c r="Q109" i="8"/>
  <c r="Q107" i="8"/>
  <c r="Q106" i="8"/>
  <c r="Q105" i="8"/>
  <c r="Q104" i="8"/>
  <c r="Q103" i="8"/>
  <c r="Q102" i="8"/>
  <c r="Q101" i="8"/>
  <c r="Q100" i="8"/>
  <c r="Q99" i="8"/>
  <c r="Q98" i="8"/>
  <c r="Q97" i="8"/>
  <c r="Q96" i="8"/>
  <c r="Q95" i="8"/>
  <c r="Q94" i="8"/>
  <c r="Q93" i="8"/>
  <c r="Q92" i="8"/>
  <c r="Q91" i="8"/>
  <c r="Q90" i="8"/>
  <c r="Q89" i="8"/>
  <c r="Q88" i="8"/>
  <c r="AP118" i="8"/>
  <c r="AP89" i="8"/>
  <c r="AP87" i="8"/>
  <c r="AP86" i="8"/>
  <c r="AP85" i="8"/>
  <c r="AP84" i="8"/>
  <c r="AP83" i="8"/>
  <c r="AP82" i="8"/>
  <c r="AP81" i="8"/>
  <c r="AP80" i="8"/>
  <c r="AP79" i="8"/>
  <c r="AP78" i="8"/>
  <c r="AP77" i="8"/>
  <c r="AP76" i="8"/>
  <c r="AP75" i="8"/>
  <c r="AP74" i="8"/>
  <c r="AP73" i="8"/>
  <c r="AP72" i="8"/>
  <c r="AP71" i="8"/>
  <c r="AP70" i="8"/>
  <c r="AP69" i="8"/>
  <c r="AP68" i="8"/>
  <c r="AP67" i="8"/>
  <c r="AP66" i="8"/>
  <c r="AP65" i="8"/>
  <c r="AP64" i="8"/>
  <c r="AP63" i="8"/>
  <c r="AP62" i="8"/>
  <c r="AP61" i="8"/>
  <c r="AP60" i="8"/>
  <c r="Q87" i="8"/>
  <c r="Q86" i="8"/>
  <c r="Q85" i="8"/>
  <c r="Q84" i="8"/>
  <c r="Q83" i="8"/>
  <c r="Q82" i="8"/>
  <c r="Q81" i="8"/>
  <c r="Q80" i="8"/>
  <c r="Q79" i="8"/>
  <c r="Q78" i="8"/>
  <c r="Q77" i="8"/>
  <c r="Q76" i="8"/>
  <c r="Q75" i="8"/>
  <c r="Q74" i="8"/>
  <c r="Q73" i="8"/>
  <c r="Q72" i="8"/>
  <c r="Q71" i="8"/>
  <c r="Q70" i="8"/>
  <c r="Q69" i="8"/>
  <c r="Q68" i="8"/>
  <c r="Q67" i="8"/>
  <c r="Q66" i="8"/>
  <c r="Q65" i="8"/>
  <c r="Q64" i="8"/>
  <c r="Q63" i="8"/>
  <c r="AP88" i="8"/>
  <c r="U158" i="8"/>
  <c r="U157" i="8"/>
  <c r="U156" i="8"/>
  <c r="U155" i="8"/>
  <c r="U154" i="8"/>
  <c r="U153" i="8"/>
  <c r="U152" i="8"/>
  <c r="U151" i="8"/>
  <c r="U150" i="8"/>
  <c r="U149" i="8"/>
  <c r="U148" i="8"/>
  <c r="U147" i="8"/>
  <c r="U146" i="8"/>
  <c r="AT158" i="8"/>
  <c r="AT157" i="8"/>
  <c r="AT156" i="8"/>
  <c r="AT155" i="8"/>
  <c r="AT154" i="8"/>
  <c r="AT153" i="8"/>
  <c r="AT152" i="8"/>
  <c r="AT151" i="8"/>
  <c r="AT150" i="8"/>
  <c r="AT149" i="8"/>
  <c r="AT148" i="8"/>
  <c r="AT147" i="8"/>
  <c r="AT146" i="8"/>
  <c r="AT145" i="8"/>
  <c r="AT144" i="8"/>
  <c r="AT143" i="8"/>
  <c r="U144" i="8"/>
  <c r="AT142" i="8"/>
  <c r="AT141" i="8"/>
  <c r="AT140" i="8"/>
  <c r="AT139" i="8"/>
  <c r="AT138" i="8"/>
  <c r="AT137" i="8"/>
  <c r="AT136" i="8"/>
  <c r="AT135" i="8"/>
  <c r="AT134" i="8"/>
  <c r="AT133" i="8"/>
  <c r="AT132" i="8"/>
  <c r="AT131" i="8"/>
  <c r="AT130" i="8"/>
  <c r="AT129" i="8"/>
  <c r="AT128" i="8"/>
  <c r="AT127" i="8"/>
  <c r="AT126" i="8"/>
  <c r="AT125" i="8"/>
  <c r="AT124" i="8"/>
  <c r="AT123" i="8"/>
  <c r="AT122" i="8"/>
  <c r="AT121" i="8"/>
  <c r="AT120"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45" i="8"/>
  <c r="U143" i="8"/>
  <c r="AT118" i="8"/>
  <c r="AT116" i="8"/>
  <c r="AT115" i="8"/>
  <c r="AT114" i="8"/>
  <c r="AT113" i="8"/>
  <c r="AT112" i="8"/>
  <c r="AT111" i="8"/>
  <c r="AT110" i="8"/>
  <c r="AT109" i="8"/>
  <c r="AT107" i="8"/>
  <c r="AT106" i="8"/>
  <c r="AT105" i="8"/>
  <c r="AT104" i="8"/>
  <c r="AT103" i="8"/>
  <c r="AT102" i="8"/>
  <c r="AT101" i="8"/>
  <c r="AT100" i="8"/>
  <c r="AT99" i="8"/>
  <c r="AT98" i="8"/>
  <c r="AT97" i="8"/>
  <c r="AT96" i="8"/>
  <c r="AT95" i="8"/>
  <c r="AT94" i="8"/>
  <c r="AT93" i="8"/>
  <c r="AT92" i="8"/>
  <c r="AT91" i="8"/>
  <c r="AT90" i="8"/>
  <c r="U116" i="8"/>
  <c r="U115" i="8"/>
  <c r="U114" i="8"/>
  <c r="U113" i="8"/>
  <c r="U112" i="8"/>
  <c r="U111" i="8"/>
  <c r="U110" i="8"/>
  <c r="U109" i="8"/>
  <c r="U107" i="8"/>
  <c r="U106" i="8"/>
  <c r="U105" i="8"/>
  <c r="U104" i="8"/>
  <c r="U103" i="8"/>
  <c r="U102" i="8"/>
  <c r="U101" i="8"/>
  <c r="U100" i="8"/>
  <c r="U99" i="8"/>
  <c r="U98" i="8"/>
  <c r="U97" i="8"/>
  <c r="U96" i="8"/>
  <c r="U95" i="8"/>
  <c r="U94" i="8"/>
  <c r="U93" i="8"/>
  <c r="U92" i="8"/>
  <c r="U91" i="8"/>
  <c r="U90" i="8"/>
  <c r="U89" i="8"/>
  <c r="U88" i="8"/>
  <c r="AT119" i="8"/>
  <c r="AT117" i="8"/>
  <c r="AT88" i="8"/>
  <c r="AT86" i="8"/>
  <c r="AT85" i="8"/>
  <c r="AT84" i="8"/>
  <c r="AT83" i="8"/>
  <c r="AT82" i="8"/>
  <c r="AT81" i="8"/>
  <c r="AT80" i="8"/>
  <c r="AT79" i="8"/>
  <c r="AT78" i="8"/>
  <c r="AT77" i="8"/>
  <c r="AT76" i="8"/>
  <c r="AT75" i="8"/>
  <c r="AT74" i="8"/>
  <c r="AT73" i="8"/>
  <c r="AT72" i="8"/>
  <c r="AT71" i="8"/>
  <c r="AT70" i="8"/>
  <c r="AT69" i="8"/>
  <c r="AT68" i="8"/>
  <c r="AT67" i="8"/>
  <c r="AT66" i="8"/>
  <c r="AT65" i="8"/>
  <c r="AT64" i="8"/>
  <c r="AT63" i="8"/>
  <c r="AT62" i="8"/>
  <c r="AT61" i="8"/>
  <c r="AT60" i="8"/>
  <c r="U87" i="8"/>
  <c r="U86" i="8"/>
  <c r="U85" i="8"/>
  <c r="U84" i="8"/>
  <c r="U83" i="8"/>
  <c r="U82" i="8"/>
  <c r="U81" i="8"/>
  <c r="U80" i="8"/>
  <c r="U79" i="8"/>
  <c r="U78" i="8"/>
  <c r="U77" i="8"/>
  <c r="U76" i="8"/>
  <c r="U75" i="8"/>
  <c r="U74" i="8"/>
  <c r="U73" i="8"/>
  <c r="U72" i="8"/>
  <c r="U71" i="8"/>
  <c r="U70" i="8"/>
  <c r="U69" i="8"/>
  <c r="U68" i="8"/>
  <c r="U67" i="8"/>
  <c r="U66" i="8"/>
  <c r="U65" i="8"/>
  <c r="U64" i="8"/>
  <c r="U63" i="8"/>
  <c r="AT89" i="8"/>
  <c r="AT87" i="8"/>
  <c r="Y158" i="8"/>
  <c r="Y157" i="8"/>
  <c r="Y156" i="8"/>
  <c r="Y155" i="8"/>
  <c r="Y154" i="8"/>
  <c r="Y153" i="8"/>
  <c r="Y152" i="8"/>
  <c r="Y151" i="8"/>
  <c r="Y150" i="8"/>
  <c r="Y149" i="8"/>
  <c r="Y148" i="8"/>
  <c r="Y147" i="8"/>
  <c r="Y146" i="8"/>
  <c r="AX158" i="8"/>
  <c r="AX157" i="8"/>
  <c r="AX156" i="8"/>
  <c r="AX155" i="8"/>
  <c r="AX154" i="8"/>
  <c r="AX153" i="8"/>
  <c r="AX152" i="8"/>
  <c r="AX151" i="8"/>
  <c r="AX150" i="8"/>
  <c r="AX149" i="8"/>
  <c r="AX148" i="8"/>
  <c r="AX147" i="8"/>
  <c r="AX146" i="8"/>
  <c r="AX145" i="8"/>
  <c r="AX144" i="8"/>
  <c r="AX143" i="8"/>
  <c r="Y145" i="8"/>
  <c r="Y143" i="8"/>
  <c r="AX142" i="8"/>
  <c r="AX141" i="8"/>
  <c r="AX140" i="8"/>
  <c r="AX139" i="8"/>
  <c r="AX138" i="8"/>
  <c r="AX137" i="8"/>
  <c r="AX136" i="8"/>
  <c r="AX135" i="8"/>
  <c r="AX134" i="8"/>
  <c r="AX133" i="8"/>
  <c r="AX132" i="8"/>
  <c r="AX131" i="8"/>
  <c r="AX130" i="8"/>
  <c r="AX129" i="8"/>
  <c r="AX128" i="8"/>
  <c r="AX127" i="8"/>
  <c r="AX126" i="8"/>
  <c r="AX125" i="8"/>
  <c r="AX124" i="8"/>
  <c r="AX123" i="8"/>
  <c r="AX122" i="8"/>
  <c r="AX121" i="8"/>
  <c r="AX120"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44" i="8"/>
  <c r="AX119" i="8"/>
  <c r="AX117" i="8"/>
  <c r="AX116" i="8"/>
  <c r="AX115" i="8"/>
  <c r="AX114" i="8"/>
  <c r="AX113" i="8"/>
  <c r="AX112" i="8"/>
  <c r="AX111" i="8"/>
  <c r="AX110" i="8"/>
  <c r="AX109" i="8"/>
  <c r="AX107" i="8"/>
  <c r="AX106" i="8"/>
  <c r="AX105" i="8"/>
  <c r="AX104" i="8"/>
  <c r="AX103" i="8"/>
  <c r="AX102" i="8"/>
  <c r="AX101" i="8"/>
  <c r="AX100" i="8"/>
  <c r="AX99" i="8"/>
  <c r="AX98" i="8"/>
  <c r="AX97" i="8"/>
  <c r="AX96" i="8"/>
  <c r="AX95" i="8"/>
  <c r="AX94" i="8"/>
  <c r="AX93" i="8"/>
  <c r="AX92" i="8"/>
  <c r="AX91" i="8"/>
  <c r="AX90" i="8"/>
  <c r="Y116" i="8"/>
  <c r="Y115" i="8"/>
  <c r="Y114" i="8"/>
  <c r="Y113" i="8"/>
  <c r="Y112" i="8"/>
  <c r="Y111" i="8"/>
  <c r="Y110" i="8"/>
  <c r="Y109" i="8"/>
  <c r="Y107" i="8"/>
  <c r="Y106" i="8"/>
  <c r="Y105" i="8"/>
  <c r="Y104" i="8"/>
  <c r="Y103" i="8"/>
  <c r="Y102" i="8"/>
  <c r="Y101" i="8"/>
  <c r="Y100" i="8"/>
  <c r="Y99" i="8"/>
  <c r="Y98" i="8"/>
  <c r="Y97" i="8"/>
  <c r="Y96" i="8"/>
  <c r="Y95" i="8"/>
  <c r="Y94" i="8"/>
  <c r="Y93" i="8"/>
  <c r="Y92" i="8"/>
  <c r="Y91" i="8"/>
  <c r="Y90" i="8"/>
  <c r="Y89" i="8"/>
  <c r="Y88" i="8"/>
  <c r="AX118" i="8"/>
  <c r="AX89" i="8"/>
  <c r="AX87" i="8"/>
  <c r="AX86" i="8"/>
  <c r="AX85" i="8"/>
  <c r="AX84" i="8"/>
  <c r="AX83" i="8"/>
  <c r="AX82" i="8"/>
  <c r="AX81" i="8"/>
  <c r="AX80" i="8"/>
  <c r="AX79" i="8"/>
  <c r="AX78" i="8"/>
  <c r="AX77" i="8"/>
  <c r="AX76" i="8"/>
  <c r="AX75" i="8"/>
  <c r="AX74" i="8"/>
  <c r="AX73" i="8"/>
  <c r="AX72" i="8"/>
  <c r="AX71" i="8"/>
  <c r="AX70" i="8"/>
  <c r="AX69" i="8"/>
  <c r="AX68" i="8"/>
  <c r="AX67" i="8"/>
  <c r="AX66" i="8"/>
  <c r="AX65" i="8"/>
  <c r="AX64" i="8"/>
  <c r="AX63" i="8"/>
  <c r="AX62" i="8"/>
  <c r="AX61" i="8"/>
  <c r="AX60" i="8"/>
  <c r="AX59" i="8"/>
  <c r="Y87" i="8"/>
  <c r="Y86" i="8"/>
  <c r="Y85" i="8"/>
  <c r="Y84" i="8"/>
  <c r="Y83" i="8"/>
  <c r="Y82" i="8"/>
  <c r="Y81" i="8"/>
  <c r="Y80" i="8"/>
  <c r="Y79" i="8"/>
  <c r="Y78" i="8"/>
  <c r="Y77" i="8"/>
  <c r="Y76" i="8"/>
  <c r="Y75" i="8"/>
  <c r="Y74" i="8"/>
  <c r="Y73" i="8"/>
  <c r="Y72" i="8"/>
  <c r="Y71" i="8"/>
  <c r="Y70" i="8"/>
  <c r="Y69" i="8"/>
  <c r="Y68" i="8"/>
  <c r="Y67" i="8"/>
  <c r="Y66" i="8"/>
  <c r="Y65" i="8"/>
  <c r="Y64" i="8"/>
  <c r="Y63" i="8"/>
  <c r="AX88" i="8"/>
  <c r="BB158" i="8"/>
  <c r="BB157" i="8"/>
  <c r="BB156" i="8"/>
  <c r="BB155" i="8"/>
  <c r="BB154" i="8"/>
  <c r="BB153" i="8"/>
  <c r="BB152" i="8"/>
  <c r="BB151" i="8"/>
  <c r="BB150" i="8"/>
  <c r="BB149" i="8"/>
  <c r="BB148" i="8"/>
  <c r="BB147" i="8"/>
  <c r="BB146" i="8"/>
  <c r="BB145" i="8"/>
  <c r="BB144" i="8"/>
  <c r="BB143" i="8"/>
  <c r="BB142" i="8"/>
  <c r="BB141" i="8"/>
  <c r="BB140" i="8"/>
  <c r="BB139" i="8"/>
  <c r="BB138" i="8"/>
  <c r="BB137" i="8"/>
  <c r="BB136" i="8"/>
  <c r="BB135" i="8"/>
  <c r="BB134" i="8"/>
  <c r="BB133" i="8"/>
  <c r="BB132" i="8"/>
  <c r="BB131" i="8"/>
  <c r="BB130" i="8"/>
  <c r="BB129" i="8"/>
  <c r="BB128" i="8"/>
  <c r="BB127" i="8"/>
  <c r="BB126" i="8"/>
  <c r="BB125" i="8"/>
  <c r="BB124" i="8"/>
  <c r="BB123" i="8"/>
  <c r="BB122" i="8"/>
  <c r="BB121" i="8"/>
  <c r="BB120" i="8"/>
  <c r="BB118" i="8"/>
  <c r="BB116" i="8"/>
  <c r="BB115" i="8"/>
  <c r="BB114" i="8"/>
  <c r="BB113" i="8"/>
  <c r="BB112" i="8"/>
  <c r="BB111" i="8"/>
  <c r="BB110" i="8"/>
  <c r="BB109" i="8"/>
  <c r="BB107" i="8"/>
  <c r="BB106" i="8"/>
  <c r="BB105" i="8"/>
  <c r="BB104" i="8"/>
  <c r="BB103" i="8"/>
  <c r="BB102" i="8"/>
  <c r="BB101" i="8"/>
  <c r="BB100" i="8"/>
  <c r="BB99" i="8"/>
  <c r="BB98" i="8"/>
  <c r="BB97" i="8"/>
  <c r="BB96" i="8"/>
  <c r="BB95" i="8"/>
  <c r="BB94" i="8"/>
  <c r="BB93" i="8"/>
  <c r="BB92" i="8"/>
  <c r="BB91" i="8"/>
  <c r="BB90" i="8"/>
  <c r="BB119" i="8"/>
  <c r="BB117" i="8"/>
  <c r="BB88" i="8"/>
  <c r="BB86" i="8"/>
  <c r="BB85" i="8"/>
  <c r="BB84" i="8"/>
  <c r="BB83" i="8"/>
  <c r="BB82" i="8"/>
  <c r="BB81" i="8"/>
  <c r="BB80" i="8"/>
  <c r="BB79" i="8"/>
  <c r="BB78" i="8"/>
  <c r="BB77" i="8"/>
  <c r="BB76" i="8"/>
  <c r="BB75" i="8"/>
  <c r="BB74" i="8"/>
  <c r="BB73" i="8"/>
  <c r="BB72" i="8"/>
  <c r="BB71" i="8"/>
  <c r="BB70" i="8"/>
  <c r="BB69" i="8"/>
  <c r="BB68" i="8"/>
  <c r="BB67" i="8"/>
  <c r="BB66" i="8"/>
  <c r="BB65" i="8"/>
  <c r="BB64" i="8"/>
  <c r="BB63" i="8"/>
  <c r="BB62" i="8"/>
  <c r="BB61" i="8"/>
  <c r="BB60" i="8"/>
  <c r="BB59" i="8"/>
  <c r="BB89" i="8"/>
  <c r="BB87" i="8"/>
  <c r="BF158" i="8"/>
  <c r="BF157" i="8"/>
  <c r="BF156" i="8"/>
  <c r="BF155" i="8"/>
  <c r="BF154" i="8"/>
  <c r="BF153" i="8"/>
  <c r="BF152" i="8"/>
  <c r="BF151" i="8"/>
  <c r="BF150" i="8"/>
  <c r="BF149" i="8"/>
  <c r="BF148" i="8"/>
  <c r="BF147" i="8"/>
  <c r="BF146" i="8"/>
  <c r="BF145" i="8"/>
  <c r="BF144" i="8"/>
  <c r="BF143" i="8"/>
  <c r="BF142" i="8"/>
  <c r="BF141" i="8"/>
  <c r="BF140" i="8"/>
  <c r="BF139" i="8"/>
  <c r="BF138" i="8"/>
  <c r="BF137" i="8"/>
  <c r="BF136" i="8"/>
  <c r="BF135" i="8"/>
  <c r="BF134" i="8"/>
  <c r="BF133" i="8"/>
  <c r="BF132" i="8"/>
  <c r="BF131" i="8"/>
  <c r="BF130" i="8"/>
  <c r="BF129" i="8"/>
  <c r="BF128" i="8"/>
  <c r="BF127" i="8"/>
  <c r="BF126" i="8"/>
  <c r="BF125" i="8"/>
  <c r="BF124" i="8"/>
  <c r="BF123" i="8"/>
  <c r="BF122" i="8"/>
  <c r="BF121" i="8"/>
  <c r="BF120" i="8"/>
  <c r="BF119" i="8"/>
  <c r="BF117" i="8"/>
  <c r="BF116" i="8"/>
  <c r="BF115" i="8"/>
  <c r="BF114" i="8"/>
  <c r="BF113" i="8"/>
  <c r="BF112" i="8"/>
  <c r="BF111" i="8"/>
  <c r="BF110" i="8"/>
  <c r="BF109" i="8"/>
  <c r="BF107" i="8"/>
  <c r="BF106" i="8"/>
  <c r="BF105" i="8"/>
  <c r="BF104" i="8"/>
  <c r="BF103" i="8"/>
  <c r="BF102" i="8"/>
  <c r="BF101" i="8"/>
  <c r="BF100" i="8"/>
  <c r="BF99" i="8"/>
  <c r="BF98" i="8"/>
  <c r="BF97" i="8"/>
  <c r="BF96" i="8"/>
  <c r="BF95" i="8"/>
  <c r="BF94" i="8"/>
  <c r="BF93" i="8"/>
  <c r="BF92" i="8"/>
  <c r="BF91" i="8"/>
  <c r="BF90" i="8"/>
  <c r="BF118" i="8"/>
  <c r="BF89" i="8"/>
  <c r="BF87" i="8"/>
  <c r="BF86" i="8"/>
  <c r="BF85" i="8"/>
  <c r="BF84" i="8"/>
  <c r="BF83" i="8"/>
  <c r="BF82" i="8"/>
  <c r="BF81" i="8"/>
  <c r="BF80" i="8"/>
  <c r="BF79" i="8"/>
  <c r="BF78" i="8"/>
  <c r="BF77" i="8"/>
  <c r="BF76" i="8"/>
  <c r="BF75" i="8"/>
  <c r="BF74" i="8"/>
  <c r="BF73" i="8"/>
  <c r="BF72" i="8"/>
  <c r="BF71" i="8"/>
  <c r="BF70" i="8"/>
  <c r="BF69" i="8"/>
  <c r="BF68" i="8"/>
  <c r="BF67" i="8"/>
  <c r="BF66" i="8"/>
  <c r="BF65" i="8"/>
  <c r="BF64" i="8"/>
  <c r="BF63" i="8"/>
  <c r="BF62" i="8"/>
  <c r="BF61" i="8"/>
  <c r="BF60" i="8"/>
  <c r="BF59" i="8"/>
  <c r="BF88" i="8"/>
  <c r="BJ158" i="8"/>
  <c r="BJ157" i="8"/>
  <c r="BJ156" i="8"/>
  <c r="BJ155" i="8"/>
  <c r="BJ154" i="8"/>
  <c r="BJ153" i="8"/>
  <c r="BJ152" i="8"/>
  <c r="BJ151" i="8"/>
  <c r="BJ150" i="8"/>
  <c r="BJ149" i="8"/>
  <c r="BJ148" i="8"/>
  <c r="BJ147" i="8"/>
  <c r="BJ146" i="8"/>
  <c r="BJ145" i="8"/>
  <c r="BJ144" i="8"/>
  <c r="BJ143" i="8"/>
  <c r="BJ142" i="8"/>
  <c r="BJ141" i="8"/>
  <c r="BJ140" i="8"/>
  <c r="BJ139" i="8"/>
  <c r="BJ138" i="8"/>
  <c r="BJ137" i="8"/>
  <c r="BJ136" i="8"/>
  <c r="BJ135" i="8"/>
  <c r="BJ134" i="8"/>
  <c r="BJ133" i="8"/>
  <c r="BJ132" i="8"/>
  <c r="BJ131" i="8"/>
  <c r="BJ130" i="8"/>
  <c r="BJ129" i="8"/>
  <c r="BJ128" i="8"/>
  <c r="BJ127" i="8"/>
  <c r="BJ126" i="8"/>
  <c r="BJ125" i="8"/>
  <c r="BJ124" i="8"/>
  <c r="BJ123" i="8"/>
  <c r="BJ122" i="8"/>
  <c r="BJ121" i="8"/>
  <c r="BJ120" i="8"/>
  <c r="BJ118" i="8"/>
  <c r="BJ116" i="8"/>
  <c r="BJ115" i="8"/>
  <c r="BJ114" i="8"/>
  <c r="BJ113" i="8"/>
  <c r="BJ112" i="8"/>
  <c r="BJ111" i="8"/>
  <c r="BJ110" i="8"/>
  <c r="BJ109" i="8"/>
  <c r="BJ107" i="8"/>
  <c r="BJ106" i="8"/>
  <c r="BJ105" i="8"/>
  <c r="BJ104" i="8"/>
  <c r="BJ103" i="8"/>
  <c r="BJ102" i="8"/>
  <c r="BJ101" i="8"/>
  <c r="BJ100" i="8"/>
  <c r="BJ99" i="8"/>
  <c r="BJ98" i="8"/>
  <c r="BJ97" i="8"/>
  <c r="BJ96" i="8"/>
  <c r="BJ95" i="8"/>
  <c r="BJ94" i="8"/>
  <c r="BJ93" i="8"/>
  <c r="BJ92" i="8"/>
  <c r="BJ91" i="8"/>
  <c r="BJ90" i="8"/>
  <c r="BJ119" i="8"/>
  <c r="BJ117" i="8"/>
  <c r="BJ88" i="8"/>
  <c r="BJ86" i="8"/>
  <c r="BJ85" i="8"/>
  <c r="BJ84" i="8"/>
  <c r="BJ83" i="8"/>
  <c r="BJ82" i="8"/>
  <c r="BJ81" i="8"/>
  <c r="BJ80" i="8"/>
  <c r="BJ79" i="8"/>
  <c r="BJ78" i="8"/>
  <c r="BJ77" i="8"/>
  <c r="BJ76" i="8"/>
  <c r="BJ75" i="8"/>
  <c r="BJ74" i="8"/>
  <c r="BJ73" i="8"/>
  <c r="BJ72" i="8"/>
  <c r="BJ71" i="8"/>
  <c r="BJ70" i="8"/>
  <c r="BJ69" i="8"/>
  <c r="BJ68" i="8"/>
  <c r="BJ67" i="8"/>
  <c r="BJ66" i="8"/>
  <c r="BJ65" i="8"/>
  <c r="BJ64" i="8"/>
  <c r="BJ63" i="8"/>
  <c r="BJ62" i="8"/>
  <c r="BJ61" i="8"/>
  <c r="BJ60" i="8"/>
  <c r="BJ59" i="8"/>
  <c r="BJ89" i="8"/>
  <c r="BJ87" i="8"/>
  <c r="BN158" i="8"/>
  <c r="BN157" i="8"/>
  <c r="BN156" i="8"/>
  <c r="BN155" i="8"/>
  <c r="BN154" i="8"/>
  <c r="BN153" i="8"/>
  <c r="BN152" i="8"/>
  <c r="BN151" i="8"/>
  <c r="BN150" i="8"/>
  <c r="BN149" i="8"/>
  <c r="BN148" i="8"/>
  <c r="BN147" i="8"/>
  <c r="BN146" i="8"/>
  <c r="BN145" i="8"/>
  <c r="BN144" i="8"/>
  <c r="BN143" i="8"/>
  <c r="BN142" i="8"/>
  <c r="BN141" i="8"/>
  <c r="BN140" i="8"/>
  <c r="BN139" i="8"/>
  <c r="BN138" i="8"/>
  <c r="BN137" i="8"/>
  <c r="BN136" i="8"/>
  <c r="BN135" i="8"/>
  <c r="BN134" i="8"/>
  <c r="BN133" i="8"/>
  <c r="BN132" i="8"/>
  <c r="BN131" i="8"/>
  <c r="BN130" i="8"/>
  <c r="BN129" i="8"/>
  <c r="BN128" i="8"/>
  <c r="BN127" i="8"/>
  <c r="BN126" i="8"/>
  <c r="BN125" i="8"/>
  <c r="BN124" i="8"/>
  <c r="BN123" i="8"/>
  <c r="BN122" i="8"/>
  <c r="BN121" i="8"/>
  <c r="BN120" i="8"/>
  <c r="BN119" i="8"/>
  <c r="BN117" i="8"/>
  <c r="BN116" i="8"/>
  <c r="BN115" i="8"/>
  <c r="BN114" i="8"/>
  <c r="BN113" i="8"/>
  <c r="BN112" i="8"/>
  <c r="BN111" i="8"/>
  <c r="BN110" i="8"/>
  <c r="BN109" i="8"/>
  <c r="BN107" i="8"/>
  <c r="BN106" i="8"/>
  <c r="BN105" i="8"/>
  <c r="BN104" i="8"/>
  <c r="BN103" i="8"/>
  <c r="BN102" i="8"/>
  <c r="BN101" i="8"/>
  <c r="BN100" i="8"/>
  <c r="BN99" i="8"/>
  <c r="BN98" i="8"/>
  <c r="BN97" i="8"/>
  <c r="BN96" i="8"/>
  <c r="BN95" i="8"/>
  <c r="BN94" i="8"/>
  <c r="BN93" i="8"/>
  <c r="BN92" i="8"/>
  <c r="BN91" i="8"/>
  <c r="BN90" i="8"/>
  <c r="BN118" i="8"/>
  <c r="BN89" i="8"/>
  <c r="BN87" i="8"/>
  <c r="BN86" i="8"/>
  <c r="BN85" i="8"/>
  <c r="BN84" i="8"/>
  <c r="BN83" i="8"/>
  <c r="BN82" i="8"/>
  <c r="BN81" i="8"/>
  <c r="BN80" i="8"/>
  <c r="BN79" i="8"/>
  <c r="BN78" i="8"/>
  <c r="BN77" i="8"/>
  <c r="BN76" i="8"/>
  <c r="BN75" i="8"/>
  <c r="BN74" i="8"/>
  <c r="BN73" i="8"/>
  <c r="BN72" i="8"/>
  <c r="BN71" i="8"/>
  <c r="BN70" i="8"/>
  <c r="BN69" i="8"/>
  <c r="BN68" i="8"/>
  <c r="BN67" i="8"/>
  <c r="BN66" i="8"/>
  <c r="BN65" i="8"/>
  <c r="BN64" i="8"/>
  <c r="BN63" i="8"/>
  <c r="BN62" i="8"/>
  <c r="BN61" i="8"/>
  <c r="BN60" i="8"/>
  <c r="BN59" i="8"/>
  <c r="BN88" i="8"/>
  <c r="BR158" i="8"/>
  <c r="BR157" i="8"/>
  <c r="BR156" i="8"/>
  <c r="BR155" i="8"/>
  <c r="BR154" i="8"/>
  <c r="BR153" i="8"/>
  <c r="BR152" i="8"/>
  <c r="BR151" i="8"/>
  <c r="BR150" i="8"/>
  <c r="BR149" i="8"/>
  <c r="BR148" i="8"/>
  <c r="BR147" i="8"/>
  <c r="BR146" i="8"/>
  <c r="BR145" i="8"/>
  <c r="BR144" i="8"/>
  <c r="BR143" i="8"/>
  <c r="BR142" i="8"/>
  <c r="BR141" i="8"/>
  <c r="BR140" i="8"/>
  <c r="BR139" i="8"/>
  <c r="BR138" i="8"/>
  <c r="BR137" i="8"/>
  <c r="BR136" i="8"/>
  <c r="BR135" i="8"/>
  <c r="BR134" i="8"/>
  <c r="BR133" i="8"/>
  <c r="BR132" i="8"/>
  <c r="BR131" i="8"/>
  <c r="BR130" i="8"/>
  <c r="BR129" i="8"/>
  <c r="BR128" i="8"/>
  <c r="BR127" i="8"/>
  <c r="BR126" i="8"/>
  <c r="BR125" i="8"/>
  <c r="BR124" i="8"/>
  <c r="BR123" i="8"/>
  <c r="BR122" i="8"/>
  <c r="BR121" i="8"/>
  <c r="BR120" i="8"/>
  <c r="BR118" i="8"/>
  <c r="BR116" i="8"/>
  <c r="BR115" i="8"/>
  <c r="BR114" i="8"/>
  <c r="BR113" i="8"/>
  <c r="BR112" i="8"/>
  <c r="BR111" i="8"/>
  <c r="BR110" i="8"/>
  <c r="BR109" i="8"/>
  <c r="BR107" i="8"/>
  <c r="BR106" i="8"/>
  <c r="BR105" i="8"/>
  <c r="BR104" i="8"/>
  <c r="BR103" i="8"/>
  <c r="BR102" i="8"/>
  <c r="BR101" i="8"/>
  <c r="BR100" i="8"/>
  <c r="BR99" i="8"/>
  <c r="BR98" i="8"/>
  <c r="BR97" i="8"/>
  <c r="BR96" i="8"/>
  <c r="BR95" i="8"/>
  <c r="BR94" i="8"/>
  <c r="BR93" i="8"/>
  <c r="BR92" i="8"/>
  <c r="BR91" i="8"/>
  <c r="BR90" i="8"/>
  <c r="BR119" i="8"/>
  <c r="BR117" i="8"/>
  <c r="BR88" i="8"/>
  <c r="BR86" i="8"/>
  <c r="BR85" i="8"/>
  <c r="BR84" i="8"/>
  <c r="BR83" i="8"/>
  <c r="BR82" i="8"/>
  <c r="BR81" i="8"/>
  <c r="BR80" i="8"/>
  <c r="BR79" i="8"/>
  <c r="BR78" i="8"/>
  <c r="BR77" i="8"/>
  <c r="BR76" i="8"/>
  <c r="BR75" i="8"/>
  <c r="BR74" i="8"/>
  <c r="BR73" i="8"/>
  <c r="BR72" i="8"/>
  <c r="BR71" i="8"/>
  <c r="BR70" i="8"/>
  <c r="BR69" i="8"/>
  <c r="BR68" i="8"/>
  <c r="BR67" i="8"/>
  <c r="BR66" i="8"/>
  <c r="BR65" i="8"/>
  <c r="BR64" i="8"/>
  <c r="BR63" i="8"/>
  <c r="BR62" i="8"/>
  <c r="BR61" i="8"/>
  <c r="BR60" i="8"/>
  <c r="BR59" i="8"/>
  <c r="BR89" i="8"/>
  <c r="BR87" i="8"/>
  <c r="D58" i="8"/>
  <c r="H58" i="8"/>
  <c r="L58" i="8"/>
  <c r="P58" i="8"/>
  <c r="T58" i="8"/>
  <c r="X58" i="8"/>
  <c r="AB58" i="8"/>
  <c r="AF58" i="8"/>
  <c r="AJ58" i="8"/>
  <c r="AN58" i="8"/>
  <c r="AR58" i="8"/>
  <c r="AV58" i="8"/>
  <c r="AZ58" i="8"/>
  <c r="BD58" i="8"/>
  <c r="BH58" i="8"/>
  <c r="BL58" i="8"/>
  <c r="BP58" i="8"/>
  <c r="D59" i="8"/>
  <c r="H59" i="8"/>
  <c r="L59" i="8"/>
  <c r="P59" i="8"/>
  <c r="T59" i="8"/>
  <c r="X59" i="8"/>
  <c r="AB59" i="8"/>
  <c r="AF59" i="8"/>
  <c r="AJ59" i="8"/>
  <c r="AN59" i="8"/>
  <c r="AR59" i="8"/>
  <c r="AV59" i="8"/>
  <c r="C60" i="8"/>
  <c r="K60" i="8"/>
  <c r="S60" i="8"/>
  <c r="G61" i="8"/>
  <c r="O61" i="8"/>
  <c r="W61" i="8"/>
  <c r="BI61" i="8"/>
  <c r="I62" i="8"/>
  <c r="Y62" i="8"/>
  <c r="AO62" i="8"/>
  <c r="BE62" i="8"/>
  <c r="AA158" i="8"/>
  <c r="AA157" i="8"/>
  <c r="AA156" i="8"/>
  <c r="AA155" i="8"/>
  <c r="AA154" i="8"/>
  <c r="AA153" i="8"/>
  <c r="AA152" i="8"/>
  <c r="AA151" i="8"/>
  <c r="AA150" i="8"/>
  <c r="AA149" i="8"/>
  <c r="AA148" i="8"/>
  <c r="AA147" i="8"/>
  <c r="AA146" i="8"/>
  <c r="B158" i="8"/>
  <c r="B157" i="8"/>
  <c r="B156" i="8"/>
  <c r="B155" i="8"/>
  <c r="B154" i="8"/>
  <c r="B153" i="8"/>
  <c r="B152" i="8"/>
  <c r="B151" i="8"/>
  <c r="B150" i="8"/>
  <c r="B149" i="8"/>
  <c r="B148" i="8"/>
  <c r="B147" i="8"/>
  <c r="B146" i="8"/>
  <c r="B145" i="8"/>
  <c r="B144" i="8"/>
  <c r="B142" i="8"/>
  <c r="B141" i="8"/>
  <c r="B140" i="8"/>
  <c r="B139" i="8"/>
  <c r="B138" i="8"/>
  <c r="B137" i="8"/>
  <c r="B136" i="8"/>
  <c r="B135" i="8"/>
  <c r="B134" i="8"/>
  <c r="B133" i="8"/>
  <c r="B132" i="8"/>
  <c r="B131" i="8"/>
  <c r="B130" i="8"/>
  <c r="B129" i="8"/>
  <c r="B128" i="8"/>
  <c r="B127" i="8"/>
  <c r="B126" i="8"/>
  <c r="B125" i="8"/>
  <c r="B124" i="8"/>
  <c r="B123" i="8"/>
  <c r="B122" i="8"/>
  <c r="B121" i="8"/>
  <c r="B120" i="8"/>
  <c r="AA144" i="8"/>
  <c r="AA145" i="8"/>
  <c r="AA143" i="8"/>
  <c r="B143" i="8"/>
  <c r="AA142" i="8"/>
  <c r="AA141" i="8"/>
  <c r="AA140" i="8"/>
  <c r="AA139" i="8"/>
  <c r="AA138" i="8"/>
  <c r="AA137" i="8"/>
  <c r="AA136" i="8"/>
  <c r="AA135" i="8"/>
  <c r="AA134" i="8"/>
  <c r="AA133" i="8"/>
  <c r="AA132" i="8"/>
  <c r="AA131" i="8"/>
  <c r="AA130" i="8"/>
  <c r="AA129" i="8"/>
  <c r="AA128" i="8"/>
  <c r="AA127" i="8"/>
  <c r="AA126" i="8"/>
  <c r="AA125" i="8"/>
  <c r="AA124" i="8"/>
  <c r="AA123" i="8"/>
  <c r="AA122" i="8"/>
  <c r="AA121" i="8"/>
  <c r="AA120" i="8"/>
  <c r="AA119" i="8"/>
  <c r="AA118" i="8"/>
  <c r="AA117" i="8"/>
  <c r="B119" i="8"/>
  <c r="B117" i="8"/>
  <c r="B116" i="8"/>
  <c r="B115" i="8"/>
  <c r="B114" i="8"/>
  <c r="B113" i="8"/>
  <c r="B112" i="8"/>
  <c r="B111" i="8"/>
  <c r="B110" i="8"/>
  <c r="B109" i="8"/>
  <c r="B107" i="8"/>
  <c r="B106" i="8"/>
  <c r="B105" i="8"/>
  <c r="B104" i="8"/>
  <c r="B103" i="8"/>
  <c r="B102" i="8"/>
  <c r="B101" i="8"/>
  <c r="B100" i="8"/>
  <c r="B99" i="8"/>
  <c r="B98" i="8"/>
  <c r="B97" i="8"/>
  <c r="B96" i="8"/>
  <c r="B95" i="8"/>
  <c r="B94" i="8"/>
  <c r="B93" i="8"/>
  <c r="B92" i="8"/>
  <c r="B91" i="8"/>
  <c r="B118" i="8"/>
  <c r="AA116" i="8"/>
  <c r="AA115" i="8"/>
  <c r="AA114" i="8"/>
  <c r="AA113" i="8"/>
  <c r="AA112" i="8"/>
  <c r="AA111" i="8"/>
  <c r="AA110" i="8"/>
  <c r="AA109" i="8"/>
  <c r="AA107" i="8"/>
  <c r="AA106" i="8"/>
  <c r="AA105" i="8"/>
  <c r="AA104" i="8"/>
  <c r="AA10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B89"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90" i="8"/>
  <c r="B88" i="8"/>
  <c r="AE158" i="8"/>
  <c r="AE157" i="8"/>
  <c r="AE156" i="8"/>
  <c r="AE155" i="8"/>
  <c r="AE154" i="8"/>
  <c r="AE153" i="8"/>
  <c r="AE152" i="8"/>
  <c r="AE151" i="8"/>
  <c r="AE150" i="8"/>
  <c r="AE149" i="8"/>
  <c r="AE148" i="8"/>
  <c r="AE147" i="8"/>
  <c r="AE146"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AE145" i="8"/>
  <c r="AE143" i="8"/>
  <c r="AE144" i="8"/>
  <c r="AE142" i="8"/>
  <c r="AE141" i="8"/>
  <c r="AE140" i="8"/>
  <c r="AE139" i="8"/>
  <c r="AE138" i="8"/>
  <c r="AE137" i="8"/>
  <c r="AE136" i="8"/>
  <c r="AE135" i="8"/>
  <c r="AE134" i="8"/>
  <c r="AE133" i="8"/>
  <c r="AE132" i="8"/>
  <c r="AE131" i="8"/>
  <c r="AE130" i="8"/>
  <c r="AE129" i="8"/>
  <c r="AE128" i="8"/>
  <c r="AE127" i="8"/>
  <c r="AE126" i="8"/>
  <c r="AE125" i="8"/>
  <c r="AE124" i="8"/>
  <c r="AE123" i="8"/>
  <c r="AE122" i="8"/>
  <c r="AE121" i="8"/>
  <c r="AE120" i="8"/>
  <c r="AE119" i="8"/>
  <c r="AE118" i="8"/>
  <c r="AE117" i="8"/>
  <c r="F118" i="8"/>
  <c r="F116" i="8"/>
  <c r="F115" i="8"/>
  <c r="F114" i="8"/>
  <c r="F113" i="8"/>
  <c r="F112" i="8"/>
  <c r="F111" i="8"/>
  <c r="F110" i="8"/>
  <c r="F109" i="8"/>
  <c r="F107" i="8"/>
  <c r="F106" i="8"/>
  <c r="F105" i="8"/>
  <c r="F104" i="8"/>
  <c r="F103" i="8"/>
  <c r="F102" i="8"/>
  <c r="F101" i="8"/>
  <c r="F100" i="8"/>
  <c r="F99" i="8"/>
  <c r="F98" i="8"/>
  <c r="F97" i="8"/>
  <c r="F96" i="8"/>
  <c r="F95" i="8"/>
  <c r="F94" i="8"/>
  <c r="F93" i="8"/>
  <c r="F92" i="8"/>
  <c r="F91" i="8"/>
  <c r="F119" i="8"/>
  <c r="F117" i="8"/>
  <c r="AE116" i="8"/>
  <c r="AE115" i="8"/>
  <c r="AE114" i="8"/>
  <c r="AE113" i="8"/>
  <c r="AE112" i="8"/>
  <c r="AE111" i="8"/>
  <c r="AE110" i="8"/>
  <c r="AE109"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F90"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89" i="8"/>
  <c r="AI158" i="8"/>
  <c r="AI157" i="8"/>
  <c r="AI156" i="8"/>
  <c r="AI155" i="8"/>
  <c r="AI154" i="8"/>
  <c r="AI153" i="8"/>
  <c r="AI152" i="8"/>
  <c r="AI151" i="8"/>
  <c r="AI150" i="8"/>
  <c r="AI149" i="8"/>
  <c r="AI148" i="8"/>
  <c r="AI147" i="8"/>
  <c r="AI146" i="8"/>
  <c r="J158" i="8"/>
  <c r="J157" i="8"/>
  <c r="J156" i="8"/>
  <c r="J155" i="8"/>
  <c r="J154" i="8"/>
  <c r="J153" i="8"/>
  <c r="J152" i="8"/>
  <c r="J151" i="8"/>
  <c r="J150" i="8"/>
  <c r="J149" i="8"/>
  <c r="J148" i="8"/>
  <c r="J147" i="8"/>
  <c r="J146" i="8"/>
  <c r="J145" i="8"/>
  <c r="J144" i="8"/>
  <c r="J142" i="8"/>
  <c r="J141" i="8"/>
  <c r="J140" i="8"/>
  <c r="J139" i="8"/>
  <c r="J138" i="8"/>
  <c r="J137" i="8"/>
  <c r="J136" i="8"/>
  <c r="J135" i="8"/>
  <c r="J134" i="8"/>
  <c r="J133" i="8"/>
  <c r="J132" i="8"/>
  <c r="J131" i="8"/>
  <c r="J130" i="8"/>
  <c r="J129" i="8"/>
  <c r="J128" i="8"/>
  <c r="J127" i="8"/>
  <c r="J126" i="8"/>
  <c r="J125" i="8"/>
  <c r="J124" i="8"/>
  <c r="J123" i="8"/>
  <c r="J122" i="8"/>
  <c r="J121" i="8"/>
  <c r="J120" i="8"/>
  <c r="AI144" i="8"/>
  <c r="J143" i="8"/>
  <c r="AI145" i="8"/>
  <c r="AI143" i="8"/>
  <c r="AI142" i="8"/>
  <c r="AI141" i="8"/>
  <c r="AI140" i="8"/>
  <c r="AI139" i="8"/>
  <c r="AI138" i="8"/>
  <c r="AI137" i="8"/>
  <c r="AI136" i="8"/>
  <c r="AI135" i="8"/>
  <c r="AI134" i="8"/>
  <c r="AI133" i="8"/>
  <c r="AI132" i="8"/>
  <c r="AI131" i="8"/>
  <c r="AI130" i="8"/>
  <c r="AI129" i="8"/>
  <c r="AI128" i="8"/>
  <c r="AI127" i="8"/>
  <c r="AI126" i="8"/>
  <c r="AI125" i="8"/>
  <c r="AI124" i="8"/>
  <c r="AI123" i="8"/>
  <c r="AI122" i="8"/>
  <c r="AI121" i="8"/>
  <c r="AI120" i="8"/>
  <c r="AI119" i="8"/>
  <c r="AI118" i="8"/>
  <c r="AI117" i="8"/>
  <c r="J119" i="8"/>
  <c r="J117" i="8"/>
  <c r="J116" i="8"/>
  <c r="J115" i="8"/>
  <c r="J114" i="8"/>
  <c r="J113" i="8"/>
  <c r="J112" i="8"/>
  <c r="J111" i="8"/>
  <c r="J110" i="8"/>
  <c r="J109" i="8"/>
  <c r="J107" i="8"/>
  <c r="J106" i="8"/>
  <c r="J105" i="8"/>
  <c r="J104" i="8"/>
  <c r="J103" i="8"/>
  <c r="J102" i="8"/>
  <c r="J101" i="8"/>
  <c r="J100" i="8"/>
  <c r="J99" i="8"/>
  <c r="J98" i="8"/>
  <c r="J97" i="8"/>
  <c r="J96" i="8"/>
  <c r="J95" i="8"/>
  <c r="J94" i="8"/>
  <c r="J93" i="8"/>
  <c r="J92" i="8"/>
  <c r="J91" i="8"/>
  <c r="J118" i="8"/>
  <c r="AI116" i="8"/>
  <c r="AI115" i="8"/>
  <c r="AI114" i="8"/>
  <c r="AI113" i="8"/>
  <c r="AI112" i="8"/>
  <c r="AI111" i="8"/>
  <c r="AI110" i="8"/>
  <c r="AI109" i="8"/>
  <c r="AI107" i="8"/>
  <c r="AI106" i="8"/>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J89"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90" i="8"/>
  <c r="J88" i="8"/>
  <c r="AM158" i="8"/>
  <c r="AM157" i="8"/>
  <c r="AM156" i="8"/>
  <c r="AM155" i="8"/>
  <c r="AM154" i="8"/>
  <c r="AM153" i="8"/>
  <c r="AM152" i="8"/>
  <c r="AM151" i="8"/>
  <c r="AM150" i="8"/>
  <c r="AM149" i="8"/>
  <c r="AM148" i="8"/>
  <c r="AM147" i="8"/>
  <c r="AM146" i="8"/>
  <c r="N158" i="8"/>
  <c r="N157" i="8"/>
  <c r="N156" i="8"/>
  <c r="N155" i="8"/>
  <c r="N154" i="8"/>
  <c r="N153" i="8"/>
  <c r="N152" i="8"/>
  <c r="N151" i="8"/>
  <c r="N150" i="8"/>
  <c r="N149" i="8"/>
  <c r="N148" i="8"/>
  <c r="N147" i="8"/>
  <c r="N146" i="8"/>
  <c r="N145" i="8"/>
  <c r="N144" i="8"/>
  <c r="N142" i="8"/>
  <c r="N141" i="8"/>
  <c r="N140" i="8"/>
  <c r="N139" i="8"/>
  <c r="N138" i="8"/>
  <c r="N137" i="8"/>
  <c r="N136" i="8"/>
  <c r="N135" i="8"/>
  <c r="N134" i="8"/>
  <c r="N133" i="8"/>
  <c r="N132" i="8"/>
  <c r="N131" i="8"/>
  <c r="N130" i="8"/>
  <c r="N129" i="8"/>
  <c r="N128" i="8"/>
  <c r="N127" i="8"/>
  <c r="N126" i="8"/>
  <c r="N125" i="8"/>
  <c r="N124" i="8"/>
  <c r="N123" i="8"/>
  <c r="N122" i="8"/>
  <c r="N121" i="8"/>
  <c r="N120" i="8"/>
  <c r="AM145" i="8"/>
  <c r="AM143" i="8"/>
  <c r="N143" i="8"/>
  <c r="AM144"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N118" i="8"/>
  <c r="N116" i="8"/>
  <c r="N115" i="8"/>
  <c r="N114" i="8"/>
  <c r="N113" i="8"/>
  <c r="N112" i="8"/>
  <c r="N111" i="8"/>
  <c r="N110" i="8"/>
  <c r="N109" i="8"/>
  <c r="N107" i="8"/>
  <c r="N106" i="8"/>
  <c r="N105" i="8"/>
  <c r="N104" i="8"/>
  <c r="N103" i="8"/>
  <c r="N102" i="8"/>
  <c r="N101" i="8"/>
  <c r="N100" i="8"/>
  <c r="N99" i="8"/>
  <c r="N98" i="8"/>
  <c r="N97" i="8"/>
  <c r="N96" i="8"/>
  <c r="N95" i="8"/>
  <c r="N94" i="8"/>
  <c r="N93" i="8"/>
  <c r="N92" i="8"/>
  <c r="N91" i="8"/>
  <c r="N119" i="8"/>
  <c r="N117" i="8"/>
  <c r="AM116" i="8"/>
  <c r="AM115" i="8"/>
  <c r="AM114" i="8"/>
  <c r="AM113" i="8"/>
  <c r="AM112" i="8"/>
  <c r="AM111" i="8"/>
  <c r="AM110" i="8"/>
  <c r="AM109"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N90"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89" i="8"/>
  <c r="AQ158" i="8"/>
  <c r="AQ157" i="8"/>
  <c r="AQ156" i="8"/>
  <c r="AQ155" i="8"/>
  <c r="AQ154" i="8"/>
  <c r="AQ153" i="8"/>
  <c r="AQ152" i="8"/>
  <c r="AQ151" i="8"/>
  <c r="AQ150" i="8"/>
  <c r="AQ149" i="8"/>
  <c r="AQ148" i="8"/>
  <c r="AQ147" i="8"/>
  <c r="AQ146"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AQ144" i="8"/>
  <c r="AQ145" i="8"/>
  <c r="AQ143" i="8"/>
  <c r="AQ142" i="8"/>
  <c r="AQ141" i="8"/>
  <c r="AQ140" i="8"/>
  <c r="AQ139" i="8"/>
  <c r="AQ138" i="8"/>
  <c r="AQ137" i="8"/>
  <c r="AQ136" i="8"/>
  <c r="AQ135" i="8"/>
  <c r="AQ134" i="8"/>
  <c r="AQ133" i="8"/>
  <c r="AQ132" i="8"/>
  <c r="AQ131" i="8"/>
  <c r="AQ130" i="8"/>
  <c r="AQ129" i="8"/>
  <c r="AQ128" i="8"/>
  <c r="AQ127" i="8"/>
  <c r="AQ126" i="8"/>
  <c r="AQ125" i="8"/>
  <c r="AQ124" i="8"/>
  <c r="AQ123" i="8"/>
  <c r="AQ122" i="8"/>
  <c r="AQ121" i="8"/>
  <c r="AQ120" i="8"/>
  <c r="AQ119" i="8"/>
  <c r="AQ118" i="8"/>
  <c r="AQ117" i="8"/>
  <c r="R119" i="8"/>
  <c r="R117" i="8"/>
  <c r="R116" i="8"/>
  <c r="R115" i="8"/>
  <c r="R114" i="8"/>
  <c r="R113" i="8"/>
  <c r="R112" i="8"/>
  <c r="R111" i="8"/>
  <c r="R110" i="8"/>
  <c r="R109" i="8"/>
  <c r="R107" i="8"/>
  <c r="R106" i="8"/>
  <c r="R105" i="8"/>
  <c r="R104" i="8"/>
  <c r="R103" i="8"/>
  <c r="R102" i="8"/>
  <c r="R101" i="8"/>
  <c r="R100" i="8"/>
  <c r="R99" i="8"/>
  <c r="R98" i="8"/>
  <c r="R97" i="8"/>
  <c r="R96" i="8"/>
  <c r="R95" i="8"/>
  <c r="R94" i="8"/>
  <c r="R93" i="8"/>
  <c r="R92" i="8"/>
  <c r="R91" i="8"/>
  <c r="R118" i="8"/>
  <c r="AQ116" i="8"/>
  <c r="AQ115" i="8"/>
  <c r="AQ114" i="8"/>
  <c r="AQ113" i="8"/>
  <c r="AQ112" i="8"/>
  <c r="AQ111" i="8"/>
  <c r="AQ110" i="8"/>
  <c r="AQ109" i="8"/>
  <c r="AQ107" i="8"/>
  <c r="AQ106" i="8"/>
  <c r="AQ105" i="8"/>
  <c r="AQ104" i="8"/>
  <c r="AQ103" i="8"/>
  <c r="AQ102" i="8"/>
  <c r="AQ101" i="8"/>
  <c r="AQ100" i="8"/>
  <c r="AQ99" i="8"/>
  <c r="AQ98" i="8"/>
  <c r="AQ97" i="8"/>
  <c r="AQ96" i="8"/>
  <c r="AQ95" i="8"/>
  <c r="AQ94" i="8"/>
  <c r="AQ93" i="8"/>
  <c r="AQ92" i="8"/>
  <c r="AQ91" i="8"/>
  <c r="AQ90" i="8"/>
  <c r="AQ89" i="8"/>
  <c r="AQ88" i="8"/>
  <c r="AQ87" i="8"/>
  <c r="R90" i="8"/>
  <c r="AQ86" i="8"/>
  <c r="AQ85" i="8"/>
  <c r="AQ84" i="8"/>
  <c r="AQ83" i="8"/>
  <c r="AQ82" i="8"/>
  <c r="AQ81" i="8"/>
  <c r="AQ80" i="8"/>
  <c r="AQ79" i="8"/>
  <c r="AQ78" i="8"/>
  <c r="AQ77" i="8"/>
  <c r="AQ76" i="8"/>
  <c r="AQ75" i="8"/>
  <c r="AQ74" i="8"/>
  <c r="AQ73" i="8"/>
  <c r="AQ72" i="8"/>
  <c r="AQ71" i="8"/>
  <c r="AQ70" i="8"/>
  <c r="AQ69" i="8"/>
  <c r="AQ68" i="8"/>
  <c r="AQ67" i="8"/>
  <c r="AQ66" i="8"/>
  <c r="AQ65" i="8"/>
  <c r="AQ64" i="8"/>
  <c r="AQ63" i="8"/>
  <c r="AQ62" i="8"/>
  <c r="R89"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88" i="8"/>
  <c r="AU158" i="8"/>
  <c r="AU157" i="8"/>
  <c r="AU156" i="8"/>
  <c r="AU155" i="8"/>
  <c r="AU154" i="8"/>
  <c r="AU153" i="8"/>
  <c r="AU152" i="8"/>
  <c r="AU151" i="8"/>
  <c r="AU150" i="8"/>
  <c r="AU149" i="8"/>
  <c r="AU148" i="8"/>
  <c r="AU147" i="8"/>
  <c r="AU146"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AU145" i="8"/>
  <c r="AU143" i="8"/>
  <c r="AU144" i="8"/>
  <c r="AU142" i="8"/>
  <c r="AU141" i="8"/>
  <c r="AU140" i="8"/>
  <c r="AU139" i="8"/>
  <c r="AU138" i="8"/>
  <c r="AU137" i="8"/>
  <c r="AU136" i="8"/>
  <c r="AU135" i="8"/>
  <c r="AU134" i="8"/>
  <c r="AU133" i="8"/>
  <c r="AU132" i="8"/>
  <c r="AU131" i="8"/>
  <c r="AU130" i="8"/>
  <c r="AU129" i="8"/>
  <c r="AU128" i="8"/>
  <c r="AU127" i="8"/>
  <c r="AU126" i="8"/>
  <c r="AU125" i="8"/>
  <c r="AU124" i="8"/>
  <c r="AU123" i="8"/>
  <c r="AU122" i="8"/>
  <c r="AU121" i="8"/>
  <c r="AU120" i="8"/>
  <c r="AU119" i="8"/>
  <c r="AU118" i="8"/>
  <c r="AU117" i="8"/>
  <c r="V118" i="8"/>
  <c r="V116" i="8"/>
  <c r="V115" i="8"/>
  <c r="V114" i="8"/>
  <c r="V113" i="8"/>
  <c r="V112" i="8"/>
  <c r="V111" i="8"/>
  <c r="V110" i="8"/>
  <c r="V109" i="8"/>
  <c r="V107" i="8"/>
  <c r="V106" i="8"/>
  <c r="V105" i="8"/>
  <c r="V104" i="8"/>
  <c r="V103" i="8"/>
  <c r="V102" i="8"/>
  <c r="V101" i="8"/>
  <c r="V100" i="8"/>
  <c r="V99" i="8"/>
  <c r="V98" i="8"/>
  <c r="V97" i="8"/>
  <c r="V96" i="8"/>
  <c r="V95" i="8"/>
  <c r="V94" i="8"/>
  <c r="V93" i="8"/>
  <c r="V92" i="8"/>
  <c r="V91" i="8"/>
  <c r="V90" i="8"/>
  <c r="V119" i="8"/>
  <c r="V117" i="8"/>
  <c r="AU116" i="8"/>
  <c r="AU115" i="8"/>
  <c r="AU114" i="8"/>
  <c r="AU113" i="8"/>
  <c r="AU112" i="8"/>
  <c r="AU111" i="8"/>
  <c r="AU110" i="8"/>
  <c r="AU109" i="8"/>
  <c r="AU107" i="8"/>
  <c r="AU106" i="8"/>
  <c r="AU105" i="8"/>
  <c r="AU104" i="8"/>
  <c r="AU103" i="8"/>
  <c r="AU102" i="8"/>
  <c r="AU101" i="8"/>
  <c r="AU100" i="8"/>
  <c r="AU99" i="8"/>
  <c r="AU98" i="8"/>
  <c r="AU97" i="8"/>
  <c r="AU96" i="8"/>
  <c r="AU95" i="8"/>
  <c r="AU94" i="8"/>
  <c r="AU93" i="8"/>
  <c r="AU92" i="8"/>
  <c r="AU91" i="8"/>
  <c r="AU90" i="8"/>
  <c r="AU89" i="8"/>
  <c r="AU88" i="8"/>
  <c r="AU87" i="8"/>
  <c r="AU86" i="8"/>
  <c r="AU85" i="8"/>
  <c r="AU84" i="8"/>
  <c r="AU83" i="8"/>
  <c r="AU82" i="8"/>
  <c r="AU81" i="8"/>
  <c r="AU80" i="8"/>
  <c r="AU79" i="8"/>
  <c r="AU78" i="8"/>
  <c r="AU77" i="8"/>
  <c r="AU76" i="8"/>
  <c r="AU75" i="8"/>
  <c r="AU74" i="8"/>
  <c r="AU73" i="8"/>
  <c r="AU72" i="8"/>
  <c r="AU71" i="8"/>
  <c r="AU70" i="8"/>
  <c r="AU69" i="8"/>
  <c r="AU68" i="8"/>
  <c r="AU67" i="8"/>
  <c r="AU66" i="8"/>
  <c r="AU65" i="8"/>
  <c r="AU64" i="8"/>
  <c r="AU63" i="8"/>
  <c r="AU62"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89" i="8"/>
  <c r="AY158" i="8"/>
  <c r="AY157" i="8"/>
  <c r="AY156" i="8"/>
  <c r="AY155" i="8"/>
  <c r="AY154" i="8"/>
  <c r="AY153" i="8"/>
  <c r="AY152" i="8"/>
  <c r="AY151" i="8"/>
  <c r="AY150" i="8"/>
  <c r="AY149" i="8"/>
  <c r="AY148" i="8"/>
  <c r="AY147" i="8"/>
  <c r="AY146" i="8"/>
  <c r="Z158" i="8"/>
  <c r="Z157" i="8"/>
  <c r="Z156" i="8"/>
  <c r="Z155" i="8"/>
  <c r="Z154" i="8"/>
  <c r="Z153" i="8"/>
  <c r="Z152" i="8"/>
  <c r="Z151" i="8"/>
  <c r="Z150" i="8"/>
  <c r="Z149" i="8"/>
  <c r="Z148" i="8"/>
  <c r="Z147" i="8"/>
  <c r="Z146" i="8"/>
  <c r="Z145" i="8"/>
  <c r="Z144" i="8"/>
  <c r="Z143" i="8"/>
  <c r="Z142" i="8"/>
  <c r="Z141" i="8"/>
  <c r="Z140" i="8"/>
  <c r="Z139" i="8"/>
  <c r="Z138" i="8"/>
  <c r="Z137" i="8"/>
  <c r="Z136" i="8"/>
  <c r="Z135" i="8"/>
  <c r="Z134" i="8"/>
  <c r="Z133" i="8"/>
  <c r="Z132" i="8"/>
  <c r="Z131" i="8"/>
  <c r="Z130" i="8"/>
  <c r="Z129" i="8"/>
  <c r="Z128" i="8"/>
  <c r="Z127" i="8"/>
  <c r="Z126" i="8"/>
  <c r="Z125" i="8"/>
  <c r="Z124" i="8"/>
  <c r="Z123" i="8"/>
  <c r="Z122" i="8"/>
  <c r="Z121" i="8"/>
  <c r="Z120" i="8"/>
  <c r="AY144" i="8"/>
  <c r="AY145"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Z119" i="8"/>
  <c r="Z117" i="8"/>
  <c r="Z116" i="8"/>
  <c r="Z115" i="8"/>
  <c r="Z114" i="8"/>
  <c r="Z113" i="8"/>
  <c r="Z112" i="8"/>
  <c r="Z111" i="8"/>
  <c r="Z110" i="8"/>
  <c r="Z109" i="8"/>
  <c r="Z107" i="8"/>
  <c r="Z106" i="8"/>
  <c r="Z105" i="8"/>
  <c r="Z104" i="8"/>
  <c r="Z103" i="8"/>
  <c r="Z102" i="8"/>
  <c r="Z101" i="8"/>
  <c r="Z100" i="8"/>
  <c r="Z99" i="8"/>
  <c r="Z98" i="8"/>
  <c r="Z97" i="8"/>
  <c r="Z96" i="8"/>
  <c r="Z95" i="8"/>
  <c r="Z94" i="8"/>
  <c r="Z93" i="8"/>
  <c r="Z92" i="8"/>
  <c r="Z91" i="8"/>
  <c r="Z90" i="8"/>
  <c r="Z118" i="8"/>
  <c r="AY116" i="8"/>
  <c r="AY115" i="8"/>
  <c r="AY114" i="8"/>
  <c r="AY113" i="8"/>
  <c r="AY112" i="8"/>
  <c r="AY111" i="8"/>
  <c r="AY110" i="8"/>
  <c r="AY109"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Z89"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88" i="8"/>
  <c r="BC158" i="8"/>
  <c r="BC157" i="8"/>
  <c r="BC156" i="8"/>
  <c r="BC155" i="8"/>
  <c r="BC154" i="8"/>
  <c r="BC153" i="8"/>
  <c r="BC152" i="8"/>
  <c r="BC151" i="8"/>
  <c r="BC150" i="8"/>
  <c r="BC149" i="8"/>
  <c r="BC148" i="8"/>
  <c r="BC147" i="8"/>
  <c r="BC146" i="8"/>
  <c r="BC145" i="8"/>
  <c r="BC143" i="8"/>
  <c r="BC144" i="8"/>
  <c r="BC142" i="8"/>
  <c r="BC141" i="8"/>
  <c r="BC140" i="8"/>
  <c r="BC139" i="8"/>
  <c r="BC138" i="8"/>
  <c r="BC137" i="8"/>
  <c r="BC136" i="8"/>
  <c r="BC135" i="8"/>
  <c r="BC134" i="8"/>
  <c r="BC133" i="8"/>
  <c r="BC132" i="8"/>
  <c r="BC131" i="8"/>
  <c r="BC130" i="8"/>
  <c r="BC129" i="8"/>
  <c r="BC128" i="8"/>
  <c r="BC127" i="8"/>
  <c r="BC126" i="8"/>
  <c r="BC125" i="8"/>
  <c r="BC124" i="8"/>
  <c r="BC123" i="8"/>
  <c r="BC122" i="8"/>
  <c r="BC121" i="8"/>
  <c r="BC120" i="8"/>
  <c r="BC119" i="8"/>
  <c r="BC118" i="8"/>
  <c r="BC117" i="8"/>
  <c r="BC116" i="8"/>
  <c r="BC115" i="8"/>
  <c r="BC114" i="8"/>
  <c r="BC113" i="8"/>
  <c r="BC112" i="8"/>
  <c r="BC111" i="8"/>
  <c r="BC110" i="8"/>
  <c r="BC109" i="8"/>
  <c r="BC107" i="8"/>
  <c r="BC106" i="8"/>
  <c r="BC105" i="8"/>
  <c r="BC104" i="8"/>
  <c r="BC103" i="8"/>
  <c r="BC102" i="8"/>
  <c r="BC101" i="8"/>
  <c r="BC100" i="8"/>
  <c r="BC99" i="8"/>
  <c r="BC98" i="8"/>
  <c r="BC97" i="8"/>
  <c r="BC96" i="8"/>
  <c r="BC95" i="8"/>
  <c r="BC94" i="8"/>
  <c r="BC93" i="8"/>
  <c r="BC92" i="8"/>
  <c r="BC91" i="8"/>
  <c r="BC90" i="8"/>
  <c r="BC89" i="8"/>
  <c r="BC88" i="8"/>
  <c r="BC87" i="8"/>
  <c r="BC86" i="8"/>
  <c r="BC85" i="8"/>
  <c r="BC84" i="8"/>
  <c r="BC83" i="8"/>
  <c r="BC82" i="8"/>
  <c r="BC81" i="8"/>
  <c r="BC80" i="8"/>
  <c r="BC79" i="8"/>
  <c r="BC78" i="8"/>
  <c r="BC77" i="8"/>
  <c r="BC76" i="8"/>
  <c r="BC75" i="8"/>
  <c r="BC74" i="8"/>
  <c r="BC73" i="8"/>
  <c r="BC72" i="8"/>
  <c r="BC71" i="8"/>
  <c r="BC70" i="8"/>
  <c r="BC69" i="8"/>
  <c r="BC68" i="8"/>
  <c r="BC67" i="8"/>
  <c r="BC66" i="8"/>
  <c r="BC65" i="8"/>
  <c r="BC64" i="8"/>
  <c r="BC63" i="8"/>
  <c r="BC62" i="8"/>
  <c r="BC61" i="8"/>
  <c r="BG158" i="8"/>
  <c r="BG157" i="8"/>
  <c r="BG156" i="8"/>
  <c r="BG155" i="8"/>
  <c r="BG154" i="8"/>
  <c r="BG153" i="8"/>
  <c r="BG152" i="8"/>
  <c r="BG151" i="8"/>
  <c r="BG150" i="8"/>
  <c r="BG149" i="8"/>
  <c r="BG148" i="8"/>
  <c r="BG147" i="8"/>
  <c r="BG146" i="8"/>
  <c r="BG145" i="8"/>
  <c r="BG144" i="8"/>
  <c r="BG143" i="8"/>
  <c r="BG142" i="8"/>
  <c r="BG141" i="8"/>
  <c r="BG140" i="8"/>
  <c r="BG139" i="8"/>
  <c r="BG138" i="8"/>
  <c r="BG137" i="8"/>
  <c r="BG136" i="8"/>
  <c r="BG135" i="8"/>
  <c r="BG134" i="8"/>
  <c r="BG133" i="8"/>
  <c r="BG132" i="8"/>
  <c r="BG131" i="8"/>
  <c r="BG130" i="8"/>
  <c r="BG129" i="8"/>
  <c r="BG128" i="8"/>
  <c r="BG127" i="8"/>
  <c r="BG126" i="8"/>
  <c r="BG125" i="8"/>
  <c r="BG124" i="8"/>
  <c r="BG123" i="8"/>
  <c r="BG122" i="8"/>
  <c r="BG121" i="8"/>
  <c r="BG120" i="8"/>
  <c r="BG119" i="8"/>
  <c r="BG118" i="8"/>
  <c r="BG117" i="8"/>
  <c r="BG116" i="8"/>
  <c r="BG115" i="8"/>
  <c r="BG114" i="8"/>
  <c r="BG113" i="8"/>
  <c r="BG112" i="8"/>
  <c r="BG111" i="8"/>
  <c r="BG110" i="8"/>
  <c r="BG109" i="8"/>
  <c r="BG107" i="8"/>
  <c r="BG106" i="8"/>
  <c r="BG105" i="8"/>
  <c r="BG104" i="8"/>
  <c r="BG103" i="8"/>
  <c r="BG102" i="8"/>
  <c r="BG101" i="8"/>
  <c r="BG100" i="8"/>
  <c r="BG99" i="8"/>
  <c r="BG98" i="8"/>
  <c r="BG97" i="8"/>
  <c r="BG96" i="8"/>
  <c r="BG95" i="8"/>
  <c r="BG94" i="8"/>
  <c r="BG93" i="8"/>
  <c r="BG92" i="8"/>
  <c r="BG91" i="8"/>
  <c r="BG90" i="8"/>
  <c r="BG89" i="8"/>
  <c r="BG88" i="8"/>
  <c r="BG87" i="8"/>
  <c r="BG86" i="8"/>
  <c r="BG85" i="8"/>
  <c r="BG84" i="8"/>
  <c r="BG83" i="8"/>
  <c r="BG82" i="8"/>
  <c r="BG81" i="8"/>
  <c r="BG80" i="8"/>
  <c r="BG79" i="8"/>
  <c r="BG78" i="8"/>
  <c r="BG77" i="8"/>
  <c r="BG76" i="8"/>
  <c r="BG75" i="8"/>
  <c r="BG74" i="8"/>
  <c r="BG73" i="8"/>
  <c r="BG72" i="8"/>
  <c r="BG71" i="8"/>
  <c r="BG70" i="8"/>
  <c r="BG69" i="8"/>
  <c r="BG68" i="8"/>
  <c r="BG67" i="8"/>
  <c r="BG66" i="8"/>
  <c r="BG65" i="8"/>
  <c r="BG64" i="8"/>
  <c r="BG63" i="8"/>
  <c r="BG62" i="8"/>
  <c r="BG61" i="8"/>
  <c r="BK158" i="8"/>
  <c r="BK157" i="8"/>
  <c r="BK156" i="8"/>
  <c r="BK155" i="8"/>
  <c r="BK154" i="8"/>
  <c r="BK153" i="8"/>
  <c r="BK152" i="8"/>
  <c r="BK151" i="8"/>
  <c r="BK150" i="8"/>
  <c r="BK149" i="8"/>
  <c r="BK148" i="8"/>
  <c r="BK147" i="8"/>
  <c r="BK146" i="8"/>
  <c r="BK145" i="8"/>
  <c r="BK143" i="8"/>
  <c r="BK144"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O158" i="8"/>
  <c r="BO157" i="8"/>
  <c r="BO156" i="8"/>
  <c r="BO155" i="8"/>
  <c r="BO154" i="8"/>
  <c r="BO153" i="8"/>
  <c r="BO152" i="8"/>
  <c r="BO151" i="8"/>
  <c r="BO150" i="8"/>
  <c r="BO149" i="8"/>
  <c r="BO148" i="8"/>
  <c r="BO147" i="8"/>
  <c r="BO146" i="8"/>
  <c r="BO145" i="8"/>
  <c r="BO144" i="8"/>
  <c r="BO143" i="8"/>
  <c r="BO142" i="8"/>
  <c r="BO141" i="8"/>
  <c r="BO140" i="8"/>
  <c r="BO139" i="8"/>
  <c r="BO138" i="8"/>
  <c r="BO137" i="8"/>
  <c r="BO136" i="8"/>
  <c r="BO135" i="8"/>
  <c r="BO134" i="8"/>
  <c r="BO133" i="8"/>
  <c r="BO132" i="8"/>
  <c r="BO131" i="8"/>
  <c r="BO130" i="8"/>
  <c r="BO129" i="8"/>
  <c r="BO128" i="8"/>
  <c r="BO127" i="8"/>
  <c r="BO126" i="8"/>
  <c r="BO125" i="8"/>
  <c r="BO124" i="8"/>
  <c r="BO123" i="8"/>
  <c r="BO122" i="8"/>
  <c r="BO121" i="8"/>
  <c r="BO120" i="8"/>
  <c r="BO119" i="8"/>
  <c r="BO118" i="8"/>
  <c r="BO117" i="8"/>
  <c r="BO116" i="8"/>
  <c r="BO115" i="8"/>
  <c r="BO114" i="8"/>
  <c r="BO113" i="8"/>
  <c r="BO112" i="8"/>
  <c r="BO111" i="8"/>
  <c r="BO110" i="8"/>
  <c r="BO109" i="8"/>
  <c r="BO107" i="8"/>
  <c r="BO106" i="8"/>
  <c r="BO105" i="8"/>
  <c r="BO104" i="8"/>
  <c r="BO103" i="8"/>
  <c r="BO102" i="8"/>
  <c r="BO101" i="8"/>
  <c r="BO100" i="8"/>
  <c r="BO99" i="8"/>
  <c r="BO98" i="8"/>
  <c r="BO97" i="8"/>
  <c r="BO96" i="8"/>
  <c r="BO95" i="8"/>
  <c r="BO94" i="8"/>
  <c r="BO93" i="8"/>
  <c r="BO92" i="8"/>
  <c r="BO91" i="8"/>
  <c r="BO90" i="8"/>
  <c r="BO89" i="8"/>
  <c r="BO88" i="8"/>
  <c r="BO87" i="8"/>
  <c r="BO86" i="8"/>
  <c r="BO85" i="8"/>
  <c r="BO84" i="8"/>
  <c r="BO83" i="8"/>
  <c r="BO82" i="8"/>
  <c r="BO81" i="8"/>
  <c r="BO80" i="8"/>
  <c r="BO79" i="8"/>
  <c r="BO78" i="8"/>
  <c r="BO77" i="8"/>
  <c r="BO76" i="8"/>
  <c r="BO75" i="8"/>
  <c r="BO74" i="8"/>
  <c r="BO73" i="8"/>
  <c r="BO72" i="8"/>
  <c r="BO71" i="8"/>
  <c r="BO70" i="8"/>
  <c r="BO69" i="8"/>
  <c r="BO68" i="8"/>
  <c r="BO67" i="8"/>
  <c r="BO66" i="8"/>
  <c r="BO65" i="8"/>
  <c r="BO64" i="8"/>
  <c r="BO63" i="8"/>
  <c r="BO62" i="8"/>
  <c r="BO61" i="8"/>
  <c r="BS158" i="8"/>
  <c r="BS157" i="8"/>
  <c r="BS156" i="8"/>
  <c r="BS155" i="8"/>
  <c r="BS154" i="8"/>
  <c r="BS153" i="8"/>
  <c r="BS152" i="8"/>
  <c r="BS151" i="8"/>
  <c r="BS150" i="8"/>
  <c r="BS149" i="8"/>
  <c r="BS148" i="8"/>
  <c r="BS147" i="8"/>
  <c r="BS146" i="8"/>
  <c r="BS145" i="8"/>
  <c r="BS143" i="8"/>
  <c r="BS144" i="8"/>
  <c r="BS142" i="8"/>
  <c r="BS141" i="8"/>
  <c r="BS140" i="8"/>
  <c r="BS139" i="8"/>
  <c r="BS138" i="8"/>
  <c r="BS137" i="8"/>
  <c r="BS136" i="8"/>
  <c r="BS135" i="8"/>
  <c r="BS134" i="8"/>
  <c r="BS133" i="8"/>
  <c r="BS132" i="8"/>
  <c r="BS131" i="8"/>
  <c r="BS130" i="8"/>
  <c r="BS129" i="8"/>
  <c r="BS128" i="8"/>
  <c r="BS127" i="8"/>
  <c r="BS126" i="8"/>
  <c r="BS125" i="8"/>
  <c r="BS124" i="8"/>
  <c r="BS123" i="8"/>
  <c r="BS122" i="8"/>
  <c r="BS121" i="8"/>
  <c r="BS120" i="8"/>
  <c r="BS119" i="8"/>
  <c r="BS118" i="8"/>
  <c r="BS117" i="8"/>
  <c r="BS116" i="8"/>
  <c r="BS115" i="8"/>
  <c r="BS114" i="8"/>
  <c r="BS113" i="8"/>
  <c r="BS112" i="8"/>
  <c r="BS111" i="8"/>
  <c r="BS110" i="8"/>
  <c r="BS109" i="8"/>
  <c r="BS107" i="8"/>
  <c r="BS106" i="8"/>
  <c r="BS105" i="8"/>
  <c r="BS104" i="8"/>
  <c r="BS103" i="8"/>
  <c r="BS102" i="8"/>
  <c r="BS101" i="8"/>
  <c r="BS100" i="8"/>
  <c r="BS99" i="8"/>
  <c r="BS98" i="8"/>
  <c r="BS97" i="8"/>
  <c r="BS96" i="8"/>
  <c r="BS95" i="8"/>
  <c r="BS94" i="8"/>
  <c r="BS93" i="8"/>
  <c r="BS92" i="8"/>
  <c r="BS91" i="8"/>
  <c r="BS90" i="8"/>
  <c r="BS89" i="8"/>
  <c r="BS88" i="8"/>
  <c r="BS87" i="8"/>
  <c r="BS86" i="8"/>
  <c r="BS85" i="8"/>
  <c r="BS84" i="8"/>
  <c r="BS83" i="8"/>
  <c r="BS82" i="8"/>
  <c r="BS81" i="8"/>
  <c r="BS80" i="8"/>
  <c r="BS79" i="8"/>
  <c r="BS78" i="8"/>
  <c r="BS77" i="8"/>
  <c r="BS76" i="8"/>
  <c r="BS75" i="8"/>
  <c r="BS74" i="8"/>
  <c r="BS73" i="8"/>
  <c r="BS72" i="8"/>
  <c r="BS71" i="8"/>
  <c r="BS70" i="8"/>
  <c r="BS69" i="8"/>
  <c r="BS68" i="8"/>
  <c r="BS67" i="8"/>
  <c r="BS66" i="8"/>
  <c r="BS65" i="8"/>
  <c r="BS64" i="8"/>
  <c r="BS63" i="8"/>
  <c r="BS62" i="8"/>
  <c r="BS61" i="8"/>
  <c r="E58" i="8"/>
  <c r="I58" i="8"/>
  <c r="M58" i="8"/>
  <c r="Q58" i="8"/>
  <c r="U58" i="8"/>
  <c r="Y58" i="8"/>
  <c r="AC58" i="8"/>
  <c r="AG58" i="8"/>
  <c r="AK58" i="8"/>
  <c r="AO58" i="8"/>
  <c r="AS58" i="8"/>
  <c r="AW58" i="8"/>
  <c r="BA58" i="8"/>
  <c r="BE58" i="8"/>
  <c r="BI58" i="8"/>
  <c r="BM58" i="8"/>
  <c r="BQ58" i="8"/>
  <c r="E59" i="8"/>
  <c r="I59" i="8"/>
  <c r="M59" i="8"/>
  <c r="Q59" i="8"/>
  <c r="U59" i="8"/>
  <c r="Y59" i="8"/>
  <c r="AC59" i="8"/>
  <c r="AG59" i="8"/>
  <c r="AK59" i="8"/>
  <c r="AO59" i="8"/>
  <c r="AS59" i="8"/>
  <c r="AW59" i="8"/>
  <c r="BE59" i="8"/>
  <c r="BM59" i="8"/>
  <c r="E60" i="8"/>
  <c r="M60" i="8"/>
  <c r="U60" i="8"/>
  <c r="AC60" i="8"/>
  <c r="AK60" i="8"/>
  <c r="AS60" i="8"/>
  <c r="BA60" i="8"/>
  <c r="BI60" i="8"/>
  <c r="BQ60" i="8"/>
  <c r="I61" i="8"/>
  <c r="Q61" i="8"/>
  <c r="Y61" i="8"/>
  <c r="AG61" i="8"/>
  <c r="AO61" i="8"/>
  <c r="AW61" i="8"/>
  <c r="BM61" i="8"/>
  <c r="M62" i="8"/>
  <c r="AC62" i="8"/>
  <c r="AS62" i="8"/>
  <c r="BI62" i="8"/>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C170" i="8" l="1"/>
  <c r="C171" i="8"/>
  <c r="AS35" i="22"/>
  <c r="AQ35" i="22"/>
  <c r="AC35" i="22"/>
  <c r="O35" i="22"/>
  <c r="AS10" i="22"/>
  <c r="AC10" i="22"/>
  <c r="AQ10" i="22"/>
  <c r="O10" i="22"/>
  <c r="AS18" i="22"/>
  <c r="AC18" i="22"/>
  <c r="O18" i="22"/>
  <c r="AQ18" i="22"/>
  <c r="AS26" i="22"/>
  <c r="AQ26" i="22"/>
  <c r="AC26" i="22"/>
  <c r="O26" i="22"/>
  <c r="AS34" i="22"/>
  <c r="AC34" i="22"/>
  <c r="AQ34" i="22"/>
  <c r="O34" i="22"/>
  <c r="AS42" i="22"/>
  <c r="AQ42" i="22"/>
  <c r="AC42" i="22"/>
  <c r="O42" i="22"/>
  <c r="AS7" i="22"/>
  <c r="AQ7" i="22"/>
  <c r="AC7" i="22"/>
  <c r="O7" i="22"/>
  <c r="P7" i="22" s="1"/>
  <c r="AS11" i="22"/>
  <c r="AQ11" i="22"/>
  <c r="AC11" i="22"/>
  <c r="O11" i="22"/>
  <c r="AS15" i="22"/>
  <c r="AQ15" i="22"/>
  <c r="AC15" i="22"/>
  <c r="O15" i="22"/>
  <c r="AS19" i="22"/>
  <c r="AQ19" i="22"/>
  <c r="AC19" i="22"/>
  <c r="O19" i="22"/>
  <c r="AS23" i="22"/>
  <c r="AQ23" i="22"/>
  <c r="AC23" i="22"/>
  <c r="O23" i="22"/>
  <c r="AS27" i="22"/>
  <c r="AQ27" i="22"/>
  <c r="AC27" i="22"/>
  <c r="O27" i="22"/>
  <c r="AS31" i="22"/>
  <c r="AQ31" i="22"/>
  <c r="AC31" i="22"/>
  <c r="O31" i="22"/>
  <c r="AS39" i="22"/>
  <c r="AQ39" i="22"/>
  <c r="AC39" i="22"/>
  <c r="O39" i="22"/>
  <c r="AS43" i="22"/>
  <c r="AQ43" i="22"/>
  <c r="AC43" i="22"/>
  <c r="O43" i="22"/>
  <c r="AS8" i="22"/>
  <c r="O8" i="22"/>
  <c r="AQ8" i="22"/>
  <c r="AC8" i="22"/>
  <c r="AS12" i="22"/>
  <c r="O12" i="22"/>
  <c r="AQ12" i="22"/>
  <c r="AC12" i="22"/>
  <c r="AS16" i="22"/>
  <c r="O16" i="22"/>
  <c r="AQ16" i="22"/>
  <c r="AC16" i="22"/>
  <c r="AS20" i="22"/>
  <c r="O20" i="22"/>
  <c r="AQ20" i="22"/>
  <c r="AC20" i="22"/>
  <c r="AS24" i="22"/>
  <c r="O24" i="22"/>
  <c r="AQ24" i="22"/>
  <c r="AC24" i="22"/>
  <c r="AS28" i="22"/>
  <c r="AQ28" i="22"/>
  <c r="AC28" i="22"/>
  <c r="O28" i="22"/>
  <c r="AS32" i="22"/>
  <c r="AQ32" i="22"/>
  <c r="AC32" i="22"/>
  <c r="O32" i="22"/>
  <c r="AS36" i="22"/>
  <c r="AQ36" i="22"/>
  <c r="AC36" i="22"/>
  <c r="O36" i="22"/>
  <c r="AS40" i="22"/>
  <c r="AQ40" i="22"/>
  <c r="AC40" i="22"/>
  <c r="O40" i="22"/>
  <c r="AS6" i="22"/>
  <c r="AQ6" i="22"/>
  <c r="AC6" i="22"/>
  <c r="O6" i="22"/>
  <c r="AS14" i="22"/>
  <c r="O14" i="22"/>
  <c r="AQ14" i="22"/>
  <c r="AC14" i="22"/>
  <c r="AS22" i="22"/>
  <c r="AQ22" i="22"/>
  <c r="AC22" i="22"/>
  <c r="O22" i="22"/>
  <c r="AS30" i="22"/>
  <c r="O30" i="22"/>
  <c r="AQ30" i="22"/>
  <c r="AC30" i="22"/>
  <c r="AS38" i="22"/>
  <c r="O38" i="22"/>
  <c r="AQ38" i="22"/>
  <c r="AC38" i="22"/>
  <c r="AS5" i="22"/>
  <c r="BB5" i="22" s="1"/>
  <c r="AQ5" i="22"/>
  <c r="AC5" i="22"/>
  <c r="O5" i="22"/>
  <c r="AS9" i="22"/>
  <c r="AQ9" i="22"/>
  <c r="AC9" i="22"/>
  <c r="O9" i="22"/>
  <c r="AS13" i="22"/>
  <c r="AQ13" i="22"/>
  <c r="AC13" i="22"/>
  <c r="O13" i="22"/>
  <c r="AS17" i="22"/>
  <c r="AQ17" i="22"/>
  <c r="AC17" i="22"/>
  <c r="O17" i="22"/>
  <c r="AS21" i="22"/>
  <c r="AQ21" i="22"/>
  <c r="AC21" i="22"/>
  <c r="O21" i="22"/>
  <c r="AS25" i="22"/>
  <c r="AQ25" i="22"/>
  <c r="AC25" i="22"/>
  <c r="O25" i="22"/>
  <c r="AS29" i="22"/>
  <c r="AQ29" i="22"/>
  <c r="AC29" i="22"/>
  <c r="O29" i="22"/>
  <c r="AS33" i="22"/>
  <c r="AQ33" i="22"/>
  <c r="AC33" i="22"/>
  <c r="O33" i="22"/>
  <c r="AS37" i="22"/>
  <c r="AQ37" i="22"/>
  <c r="AC37" i="22"/>
  <c r="O37" i="22"/>
  <c r="AS41" i="22"/>
  <c r="AQ41" i="22"/>
  <c r="AC41" i="22"/>
  <c r="O41" i="22"/>
  <c r="C168" i="8"/>
  <c r="D22" i="33"/>
  <c r="D22" i="32"/>
  <c r="D22" i="30"/>
  <c r="D22" i="31"/>
  <c r="P23" i="22"/>
  <c r="AD23" i="22"/>
  <c r="I22" i="31"/>
  <c r="D34" i="32"/>
  <c r="D34" i="33"/>
  <c r="D34" i="31"/>
  <c r="D34" i="30"/>
  <c r="AD35" i="22"/>
  <c r="P35" i="22"/>
  <c r="I34" i="31"/>
  <c r="D31" i="33"/>
  <c r="D31" i="32"/>
  <c r="D31" i="30"/>
  <c r="D31" i="31"/>
  <c r="P32" i="22"/>
  <c r="AD32" i="22"/>
  <c r="I31" i="31"/>
  <c r="D6" i="33"/>
  <c r="D6" i="32"/>
  <c r="D6" i="31"/>
  <c r="D6" i="30"/>
  <c r="AD7" i="22"/>
  <c r="I6" i="31"/>
  <c r="D18" i="33"/>
  <c r="D18" i="32"/>
  <c r="D18" i="31"/>
  <c r="D18" i="30"/>
  <c r="AD19" i="22"/>
  <c r="P19" i="22"/>
  <c r="I18" i="31"/>
  <c r="D30" i="33"/>
  <c r="D30" i="32"/>
  <c r="D30" i="31"/>
  <c r="D30" i="30"/>
  <c r="AD31" i="22"/>
  <c r="P31" i="22"/>
  <c r="I30" i="31"/>
  <c r="D11" i="33"/>
  <c r="D11" i="32"/>
  <c r="D11" i="30"/>
  <c r="D11" i="31"/>
  <c r="AD12" i="22"/>
  <c r="P12" i="22"/>
  <c r="I11" i="31"/>
  <c r="D19" i="33"/>
  <c r="D19" i="32"/>
  <c r="D19" i="31"/>
  <c r="D19" i="30"/>
  <c r="AD20" i="22"/>
  <c r="P20" i="22"/>
  <c r="I19" i="31"/>
  <c r="D27" i="33"/>
  <c r="D27" i="32"/>
  <c r="D27" i="31"/>
  <c r="D27" i="30"/>
  <c r="AD28" i="22"/>
  <c r="P28" i="22"/>
  <c r="I27" i="31"/>
  <c r="D39" i="32"/>
  <c r="D39" i="31"/>
  <c r="D39" i="33"/>
  <c r="D39" i="30"/>
  <c r="P40" i="22"/>
  <c r="AD40" i="22"/>
  <c r="I39" i="31"/>
  <c r="D4" i="33"/>
  <c r="D4" i="30"/>
  <c r="D4" i="32"/>
  <c r="D4" i="31"/>
  <c r="AD5" i="22"/>
  <c r="P5" i="22"/>
  <c r="I4" i="31"/>
  <c r="D8" i="33"/>
  <c r="D8" i="32"/>
  <c r="D8" i="30"/>
  <c r="D8" i="31"/>
  <c r="AD9" i="22"/>
  <c r="P9" i="22"/>
  <c r="I8" i="31"/>
  <c r="D12" i="33"/>
  <c r="D12" i="32"/>
  <c r="D12" i="30"/>
  <c r="D12" i="31"/>
  <c r="AD13" i="22"/>
  <c r="P13" i="22"/>
  <c r="I12" i="31"/>
  <c r="D16" i="33"/>
  <c r="D16" i="32"/>
  <c r="D16" i="30"/>
  <c r="D16" i="31"/>
  <c r="AD17" i="22"/>
  <c r="P17" i="22"/>
  <c r="I16" i="31"/>
  <c r="D20" i="33"/>
  <c r="D20" i="32"/>
  <c r="D20" i="30"/>
  <c r="D20" i="31"/>
  <c r="AD21" i="22"/>
  <c r="P21" i="22"/>
  <c r="I20" i="31"/>
  <c r="D24" i="33"/>
  <c r="D24" i="32"/>
  <c r="D24" i="30"/>
  <c r="D24" i="31"/>
  <c r="AD25" i="22"/>
  <c r="P25" i="22"/>
  <c r="I24" i="31"/>
  <c r="D28" i="33"/>
  <c r="D28" i="32"/>
  <c r="D28" i="30"/>
  <c r="D28" i="31"/>
  <c r="AD29" i="22"/>
  <c r="P29" i="22"/>
  <c r="I28" i="31"/>
  <c r="D32" i="32"/>
  <c r="D32" i="33"/>
  <c r="D32" i="31"/>
  <c r="D32" i="30"/>
  <c r="P33" i="22"/>
  <c r="AD33" i="22"/>
  <c r="I32" i="31"/>
  <c r="D36" i="33"/>
  <c r="D36" i="32"/>
  <c r="D36" i="31"/>
  <c r="D36" i="30"/>
  <c r="P37" i="22"/>
  <c r="AD37" i="22"/>
  <c r="I36" i="31"/>
  <c r="D40" i="33"/>
  <c r="D40" i="32"/>
  <c r="D40" i="31"/>
  <c r="D40" i="30"/>
  <c r="P41" i="22"/>
  <c r="AD41" i="22"/>
  <c r="I40" i="31"/>
  <c r="D10" i="33"/>
  <c r="D10" i="32"/>
  <c r="D10" i="31"/>
  <c r="D10" i="30"/>
  <c r="AD11" i="22"/>
  <c r="P11" i="22"/>
  <c r="I10" i="31"/>
  <c r="D26" i="33"/>
  <c r="D26" i="32"/>
  <c r="D26" i="31"/>
  <c r="D26" i="30"/>
  <c r="P27" i="22"/>
  <c r="AD27" i="22"/>
  <c r="I26" i="31"/>
  <c r="D42" i="32"/>
  <c r="D42" i="33"/>
  <c r="D42" i="31"/>
  <c r="D42" i="30"/>
  <c r="AD43" i="22"/>
  <c r="P43" i="22"/>
  <c r="I42" i="31"/>
  <c r="D7" i="33"/>
  <c r="D7" i="32"/>
  <c r="D7" i="31"/>
  <c r="D7" i="30"/>
  <c r="AD8" i="22"/>
  <c r="P8" i="22"/>
  <c r="I7" i="31"/>
  <c r="D15" i="33"/>
  <c r="D15" i="32"/>
  <c r="D15" i="31"/>
  <c r="D15" i="30"/>
  <c r="AD16" i="22"/>
  <c r="P16" i="22"/>
  <c r="I15" i="31"/>
  <c r="D23" i="33"/>
  <c r="D23" i="32"/>
  <c r="D23" i="31"/>
  <c r="D23" i="30"/>
  <c r="AD24" i="22"/>
  <c r="P24" i="22"/>
  <c r="I23" i="31"/>
  <c r="D35" i="32"/>
  <c r="D35" i="33"/>
  <c r="D35" i="31"/>
  <c r="D35" i="30"/>
  <c r="P36" i="22"/>
  <c r="AD36" i="22"/>
  <c r="I35" i="31"/>
  <c r="D5" i="33"/>
  <c r="D5" i="32"/>
  <c r="D5" i="31"/>
  <c r="D5" i="30"/>
  <c r="AD6" i="22"/>
  <c r="P6" i="22"/>
  <c r="I5" i="31"/>
  <c r="D9" i="33"/>
  <c r="D9" i="31"/>
  <c r="D9" i="32"/>
  <c r="D9" i="30"/>
  <c r="AD10" i="22"/>
  <c r="P10" i="22"/>
  <c r="I9" i="31"/>
  <c r="D13" i="33"/>
  <c r="D13" i="32"/>
  <c r="D13" i="31"/>
  <c r="D13" i="30"/>
  <c r="AD14" i="22"/>
  <c r="P14" i="22"/>
  <c r="I13" i="31"/>
  <c r="D17" i="33"/>
  <c r="D17" i="31"/>
  <c r="D17" i="32"/>
  <c r="D17" i="30"/>
  <c r="AD18" i="22"/>
  <c r="P18" i="22"/>
  <c r="I17" i="31"/>
  <c r="D21" i="33"/>
  <c r="D21" i="32"/>
  <c r="D21" i="31"/>
  <c r="D21" i="30"/>
  <c r="AD22" i="22"/>
  <c r="P22" i="22"/>
  <c r="I21" i="31"/>
  <c r="D25" i="33"/>
  <c r="D25" i="31"/>
  <c r="D25" i="32"/>
  <c r="D25" i="30"/>
  <c r="AD26" i="22"/>
  <c r="P26" i="22"/>
  <c r="I25" i="31"/>
  <c r="D29" i="33"/>
  <c r="D29" i="32"/>
  <c r="D29" i="30"/>
  <c r="D29" i="31"/>
  <c r="AD30" i="22"/>
  <c r="P30" i="22"/>
  <c r="I29" i="31"/>
  <c r="D33" i="33"/>
  <c r="D33" i="32"/>
  <c r="D33" i="31"/>
  <c r="D33" i="30"/>
  <c r="AD34" i="22"/>
  <c r="P34" i="22"/>
  <c r="I33" i="31"/>
  <c r="D37" i="32"/>
  <c r="D37" i="33"/>
  <c r="D37" i="31"/>
  <c r="D37" i="30"/>
  <c r="AD38" i="22"/>
  <c r="P38" i="22"/>
  <c r="I37" i="31"/>
  <c r="D41" i="32"/>
  <c r="D41" i="33"/>
  <c r="D41" i="31"/>
  <c r="D41" i="30"/>
  <c r="AD42" i="22"/>
  <c r="P42" i="22"/>
  <c r="I41" i="31"/>
  <c r="D14" i="33"/>
  <c r="D14" i="32"/>
  <c r="D14" i="31"/>
  <c r="D14" i="30"/>
  <c r="AD15" i="22"/>
  <c r="P15" i="22"/>
  <c r="I14" i="31"/>
  <c r="D38" i="32"/>
  <c r="D38" i="33"/>
  <c r="D38" i="30"/>
  <c r="D38" i="31"/>
  <c r="P39" i="22"/>
  <c r="AD39" i="22"/>
  <c r="I38" i="31"/>
  <c r="D7" i="24"/>
  <c r="D15" i="24"/>
  <c r="D23" i="24"/>
  <c r="D27" i="24"/>
  <c r="D35" i="24"/>
  <c r="AR5" i="22"/>
  <c r="D4" i="24"/>
  <c r="D8" i="24"/>
  <c r="D12" i="24"/>
  <c r="D16" i="24"/>
  <c r="D20" i="24"/>
  <c r="D24" i="24"/>
  <c r="D28" i="24"/>
  <c r="D32" i="24"/>
  <c r="D36" i="24"/>
  <c r="D40" i="24"/>
  <c r="D9" i="24"/>
  <c r="D21" i="24"/>
  <c r="D41" i="24"/>
  <c r="D11" i="24"/>
  <c r="D19" i="24"/>
  <c r="D31" i="24"/>
  <c r="D39" i="24"/>
  <c r="D5" i="24"/>
  <c r="D13" i="24"/>
  <c r="D17" i="24"/>
  <c r="D25" i="24"/>
  <c r="D29" i="24"/>
  <c r="D33" i="24"/>
  <c r="D37" i="24"/>
  <c r="D6" i="24"/>
  <c r="D10" i="24"/>
  <c r="D14" i="24"/>
  <c r="D18" i="24"/>
  <c r="D22" i="24"/>
  <c r="D26" i="24"/>
  <c r="D30" i="24"/>
  <c r="D34" i="24"/>
  <c r="D38" i="24"/>
  <c r="D42" i="24"/>
  <c r="C163" i="8"/>
  <c r="C161" i="8"/>
  <c r="C162" i="8"/>
  <c r="C160" i="8"/>
  <c r="AR6" i="22"/>
  <c r="AR7" i="22"/>
  <c r="AR8" i="22"/>
  <c r="AR9" i="22"/>
  <c r="AR10" i="22"/>
  <c r="AR11" i="22"/>
  <c r="AR12" i="22"/>
  <c r="AR13" i="22"/>
  <c r="AR14" i="22"/>
  <c r="AR15" i="22"/>
  <c r="AR16" i="22"/>
  <c r="AR17" i="22"/>
  <c r="AR18" i="22"/>
  <c r="AR19" i="22"/>
  <c r="AR20" i="22"/>
  <c r="AR21" i="22"/>
  <c r="AR22" i="22"/>
  <c r="AR23" i="22"/>
  <c r="AR24" i="22"/>
  <c r="AR25" i="22"/>
  <c r="AR26" i="22"/>
  <c r="AR27" i="22"/>
  <c r="AR28" i="22"/>
  <c r="AR29" i="22"/>
  <c r="AR30" i="22"/>
  <c r="AR31" i="22"/>
  <c r="AR32" i="22"/>
  <c r="AR33" i="22"/>
  <c r="AR34" i="22"/>
  <c r="AR35" i="22"/>
  <c r="AR36" i="22"/>
  <c r="AR37" i="22"/>
  <c r="AR38" i="22"/>
  <c r="AR39" i="22"/>
  <c r="AR40" i="22"/>
  <c r="AR41" i="22"/>
  <c r="AR42" i="22"/>
  <c r="AR43" i="22"/>
  <c r="C166" i="8"/>
  <c r="C167" i="8"/>
  <c r="C164" i="8"/>
  <c r="C165" i="8"/>
  <c r="C173" i="8"/>
  <c r="C169" i="8"/>
  <c r="C174" i="8"/>
  <c r="C175" i="8"/>
  <c r="C172" i="8"/>
  <c r="B54" i="22"/>
  <c r="B53" i="22"/>
  <c r="B52" i="22"/>
  <c r="B51" i="22"/>
  <c r="B50" i="22"/>
  <c r="B49" i="22"/>
  <c r="B48" i="22"/>
  <c r="B47" i="22"/>
  <c r="B46" i="22"/>
  <c r="B45" i="22"/>
  <c r="B44" i="22"/>
  <c r="A40" i="22"/>
  <c r="AS44" i="22" l="1"/>
  <c r="AQ44" i="22"/>
  <c r="AC44" i="22"/>
  <c r="O44" i="22"/>
  <c r="AS46" i="22"/>
  <c r="AC46" i="22"/>
  <c r="AQ46" i="22"/>
  <c r="O46" i="22"/>
  <c r="AS51" i="22"/>
  <c r="AC51" i="22"/>
  <c r="AQ51" i="22"/>
  <c r="O51" i="22"/>
  <c r="AS48" i="22"/>
  <c r="AQ48" i="22"/>
  <c r="O48" i="22"/>
  <c r="AC48" i="22"/>
  <c r="AS52" i="22"/>
  <c r="AC52" i="22"/>
  <c r="AQ52" i="22"/>
  <c r="O52" i="22"/>
  <c r="AS54" i="22"/>
  <c r="AC54" i="22"/>
  <c r="O54" i="22"/>
  <c r="AQ54" i="22"/>
  <c r="AS47" i="22"/>
  <c r="AC47" i="22"/>
  <c r="AQ47" i="22"/>
  <c r="O47" i="22"/>
  <c r="AS45" i="22"/>
  <c r="AQ45" i="22"/>
  <c r="O45" i="22"/>
  <c r="AC45" i="22"/>
  <c r="AS49" i="22"/>
  <c r="AQ49" i="22"/>
  <c r="O49" i="22"/>
  <c r="AC49" i="22"/>
  <c r="AS53" i="22"/>
  <c r="AQ53" i="22"/>
  <c r="O53" i="22"/>
  <c r="AC53" i="22"/>
  <c r="AS50" i="22"/>
  <c r="AQ50" i="22"/>
  <c r="O50" i="22"/>
  <c r="AC50" i="22"/>
  <c r="D47" i="32"/>
  <c r="D47" i="31"/>
  <c r="D47" i="33"/>
  <c r="D47" i="30"/>
  <c r="AD48" i="22"/>
  <c r="P48" i="22"/>
  <c r="D47" i="24"/>
  <c r="D51" i="32"/>
  <c r="D51" i="33"/>
  <c r="D51" i="31"/>
  <c r="D51" i="30"/>
  <c r="D51" i="24"/>
  <c r="D44" i="24"/>
  <c r="D44" i="33"/>
  <c r="D44" i="32"/>
  <c r="D44" i="31"/>
  <c r="D44" i="30"/>
  <c r="AD45" i="22"/>
  <c r="P45" i="22"/>
  <c r="D52" i="33"/>
  <c r="D52" i="31"/>
  <c r="D52" i="32"/>
  <c r="D52" i="30"/>
  <c r="D52" i="24"/>
  <c r="D53" i="32"/>
  <c r="D53" i="33"/>
  <c r="D53" i="31"/>
  <c r="D53" i="30"/>
  <c r="D53" i="24"/>
  <c r="D43" i="32"/>
  <c r="D43" i="33"/>
  <c r="D43" i="31"/>
  <c r="D43" i="30"/>
  <c r="P44" i="22"/>
  <c r="AD44" i="22"/>
  <c r="I43" i="31"/>
  <c r="A50" i="22"/>
  <c r="D48" i="33"/>
  <c r="D48" i="32"/>
  <c r="D48" i="31"/>
  <c r="D48" i="30"/>
  <c r="D48" i="24"/>
  <c r="D45" i="32"/>
  <c r="D45" i="33"/>
  <c r="D45" i="31"/>
  <c r="D45" i="30"/>
  <c r="AD46" i="22"/>
  <c r="P46" i="22"/>
  <c r="D45" i="24"/>
  <c r="D49" i="32"/>
  <c r="D49" i="33"/>
  <c r="D49" i="30"/>
  <c r="D49" i="31"/>
  <c r="D49" i="24"/>
  <c r="D46" i="31"/>
  <c r="D46" i="33"/>
  <c r="D46" i="32"/>
  <c r="D46" i="30"/>
  <c r="AD47" i="22"/>
  <c r="P47" i="22"/>
  <c r="D46" i="24"/>
  <c r="D50" i="32"/>
  <c r="D50" i="33"/>
  <c r="D50" i="31"/>
  <c r="D50" i="30"/>
  <c r="D50" i="24"/>
  <c r="H16" i="31"/>
  <c r="H31" i="31"/>
  <c r="H15" i="31"/>
  <c r="H32" i="31"/>
  <c r="H42" i="31"/>
  <c r="H38" i="31"/>
  <c r="H34" i="31"/>
  <c r="H30" i="31"/>
  <c r="H26" i="31"/>
  <c r="H22" i="31"/>
  <c r="H18" i="31"/>
  <c r="H14" i="31"/>
  <c r="H10" i="31"/>
  <c r="H6" i="31"/>
  <c r="A45" i="22"/>
  <c r="AT45" i="22" s="1"/>
  <c r="D43" i="24"/>
  <c r="H4" i="31"/>
  <c r="H37" i="31"/>
  <c r="H29" i="31"/>
  <c r="H21" i="31"/>
  <c r="H13" i="31"/>
  <c r="H5" i="31"/>
  <c r="H36" i="31"/>
  <c r="H24" i="31"/>
  <c r="H8" i="31"/>
  <c r="H41" i="31"/>
  <c r="H33" i="31"/>
  <c r="H25" i="31"/>
  <c r="H17" i="31"/>
  <c r="H9" i="31"/>
  <c r="H40" i="31"/>
  <c r="H28" i="31"/>
  <c r="H20" i="31"/>
  <c r="H12" i="31"/>
  <c r="H39" i="31"/>
  <c r="H35" i="31"/>
  <c r="H27" i="31"/>
  <c r="H23" i="31"/>
  <c r="H19" i="31"/>
  <c r="H11" i="31"/>
  <c r="H7" i="31"/>
  <c r="AR44" i="22"/>
  <c r="AR46" i="22"/>
  <c r="AR48" i="22"/>
  <c r="AR50" i="22"/>
  <c r="AD50" i="22"/>
  <c r="P50" i="22"/>
  <c r="P53" i="22"/>
  <c r="AR53" i="22"/>
  <c r="AD53" i="22"/>
  <c r="AR47" i="22"/>
  <c r="H46" i="31"/>
  <c r="P49" i="22"/>
  <c r="AR49" i="22"/>
  <c r="AD49" i="22"/>
  <c r="AR51" i="22"/>
  <c r="AD51" i="22"/>
  <c r="P51" i="22"/>
  <c r="AR54" i="22"/>
  <c r="AD54" i="22"/>
  <c r="P54" i="22"/>
  <c r="AR45" i="22"/>
  <c r="P52" i="22"/>
  <c r="AR52" i="22"/>
  <c r="AD52" i="22"/>
  <c r="AT50" i="22"/>
  <c r="A51" i="22"/>
  <c r="AT51" i="22" s="1"/>
  <c r="A52" i="22"/>
  <c r="AT52" i="22" s="1"/>
  <c r="A53" i="22"/>
  <c r="AT53" i="22" s="1"/>
  <c r="A54" i="22"/>
  <c r="AT54" i="22" s="1"/>
  <c r="A46" i="22"/>
  <c r="AT46" i="22" s="1"/>
  <c r="A47" i="22"/>
  <c r="AT47" i="22" s="1"/>
  <c r="A48" i="22"/>
  <c r="AT48" i="22" s="1"/>
  <c r="A49" i="22"/>
  <c r="AT49" i="22" s="1"/>
  <c r="A41" i="22"/>
  <c r="AT41" i="22" s="1"/>
  <c r="A42" i="22"/>
  <c r="AT42" i="22" s="1"/>
  <c r="A43" i="22"/>
  <c r="AT43" i="22" s="1"/>
  <c r="A44" i="22"/>
  <c r="AT44" i="22" s="1"/>
  <c r="AT40" i="22"/>
  <c r="BA4" i="22"/>
  <c r="AQ4" i="22"/>
  <c r="AC4" i="22"/>
  <c r="O4" i="22"/>
  <c r="B2" i="14"/>
  <c r="E2" i="14"/>
  <c r="A35" i="22"/>
  <c r="H47" i="31" l="1"/>
  <c r="BB54" i="22"/>
  <c r="H48" i="31"/>
  <c r="BB52" i="22"/>
  <c r="H51" i="31"/>
  <c r="BB53" i="22"/>
  <c r="BC53" i="22" s="1"/>
  <c r="H52" i="31"/>
  <c r="BB50" i="22"/>
  <c r="BI50" i="22" s="1"/>
  <c r="H49" i="31"/>
  <c r="H43" i="31"/>
  <c r="BB47" i="22"/>
  <c r="H45" i="31"/>
  <c r="H50" i="31"/>
  <c r="BB49" i="22"/>
  <c r="BB48" i="22"/>
  <c r="BB46" i="22"/>
  <c r="BB41" i="22"/>
  <c r="BB43" i="22"/>
  <c r="BB42" i="22"/>
  <c r="BB40" i="22"/>
  <c r="A36" i="22"/>
  <c r="AT36" i="22" s="1"/>
  <c r="A37" i="22"/>
  <c r="AT37" i="22" s="1"/>
  <c r="A38" i="22"/>
  <c r="AT38" i="22" s="1"/>
  <c r="A39" i="22"/>
  <c r="AT39" i="22" s="1"/>
  <c r="AT35" i="22"/>
  <c r="BB35" i="22"/>
  <c r="BB37" i="22"/>
  <c r="BB39" i="22"/>
  <c r="BJ43" i="22"/>
  <c r="BJ42" i="22"/>
  <c r="BS53" i="22"/>
  <c r="BJ37" i="22"/>
  <c r="BS50" i="22"/>
  <c r="BJ35" i="22"/>
  <c r="BI53" i="22" l="1"/>
  <c r="BI54" i="22"/>
  <c r="BC54" i="22"/>
  <c r="F53" i="32" s="1"/>
  <c r="G53" i="32" s="1"/>
  <c r="B53" i="32" s="1"/>
  <c r="BB51" i="22"/>
  <c r="H50" i="33" s="1"/>
  <c r="H53" i="31"/>
  <c r="F52" i="32"/>
  <c r="G52" i="32" s="1"/>
  <c r="B52" i="32" s="1"/>
  <c r="F52" i="33"/>
  <c r="G52" i="33" s="1"/>
  <c r="F52" i="31"/>
  <c r="G52" i="31" s="1"/>
  <c r="B52" i="31" s="1"/>
  <c r="F52" i="30"/>
  <c r="G52" i="30" s="1"/>
  <c r="F52" i="24"/>
  <c r="G52" i="24" s="1"/>
  <c r="B52" i="24" s="1"/>
  <c r="H51" i="33"/>
  <c r="J51" i="31"/>
  <c r="H51" i="32"/>
  <c r="H51" i="30"/>
  <c r="H38" i="33"/>
  <c r="H38" i="32"/>
  <c r="H38" i="30"/>
  <c r="J38" i="31"/>
  <c r="H39" i="33"/>
  <c r="H39" i="30"/>
  <c r="H39" i="32"/>
  <c r="J39" i="31"/>
  <c r="H41" i="33"/>
  <c r="H41" i="32"/>
  <c r="J41" i="31"/>
  <c r="H41" i="30"/>
  <c r="BI52" i="22"/>
  <c r="H45" i="33"/>
  <c r="H45" i="32"/>
  <c r="H45" i="30"/>
  <c r="J45" i="31"/>
  <c r="H52" i="33"/>
  <c r="H52" i="32"/>
  <c r="J52" i="31"/>
  <c r="H52" i="30"/>
  <c r="H40" i="33"/>
  <c r="H40" i="32"/>
  <c r="J40" i="31"/>
  <c r="H40" i="30"/>
  <c r="H48" i="33"/>
  <c r="J48" i="31"/>
  <c r="H48" i="30"/>
  <c r="H48" i="32"/>
  <c r="H49" i="33"/>
  <c r="J49" i="31"/>
  <c r="H49" i="32"/>
  <c r="H49" i="30"/>
  <c r="BC52" i="22"/>
  <c r="BC50" i="22"/>
  <c r="H46" i="33"/>
  <c r="H46" i="32"/>
  <c r="J46" i="31"/>
  <c r="H46" i="30"/>
  <c r="H36" i="33"/>
  <c r="H36" i="32"/>
  <c r="J36" i="31"/>
  <c r="H36" i="30"/>
  <c r="H34" i="33"/>
  <c r="H34" i="32"/>
  <c r="H34" i="30"/>
  <c r="J34" i="31"/>
  <c r="H42" i="33"/>
  <c r="H42" i="32"/>
  <c r="J42" i="31"/>
  <c r="H42" i="30"/>
  <c r="H47" i="33"/>
  <c r="J47" i="31"/>
  <c r="H47" i="32"/>
  <c r="H47" i="30"/>
  <c r="BB45" i="22"/>
  <c r="BI45" i="22" s="1"/>
  <c r="H44" i="31"/>
  <c r="H53" i="33"/>
  <c r="H53" i="32"/>
  <c r="J53" i="31"/>
  <c r="H53" i="30"/>
  <c r="BB44" i="22"/>
  <c r="BC46" i="22"/>
  <c r="BI46" i="22"/>
  <c r="BC48" i="22"/>
  <c r="BI48" i="22"/>
  <c r="BC49" i="22"/>
  <c r="BI49" i="22"/>
  <c r="BC47" i="22"/>
  <c r="BI47" i="22"/>
  <c r="BB38" i="22"/>
  <c r="BI41" i="22"/>
  <c r="BC41" i="22"/>
  <c r="BI40" i="22"/>
  <c r="BC40" i="22"/>
  <c r="BC43" i="22"/>
  <c r="BI42" i="22"/>
  <c r="BC42" i="22"/>
  <c r="BI39" i="22"/>
  <c r="BC39" i="22"/>
  <c r="BC37" i="22"/>
  <c r="BI37" i="22"/>
  <c r="BI35" i="22"/>
  <c r="BC35" i="22"/>
  <c r="BB36" i="22"/>
  <c r="BS54" i="22"/>
  <c r="BJ46" i="22"/>
  <c r="BJ44" i="22"/>
  <c r="BJ41" i="22"/>
  <c r="BS46" i="22"/>
  <c r="BS38" i="22"/>
  <c r="BS48" i="22"/>
  <c r="BS52" i="22"/>
  <c r="BJ45" i="22"/>
  <c r="BS49" i="22"/>
  <c r="BS41" i="22"/>
  <c r="BJ48" i="22"/>
  <c r="BJ40" i="22"/>
  <c r="BS40" i="22"/>
  <c r="BJ39" i="22"/>
  <c r="BS42" i="22"/>
  <c r="BJ54" i="22"/>
  <c r="BJ47" i="22"/>
  <c r="BS45" i="22"/>
  <c r="BJ49" i="22"/>
  <c r="BS47" i="22"/>
  <c r="BS44" i="22"/>
  <c r="BS37" i="22"/>
  <c r="BS35" i="22"/>
  <c r="BJ50" i="22"/>
  <c r="BJ52" i="22"/>
  <c r="BJ53" i="22"/>
  <c r="BS39" i="22"/>
  <c r="BS43" i="22"/>
  <c r="F53" i="33" l="1"/>
  <c r="G53" i="33" s="1"/>
  <c r="F53" i="24"/>
  <c r="G53" i="24" s="1"/>
  <c r="B53" i="24" s="1"/>
  <c r="H50" i="30"/>
  <c r="F53" i="30"/>
  <c r="G53" i="30" s="1"/>
  <c r="F53" i="31"/>
  <c r="G53" i="31" s="1"/>
  <c r="B53" i="31" s="1"/>
  <c r="Q53" i="31" s="1"/>
  <c r="BI51" i="22"/>
  <c r="J50" i="31"/>
  <c r="BC45" i="22"/>
  <c r="F44" i="24" s="1"/>
  <c r="G44" i="24" s="1"/>
  <c r="B44" i="24" s="1"/>
  <c r="H50" i="32"/>
  <c r="BC51" i="22"/>
  <c r="F50" i="32" s="1"/>
  <c r="G50" i="32" s="1"/>
  <c r="B50" i="32" s="1"/>
  <c r="F41" i="24"/>
  <c r="G41" i="24" s="1"/>
  <c r="B41" i="24" s="1"/>
  <c r="F41" i="33"/>
  <c r="G41" i="33" s="1"/>
  <c r="B41" i="33" s="1"/>
  <c r="F41" i="32"/>
  <c r="G41" i="32" s="1"/>
  <c r="B41" i="32" s="1"/>
  <c r="F41" i="30"/>
  <c r="G41" i="30" s="1"/>
  <c r="B41" i="30" s="1"/>
  <c r="F41" i="31"/>
  <c r="G41" i="31" s="1"/>
  <c r="B41" i="31" s="1"/>
  <c r="F40" i="24"/>
  <c r="G40" i="24" s="1"/>
  <c r="B40" i="24" s="1"/>
  <c r="F40" i="32"/>
  <c r="G40" i="32" s="1"/>
  <c r="B40" i="32" s="1"/>
  <c r="F40" i="33"/>
  <c r="G40" i="33" s="1"/>
  <c r="B40" i="33" s="1"/>
  <c r="F40" i="31"/>
  <c r="G40" i="31" s="1"/>
  <c r="B40" i="31" s="1"/>
  <c r="F40" i="30"/>
  <c r="G40" i="30" s="1"/>
  <c r="B40" i="30" s="1"/>
  <c r="H35" i="33"/>
  <c r="H35" i="32"/>
  <c r="H35" i="30"/>
  <c r="J35" i="31"/>
  <c r="F36" i="24"/>
  <c r="G36" i="24" s="1"/>
  <c r="B36" i="24" s="1"/>
  <c r="F36" i="32"/>
  <c r="G36" i="32" s="1"/>
  <c r="B36" i="32" s="1"/>
  <c r="F36" i="33"/>
  <c r="G36" i="33" s="1"/>
  <c r="B36" i="33" s="1"/>
  <c r="F36" i="31"/>
  <c r="G36" i="31" s="1"/>
  <c r="B36" i="31" s="1"/>
  <c r="F36" i="30"/>
  <c r="G36" i="30" s="1"/>
  <c r="B36" i="30" s="1"/>
  <c r="F46" i="24"/>
  <c r="G46" i="24" s="1"/>
  <c r="B46" i="24" s="1"/>
  <c r="F46" i="32"/>
  <c r="G46" i="32" s="1"/>
  <c r="B46" i="32" s="1"/>
  <c r="F46" i="33"/>
  <c r="G46" i="33" s="1"/>
  <c r="F46" i="31"/>
  <c r="G46" i="31" s="1"/>
  <c r="B46" i="31" s="1"/>
  <c r="F46" i="30"/>
  <c r="G46" i="30" s="1"/>
  <c r="F34" i="24"/>
  <c r="G34" i="24" s="1"/>
  <c r="B34" i="24" s="1"/>
  <c r="F34" i="32"/>
  <c r="G34" i="32" s="1"/>
  <c r="B34" i="32" s="1"/>
  <c r="F34" i="33"/>
  <c r="G34" i="33" s="1"/>
  <c r="B34" i="33" s="1"/>
  <c r="F34" i="31"/>
  <c r="G34" i="31" s="1"/>
  <c r="B34" i="31" s="1"/>
  <c r="F34" i="30"/>
  <c r="G34" i="30" s="1"/>
  <c r="B34" i="30" s="1"/>
  <c r="F38" i="24"/>
  <c r="G38" i="24" s="1"/>
  <c r="B38" i="24" s="1"/>
  <c r="F38" i="32"/>
  <c r="G38" i="32" s="1"/>
  <c r="B38" i="32" s="1"/>
  <c r="F38" i="33"/>
  <c r="G38" i="33" s="1"/>
  <c r="B38" i="33" s="1"/>
  <c r="F38" i="31"/>
  <c r="G38" i="31" s="1"/>
  <c r="B38" i="31" s="1"/>
  <c r="F38" i="30"/>
  <c r="G38" i="30" s="1"/>
  <c r="B38" i="30" s="1"/>
  <c r="F42" i="24"/>
  <c r="G42" i="24" s="1"/>
  <c r="B42" i="24" s="1"/>
  <c r="F42" i="32"/>
  <c r="G42" i="32" s="1"/>
  <c r="B42" i="32" s="1"/>
  <c r="F42" i="33"/>
  <c r="G42" i="33" s="1"/>
  <c r="B42" i="33" s="1"/>
  <c r="F42" i="31"/>
  <c r="G42" i="31" s="1"/>
  <c r="B42" i="31" s="1"/>
  <c r="F42" i="30"/>
  <c r="G42" i="30" s="1"/>
  <c r="B42" i="30" s="1"/>
  <c r="F45" i="24"/>
  <c r="G45" i="24" s="1"/>
  <c r="B45" i="24" s="1"/>
  <c r="F45" i="33"/>
  <c r="G45" i="33" s="1"/>
  <c r="F45" i="32"/>
  <c r="G45" i="32" s="1"/>
  <c r="B45" i="32" s="1"/>
  <c r="F45" i="31"/>
  <c r="G45" i="31" s="1"/>
  <c r="B45" i="31" s="1"/>
  <c r="F45" i="30"/>
  <c r="G45" i="30" s="1"/>
  <c r="H44" i="33"/>
  <c r="H44" i="32"/>
  <c r="H44" i="30"/>
  <c r="J44" i="31"/>
  <c r="L53" i="32"/>
  <c r="N53" i="32"/>
  <c r="S53" i="32"/>
  <c r="M53" i="32"/>
  <c r="Q53" i="32"/>
  <c r="O53" i="32"/>
  <c r="P53" i="32"/>
  <c r="R53" i="32"/>
  <c r="F51" i="33"/>
  <c r="G51" i="33" s="1"/>
  <c r="F51" i="32"/>
  <c r="G51" i="32" s="1"/>
  <c r="B51" i="32" s="1"/>
  <c r="F51" i="31"/>
  <c r="G51" i="31" s="1"/>
  <c r="B51" i="31" s="1"/>
  <c r="F51" i="30"/>
  <c r="G51" i="30" s="1"/>
  <c r="F51" i="24"/>
  <c r="G51" i="24" s="1"/>
  <c r="B51" i="24" s="1"/>
  <c r="F39" i="24"/>
  <c r="G39" i="24" s="1"/>
  <c r="B39" i="24" s="1"/>
  <c r="F39" i="33"/>
  <c r="G39" i="33" s="1"/>
  <c r="B39" i="33" s="1"/>
  <c r="F39" i="32"/>
  <c r="G39" i="32" s="1"/>
  <c r="B39" i="32" s="1"/>
  <c r="F39" i="30"/>
  <c r="G39" i="30" s="1"/>
  <c r="B39" i="30" s="1"/>
  <c r="F39" i="31"/>
  <c r="G39" i="31" s="1"/>
  <c r="B39" i="31" s="1"/>
  <c r="H37" i="33"/>
  <c r="H37" i="32"/>
  <c r="H37" i="30"/>
  <c r="J37" i="31"/>
  <c r="F48" i="32"/>
  <c r="G48" i="32" s="1"/>
  <c r="B48" i="32" s="1"/>
  <c r="F48" i="33"/>
  <c r="G48" i="33" s="1"/>
  <c r="F48" i="31"/>
  <c r="G48" i="31" s="1"/>
  <c r="B48" i="31" s="1"/>
  <c r="F48" i="30"/>
  <c r="G48" i="30" s="1"/>
  <c r="F48" i="24"/>
  <c r="G48" i="24" s="1"/>
  <c r="B48" i="24" s="1"/>
  <c r="F47" i="24"/>
  <c r="G47" i="24" s="1"/>
  <c r="B47" i="24" s="1"/>
  <c r="F47" i="33"/>
  <c r="G47" i="33" s="1"/>
  <c r="F47" i="32"/>
  <c r="G47" i="32" s="1"/>
  <c r="B47" i="32" s="1"/>
  <c r="F47" i="30"/>
  <c r="G47" i="30" s="1"/>
  <c r="F47" i="31"/>
  <c r="G47" i="31" s="1"/>
  <c r="B47" i="31" s="1"/>
  <c r="BI44" i="22"/>
  <c r="H43" i="33"/>
  <c r="H43" i="32"/>
  <c r="H43" i="30"/>
  <c r="J43" i="31"/>
  <c r="F49" i="33"/>
  <c r="G49" i="33" s="1"/>
  <c r="F49" i="32"/>
  <c r="G49" i="32" s="1"/>
  <c r="B49" i="32" s="1"/>
  <c r="F49" i="31"/>
  <c r="G49" i="31" s="1"/>
  <c r="B49" i="31" s="1"/>
  <c r="F49" i="30"/>
  <c r="G49" i="30" s="1"/>
  <c r="F49" i="24"/>
  <c r="G49" i="24" s="1"/>
  <c r="B49" i="24" s="1"/>
  <c r="O52" i="32"/>
  <c r="Q52" i="32"/>
  <c r="S52" i="32"/>
  <c r="N52" i="32"/>
  <c r="M52" i="32"/>
  <c r="L52" i="32"/>
  <c r="P52" i="32"/>
  <c r="R52" i="32"/>
  <c r="BC44" i="22"/>
  <c r="BI38" i="22"/>
  <c r="BC38" i="22"/>
  <c r="BI36" i="22"/>
  <c r="BC36" i="22"/>
  <c r="BJ51" i="22"/>
  <c r="BS36" i="22"/>
  <c r="BJ36" i="22"/>
  <c r="BS51" i="22"/>
  <c r="BJ38" i="22"/>
  <c r="F44" i="33" l="1"/>
  <c r="G44" i="33" s="1"/>
  <c r="Q52" i="31"/>
  <c r="L53" i="31"/>
  <c r="O53" i="31"/>
  <c r="M52" i="31"/>
  <c r="N53" i="31"/>
  <c r="O52" i="31"/>
  <c r="N52" i="31"/>
  <c r="P53" i="31"/>
  <c r="M53" i="31"/>
  <c r="L52" i="31"/>
  <c r="K53" i="31"/>
  <c r="K52" i="31"/>
  <c r="P52" i="31"/>
  <c r="F44" i="31"/>
  <c r="G44" i="31" s="1"/>
  <c r="B44" i="31" s="1"/>
  <c r="F50" i="31"/>
  <c r="G50" i="31" s="1"/>
  <c r="B50" i="31" s="1"/>
  <c r="M49" i="31" s="1"/>
  <c r="F50" i="30"/>
  <c r="G50" i="30" s="1"/>
  <c r="F50" i="33"/>
  <c r="G50" i="33" s="1"/>
  <c r="F50" i="24"/>
  <c r="G50" i="24" s="1"/>
  <c r="B50" i="24" s="1"/>
  <c r="F44" i="32"/>
  <c r="G44" i="32" s="1"/>
  <c r="B44" i="32" s="1"/>
  <c r="Q44" i="32" s="1"/>
  <c r="F44" i="30"/>
  <c r="G44" i="30" s="1"/>
  <c r="O51" i="32"/>
  <c r="M51" i="32"/>
  <c r="N51" i="32"/>
  <c r="L51" i="32"/>
  <c r="R51" i="32"/>
  <c r="Q51" i="32"/>
  <c r="P51" i="32"/>
  <c r="S51" i="32"/>
  <c r="F43" i="24"/>
  <c r="G43" i="24" s="1"/>
  <c r="B43" i="24" s="1"/>
  <c r="F43" i="33"/>
  <c r="G43" i="33" s="1"/>
  <c r="B43" i="33" s="1"/>
  <c r="F43" i="32"/>
  <c r="G43" i="32" s="1"/>
  <c r="B43" i="32" s="1"/>
  <c r="N41" i="32" s="1"/>
  <c r="F43" i="31"/>
  <c r="G43" i="31" s="1"/>
  <c r="B43" i="31" s="1"/>
  <c r="F43" i="30"/>
  <c r="G43" i="30" s="1"/>
  <c r="B43" i="30" s="1"/>
  <c r="R47" i="32"/>
  <c r="L47" i="32"/>
  <c r="Q47" i="32"/>
  <c r="O47" i="32"/>
  <c r="P47" i="32"/>
  <c r="S47" i="32"/>
  <c r="M47" i="32"/>
  <c r="N47" i="32"/>
  <c r="R49" i="32"/>
  <c r="M49" i="32"/>
  <c r="O49" i="32"/>
  <c r="L49" i="32"/>
  <c r="S49" i="32"/>
  <c r="N49" i="32"/>
  <c r="P49" i="32"/>
  <c r="Q49" i="32"/>
  <c r="F37" i="24"/>
  <c r="G37" i="24" s="1"/>
  <c r="B37" i="24" s="1"/>
  <c r="F37" i="33"/>
  <c r="G37" i="33" s="1"/>
  <c r="B37" i="33" s="1"/>
  <c r="F37" i="32"/>
  <c r="G37" i="32" s="1"/>
  <c r="B37" i="32" s="1"/>
  <c r="F37" i="31"/>
  <c r="G37" i="31" s="1"/>
  <c r="B37" i="31" s="1"/>
  <c r="F37" i="30"/>
  <c r="G37" i="30" s="1"/>
  <c r="B37" i="30" s="1"/>
  <c r="M46" i="32"/>
  <c r="N46" i="32"/>
  <c r="O46" i="32"/>
  <c r="P46" i="32"/>
  <c r="Q46" i="32"/>
  <c r="R46" i="32"/>
  <c r="L46" i="32"/>
  <c r="S46" i="32"/>
  <c r="Q50" i="32"/>
  <c r="S50" i="32"/>
  <c r="N50" i="32"/>
  <c r="L50" i="32"/>
  <c r="O50" i="32"/>
  <c r="M50" i="32"/>
  <c r="P50" i="32"/>
  <c r="R50" i="32"/>
  <c r="F35" i="24"/>
  <c r="G35" i="24" s="1"/>
  <c r="B35" i="24" s="1"/>
  <c r="F35" i="33"/>
  <c r="G35" i="33" s="1"/>
  <c r="B35" i="33" s="1"/>
  <c r="F35" i="32"/>
  <c r="G35" i="32" s="1"/>
  <c r="B35" i="32" s="1"/>
  <c r="F35" i="30"/>
  <c r="G35" i="30" s="1"/>
  <c r="B35" i="30" s="1"/>
  <c r="F35" i="31"/>
  <c r="G35" i="31" s="1"/>
  <c r="B35" i="31" s="1"/>
  <c r="M48" i="32"/>
  <c r="S48" i="32"/>
  <c r="Q48" i="32"/>
  <c r="R48" i="32"/>
  <c r="P48" i="32"/>
  <c r="O48" i="32"/>
  <c r="N48" i="32"/>
  <c r="L48" i="32"/>
  <c r="M51" i="31"/>
  <c r="L51" i="31"/>
  <c r="O51" i="31"/>
  <c r="K51" i="31"/>
  <c r="P51" i="31"/>
  <c r="Q51" i="31"/>
  <c r="N51" i="31"/>
  <c r="P45" i="32"/>
  <c r="N45" i="32"/>
  <c r="S45" i="32"/>
  <c r="R45" i="32"/>
  <c r="L45" i="32"/>
  <c r="Q45" i="32"/>
  <c r="O45" i="32"/>
  <c r="M45" i="32"/>
  <c r="E14" i="2"/>
  <c r="J2" i="14" s="1"/>
  <c r="Q14" i="2"/>
  <c r="M48" i="31" l="1"/>
  <c r="K50" i="31"/>
  <c r="K46" i="31"/>
  <c r="N45" i="31"/>
  <c r="P45" i="31"/>
  <c r="N46" i="31"/>
  <c r="Q50" i="31"/>
  <c r="N47" i="31"/>
  <c r="N48" i="31"/>
  <c r="N49" i="31"/>
  <c r="S44" i="32"/>
  <c r="P47" i="31"/>
  <c r="P44" i="31"/>
  <c r="O49" i="31"/>
  <c r="Q44" i="31"/>
  <c r="L41" i="32"/>
  <c r="M50" i="31"/>
  <c r="O44" i="32"/>
  <c r="L38" i="32"/>
  <c r="Q45" i="31"/>
  <c r="O45" i="31"/>
  <c r="O47" i="31"/>
  <c r="Q47" i="31"/>
  <c r="R41" i="32"/>
  <c r="N44" i="31"/>
  <c r="Q46" i="31"/>
  <c r="L44" i="32"/>
  <c r="P38" i="32"/>
  <c r="M45" i="31"/>
  <c r="M39" i="32"/>
  <c r="L47" i="31"/>
  <c r="K47" i="31"/>
  <c r="P48" i="31"/>
  <c r="Q48" i="31"/>
  <c r="L44" i="31"/>
  <c r="O44" i="31"/>
  <c r="O46" i="31"/>
  <c r="M46" i="31"/>
  <c r="L49" i="31"/>
  <c r="L40" i="32"/>
  <c r="R36" i="32"/>
  <c r="O48" i="31"/>
  <c r="M44" i="31"/>
  <c r="L46" i="31"/>
  <c r="K49" i="31"/>
  <c r="P49" i="31"/>
  <c r="N50" i="31"/>
  <c r="P50" i="31"/>
  <c r="M40" i="32"/>
  <c r="Q42" i="32"/>
  <c r="L50" i="31"/>
  <c r="O50" i="31"/>
  <c r="M42" i="32"/>
  <c r="M44" i="32"/>
  <c r="K45" i="31"/>
  <c r="L45" i="31"/>
  <c r="O39" i="32"/>
  <c r="M47" i="31"/>
  <c r="K48" i="31"/>
  <c r="L48" i="31"/>
  <c r="K44" i="31"/>
  <c r="P46" i="31"/>
  <c r="Q49" i="31"/>
  <c r="M39" i="31"/>
  <c r="O40" i="32"/>
  <c r="R42" i="32"/>
  <c r="P44" i="32"/>
  <c r="R44" i="32"/>
  <c r="M38" i="32"/>
  <c r="R39" i="32"/>
  <c r="Q41" i="32"/>
  <c r="S40" i="32"/>
  <c r="O42" i="32"/>
  <c r="N44" i="32"/>
  <c r="N38" i="32"/>
  <c r="S39" i="32"/>
  <c r="S41" i="32"/>
  <c r="P41" i="31"/>
  <c r="M36" i="32"/>
  <c r="P36" i="32"/>
  <c r="O34" i="32"/>
  <c r="O36" i="32"/>
  <c r="N34" i="32"/>
  <c r="N36" i="31"/>
  <c r="K41" i="31"/>
  <c r="L36" i="32"/>
  <c r="L42" i="31"/>
  <c r="S42" i="32"/>
  <c r="P42" i="32"/>
  <c r="Q38" i="32"/>
  <c r="O38" i="32"/>
  <c r="P39" i="32"/>
  <c r="Q39" i="32"/>
  <c r="M41" i="32"/>
  <c r="O41" i="32"/>
  <c r="K40" i="31"/>
  <c r="Q38" i="31"/>
  <c r="M34" i="32"/>
  <c r="K34" i="31"/>
  <c r="L38" i="31"/>
  <c r="L41" i="31"/>
  <c r="P40" i="32"/>
  <c r="R40" i="32"/>
  <c r="Q36" i="32"/>
  <c r="Q41" i="31"/>
  <c r="N40" i="32"/>
  <c r="Q40" i="32"/>
  <c r="S36" i="32"/>
  <c r="N36" i="32"/>
  <c r="K42" i="31"/>
  <c r="M36" i="31"/>
  <c r="L42" i="32"/>
  <c r="N42" i="32"/>
  <c r="R38" i="32"/>
  <c r="S38" i="32"/>
  <c r="N39" i="32"/>
  <c r="L39" i="32"/>
  <c r="P41" i="32"/>
  <c r="P40" i="31"/>
  <c r="K39" i="31"/>
  <c r="N41" i="31"/>
  <c r="L34" i="32"/>
  <c r="P34" i="32"/>
  <c r="O42" i="31"/>
  <c r="Q42" i="31"/>
  <c r="K36" i="31"/>
  <c r="Q34" i="31"/>
  <c r="O34" i="31"/>
  <c r="Q40" i="31"/>
  <c r="O38" i="31"/>
  <c r="N39" i="31"/>
  <c r="O39" i="31"/>
  <c r="M41" i="31"/>
  <c r="O41" i="31"/>
  <c r="Q34" i="32"/>
  <c r="R34" i="32"/>
  <c r="N42" i="31"/>
  <c r="M42" i="31"/>
  <c r="P36" i="31"/>
  <c r="Q36" i="31"/>
  <c r="L34" i="31"/>
  <c r="M34" i="31"/>
  <c r="M40" i="31"/>
  <c r="L40" i="31"/>
  <c r="N38" i="31"/>
  <c r="M38" i="31"/>
  <c r="P39" i="31"/>
  <c r="L39" i="31"/>
  <c r="S34" i="32"/>
  <c r="P42" i="31"/>
  <c r="O36" i="31"/>
  <c r="L36" i="31"/>
  <c r="P34" i="31"/>
  <c r="O40" i="31"/>
  <c r="N40" i="31"/>
  <c r="K38" i="31"/>
  <c r="P38" i="31"/>
  <c r="Q39" i="31"/>
  <c r="N34" i="31"/>
  <c r="I63" i="32"/>
  <c r="K63" i="32" s="1"/>
  <c r="I61" i="32"/>
  <c r="K61" i="32" s="1"/>
  <c r="I59" i="32"/>
  <c r="K59" i="32" s="1"/>
  <c r="I57" i="32"/>
  <c r="K57" i="32" s="1"/>
  <c r="I55" i="32"/>
  <c r="K55" i="32" s="1"/>
  <c r="I53" i="32"/>
  <c r="I51" i="32"/>
  <c r="I49" i="32"/>
  <c r="I47" i="32"/>
  <c r="I45" i="32"/>
  <c r="I43" i="32"/>
  <c r="I41" i="32"/>
  <c r="I39" i="32"/>
  <c r="I37" i="32"/>
  <c r="I35" i="32"/>
  <c r="I58" i="32"/>
  <c r="K58" i="32" s="1"/>
  <c r="I52" i="32"/>
  <c r="I44" i="32"/>
  <c r="I36" i="32"/>
  <c r="I32" i="32"/>
  <c r="I5" i="32"/>
  <c r="I60" i="32"/>
  <c r="K60" i="32" s="1"/>
  <c r="I50" i="32"/>
  <c r="I42" i="32"/>
  <c r="I34" i="32"/>
  <c r="I30" i="32"/>
  <c r="I28" i="32"/>
  <c r="I26" i="32"/>
  <c r="I24" i="32"/>
  <c r="I22" i="32"/>
  <c r="I20" i="32"/>
  <c r="I18" i="32"/>
  <c r="I16" i="32"/>
  <c r="I14" i="32"/>
  <c r="I12" i="32"/>
  <c r="I10" i="32"/>
  <c r="I8" i="32"/>
  <c r="I6" i="32"/>
  <c r="I38" i="32"/>
  <c r="I29" i="32"/>
  <c r="I25" i="32"/>
  <c r="I21" i="32"/>
  <c r="I17" i="32"/>
  <c r="I13" i="32"/>
  <c r="I9" i="32"/>
  <c r="I54" i="32"/>
  <c r="K54" i="32" s="1"/>
  <c r="I48" i="32"/>
  <c r="I31" i="32"/>
  <c r="I4" i="32"/>
  <c r="I40" i="32"/>
  <c r="I33" i="32"/>
  <c r="I23" i="32"/>
  <c r="I15" i="32"/>
  <c r="I7" i="32"/>
  <c r="I46" i="32"/>
  <c r="I56" i="32"/>
  <c r="K56" i="32" s="1"/>
  <c r="I62" i="32"/>
  <c r="K62" i="32" s="1"/>
  <c r="I27" i="32"/>
  <c r="I11" i="32"/>
  <c r="I19" i="32"/>
  <c r="Q35" i="32"/>
  <c r="N35" i="32"/>
  <c r="R35" i="32"/>
  <c r="P35" i="32"/>
  <c r="O35" i="32"/>
  <c r="S35" i="32"/>
  <c r="L35" i="32"/>
  <c r="M35" i="32"/>
  <c r="M43" i="31"/>
  <c r="L43" i="31"/>
  <c r="O43" i="31"/>
  <c r="K43" i="31"/>
  <c r="P43" i="31"/>
  <c r="Q43" i="31"/>
  <c r="N43" i="31"/>
  <c r="N43" i="32"/>
  <c r="O43" i="32"/>
  <c r="P43" i="32"/>
  <c r="L43" i="32"/>
  <c r="Q43" i="32"/>
  <c r="M43" i="32"/>
  <c r="S43" i="32"/>
  <c r="R43" i="32"/>
  <c r="Q35" i="31"/>
  <c r="O35" i="31"/>
  <c r="M35" i="31"/>
  <c r="K35" i="31"/>
  <c r="P35" i="31"/>
  <c r="N35" i="31"/>
  <c r="L35" i="31"/>
  <c r="L37" i="31"/>
  <c r="M37" i="31"/>
  <c r="K37" i="31"/>
  <c r="P37" i="31"/>
  <c r="O37" i="31"/>
  <c r="Q37" i="31"/>
  <c r="N37" i="31"/>
  <c r="P37" i="32"/>
  <c r="Q37" i="32"/>
  <c r="L37" i="32"/>
  <c r="O37" i="32"/>
  <c r="M37" i="32"/>
  <c r="R37" i="32"/>
  <c r="S37" i="32"/>
  <c r="N37" i="32"/>
  <c r="AT5" i="22"/>
  <c r="BV6" i="22" l="1"/>
  <c r="BW6" i="22"/>
  <c r="BX6" i="22"/>
  <c r="BY6" i="22"/>
  <c r="BZ6" i="22"/>
  <c r="BV7" i="22"/>
  <c r="BW7" i="22"/>
  <c r="BX7" i="22"/>
  <c r="BY7" i="22"/>
  <c r="BZ7" i="22"/>
  <c r="BV8" i="22"/>
  <c r="BW8" i="22"/>
  <c r="BX8" i="22"/>
  <c r="BY8" i="22"/>
  <c r="BZ8" i="22"/>
  <c r="BV9" i="22"/>
  <c r="BW9" i="22"/>
  <c r="BX9" i="22"/>
  <c r="BY9" i="22"/>
  <c r="BZ9" i="22"/>
  <c r="BV10" i="22"/>
  <c r="BW10" i="22"/>
  <c r="BX10" i="22"/>
  <c r="BY10" i="22"/>
  <c r="BZ10" i="22"/>
  <c r="BV11" i="22"/>
  <c r="BW11" i="22"/>
  <c r="BX11" i="22"/>
  <c r="BY11" i="22"/>
  <c r="BZ11" i="22"/>
  <c r="BV12" i="22"/>
  <c r="BW12" i="22"/>
  <c r="BX12" i="22"/>
  <c r="BY12" i="22"/>
  <c r="BZ12" i="22"/>
  <c r="BV13" i="22"/>
  <c r="BW13" i="22"/>
  <c r="BX13" i="22"/>
  <c r="BY13" i="22"/>
  <c r="BZ13" i="22"/>
  <c r="BV14" i="22"/>
  <c r="BW14" i="22"/>
  <c r="BX14" i="22"/>
  <c r="BY14" i="22"/>
  <c r="BZ14" i="22"/>
  <c r="BV15" i="22"/>
  <c r="BW15" i="22"/>
  <c r="BX15" i="22"/>
  <c r="BY15" i="22"/>
  <c r="BZ15" i="22"/>
  <c r="BV16" i="22"/>
  <c r="BW16" i="22"/>
  <c r="BX16" i="22"/>
  <c r="BY16" i="22"/>
  <c r="BZ16" i="22"/>
  <c r="BV17" i="22"/>
  <c r="BW17" i="22"/>
  <c r="BX17" i="22"/>
  <c r="BY17" i="22"/>
  <c r="BZ17" i="22"/>
  <c r="BV18" i="22"/>
  <c r="BW18" i="22"/>
  <c r="BX18" i="22"/>
  <c r="BY18" i="22"/>
  <c r="BZ18" i="22"/>
  <c r="BV19" i="22"/>
  <c r="BW19" i="22"/>
  <c r="BX19" i="22"/>
  <c r="BY19" i="22"/>
  <c r="BZ19" i="22"/>
  <c r="BV20" i="22"/>
  <c r="BW20" i="22"/>
  <c r="BX20" i="22"/>
  <c r="BY20" i="22"/>
  <c r="BZ20" i="22"/>
  <c r="BV21" i="22"/>
  <c r="BW21" i="22"/>
  <c r="BX21" i="22"/>
  <c r="BY21" i="22"/>
  <c r="BZ21" i="22"/>
  <c r="BV22" i="22"/>
  <c r="BW22" i="22"/>
  <c r="BX22" i="22"/>
  <c r="BY22" i="22"/>
  <c r="BZ22" i="22"/>
  <c r="BV23" i="22"/>
  <c r="BW23" i="22"/>
  <c r="BX23" i="22"/>
  <c r="BY23" i="22"/>
  <c r="BZ23" i="22"/>
  <c r="BV24" i="22"/>
  <c r="BW24" i="22"/>
  <c r="BX24" i="22"/>
  <c r="BY24" i="22"/>
  <c r="BZ24" i="22"/>
  <c r="BV25" i="22"/>
  <c r="BW25" i="22"/>
  <c r="BX25" i="22"/>
  <c r="BY25" i="22"/>
  <c r="BZ25" i="22"/>
  <c r="BV26" i="22"/>
  <c r="BW26" i="22"/>
  <c r="BX26" i="22"/>
  <c r="BY26" i="22"/>
  <c r="BZ26" i="22"/>
  <c r="BV27" i="22"/>
  <c r="BW27" i="22"/>
  <c r="BX27" i="22"/>
  <c r="BY27" i="22"/>
  <c r="BZ27" i="22"/>
  <c r="BV28" i="22"/>
  <c r="BW28" i="22"/>
  <c r="BX28" i="22"/>
  <c r="BY28" i="22"/>
  <c r="BZ28" i="22"/>
  <c r="BV29" i="22"/>
  <c r="BW29" i="22"/>
  <c r="BX29" i="22"/>
  <c r="BY29" i="22"/>
  <c r="BZ29" i="22"/>
  <c r="BV30" i="22"/>
  <c r="BW30" i="22"/>
  <c r="BX30" i="22"/>
  <c r="BY30" i="22"/>
  <c r="BZ30" i="22"/>
  <c r="BV31" i="22"/>
  <c r="BW31" i="22"/>
  <c r="BX31" i="22"/>
  <c r="BY31" i="22"/>
  <c r="BZ31" i="22"/>
  <c r="BV32" i="22"/>
  <c r="BW32" i="22"/>
  <c r="BX32" i="22"/>
  <c r="BY32" i="22"/>
  <c r="BZ32" i="22"/>
  <c r="BV33" i="22"/>
  <c r="BW33" i="22"/>
  <c r="BX33" i="22"/>
  <c r="BY33" i="22"/>
  <c r="BZ33" i="22"/>
  <c r="BV34" i="22"/>
  <c r="BW34" i="22"/>
  <c r="BX34" i="22"/>
  <c r="BY34" i="22"/>
  <c r="BZ34" i="22"/>
  <c r="BV35" i="22"/>
  <c r="BW35" i="22"/>
  <c r="BX35" i="22"/>
  <c r="BY35" i="22"/>
  <c r="BZ35" i="22"/>
  <c r="BV36" i="22"/>
  <c r="BW36" i="22"/>
  <c r="BX36" i="22"/>
  <c r="BY36" i="22"/>
  <c r="BZ36" i="22"/>
  <c r="BV37" i="22"/>
  <c r="BW37" i="22"/>
  <c r="BX37" i="22"/>
  <c r="BY37" i="22"/>
  <c r="BZ37" i="22"/>
  <c r="BV38" i="22"/>
  <c r="BW38" i="22"/>
  <c r="BX38" i="22"/>
  <c r="BY38" i="22"/>
  <c r="BZ38" i="22"/>
  <c r="BV39" i="22"/>
  <c r="BW39" i="22"/>
  <c r="BX39" i="22"/>
  <c r="BY39" i="22"/>
  <c r="BZ39" i="22"/>
  <c r="BV40" i="22"/>
  <c r="BW40" i="22"/>
  <c r="BX40" i="22"/>
  <c r="BY40" i="22"/>
  <c r="BZ40" i="22"/>
  <c r="BV41" i="22"/>
  <c r="BW41" i="22"/>
  <c r="BX41" i="22"/>
  <c r="BY41" i="22"/>
  <c r="BZ41" i="22"/>
  <c r="BV42" i="22"/>
  <c r="BW42" i="22"/>
  <c r="BX42" i="22"/>
  <c r="BY42" i="22"/>
  <c r="BZ42" i="22"/>
  <c r="BV43" i="22"/>
  <c r="BW43" i="22"/>
  <c r="BX43" i="22"/>
  <c r="BY43" i="22"/>
  <c r="BZ43" i="22"/>
  <c r="BV44" i="22"/>
  <c r="BW44" i="22"/>
  <c r="BX44" i="22"/>
  <c r="BY44" i="22"/>
  <c r="BZ44" i="22"/>
  <c r="BV45" i="22"/>
  <c r="BW45" i="22"/>
  <c r="BX45" i="22"/>
  <c r="BY45" i="22"/>
  <c r="BZ45" i="22"/>
  <c r="BV46" i="22"/>
  <c r="BW46" i="22"/>
  <c r="BX46" i="22"/>
  <c r="BY46" i="22"/>
  <c r="BZ46" i="22"/>
  <c r="BV47" i="22"/>
  <c r="BW47" i="22"/>
  <c r="BX47" i="22"/>
  <c r="BY47" i="22"/>
  <c r="BZ47" i="22"/>
  <c r="BV48" i="22"/>
  <c r="BW48" i="22"/>
  <c r="BX48" i="22"/>
  <c r="BY48" i="22"/>
  <c r="BZ48" i="22"/>
  <c r="BV49" i="22"/>
  <c r="BW49" i="22"/>
  <c r="BX49" i="22"/>
  <c r="BY49" i="22"/>
  <c r="BZ49" i="22"/>
  <c r="BV50" i="22"/>
  <c r="BW50" i="22"/>
  <c r="BX50" i="22"/>
  <c r="BY50" i="22"/>
  <c r="BZ50" i="22"/>
  <c r="BV51" i="22"/>
  <c r="BW51" i="22"/>
  <c r="BX51" i="22"/>
  <c r="BY51" i="22"/>
  <c r="BZ51" i="22"/>
  <c r="BV52" i="22"/>
  <c r="BW52" i="22"/>
  <c r="BX52" i="22"/>
  <c r="BY52" i="22"/>
  <c r="BZ52" i="22"/>
  <c r="BV53" i="22"/>
  <c r="BW53" i="22"/>
  <c r="BX53" i="22"/>
  <c r="BY53" i="22"/>
  <c r="BZ53" i="22"/>
  <c r="BV54" i="22"/>
  <c r="BW54" i="22"/>
  <c r="BX54" i="22"/>
  <c r="BY54" i="22"/>
  <c r="BZ54" i="22"/>
  <c r="BZ5" i="22"/>
  <c r="BY5" i="22"/>
  <c r="BX5" i="22"/>
  <c r="BW5" i="22"/>
  <c r="BV5" i="22"/>
  <c r="BJ5" i="22"/>
  <c r="E53" i="33" l="1"/>
  <c r="E53" i="31"/>
  <c r="E53" i="30"/>
  <c r="E53" i="32"/>
  <c r="E53" i="24"/>
  <c r="E49" i="33"/>
  <c r="E49" i="32"/>
  <c r="E49" i="31"/>
  <c r="E49" i="30"/>
  <c r="E49" i="24"/>
  <c r="E45" i="33"/>
  <c r="E45" i="32"/>
  <c r="E45" i="30"/>
  <c r="E45" i="31"/>
  <c r="E45" i="24"/>
  <c r="E41" i="24"/>
  <c r="E41" i="33"/>
  <c r="E41" i="32"/>
  <c r="E41" i="30"/>
  <c r="E41" i="31"/>
  <c r="E37" i="24"/>
  <c r="E37" i="33"/>
  <c r="E37" i="30"/>
  <c r="E37" i="32"/>
  <c r="E37" i="31"/>
  <c r="E33" i="24"/>
  <c r="E33" i="33"/>
  <c r="E33" i="32"/>
  <c r="E33" i="31"/>
  <c r="E33" i="30"/>
  <c r="E29" i="24"/>
  <c r="E29" i="33"/>
  <c r="E29" i="32"/>
  <c r="E29" i="31"/>
  <c r="E29" i="30"/>
  <c r="E25" i="24"/>
  <c r="E25" i="33"/>
  <c r="E25" i="32"/>
  <c r="E25" i="31"/>
  <c r="E25" i="30"/>
  <c r="E21" i="24"/>
  <c r="E21" i="33"/>
  <c r="E21" i="32"/>
  <c r="E21" i="31"/>
  <c r="E21" i="30"/>
  <c r="E17" i="24"/>
  <c r="E17" i="33"/>
  <c r="E17" i="32"/>
  <c r="E17" i="31"/>
  <c r="E17" i="30"/>
  <c r="E13" i="24"/>
  <c r="E13" i="33"/>
  <c r="E13" i="32"/>
  <c r="E13" i="31"/>
  <c r="E13" i="30"/>
  <c r="E9" i="24"/>
  <c r="E9" i="33"/>
  <c r="E9" i="32"/>
  <c r="E9" i="31"/>
  <c r="E9" i="30"/>
  <c r="E5" i="24"/>
  <c r="E5" i="33"/>
  <c r="E5" i="32"/>
  <c r="E5" i="31"/>
  <c r="E5" i="30"/>
  <c r="E4" i="33"/>
  <c r="E4" i="31"/>
  <c r="E4" i="32"/>
  <c r="E4" i="30"/>
  <c r="E50" i="33"/>
  <c r="E50" i="30"/>
  <c r="E50" i="31"/>
  <c r="E50" i="32"/>
  <c r="E50" i="24"/>
  <c r="E52" i="33"/>
  <c r="E52" i="32"/>
  <c r="E52" i="30"/>
  <c r="E52" i="31"/>
  <c r="E52" i="24"/>
  <c r="E48" i="33"/>
  <c r="E48" i="32"/>
  <c r="E48" i="30"/>
  <c r="E48" i="31"/>
  <c r="E48" i="24"/>
  <c r="E44" i="33"/>
  <c r="E44" i="30"/>
  <c r="E44" i="32"/>
  <c r="E44" i="31"/>
  <c r="E40" i="33"/>
  <c r="E40" i="32"/>
  <c r="E40" i="30"/>
  <c r="E40" i="31"/>
  <c r="E36" i="33"/>
  <c r="E36" i="32"/>
  <c r="E36" i="30"/>
  <c r="E36" i="31"/>
  <c r="E32" i="33"/>
  <c r="E32" i="32"/>
  <c r="E32" i="30"/>
  <c r="E32" i="31"/>
  <c r="E28" i="32"/>
  <c r="E28" i="33"/>
  <c r="E28" i="31"/>
  <c r="E28" i="30"/>
  <c r="E24" i="32"/>
  <c r="E24" i="31"/>
  <c r="E24" i="33"/>
  <c r="E24" i="30"/>
  <c r="E20" i="32"/>
  <c r="E20" i="33"/>
  <c r="E20" i="31"/>
  <c r="E20" i="30"/>
  <c r="E16" i="32"/>
  <c r="E16" i="33"/>
  <c r="E16" i="31"/>
  <c r="E16" i="30"/>
  <c r="E12" i="32"/>
  <c r="E12" i="33"/>
  <c r="E12" i="30"/>
  <c r="E12" i="31"/>
  <c r="E8" i="32"/>
  <c r="E8" i="33"/>
  <c r="E8" i="31"/>
  <c r="E8" i="30"/>
  <c r="E51" i="33"/>
  <c r="E51" i="31"/>
  <c r="E51" i="32"/>
  <c r="E51" i="30"/>
  <c r="E51" i="24"/>
  <c r="E47" i="33"/>
  <c r="E47" i="31"/>
  <c r="E47" i="32"/>
  <c r="E47" i="30"/>
  <c r="E47" i="24"/>
  <c r="E43" i="33"/>
  <c r="E43" i="30"/>
  <c r="E43" i="32"/>
  <c r="E43" i="31"/>
  <c r="E39" i="33"/>
  <c r="E39" i="32"/>
  <c r="E39" i="30"/>
  <c r="E39" i="31"/>
  <c r="E35" i="33"/>
  <c r="E35" i="32"/>
  <c r="E35" i="30"/>
  <c r="E35" i="31"/>
  <c r="E31" i="33"/>
  <c r="E31" i="32"/>
  <c r="E31" i="31"/>
  <c r="E31" i="30"/>
  <c r="E27" i="33"/>
  <c r="E27" i="31"/>
  <c r="E27" i="32"/>
  <c r="E27" i="30"/>
  <c r="E23" i="31"/>
  <c r="E23" i="32"/>
  <c r="E23" i="33"/>
  <c r="E23" i="30"/>
  <c r="E19" i="33"/>
  <c r="E19" i="31"/>
  <c r="E19" i="30"/>
  <c r="E19" i="32"/>
  <c r="E15" i="31"/>
  <c r="E15" i="33"/>
  <c r="E15" i="32"/>
  <c r="E15" i="30"/>
  <c r="E11" i="31"/>
  <c r="E11" i="32"/>
  <c r="E11" i="30"/>
  <c r="E11" i="33"/>
  <c r="E7" i="31"/>
  <c r="E7" i="33"/>
  <c r="E7" i="32"/>
  <c r="E7" i="30"/>
  <c r="E46" i="33"/>
  <c r="E46" i="32"/>
  <c r="E46" i="30"/>
  <c r="E46" i="31"/>
  <c r="E46" i="24"/>
  <c r="E42" i="33"/>
  <c r="E42" i="32"/>
  <c r="E42" i="30"/>
  <c r="E42" i="31"/>
  <c r="E38" i="33"/>
  <c r="E38" i="32"/>
  <c r="E38" i="30"/>
  <c r="E38" i="31"/>
  <c r="E34" i="33"/>
  <c r="E34" i="30"/>
  <c r="E34" i="32"/>
  <c r="E34" i="31"/>
  <c r="E30" i="33"/>
  <c r="E30" i="32"/>
  <c r="E30" i="31"/>
  <c r="E30" i="30"/>
  <c r="E26" i="33"/>
  <c r="E26" i="32"/>
  <c r="E26" i="31"/>
  <c r="E26" i="30"/>
  <c r="E22" i="33"/>
  <c r="E22" i="32"/>
  <c r="E22" i="30"/>
  <c r="E22" i="31"/>
  <c r="E18" i="33"/>
  <c r="E18" i="32"/>
  <c r="E18" i="30"/>
  <c r="E18" i="31"/>
  <c r="E14" i="32"/>
  <c r="E14" i="33"/>
  <c r="E14" i="31"/>
  <c r="E14" i="30"/>
  <c r="E10" i="32"/>
  <c r="E10" i="33"/>
  <c r="E10" i="31"/>
  <c r="E10" i="30"/>
  <c r="E6" i="32"/>
  <c r="E6" i="33"/>
  <c r="E6" i="30"/>
  <c r="E6" i="31"/>
  <c r="H4" i="32"/>
  <c r="J4" i="31"/>
  <c r="H4" i="33"/>
  <c r="H4" i="30"/>
  <c r="E43" i="24"/>
  <c r="E44" i="24"/>
  <c r="E40" i="24"/>
  <c r="E36" i="24"/>
  <c r="E32" i="24"/>
  <c r="E28" i="24"/>
  <c r="E24" i="24"/>
  <c r="E20" i="24"/>
  <c r="E16" i="24"/>
  <c r="E12" i="24"/>
  <c r="E8" i="24"/>
  <c r="E39" i="24"/>
  <c r="E35" i="24"/>
  <c r="E31" i="24"/>
  <c r="E27" i="24"/>
  <c r="E23" i="24"/>
  <c r="E19" i="24"/>
  <c r="E15" i="24"/>
  <c r="E11" i="24"/>
  <c r="E7" i="24"/>
  <c r="E4" i="24"/>
  <c r="E42" i="24"/>
  <c r="E38" i="24"/>
  <c r="E34" i="24"/>
  <c r="E30" i="24"/>
  <c r="E26" i="24"/>
  <c r="E22" i="24"/>
  <c r="E18" i="24"/>
  <c r="E14" i="24"/>
  <c r="E10" i="24"/>
  <c r="E6" i="24"/>
  <c r="BI5" i="22"/>
  <c r="BC5" i="22"/>
  <c r="BS5" i="22"/>
  <c r="F4" i="24" l="1"/>
  <c r="G4" i="24" s="1"/>
  <c r="B4" i="24" s="1"/>
  <c r="F4" i="33"/>
  <c r="G4" i="33" s="1"/>
  <c r="F4" i="32"/>
  <c r="G4" i="32" s="1"/>
  <c r="B4" i="32" s="1"/>
  <c r="F4" i="31"/>
  <c r="G4" i="31" s="1"/>
  <c r="B4" i="31" s="1"/>
  <c r="F4" i="30"/>
  <c r="G4" i="30" s="1"/>
  <c r="A8" i="22"/>
  <c r="AT8" i="22" s="1"/>
  <c r="A12" i="22"/>
  <c r="AT12" i="22" s="1"/>
  <c r="A16" i="22"/>
  <c r="AT16" i="22" s="1"/>
  <c r="A24" i="22"/>
  <c r="AT24" i="22" s="1"/>
  <c r="A28" i="22"/>
  <c r="AT28" i="22" s="1"/>
  <c r="A32" i="22"/>
  <c r="AT32" i="22" s="1"/>
  <c r="A9" i="22"/>
  <c r="AT9" i="22" s="1"/>
  <c r="A13" i="22"/>
  <c r="AT13" i="22" s="1"/>
  <c r="A17" i="22"/>
  <c r="AT17" i="22" s="1"/>
  <c r="A21" i="22"/>
  <c r="AT21" i="22" s="1"/>
  <c r="A25" i="22"/>
  <c r="AT25" i="22" s="1"/>
  <c r="A29" i="22"/>
  <c r="AT29" i="22" s="1"/>
  <c r="A33" i="22"/>
  <c r="AT33" i="22" s="1"/>
  <c r="A20" i="22"/>
  <c r="AT20" i="22" s="1"/>
  <c r="A7" i="22"/>
  <c r="AT7" i="22" s="1"/>
  <c r="A11" i="22"/>
  <c r="AT11" i="22" s="1"/>
  <c r="A15" i="22"/>
  <c r="AT15" i="22" s="1"/>
  <c r="A19" i="22"/>
  <c r="AT19" i="22" s="1"/>
  <c r="A23" i="22"/>
  <c r="AT23" i="22" s="1"/>
  <c r="A27" i="22"/>
  <c r="AT27" i="22" s="1"/>
  <c r="A31" i="22"/>
  <c r="AT31" i="22" s="1"/>
  <c r="A10" i="22"/>
  <c r="AT10" i="22" s="1"/>
  <c r="A14" i="22"/>
  <c r="AT14" i="22" s="1"/>
  <c r="A30" i="22"/>
  <c r="AT30" i="22" s="1"/>
  <c r="A18" i="22"/>
  <c r="AT18" i="22" s="1"/>
  <c r="A22" i="22"/>
  <c r="AT22" i="22" s="1"/>
  <c r="A26" i="22"/>
  <c r="AT26" i="22" s="1"/>
  <c r="A34" i="22"/>
  <c r="AT34" i="22" s="1"/>
  <c r="B4" i="33" l="1"/>
  <c r="B4" i="30"/>
  <c r="BB31" i="22"/>
  <c r="BB6" i="22"/>
  <c r="BB13" i="22"/>
  <c r="BB34" i="22"/>
  <c r="BB27" i="22"/>
  <c r="BB12" i="22"/>
  <c r="BB21" i="22"/>
  <c r="BB18" i="22"/>
  <c r="BB8" i="22"/>
  <c r="BB33" i="22"/>
  <c r="BB29" i="22"/>
  <c r="BB15" i="22"/>
  <c r="BB11" i="22"/>
  <c r="BB7" i="22"/>
  <c r="BB26" i="22"/>
  <c r="BB25" i="22"/>
  <c r="BB17" i="22"/>
  <c r="BB20" i="22"/>
  <c r="BB14" i="22"/>
  <c r="BB24" i="22"/>
  <c r="BB23" i="22"/>
  <c r="BB9" i="22"/>
  <c r="BB32" i="22"/>
  <c r="BB28" i="22"/>
  <c r="BB19" i="22"/>
  <c r="BB10" i="22"/>
  <c r="BB30" i="22"/>
  <c r="BB22" i="22"/>
  <c r="BB16" i="22"/>
  <c r="A5" i="22"/>
  <c r="E55" i="1"/>
  <c r="D55" i="1"/>
  <c r="C55" i="1"/>
  <c r="GJ55" i="8" s="1"/>
  <c r="B55" i="1"/>
  <c r="A55" i="1"/>
  <c r="CA55" i="1" s="1"/>
  <c r="E54" i="1"/>
  <c r="D54" i="1"/>
  <c r="C54" i="1"/>
  <c r="B54" i="1"/>
  <c r="A54" i="1"/>
  <c r="CA54" i="1" s="1"/>
  <c r="E53" i="1"/>
  <c r="D53" i="1"/>
  <c r="C53" i="1"/>
  <c r="GJ53" i="8" s="1"/>
  <c r="B53" i="1"/>
  <c r="A53" i="1"/>
  <c r="E52" i="1"/>
  <c r="D52" i="1"/>
  <c r="C52" i="1"/>
  <c r="B52" i="1"/>
  <c r="A52" i="1"/>
  <c r="E51" i="1"/>
  <c r="D51" i="1"/>
  <c r="C51" i="1"/>
  <c r="B51" i="1"/>
  <c r="A51" i="1"/>
  <c r="CA51" i="1" s="1"/>
  <c r="E50" i="1"/>
  <c r="D50" i="1"/>
  <c r="C50" i="1"/>
  <c r="GJ50" i="8" s="1"/>
  <c r="B50" i="1"/>
  <c r="A50" i="1"/>
  <c r="CA50" i="1" s="1"/>
  <c r="E49" i="1"/>
  <c r="D49" i="1"/>
  <c r="C49" i="1"/>
  <c r="B49" i="1"/>
  <c r="A49" i="1"/>
  <c r="CA49" i="1" s="1"/>
  <c r="E48" i="1"/>
  <c r="D48" i="1"/>
  <c r="C48" i="1"/>
  <c r="GJ48" i="8" s="1"/>
  <c r="B48" i="1"/>
  <c r="A48" i="1"/>
  <c r="CA48" i="1" s="1"/>
  <c r="E47" i="1"/>
  <c r="D47" i="1"/>
  <c r="C47" i="1"/>
  <c r="GJ47" i="8" s="1"/>
  <c r="B47" i="1"/>
  <c r="A47" i="1"/>
  <c r="CA47" i="1" s="1"/>
  <c r="E46" i="1"/>
  <c r="D46" i="1"/>
  <c r="C46" i="1"/>
  <c r="B46" i="1"/>
  <c r="A46" i="1"/>
  <c r="CA46" i="1" s="1"/>
  <c r="E45" i="1"/>
  <c r="D45" i="1"/>
  <c r="C45" i="1"/>
  <c r="GJ45" i="8" s="1"/>
  <c r="B45" i="1"/>
  <c r="A45" i="1"/>
  <c r="CA45" i="1" s="1"/>
  <c r="E44" i="1"/>
  <c r="D44" i="1"/>
  <c r="C44" i="1"/>
  <c r="GJ44" i="8" s="1"/>
  <c r="B44" i="1"/>
  <c r="A44" i="1"/>
  <c r="CA44" i="1" s="1"/>
  <c r="E43" i="1"/>
  <c r="D43" i="1"/>
  <c r="C43" i="1"/>
  <c r="GJ43" i="8" s="1"/>
  <c r="B43" i="1"/>
  <c r="A43" i="1"/>
  <c r="CA43" i="1" s="1"/>
  <c r="E42" i="1"/>
  <c r="D42" i="1"/>
  <c r="C42" i="1"/>
  <c r="GJ42" i="8" s="1"/>
  <c r="B42" i="1"/>
  <c r="A42" i="1"/>
  <c r="CA42" i="1" s="1"/>
  <c r="E41" i="1"/>
  <c r="D41" i="1"/>
  <c r="C41" i="1"/>
  <c r="GJ41" i="8" s="1"/>
  <c r="B41" i="1"/>
  <c r="A41" i="1"/>
  <c r="CA41" i="1" s="1"/>
  <c r="E40" i="1"/>
  <c r="D40" i="1"/>
  <c r="C40" i="1"/>
  <c r="GJ40" i="8" s="1"/>
  <c r="B40" i="1"/>
  <c r="A40" i="1"/>
  <c r="CA40" i="1" s="1"/>
  <c r="E39" i="1"/>
  <c r="D39" i="1"/>
  <c r="C39" i="1"/>
  <c r="GJ39" i="8" s="1"/>
  <c r="B39" i="1"/>
  <c r="A39" i="1"/>
  <c r="CA39" i="1" s="1"/>
  <c r="E38" i="1"/>
  <c r="D38" i="1"/>
  <c r="C38" i="1"/>
  <c r="GJ38" i="8" s="1"/>
  <c r="B38" i="1"/>
  <c r="A38" i="1"/>
  <c r="CA38" i="1" s="1"/>
  <c r="E37" i="1"/>
  <c r="D37" i="1"/>
  <c r="C37" i="1"/>
  <c r="GJ37" i="8" s="1"/>
  <c r="B37" i="1"/>
  <c r="A37" i="1"/>
  <c r="CA37" i="1" s="1"/>
  <c r="E36" i="1"/>
  <c r="D36" i="1"/>
  <c r="C36" i="1"/>
  <c r="GJ36" i="8" s="1"/>
  <c r="B36" i="1"/>
  <c r="A36" i="1"/>
  <c r="CA36" i="1" s="1"/>
  <c r="E35" i="1"/>
  <c r="D35" i="1"/>
  <c r="C35" i="1"/>
  <c r="GJ35" i="8" s="1"/>
  <c r="B35" i="1"/>
  <c r="A35" i="1"/>
  <c r="CA35" i="1" s="1"/>
  <c r="E34" i="1"/>
  <c r="D34" i="1"/>
  <c r="C34" i="1"/>
  <c r="GJ34" i="8" s="1"/>
  <c r="B34" i="1"/>
  <c r="A34" i="1"/>
  <c r="CA34" i="1" s="1"/>
  <c r="E33" i="1"/>
  <c r="D33" i="1"/>
  <c r="C33" i="1"/>
  <c r="GJ33" i="8" s="1"/>
  <c r="B33" i="1"/>
  <c r="A33" i="1"/>
  <c r="CA33" i="1" s="1"/>
  <c r="E32" i="1"/>
  <c r="D32" i="1"/>
  <c r="C32" i="1"/>
  <c r="GJ32" i="8" s="1"/>
  <c r="B32" i="1"/>
  <c r="A32" i="1"/>
  <c r="CA32" i="1" s="1"/>
  <c r="E31" i="1"/>
  <c r="D31" i="1"/>
  <c r="C31" i="1"/>
  <c r="GJ31" i="8" s="1"/>
  <c r="B31" i="1"/>
  <c r="A31" i="1"/>
  <c r="CA31" i="1" s="1"/>
  <c r="E30" i="1"/>
  <c r="D30" i="1"/>
  <c r="C30" i="1"/>
  <c r="GJ30" i="8" s="1"/>
  <c r="B30" i="1"/>
  <c r="A30" i="1"/>
  <c r="CA30" i="1" s="1"/>
  <c r="E29" i="1"/>
  <c r="D29" i="1"/>
  <c r="C29" i="1"/>
  <c r="GJ29" i="8" s="1"/>
  <c r="B29" i="1"/>
  <c r="A29" i="1"/>
  <c r="CA29" i="1" s="1"/>
  <c r="E28" i="1"/>
  <c r="D28" i="1"/>
  <c r="C28" i="1"/>
  <c r="GJ28" i="8" s="1"/>
  <c r="B28" i="1"/>
  <c r="A28" i="1"/>
  <c r="CA28" i="1" s="1"/>
  <c r="E27" i="1"/>
  <c r="D27" i="1"/>
  <c r="C27" i="1"/>
  <c r="GJ27" i="8" s="1"/>
  <c r="B27" i="1"/>
  <c r="A27" i="1"/>
  <c r="CA27" i="1" s="1"/>
  <c r="E26" i="1"/>
  <c r="D26" i="1"/>
  <c r="C26" i="1"/>
  <c r="GJ26" i="8" s="1"/>
  <c r="B26" i="1"/>
  <c r="A26" i="1"/>
  <c r="CA26" i="1" s="1"/>
  <c r="E25" i="1"/>
  <c r="D25" i="1"/>
  <c r="C25" i="1"/>
  <c r="GJ25" i="8" s="1"/>
  <c r="B25" i="1"/>
  <c r="A25" i="1"/>
  <c r="CA25" i="1" s="1"/>
  <c r="E24" i="1"/>
  <c r="D24" i="1"/>
  <c r="C24" i="1"/>
  <c r="GJ24" i="8" s="1"/>
  <c r="B24" i="1"/>
  <c r="A24" i="1"/>
  <c r="CA24" i="1" s="1"/>
  <c r="E23" i="1"/>
  <c r="D23" i="1"/>
  <c r="C23" i="1"/>
  <c r="GJ23" i="8" s="1"/>
  <c r="B23" i="1"/>
  <c r="A23" i="1"/>
  <c r="CA23" i="1" s="1"/>
  <c r="E22" i="1"/>
  <c r="D22" i="1"/>
  <c r="C22" i="1"/>
  <c r="GJ22" i="8" s="1"/>
  <c r="B22" i="1"/>
  <c r="A22" i="1"/>
  <c r="CA22" i="1" s="1"/>
  <c r="E21" i="1"/>
  <c r="D21" i="1"/>
  <c r="C21" i="1"/>
  <c r="GJ21" i="8" s="1"/>
  <c r="B21" i="1"/>
  <c r="A21" i="1"/>
  <c r="CA21" i="1" s="1"/>
  <c r="E20" i="1"/>
  <c r="D20" i="1"/>
  <c r="C20" i="1"/>
  <c r="GJ20" i="8" s="1"/>
  <c r="B20" i="1"/>
  <c r="A20" i="1"/>
  <c r="CA20" i="1" s="1"/>
  <c r="E19" i="1"/>
  <c r="D19" i="1"/>
  <c r="C19" i="1"/>
  <c r="GJ19" i="8" s="1"/>
  <c r="B19" i="1"/>
  <c r="A19" i="1"/>
  <c r="CA19" i="1" s="1"/>
  <c r="E18" i="1"/>
  <c r="D18" i="1"/>
  <c r="C18" i="1"/>
  <c r="GJ18" i="8" s="1"/>
  <c r="B18" i="1"/>
  <c r="A18" i="1"/>
  <c r="CA18" i="1" s="1"/>
  <c r="E17" i="1"/>
  <c r="D17" i="1"/>
  <c r="C17" i="1"/>
  <c r="GJ17" i="8" s="1"/>
  <c r="B17" i="1"/>
  <c r="A17" i="1"/>
  <c r="CA17" i="1" s="1"/>
  <c r="E16" i="1"/>
  <c r="D16" i="1"/>
  <c r="C16" i="1"/>
  <c r="GJ16" i="8" s="1"/>
  <c r="B16" i="1"/>
  <c r="A16" i="1"/>
  <c r="CA16" i="1" s="1"/>
  <c r="E15" i="1"/>
  <c r="D15" i="1"/>
  <c r="C15" i="1"/>
  <c r="GJ15" i="8" s="1"/>
  <c r="B15" i="1"/>
  <c r="A15" i="1"/>
  <c r="CA15" i="1" s="1"/>
  <c r="E14" i="1"/>
  <c r="D14" i="1"/>
  <c r="C14" i="1"/>
  <c r="GJ14" i="8" s="1"/>
  <c r="B14" i="1"/>
  <c r="A14" i="1"/>
  <c r="CA14" i="1" s="1"/>
  <c r="E13" i="1"/>
  <c r="D13" i="1"/>
  <c r="C13" i="1"/>
  <c r="GJ13" i="8" s="1"/>
  <c r="B13" i="1"/>
  <c r="A13" i="1"/>
  <c r="CA13" i="1" s="1"/>
  <c r="E12" i="1"/>
  <c r="D12" i="1"/>
  <c r="C12" i="1"/>
  <c r="GJ12" i="8" s="1"/>
  <c r="B12" i="1"/>
  <c r="A12" i="1"/>
  <c r="CA12" i="1" s="1"/>
  <c r="E11" i="1"/>
  <c r="D11" i="1"/>
  <c r="C11" i="1"/>
  <c r="GJ11" i="8" s="1"/>
  <c r="B11" i="1"/>
  <c r="A11" i="1"/>
  <c r="CA11" i="1" s="1"/>
  <c r="E10" i="1"/>
  <c r="D10" i="1"/>
  <c r="C10" i="1"/>
  <c r="GJ10" i="8" s="1"/>
  <c r="B10" i="1"/>
  <c r="A10" i="1"/>
  <c r="CA10" i="1" s="1"/>
  <c r="E9" i="1"/>
  <c r="D9" i="1"/>
  <c r="C9" i="1"/>
  <c r="GJ9" i="8" s="1"/>
  <c r="B9" i="1"/>
  <c r="A9" i="1"/>
  <c r="CA9" i="1" s="1"/>
  <c r="E8" i="1"/>
  <c r="D8" i="1"/>
  <c r="C8" i="1"/>
  <c r="GJ8" i="8" s="1"/>
  <c r="B8" i="1"/>
  <c r="A8" i="1"/>
  <c r="CA8" i="1" s="1"/>
  <c r="E7" i="1"/>
  <c r="D7" i="1"/>
  <c r="C7" i="1"/>
  <c r="GJ7" i="8" s="1"/>
  <c r="B7" i="1"/>
  <c r="A7" i="1"/>
  <c r="CA7" i="1" s="1"/>
  <c r="A6" i="1"/>
  <c r="CA6" i="1" s="1"/>
  <c r="B6" i="1"/>
  <c r="E6" i="1"/>
  <c r="D6" i="1"/>
  <c r="GJ52" i="8"/>
  <c r="C6" i="1"/>
  <c r="GJ54" i="8"/>
  <c r="GJ51" i="8"/>
  <c r="GJ49" i="8"/>
  <c r="GJ46" i="8"/>
  <c r="P2" i="18"/>
  <c r="I1" i="18"/>
  <c r="H1" i="18"/>
  <c r="H2" i="18"/>
  <c r="A6" i="22"/>
  <c r="AT6" i="22" s="1"/>
  <c r="BB24" i="2"/>
  <c r="BA24" i="2"/>
  <c r="AZ24" i="2"/>
  <c r="AY24" i="2"/>
  <c r="AX24" i="2"/>
  <c r="AW24" i="2"/>
  <c r="AV24" i="2"/>
  <c r="AU24" i="2"/>
  <c r="AT24" i="2"/>
  <c r="AS24" i="2"/>
  <c r="AR24" i="2"/>
  <c r="CA53" i="1"/>
  <c r="CA52" i="1"/>
  <c r="CC2" i="22"/>
  <c r="BJ7" i="22"/>
  <c r="BJ10" i="22"/>
  <c r="BS29" i="22"/>
  <c r="BJ22" i="22"/>
  <c r="BJ26" i="22"/>
  <c r="BJ19" i="22"/>
  <c r="BS19" i="22"/>
  <c r="BS18" i="22"/>
  <c r="BJ15" i="22"/>
  <c r="BJ17" i="22"/>
  <c r="BS34" i="22"/>
  <c r="BJ20" i="22"/>
  <c r="BS33" i="22"/>
  <c r="BJ6" i="22"/>
  <c r="BS27" i="22"/>
  <c r="BJ8" i="22"/>
  <c r="BS16" i="22"/>
  <c r="BJ13" i="22"/>
  <c r="BS17" i="22"/>
  <c r="BS20" i="22"/>
  <c r="BS21" i="22"/>
  <c r="BJ30" i="22"/>
  <c r="BS25" i="22"/>
  <c r="BJ28" i="22"/>
  <c r="BS30" i="22"/>
  <c r="BJ12" i="22"/>
  <c r="BJ34" i="22"/>
  <c r="BJ27" i="22"/>
  <c r="BJ25" i="22"/>
  <c r="BJ21" i="22"/>
  <c r="BS23" i="22"/>
  <c r="BJ9" i="22"/>
  <c r="BJ11" i="22"/>
  <c r="BS22" i="22"/>
  <c r="BJ31" i="22"/>
  <c r="BJ23" i="22"/>
  <c r="BJ18" i="22"/>
  <c r="BJ16" i="22"/>
  <c r="BJ32" i="22"/>
  <c r="BS28" i="22"/>
  <c r="BS24" i="22"/>
  <c r="BJ29" i="22"/>
  <c r="BJ14" i="22"/>
  <c r="BJ33" i="22"/>
  <c r="BJ24" i="22"/>
  <c r="BS15" i="22"/>
  <c r="K13" i="28" l="1"/>
  <c r="H21" i="33"/>
  <c r="H21" i="32"/>
  <c r="J21" i="31"/>
  <c r="H21" i="30"/>
  <c r="H27" i="33"/>
  <c r="H27" i="32"/>
  <c r="J27" i="31"/>
  <c r="H27" i="30"/>
  <c r="H23" i="33"/>
  <c r="H23" i="32"/>
  <c r="J23" i="31"/>
  <c r="H23" i="30"/>
  <c r="H24" i="33"/>
  <c r="J24" i="31"/>
  <c r="H24" i="32"/>
  <c r="H24" i="30"/>
  <c r="H14" i="33"/>
  <c r="H14" i="32"/>
  <c r="H14" i="30"/>
  <c r="J14" i="31"/>
  <c r="H17" i="33"/>
  <c r="H17" i="32"/>
  <c r="J17" i="31"/>
  <c r="H17" i="30"/>
  <c r="H33" i="33"/>
  <c r="H33" i="32"/>
  <c r="J33" i="31"/>
  <c r="H33" i="30"/>
  <c r="H29" i="33"/>
  <c r="H29" i="32"/>
  <c r="J29" i="31"/>
  <c r="H29" i="30"/>
  <c r="H31" i="33"/>
  <c r="J31" i="31"/>
  <c r="H31" i="30"/>
  <c r="H31" i="32"/>
  <c r="H13" i="33"/>
  <c r="H13" i="32"/>
  <c r="J13" i="31"/>
  <c r="H13" i="30"/>
  <c r="H25" i="33"/>
  <c r="H25" i="32"/>
  <c r="J25" i="31"/>
  <c r="H25" i="30"/>
  <c r="H28" i="33"/>
  <c r="H28" i="32"/>
  <c r="H28" i="30"/>
  <c r="J28" i="31"/>
  <c r="H20" i="33"/>
  <c r="H20" i="32"/>
  <c r="H20" i="30"/>
  <c r="J20" i="31"/>
  <c r="H12" i="33"/>
  <c r="H12" i="32"/>
  <c r="J12" i="31"/>
  <c r="H12" i="30"/>
  <c r="H9" i="33"/>
  <c r="H9" i="32"/>
  <c r="J9" i="31"/>
  <c r="H9" i="30"/>
  <c r="H8" i="33"/>
  <c r="J8" i="31"/>
  <c r="H8" i="32"/>
  <c r="H8" i="30"/>
  <c r="H19" i="33"/>
  <c r="H19" i="32"/>
  <c r="J19" i="31"/>
  <c r="H19" i="30"/>
  <c r="BC7" i="22"/>
  <c r="H6" i="33"/>
  <c r="H6" i="32"/>
  <c r="H6" i="30"/>
  <c r="J6" i="31"/>
  <c r="H32" i="33"/>
  <c r="H32" i="32"/>
  <c r="H32" i="30"/>
  <c r="J32" i="31"/>
  <c r="H11" i="33"/>
  <c r="H11" i="32"/>
  <c r="J11" i="31"/>
  <c r="H11" i="30"/>
  <c r="BC6" i="22"/>
  <c r="H5" i="32"/>
  <c r="H5" i="33"/>
  <c r="H5" i="30"/>
  <c r="J5" i="31"/>
  <c r="I13" i="28"/>
  <c r="H15" i="33"/>
  <c r="H15" i="32"/>
  <c r="J15" i="31"/>
  <c r="H15" i="30"/>
  <c r="H18" i="33"/>
  <c r="H18" i="32"/>
  <c r="J18" i="31"/>
  <c r="H18" i="30"/>
  <c r="H22" i="33"/>
  <c r="H22" i="32"/>
  <c r="H22" i="30"/>
  <c r="J22" i="31"/>
  <c r="H16" i="33"/>
  <c r="H16" i="32"/>
  <c r="H16" i="30"/>
  <c r="J16" i="31"/>
  <c r="H10" i="33"/>
  <c r="H10" i="32"/>
  <c r="J10" i="31"/>
  <c r="H10" i="30"/>
  <c r="H7" i="33"/>
  <c r="H7" i="32"/>
  <c r="J7" i="31"/>
  <c r="H7" i="30"/>
  <c r="H26" i="33"/>
  <c r="H26" i="32"/>
  <c r="J26" i="31"/>
  <c r="H26" i="30"/>
  <c r="H30" i="33"/>
  <c r="H30" i="32"/>
  <c r="H30" i="30"/>
  <c r="J30" i="31"/>
  <c r="BI27" i="22"/>
  <c r="BC31" i="22"/>
  <c r="BI31" i="22"/>
  <c r="BI14" i="22"/>
  <c r="BC14" i="22"/>
  <c r="BC13" i="22"/>
  <c r="BI13" i="22"/>
  <c r="BI12" i="22"/>
  <c r="BC12" i="22"/>
  <c r="BI11" i="22"/>
  <c r="BC11" i="22"/>
  <c r="BI10" i="22"/>
  <c r="BC10" i="22"/>
  <c r="BI9" i="22"/>
  <c r="BC9" i="22"/>
  <c r="BI8" i="22"/>
  <c r="BC8" i="22"/>
  <c r="BI7" i="22"/>
  <c r="BI6" i="22"/>
  <c r="BC22" i="22"/>
  <c r="BC19" i="22"/>
  <c r="GK41" i="8"/>
  <c r="BC20" i="22"/>
  <c r="GY51" i="8"/>
  <c r="BC16" i="22"/>
  <c r="BC24" i="22"/>
  <c r="BC26" i="22"/>
  <c r="BC15" i="22"/>
  <c r="BC27" i="22"/>
  <c r="BC30" i="22"/>
  <c r="BC28" i="22"/>
  <c r="BC17" i="22"/>
  <c r="BC29" i="22"/>
  <c r="BC18" i="22"/>
  <c r="BC34" i="22"/>
  <c r="BC32" i="22"/>
  <c r="BC23" i="22"/>
  <c r="BC25" i="22"/>
  <c r="BC33" i="22"/>
  <c r="BC21" i="22"/>
  <c r="BI29" i="22"/>
  <c r="BI34" i="22"/>
  <c r="BI18" i="22"/>
  <c r="BI33" i="22"/>
  <c r="BI21" i="22"/>
  <c r="BI23" i="22"/>
  <c r="BI30" i="22"/>
  <c r="BI28" i="22"/>
  <c r="BI24" i="22"/>
  <c r="BI17" i="22"/>
  <c r="BI32" i="22"/>
  <c r="BI25" i="22"/>
  <c r="BI22" i="22"/>
  <c r="BI19" i="22"/>
  <c r="BI20" i="22"/>
  <c r="BI16" i="22"/>
  <c r="BI26" i="22"/>
  <c r="BI15" i="22"/>
  <c r="HB33" i="8"/>
  <c r="GZ33" i="8"/>
  <c r="GY33" i="8"/>
  <c r="HA33" i="8"/>
  <c r="GK51" i="8"/>
  <c r="HA40" i="8"/>
  <c r="GY40" i="8"/>
  <c r="GZ40" i="8"/>
  <c r="HB40" i="8"/>
  <c r="HA20" i="8"/>
  <c r="HB20" i="8"/>
  <c r="GZ20" i="8"/>
  <c r="GY20" i="8"/>
  <c r="HA24" i="8"/>
  <c r="GY24" i="8"/>
  <c r="GZ24" i="8"/>
  <c r="HB24" i="8"/>
  <c r="GY37" i="8"/>
  <c r="HB37" i="8"/>
  <c r="HA37" i="8"/>
  <c r="GZ37" i="8"/>
  <c r="GZ38" i="8"/>
  <c r="GY38" i="8"/>
  <c r="HA38" i="8"/>
  <c r="HB38" i="8"/>
  <c r="HB35" i="8"/>
  <c r="GY35" i="8"/>
  <c r="HA35" i="8"/>
  <c r="GZ35" i="8"/>
  <c r="GY25" i="8"/>
  <c r="GZ25" i="8"/>
  <c r="HA25" i="8"/>
  <c r="HB25" i="8"/>
  <c r="GY39" i="8"/>
  <c r="GZ39" i="8"/>
  <c r="HB39" i="8"/>
  <c r="HA39" i="8"/>
  <c r="GY31" i="8"/>
  <c r="GZ31" i="8"/>
  <c r="HA31" i="8"/>
  <c r="HB31" i="8"/>
  <c r="HA26" i="8"/>
  <c r="HB26" i="8"/>
  <c r="GZ26" i="8"/>
  <c r="GY26" i="8"/>
  <c r="GY16" i="8"/>
  <c r="GZ16" i="8"/>
  <c r="HA16" i="8"/>
  <c r="HB16" i="8"/>
  <c r="HB19" i="8"/>
  <c r="GY19" i="8"/>
  <c r="HA19" i="8"/>
  <c r="GZ19" i="8"/>
  <c r="GY28" i="8"/>
  <c r="HB28" i="8"/>
  <c r="HA28" i="8"/>
  <c r="GZ28" i="8"/>
  <c r="HB44" i="8"/>
  <c r="HA44" i="8"/>
  <c r="GY44" i="8"/>
  <c r="GZ44" i="8"/>
  <c r="HA18" i="8"/>
  <c r="GZ18" i="8"/>
  <c r="GY18" i="8"/>
  <c r="HB18" i="8"/>
  <c r="HA23" i="8"/>
  <c r="HB23" i="8"/>
  <c r="GZ23" i="8"/>
  <c r="GY23" i="8"/>
  <c r="GY17" i="8"/>
  <c r="HA17" i="8"/>
  <c r="HB17" i="8"/>
  <c r="GZ17" i="8"/>
  <c r="HB43" i="8"/>
  <c r="GY43" i="8"/>
  <c r="HA43" i="8"/>
  <c r="GZ43" i="8"/>
  <c r="GY29" i="8"/>
  <c r="HA29" i="8"/>
  <c r="HB29" i="8"/>
  <c r="GZ29" i="8"/>
  <c r="HA30" i="8"/>
  <c r="GZ30" i="8"/>
  <c r="GY30" i="8"/>
  <c r="HB30" i="8"/>
  <c r="GR41" i="8"/>
  <c r="GT41" i="8"/>
  <c r="GJ6" i="8"/>
  <c r="GJ56" i="8" s="1"/>
  <c r="HH5" i="8" s="1"/>
  <c r="GX34" i="8"/>
  <c r="GV34" i="8"/>
  <c r="GU34" i="8"/>
  <c r="GW34" i="8"/>
  <c r="GX38" i="8"/>
  <c r="GV38" i="8"/>
  <c r="GW38" i="8"/>
  <c r="GU38" i="8"/>
  <c r="GV23" i="8"/>
  <c r="GX23" i="8"/>
  <c r="GW23" i="8"/>
  <c r="GU23" i="8"/>
  <c r="GV17" i="8"/>
  <c r="GX17" i="8"/>
  <c r="GU17" i="8"/>
  <c r="GW17" i="8"/>
  <c r="GV43" i="8"/>
  <c r="GX43" i="8"/>
  <c r="GW43" i="8"/>
  <c r="GU43" i="8"/>
  <c r="GV29" i="8"/>
  <c r="GX29" i="8"/>
  <c r="GU29" i="8"/>
  <c r="GW29" i="8"/>
  <c r="GX30" i="8"/>
  <c r="GV30" i="8"/>
  <c r="GW30" i="8"/>
  <c r="GU30" i="8"/>
  <c r="GV31" i="8"/>
  <c r="GU31" i="8"/>
  <c r="GX31" i="8"/>
  <c r="GW31" i="8"/>
  <c r="GX26" i="8"/>
  <c r="GW26" i="8"/>
  <c r="GV26" i="8"/>
  <c r="GU26" i="8"/>
  <c r="GV19" i="8"/>
  <c r="GW19" i="8"/>
  <c r="GU19" i="8"/>
  <c r="GX19" i="8"/>
  <c r="GV39" i="8"/>
  <c r="GW39" i="8"/>
  <c r="GU39" i="8"/>
  <c r="GX39" i="8"/>
  <c r="GX40" i="8"/>
  <c r="GU40" i="8"/>
  <c r="GW40" i="8"/>
  <c r="GV40" i="8"/>
  <c r="GX20" i="8"/>
  <c r="GU20" i="8"/>
  <c r="GW20" i="8"/>
  <c r="GV20" i="8"/>
  <c r="GX36" i="8"/>
  <c r="GU36" i="8"/>
  <c r="GW36" i="8"/>
  <c r="GV36" i="8"/>
  <c r="GX24" i="8"/>
  <c r="GV24" i="8"/>
  <c r="GU24" i="8"/>
  <c r="GW24" i="8"/>
  <c r="GV37" i="8"/>
  <c r="GX37" i="8"/>
  <c r="GU37" i="8"/>
  <c r="GW37" i="8"/>
  <c r="GV35" i="8"/>
  <c r="GW35" i="8"/>
  <c r="GU35" i="8"/>
  <c r="GX35" i="8"/>
  <c r="GX18" i="8"/>
  <c r="GV18" i="8"/>
  <c r="GW18" i="8"/>
  <c r="GU18" i="8"/>
  <c r="GV25" i="8"/>
  <c r="GU25" i="8"/>
  <c r="GX25" i="8"/>
  <c r="GW25" i="8"/>
  <c r="GV21" i="8"/>
  <c r="GX21" i="8"/>
  <c r="GW21" i="8"/>
  <c r="GU21" i="8"/>
  <c r="BS8" i="22"/>
  <c r="BS31" i="22"/>
  <c r="BS10" i="22"/>
  <c r="BS13" i="22"/>
  <c r="BS12" i="22"/>
  <c r="BS11" i="22"/>
  <c r="BS32" i="22"/>
  <c r="BS6" i="22"/>
  <c r="BS26" i="22"/>
  <c r="BS14" i="22"/>
  <c r="BS7" i="22"/>
  <c r="BS9" i="22"/>
  <c r="G27" i="28" l="1"/>
  <c r="G21" i="28"/>
  <c r="G23" i="28"/>
  <c r="G24" i="28"/>
  <c r="G22" i="28"/>
  <c r="G26" i="28"/>
  <c r="G20" i="28"/>
  <c r="G25" i="28"/>
  <c r="F16" i="33"/>
  <c r="G16" i="33" s="1"/>
  <c r="B16" i="33" s="1"/>
  <c r="F16" i="32"/>
  <c r="G16" i="32" s="1"/>
  <c r="B16" i="32" s="1"/>
  <c r="F16" i="30"/>
  <c r="G16" i="30" s="1"/>
  <c r="B16" i="30" s="1"/>
  <c r="F16" i="31"/>
  <c r="G16" i="31" s="1"/>
  <c r="B16" i="31" s="1"/>
  <c r="F33" i="24"/>
  <c r="G33" i="24" s="1"/>
  <c r="B33" i="24" s="1"/>
  <c r="F33" i="33"/>
  <c r="G33" i="33" s="1"/>
  <c r="B33" i="33" s="1"/>
  <c r="F33" i="32"/>
  <c r="G33" i="32" s="1"/>
  <c r="B33" i="32" s="1"/>
  <c r="F33" i="31"/>
  <c r="G33" i="31" s="1"/>
  <c r="B33" i="31" s="1"/>
  <c r="F33" i="30"/>
  <c r="G33" i="30" s="1"/>
  <c r="B33" i="30" s="1"/>
  <c r="F8" i="24"/>
  <c r="G8" i="24" s="1"/>
  <c r="B8" i="24" s="1"/>
  <c r="F8" i="33"/>
  <c r="G8" i="33" s="1"/>
  <c r="B8" i="33" s="1"/>
  <c r="F8" i="32"/>
  <c r="G8" i="32" s="1"/>
  <c r="B8" i="32" s="1"/>
  <c r="F8" i="30"/>
  <c r="G8" i="30" s="1"/>
  <c r="B8" i="30" s="1"/>
  <c r="F8" i="31"/>
  <c r="G8" i="31" s="1"/>
  <c r="B8" i="31" s="1"/>
  <c r="F31" i="33"/>
  <c r="G31" i="33" s="1"/>
  <c r="B31" i="33" s="1"/>
  <c r="F31" i="32"/>
  <c r="G31" i="32" s="1"/>
  <c r="B31" i="32" s="1"/>
  <c r="F31" i="31"/>
  <c r="G31" i="31" s="1"/>
  <c r="B31" i="31" s="1"/>
  <c r="F31" i="30"/>
  <c r="G31" i="30" s="1"/>
  <c r="B31" i="30" s="1"/>
  <c r="F21" i="24"/>
  <c r="G21" i="24" s="1"/>
  <c r="B21" i="24" s="1"/>
  <c r="F21" i="33"/>
  <c r="G21" i="33" s="1"/>
  <c r="B21" i="33" s="1"/>
  <c r="F21" i="32"/>
  <c r="G21" i="32" s="1"/>
  <c r="B21" i="32" s="1"/>
  <c r="F21" i="30"/>
  <c r="G21" i="30" s="1"/>
  <c r="B21" i="30" s="1"/>
  <c r="F21" i="31"/>
  <c r="G21" i="31" s="1"/>
  <c r="B21" i="31" s="1"/>
  <c r="J14" i="28"/>
  <c r="F13" i="28"/>
  <c r="F32" i="24"/>
  <c r="G32" i="24" s="1"/>
  <c r="B32" i="24" s="1"/>
  <c r="F32" i="33"/>
  <c r="G32" i="33" s="1"/>
  <c r="B32" i="33" s="1"/>
  <c r="F32" i="30"/>
  <c r="G32" i="30" s="1"/>
  <c r="B32" i="30" s="1"/>
  <c r="F32" i="32"/>
  <c r="G32" i="32" s="1"/>
  <c r="B32" i="32" s="1"/>
  <c r="F32" i="31"/>
  <c r="G32" i="31" s="1"/>
  <c r="B32" i="31" s="1"/>
  <c r="F27" i="24"/>
  <c r="G27" i="24" s="1"/>
  <c r="B27" i="24" s="1"/>
  <c r="F27" i="33"/>
  <c r="G27" i="33" s="1"/>
  <c r="B27" i="33" s="1"/>
  <c r="F27" i="32"/>
  <c r="G27" i="32" s="1"/>
  <c r="B27" i="32" s="1"/>
  <c r="F27" i="30"/>
  <c r="G27" i="30" s="1"/>
  <c r="B27" i="30" s="1"/>
  <c r="F27" i="31"/>
  <c r="G27" i="31" s="1"/>
  <c r="B27" i="31" s="1"/>
  <c r="F25" i="24"/>
  <c r="G25" i="24" s="1"/>
  <c r="B25" i="24" s="1"/>
  <c r="F25" i="33"/>
  <c r="G25" i="33" s="1"/>
  <c r="B25" i="33" s="1"/>
  <c r="F25" i="32"/>
  <c r="G25" i="32" s="1"/>
  <c r="B25" i="32" s="1"/>
  <c r="F25" i="30"/>
  <c r="G25" i="30" s="1"/>
  <c r="B25" i="30" s="1"/>
  <c r="F25" i="31"/>
  <c r="G25" i="31" s="1"/>
  <c r="B25" i="31" s="1"/>
  <c r="F19" i="24"/>
  <c r="G19" i="24" s="1"/>
  <c r="B19" i="24" s="1"/>
  <c r="F19" i="33"/>
  <c r="G19" i="33" s="1"/>
  <c r="B19" i="33" s="1"/>
  <c r="F19" i="32"/>
  <c r="G19" i="32" s="1"/>
  <c r="B19" i="32" s="1"/>
  <c r="F19" i="30"/>
  <c r="G19" i="30" s="1"/>
  <c r="B19" i="30" s="1"/>
  <c r="F19" i="31"/>
  <c r="G19" i="31" s="1"/>
  <c r="B19" i="31" s="1"/>
  <c r="F10" i="24"/>
  <c r="G10" i="24" s="1"/>
  <c r="B10" i="24" s="1"/>
  <c r="F10" i="33"/>
  <c r="G10" i="33" s="1"/>
  <c r="B10" i="33" s="1"/>
  <c r="F10" i="30"/>
  <c r="G10" i="30" s="1"/>
  <c r="B10" i="30" s="1"/>
  <c r="F10" i="32"/>
  <c r="G10" i="32" s="1"/>
  <c r="B10" i="32" s="1"/>
  <c r="F10" i="31"/>
  <c r="G10" i="31" s="1"/>
  <c r="B10" i="31" s="1"/>
  <c r="F24" i="24"/>
  <c r="G24" i="24" s="1"/>
  <c r="B24" i="24" s="1"/>
  <c r="F24" i="33"/>
  <c r="G24" i="33" s="1"/>
  <c r="B24" i="33" s="1"/>
  <c r="F24" i="32"/>
  <c r="G24" i="32" s="1"/>
  <c r="B24" i="32" s="1"/>
  <c r="F24" i="30"/>
  <c r="G24" i="30" s="1"/>
  <c r="B24" i="30" s="1"/>
  <c r="F24" i="31"/>
  <c r="G24" i="31" s="1"/>
  <c r="B24" i="31" s="1"/>
  <c r="F17" i="24"/>
  <c r="G17" i="24" s="1"/>
  <c r="B17" i="24" s="1"/>
  <c r="F17" i="33"/>
  <c r="G17" i="33" s="1"/>
  <c r="B17" i="33" s="1"/>
  <c r="F17" i="32"/>
  <c r="G17" i="32" s="1"/>
  <c r="B17" i="32" s="1"/>
  <c r="F17" i="30"/>
  <c r="G17" i="30" s="1"/>
  <c r="B17" i="30" s="1"/>
  <c r="F17" i="31"/>
  <c r="G17" i="31" s="1"/>
  <c r="B17" i="31" s="1"/>
  <c r="F29" i="24"/>
  <c r="G29" i="24" s="1"/>
  <c r="B29" i="24" s="1"/>
  <c r="F29" i="33"/>
  <c r="G29" i="33" s="1"/>
  <c r="B29" i="33" s="1"/>
  <c r="F29" i="32"/>
  <c r="G29" i="32" s="1"/>
  <c r="B29" i="32" s="1"/>
  <c r="F29" i="30"/>
  <c r="G29" i="30" s="1"/>
  <c r="B29" i="30" s="1"/>
  <c r="F29" i="31"/>
  <c r="G29" i="31" s="1"/>
  <c r="B29" i="31" s="1"/>
  <c r="F23" i="24"/>
  <c r="G23" i="24" s="1"/>
  <c r="B23" i="24" s="1"/>
  <c r="F23" i="33"/>
  <c r="G23" i="33" s="1"/>
  <c r="B23" i="33" s="1"/>
  <c r="F23" i="32"/>
  <c r="G23" i="32" s="1"/>
  <c r="B23" i="32" s="1"/>
  <c r="F23" i="30"/>
  <c r="G23" i="30" s="1"/>
  <c r="B23" i="30" s="1"/>
  <c r="F23" i="31"/>
  <c r="G23" i="31" s="1"/>
  <c r="B23" i="31" s="1"/>
  <c r="F12" i="24"/>
  <c r="G12" i="24" s="1"/>
  <c r="B12" i="24" s="1"/>
  <c r="F12" i="33"/>
  <c r="G12" i="33" s="1"/>
  <c r="B12" i="33" s="1"/>
  <c r="F12" i="32"/>
  <c r="G12" i="32" s="1"/>
  <c r="B12" i="32" s="1"/>
  <c r="F12" i="30"/>
  <c r="G12" i="30" s="1"/>
  <c r="B12" i="30" s="1"/>
  <c r="F12" i="31"/>
  <c r="G12" i="31" s="1"/>
  <c r="B12" i="31" s="1"/>
  <c r="F30" i="24"/>
  <c r="G30" i="24" s="1"/>
  <c r="B30" i="24" s="1"/>
  <c r="F30" i="33"/>
  <c r="G30" i="33" s="1"/>
  <c r="B30" i="33" s="1"/>
  <c r="F30" i="30"/>
  <c r="G30" i="30" s="1"/>
  <c r="B30" i="30" s="1"/>
  <c r="F30" i="31"/>
  <c r="G30" i="31" s="1"/>
  <c r="B30" i="31" s="1"/>
  <c r="F30" i="32"/>
  <c r="G30" i="32" s="1"/>
  <c r="B30" i="32" s="1"/>
  <c r="F5" i="24"/>
  <c r="G5" i="24" s="1"/>
  <c r="B5" i="24" s="1"/>
  <c r="F5" i="33"/>
  <c r="G5" i="33" s="1"/>
  <c r="F5" i="32"/>
  <c r="G5" i="32" s="1"/>
  <c r="B5" i="32" s="1"/>
  <c r="F5" i="31"/>
  <c r="G5" i="31" s="1"/>
  <c r="B5" i="31" s="1"/>
  <c r="F5" i="30"/>
  <c r="G5" i="30" s="1"/>
  <c r="F20" i="33"/>
  <c r="G20" i="33" s="1"/>
  <c r="B20" i="33" s="1"/>
  <c r="F20" i="32"/>
  <c r="G20" i="32" s="1"/>
  <c r="B20" i="32" s="1"/>
  <c r="F20" i="30"/>
  <c r="G20" i="30" s="1"/>
  <c r="B20" i="30" s="1"/>
  <c r="F20" i="31"/>
  <c r="G20" i="31" s="1"/>
  <c r="B20" i="31" s="1"/>
  <c r="F14" i="24"/>
  <c r="G14" i="24" s="1"/>
  <c r="B14" i="24" s="1"/>
  <c r="F14" i="33"/>
  <c r="G14" i="33" s="1"/>
  <c r="B14" i="33" s="1"/>
  <c r="F14" i="30"/>
  <c r="G14" i="30" s="1"/>
  <c r="B14" i="30" s="1"/>
  <c r="F14" i="31"/>
  <c r="G14" i="31" s="1"/>
  <c r="B14" i="31" s="1"/>
  <c r="F14" i="32"/>
  <c r="G14" i="32" s="1"/>
  <c r="B14" i="32" s="1"/>
  <c r="F22" i="24"/>
  <c r="G22" i="24" s="1"/>
  <c r="B22" i="24" s="1"/>
  <c r="F22" i="33"/>
  <c r="G22" i="33" s="1"/>
  <c r="B22" i="33" s="1"/>
  <c r="F22" i="30"/>
  <c r="G22" i="30" s="1"/>
  <c r="B22" i="30" s="1"/>
  <c r="F22" i="31"/>
  <c r="G22" i="31" s="1"/>
  <c r="B22" i="31" s="1"/>
  <c r="F22" i="32"/>
  <c r="G22" i="32" s="1"/>
  <c r="B22" i="32" s="1"/>
  <c r="F28" i="24"/>
  <c r="G28" i="24" s="1"/>
  <c r="B28" i="24" s="1"/>
  <c r="F28" i="33"/>
  <c r="G28" i="33" s="1"/>
  <c r="B28" i="33" s="1"/>
  <c r="F28" i="32"/>
  <c r="G28" i="32" s="1"/>
  <c r="B28" i="32" s="1"/>
  <c r="F28" i="30"/>
  <c r="G28" i="30" s="1"/>
  <c r="B28" i="30" s="1"/>
  <c r="F28" i="31"/>
  <c r="G28" i="31" s="1"/>
  <c r="B28" i="31" s="1"/>
  <c r="F26" i="24"/>
  <c r="G26" i="24" s="1"/>
  <c r="B26" i="24" s="1"/>
  <c r="F26" i="33"/>
  <c r="G26" i="33" s="1"/>
  <c r="B26" i="33" s="1"/>
  <c r="F26" i="30"/>
  <c r="G26" i="30" s="1"/>
  <c r="B26" i="30" s="1"/>
  <c r="F26" i="32"/>
  <c r="G26" i="32" s="1"/>
  <c r="B26" i="32" s="1"/>
  <c r="F26" i="31"/>
  <c r="G26" i="31" s="1"/>
  <c r="B26" i="31" s="1"/>
  <c r="F15" i="24"/>
  <c r="G15" i="24" s="1"/>
  <c r="B15" i="24" s="1"/>
  <c r="F15" i="33"/>
  <c r="G15" i="33" s="1"/>
  <c r="B15" i="33" s="1"/>
  <c r="F15" i="32"/>
  <c r="G15" i="32" s="1"/>
  <c r="B15" i="32" s="1"/>
  <c r="F15" i="30"/>
  <c r="G15" i="30" s="1"/>
  <c r="B15" i="30" s="1"/>
  <c r="F15" i="31"/>
  <c r="G15" i="31" s="1"/>
  <c r="B15" i="31" s="1"/>
  <c r="F18" i="24"/>
  <c r="G18" i="24" s="1"/>
  <c r="B18" i="24" s="1"/>
  <c r="F18" i="33"/>
  <c r="G18" i="33" s="1"/>
  <c r="B18" i="33" s="1"/>
  <c r="F18" i="30"/>
  <c r="G18" i="30" s="1"/>
  <c r="B18" i="30" s="1"/>
  <c r="F18" i="32"/>
  <c r="G18" i="32" s="1"/>
  <c r="B18" i="32" s="1"/>
  <c r="F18" i="31"/>
  <c r="G18" i="31" s="1"/>
  <c r="B18" i="31" s="1"/>
  <c r="F7" i="24"/>
  <c r="G7" i="24" s="1"/>
  <c r="B7" i="24" s="1"/>
  <c r="F7" i="32"/>
  <c r="G7" i="32" s="1"/>
  <c r="B7" i="32" s="1"/>
  <c r="F7" i="30"/>
  <c r="G7" i="30" s="1"/>
  <c r="B7" i="30" s="1"/>
  <c r="F7" i="33"/>
  <c r="G7" i="33" s="1"/>
  <c r="B7" i="33" s="1"/>
  <c r="F7" i="31"/>
  <c r="G7" i="31" s="1"/>
  <c r="B7" i="31" s="1"/>
  <c r="F9" i="24"/>
  <c r="G9" i="24" s="1"/>
  <c r="B9" i="24" s="1"/>
  <c r="F9" i="32"/>
  <c r="G9" i="32" s="1"/>
  <c r="B9" i="32" s="1"/>
  <c r="F9" i="33"/>
  <c r="G9" i="33" s="1"/>
  <c r="B9" i="33" s="1"/>
  <c r="F9" i="30"/>
  <c r="G9" i="30" s="1"/>
  <c r="B9" i="30" s="1"/>
  <c r="F9" i="31"/>
  <c r="G9" i="31" s="1"/>
  <c r="B9" i="31" s="1"/>
  <c r="F11" i="24"/>
  <c r="G11" i="24" s="1"/>
  <c r="B11" i="24" s="1"/>
  <c r="F11" i="32"/>
  <c r="G11" i="32" s="1"/>
  <c r="B11" i="32" s="1"/>
  <c r="F11" i="30"/>
  <c r="G11" i="30" s="1"/>
  <c r="B11" i="30" s="1"/>
  <c r="F11" i="33"/>
  <c r="G11" i="33" s="1"/>
  <c r="B11" i="33" s="1"/>
  <c r="F11" i="31"/>
  <c r="G11" i="31" s="1"/>
  <c r="B11" i="31" s="1"/>
  <c r="F13" i="24"/>
  <c r="G13" i="24" s="1"/>
  <c r="B13" i="24" s="1"/>
  <c r="F13" i="32"/>
  <c r="G13" i="32" s="1"/>
  <c r="B13" i="32" s="1"/>
  <c r="F13" i="33"/>
  <c r="G13" i="33" s="1"/>
  <c r="B13" i="33" s="1"/>
  <c r="F13" i="30"/>
  <c r="G13" i="30" s="1"/>
  <c r="B13" i="30" s="1"/>
  <c r="F13" i="31"/>
  <c r="G13" i="31" s="1"/>
  <c r="B13" i="31" s="1"/>
  <c r="F6" i="24"/>
  <c r="G6" i="24" s="1"/>
  <c r="B6" i="24" s="1"/>
  <c r="F6" i="33"/>
  <c r="G6" i="33" s="1"/>
  <c r="B6" i="33" s="1"/>
  <c r="F6" i="30"/>
  <c r="G6" i="30" s="1"/>
  <c r="B6" i="30" s="1"/>
  <c r="F6" i="31"/>
  <c r="G6" i="31" s="1"/>
  <c r="B6" i="31" s="1"/>
  <c r="F6" i="32"/>
  <c r="G6" i="32" s="1"/>
  <c r="B6" i="32" s="1"/>
  <c r="GK22" i="8"/>
  <c r="F20" i="24"/>
  <c r="G20" i="24" s="1"/>
  <c r="B20" i="24" s="1"/>
  <c r="GK33" i="8"/>
  <c r="F31" i="24"/>
  <c r="G31" i="24" s="1"/>
  <c r="B31" i="24" s="1"/>
  <c r="GT18" i="8"/>
  <c r="F16" i="24"/>
  <c r="G16" i="24" s="1"/>
  <c r="B16" i="24" s="1"/>
  <c r="GM18" i="8"/>
  <c r="GQ18" i="8"/>
  <c r="HB42" i="8"/>
  <c r="GY42" i="8"/>
  <c r="GZ42" i="8"/>
  <c r="HA42" i="8"/>
  <c r="GW42" i="8"/>
  <c r="GV42" i="8"/>
  <c r="GU42" i="8"/>
  <c r="GX42" i="8"/>
  <c r="GY36" i="8"/>
  <c r="HA36" i="8"/>
  <c r="HB36" i="8"/>
  <c r="GZ36" i="8"/>
  <c r="GN22" i="8"/>
  <c r="GT33" i="8"/>
  <c r="GS22" i="8"/>
  <c r="GN33" i="8"/>
  <c r="GV33" i="8"/>
  <c r="GX33" i="8"/>
  <c r="GW33" i="8"/>
  <c r="GU33" i="8"/>
  <c r="GW32" i="8"/>
  <c r="GV32" i="8"/>
  <c r="GU32" i="8"/>
  <c r="GX32" i="8"/>
  <c r="GY32" i="8"/>
  <c r="GZ32" i="8"/>
  <c r="HB32" i="8"/>
  <c r="HA32" i="8"/>
  <c r="GU27" i="8"/>
  <c r="GV27" i="8"/>
  <c r="GX27" i="8"/>
  <c r="GW27" i="8"/>
  <c r="GO22" i="8"/>
  <c r="GQ22" i="8"/>
  <c r="GR22" i="8"/>
  <c r="GM22" i="8"/>
  <c r="GY21" i="8"/>
  <c r="HA21" i="8"/>
  <c r="HB21" i="8"/>
  <c r="GZ21" i="8"/>
  <c r="GS18" i="8"/>
  <c r="GX15" i="8"/>
  <c r="GW15" i="8"/>
  <c r="GU15" i="8"/>
  <c r="GV15" i="8"/>
  <c r="HB15" i="8"/>
  <c r="GZ15" i="8"/>
  <c r="GY15" i="8"/>
  <c r="HA15" i="8"/>
  <c r="GY14" i="8"/>
  <c r="GZ14" i="8"/>
  <c r="HB14" i="8"/>
  <c r="HA14" i="8"/>
  <c r="GX14" i="8"/>
  <c r="GV14" i="8"/>
  <c r="GU14" i="8"/>
  <c r="GW14" i="8"/>
  <c r="HB13" i="8"/>
  <c r="GZ13" i="8"/>
  <c r="HA13" i="8"/>
  <c r="GY13" i="8"/>
  <c r="GZ12" i="8"/>
  <c r="HB12" i="8"/>
  <c r="GY12" i="8"/>
  <c r="HA12" i="8"/>
  <c r="GU11" i="8"/>
  <c r="GX11" i="8"/>
  <c r="GW11" i="8"/>
  <c r="GV11" i="8"/>
  <c r="HA11" i="8"/>
  <c r="HB11" i="8"/>
  <c r="GY11" i="8"/>
  <c r="GZ11" i="8"/>
  <c r="GW10" i="8"/>
  <c r="GX10" i="8"/>
  <c r="GV10" i="8"/>
  <c r="GU10" i="8"/>
  <c r="HA10" i="8"/>
  <c r="GZ10" i="8"/>
  <c r="GY10" i="8"/>
  <c r="HB10" i="8"/>
  <c r="GW9" i="8"/>
  <c r="GX9" i="8"/>
  <c r="GU9" i="8"/>
  <c r="GV9" i="8"/>
  <c r="GZ9" i="8"/>
  <c r="HA9" i="8"/>
  <c r="GY9" i="8"/>
  <c r="HB9" i="8"/>
  <c r="GZ8" i="8"/>
  <c r="HA8" i="8"/>
  <c r="HB8" i="8"/>
  <c r="GY8" i="8"/>
  <c r="GX8" i="8"/>
  <c r="GW8" i="8"/>
  <c r="GV8" i="8"/>
  <c r="GU8" i="8"/>
  <c r="GZ7" i="8"/>
  <c r="HB7" i="8"/>
  <c r="GY7" i="8"/>
  <c r="HA7" i="8"/>
  <c r="GT22" i="8"/>
  <c r="GP22" i="8"/>
  <c r="GL41" i="8"/>
  <c r="GL22" i="8"/>
  <c r="GZ51" i="8"/>
  <c r="HB51" i="8"/>
  <c r="HA51" i="8"/>
  <c r="GN46" i="8"/>
  <c r="GL47" i="8"/>
  <c r="GV52" i="8"/>
  <c r="HB52" i="8"/>
  <c r="GX54" i="8"/>
  <c r="GY54" i="8"/>
  <c r="GL54" i="8"/>
  <c r="GL50" i="8"/>
  <c r="GN49" i="8"/>
  <c r="GM48" i="8"/>
  <c r="HA53" i="8"/>
  <c r="GS53" i="8"/>
  <c r="GV53" i="8"/>
  <c r="GR18" i="8"/>
  <c r="GP18" i="8"/>
  <c r="GL18" i="8"/>
  <c r="GK18" i="8"/>
  <c r="GO18" i="8"/>
  <c r="GN18" i="8"/>
  <c r="GQ41" i="8"/>
  <c r="GO41" i="8"/>
  <c r="GP41" i="8"/>
  <c r="GS41" i="8"/>
  <c r="GN41" i="8"/>
  <c r="GM41" i="8"/>
  <c r="GP33" i="8"/>
  <c r="GS33" i="8"/>
  <c r="GQ33" i="8"/>
  <c r="GL33" i="8"/>
  <c r="GO33" i="8"/>
  <c r="GR33" i="8"/>
  <c r="GM33" i="8"/>
  <c r="GY41" i="8"/>
  <c r="GZ41" i="8"/>
  <c r="HA41" i="8"/>
  <c r="HB41" i="8"/>
  <c r="GY22" i="8"/>
  <c r="HA22" i="8"/>
  <c r="GZ22" i="8"/>
  <c r="HB22" i="8"/>
  <c r="GX22" i="8"/>
  <c r="GV22" i="8"/>
  <c r="GU22" i="8"/>
  <c r="GW22" i="8"/>
  <c r="GV41" i="8"/>
  <c r="GU41" i="8"/>
  <c r="GX41" i="8"/>
  <c r="GW41" i="8"/>
  <c r="HB50" i="8"/>
  <c r="GZ50" i="8"/>
  <c r="GY50" i="8"/>
  <c r="HA50" i="8"/>
  <c r="GM53" i="8"/>
  <c r="GN53" i="8"/>
  <c r="GT53" i="8"/>
  <c r="GL49" i="8"/>
  <c r="GP49" i="8"/>
  <c r="GR49" i="8"/>
  <c r="GT49" i="8"/>
  <c r="GO49" i="8"/>
  <c r="GS49" i="8"/>
  <c r="GQ49" i="8"/>
  <c r="HB47" i="8"/>
  <c r="GZ47" i="8"/>
  <c r="GY47" i="8"/>
  <c r="HA47" i="8"/>
  <c r="GX50" i="8"/>
  <c r="GZ48" i="8"/>
  <c r="HB48" i="8"/>
  <c r="HA48" i="8"/>
  <c r="GY48" i="8"/>
  <c r="GX49" i="8"/>
  <c r="GU49" i="8"/>
  <c r="GW49" i="8"/>
  <c r="GV49" i="8"/>
  <c r="GV51" i="8"/>
  <c r="GY49" i="8"/>
  <c r="HB49" i="8"/>
  <c r="GZ49" i="8"/>
  <c r="HA49" i="8"/>
  <c r="GV47" i="8"/>
  <c r="GW47" i="8"/>
  <c r="GX47" i="8"/>
  <c r="GU47" i="8"/>
  <c r="GV12" i="8"/>
  <c r="HB34" i="8"/>
  <c r="HA34" i="8"/>
  <c r="GZ34" i="8"/>
  <c r="GU28" i="8"/>
  <c r="GW28" i="8"/>
  <c r="GX28" i="8"/>
  <c r="GV28" i="8"/>
  <c r="GW16" i="8"/>
  <c r="GX16" i="8"/>
  <c r="HA27" i="8"/>
  <c r="GV13" i="8"/>
  <c r="GU13" i="8"/>
  <c r="GV7" i="8"/>
  <c r="GX7" i="8"/>
  <c r="GV44" i="8"/>
  <c r="GX44" i="8"/>
  <c r="GW12" i="8"/>
  <c r="GY34" i="8"/>
  <c r="GX12" i="8"/>
  <c r="GU12" i="8"/>
  <c r="GU7" i="8"/>
  <c r="GW13" i="8"/>
  <c r="GW44" i="8"/>
  <c r="GW7" i="8"/>
  <c r="GX13" i="8"/>
  <c r="GU44" i="8"/>
  <c r="HB27" i="8"/>
  <c r="GX51" i="8"/>
  <c r="GU51" i="8"/>
  <c r="GM51" i="8"/>
  <c r="GO51" i="8"/>
  <c r="GV16" i="8"/>
  <c r="GZ27" i="8"/>
  <c r="GQ51" i="8"/>
  <c r="GS51" i="8"/>
  <c r="GU16" i="8"/>
  <c r="GY27" i="8"/>
  <c r="GL51" i="8"/>
  <c r="GN51" i="8"/>
  <c r="GT51" i="8"/>
  <c r="GW51" i="8"/>
  <c r="GP51" i="8"/>
  <c r="GR51" i="8"/>
  <c r="GW50" i="8"/>
  <c r="GU50" i="8"/>
  <c r="GV50" i="8"/>
  <c r="GM46" i="8"/>
  <c r="GQ46" i="8"/>
  <c r="GL46" i="8"/>
  <c r="GT46" i="8"/>
  <c r="GK46" i="8"/>
  <c r="GO46" i="8"/>
  <c r="GR46" i="8"/>
  <c r="GQ54" i="8"/>
  <c r="GK54" i="8"/>
  <c r="GR54" i="8"/>
  <c r="GV55" i="8"/>
  <c r="GW55" i="8"/>
  <c r="GU55" i="8"/>
  <c r="GX55" i="8"/>
  <c r="GM52" i="8"/>
  <c r="GQ52" i="8"/>
  <c r="GL52" i="8"/>
  <c r="GP52" i="8"/>
  <c r="GT52" i="8"/>
  <c r="GK52" i="8"/>
  <c r="GO52" i="8"/>
  <c r="GS52" i="8"/>
  <c r="GN52" i="8"/>
  <c r="GR52" i="8"/>
  <c r="GZ55" i="8"/>
  <c r="HA55" i="8"/>
  <c r="GY55" i="8"/>
  <c r="HB55" i="8"/>
  <c r="GL55" i="8"/>
  <c r="GK55" i="8"/>
  <c r="GO55" i="8"/>
  <c r="GS55" i="8"/>
  <c r="GN55" i="8"/>
  <c r="GR55" i="8"/>
  <c r="GM55" i="8"/>
  <c r="GQ55" i="8"/>
  <c r="GP55" i="8"/>
  <c r="GT55" i="8"/>
  <c r="GP47" i="8"/>
  <c r="GO47" i="8"/>
  <c r="GN47" i="8"/>
  <c r="GT47" i="8"/>
  <c r="GS48" i="8"/>
  <c r="GQ50" i="8"/>
  <c r="GK50" i="8"/>
  <c r="GM42" i="8"/>
  <c r="GQ42" i="8"/>
  <c r="GP42" i="8"/>
  <c r="GK42" i="8"/>
  <c r="GN42" i="8"/>
  <c r="GR42" i="8"/>
  <c r="GL42" i="8"/>
  <c r="GT42" i="8"/>
  <c r="GO42" i="8"/>
  <c r="GS42" i="8"/>
  <c r="GM34" i="8"/>
  <c r="GQ34" i="8"/>
  <c r="GL34" i="8"/>
  <c r="GT34" i="8"/>
  <c r="GK34" i="8"/>
  <c r="GS34" i="8"/>
  <c r="GN34" i="8"/>
  <c r="GR34" i="8"/>
  <c r="GP34" i="8"/>
  <c r="GO34" i="8"/>
  <c r="GK31" i="8"/>
  <c r="GO31" i="8"/>
  <c r="GS31" i="8"/>
  <c r="GR31" i="8"/>
  <c r="GM31" i="8"/>
  <c r="GL31" i="8"/>
  <c r="GP31" i="8"/>
  <c r="GT31" i="8"/>
  <c r="GN31" i="8"/>
  <c r="GQ31" i="8"/>
  <c r="GK23" i="8"/>
  <c r="GO23" i="8"/>
  <c r="GS23" i="8"/>
  <c r="GN23" i="8"/>
  <c r="GQ23" i="8"/>
  <c r="GL23" i="8"/>
  <c r="GP23" i="8"/>
  <c r="GT23" i="8"/>
  <c r="GR23" i="8"/>
  <c r="GM23" i="8"/>
  <c r="GM44" i="8"/>
  <c r="GQ44" i="8"/>
  <c r="GP44" i="8"/>
  <c r="GK44" i="8"/>
  <c r="GS44" i="8"/>
  <c r="GN44" i="8"/>
  <c r="GR44" i="8"/>
  <c r="GL44" i="8"/>
  <c r="GT44" i="8"/>
  <c r="GO44" i="8"/>
  <c r="GK21" i="8"/>
  <c r="GO21" i="8"/>
  <c r="GS21" i="8"/>
  <c r="GR21" i="8"/>
  <c r="GM21" i="8"/>
  <c r="GL21" i="8"/>
  <c r="GP21" i="8"/>
  <c r="GT21" i="8"/>
  <c r="GN21" i="8"/>
  <c r="GQ21" i="8"/>
  <c r="GM24" i="8"/>
  <c r="GQ24" i="8"/>
  <c r="GL24" i="8"/>
  <c r="GT24" i="8"/>
  <c r="GO24" i="8"/>
  <c r="GN24" i="8"/>
  <c r="GR24" i="8"/>
  <c r="GP24" i="8"/>
  <c r="GK24" i="8"/>
  <c r="GS24" i="8"/>
  <c r="GK19" i="8"/>
  <c r="GO19" i="8"/>
  <c r="GS19" i="8"/>
  <c r="GN19" i="8"/>
  <c r="GQ19" i="8"/>
  <c r="GL19" i="8"/>
  <c r="GP19" i="8"/>
  <c r="GT19" i="8"/>
  <c r="GR19" i="8"/>
  <c r="GM19" i="8"/>
  <c r="GM38" i="8"/>
  <c r="GQ38" i="8"/>
  <c r="GP38" i="8"/>
  <c r="GO38" i="8"/>
  <c r="GN38" i="8"/>
  <c r="GR38" i="8"/>
  <c r="GL38" i="8"/>
  <c r="GT38" i="8"/>
  <c r="GK38" i="8"/>
  <c r="GS38" i="8"/>
  <c r="GK43" i="8"/>
  <c r="GO43" i="8"/>
  <c r="GS43" i="8"/>
  <c r="GR43" i="8"/>
  <c r="GM43" i="8"/>
  <c r="GL43" i="8"/>
  <c r="GP43" i="8"/>
  <c r="GT43" i="8"/>
  <c r="GN43" i="8"/>
  <c r="GQ43" i="8"/>
  <c r="GM32" i="8"/>
  <c r="GQ32" i="8"/>
  <c r="GP32" i="8"/>
  <c r="GO32" i="8"/>
  <c r="GN32" i="8"/>
  <c r="GR32" i="8"/>
  <c r="GL32" i="8"/>
  <c r="GT32" i="8"/>
  <c r="GK32" i="8"/>
  <c r="GS32" i="8"/>
  <c r="GK15" i="8"/>
  <c r="GO15" i="8"/>
  <c r="GS15" i="8"/>
  <c r="GR15" i="8"/>
  <c r="GM15" i="8"/>
  <c r="GL15" i="8"/>
  <c r="GP15" i="8"/>
  <c r="GT15" i="8"/>
  <c r="GN15" i="8"/>
  <c r="GQ15" i="8"/>
  <c r="GK35" i="8"/>
  <c r="GO35" i="8"/>
  <c r="GS35" i="8"/>
  <c r="GR35" i="8"/>
  <c r="GQ35" i="8"/>
  <c r="GL35" i="8"/>
  <c r="GP35" i="8"/>
  <c r="GT35" i="8"/>
  <c r="GN35" i="8"/>
  <c r="GM35" i="8"/>
  <c r="GM20" i="8"/>
  <c r="GQ20" i="8"/>
  <c r="GL20" i="8"/>
  <c r="GT20" i="8"/>
  <c r="GO20" i="8"/>
  <c r="GN20" i="8"/>
  <c r="GR20" i="8"/>
  <c r="GP20" i="8"/>
  <c r="GK20" i="8"/>
  <c r="GS20" i="8"/>
  <c r="GM28" i="8"/>
  <c r="GQ28" i="8"/>
  <c r="GL28" i="8"/>
  <c r="GT28" i="8"/>
  <c r="GO28" i="8"/>
  <c r="GN28" i="8"/>
  <c r="GR28" i="8"/>
  <c r="GP28" i="8"/>
  <c r="GK28" i="8"/>
  <c r="GS28" i="8"/>
  <c r="GK39" i="8"/>
  <c r="GO39" i="8"/>
  <c r="GS39" i="8"/>
  <c r="GN39" i="8"/>
  <c r="GM39" i="8"/>
  <c r="GL39" i="8"/>
  <c r="GP39" i="8"/>
  <c r="GT39" i="8"/>
  <c r="GR39" i="8"/>
  <c r="GQ39" i="8"/>
  <c r="GK27" i="8"/>
  <c r="GO27" i="8"/>
  <c r="GS27" i="8"/>
  <c r="GN27" i="8"/>
  <c r="GQ27" i="8"/>
  <c r="GL27" i="8"/>
  <c r="GP27" i="8"/>
  <c r="GT27" i="8"/>
  <c r="GR27" i="8"/>
  <c r="GM27" i="8"/>
  <c r="GK13" i="8"/>
  <c r="GO13" i="8"/>
  <c r="GS13" i="8"/>
  <c r="GR13" i="8"/>
  <c r="GM13" i="8"/>
  <c r="GL13" i="8"/>
  <c r="GP13" i="8"/>
  <c r="GT13" i="8"/>
  <c r="GN13" i="8"/>
  <c r="GQ13" i="8"/>
  <c r="GM36" i="8"/>
  <c r="GQ36" i="8"/>
  <c r="GT36" i="8"/>
  <c r="GS36" i="8"/>
  <c r="GN36" i="8"/>
  <c r="GR36" i="8"/>
  <c r="GL36" i="8"/>
  <c r="GP36" i="8"/>
  <c r="GK36" i="8"/>
  <c r="GO36" i="8"/>
  <c r="GK9" i="8"/>
  <c r="GO9" i="8"/>
  <c r="GS9" i="8"/>
  <c r="GN9" i="8"/>
  <c r="GR9" i="8"/>
  <c r="GL9" i="8"/>
  <c r="GP9" i="8"/>
  <c r="GT9" i="8"/>
  <c r="GM9" i="8"/>
  <c r="GQ9" i="8"/>
  <c r="GK29" i="8"/>
  <c r="GO29" i="8"/>
  <c r="GS29" i="8"/>
  <c r="GR29" i="8"/>
  <c r="GQ29" i="8"/>
  <c r="GL29" i="8"/>
  <c r="GP29" i="8"/>
  <c r="GT29" i="8"/>
  <c r="GN29" i="8"/>
  <c r="GM29" i="8"/>
  <c r="GK7" i="8"/>
  <c r="GO7" i="8"/>
  <c r="GS7" i="8"/>
  <c r="GN7" i="8"/>
  <c r="GR7" i="8"/>
  <c r="GL7" i="8"/>
  <c r="GP7" i="8"/>
  <c r="GT7" i="8"/>
  <c r="GM7" i="8"/>
  <c r="GQ7" i="8"/>
  <c r="GM14" i="8"/>
  <c r="GQ14" i="8"/>
  <c r="GL14" i="8"/>
  <c r="GT14" i="8"/>
  <c r="GN14" i="8"/>
  <c r="GR14" i="8"/>
  <c r="GP14" i="8"/>
  <c r="GK14" i="8"/>
  <c r="GO14" i="8"/>
  <c r="GS14" i="8"/>
  <c r="GM8" i="8"/>
  <c r="GQ8" i="8"/>
  <c r="GL8" i="8"/>
  <c r="GP8" i="8"/>
  <c r="GT8" i="8"/>
  <c r="GN8" i="8"/>
  <c r="GR8" i="8"/>
  <c r="GK8" i="8"/>
  <c r="GO8" i="8"/>
  <c r="GS8" i="8"/>
  <c r="GK17" i="8"/>
  <c r="GO17" i="8"/>
  <c r="GS17" i="8"/>
  <c r="GN17" i="8"/>
  <c r="GM17" i="8"/>
  <c r="GL17" i="8"/>
  <c r="GP17" i="8"/>
  <c r="GT17" i="8"/>
  <c r="GR17" i="8"/>
  <c r="GQ17" i="8"/>
  <c r="GM40" i="8"/>
  <c r="GQ40" i="8"/>
  <c r="GL40" i="8"/>
  <c r="GT40" i="8"/>
  <c r="GK40" i="8"/>
  <c r="GN40" i="8"/>
  <c r="GR40" i="8"/>
  <c r="GP40" i="8"/>
  <c r="GO40" i="8"/>
  <c r="GS40" i="8"/>
  <c r="GM30" i="8"/>
  <c r="GQ30" i="8"/>
  <c r="GP30" i="8"/>
  <c r="GO30" i="8"/>
  <c r="GN30" i="8"/>
  <c r="GR30" i="8"/>
  <c r="GL30" i="8"/>
  <c r="GT30" i="8"/>
  <c r="GK30" i="8"/>
  <c r="GS30" i="8"/>
  <c r="GM12" i="8"/>
  <c r="GQ12" i="8"/>
  <c r="GL12" i="8"/>
  <c r="GP12" i="8"/>
  <c r="GT12" i="8"/>
  <c r="GN12" i="8"/>
  <c r="GR12" i="8"/>
  <c r="GK12" i="8"/>
  <c r="GO12" i="8"/>
  <c r="GS12" i="8"/>
  <c r="GK11" i="8"/>
  <c r="GO11" i="8"/>
  <c r="GS11" i="8"/>
  <c r="GN11" i="8"/>
  <c r="GL11" i="8"/>
  <c r="GP11" i="8"/>
  <c r="GT11" i="8"/>
  <c r="GR11" i="8"/>
  <c r="GM11" i="8"/>
  <c r="GQ11" i="8"/>
  <c r="GK37" i="8"/>
  <c r="GO37" i="8"/>
  <c r="GS37" i="8"/>
  <c r="GR37" i="8"/>
  <c r="GQ37" i="8"/>
  <c r="GL37" i="8"/>
  <c r="GP37" i="8"/>
  <c r="GT37" i="8"/>
  <c r="GN37" i="8"/>
  <c r="GM37" i="8"/>
  <c r="GM10" i="8"/>
  <c r="GQ10" i="8"/>
  <c r="GL10" i="8"/>
  <c r="GP10" i="8"/>
  <c r="GT10" i="8"/>
  <c r="GN10" i="8"/>
  <c r="GR10" i="8"/>
  <c r="GK10" i="8"/>
  <c r="GO10" i="8"/>
  <c r="GS10" i="8"/>
  <c r="GM16" i="8"/>
  <c r="GQ16" i="8"/>
  <c r="GP16" i="8"/>
  <c r="GO16" i="8"/>
  <c r="GN16" i="8"/>
  <c r="GR16" i="8"/>
  <c r="GL16" i="8"/>
  <c r="GT16" i="8"/>
  <c r="GK16" i="8"/>
  <c r="GS16" i="8"/>
  <c r="GK25" i="8"/>
  <c r="GO25" i="8"/>
  <c r="GS25" i="8"/>
  <c r="GR25" i="8"/>
  <c r="GM25" i="8"/>
  <c r="GL25" i="8"/>
  <c r="GP25" i="8"/>
  <c r="GT25" i="8"/>
  <c r="GN25" i="8"/>
  <c r="GQ25" i="8"/>
  <c r="GM26" i="8"/>
  <c r="GQ26" i="8"/>
  <c r="GP26" i="8"/>
  <c r="GO26" i="8"/>
  <c r="GN26" i="8"/>
  <c r="GR26" i="8"/>
  <c r="GL26" i="8"/>
  <c r="GT26" i="8"/>
  <c r="GK26" i="8"/>
  <c r="GS26" i="8"/>
  <c r="A36" i="33" a="1"/>
  <c r="A41" i="33" a="1"/>
  <c r="A16" i="33" a="1"/>
  <c r="A31" i="33" a="1"/>
  <c r="A58" i="33" a="1"/>
  <c r="A33" i="33" a="1"/>
  <c r="A37" i="33" a="1"/>
  <c r="A56" i="33" a="1"/>
  <c r="A19" i="33" a="1"/>
  <c r="A59" i="33" a="1"/>
  <c r="A43" i="33" a="1"/>
  <c r="A6" i="33" a="1"/>
  <c r="A21" i="33" a="1"/>
  <c r="A14" i="33" a="1"/>
  <c r="A61" i="33" a="1"/>
  <c r="A24" i="33" a="1"/>
  <c r="A47" i="33" a="1"/>
  <c r="A62" i="33" a="1"/>
  <c r="A38" i="33" a="1"/>
  <c r="A18" i="33" a="1"/>
  <c r="A34" i="33" a="1"/>
  <c r="A9" i="33" a="1"/>
  <c r="A13" i="33" a="1"/>
  <c r="A53" i="33" a="1"/>
  <c r="A10" i="33" a="1"/>
  <c r="A35" i="33" a="1"/>
  <c r="A22" i="33" a="1"/>
  <c r="A50" i="33" a="1"/>
  <c r="A42" i="33" a="1"/>
  <c r="A30" i="33" a="1"/>
  <c r="A51" i="33" a="1"/>
  <c r="A7" i="33" a="1"/>
  <c r="A63" i="33" a="1"/>
  <c r="A26" i="33" a="1"/>
  <c r="A54" i="33" a="1"/>
  <c r="A15" i="33" a="1"/>
  <c r="A55" i="33" a="1"/>
  <c r="A25" i="33" a="1"/>
  <c r="A27" i="33" a="1"/>
  <c r="A17" i="33" a="1"/>
  <c r="A12" i="33" a="1"/>
  <c r="A57" i="33" a="1"/>
  <c r="A39" i="33" a="1"/>
  <c r="A20" i="33" a="1"/>
  <c r="A48" i="33" a="1"/>
  <c r="A32" i="33" a="1"/>
  <c r="A45" i="33" a="1"/>
  <c r="A5" i="33" a="1"/>
  <c r="A28" i="33" a="1"/>
  <c r="A8" i="33" a="1"/>
  <c r="A11" i="33" a="1"/>
  <c r="A52" i="33" a="1"/>
  <c r="A44" i="33" a="1"/>
  <c r="A23" i="33" a="1"/>
  <c r="A29" i="33" a="1"/>
  <c r="A40" i="33" a="1"/>
  <c r="A49" i="33" a="1"/>
  <c r="A46" i="33" a="1"/>
  <c r="A60" i="33" a="1"/>
  <c r="A4" i="33" a="1"/>
  <c r="B61" i="33" l="1"/>
  <c r="B63" i="33"/>
  <c r="B57" i="33"/>
  <c r="B60" i="33"/>
  <c r="B62" i="33"/>
  <c r="B55" i="33"/>
  <c r="B59" i="33"/>
  <c r="B54" i="33"/>
  <c r="B58" i="33"/>
  <c r="B56" i="33"/>
  <c r="B55" i="30"/>
  <c r="B63" i="30"/>
  <c r="B60" i="30"/>
  <c r="B61" i="30"/>
  <c r="B54" i="30"/>
  <c r="B62" i="30"/>
  <c r="B57" i="30"/>
  <c r="B59" i="30"/>
  <c r="B58" i="30"/>
  <c r="B56" i="30"/>
  <c r="H21" i="28"/>
  <c r="B5" i="33"/>
  <c r="B46" i="33"/>
  <c r="B47" i="33"/>
  <c r="B52" i="33"/>
  <c r="B45" i="33"/>
  <c r="B48" i="33"/>
  <c r="B53" i="33"/>
  <c r="B44" i="33"/>
  <c r="B50" i="33"/>
  <c r="B51" i="33"/>
  <c r="B49" i="33"/>
  <c r="B5" i="30"/>
  <c r="B53" i="30"/>
  <c r="B51" i="30"/>
  <c r="B49" i="30"/>
  <c r="B52" i="30"/>
  <c r="B45" i="30"/>
  <c r="B50" i="30"/>
  <c r="B47" i="30"/>
  <c r="B44" i="30"/>
  <c r="B48" i="30"/>
  <c r="B46" i="30"/>
  <c r="A20" i="33"/>
  <c r="A19" i="33"/>
  <c r="A22" i="33"/>
  <c r="A26" i="33"/>
  <c r="A45" i="33"/>
  <c r="A63" i="33"/>
  <c r="A47" i="33"/>
  <c r="A60" i="33"/>
  <c r="A42" i="33"/>
  <c r="A57" i="33"/>
  <c r="A53" i="33"/>
  <c r="A59" i="33"/>
  <c r="A6" i="33"/>
  <c r="A21" i="33"/>
  <c r="A27" i="33"/>
  <c r="A17" i="33"/>
  <c r="A13" i="33"/>
  <c r="A12" i="33"/>
  <c r="A16" i="33"/>
  <c r="A30" i="33"/>
  <c r="A38" i="33"/>
  <c r="A62" i="33"/>
  <c r="A50" i="33"/>
  <c r="A58" i="33"/>
  <c r="A41" i="33"/>
  <c r="A54" i="33"/>
  <c r="A52" i="33"/>
  <c r="A55" i="33"/>
  <c r="A32" i="33"/>
  <c r="A14" i="33"/>
  <c r="A23" i="33"/>
  <c r="A33" i="33"/>
  <c r="A25" i="33"/>
  <c r="A9" i="33"/>
  <c r="A15" i="33"/>
  <c r="A10" i="33"/>
  <c r="A48" i="33"/>
  <c r="A61" i="33"/>
  <c r="A49" i="33"/>
  <c r="A4" i="33"/>
  <c r="A39" i="33"/>
  <c r="A56" i="33"/>
  <c r="A40" i="33"/>
  <c r="A5" i="33"/>
  <c r="A11" i="33"/>
  <c r="A31" i="33"/>
  <c r="A24" i="33"/>
  <c r="A29" i="33"/>
  <c r="A28" i="33"/>
  <c r="A8" i="33"/>
  <c r="A18" i="33"/>
  <c r="A7" i="33"/>
  <c r="A35" i="33"/>
  <c r="A34" i="33"/>
  <c r="A44" i="33"/>
  <c r="A51" i="33"/>
  <c r="A37" i="33"/>
  <c r="A46" i="33"/>
  <c r="A43" i="33"/>
  <c r="A36" i="33"/>
  <c r="M9" i="31"/>
  <c r="U13" i="31" s="1"/>
  <c r="P9" i="31"/>
  <c r="AA13" i="31" s="1"/>
  <c r="S16" i="26" s="1"/>
  <c r="O9" i="31"/>
  <c r="Z13" i="31" s="1"/>
  <c r="R16" i="26" s="1"/>
  <c r="Q9" i="31"/>
  <c r="AB13" i="31" s="1"/>
  <c r="U16" i="26" s="1"/>
  <c r="L9" i="31"/>
  <c r="W13" i="31" s="1"/>
  <c r="N9" i="31"/>
  <c r="X13" i="31" s="1"/>
  <c r="K9" i="31"/>
  <c r="V13" i="31" s="1"/>
  <c r="C16" i="26" s="1"/>
  <c r="N7" i="32"/>
  <c r="U11" i="32" s="1"/>
  <c r="E12" i="27" s="1"/>
  <c r="P7" i="32"/>
  <c r="Y11" i="32" s="1"/>
  <c r="S7" i="32"/>
  <c r="AB11" i="32" s="1"/>
  <c r="J12" i="27" s="1"/>
  <c r="R7" i="32"/>
  <c r="AA11" i="32" s="1"/>
  <c r="I12" i="27" s="1"/>
  <c r="L7" i="32"/>
  <c r="V11" i="32" s="1"/>
  <c r="D12" i="27" s="1"/>
  <c r="O7" i="32"/>
  <c r="X11" i="32" s="1"/>
  <c r="Q7" i="32"/>
  <c r="Z11" i="32" s="1"/>
  <c r="H12" i="27" s="1"/>
  <c r="M7" i="32"/>
  <c r="W11" i="32" s="1"/>
  <c r="K26" i="31"/>
  <c r="V30" i="31" s="1"/>
  <c r="Q26" i="31"/>
  <c r="AB30" i="31" s="1"/>
  <c r="P26" i="31"/>
  <c r="AA30" i="31" s="1"/>
  <c r="N26" i="31"/>
  <c r="X30" i="31" s="1"/>
  <c r="M26" i="31"/>
  <c r="U30" i="31" s="1"/>
  <c r="L26" i="31"/>
  <c r="W30" i="31" s="1"/>
  <c r="O26" i="31"/>
  <c r="Z30" i="31" s="1"/>
  <c r="O14" i="31"/>
  <c r="Z18" i="31" s="1"/>
  <c r="R21" i="26" s="1"/>
  <c r="L14" i="31"/>
  <c r="W18" i="31" s="1"/>
  <c r="K14" i="31"/>
  <c r="V18" i="31" s="1"/>
  <c r="C21" i="26" s="1"/>
  <c r="P14" i="31"/>
  <c r="AA18" i="31" s="1"/>
  <c r="S21" i="26" s="1"/>
  <c r="M14" i="31"/>
  <c r="U18" i="31" s="1"/>
  <c r="Q14" i="31"/>
  <c r="AB18" i="31" s="1"/>
  <c r="U21" i="26" s="1"/>
  <c r="N14" i="31"/>
  <c r="X18" i="31" s="1"/>
  <c r="O20" i="31"/>
  <c r="Z24" i="31" s="1"/>
  <c r="M20" i="31"/>
  <c r="U24" i="31" s="1"/>
  <c r="L20" i="31"/>
  <c r="W24" i="31" s="1"/>
  <c r="K20" i="31"/>
  <c r="V24" i="31" s="1"/>
  <c r="P20" i="31"/>
  <c r="AA24" i="31" s="1"/>
  <c r="N20" i="31"/>
  <c r="X24" i="31" s="1"/>
  <c r="Q20" i="31"/>
  <c r="AB24" i="31" s="1"/>
  <c r="K5" i="31"/>
  <c r="V9" i="31" s="1"/>
  <c r="C12" i="26" s="1"/>
  <c r="P5" i="31"/>
  <c r="AA9" i="31" s="1"/>
  <c r="S12" i="26" s="1"/>
  <c r="Q5" i="31"/>
  <c r="AB9" i="31" s="1"/>
  <c r="U12" i="26" s="1"/>
  <c r="N5" i="31"/>
  <c r="X9" i="31" s="1"/>
  <c r="O5" i="31"/>
  <c r="Z9" i="31" s="1"/>
  <c r="R12" i="26" s="1"/>
  <c r="L5" i="31"/>
  <c r="W9" i="31" s="1"/>
  <c r="M5" i="31"/>
  <c r="U9" i="31" s="1"/>
  <c r="K4" i="31"/>
  <c r="V8" i="31" s="1"/>
  <c r="C11" i="26" s="1"/>
  <c r="O4" i="31"/>
  <c r="Z8" i="31" s="1"/>
  <c r="R11" i="26" s="1"/>
  <c r="Q4" i="31"/>
  <c r="AB8" i="31" s="1"/>
  <c r="U11" i="26" s="1"/>
  <c r="L4" i="31"/>
  <c r="W8" i="31" s="1"/>
  <c r="P4" i="31"/>
  <c r="AA8" i="31" s="1"/>
  <c r="S11" i="26" s="1"/>
  <c r="M4" i="31"/>
  <c r="U8" i="31" s="1"/>
  <c r="N4" i="31"/>
  <c r="X8" i="31" s="1"/>
  <c r="O30" i="32"/>
  <c r="M30" i="32"/>
  <c r="P30" i="32"/>
  <c r="L30" i="32"/>
  <c r="N30" i="32"/>
  <c r="Q30" i="32"/>
  <c r="S30" i="32"/>
  <c r="R30" i="32"/>
  <c r="Q23" i="32"/>
  <c r="Z27" i="32" s="1"/>
  <c r="H28" i="27" s="1"/>
  <c r="S23" i="32"/>
  <c r="AB27" i="32" s="1"/>
  <c r="J28" i="27" s="1"/>
  <c r="N23" i="32"/>
  <c r="U27" i="32" s="1"/>
  <c r="E28" i="27" s="1"/>
  <c r="M23" i="32"/>
  <c r="W27" i="32" s="1"/>
  <c r="O23" i="32"/>
  <c r="X27" i="32" s="1"/>
  <c r="P23" i="32"/>
  <c r="Y27" i="32" s="1"/>
  <c r="R23" i="32"/>
  <c r="AA27" i="32" s="1"/>
  <c r="I28" i="27" s="1"/>
  <c r="L23" i="32"/>
  <c r="V27" i="32" s="1"/>
  <c r="D28" i="27" s="1"/>
  <c r="Q17" i="31"/>
  <c r="AB21" i="31" s="1"/>
  <c r="U24" i="26" s="1"/>
  <c r="M17" i="31"/>
  <c r="U21" i="31" s="1"/>
  <c r="N17" i="31"/>
  <c r="X21" i="31" s="1"/>
  <c r="L17" i="31"/>
  <c r="W21" i="31" s="1"/>
  <c r="O17" i="31"/>
  <c r="Z21" i="31" s="1"/>
  <c r="R24" i="26" s="1"/>
  <c r="P17" i="31"/>
  <c r="AA21" i="31" s="1"/>
  <c r="S24" i="26" s="1"/>
  <c r="K17" i="31"/>
  <c r="V21" i="31" s="1"/>
  <c r="C24" i="26" s="1"/>
  <c r="L25" i="31"/>
  <c r="W29" i="31" s="1"/>
  <c r="Q25" i="31"/>
  <c r="AB29" i="31" s="1"/>
  <c r="O25" i="31"/>
  <c r="Z29" i="31" s="1"/>
  <c r="N25" i="31"/>
  <c r="X29" i="31" s="1"/>
  <c r="M25" i="31"/>
  <c r="U29" i="31" s="1"/>
  <c r="P25" i="31"/>
  <c r="AA29" i="31" s="1"/>
  <c r="K25" i="31"/>
  <c r="V29" i="31" s="1"/>
  <c r="M31" i="32"/>
  <c r="N31" i="32"/>
  <c r="R31" i="32"/>
  <c r="S31" i="32"/>
  <c r="Q31" i="32"/>
  <c r="L31" i="32"/>
  <c r="P31" i="32"/>
  <c r="O31" i="32"/>
  <c r="L8" i="32"/>
  <c r="V12" i="32" s="1"/>
  <c r="D13" i="27" s="1"/>
  <c r="M8" i="32"/>
  <c r="W12" i="32" s="1"/>
  <c r="S8" i="32"/>
  <c r="AB12" i="32" s="1"/>
  <c r="J13" i="27" s="1"/>
  <c r="Q8" i="32"/>
  <c r="Z12" i="32" s="1"/>
  <c r="H13" i="27" s="1"/>
  <c r="P8" i="32"/>
  <c r="Y12" i="32" s="1"/>
  <c r="O8" i="32"/>
  <c r="X12" i="32" s="1"/>
  <c r="R8" i="32"/>
  <c r="AA12" i="32" s="1"/>
  <c r="I13" i="27" s="1"/>
  <c r="N8" i="32"/>
  <c r="U12" i="32" s="1"/>
  <c r="E13" i="27" s="1"/>
  <c r="P33" i="31"/>
  <c r="M33" i="31"/>
  <c r="L33" i="31"/>
  <c r="Q33" i="31"/>
  <c r="N33" i="31"/>
  <c r="K33" i="31"/>
  <c r="O33" i="31"/>
  <c r="Q16" i="31"/>
  <c r="AB20" i="31" s="1"/>
  <c r="U23" i="26" s="1"/>
  <c r="O16" i="31"/>
  <c r="Z20" i="31" s="1"/>
  <c r="R23" i="26" s="1"/>
  <c r="M16" i="31"/>
  <c r="U20" i="31" s="1"/>
  <c r="K16" i="31"/>
  <c r="V20" i="31" s="1"/>
  <c r="C23" i="26" s="1"/>
  <c r="L16" i="31"/>
  <c r="W20" i="31" s="1"/>
  <c r="P16" i="31"/>
  <c r="AA20" i="31" s="1"/>
  <c r="S23" i="26" s="1"/>
  <c r="N16" i="31"/>
  <c r="X20" i="31" s="1"/>
  <c r="M6" i="32"/>
  <c r="W10" i="32" s="1"/>
  <c r="Q6" i="32"/>
  <c r="Z10" i="32" s="1"/>
  <c r="H11" i="27" s="1"/>
  <c r="N6" i="32"/>
  <c r="U10" i="32" s="1"/>
  <c r="E11" i="27" s="1"/>
  <c r="O6" i="32"/>
  <c r="X10" i="32" s="1"/>
  <c r="L6" i="32"/>
  <c r="V10" i="32" s="1"/>
  <c r="D11" i="27" s="1"/>
  <c r="R6" i="32"/>
  <c r="AA10" i="32" s="1"/>
  <c r="I11" i="27" s="1"/>
  <c r="S6" i="32"/>
  <c r="AB10" i="32" s="1"/>
  <c r="J11" i="27" s="1"/>
  <c r="P6" i="32"/>
  <c r="Y10" i="32" s="1"/>
  <c r="N13" i="32"/>
  <c r="U17" i="32" s="1"/>
  <c r="E18" i="27" s="1"/>
  <c r="P13" i="32"/>
  <c r="Y17" i="32" s="1"/>
  <c r="S13" i="32"/>
  <c r="AB17" i="32" s="1"/>
  <c r="J18" i="27" s="1"/>
  <c r="L13" i="32"/>
  <c r="V17" i="32" s="1"/>
  <c r="D18" i="27" s="1"/>
  <c r="M13" i="32"/>
  <c r="W17" i="32" s="1"/>
  <c r="R13" i="32"/>
  <c r="AA17" i="32" s="1"/>
  <c r="I18" i="27" s="1"/>
  <c r="O13" i="32"/>
  <c r="X17" i="32" s="1"/>
  <c r="Q13" i="32"/>
  <c r="Z17" i="32" s="1"/>
  <c r="H18" i="27" s="1"/>
  <c r="L7" i="31"/>
  <c r="W11" i="31" s="1"/>
  <c r="N7" i="31"/>
  <c r="X11" i="31" s="1"/>
  <c r="O7" i="31"/>
  <c r="Z11" i="31" s="1"/>
  <c r="R14" i="26" s="1"/>
  <c r="M7" i="31"/>
  <c r="U11" i="31" s="1"/>
  <c r="K7" i="31"/>
  <c r="V11" i="31" s="1"/>
  <c r="C14" i="26" s="1"/>
  <c r="P7" i="31"/>
  <c r="AA11" i="31" s="1"/>
  <c r="S14" i="26" s="1"/>
  <c r="Q7" i="31"/>
  <c r="AB11" i="31" s="1"/>
  <c r="U14" i="26" s="1"/>
  <c r="Q15" i="32"/>
  <c r="Z19" i="32" s="1"/>
  <c r="H20" i="27" s="1"/>
  <c r="S15" i="32"/>
  <c r="AB19" i="32" s="1"/>
  <c r="J20" i="27" s="1"/>
  <c r="R15" i="32"/>
  <c r="AA19" i="32" s="1"/>
  <c r="I20" i="27" s="1"/>
  <c r="O15" i="32"/>
  <c r="X19" i="32" s="1"/>
  <c r="M15" i="32"/>
  <c r="W19" i="32" s="1"/>
  <c r="N15" i="32"/>
  <c r="U19" i="32" s="1"/>
  <c r="E20" i="27" s="1"/>
  <c r="L15" i="32"/>
  <c r="V19" i="32" s="1"/>
  <c r="D20" i="27" s="1"/>
  <c r="P15" i="32"/>
  <c r="Y19" i="32" s="1"/>
  <c r="S26" i="32"/>
  <c r="O26" i="32"/>
  <c r="N26" i="32"/>
  <c r="L26" i="32"/>
  <c r="R26" i="32"/>
  <c r="Q26" i="32"/>
  <c r="P26" i="32"/>
  <c r="M26" i="32"/>
  <c r="L28" i="31"/>
  <c r="W32" i="31" s="1"/>
  <c r="N28" i="31"/>
  <c r="X32" i="31" s="1"/>
  <c r="P28" i="31"/>
  <c r="AA32" i="31" s="1"/>
  <c r="M28" i="31"/>
  <c r="U32" i="31" s="1"/>
  <c r="K28" i="31"/>
  <c r="V32" i="31" s="1"/>
  <c r="Q28" i="31"/>
  <c r="AB32" i="31" s="1"/>
  <c r="O28" i="31"/>
  <c r="Z32" i="31" s="1"/>
  <c r="H24" i="28"/>
  <c r="G156" i="28"/>
  <c r="G8" i="28"/>
  <c r="G119" i="28"/>
  <c r="G45" i="28"/>
  <c r="G82" i="28"/>
  <c r="H27" i="28"/>
  <c r="Q5" i="32"/>
  <c r="Z9" i="32" s="1"/>
  <c r="H10" i="27" s="1"/>
  <c r="O5" i="32"/>
  <c r="X9" i="32" s="1"/>
  <c r="P5" i="32"/>
  <c r="Y9" i="32" s="1"/>
  <c r="S5" i="32"/>
  <c r="AB9" i="32" s="1"/>
  <c r="J10" i="27" s="1"/>
  <c r="L5" i="32"/>
  <c r="V9" i="32" s="1"/>
  <c r="D10" i="27" s="1"/>
  <c r="M5" i="32"/>
  <c r="W9" i="32" s="1"/>
  <c r="N5" i="32"/>
  <c r="U9" i="32" s="1"/>
  <c r="E10" i="27" s="1"/>
  <c r="R5" i="32"/>
  <c r="AA9" i="32" s="1"/>
  <c r="I10" i="27" s="1"/>
  <c r="L4" i="32"/>
  <c r="V8" i="32" s="1"/>
  <c r="D9" i="27" s="1"/>
  <c r="N4" i="32"/>
  <c r="U8" i="32" s="1"/>
  <c r="E9" i="27" s="1"/>
  <c r="Q4" i="32"/>
  <c r="Z8" i="32" s="1"/>
  <c r="H9" i="27" s="1"/>
  <c r="O4" i="32"/>
  <c r="X8" i="32" s="1"/>
  <c r="P4" i="32"/>
  <c r="Y8" i="32" s="1"/>
  <c r="S4" i="32"/>
  <c r="AB8" i="32" s="1"/>
  <c r="J9" i="27" s="1"/>
  <c r="M4" i="32"/>
  <c r="W8" i="32" s="1"/>
  <c r="R4" i="32"/>
  <c r="AA8" i="32" s="1"/>
  <c r="I9" i="27" s="1"/>
  <c r="Q30" i="31"/>
  <c r="P30" i="31"/>
  <c r="M30" i="31"/>
  <c r="L30" i="31"/>
  <c r="O30" i="31"/>
  <c r="K30" i="31"/>
  <c r="N30" i="31"/>
  <c r="P12" i="31"/>
  <c r="AA16" i="31" s="1"/>
  <c r="S19" i="26" s="1"/>
  <c r="Q12" i="31"/>
  <c r="AB16" i="31" s="1"/>
  <c r="U19" i="26" s="1"/>
  <c r="K12" i="31"/>
  <c r="V16" i="31" s="1"/>
  <c r="C19" i="26" s="1"/>
  <c r="O12" i="31"/>
  <c r="Z16" i="31" s="1"/>
  <c r="R19" i="26" s="1"/>
  <c r="M12" i="31"/>
  <c r="U16" i="31" s="1"/>
  <c r="N12" i="31"/>
  <c r="X16" i="31" s="1"/>
  <c r="L12" i="31"/>
  <c r="W16" i="31" s="1"/>
  <c r="L29" i="32"/>
  <c r="M29" i="32"/>
  <c r="P29" i="32"/>
  <c r="Q29" i="32"/>
  <c r="N29" i="32"/>
  <c r="R29" i="32"/>
  <c r="S29" i="32"/>
  <c r="O29" i="32"/>
  <c r="O24" i="31"/>
  <c r="Z28" i="31" s="1"/>
  <c r="M24" i="31"/>
  <c r="U28" i="31" s="1"/>
  <c r="K24" i="31"/>
  <c r="V28" i="31" s="1"/>
  <c r="Q24" i="31"/>
  <c r="AB28" i="31" s="1"/>
  <c r="N24" i="31"/>
  <c r="X28" i="31" s="1"/>
  <c r="L24" i="31"/>
  <c r="W28" i="31" s="1"/>
  <c r="P24" i="31"/>
  <c r="AA28" i="31" s="1"/>
  <c r="M19" i="32"/>
  <c r="W23" i="32" s="1"/>
  <c r="O19" i="32"/>
  <c r="X23" i="32" s="1"/>
  <c r="L19" i="32"/>
  <c r="V23" i="32" s="1"/>
  <c r="D24" i="27" s="1"/>
  <c r="Q19" i="32"/>
  <c r="Z23" i="32" s="1"/>
  <c r="H24" i="27" s="1"/>
  <c r="S19" i="32"/>
  <c r="AB23" i="32" s="1"/>
  <c r="J24" i="27" s="1"/>
  <c r="P19" i="32"/>
  <c r="Y23" i="32" s="1"/>
  <c r="R19" i="32"/>
  <c r="AA23" i="32" s="1"/>
  <c r="I24" i="27" s="1"/>
  <c r="N19" i="32"/>
  <c r="U23" i="32" s="1"/>
  <c r="E24" i="27" s="1"/>
  <c r="P27" i="31"/>
  <c r="AA31" i="31" s="1"/>
  <c r="N27" i="31"/>
  <c r="X31" i="31" s="1"/>
  <c r="L27" i="31"/>
  <c r="W31" i="31" s="1"/>
  <c r="Q27" i="31"/>
  <c r="AB31" i="31" s="1"/>
  <c r="K27" i="31"/>
  <c r="V31" i="31" s="1"/>
  <c r="O27" i="31"/>
  <c r="Z31" i="31" s="1"/>
  <c r="M27" i="31"/>
  <c r="U31" i="31" s="1"/>
  <c r="Q21" i="31"/>
  <c r="AB25" i="31" s="1"/>
  <c r="P21" i="31"/>
  <c r="AA25" i="31" s="1"/>
  <c r="M21" i="31"/>
  <c r="U25" i="31" s="1"/>
  <c r="K21" i="31"/>
  <c r="V25" i="31" s="1"/>
  <c r="N21" i="31"/>
  <c r="X25" i="31" s="1"/>
  <c r="O21" i="31"/>
  <c r="Z25" i="31" s="1"/>
  <c r="L21" i="31"/>
  <c r="W25" i="31" s="1"/>
  <c r="R33" i="32"/>
  <c r="Q33" i="32"/>
  <c r="M33" i="32"/>
  <c r="P33" i="32"/>
  <c r="S33" i="32"/>
  <c r="O33" i="32"/>
  <c r="L33" i="32"/>
  <c r="N33" i="32"/>
  <c r="Q6" i="31"/>
  <c r="AB10" i="31" s="1"/>
  <c r="U13" i="26" s="1"/>
  <c r="P6" i="31"/>
  <c r="AA10" i="31" s="1"/>
  <c r="S13" i="26" s="1"/>
  <c r="N6" i="31"/>
  <c r="X10" i="31" s="1"/>
  <c r="M6" i="31"/>
  <c r="U10" i="31" s="1"/>
  <c r="O6" i="31"/>
  <c r="Z10" i="31" s="1"/>
  <c r="R13" i="26" s="1"/>
  <c r="L6" i="31"/>
  <c r="W10" i="31" s="1"/>
  <c r="K6" i="31"/>
  <c r="V10" i="31" s="1"/>
  <c r="C13" i="26" s="1"/>
  <c r="L13" i="31"/>
  <c r="W17" i="31" s="1"/>
  <c r="N13" i="31"/>
  <c r="X17" i="31" s="1"/>
  <c r="K13" i="31"/>
  <c r="V17" i="31" s="1"/>
  <c r="C20" i="26" s="1"/>
  <c r="M13" i="31"/>
  <c r="U17" i="31" s="1"/>
  <c r="P13" i="31"/>
  <c r="AA17" i="31" s="1"/>
  <c r="S20" i="26" s="1"/>
  <c r="O13" i="31"/>
  <c r="Z17" i="31" s="1"/>
  <c r="R20" i="26" s="1"/>
  <c r="Q13" i="31"/>
  <c r="AB17" i="31" s="1"/>
  <c r="U20" i="26" s="1"/>
  <c r="Q11" i="32"/>
  <c r="Z15" i="32" s="1"/>
  <c r="H16" i="27" s="1"/>
  <c r="R11" i="32"/>
  <c r="AA15" i="32" s="1"/>
  <c r="I16" i="27" s="1"/>
  <c r="M11" i="32"/>
  <c r="W15" i="32" s="1"/>
  <c r="N11" i="32"/>
  <c r="U15" i="32" s="1"/>
  <c r="E16" i="27" s="1"/>
  <c r="S11" i="32"/>
  <c r="AB15" i="32" s="1"/>
  <c r="J16" i="27" s="1"/>
  <c r="P11" i="32"/>
  <c r="Y15" i="32" s="1"/>
  <c r="O11" i="32"/>
  <c r="X15" i="32" s="1"/>
  <c r="L11" i="32"/>
  <c r="V15" i="32" s="1"/>
  <c r="D16" i="27" s="1"/>
  <c r="M18" i="31"/>
  <c r="U22" i="31" s="1"/>
  <c r="K18" i="31"/>
  <c r="V22" i="31" s="1"/>
  <c r="C25" i="26" s="1"/>
  <c r="P18" i="31"/>
  <c r="AA22" i="31" s="1"/>
  <c r="S25" i="26" s="1"/>
  <c r="N18" i="31"/>
  <c r="X22" i="31" s="1"/>
  <c r="L18" i="31"/>
  <c r="W22" i="31" s="1"/>
  <c r="Q18" i="31"/>
  <c r="AB22" i="31" s="1"/>
  <c r="U25" i="26" s="1"/>
  <c r="O18" i="31"/>
  <c r="Z22" i="31" s="1"/>
  <c r="R25" i="26" s="1"/>
  <c r="O22" i="32"/>
  <c r="X26" i="32" s="1"/>
  <c r="R22" i="32"/>
  <c r="AA26" i="32" s="1"/>
  <c r="I27" i="27" s="1"/>
  <c r="P22" i="32"/>
  <c r="Y26" i="32" s="1"/>
  <c r="S22" i="32"/>
  <c r="AB26" i="32" s="1"/>
  <c r="J27" i="27" s="1"/>
  <c r="M22" i="32"/>
  <c r="W26" i="32" s="1"/>
  <c r="L22" i="32"/>
  <c r="V26" i="32" s="1"/>
  <c r="D27" i="27" s="1"/>
  <c r="N22" i="32"/>
  <c r="U26" i="32" s="1"/>
  <c r="E27" i="27" s="1"/>
  <c r="Q22" i="32"/>
  <c r="Z26" i="32" s="1"/>
  <c r="H27" i="27" s="1"/>
  <c r="S20" i="32"/>
  <c r="AB24" i="32" s="1"/>
  <c r="J25" i="27" s="1"/>
  <c r="N20" i="32"/>
  <c r="U24" i="32" s="1"/>
  <c r="E25" i="27" s="1"/>
  <c r="Q20" i="32"/>
  <c r="Z24" i="32" s="1"/>
  <c r="H25" i="27" s="1"/>
  <c r="R20" i="32"/>
  <c r="AA24" i="32" s="1"/>
  <c r="I25" i="27" s="1"/>
  <c r="M20" i="32"/>
  <c r="W24" i="32" s="1"/>
  <c r="L20" i="32"/>
  <c r="V24" i="32" s="1"/>
  <c r="D25" i="27" s="1"/>
  <c r="P20" i="32"/>
  <c r="Y24" i="32" s="1"/>
  <c r="O20" i="32"/>
  <c r="X24" i="32" s="1"/>
  <c r="H26" i="28"/>
  <c r="H22" i="28"/>
  <c r="H20" i="28"/>
  <c r="N23" i="31"/>
  <c r="X27" i="31" s="1"/>
  <c r="L23" i="31"/>
  <c r="W27" i="31" s="1"/>
  <c r="O23" i="31"/>
  <c r="Z27" i="31" s="1"/>
  <c r="Q23" i="31"/>
  <c r="AB27" i="31" s="1"/>
  <c r="K23" i="31"/>
  <c r="V27" i="31" s="1"/>
  <c r="M23" i="31"/>
  <c r="U27" i="31" s="1"/>
  <c r="P23" i="31"/>
  <c r="AA27" i="31" s="1"/>
  <c r="S17" i="32"/>
  <c r="AB21" i="32" s="1"/>
  <c r="J22" i="27" s="1"/>
  <c r="Q17" i="32"/>
  <c r="Z21" i="32" s="1"/>
  <c r="H22" i="27" s="1"/>
  <c r="O17" i="32"/>
  <c r="X21" i="32" s="1"/>
  <c r="M17" i="32"/>
  <c r="W21" i="32" s="1"/>
  <c r="P17" i="32"/>
  <c r="Y21" i="32" s="1"/>
  <c r="R17" i="32"/>
  <c r="AA21" i="32" s="1"/>
  <c r="I22" i="27" s="1"/>
  <c r="L17" i="32"/>
  <c r="V21" i="32" s="1"/>
  <c r="D22" i="27" s="1"/>
  <c r="N17" i="32"/>
  <c r="U21" i="32" s="1"/>
  <c r="E22" i="27" s="1"/>
  <c r="M10" i="31"/>
  <c r="U14" i="31" s="1"/>
  <c r="O10" i="31"/>
  <c r="Z14" i="31" s="1"/>
  <c r="R17" i="26" s="1"/>
  <c r="L10" i="31"/>
  <c r="W14" i="31" s="1"/>
  <c r="Q10" i="31"/>
  <c r="AB14" i="31" s="1"/>
  <c r="U17" i="26" s="1"/>
  <c r="K10" i="31"/>
  <c r="V14" i="31" s="1"/>
  <c r="C17" i="26" s="1"/>
  <c r="P10" i="31"/>
  <c r="AA14" i="31" s="1"/>
  <c r="S17" i="26" s="1"/>
  <c r="N10" i="31"/>
  <c r="X14" i="31" s="1"/>
  <c r="S25" i="32"/>
  <c r="AB29" i="32" s="1"/>
  <c r="J30" i="27" s="1"/>
  <c r="Q25" i="32"/>
  <c r="Z29" i="32" s="1"/>
  <c r="H30" i="27" s="1"/>
  <c r="P25" i="32"/>
  <c r="Y29" i="32" s="1"/>
  <c r="R25" i="32"/>
  <c r="AA29" i="32" s="1"/>
  <c r="I30" i="27" s="1"/>
  <c r="L25" i="32"/>
  <c r="V29" i="32" s="1"/>
  <c r="D30" i="27" s="1"/>
  <c r="N25" i="32"/>
  <c r="U29" i="32" s="1"/>
  <c r="E30" i="27" s="1"/>
  <c r="M25" i="32"/>
  <c r="W29" i="32" s="1"/>
  <c r="O25" i="32"/>
  <c r="X29" i="32" s="1"/>
  <c r="P32" i="31"/>
  <c r="M32" i="31"/>
  <c r="O32" i="31"/>
  <c r="Q32" i="31"/>
  <c r="N32" i="31"/>
  <c r="K32" i="31"/>
  <c r="L32" i="31"/>
  <c r="M8" i="31"/>
  <c r="U12" i="31" s="1"/>
  <c r="N8" i="31"/>
  <c r="X12" i="31" s="1"/>
  <c r="L8" i="31"/>
  <c r="W12" i="31" s="1"/>
  <c r="P8" i="31"/>
  <c r="AA12" i="31" s="1"/>
  <c r="S15" i="26" s="1"/>
  <c r="O8" i="31"/>
  <c r="Z12" i="31" s="1"/>
  <c r="R15" i="26" s="1"/>
  <c r="Q8" i="31"/>
  <c r="AB12" i="31" s="1"/>
  <c r="U15" i="26" s="1"/>
  <c r="K8" i="31"/>
  <c r="V12" i="31" s="1"/>
  <c r="C15" i="26" s="1"/>
  <c r="M16" i="32"/>
  <c r="W20" i="32" s="1"/>
  <c r="N16" i="32"/>
  <c r="U20" i="32" s="1"/>
  <c r="E21" i="27" s="1"/>
  <c r="Q16" i="32"/>
  <c r="Z20" i="32" s="1"/>
  <c r="H21" i="27" s="1"/>
  <c r="L16" i="32"/>
  <c r="V20" i="32" s="1"/>
  <c r="D21" i="27" s="1"/>
  <c r="P16" i="32"/>
  <c r="Y20" i="32" s="1"/>
  <c r="S16" i="32"/>
  <c r="AB20" i="32" s="1"/>
  <c r="J21" i="27" s="1"/>
  <c r="R16" i="32"/>
  <c r="AA20" i="32" s="1"/>
  <c r="I21" i="27" s="1"/>
  <c r="O16" i="32"/>
  <c r="X20" i="32" s="1"/>
  <c r="K11" i="31"/>
  <c r="V15" i="31" s="1"/>
  <c r="C18" i="26" s="1"/>
  <c r="P11" i="31"/>
  <c r="AA15" i="31" s="1"/>
  <c r="S18" i="26" s="1"/>
  <c r="O11" i="31"/>
  <c r="Z15" i="31" s="1"/>
  <c r="R18" i="26" s="1"/>
  <c r="L11" i="31"/>
  <c r="W15" i="31" s="1"/>
  <c r="M11" i="31"/>
  <c r="U15" i="31" s="1"/>
  <c r="Q11" i="31"/>
  <c r="AB15" i="31" s="1"/>
  <c r="U18" i="26" s="1"/>
  <c r="N11" i="31"/>
  <c r="X15" i="31" s="1"/>
  <c r="N9" i="32"/>
  <c r="U13" i="32" s="1"/>
  <c r="E14" i="27" s="1"/>
  <c r="Q9" i="32"/>
  <c r="Z13" i="32" s="1"/>
  <c r="H14" i="27" s="1"/>
  <c r="P9" i="32"/>
  <c r="Y13" i="32" s="1"/>
  <c r="R9" i="32"/>
  <c r="AA13" i="32" s="1"/>
  <c r="I14" i="27" s="1"/>
  <c r="S9" i="32"/>
  <c r="AB13" i="32" s="1"/>
  <c r="J14" i="27" s="1"/>
  <c r="O9" i="32"/>
  <c r="X13" i="32" s="1"/>
  <c r="M9" i="32"/>
  <c r="W13" i="32" s="1"/>
  <c r="L9" i="32"/>
  <c r="V13" i="32" s="1"/>
  <c r="D14" i="27" s="1"/>
  <c r="R18" i="32"/>
  <c r="AA22" i="32" s="1"/>
  <c r="I23" i="27" s="1"/>
  <c r="P18" i="32"/>
  <c r="Y22" i="32" s="1"/>
  <c r="N18" i="32"/>
  <c r="U22" i="32" s="1"/>
  <c r="E23" i="27" s="1"/>
  <c r="L18" i="32"/>
  <c r="V22" i="32" s="1"/>
  <c r="D23" i="27" s="1"/>
  <c r="Q18" i="32"/>
  <c r="Z22" i="32" s="1"/>
  <c r="H23" i="27" s="1"/>
  <c r="O18" i="32"/>
  <c r="X22" i="32" s="1"/>
  <c r="M18" i="32"/>
  <c r="W22" i="32" s="1"/>
  <c r="S18" i="32"/>
  <c r="AB22" i="32" s="1"/>
  <c r="J23" i="27" s="1"/>
  <c r="O15" i="31"/>
  <c r="Z19" i="31" s="1"/>
  <c r="R22" i="26" s="1"/>
  <c r="Q15" i="31"/>
  <c r="AB19" i="31" s="1"/>
  <c r="U22" i="26" s="1"/>
  <c r="K15" i="31"/>
  <c r="V19" i="31" s="1"/>
  <c r="C22" i="26" s="1"/>
  <c r="M15" i="31"/>
  <c r="U19" i="31" s="1"/>
  <c r="P15" i="31"/>
  <c r="AA19" i="31" s="1"/>
  <c r="S22" i="26" s="1"/>
  <c r="N15" i="31"/>
  <c r="X19" i="31" s="1"/>
  <c r="L15" i="31"/>
  <c r="W19" i="31" s="1"/>
  <c r="S28" i="32"/>
  <c r="Q28" i="32"/>
  <c r="M28" i="32"/>
  <c r="N28" i="32"/>
  <c r="L28" i="32"/>
  <c r="P28" i="32"/>
  <c r="R28" i="32"/>
  <c r="O28" i="32"/>
  <c r="P22" i="31"/>
  <c r="AA26" i="31" s="1"/>
  <c r="Q22" i="31"/>
  <c r="AB26" i="31" s="1"/>
  <c r="L22" i="31"/>
  <c r="W26" i="31" s="1"/>
  <c r="M22" i="31"/>
  <c r="U26" i="31" s="1"/>
  <c r="O22" i="31"/>
  <c r="Z26" i="31" s="1"/>
  <c r="N22" i="31"/>
  <c r="X26" i="31" s="1"/>
  <c r="K22" i="31"/>
  <c r="V26" i="31" s="1"/>
  <c r="M14" i="32"/>
  <c r="W18" i="32" s="1"/>
  <c r="P14" i="32"/>
  <c r="Y18" i="32" s="1"/>
  <c r="Q14" i="32"/>
  <c r="Z18" i="32" s="1"/>
  <c r="H19" i="27" s="1"/>
  <c r="R14" i="32"/>
  <c r="AA18" i="32" s="1"/>
  <c r="I19" i="27" s="1"/>
  <c r="L14" i="32"/>
  <c r="V18" i="32" s="1"/>
  <c r="D19" i="27" s="1"/>
  <c r="O14" i="32"/>
  <c r="X18" i="32" s="1"/>
  <c r="S14" i="32"/>
  <c r="AB18" i="32" s="1"/>
  <c r="J19" i="27" s="1"/>
  <c r="N14" i="32"/>
  <c r="U18" i="32" s="1"/>
  <c r="E19" i="27" s="1"/>
  <c r="H23" i="28"/>
  <c r="H25" i="28"/>
  <c r="P12" i="32"/>
  <c r="Y16" i="32" s="1"/>
  <c r="Q12" i="32"/>
  <c r="Z16" i="32" s="1"/>
  <c r="H17" i="27" s="1"/>
  <c r="S12" i="32"/>
  <c r="AB16" i="32" s="1"/>
  <c r="J17" i="27" s="1"/>
  <c r="L12" i="32"/>
  <c r="V16" i="32" s="1"/>
  <c r="D17" i="27" s="1"/>
  <c r="O12" i="32"/>
  <c r="X16" i="32" s="1"/>
  <c r="R12" i="32"/>
  <c r="AA16" i="32" s="1"/>
  <c r="I17" i="27" s="1"/>
  <c r="N12" i="32"/>
  <c r="U16" i="32" s="1"/>
  <c r="E17" i="27" s="1"/>
  <c r="M12" i="32"/>
  <c r="W16" i="32" s="1"/>
  <c r="Q29" i="31"/>
  <c r="M29" i="31"/>
  <c r="P29" i="31"/>
  <c r="O29" i="31"/>
  <c r="N29" i="31"/>
  <c r="L29" i="31"/>
  <c r="K29" i="31"/>
  <c r="Q24" i="32"/>
  <c r="Z28" i="32" s="1"/>
  <c r="H29" i="27" s="1"/>
  <c r="N24" i="32"/>
  <c r="U28" i="32" s="1"/>
  <c r="E29" i="27" s="1"/>
  <c r="L24" i="32"/>
  <c r="V28" i="32" s="1"/>
  <c r="D29" i="27" s="1"/>
  <c r="M24" i="32"/>
  <c r="W28" i="32" s="1"/>
  <c r="R24" i="32"/>
  <c r="AA28" i="32" s="1"/>
  <c r="I29" i="27" s="1"/>
  <c r="O24" i="32"/>
  <c r="X28" i="32" s="1"/>
  <c r="S24" i="32"/>
  <c r="AB28" i="32" s="1"/>
  <c r="J29" i="27" s="1"/>
  <c r="P24" i="32"/>
  <c r="Y28" i="32" s="1"/>
  <c r="Q10" i="32"/>
  <c r="Z14" i="32" s="1"/>
  <c r="H15" i="27" s="1"/>
  <c r="O10" i="32"/>
  <c r="X14" i="32" s="1"/>
  <c r="N10" i="32"/>
  <c r="U14" i="32" s="1"/>
  <c r="E15" i="27" s="1"/>
  <c r="R10" i="32"/>
  <c r="AA14" i="32" s="1"/>
  <c r="I15" i="27" s="1"/>
  <c r="M10" i="32"/>
  <c r="W14" i="32" s="1"/>
  <c r="P10" i="32"/>
  <c r="Y14" i="32" s="1"/>
  <c r="S10" i="32"/>
  <c r="AB14" i="32" s="1"/>
  <c r="J15" i="27" s="1"/>
  <c r="L10" i="32"/>
  <c r="V14" i="32" s="1"/>
  <c r="D15" i="27" s="1"/>
  <c r="M19" i="31"/>
  <c r="U23" i="31" s="1"/>
  <c r="P19" i="31"/>
  <c r="AA23" i="31" s="1"/>
  <c r="N19" i="31"/>
  <c r="X23" i="31" s="1"/>
  <c r="L19" i="31"/>
  <c r="W23" i="31" s="1"/>
  <c r="O19" i="31"/>
  <c r="Z23" i="31" s="1"/>
  <c r="Q19" i="31"/>
  <c r="AB23" i="31" s="1"/>
  <c r="K19" i="31"/>
  <c r="V23" i="31" s="1"/>
  <c r="P27" i="32"/>
  <c r="N27" i="32"/>
  <c r="L27" i="32"/>
  <c r="R27" i="32"/>
  <c r="M27" i="32"/>
  <c r="S27" i="32"/>
  <c r="Q27" i="32"/>
  <c r="O27" i="32"/>
  <c r="S32" i="32"/>
  <c r="R32" i="32"/>
  <c r="L32" i="32"/>
  <c r="M32" i="32"/>
  <c r="N32" i="32"/>
  <c r="Q32" i="32"/>
  <c r="P32" i="32"/>
  <c r="O32" i="32"/>
  <c r="P21" i="32"/>
  <c r="Y25" i="32" s="1"/>
  <c r="N21" i="32"/>
  <c r="U25" i="32" s="1"/>
  <c r="E26" i="27" s="1"/>
  <c r="S21" i="32"/>
  <c r="AB25" i="32" s="1"/>
  <c r="J26" i="27" s="1"/>
  <c r="M21" i="32"/>
  <c r="W25" i="32" s="1"/>
  <c r="Q21" i="32"/>
  <c r="Z25" i="32" s="1"/>
  <c r="H26" i="27" s="1"/>
  <c r="O21" i="32"/>
  <c r="X25" i="32" s="1"/>
  <c r="L21" i="32"/>
  <c r="V25" i="32" s="1"/>
  <c r="D26" i="27" s="1"/>
  <c r="R21" i="32"/>
  <c r="AA25" i="32" s="1"/>
  <c r="I26" i="27" s="1"/>
  <c r="N31" i="31"/>
  <c r="L31" i="31"/>
  <c r="Q31" i="31"/>
  <c r="K31" i="31"/>
  <c r="M31" i="31"/>
  <c r="P31" i="31"/>
  <c r="O31" i="31"/>
  <c r="B57" i="24"/>
  <c r="B61" i="24"/>
  <c r="B59" i="24"/>
  <c r="B55" i="24"/>
  <c r="B60" i="24"/>
  <c r="B63" i="24"/>
  <c r="B56" i="24"/>
  <c r="B54" i="24"/>
  <c r="B58" i="24"/>
  <c r="B62" i="24"/>
  <c r="GR50" i="8"/>
  <c r="GT50" i="8"/>
  <c r="GM50" i="8"/>
  <c r="GM47" i="8"/>
  <c r="GS46" i="8"/>
  <c r="GP46" i="8"/>
  <c r="GM49" i="8"/>
  <c r="GK49" i="8"/>
  <c r="GS50" i="8"/>
  <c r="GP50" i="8"/>
  <c r="GN50" i="8"/>
  <c r="GO50" i="8"/>
  <c r="GN48" i="8"/>
  <c r="GR47" i="8"/>
  <c r="GK47" i="8"/>
  <c r="GN54" i="8"/>
  <c r="GT54" i="8"/>
  <c r="GM54" i="8"/>
  <c r="GR53" i="8"/>
  <c r="GP53" i="8"/>
  <c r="GO53" i="8"/>
  <c r="GS54" i="8"/>
  <c r="GP54" i="8"/>
  <c r="GK53" i="8"/>
  <c r="GQ53" i="8"/>
  <c r="GQ47" i="8"/>
  <c r="GS47" i="8"/>
  <c r="GO54" i="8"/>
  <c r="GL53" i="8"/>
  <c r="GU52" i="8"/>
  <c r="GX52" i="8"/>
  <c r="GW52" i="8"/>
  <c r="GV54" i="8"/>
  <c r="GW54" i="8"/>
  <c r="GU54" i="8"/>
  <c r="GZ53" i="8"/>
  <c r="GZ54" i="8"/>
  <c r="GY53" i="8"/>
  <c r="HB54" i="8"/>
  <c r="HB53" i="8"/>
  <c r="HA54" i="8"/>
  <c r="GU53" i="8"/>
  <c r="GZ52" i="8"/>
  <c r="GW53" i="8"/>
  <c r="HA52" i="8"/>
  <c r="GX53" i="8"/>
  <c r="GY52" i="8"/>
  <c r="GP48" i="8"/>
  <c r="GK48" i="8"/>
  <c r="GQ48" i="8"/>
  <c r="GO48" i="8"/>
  <c r="GL48" i="8"/>
  <c r="GR48" i="8"/>
  <c r="GT48" i="8"/>
  <c r="GX48" i="8"/>
  <c r="GU48" i="8"/>
  <c r="GW48" i="8"/>
  <c r="GV48" i="8"/>
  <c r="GX46" i="8"/>
  <c r="GU46" i="8"/>
  <c r="GV46" i="8"/>
  <c r="GW46" i="8"/>
  <c r="GZ46" i="8"/>
  <c r="HA46" i="8"/>
  <c r="GY46" i="8"/>
  <c r="HB46" i="8"/>
  <c r="HB45" i="8"/>
  <c r="GZ45" i="8"/>
  <c r="HA45" i="8"/>
  <c r="GY45" i="8"/>
  <c r="GV45" i="8"/>
  <c r="GU45" i="8"/>
  <c r="GX45" i="8"/>
  <c r="GW45" i="8"/>
  <c r="M58" i="30" l="1"/>
  <c r="I58" i="30"/>
  <c r="L58" i="30"/>
  <c r="K58" i="30"/>
  <c r="J58" i="30"/>
  <c r="I54" i="30"/>
  <c r="K54" i="30"/>
  <c r="J54" i="30"/>
  <c r="L54" i="30"/>
  <c r="M54" i="30"/>
  <c r="L55" i="30"/>
  <c r="J55" i="30"/>
  <c r="I55" i="30"/>
  <c r="K55" i="30"/>
  <c r="M55" i="30"/>
  <c r="N59" i="33"/>
  <c r="P59" i="33"/>
  <c r="O59" i="33"/>
  <c r="M59" i="33"/>
  <c r="L59" i="33"/>
  <c r="O57" i="33"/>
  <c r="N57" i="33"/>
  <c r="L57" i="33"/>
  <c r="M57" i="33"/>
  <c r="P57" i="33"/>
  <c r="L62" i="30"/>
  <c r="J62" i="30"/>
  <c r="M62" i="30"/>
  <c r="K62" i="30"/>
  <c r="I62" i="30"/>
  <c r="L60" i="33"/>
  <c r="O60" i="33"/>
  <c r="M60" i="33"/>
  <c r="N60" i="33"/>
  <c r="P60" i="33"/>
  <c r="K59" i="30"/>
  <c r="I59" i="30"/>
  <c r="L59" i="30"/>
  <c r="J59" i="30"/>
  <c r="M59" i="30"/>
  <c r="I61" i="30"/>
  <c r="M61" i="30"/>
  <c r="K61" i="30"/>
  <c r="J61" i="30"/>
  <c r="L61" i="30"/>
  <c r="N56" i="33"/>
  <c r="O56" i="33"/>
  <c r="M56" i="33"/>
  <c r="L56" i="33"/>
  <c r="P56" i="33"/>
  <c r="L55" i="33"/>
  <c r="N55" i="33"/>
  <c r="M55" i="33"/>
  <c r="P55" i="33"/>
  <c r="O55" i="33"/>
  <c r="M63" i="33"/>
  <c r="N63" i="33"/>
  <c r="P63" i="33"/>
  <c r="O63" i="33"/>
  <c r="L63" i="33"/>
  <c r="M56" i="30"/>
  <c r="K56" i="30"/>
  <c r="L56" i="30"/>
  <c r="I56" i="30"/>
  <c r="J56" i="30"/>
  <c r="I63" i="30"/>
  <c r="L63" i="30"/>
  <c r="J63" i="30"/>
  <c r="K63" i="30"/>
  <c r="M63" i="30"/>
  <c r="O54" i="33"/>
  <c r="N54" i="33"/>
  <c r="L54" i="33"/>
  <c r="P54" i="33"/>
  <c r="M54" i="33"/>
  <c r="I57" i="30"/>
  <c r="J57" i="30"/>
  <c r="L57" i="30"/>
  <c r="M57" i="30"/>
  <c r="K57" i="30"/>
  <c r="L60" i="30"/>
  <c r="M60" i="30"/>
  <c r="K60" i="30"/>
  <c r="J60" i="30"/>
  <c r="I60" i="30"/>
  <c r="O58" i="33"/>
  <c r="M58" i="33"/>
  <c r="P58" i="33"/>
  <c r="L58" i="33"/>
  <c r="N58" i="33"/>
  <c r="L62" i="33"/>
  <c r="O62" i="33"/>
  <c r="P62" i="33"/>
  <c r="N62" i="33"/>
  <c r="M62" i="33"/>
  <c r="N61" i="33"/>
  <c r="P61" i="33"/>
  <c r="L61" i="33"/>
  <c r="M61" i="33"/>
  <c r="O61" i="33"/>
  <c r="L4" i="30"/>
  <c r="S8" i="30" s="1"/>
  <c r="J5" i="30"/>
  <c r="R9" i="30" s="1"/>
  <c r="K5" i="30"/>
  <c r="P9" i="30" s="1"/>
  <c r="E10" i="25" s="1"/>
  <c r="K6" i="30"/>
  <c r="P10" i="30" s="1"/>
  <c r="E11" i="25" s="1"/>
  <c r="K28" i="30"/>
  <c r="M15" i="30"/>
  <c r="M23" i="33"/>
  <c r="U27" i="33" s="1"/>
  <c r="K4" i="30"/>
  <c r="P8" i="30" s="1"/>
  <c r="E9" i="25" s="1"/>
  <c r="I5" i="30"/>
  <c r="Q9" i="30" s="1"/>
  <c r="D10" i="25" s="1"/>
  <c r="M6" i="30"/>
  <c r="T10" i="30" s="1"/>
  <c r="H11" i="25" s="1"/>
  <c r="I13" i="30"/>
  <c r="Q17" i="30" s="1"/>
  <c r="D18" i="25" s="1"/>
  <c r="I4" i="30"/>
  <c r="Q8" i="30" s="1"/>
  <c r="D9" i="25" s="1"/>
  <c r="M5" i="30"/>
  <c r="T9" i="30" s="1"/>
  <c r="H10" i="25" s="1"/>
  <c r="I6" i="30"/>
  <c r="Q10" i="30" s="1"/>
  <c r="D11" i="25" s="1"/>
  <c r="M4" i="30"/>
  <c r="T8" i="30" s="1"/>
  <c r="H9" i="25" s="1"/>
  <c r="J4" i="30"/>
  <c r="R8" i="30" s="1"/>
  <c r="L5" i="30"/>
  <c r="S9" i="30" s="1"/>
  <c r="L6" i="30"/>
  <c r="S10" i="30" s="1"/>
  <c r="M17" i="30"/>
  <c r="L23" i="30"/>
  <c r="S27" i="30" s="1"/>
  <c r="O29" i="33"/>
  <c r="K32" i="30"/>
  <c r="M22" i="33"/>
  <c r="U26" i="33" s="1"/>
  <c r="J8" i="30"/>
  <c r="R12" i="30" s="1"/>
  <c r="M25" i="33"/>
  <c r="U29" i="33" s="1"/>
  <c r="N31" i="33"/>
  <c r="M20" i="30"/>
  <c r="M27" i="33"/>
  <c r="I19" i="30"/>
  <c r="Q23" i="30" s="1"/>
  <c r="I8" i="30"/>
  <c r="Q12" i="30" s="1"/>
  <c r="D13" i="25" s="1"/>
  <c r="J26" i="30"/>
  <c r="M31" i="33"/>
  <c r="M32" i="33"/>
  <c r="M14" i="30"/>
  <c r="I9" i="30"/>
  <c r="Q13" i="30" s="1"/>
  <c r="D14" i="25" s="1"/>
  <c r="M10" i="30"/>
  <c r="J29" i="30"/>
  <c r="L15" i="30"/>
  <c r="S19" i="30" s="1"/>
  <c r="M28" i="33"/>
  <c r="L13" i="30"/>
  <c r="S17" i="30" s="1"/>
  <c r="L29" i="33"/>
  <c r="K12" i="30"/>
  <c r="P16" i="30" s="1"/>
  <c r="J33" i="30"/>
  <c r="P30" i="33"/>
  <c r="L33" i="33"/>
  <c r="I31" i="30"/>
  <c r="K30" i="30"/>
  <c r="N32" i="33"/>
  <c r="J25" i="30"/>
  <c r="R29" i="30" s="1"/>
  <c r="J9" i="30"/>
  <c r="R13" i="30" s="1"/>
  <c r="I32" i="30"/>
  <c r="M30" i="33"/>
  <c r="M8" i="30"/>
  <c r="T12" i="30" s="1"/>
  <c r="H13" i="25" s="1"/>
  <c r="P25" i="33"/>
  <c r="W29" i="33" s="1"/>
  <c r="I33" i="30"/>
  <c r="L25" i="33"/>
  <c r="T29" i="33" s="1"/>
  <c r="M23" i="30"/>
  <c r="N30" i="33"/>
  <c r="M26" i="33"/>
  <c r="J7" i="30"/>
  <c r="R11" i="30" s="1"/>
  <c r="J6" i="30"/>
  <c r="R10" i="30" s="1"/>
  <c r="J21" i="30"/>
  <c r="R25" i="30" s="1"/>
  <c r="K27" i="30"/>
  <c r="L24" i="30"/>
  <c r="S28" i="30" s="1"/>
  <c r="M30" i="30"/>
  <c r="M28" i="30"/>
  <c r="I16" i="30"/>
  <c r="Q20" i="30" s="1"/>
  <c r="D21" i="25" s="1"/>
  <c r="L25" i="30"/>
  <c r="S29" i="30" s="1"/>
  <c r="K17" i="30"/>
  <c r="P21" i="30" s="1"/>
  <c r="L20" i="30"/>
  <c r="S24" i="30" s="1"/>
  <c r="K11" i="30"/>
  <c r="P15" i="30" s="1"/>
  <c r="K33" i="30"/>
  <c r="K8" i="30"/>
  <c r="P12" i="30" s="1"/>
  <c r="E13" i="25" s="1"/>
  <c r="O25" i="33"/>
  <c r="V29" i="33" s="1"/>
  <c r="J23" i="30"/>
  <c r="R27" i="30" s="1"/>
  <c r="O30" i="33"/>
  <c r="P26" i="33"/>
  <c r="L7" i="30"/>
  <c r="S11" i="30" s="1"/>
  <c r="J13" i="30"/>
  <c r="R17" i="30" s="1"/>
  <c r="M12" i="30"/>
  <c r="P33" i="33"/>
  <c r="K31" i="30"/>
  <c r="M21" i="30"/>
  <c r="M27" i="30"/>
  <c r="J24" i="30"/>
  <c r="R28" i="30" s="1"/>
  <c r="P29" i="33"/>
  <c r="J12" i="30"/>
  <c r="R16" i="30" s="1"/>
  <c r="J30" i="30"/>
  <c r="L28" i="30"/>
  <c r="M26" i="30"/>
  <c r="I26" i="30"/>
  <c r="K16" i="30"/>
  <c r="P20" i="30" s="1"/>
  <c r="L31" i="33"/>
  <c r="L32" i="33"/>
  <c r="I25" i="30"/>
  <c r="Q29" i="30" s="1"/>
  <c r="L17" i="30"/>
  <c r="S21" i="30" s="1"/>
  <c r="J14" i="30"/>
  <c r="R18" i="30" s="1"/>
  <c r="L23" i="33"/>
  <c r="T27" i="33" s="1"/>
  <c r="I20" i="30"/>
  <c r="Q24" i="30" s="1"/>
  <c r="K14" i="30"/>
  <c r="P18" i="30" s="1"/>
  <c r="L22" i="33"/>
  <c r="T26" i="33" s="1"/>
  <c r="P22" i="33"/>
  <c r="W26" i="33" s="1"/>
  <c r="K9" i="30"/>
  <c r="P13" i="30" s="1"/>
  <c r="E14" i="25" s="1"/>
  <c r="M11" i="30"/>
  <c r="I11" i="30"/>
  <c r="Q15" i="30" s="1"/>
  <c r="D16" i="25" s="1"/>
  <c r="M32" i="30"/>
  <c r="N27" i="33"/>
  <c r="O27" i="33"/>
  <c r="M19" i="30"/>
  <c r="J10" i="30"/>
  <c r="R14" i="30" s="1"/>
  <c r="L24" i="33"/>
  <c r="T28" i="33" s="1"/>
  <c r="L22" i="30"/>
  <c r="S26" i="30" s="1"/>
  <c r="K18" i="30"/>
  <c r="P22" i="30" s="1"/>
  <c r="M33" i="30"/>
  <c r="L33" i="30"/>
  <c r="L8" i="30"/>
  <c r="S12" i="30" s="1"/>
  <c r="N25" i="33"/>
  <c r="S29" i="33" s="1"/>
  <c r="I23" i="30"/>
  <c r="Q27" i="30" s="1"/>
  <c r="K23" i="30"/>
  <c r="P27" i="30" s="1"/>
  <c r="L30" i="33"/>
  <c r="O26" i="33"/>
  <c r="I7" i="30"/>
  <c r="Q11" i="30" s="1"/>
  <c r="D12" i="25" s="1"/>
  <c r="M13" i="30"/>
  <c r="N33" i="33"/>
  <c r="O33" i="33"/>
  <c r="J31" i="30"/>
  <c r="M31" i="30"/>
  <c r="K21" i="30"/>
  <c r="P25" i="30" s="1"/>
  <c r="J27" i="30"/>
  <c r="I24" i="30"/>
  <c r="Q28" i="30" s="1"/>
  <c r="N29" i="33"/>
  <c r="L12" i="30"/>
  <c r="S16" i="30" s="1"/>
  <c r="L30" i="30"/>
  <c r="I28" i="30"/>
  <c r="K26" i="30"/>
  <c r="L16" i="30"/>
  <c r="S20" i="30" s="1"/>
  <c r="P31" i="33"/>
  <c r="P32" i="33"/>
  <c r="M25" i="30"/>
  <c r="J17" i="30"/>
  <c r="R21" i="30" s="1"/>
  <c r="N23" i="33"/>
  <c r="S27" i="33" s="1"/>
  <c r="P23" i="33"/>
  <c r="W27" i="33" s="1"/>
  <c r="J20" i="30"/>
  <c r="R24" i="30" s="1"/>
  <c r="I14" i="30"/>
  <c r="Q18" i="30" s="1"/>
  <c r="D19" i="25" s="1"/>
  <c r="N22" i="33"/>
  <c r="S26" i="33" s="1"/>
  <c r="M9" i="30"/>
  <c r="T13" i="30" s="1"/>
  <c r="H14" i="25" s="1"/>
  <c r="J11" i="30"/>
  <c r="R15" i="30" s="1"/>
  <c r="J32" i="30"/>
  <c r="L27" i="33"/>
  <c r="K19" i="30"/>
  <c r="P23" i="30" s="1"/>
  <c r="I10" i="30"/>
  <c r="Q14" i="30" s="1"/>
  <c r="D15" i="25" s="1"/>
  <c r="N24" i="33"/>
  <c r="S28" i="33" s="1"/>
  <c r="O28" i="33"/>
  <c r="L26" i="33"/>
  <c r="N26" i="33"/>
  <c r="M7" i="30"/>
  <c r="T11" i="30" s="1"/>
  <c r="H12" i="25" s="1"/>
  <c r="K7" i="30"/>
  <c r="P11" i="30" s="1"/>
  <c r="E12" i="25" s="1"/>
  <c r="K13" i="30"/>
  <c r="P17" i="30" s="1"/>
  <c r="M33" i="33"/>
  <c r="L31" i="30"/>
  <c r="L21" i="30"/>
  <c r="S25" i="30" s="1"/>
  <c r="I21" i="30"/>
  <c r="Q25" i="30" s="1"/>
  <c r="I27" i="30"/>
  <c r="L27" i="30"/>
  <c r="M24" i="30"/>
  <c r="K24" i="30"/>
  <c r="P28" i="30" s="1"/>
  <c r="M29" i="33"/>
  <c r="I12" i="30"/>
  <c r="Q16" i="30" s="1"/>
  <c r="D17" i="25" s="1"/>
  <c r="I30" i="30"/>
  <c r="J28" i="30"/>
  <c r="L26" i="30"/>
  <c r="J16" i="30"/>
  <c r="R20" i="30" s="1"/>
  <c r="M16" i="30"/>
  <c r="O31" i="33"/>
  <c r="O32" i="33"/>
  <c r="K25" i="30"/>
  <c r="P29" i="30" s="1"/>
  <c r="I17" i="30"/>
  <c r="Q21" i="30" s="1"/>
  <c r="D22" i="25" s="1"/>
  <c r="O23" i="33"/>
  <c r="V27" i="33" s="1"/>
  <c r="K20" i="30"/>
  <c r="P24" i="30" s="1"/>
  <c r="L14" i="30"/>
  <c r="S18" i="30" s="1"/>
  <c r="O22" i="33"/>
  <c r="V26" i="33" s="1"/>
  <c r="L9" i="30"/>
  <c r="S13" i="30" s="1"/>
  <c r="L11" i="30"/>
  <c r="S15" i="30" s="1"/>
  <c r="L32" i="30"/>
  <c r="P27" i="33"/>
  <c r="L19" i="30"/>
  <c r="S23" i="30" s="1"/>
  <c r="L10" i="30"/>
  <c r="S14" i="30" s="1"/>
  <c r="O24" i="33"/>
  <c r="V28" i="33" s="1"/>
  <c r="L29" i="30"/>
  <c r="D20" i="26"/>
  <c r="D14" i="26"/>
  <c r="D15" i="26"/>
  <c r="D24" i="26"/>
  <c r="D19" i="26"/>
  <c r="D17" i="26"/>
  <c r="D11" i="26"/>
  <c r="M47" i="30"/>
  <c r="J47" i="30"/>
  <c r="K47" i="30"/>
  <c r="I47" i="30"/>
  <c r="L47" i="30"/>
  <c r="L49" i="30"/>
  <c r="M49" i="30"/>
  <c r="I49" i="30"/>
  <c r="J49" i="30"/>
  <c r="K49" i="30"/>
  <c r="M49" i="33"/>
  <c r="N49" i="33"/>
  <c r="O49" i="33"/>
  <c r="P49" i="33"/>
  <c r="L49" i="33"/>
  <c r="O53" i="33"/>
  <c r="P53" i="33"/>
  <c r="N53" i="33"/>
  <c r="L53" i="33"/>
  <c r="M53" i="33"/>
  <c r="O47" i="33"/>
  <c r="P47" i="33"/>
  <c r="L47" i="33"/>
  <c r="M47" i="33"/>
  <c r="N47" i="33"/>
  <c r="D23" i="26"/>
  <c r="M29" i="30"/>
  <c r="J22" i="30"/>
  <c r="R26" i="30" s="1"/>
  <c r="L28" i="33"/>
  <c r="K15" i="30"/>
  <c r="P19" i="30" s="1"/>
  <c r="J18" i="30"/>
  <c r="R22" i="30" s="1"/>
  <c r="M18" i="30"/>
  <c r="J46" i="30"/>
  <c r="I46" i="30"/>
  <c r="K46" i="30"/>
  <c r="L46" i="30"/>
  <c r="M46" i="30"/>
  <c r="J50" i="30"/>
  <c r="L50" i="30"/>
  <c r="M50" i="30"/>
  <c r="I50" i="30"/>
  <c r="K50" i="30"/>
  <c r="L51" i="30"/>
  <c r="M51" i="30"/>
  <c r="J51" i="30"/>
  <c r="K51" i="30"/>
  <c r="I51" i="30"/>
  <c r="O51" i="33"/>
  <c r="P51" i="33"/>
  <c r="M51" i="33"/>
  <c r="L51" i="33"/>
  <c r="N51" i="33"/>
  <c r="N48" i="33"/>
  <c r="L48" i="33"/>
  <c r="P48" i="33"/>
  <c r="M48" i="33"/>
  <c r="O48" i="33"/>
  <c r="N46" i="33"/>
  <c r="L46" i="33"/>
  <c r="P46" i="33"/>
  <c r="O46" i="33"/>
  <c r="M46" i="33"/>
  <c r="J19" i="30"/>
  <c r="R23" i="30" s="1"/>
  <c r="K10" i="30"/>
  <c r="P14" i="30" s="1"/>
  <c r="M24" i="33"/>
  <c r="U28" i="33" s="1"/>
  <c r="P24" i="33"/>
  <c r="W28" i="33" s="1"/>
  <c r="K29" i="30"/>
  <c r="I29" i="30"/>
  <c r="D12" i="26"/>
  <c r="I22" i="30"/>
  <c r="Q26" i="30" s="1"/>
  <c r="P28" i="33"/>
  <c r="J15" i="30"/>
  <c r="R19" i="30" s="1"/>
  <c r="L18" i="30"/>
  <c r="S22" i="30" s="1"/>
  <c r="J48" i="30"/>
  <c r="L48" i="30"/>
  <c r="M48" i="30"/>
  <c r="K48" i="30"/>
  <c r="I48" i="30"/>
  <c r="L45" i="30"/>
  <c r="M45" i="30"/>
  <c r="J45" i="30"/>
  <c r="I45" i="30"/>
  <c r="K45" i="30"/>
  <c r="I53" i="30"/>
  <c r="L53" i="30"/>
  <c r="J53" i="30"/>
  <c r="M53" i="30"/>
  <c r="K53" i="30"/>
  <c r="O50" i="33"/>
  <c r="L50" i="33"/>
  <c r="N50" i="33"/>
  <c r="P50" i="33"/>
  <c r="M50" i="33"/>
  <c r="N45" i="33"/>
  <c r="P45" i="33"/>
  <c r="O45" i="33"/>
  <c r="L45" i="33"/>
  <c r="M45" i="33"/>
  <c r="K22" i="30"/>
  <c r="P26" i="30" s="1"/>
  <c r="M22" i="30"/>
  <c r="N28" i="33"/>
  <c r="I15" i="30"/>
  <c r="Q19" i="30" s="1"/>
  <c r="D20" i="25" s="1"/>
  <c r="I18" i="30"/>
  <c r="Q22" i="30" s="1"/>
  <c r="D23" i="25" s="1"/>
  <c r="J40" i="30"/>
  <c r="K41" i="30"/>
  <c r="J39" i="30"/>
  <c r="K42" i="30"/>
  <c r="K38" i="30"/>
  <c r="L38" i="30"/>
  <c r="I44" i="30"/>
  <c r="J41" i="30"/>
  <c r="M39" i="30"/>
  <c r="L42" i="30"/>
  <c r="M42" i="30"/>
  <c r="J38" i="30"/>
  <c r="K44" i="30"/>
  <c r="J44" i="30"/>
  <c r="L40" i="30"/>
  <c r="I41" i="30"/>
  <c r="L41" i="30"/>
  <c r="K39" i="30"/>
  <c r="J42" i="30"/>
  <c r="M38" i="30"/>
  <c r="L44" i="30"/>
  <c r="K40" i="30"/>
  <c r="M41" i="30"/>
  <c r="L39" i="30"/>
  <c r="I39" i="30"/>
  <c r="I42" i="30"/>
  <c r="I38" i="30"/>
  <c r="M44" i="30"/>
  <c r="K36" i="30"/>
  <c r="M35" i="30"/>
  <c r="K35" i="30"/>
  <c r="J37" i="30"/>
  <c r="J36" i="30"/>
  <c r="J34" i="30"/>
  <c r="I35" i="30"/>
  <c r="M37" i="30"/>
  <c r="L34" i="30"/>
  <c r="M43" i="30"/>
  <c r="M36" i="30"/>
  <c r="K43" i="30"/>
  <c r="I43" i="30"/>
  <c r="M34" i="30"/>
  <c r="I40" i="30"/>
  <c r="L35" i="30"/>
  <c r="M40" i="30"/>
  <c r="I34" i="30"/>
  <c r="K37" i="30"/>
  <c r="I37" i="30"/>
  <c r="L36" i="30"/>
  <c r="J35" i="30"/>
  <c r="K34" i="30"/>
  <c r="L37" i="30"/>
  <c r="I36" i="30"/>
  <c r="L43" i="30"/>
  <c r="J43" i="30"/>
  <c r="L52" i="30"/>
  <c r="M52" i="30"/>
  <c r="I52" i="30"/>
  <c r="K52" i="30"/>
  <c r="J52" i="30"/>
  <c r="O42" i="33"/>
  <c r="P42" i="33"/>
  <c r="L38" i="33"/>
  <c r="P36" i="33"/>
  <c r="N40" i="33"/>
  <c r="M41" i="33"/>
  <c r="N41" i="33"/>
  <c r="M44" i="33"/>
  <c r="P39" i="33"/>
  <c r="M42" i="33"/>
  <c r="P38" i="33"/>
  <c r="M36" i="33"/>
  <c r="P40" i="33"/>
  <c r="O41" i="33"/>
  <c r="N44" i="33"/>
  <c r="L44" i="33"/>
  <c r="O39" i="33"/>
  <c r="N39" i="33"/>
  <c r="L42" i="33"/>
  <c r="N38" i="33"/>
  <c r="M38" i="33"/>
  <c r="O36" i="33"/>
  <c r="L36" i="33"/>
  <c r="L40" i="33"/>
  <c r="P41" i="33"/>
  <c r="O44" i="33"/>
  <c r="M39" i="33"/>
  <c r="N42" i="33"/>
  <c r="O38" i="33"/>
  <c r="N36" i="33"/>
  <c r="O40" i="33"/>
  <c r="M40" i="33"/>
  <c r="L41" i="33"/>
  <c r="P44" i="33"/>
  <c r="L39" i="33"/>
  <c r="L37" i="33"/>
  <c r="O35" i="33"/>
  <c r="P35" i="33"/>
  <c r="O43" i="33"/>
  <c r="L34" i="33"/>
  <c r="M37" i="33"/>
  <c r="P37" i="33"/>
  <c r="M35" i="33"/>
  <c r="M34" i="33"/>
  <c r="P34" i="33"/>
  <c r="L43" i="33"/>
  <c r="N34" i="33"/>
  <c r="O37" i="33"/>
  <c r="L35" i="33"/>
  <c r="O34" i="33"/>
  <c r="N43" i="33"/>
  <c r="N37" i="33"/>
  <c r="N35" i="33"/>
  <c r="M43" i="33"/>
  <c r="P43" i="33"/>
  <c r="O52" i="33"/>
  <c r="L52" i="33"/>
  <c r="N52" i="33"/>
  <c r="P52" i="33"/>
  <c r="M52" i="33"/>
  <c r="X63" i="26"/>
  <c r="X3" i="26"/>
  <c r="X123" i="26"/>
  <c r="X93" i="26"/>
  <c r="X153" i="26"/>
  <c r="X183" i="26"/>
  <c r="X33" i="26"/>
  <c r="I63" i="33"/>
  <c r="I55" i="33"/>
  <c r="I47" i="33"/>
  <c r="I39" i="33"/>
  <c r="I31" i="33"/>
  <c r="I58" i="33"/>
  <c r="I50" i="33"/>
  <c r="I42" i="33"/>
  <c r="I34" i="33"/>
  <c r="M21" i="33"/>
  <c r="U25" i="33" s="1"/>
  <c r="L21" i="33"/>
  <c r="T25" i="33" s="1"/>
  <c r="M18" i="33"/>
  <c r="U22" i="33" s="1"/>
  <c r="I16" i="33"/>
  <c r="L13" i="33"/>
  <c r="T17" i="33" s="1"/>
  <c r="M10" i="33"/>
  <c r="U14" i="33" s="1"/>
  <c r="I8" i="33"/>
  <c r="I21" i="33"/>
  <c r="L18" i="33"/>
  <c r="T22" i="33" s="1"/>
  <c r="M15" i="33"/>
  <c r="U19" i="33" s="1"/>
  <c r="I13" i="33"/>
  <c r="L10" i="33"/>
  <c r="T14" i="33" s="1"/>
  <c r="P7" i="33"/>
  <c r="W11" i="33" s="1"/>
  <c r="O18" i="33"/>
  <c r="V22" i="33" s="1"/>
  <c r="I14" i="33"/>
  <c r="M9" i="33"/>
  <c r="U13" i="33" s="1"/>
  <c r="I6" i="33"/>
  <c r="O19" i="33"/>
  <c r="V23" i="33" s="1"/>
  <c r="M12" i="33"/>
  <c r="U16" i="33" s="1"/>
  <c r="M6" i="33"/>
  <c r="U10" i="33" s="1"/>
  <c r="N21" i="33"/>
  <c r="S25" i="33" s="1"/>
  <c r="P16" i="33"/>
  <c r="W20" i="33" s="1"/>
  <c r="L12" i="33"/>
  <c r="T16" i="33" s="1"/>
  <c r="I7" i="33"/>
  <c r="M8" i="33"/>
  <c r="U12" i="33" s="1"/>
  <c r="N9" i="33"/>
  <c r="S13" i="33" s="1"/>
  <c r="O5" i="33"/>
  <c r="V9" i="33" s="1"/>
  <c r="O15" i="33"/>
  <c r="V19" i="33" s="1"/>
  <c r="I61" i="33"/>
  <c r="I53" i="33"/>
  <c r="I45" i="33"/>
  <c r="I37" i="33"/>
  <c r="I28" i="33"/>
  <c r="I56" i="33"/>
  <c r="I48" i="33"/>
  <c r="I40" i="33"/>
  <c r="I32" i="33"/>
  <c r="I29" i="33"/>
  <c r="O20" i="33"/>
  <c r="V24" i="33" s="1"/>
  <c r="P17" i="33"/>
  <c r="W21" i="33" s="1"/>
  <c r="N15" i="33"/>
  <c r="S19" i="33" s="1"/>
  <c r="O12" i="33"/>
  <c r="V16" i="33" s="1"/>
  <c r="P9" i="33"/>
  <c r="W13" i="33" s="1"/>
  <c r="M7" i="33"/>
  <c r="U11" i="33" s="1"/>
  <c r="N20" i="33"/>
  <c r="S24" i="33" s="1"/>
  <c r="O17" i="33"/>
  <c r="V21" i="33" s="1"/>
  <c r="P14" i="33"/>
  <c r="W18" i="33" s="1"/>
  <c r="N12" i="33"/>
  <c r="S16" i="33" s="1"/>
  <c r="O9" i="33"/>
  <c r="V13" i="33" s="1"/>
  <c r="M17" i="33"/>
  <c r="U21" i="33" s="1"/>
  <c r="P12" i="33"/>
  <c r="W16" i="33" s="1"/>
  <c r="L8" i="33"/>
  <c r="T12" i="33" s="1"/>
  <c r="N5" i="33"/>
  <c r="S9" i="33" s="1"/>
  <c r="E15" i="28" s="1"/>
  <c r="N18" i="33"/>
  <c r="S22" i="33" s="1"/>
  <c r="O11" i="33"/>
  <c r="V15" i="33" s="1"/>
  <c r="M5" i="33"/>
  <c r="U9" i="33" s="1"/>
  <c r="L20" i="33"/>
  <c r="T24" i="33" s="1"/>
  <c r="P15" i="33"/>
  <c r="W19" i="33" s="1"/>
  <c r="L11" i="33"/>
  <c r="T15" i="33" s="1"/>
  <c r="L6" i="33"/>
  <c r="T10" i="33" s="1"/>
  <c r="N4" i="33"/>
  <c r="S8" i="33" s="1"/>
  <c r="E14" i="28" s="1"/>
  <c r="I22" i="33"/>
  <c r="I4" i="33"/>
  <c r="O6" i="33"/>
  <c r="V10" i="33" s="1"/>
  <c r="I30" i="33"/>
  <c r="I59" i="33"/>
  <c r="I51" i="33"/>
  <c r="I43" i="33"/>
  <c r="I35" i="33"/>
  <c r="I62" i="33"/>
  <c r="I46" i="33"/>
  <c r="I38" i="33"/>
  <c r="I27" i="33"/>
  <c r="I24" i="33"/>
  <c r="I20" i="33"/>
  <c r="L17" i="33"/>
  <c r="T21" i="33" s="1"/>
  <c r="M14" i="33"/>
  <c r="U18" i="33" s="1"/>
  <c r="I12" i="33"/>
  <c r="L9" i="33"/>
  <c r="T13" i="33" s="1"/>
  <c r="M19" i="33"/>
  <c r="U23" i="33" s="1"/>
  <c r="I17" i="33"/>
  <c r="M11" i="33"/>
  <c r="U15" i="33" s="1"/>
  <c r="I9" i="33"/>
  <c r="L16" i="33"/>
  <c r="T20" i="33" s="1"/>
  <c r="P11" i="33"/>
  <c r="W15" i="33" s="1"/>
  <c r="O7" i="33"/>
  <c r="V11" i="33" s="1"/>
  <c r="M4" i="33"/>
  <c r="U8" i="33" s="1"/>
  <c r="N10" i="33"/>
  <c r="S14" i="33" s="1"/>
  <c r="P4" i="33"/>
  <c r="W8" i="33" s="1"/>
  <c r="O14" i="33"/>
  <c r="V18" i="33" s="1"/>
  <c r="P5" i="33"/>
  <c r="W9" i="33" s="1"/>
  <c r="N17" i="33"/>
  <c r="S21" i="33" s="1"/>
  <c r="I19" i="33"/>
  <c r="I44" i="33"/>
  <c r="N19" i="33"/>
  <c r="S23" i="33" s="1"/>
  <c r="P13" i="33"/>
  <c r="W17" i="33" s="1"/>
  <c r="N11" i="33"/>
  <c r="S15" i="33" s="1"/>
  <c r="P18" i="33"/>
  <c r="W22" i="33" s="1"/>
  <c r="O13" i="33"/>
  <c r="V17" i="33" s="1"/>
  <c r="N8" i="33"/>
  <c r="S12" i="33" s="1"/>
  <c r="P19" i="33"/>
  <c r="W23" i="33" s="1"/>
  <c r="O10" i="33"/>
  <c r="V14" i="33" s="1"/>
  <c r="M20" i="33"/>
  <c r="U24" i="33" s="1"/>
  <c r="N13" i="33"/>
  <c r="S17" i="33" s="1"/>
  <c r="L4" i="33"/>
  <c r="T8" i="33" s="1"/>
  <c r="M13" i="33"/>
  <c r="U17" i="33" s="1"/>
  <c r="P8" i="33"/>
  <c r="W12" i="33" s="1"/>
  <c r="I11" i="33"/>
  <c r="L7" i="33"/>
  <c r="T11" i="33" s="1"/>
  <c r="I54" i="33"/>
  <c r="I25" i="33"/>
  <c r="L14" i="33"/>
  <c r="T18" i="33" s="1"/>
  <c r="P20" i="33"/>
  <c r="W24" i="33" s="1"/>
  <c r="I15" i="33"/>
  <c r="L19" i="33"/>
  <c r="T23" i="33" s="1"/>
  <c r="I10" i="33"/>
  <c r="M16" i="33"/>
  <c r="U20" i="33" s="1"/>
  <c r="O4" i="33"/>
  <c r="V8" i="33" s="1"/>
  <c r="I26" i="33"/>
  <c r="I57" i="33"/>
  <c r="I49" i="33"/>
  <c r="I41" i="33"/>
  <c r="I33" i="33"/>
  <c r="I60" i="33"/>
  <c r="I52" i="33"/>
  <c r="I36" i="33"/>
  <c r="I23" i="33"/>
  <c r="P21" i="33"/>
  <c r="W25" i="33" s="1"/>
  <c r="O16" i="33"/>
  <c r="V20" i="33" s="1"/>
  <c r="O8" i="33"/>
  <c r="V12" i="33" s="1"/>
  <c r="O21" i="33"/>
  <c r="V25" i="33" s="1"/>
  <c r="N16" i="33"/>
  <c r="S20" i="33" s="1"/>
  <c r="P10" i="33"/>
  <c r="W14" i="33" s="1"/>
  <c r="L15" i="33"/>
  <c r="T19" i="33" s="1"/>
  <c r="P6" i="33"/>
  <c r="W10" i="33" s="1"/>
  <c r="N7" i="33"/>
  <c r="S11" i="33" s="1"/>
  <c r="I18" i="33"/>
  <c r="L5" i="33"/>
  <c r="T9" i="33" s="1"/>
  <c r="N14" i="33"/>
  <c r="S18" i="33" s="1"/>
  <c r="I5" i="33"/>
  <c r="N6" i="33"/>
  <c r="S10" i="33" s="1"/>
  <c r="E16" i="28" s="1"/>
  <c r="D22" i="26"/>
  <c r="D18" i="26"/>
  <c r="D13" i="26"/>
  <c r="D21" i="26"/>
  <c r="D25" i="26"/>
  <c r="D4" i="27"/>
  <c r="G5" i="28" s="1"/>
  <c r="D16" i="26"/>
  <c r="J7" i="24"/>
  <c r="R11" i="24" s="1"/>
  <c r="I4" i="24"/>
  <c r="Q8" i="24" s="1"/>
  <c r="K4" i="24"/>
  <c r="P8" i="24" s="1"/>
  <c r="I5" i="24"/>
  <c r="Q9" i="24" s="1"/>
  <c r="L5" i="24"/>
  <c r="S9" i="24" s="1"/>
  <c r="J4" i="24"/>
  <c r="R8" i="24" s="1"/>
  <c r="L4" i="24"/>
  <c r="S8" i="24" s="1"/>
  <c r="J5" i="24"/>
  <c r="R9" i="24" s="1"/>
  <c r="K5" i="24"/>
  <c r="P9" i="24" s="1"/>
  <c r="J9" i="24"/>
  <c r="R13" i="24" s="1"/>
  <c r="I6" i="24"/>
  <c r="Q10" i="24" s="1"/>
  <c r="J30" i="24"/>
  <c r="J15" i="24"/>
  <c r="R19" i="24" s="1"/>
  <c r="J19" i="24"/>
  <c r="J17" i="24"/>
  <c r="R21" i="24" s="1"/>
  <c r="L19" i="24"/>
  <c r="K58" i="24"/>
  <c r="J58" i="24"/>
  <c r="I58" i="24"/>
  <c r="L58" i="24"/>
  <c r="L27" i="24"/>
  <c r="K16" i="24"/>
  <c r="P20" i="24" s="1"/>
  <c r="I18" i="24"/>
  <c r="Q22" i="24" s="1"/>
  <c r="K23" i="24"/>
  <c r="J10" i="24"/>
  <c r="R14" i="24" s="1"/>
  <c r="J25" i="24"/>
  <c r="I24" i="24"/>
  <c r="J12" i="24"/>
  <c r="R16" i="24" s="1"/>
  <c r="K28" i="24"/>
  <c r="K62" i="24"/>
  <c r="J62" i="24"/>
  <c r="I62" i="24"/>
  <c r="L62" i="24"/>
  <c r="I11" i="24"/>
  <c r="Q15" i="24" s="1"/>
  <c r="I21" i="24"/>
  <c r="K8" i="24"/>
  <c r="P12" i="24" s="1"/>
  <c r="L20" i="24"/>
  <c r="I16" i="24"/>
  <c r="Q20" i="24" s="1"/>
  <c r="J29" i="24"/>
  <c r="K14" i="24"/>
  <c r="P18" i="24" s="1"/>
  <c r="I15" i="24"/>
  <c r="Q19" i="24" s="1"/>
  <c r="I9" i="24"/>
  <c r="Q13" i="24" s="1"/>
  <c r="I31" i="24"/>
  <c r="K25" i="24"/>
  <c r="L29" i="24"/>
  <c r="L14" i="24"/>
  <c r="S18" i="24" s="1"/>
  <c r="K15" i="24"/>
  <c r="P19" i="24" s="1"/>
  <c r="J6" i="24"/>
  <c r="R10" i="24" s="1"/>
  <c r="I7" i="24"/>
  <c r="Q11" i="24" s="1"/>
  <c r="L9" i="24"/>
  <c r="S13" i="24" s="1"/>
  <c r="K9" i="24"/>
  <c r="P13" i="24" s="1"/>
  <c r="L25" i="24"/>
  <c r="I29" i="24"/>
  <c r="J14" i="24"/>
  <c r="R18" i="24" s="1"/>
  <c r="L15" i="24"/>
  <c r="S19" i="24" s="1"/>
  <c r="K11" i="24"/>
  <c r="P15" i="24" s="1"/>
  <c r="J11" i="24"/>
  <c r="R15" i="24" s="1"/>
  <c r="K13" i="24"/>
  <c r="P17" i="24" s="1"/>
  <c r="K19" i="24"/>
  <c r="I23" i="24"/>
  <c r="I22" i="24"/>
  <c r="L18" i="24"/>
  <c r="S22" i="24" s="1"/>
  <c r="I26" i="24"/>
  <c r="L10" i="24"/>
  <c r="S14" i="24" s="1"/>
  <c r="J23" i="24"/>
  <c r="L11" i="24"/>
  <c r="S15" i="24" s="1"/>
  <c r="K10" i="24"/>
  <c r="P14" i="24" s="1"/>
  <c r="J22" i="24"/>
  <c r="K18" i="24"/>
  <c r="P22" i="24" s="1"/>
  <c r="L21" i="24"/>
  <c r="J8" i="24"/>
  <c r="R12" i="24" s="1"/>
  <c r="K29" i="24"/>
  <c r="I14" i="24"/>
  <c r="Q18" i="24" s="1"/>
  <c r="J51" i="24"/>
  <c r="J46" i="24"/>
  <c r="J53" i="24"/>
  <c r="I43" i="24"/>
  <c r="L52" i="24"/>
  <c r="J48" i="24"/>
  <c r="K51" i="24"/>
  <c r="K54" i="24"/>
  <c r="I47" i="24"/>
  <c r="L54" i="24"/>
  <c r="L53" i="24"/>
  <c r="K50" i="24"/>
  <c r="J54" i="24"/>
  <c r="J47" i="24"/>
  <c r="J52" i="24"/>
  <c r="L46" i="24"/>
  <c r="K52" i="24"/>
  <c r="K47" i="24"/>
  <c r="J50" i="24"/>
  <c r="K53" i="24"/>
  <c r="I51" i="24"/>
  <c r="I45" i="24"/>
  <c r="I46" i="24"/>
  <c r="L47" i="24"/>
  <c r="L48" i="24"/>
  <c r="L44" i="24"/>
  <c r="I48" i="24"/>
  <c r="K44" i="24"/>
  <c r="I50" i="24"/>
  <c r="J44" i="24"/>
  <c r="L45" i="24"/>
  <c r="I54" i="24"/>
  <c r="L43" i="24"/>
  <c r="K49" i="24"/>
  <c r="I49" i="24"/>
  <c r="J49" i="24"/>
  <c r="K48" i="24"/>
  <c r="K46" i="24"/>
  <c r="K43" i="24"/>
  <c r="K45" i="24"/>
  <c r="J43" i="24"/>
  <c r="I44" i="24"/>
  <c r="L51" i="24"/>
  <c r="L49" i="24"/>
  <c r="I52" i="24"/>
  <c r="I53" i="24"/>
  <c r="L50" i="24"/>
  <c r="J45" i="24"/>
  <c r="J39" i="24"/>
  <c r="J41" i="24"/>
  <c r="K40" i="24"/>
  <c r="L38" i="24"/>
  <c r="K42" i="24"/>
  <c r="K39" i="24"/>
  <c r="K41" i="24"/>
  <c r="L40" i="24"/>
  <c r="I38" i="24"/>
  <c r="I39" i="24"/>
  <c r="L41" i="24"/>
  <c r="J40" i="24"/>
  <c r="K38" i="24"/>
  <c r="J42" i="24"/>
  <c r="L39" i="24"/>
  <c r="I41" i="24"/>
  <c r="I40" i="24"/>
  <c r="J38" i="24"/>
  <c r="I42" i="24"/>
  <c r="L42" i="24"/>
  <c r="I34" i="24"/>
  <c r="K37" i="24"/>
  <c r="J34" i="24"/>
  <c r="L35" i="24"/>
  <c r="K36" i="24"/>
  <c r="K34" i="24"/>
  <c r="L37" i="24"/>
  <c r="J36" i="24"/>
  <c r="J37" i="24"/>
  <c r="L34" i="24"/>
  <c r="L36" i="24"/>
  <c r="J35" i="24"/>
  <c r="I37" i="24"/>
  <c r="I35" i="24"/>
  <c r="I36" i="24"/>
  <c r="K35" i="24"/>
  <c r="K32" i="24"/>
  <c r="K33" i="24"/>
  <c r="J32" i="24"/>
  <c r="J33" i="24"/>
  <c r="L32" i="24"/>
  <c r="L33" i="24"/>
  <c r="I32" i="24"/>
  <c r="I33" i="24"/>
  <c r="I10" i="24"/>
  <c r="Q14" i="24" s="1"/>
  <c r="I25" i="24"/>
  <c r="J20" i="24"/>
  <c r="J16" i="24"/>
  <c r="R20" i="24" s="1"/>
  <c r="L24" i="24"/>
  <c r="I12" i="24"/>
  <c r="Q16" i="24" s="1"/>
  <c r="L28" i="24"/>
  <c r="L63" i="24"/>
  <c r="J63" i="24"/>
  <c r="I63" i="24"/>
  <c r="K63" i="24"/>
  <c r="J13" i="24"/>
  <c r="R17" i="24" s="1"/>
  <c r="L31" i="24"/>
  <c r="J24" i="24"/>
  <c r="L12" i="24"/>
  <c r="S16" i="24" s="1"/>
  <c r="I28" i="24"/>
  <c r="K6" i="24"/>
  <c r="P10" i="24" s="1"/>
  <c r="L7" i="24"/>
  <c r="S11" i="24" s="1"/>
  <c r="L55" i="24"/>
  <c r="I55" i="24"/>
  <c r="J55" i="24"/>
  <c r="K55" i="24"/>
  <c r="L13" i="24"/>
  <c r="S17" i="24" s="1"/>
  <c r="K21" i="24"/>
  <c r="K24" i="24"/>
  <c r="K12" i="24"/>
  <c r="P16" i="24" s="1"/>
  <c r="J28" i="24"/>
  <c r="K61" i="24"/>
  <c r="J61" i="24"/>
  <c r="L61" i="24"/>
  <c r="I61" i="24"/>
  <c r="I8" i="24"/>
  <c r="Q12" i="24" s="1"/>
  <c r="I13" i="24"/>
  <c r="Q17" i="24" s="1"/>
  <c r="I20" i="24"/>
  <c r="K22" i="24"/>
  <c r="K31" i="24"/>
  <c r="I27" i="24"/>
  <c r="L23" i="24"/>
  <c r="L22" i="24"/>
  <c r="J18" i="24"/>
  <c r="R22" i="24" s="1"/>
  <c r="I56" i="24"/>
  <c r="L56" i="24"/>
  <c r="K56" i="24"/>
  <c r="J56" i="24"/>
  <c r="I19" i="24"/>
  <c r="K20" i="24"/>
  <c r="L16" i="24"/>
  <c r="S20" i="24" s="1"/>
  <c r="I17" i="24"/>
  <c r="Q21" i="24" s="1"/>
  <c r="K30" i="24"/>
  <c r="K26" i="24"/>
  <c r="L60" i="24"/>
  <c r="J60" i="24"/>
  <c r="K60" i="24"/>
  <c r="I60" i="24"/>
  <c r="J31" i="24"/>
  <c r="K27" i="24"/>
  <c r="L17" i="24"/>
  <c r="S21" i="24" s="1"/>
  <c r="I30" i="24"/>
  <c r="L26" i="24"/>
  <c r="L6" i="24"/>
  <c r="S10" i="24" s="1"/>
  <c r="K7" i="24"/>
  <c r="P11" i="24" s="1"/>
  <c r="L59" i="24"/>
  <c r="J59" i="24"/>
  <c r="I59" i="24"/>
  <c r="K59" i="24"/>
  <c r="L8" i="24"/>
  <c r="S12" i="24" s="1"/>
  <c r="J27" i="24"/>
  <c r="K17" i="24"/>
  <c r="P21" i="24" s="1"/>
  <c r="L30" i="24"/>
  <c r="J26" i="24"/>
  <c r="L57" i="24"/>
  <c r="K57" i="24"/>
  <c r="I57" i="24"/>
  <c r="J57" i="24"/>
  <c r="J21" i="24"/>
  <c r="GK45" i="8"/>
  <c r="GO45" i="8"/>
  <c r="GS45" i="8"/>
  <c r="GN45" i="8"/>
  <c r="GL45" i="8"/>
  <c r="GP45" i="8"/>
  <c r="GT45" i="8"/>
  <c r="GR45" i="8"/>
  <c r="GM45" i="8"/>
  <c r="GQ45" i="8"/>
  <c r="G7" i="28" l="1"/>
  <c r="G6" i="28"/>
  <c r="B11" i="18"/>
  <c r="D10" i="18"/>
  <c r="C10" i="18"/>
  <c r="D9" i="18"/>
  <c r="C9" i="18"/>
  <c r="D8" i="18"/>
  <c r="C8" i="18"/>
  <c r="D7" i="18"/>
  <c r="C7" i="18"/>
  <c r="D6" i="18"/>
  <c r="C6" i="18"/>
  <c r="D5" i="18"/>
  <c r="C5" i="18"/>
  <c r="D4" i="18"/>
  <c r="C4" i="18"/>
  <c r="D3" i="18"/>
  <c r="C3" i="18"/>
  <c r="D11" i="18" l="1"/>
  <c r="E11" i="18" s="1"/>
  <c r="C11" i="18"/>
  <c r="B12" i="18" s="1"/>
  <c r="Q5" i="18" l="1"/>
  <c r="GU6" i="8"/>
  <c r="GU56" i="8" s="1"/>
  <c r="GX6" i="8"/>
  <c r="GX56" i="8" s="1"/>
  <c r="GW6" i="8"/>
  <c r="GW56" i="8" s="1"/>
  <c r="GV6" i="8"/>
  <c r="GV56" i="8" s="1"/>
  <c r="CI4" i="22"/>
  <c r="Q3" i="18"/>
  <c r="Q4" i="18"/>
  <c r="E13" i="18"/>
  <c r="B13" i="18" s="1"/>
  <c r="GZ6" i="8" l="1"/>
  <c r="GZ56" i="8" s="1"/>
  <c r="HA6" i="8"/>
  <c r="HA56" i="8" s="1"/>
  <c r="HB6" i="8"/>
  <c r="HB56" i="8" s="1"/>
  <c r="CF4" i="22"/>
  <c r="GY6" i="8"/>
  <c r="GY56" i="8" s="1"/>
  <c r="Q2" i="18"/>
  <c r="GR6" i="8"/>
  <c r="GR56" i="8" s="1"/>
  <c r="GN6" i="8"/>
  <c r="GN56" i="8" s="1"/>
  <c r="GS6" i="8"/>
  <c r="GS56" i="8" s="1"/>
  <c r="GO6" i="8"/>
  <c r="GO56" i="8" s="1"/>
  <c r="GL6" i="8"/>
  <c r="GL56" i="8" s="1"/>
  <c r="GT6" i="8"/>
  <c r="GT56" i="8" s="1"/>
  <c r="GP6" i="8"/>
  <c r="GP56" i="8" s="1"/>
  <c r="GK6" i="8"/>
  <c r="GK56" i="8" s="1"/>
  <c r="GQ6" i="8"/>
  <c r="GQ56" i="8" s="1"/>
  <c r="GM6" i="8"/>
  <c r="GM56" i="8" s="1"/>
  <c r="CB3" i="22"/>
  <c r="J3" i="18"/>
  <c r="J5" i="18"/>
  <c r="J8" i="18"/>
  <c r="J6" i="18"/>
  <c r="J4" i="18"/>
  <c r="J9" i="18"/>
  <c r="J7" i="18"/>
  <c r="J10" i="18"/>
  <c r="CC4" i="22"/>
  <c r="K6" i="18" l="1"/>
  <c r="L6" i="18"/>
  <c r="K10" i="18"/>
  <c r="L10" i="18"/>
  <c r="K5" i="18"/>
  <c r="L5" i="18"/>
  <c r="K7" i="18"/>
  <c r="L7" i="18"/>
  <c r="J11" i="18"/>
  <c r="M4" i="18" s="1"/>
  <c r="L3" i="18"/>
  <c r="K3" i="18"/>
  <c r="K4" i="18"/>
  <c r="L4" i="18"/>
  <c r="K9" i="18"/>
  <c r="L9" i="18"/>
  <c r="K8" i="18"/>
  <c r="L8" i="18"/>
  <c r="C39" i="17"/>
  <c r="E39" i="17" s="1"/>
  <c r="C38" i="17"/>
  <c r="E38" i="17" s="1"/>
  <c r="C37" i="17"/>
  <c r="E37" i="17" s="1"/>
  <c r="C36" i="17"/>
  <c r="E36" i="17" s="1"/>
  <c r="C35" i="17"/>
  <c r="E35" i="17" s="1"/>
  <c r="C34" i="17"/>
  <c r="E34" i="17" s="1"/>
  <c r="D38" i="17" l="1"/>
  <c r="D36" i="17"/>
  <c r="F36" i="17" s="1"/>
  <c r="D34" i="17"/>
  <c r="D35" i="17"/>
  <c r="F35" i="17" s="1"/>
  <c r="D37" i="17"/>
  <c r="F37" i="17" s="1"/>
  <c r="D39" i="17"/>
  <c r="F39" i="17" s="1"/>
  <c r="M8" i="18"/>
  <c r="M9" i="18"/>
  <c r="M3" i="18"/>
  <c r="M7" i="18"/>
  <c r="M5" i="18"/>
  <c r="L11" i="18"/>
  <c r="M11" i="18" s="1"/>
  <c r="M10" i="18"/>
  <c r="M6" i="18"/>
  <c r="K11" i="18"/>
  <c r="J12" i="18" s="1"/>
  <c r="F34" i="17"/>
  <c r="F38" i="1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I7" i="7"/>
  <c r="J7" i="7"/>
  <c r="I10" i="7"/>
  <c r="H6" i="10"/>
  <c r="I6" i="10" s="1"/>
  <c r="G6" i="6"/>
  <c r="H6" i="6" s="1"/>
  <c r="F6" i="5"/>
  <c r="I6" i="5"/>
  <c r="FY6" i="8" s="1"/>
  <c r="N6" i="5"/>
  <c r="FZ6" i="8" s="1"/>
  <c r="Q6" i="5"/>
  <c r="GA6" i="8" s="1"/>
  <c r="U6" i="5"/>
  <c r="GB6" i="8" s="1"/>
  <c r="X6" i="5"/>
  <c r="GC6" i="8" s="1"/>
  <c r="AE6" i="5"/>
  <c r="GD6" i="8" s="1"/>
  <c r="AH6" i="5"/>
  <c r="GE6" i="8" s="1"/>
  <c r="G6" i="4"/>
  <c r="J6" i="4"/>
  <c r="K6" i="4" s="1"/>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F7" i="5"/>
  <c r="GG7" i="8" s="1"/>
  <c r="I7" i="5"/>
  <c r="N7" i="5"/>
  <c r="Q7" i="5"/>
  <c r="U7" i="5"/>
  <c r="X7" i="5"/>
  <c r="AE7" i="5"/>
  <c r="AH7" i="5"/>
  <c r="GE7" i="8" s="1"/>
  <c r="FX7" i="8"/>
  <c r="FY7" i="8"/>
  <c r="FZ7" i="8"/>
  <c r="GA7" i="8"/>
  <c r="GB7" i="8"/>
  <c r="GC7" i="8"/>
  <c r="GD7" i="8"/>
  <c r="H7" i="10"/>
  <c r="I7" i="10" s="1"/>
  <c r="H8" i="10"/>
  <c r="H9" i="10"/>
  <c r="H10" i="10"/>
  <c r="I10" i="10" s="1"/>
  <c r="H11" i="10"/>
  <c r="H12" i="10"/>
  <c r="I12" i="10" s="1"/>
  <c r="H13" i="10"/>
  <c r="I13" i="10" s="1"/>
  <c r="H14" i="10"/>
  <c r="I14" i="10" s="1"/>
  <c r="H15" i="10"/>
  <c r="H16" i="10"/>
  <c r="H17" i="10"/>
  <c r="I17" i="10" s="1"/>
  <c r="H18" i="10"/>
  <c r="I18" i="10" s="1"/>
  <c r="H19" i="10"/>
  <c r="I19" i="10" s="1"/>
  <c r="H20" i="10"/>
  <c r="H21" i="10"/>
  <c r="I21" i="10" s="1"/>
  <c r="H22" i="10"/>
  <c r="H23" i="10"/>
  <c r="I23" i="10" s="1"/>
  <c r="H24" i="10"/>
  <c r="I24" i="10" s="1"/>
  <c r="H25" i="10"/>
  <c r="I25" i="10" s="1"/>
  <c r="H26" i="10"/>
  <c r="I26" i="10" s="1"/>
  <c r="H27" i="10"/>
  <c r="H28" i="10"/>
  <c r="I28" i="10" s="1"/>
  <c r="H29" i="10"/>
  <c r="H30" i="10"/>
  <c r="I30" i="10" s="1"/>
  <c r="H31" i="10"/>
  <c r="H32" i="10"/>
  <c r="H33" i="10"/>
  <c r="I33" i="10" s="1"/>
  <c r="H34" i="10"/>
  <c r="I34" i="10" s="1"/>
  <c r="H35" i="10"/>
  <c r="I35" i="10" s="1"/>
  <c r="H36" i="10"/>
  <c r="H37" i="10"/>
  <c r="I37" i="10" s="1"/>
  <c r="H38" i="10"/>
  <c r="H39" i="10"/>
  <c r="H40" i="10"/>
  <c r="I40" i="10" s="1"/>
  <c r="H41" i="10"/>
  <c r="I41" i="10" s="1"/>
  <c r="H42" i="10"/>
  <c r="H43" i="10"/>
  <c r="I43" i="10" s="1"/>
  <c r="H44" i="10"/>
  <c r="H45" i="10"/>
  <c r="H46" i="10"/>
  <c r="H47" i="10"/>
  <c r="I47" i="10" s="1"/>
  <c r="H48" i="10"/>
  <c r="H49" i="10"/>
  <c r="H50" i="10"/>
  <c r="I50" i="10" s="1"/>
  <c r="H51" i="10"/>
  <c r="H52" i="10"/>
  <c r="I52" i="10" s="1"/>
  <c r="H53" i="10"/>
  <c r="I53" i="10" s="1"/>
  <c r="H54" i="10"/>
  <c r="I54" i="10" s="1"/>
  <c r="H55" i="10"/>
  <c r="D2" i="7"/>
  <c r="L47" i="7"/>
  <c r="E5" i="4" s="1"/>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F47" i="7"/>
  <c r="G47" i="7"/>
  <c r="H47" i="7"/>
  <c r="I8" i="7"/>
  <c r="I9" i="7"/>
  <c r="I11" i="7"/>
  <c r="I12" i="7"/>
  <c r="I13" i="7"/>
  <c r="I14" i="7"/>
  <c r="I15" i="7"/>
  <c r="I16" i="7"/>
  <c r="I17" i="7"/>
  <c r="I18" i="7"/>
  <c r="I19" i="7"/>
  <c r="I20" i="7"/>
  <c r="I21" i="7"/>
  <c r="I22" i="7"/>
  <c r="I23" i="7"/>
  <c r="I24" i="7"/>
  <c r="I25" i="7"/>
  <c r="I26" i="7"/>
  <c r="I27" i="7"/>
  <c r="I28" i="7"/>
  <c r="I29" i="7"/>
  <c r="I30" i="7"/>
  <c r="I31" i="7"/>
  <c r="I32" i="7"/>
  <c r="I33" i="7"/>
  <c r="I34" i="7"/>
  <c r="I35" i="7"/>
  <c r="I36" i="7"/>
  <c r="I37" i="7"/>
  <c r="M4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E47" i="7"/>
  <c r="N46" i="7"/>
  <c r="J46" i="7"/>
  <c r="I46" i="7"/>
  <c r="N45" i="7"/>
  <c r="J45" i="7"/>
  <c r="I45" i="7"/>
  <c r="N44" i="7"/>
  <c r="J44" i="7"/>
  <c r="I44" i="7"/>
  <c r="N43" i="7"/>
  <c r="J43" i="7"/>
  <c r="I43" i="7"/>
  <c r="N42" i="7"/>
  <c r="J42" i="7"/>
  <c r="I42" i="7"/>
  <c r="N41" i="7"/>
  <c r="J41" i="7"/>
  <c r="I41" i="7"/>
  <c r="N40" i="7"/>
  <c r="J40" i="7"/>
  <c r="I40" i="7"/>
  <c r="N39" i="7"/>
  <c r="J39" i="7"/>
  <c r="I39" i="7"/>
  <c r="N38" i="7"/>
  <c r="J38" i="7"/>
  <c r="I38" i="7"/>
  <c r="DA6" i="8"/>
  <c r="DB6" i="8"/>
  <c r="DC6" i="8"/>
  <c r="DD6" i="8"/>
  <c r="DE6" i="8"/>
  <c r="DF6" i="8"/>
  <c r="DA7" i="8"/>
  <c r="DB7" i="8"/>
  <c r="DC7" i="8"/>
  <c r="DD7" i="8"/>
  <c r="DE7" i="8"/>
  <c r="DF7" i="8"/>
  <c r="G7" i="4"/>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EC5" i="3"/>
  <c r="EC7" i="3" s="1"/>
  <c r="EE7" i="3" s="1"/>
  <c r="ES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T6" i="8"/>
  <c r="EU6" i="8"/>
  <c r="EC6" i="3"/>
  <c r="N6" i="4" s="1"/>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R34" i="8"/>
  <c r="ES34" i="8"/>
  <c r="ET34" i="8"/>
  <c r="EU34"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R35" i="8"/>
  <c r="ES35" i="8"/>
  <c r="ET35" i="8"/>
  <c r="EU35"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R36" i="8"/>
  <c r="ES36" i="8"/>
  <c r="ET36" i="8"/>
  <c r="EU36"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R37" i="8"/>
  <c r="ES37" i="8"/>
  <c r="ET37" i="8"/>
  <c r="EU37"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R38" i="8"/>
  <c r="ES38" i="8"/>
  <c r="ET38" i="8"/>
  <c r="EU38"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R39" i="8"/>
  <c r="ES39" i="8"/>
  <c r="ET39" i="8"/>
  <c r="EU39"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R40" i="8"/>
  <c r="ES40" i="8"/>
  <c r="ET40" i="8"/>
  <c r="EU40"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R41" i="8"/>
  <c r="ES41" i="8"/>
  <c r="ET41" i="8"/>
  <c r="EU41"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R42" i="8"/>
  <c r="ES42" i="8"/>
  <c r="ET42" i="8"/>
  <c r="EU42"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EU43"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R44" i="8"/>
  <c r="ES44" i="8"/>
  <c r="ET44" i="8"/>
  <c r="EU44"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R45" i="8"/>
  <c r="ES45" i="8"/>
  <c r="ET45" i="8"/>
  <c r="EU45"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R46" i="8"/>
  <c r="ES46" i="8"/>
  <c r="ET46" i="8"/>
  <c r="EU46"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R47" i="8"/>
  <c r="ES47" i="8"/>
  <c r="ET47" i="8"/>
  <c r="EU47" i="8"/>
  <c r="DI48" i="8"/>
  <c r="DJ48" i="8"/>
  <c r="DK48" i="8"/>
  <c r="DL48" i="8"/>
  <c r="DM48" i="8"/>
  <c r="DN48" i="8"/>
  <c r="DO48" i="8"/>
  <c r="DP48" i="8"/>
  <c r="DQ48" i="8"/>
  <c r="DR48" i="8"/>
  <c r="DS48" i="8"/>
  <c r="DT48" i="8"/>
  <c r="DU48" i="8"/>
  <c r="DV48" i="8"/>
  <c r="DW48" i="8"/>
  <c r="DX48" i="8"/>
  <c r="DY48" i="8"/>
  <c r="DZ48" i="8"/>
  <c r="EA48" i="8"/>
  <c r="EB48" i="8"/>
  <c r="EC48" i="8"/>
  <c r="ED48" i="8"/>
  <c r="EE48" i="8"/>
  <c r="EF48" i="8"/>
  <c r="EG48" i="8"/>
  <c r="EH48" i="8"/>
  <c r="EI48" i="8"/>
  <c r="EJ48" i="8"/>
  <c r="EK48" i="8"/>
  <c r="EL48" i="8"/>
  <c r="EM48" i="8"/>
  <c r="EN48" i="8"/>
  <c r="EO48" i="8"/>
  <c r="EP48" i="8"/>
  <c r="EQ48" i="8"/>
  <c r="ER48" i="8"/>
  <c r="ES48" i="8"/>
  <c r="ET48" i="8"/>
  <c r="EU48" i="8"/>
  <c r="DI49" i="8"/>
  <c r="DJ49" i="8"/>
  <c r="DK49" i="8"/>
  <c r="DL49" i="8"/>
  <c r="DM49" i="8"/>
  <c r="DN49" i="8"/>
  <c r="DO49" i="8"/>
  <c r="DP49" i="8"/>
  <c r="DQ49" i="8"/>
  <c r="DR49" i="8"/>
  <c r="DS49" i="8"/>
  <c r="DT49" i="8"/>
  <c r="DU49" i="8"/>
  <c r="DV49" i="8"/>
  <c r="DW49" i="8"/>
  <c r="DX49" i="8"/>
  <c r="DY49" i="8"/>
  <c r="DZ49" i="8"/>
  <c r="EA49" i="8"/>
  <c r="EB49" i="8"/>
  <c r="EC49" i="8"/>
  <c r="ED49" i="8"/>
  <c r="EE49" i="8"/>
  <c r="EF49" i="8"/>
  <c r="EG49" i="8"/>
  <c r="EH49" i="8"/>
  <c r="EI49" i="8"/>
  <c r="EJ49" i="8"/>
  <c r="EK49" i="8"/>
  <c r="EL49" i="8"/>
  <c r="EM49" i="8"/>
  <c r="EN49" i="8"/>
  <c r="EO49" i="8"/>
  <c r="EP49" i="8"/>
  <c r="EQ49" i="8"/>
  <c r="ER49" i="8"/>
  <c r="ES49" i="8"/>
  <c r="ET49" i="8"/>
  <c r="EU49" i="8"/>
  <c r="DI50" i="8"/>
  <c r="DJ50" i="8"/>
  <c r="DK50" i="8"/>
  <c r="DL50" i="8"/>
  <c r="DM50" i="8"/>
  <c r="DN50" i="8"/>
  <c r="DO50" i="8"/>
  <c r="DP50" i="8"/>
  <c r="DQ50" i="8"/>
  <c r="DR50" i="8"/>
  <c r="DS50" i="8"/>
  <c r="DT50" i="8"/>
  <c r="DU50" i="8"/>
  <c r="DV50" i="8"/>
  <c r="DW50" i="8"/>
  <c r="DX50" i="8"/>
  <c r="DY50" i="8"/>
  <c r="DZ50" i="8"/>
  <c r="EA50" i="8"/>
  <c r="EB50" i="8"/>
  <c r="EC50" i="8"/>
  <c r="ED50" i="8"/>
  <c r="EE50" i="8"/>
  <c r="EF50" i="8"/>
  <c r="EG50" i="8"/>
  <c r="EH50" i="8"/>
  <c r="EI50" i="8"/>
  <c r="EJ50" i="8"/>
  <c r="EK50" i="8"/>
  <c r="EL50" i="8"/>
  <c r="EM50" i="8"/>
  <c r="EN50" i="8"/>
  <c r="EO50" i="8"/>
  <c r="EP50" i="8"/>
  <c r="EQ50" i="8"/>
  <c r="ER50" i="8"/>
  <c r="ES50" i="8"/>
  <c r="ET50" i="8"/>
  <c r="EU50" i="8"/>
  <c r="DI51" i="8"/>
  <c r="DJ51" i="8"/>
  <c r="DK51" i="8"/>
  <c r="DL51" i="8"/>
  <c r="DM51" i="8"/>
  <c r="DN51" i="8"/>
  <c r="DO51" i="8"/>
  <c r="DP51" i="8"/>
  <c r="DQ51" i="8"/>
  <c r="DR51" i="8"/>
  <c r="DS51" i="8"/>
  <c r="DT51" i="8"/>
  <c r="DU51" i="8"/>
  <c r="DV51" i="8"/>
  <c r="DW51" i="8"/>
  <c r="DX51" i="8"/>
  <c r="DY51" i="8"/>
  <c r="DZ51" i="8"/>
  <c r="EA51" i="8"/>
  <c r="EB51" i="8"/>
  <c r="EC51" i="8"/>
  <c r="ED51" i="8"/>
  <c r="EE51" i="8"/>
  <c r="EF51" i="8"/>
  <c r="EG51" i="8"/>
  <c r="EH51" i="8"/>
  <c r="EI51" i="8"/>
  <c r="EJ51" i="8"/>
  <c r="EK51" i="8"/>
  <c r="EL51" i="8"/>
  <c r="EM51" i="8"/>
  <c r="EN51" i="8"/>
  <c r="EO51" i="8"/>
  <c r="EP51" i="8"/>
  <c r="EQ51" i="8"/>
  <c r="ER51" i="8"/>
  <c r="ES51" i="8"/>
  <c r="ET51" i="8"/>
  <c r="EU51" i="8"/>
  <c r="DI52" i="8"/>
  <c r="DJ52" i="8"/>
  <c r="DK52" i="8"/>
  <c r="DL52" i="8"/>
  <c r="DM52" i="8"/>
  <c r="DN52" i="8"/>
  <c r="DO52" i="8"/>
  <c r="DP52" i="8"/>
  <c r="DQ52" i="8"/>
  <c r="DR52" i="8"/>
  <c r="DS52" i="8"/>
  <c r="DT52" i="8"/>
  <c r="DU52" i="8"/>
  <c r="DV52" i="8"/>
  <c r="DW52" i="8"/>
  <c r="DX52" i="8"/>
  <c r="DY52" i="8"/>
  <c r="DZ52" i="8"/>
  <c r="EA52" i="8"/>
  <c r="EB52" i="8"/>
  <c r="EC52" i="8"/>
  <c r="ED52" i="8"/>
  <c r="EE52" i="8"/>
  <c r="EF52" i="8"/>
  <c r="EG52" i="8"/>
  <c r="EH52" i="8"/>
  <c r="EI52" i="8"/>
  <c r="EJ52" i="8"/>
  <c r="EK52" i="8"/>
  <c r="EL52" i="8"/>
  <c r="EM52" i="8"/>
  <c r="EN52" i="8"/>
  <c r="EO52" i="8"/>
  <c r="EP52" i="8"/>
  <c r="EQ52" i="8"/>
  <c r="ER52" i="8"/>
  <c r="ES52" i="8"/>
  <c r="ET52" i="8"/>
  <c r="EU52" i="8"/>
  <c r="DI53" i="8"/>
  <c r="DJ53" i="8"/>
  <c r="DK53" i="8"/>
  <c r="DL53" i="8"/>
  <c r="DM53" i="8"/>
  <c r="DN53" i="8"/>
  <c r="DO53" i="8"/>
  <c r="DP53" i="8"/>
  <c r="DQ53" i="8"/>
  <c r="DR53" i="8"/>
  <c r="DS53" i="8"/>
  <c r="DT53" i="8"/>
  <c r="DU53" i="8"/>
  <c r="DV53" i="8"/>
  <c r="DW53" i="8"/>
  <c r="DX53" i="8"/>
  <c r="DY53" i="8"/>
  <c r="DZ53" i="8"/>
  <c r="EA53" i="8"/>
  <c r="EB53" i="8"/>
  <c r="EC53" i="8"/>
  <c r="ED53" i="8"/>
  <c r="EE53" i="8"/>
  <c r="EF53" i="8"/>
  <c r="EG53" i="8"/>
  <c r="EH53" i="8"/>
  <c r="EI53" i="8"/>
  <c r="EJ53" i="8"/>
  <c r="EK53" i="8"/>
  <c r="EL53" i="8"/>
  <c r="EM53" i="8"/>
  <c r="EN53" i="8"/>
  <c r="EO53" i="8"/>
  <c r="EP53" i="8"/>
  <c r="EQ53" i="8"/>
  <c r="ER53" i="8"/>
  <c r="ES53" i="8"/>
  <c r="ET53" i="8"/>
  <c r="EU53" i="8"/>
  <c r="DI54" i="8"/>
  <c r="DJ54" i="8"/>
  <c r="DK54" i="8"/>
  <c r="DL54" i="8"/>
  <c r="DM54" i="8"/>
  <c r="DN54" i="8"/>
  <c r="DO54" i="8"/>
  <c r="DP54" i="8"/>
  <c r="DQ54" i="8"/>
  <c r="DR54" i="8"/>
  <c r="DS54" i="8"/>
  <c r="DT54" i="8"/>
  <c r="DU54" i="8"/>
  <c r="DV54" i="8"/>
  <c r="DW54" i="8"/>
  <c r="DX54" i="8"/>
  <c r="DY54" i="8"/>
  <c r="DZ54" i="8"/>
  <c r="EA54" i="8"/>
  <c r="EB54" i="8"/>
  <c r="EC54" i="8"/>
  <c r="ED54" i="8"/>
  <c r="EE54" i="8"/>
  <c r="EF54" i="8"/>
  <c r="EG54" i="8"/>
  <c r="EH54" i="8"/>
  <c r="EI54" i="8"/>
  <c r="EJ54" i="8"/>
  <c r="EK54" i="8"/>
  <c r="EL54" i="8"/>
  <c r="EM54" i="8"/>
  <c r="EN54" i="8"/>
  <c r="EO54" i="8"/>
  <c r="EP54" i="8"/>
  <c r="EQ54" i="8"/>
  <c r="ER54" i="8"/>
  <c r="ES54" i="8"/>
  <c r="ET54" i="8"/>
  <c r="EU54" i="8"/>
  <c r="DI55" i="8"/>
  <c r="DJ55" i="8"/>
  <c r="DK55" i="8"/>
  <c r="DL55" i="8"/>
  <c r="DM55" i="8"/>
  <c r="DN55" i="8"/>
  <c r="DO55" i="8"/>
  <c r="DP55" i="8"/>
  <c r="DQ55" i="8"/>
  <c r="DR55" i="8"/>
  <c r="DS55" i="8"/>
  <c r="DT55" i="8"/>
  <c r="DU55" i="8"/>
  <c r="DV55" i="8"/>
  <c r="DW55" i="8"/>
  <c r="DX55" i="8"/>
  <c r="DY55" i="8"/>
  <c r="DZ55" i="8"/>
  <c r="EA55" i="8"/>
  <c r="EB55" i="8"/>
  <c r="EC55" i="8"/>
  <c r="ED55" i="8"/>
  <c r="EE55" i="8"/>
  <c r="EF55" i="8"/>
  <c r="EG55" i="8"/>
  <c r="EH55" i="8"/>
  <c r="EI55" i="8"/>
  <c r="EJ55" i="8"/>
  <c r="EK55" i="8"/>
  <c r="EL55" i="8"/>
  <c r="EM55" i="8"/>
  <c r="EN55" i="8"/>
  <c r="EO55" i="8"/>
  <c r="EP55" i="8"/>
  <c r="EQ55" i="8"/>
  <c r="ER55" i="8"/>
  <c r="ES55" i="8"/>
  <c r="ET55" i="8"/>
  <c r="EU55" i="8"/>
  <c r="DA8" i="8"/>
  <c r="DB8" i="8"/>
  <c r="DC8" i="8"/>
  <c r="DD8" i="8"/>
  <c r="DE8" i="8"/>
  <c r="DF8" i="8"/>
  <c r="DA9" i="8"/>
  <c r="DB9" i="8"/>
  <c r="DC9" i="8"/>
  <c r="DD9" i="8"/>
  <c r="DE9" i="8"/>
  <c r="DF9" i="8"/>
  <c r="DA10" i="8"/>
  <c r="DB10" i="8"/>
  <c r="DC10" i="8"/>
  <c r="DD10" i="8"/>
  <c r="DE10" i="8"/>
  <c r="DF10" i="8"/>
  <c r="DA11" i="8"/>
  <c r="DB11" i="8"/>
  <c r="DC11" i="8"/>
  <c r="DD11" i="8"/>
  <c r="DE11" i="8"/>
  <c r="DF11" i="8"/>
  <c r="DA12" i="8"/>
  <c r="DB12" i="8"/>
  <c r="DC12" i="8"/>
  <c r="DD12" i="8"/>
  <c r="DE12" i="8"/>
  <c r="DF12" i="8"/>
  <c r="DA13" i="8"/>
  <c r="DB13" i="8"/>
  <c r="DC13" i="8"/>
  <c r="DD13" i="8"/>
  <c r="DE13" i="8"/>
  <c r="DF13" i="8"/>
  <c r="DA14" i="8"/>
  <c r="DB14" i="8"/>
  <c r="DC14" i="8"/>
  <c r="DD14" i="8"/>
  <c r="DE14" i="8"/>
  <c r="DF14" i="8"/>
  <c r="DA15" i="8"/>
  <c r="DB15" i="8"/>
  <c r="DC15" i="8"/>
  <c r="DD15" i="8"/>
  <c r="DE15" i="8"/>
  <c r="DF15" i="8"/>
  <c r="DA16" i="8"/>
  <c r="DB16" i="8"/>
  <c r="DC16" i="8"/>
  <c r="DD16" i="8"/>
  <c r="DE16" i="8"/>
  <c r="DF16" i="8"/>
  <c r="DA17" i="8"/>
  <c r="DB17" i="8"/>
  <c r="DC17" i="8"/>
  <c r="DD17" i="8"/>
  <c r="DE17" i="8"/>
  <c r="DF17" i="8"/>
  <c r="DA18" i="8"/>
  <c r="DB18" i="8"/>
  <c r="DC18" i="8"/>
  <c r="DD18" i="8"/>
  <c r="DE18" i="8"/>
  <c r="DF18" i="8"/>
  <c r="DA19" i="8"/>
  <c r="DB19" i="8"/>
  <c r="DC19" i="8"/>
  <c r="DD19" i="8"/>
  <c r="DE19" i="8"/>
  <c r="DF19" i="8"/>
  <c r="DA20" i="8"/>
  <c r="DB20" i="8"/>
  <c r="DC20" i="8"/>
  <c r="DD20" i="8"/>
  <c r="DE20" i="8"/>
  <c r="DF20" i="8"/>
  <c r="DA21" i="8"/>
  <c r="DB21" i="8"/>
  <c r="DC21" i="8"/>
  <c r="DD21" i="8"/>
  <c r="DE21" i="8"/>
  <c r="DF21" i="8"/>
  <c r="DA22" i="8"/>
  <c r="DB22" i="8"/>
  <c r="DC22" i="8"/>
  <c r="DD22" i="8"/>
  <c r="DE22" i="8"/>
  <c r="DF22" i="8"/>
  <c r="DA23" i="8"/>
  <c r="DB23" i="8"/>
  <c r="DC23" i="8"/>
  <c r="DD23" i="8"/>
  <c r="DE23" i="8"/>
  <c r="DF23" i="8"/>
  <c r="DA24" i="8"/>
  <c r="DB24" i="8"/>
  <c r="DC24" i="8"/>
  <c r="DD24" i="8"/>
  <c r="DE24" i="8"/>
  <c r="DF24" i="8"/>
  <c r="DA25" i="8"/>
  <c r="DB25" i="8"/>
  <c r="DC25" i="8"/>
  <c r="DD25" i="8"/>
  <c r="DE25" i="8"/>
  <c r="DF25" i="8"/>
  <c r="DA26" i="8"/>
  <c r="DB26" i="8"/>
  <c r="DC26" i="8"/>
  <c r="DD26" i="8"/>
  <c r="DE26" i="8"/>
  <c r="DF26" i="8"/>
  <c r="DA27" i="8"/>
  <c r="DB27" i="8"/>
  <c r="DC27" i="8"/>
  <c r="DD27" i="8"/>
  <c r="DE27" i="8"/>
  <c r="DF27" i="8"/>
  <c r="DA28" i="8"/>
  <c r="DB28" i="8"/>
  <c r="DC28" i="8"/>
  <c r="DD28" i="8"/>
  <c r="DE28" i="8"/>
  <c r="DF28" i="8"/>
  <c r="DA29" i="8"/>
  <c r="DB29" i="8"/>
  <c r="DC29" i="8"/>
  <c r="DD29" i="8"/>
  <c r="DE29" i="8"/>
  <c r="DF29" i="8"/>
  <c r="DA30" i="8"/>
  <c r="DB30" i="8"/>
  <c r="DC30" i="8"/>
  <c r="DD30" i="8"/>
  <c r="DE30" i="8"/>
  <c r="DF30" i="8"/>
  <c r="DA31" i="8"/>
  <c r="DB31" i="8"/>
  <c r="DC31" i="8"/>
  <c r="DD31" i="8"/>
  <c r="DE31" i="8"/>
  <c r="DF31" i="8"/>
  <c r="DA32" i="8"/>
  <c r="DB32" i="8"/>
  <c r="DC32" i="8"/>
  <c r="DD32" i="8"/>
  <c r="DE32" i="8"/>
  <c r="DF32" i="8"/>
  <c r="DA33" i="8"/>
  <c r="DB33" i="8"/>
  <c r="DC33" i="8"/>
  <c r="DD33" i="8"/>
  <c r="DE33" i="8"/>
  <c r="DF33" i="8"/>
  <c r="DA34" i="8"/>
  <c r="DB34" i="8"/>
  <c r="DC34" i="8"/>
  <c r="DD34" i="8"/>
  <c r="DE34" i="8"/>
  <c r="DF34" i="8"/>
  <c r="DA35" i="8"/>
  <c r="DB35" i="8"/>
  <c r="DC35" i="8"/>
  <c r="DD35" i="8"/>
  <c r="DE35" i="8"/>
  <c r="DF35" i="8"/>
  <c r="DA36" i="8"/>
  <c r="DB36" i="8"/>
  <c r="DC36" i="8"/>
  <c r="DD36" i="8"/>
  <c r="DE36" i="8"/>
  <c r="DF36" i="8"/>
  <c r="DA37" i="8"/>
  <c r="DB37" i="8"/>
  <c r="DC37" i="8"/>
  <c r="DD37" i="8"/>
  <c r="DE37" i="8"/>
  <c r="DF37" i="8"/>
  <c r="DA38" i="8"/>
  <c r="DB38" i="8"/>
  <c r="DC38" i="8"/>
  <c r="DD38" i="8"/>
  <c r="DE38" i="8"/>
  <c r="DF38" i="8"/>
  <c r="DA39" i="8"/>
  <c r="DB39" i="8"/>
  <c r="DC39" i="8"/>
  <c r="DD39" i="8"/>
  <c r="DE39" i="8"/>
  <c r="DF39" i="8"/>
  <c r="DA40" i="8"/>
  <c r="DB40" i="8"/>
  <c r="DC40" i="8"/>
  <c r="DD40" i="8"/>
  <c r="DE40" i="8"/>
  <c r="DF40" i="8"/>
  <c r="DA41" i="8"/>
  <c r="DB41" i="8"/>
  <c r="DC41" i="8"/>
  <c r="DD41" i="8"/>
  <c r="DE41" i="8"/>
  <c r="DF41" i="8"/>
  <c r="DA42" i="8"/>
  <c r="DB42" i="8"/>
  <c r="DC42" i="8"/>
  <c r="DD42" i="8"/>
  <c r="DE42" i="8"/>
  <c r="DF42" i="8"/>
  <c r="DA43" i="8"/>
  <c r="DB43" i="8"/>
  <c r="DC43" i="8"/>
  <c r="DD43" i="8"/>
  <c r="DE43" i="8"/>
  <c r="DF43" i="8"/>
  <c r="DA44" i="8"/>
  <c r="DB44" i="8"/>
  <c r="DC44" i="8"/>
  <c r="DD44" i="8"/>
  <c r="DE44" i="8"/>
  <c r="DF44" i="8"/>
  <c r="DA45" i="8"/>
  <c r="DB45" i="8"/>
  <c r="DC45" i="8"/>
  <c r="DD45" i="8"/>
  <c r="DE45" i="8"/>
  <c r="DF45" i="8"/>
  <c r="DA46" i="8"/>
  <c r="DB46" i="8"/>
  <c r="DC46" i="8"/>
  <c r="DD46" i="8"/>
  <c r="DE46" i="8"/>
  <c r="DF46" i="8"/>
  <c r="DA47" i="8"/>
  <c r="DB47" i="8"/>
  <c r="DC47" i="8"/>
  <c r="DD47" i="8"/>
  <c r="DE47" i="8"/>
  <c r="DF47" i="8"/>
  <c r="DA48" i="8"/>
  <c r="DB48" i="8"/>
  <c r="DC48" i="8"/>
  <c r="DD48" i="8"/>
  <c r="DE48" i="8"/>
  <c r="DF48" i="8"/>
  <c r="DA49" i="8"/>
  <c r="DB49" i="8"/>
  <c r="DC49" i="8"/>
  <c r="DD49" i="8"/>
  <c r="DE49" i="8"/>
  <c r="DF49" i="8"/>
  <c r="DA50" i="8"/>
  <c r="DB50" i="8"/>
  <c r="DC50" i="8"/>
  <c r="DD50" i="8"/>
  <c r="DE50" i="8"/>
  <c r="DF50" i="8"/>
  <c r="DA51" i="8"/>
  <c r="DB51" i="8"/>
  <c r="DC51" i="8"/>
  <c r="DD51" i="8"/>
  <c r="DE51" i="8"/>
  <c r="DF51" i="8"/>
  <c r="DA52" i="8"/>
  <c r="DB52" i="8"/>
  <c r="DC52" i="8"/>
  <c r="DD52" i="8"/>
  <c r="DE52" i="8"/>
  <c r="DF52" i="8"/>
  <c r="DA53" i="8"/>
  <c r="DB53" i="8"/>
  <c r="DC53" i="8"/>
  <c r="DD53" i="8"/>
  <c r="DE53" i="8"/>
  <c r="DF53" i="8"/>
  <c r="DA54" i="8"/>
  <c r="DB54" i="8"/>
  <c r="DC54" i="8"/>
  <c r="DD54" i="8"/>
  <c r="DE54" i="8"/>
  <c r="DF54" i="8"/>
  <c r="DA55" i="8"/>
  <c r="DB55" i="8"/>
  <c r="DC55" i="8"/>
  <c r="DD55" i="8"/>
  <c r="DE55" i="8"/>
  <c r="DF55" i="8"/>
  <c r="DE5" i="8"/>
  <c r="DD5" i="8"/>
  <c r="DC5" i="8"/>
  <c r="DB5" i="8"/>
  <c r="DA5" i="8"/>
  <c r="EC11" i="3"/>
  <c r="ED11" i="3" s="1"/>
  <c r="EC12" i="3"/>
  <c r="EC13" i="3"/>
  <c r="ED13" i="3" s="1"/>
  <c r="EC14" i="3"/>
  <c r="N14" i="4" s="1"/>
  <c r="EC15" i="3"/>
  <c r="EC16" i="3"/>
  <c r="ED16" i="3" s="1"/>
  <c r="EC17" i="3"/>
  <c r="EE17" i="3" s="1"/>
  <c r="EC18" i="3"/>
  <c r="EC19" i="3"/>
  <c r="ED19" i="3" s="1"/>
  <c r="EC20" i="3"/>
  <c r="EC21" i="3"/>
  <c r="ED21" i="3" s="1"/>
  <c r="EC22" i="3"/>
  <c r="EC23" i="3"/>
  <c r="EE23" i="3" s="1"/>
  <c r="EC24" i="3"/>
  <c r="EC25" i="3"/>
  <c r="N25" i="4" s="1"/>
  <c r="EC26" i="3"/>
  <c r="N26" i="4" s="1"/>
  <c r="EC27" i="3"/>
  <c r="EC28" i="3"/>
  <c r="ED28" i="3" s="1"/>
  <c r="EC29" i="3"/>
  <c r="EE29" i="3" s="1"/>
  <c r="EC30" i="3"/>
  <c r="EC31" i="3"/>
  <c r="N31" i="4" s="1"/>
  <c r="EC32" i="3"/>
  <c r="EE32" i="3" s="1"/>
  <c r="EC33" i="3"/>
  <c r="EC34" i="3"/>
  <c r="N34" i="4" s="1"/>
  <c r="EC35" i="3"/>
  <c r="EC36" i="3"/>
  <c r="N36" i="4" s="1"/>
  <c r="EC37" i="3"/>
  <c r="N37" i="4" s="1"/>
  <c r="EC38" i="3"/>
  <c r="N38" i="4" s="1"/>
  <c r="EC39" i="3"/>
  <c r="EE39" i="3" s="1"/>
  <c r="EC40" i="3"/>
  <c r="N40" i="4" s="1"/>
  <c r="EC41" i="3"/>
  <c r="ED41" i="3" s="1"/>
  <c r="EC42" i="3"/>
  <c r="EC43" i="3"/>
  <c r="ED43" i="3" s="1"/>
  <c r="EC44" i="3"/>
  <c r="EC45" i="3"/>
  <c r="EE45" i="3" s="1"/>
  <c r="EC46" i="3"/>
  <c r="EC47" i="3"/>
  <c r="EE47" i="3" s="1"/>
  <c r="EC48" i="3"/>
  <c r="N48" i="4" s="1"/>
  <c r="EC49" i="3"/>
  <c r="EE49" i="3" s="1"/>
  <c r="EC50" i="3"/>
  <c r="N50" i="4" s="1"/>
  <c r="EC51" i="3"/>
  <c r="EC52" i="3"/>
  <c r="EE52" i="3" s="1"/>
  <c r="EC53" i="3"/>
  <c r="EE53" i="3" s="1"/>
  <c r="EC54" i="3"/>
  <c r="EE54" i="3" s="1"/>
  <c r="EC55" i="3"/>
  <c r="EC8" i="3"/>
  <c r="EC9" i="3"/>
  <c r="EE9" i="3" s="1"/>
  <c r="EC10" i="3"/>
  <c r="ED10" i="3" s="1"/>
  <c r="G7" i="6"/>
  <c r="AH11" i="5"/>
  <c r="GE11" i="8" s="1"/>
  <c r="AH12" i="5"/>
  <c r="GE12" i="8" s="1"/>
  <c r="AH13" i="5"/>
  <c r="GE13" i="8" s="1"/>
  <c r="AH14" i="5"/>
  <c r="GE14" i="8" s="1"/>
  <c r="AH15" i="5"/>
  <c r="GE15" i="8" s="1"/>
  <c r="AH16" i="5"/>
  <c r="GE16" i="8" s="1"/>
  <c r="AH17" i="5"/>
  <c r="GE17" i="8" s="1"/>
  <c r="AH18" i="5"/>
  <c r="GE18" i="8" s="1"/>
  <c r="AH19" i="5"/>
  <c r="GE19" i="8" s="1"/>
  <c r="AH20" i="5"/>
  <c r="GE20" i="8" s="1"/>
  <c r="AH21" i="5"/>
  <c r="GE21" i="8" s="1"/>
  <c r="AH22" i="5"/>
  <c r="GE22" i="8" s="1"/>
  <c r="AH23" i="5"/>
  <c r="GE23" i="8" s="1"/>
  <c r="AH24" i="5"/>
  <c r="GE24" i="8" s="1"/>
  <c r="AH25" i="5"/>
  <c r="GE25" i="8" s="1"/>
  <c r="AH26" i="5"/>
  <c r="GE26" i="8" s="1"/>
  <c r="AH27" i="5"/>
  <c r="GE27" i="8" s="1"/>
  <c r="AH28" i="5"/>
  <c r="GE28" i="8" s="1"/>
  <c r="AH29" i="5"/>
  <c r="GE29" i="8" s="1"/>
  <c r="AH30" i="5"/>
  <c r="GE30" i="8" s="1"/>
  <c r="AH31" i="5"/>
  <c r="GE31" i="8" s="1"/>
  <c r="AH32" i="5"/>
  <c r="GE32" i="8" s="1"/>
  <c r="AH33" i="5"/>
  <c r="GE33" i="8" s="1"/>
  <c r="AH34" i="5"/>
  <c r="GE34" i="8" s="1"/>
  <c r="AH35" i="5"/>
  <c r="GE35" i="8" s="1"/>
  <c r="AH36" i="5"/>
  <c r="GE36" i="8" s="1"/>
  <c r="AH37" i="5"/>
  <c r="GE37" i="8" s="1"/>
  <c r="AH38" i="5"/>
  <c r="GE38" i="8" s="1"/>
  <c r="AH39" i="5"/>
  <c r="GE39" i="8" s="1"/>
  <c r="AH40" i="5"/>
  <c r="GE40" i="8" s="1"/>
  <c r="AH41" i="5"/>
  <c r="GE41" i="8" s="1"/>
  <c r="AH42" i="5"/>
  <c r="GE42" i="8" s="1"/>
  <c r="AH43" i="5"/>
  <c r="GE43" i="8" s="1"/>
  <c r="AH44" i="5"/>
  <c r="GE44" i="8" s="1"/>
  <c r="AH45" i="5"/>
  <c r="GE45" i="8" s="1"/>
  <c r="AH46" i="5"/>
  <c r="GE46" i="8" s="1"/>
  <c r="AH47" i="5"/>
  <c r="GE47" i="8" s="1"/>
  <c r="AH48" i="5"/>
  <c r="GE48" i="8" s="1"/>
  <c r="AH49" i="5"/>
  <c r="GE49" i="8" s="1"/>
  <c r="AH50" i="5"/>
  <c r="GE50" i="8" s="1"/>
  <c r="AH51" i="5"/>
  <c r="GE51" i="8" s="1"/>
  <c r="AH52" i="5"/>
  <c r="GE52" i="8" s="1"/>
  <c r="AH53" i="5"/>
  <c r="GE53" i="8" s="1"/>
  <c r="AH54" i="5"/>
  <c r="GE54" i="8" s="1"/>
  <c r="AH55" i="5"/>
  <c r="GE55" i="8" s="1"/>
  <c r="AH8" i="5"/>
  <c r="GE8" i="8" s="1"/>
  <c r="AH9" i="5"/>
  <c r="GE9" i="8" s="1"/>
  <c r="AH10" i="5"/>
  <c r="GE10" i="8" s="1"/>
  <c r="AE11" i="5"/>
  <c r="GD11" i="8" s="1"/>
  <c r="AE12" i="5"/>
  <c r="GD12" i="8" s="1"/>
  <c r="AE13" i="5"/>
  <c r="GD13" i="8" s="1"/>
  <c r="AE14" i="5"/>
  <c r="GD14" i="8" s="1"/>
  <c r="AE15" i="5"/>
  <c r="GD15" i="8" s="1"/>
  <c r="AE16" i="5"/>
  <c r="GD16" i="8" s="1"/>
  <c r="AE17" i="5"/>
  <c r="GD17" i="8" s="1"/>
  <c r="AE18" i="5"/>
  <c r="GD18" i="8" s="1"/>
  <c r="AE19" i="5"/>
  <c r="GD19" i="8" s="1"/>
  <c r="AE20" i="5"/>
  <c r="GD20" i="8" s="1"/>
  <c r="AE21" i="5"/>
  <c r="GD21" i="8" s="1"/>
  <c r="AE22" i="5"/>
  <c r="GD22" i="8" s="1"/>
  <c r="AE23" i="5"/>
  <c r="GD23" i="8" s="1"/>
  <c r="AE24" i="5"/>
  <c r="GD24" i="8" s="1"/>
  <c r="AE25" i="5"/>
  <c r="GD25" i="8" s="1"/>
  <c r="AE26" i="5"/>
  <c r="GD26" i="8" s="1"/>
  <c r="AE27" i="5"/>
  <c r="GD27" i="8" s="1"/>
  <c r="AE28" i="5"/>
  <c r="GD28" i="8" s="1"/>
  <c r="AE29" i="5"/>
  <c r="GD29" i="8" s="1"/>
  <c r="AE30" i="5"/>
  <c r="GD30" i="8" s="1"/>
  <c r="AE31" i="5"/>
  <c r="GD31" i="8" s="1"/>
  <c r="AE32" i="5"/>
  <c r="GD32" i="8" s="1"/>
  <c r="AE33" i="5"/>
  <c r="GD33" i="8" s="1"/>
  <c r="AE34" i="5"/>
  <c r="GD34" i="8" s="1"/>
  <c r="AE35" i="5"/>
  <c r="GD35" i="8" s="1"/>
  <c r="AE36" i="5"/>
  <c r="GD36" i="8" s="1"/>
  <c r="AE37" i="5"/>
  <c r="GD37" i="8" s="1"/>
  <c r="AE38" i="5"/>
  <c r="GD38" i="8" s="1"/>
  <c r="AE39" i="5"/>
  <c r="GD39" i="8" s="1"/>
  <c r="AE40" i="5"/>
  <c r="GD40" i="8" s="1"/>
  <c r="AE41" i="5"/>
  <c r="GD41" i="8" s="1"/>
  <c r="AE42" i="5"/>
  <c r="GD42" i="8" s="1"/>
  <c r="AE43" i="5"/>
  <c r="GD43" i="8" s="1"/>
  <c r="AE44" i="5"/>
  <c r="GD44" i="8" s="1"/>
  <c r="AE45" i="5"/>
  <c r="GD45" i="8" s="1"/>
  <c r="AE46" i="5"/>
  <c r="GD46" i="8" s="1"/>
  <c r="AE47" i="5"/>
  <c r="GD47" i="8" s="1"/>
  <c r="AE48" i="5"/>
  <c r="GD48" i="8" s="1"/>
  <c r="AE49" i="5"/>
  <c r="GD49" i="8" s="1"/>
  <c r="AE50" i="5"/>
  <c r="GD50" i="8" s="1"/>
  <c r="AE51" i="5"/>
  <c r="GD51" i="8" s="1"/>
  <c r="AE52" i="5"/>
  <c r="GD52" i="8" s="1"/>
  <c r="AE53" i="5"/>
  <c r="GD53" i="8" s="1"/>
  <c r="AE54" i="5"/>
  <c r="GD54" i="8" s="1"/>
  <c r="AE55" i="5"/>
  <c r="GD55" i="8" s="1"/>
  <c r="AE8" i="5"/>
  <c r="GD8" i="8" s="1"/>
  <c r="AE9" i="5"/>
  <c r="GD9" i="8" s="1"/>
  <c r="AE10" i="5"/>
  <c r="GD10" i="8" s="1"/>
  <c r="X11" i="5"/>
  <c r="GC11" i="8" s="1"/>
  <c r="X12" i="5"/>
  <c r="GC12" i="8" s="1"/>
  <c r="X13" i="5"/>
  <c r="GC13" i="8" s="1"/>
  <c r="X14" i="5"/>
  <c r="GC14" i="8" s="1"/>
  <c r="X15" i="5"/>
  <c r="GC15" i="8" s="1"/>
  <c r="X16" i="5"/>
  <c r="GC16" i="8" s="1"/>
  <c r="X17" i="5"/>
  <c r="GC17" i="8" s="1"/>
  <c r="X18" i="5"/>
  <c r="GC18" i="8" s="1"/>
  <c r="X19" i="5"/>
  <c r="GC19" i="8" s="1"/>
  <c r="X20" i="5"/>
  <c r="GC20" i="8" s="1"/>
  <c r="X21" i="5"/>
  <c r="GC21" i="8" s="1"/>
  <c r="X22" i="5"/>
  <c r="GC22" i="8" s="1"/>
  <c r="X23" i="5"/>
  <c r="GC23" i="8" s="1"/>
  <c r="X24" i="5"/>
  <c r="GC24" i="8" s="1"/>
  <c r="X25" i="5"/>
  <c r="GC25" i="8" s="1"/>
  <c r="X26" i="5"/>
  <c r="GC26" i="8" s="1"/>
  <c r="X27" i="5"/>
  <c r="GC27" i="8" s="1"/>
  <c r="X28" i="5"/>
  <c r="GC28" i="8" s="1"/>
  <c r="X29" i="5"/>
  <c r="GC29" i="8" s="1"/>
  <c r="X30" i="5"/>
  <c r="GC30" i="8" s="1"/>
  <c r="X31" i="5"/>
  <c r="GC31" i="8" s="1"/>
  <c r="X32" i="5"/>
  <c r="GC32" i="8" s="1"/>
  <c r="X33" i="5"/>
  <c r="GC33" i="8" s="1"/>
  <c r="X34" i="5"/>
  <c r="GC34" i="8" s="1"/>
  <c r="X35" i="5"/>
  <c r="GC35" i="8" s="1"/>
  <c r="X36" i="5"/>
  <c r="GC36" i="8" s="1"/>
  <c r="X37" i="5"/>
  <c r="GC37" i="8" s="1"/>
  <c r="X38" i="5"/>
  <c r="GC38" i="8" s="1"/>
  <c r="X39" i="5"/>
  <c r="GC39" i="8" s="1"/>
  <c r="X40" i="5"/>
  <c r="GC40" i="8" s="1"/>
  <c r="X41" i="5"/>
  <c r="GC41" i="8" s="1"/>
  <c r="X42" i="5"/>
  <c r="GC42" i="8" s="1"/>
  <c r="X43" i="5"/>
  <c r="GC43" i="8" s="1"/>
  <c r="X44" i="5"/>
  <c r="GC44" i="8" s="1"/>
  <c r="X45" i="5"/>
  <c r="GC45" i="8" s="1"/>
  <c r="X46" i="5"/>
  <c r="GC46" i="8" s="1"/>
  <c r="X47" i="5"/>
  <c r="GC47" i="8" s="1"/>
  <c r="X48" i="5"/>
  <c r="GC48" i="8" s="1"/>
  <c r="X49" i="5"/>
  <c r="GC49" i="8" s="1"/>
  <c r="X50" i="5"/>
  <c r="GC50" i="8" s="1"/>
  <c r="X51" i="5"/>
  <c r="GC51" i="8" s="1"/>
  <c r="X52" i="5"/>
  <c r="GC52" i="8" s="1"/>
  <c r="X53" i="5"/>
  <c r="GC53" i="8" s="1"/>
  <c r="X54" i="5"/>
  <c r="GC54" i="8" s="1"/>
  <c r="X55" i="5"/>
  <c r="GC55" i="8" s="1"/>
  <c r="X8" i="5"/>
  <c r="GC8" i="8" s="1"/>
  <c r="X9" i="5"/>
  <c r="GC9" i="8" s="1"/>
  <c r="X10" i="5"/>
  <c r="GC10" i="8" s="1"/>
  <c r="U11" i="5"/>
  <c r="GB11" i="8" s="1"/>
  <c r="U12" i="5"/>
  <c r="GB12" i="8" s="1"/>
  <c r="U13" i="5"/>
  <c r="GB13" i="8" s="1"/>
  <c r="U14" i="5"/>
  <c r="GB14" i="8" s="1"/>
  <c r="U15" i="5"/>
  <c r="GB15" i="8" s="1"/>
  <c r="U16" i="5"/>
  <c r="GB16" i="8" s="1"/>
  <c r="U17" i="5"/>
  <c r="GB17" i="8" s="1"/>
  <c r="U18" i="5"/>
  <c r="GB18" i="8" s="1"/>
  <c r="U19" i="5"/>
  <c r="GB19" i="8" s="1"/>
  <c r="U20" i="5"/>
  <c r="GB20" i="8" s="1"/>
  <c r="U21" i="5"/>
  <c r="GB21" i="8" s="1"/>
  <c r="U22" i="5"/>
  <c r="GB22" i="8" s="1"/>
  <c r="U23" i="5"/>
  <c r="GB23" i="8" s="1"/>
  <c r="U24" i="5"/>
  <c r="GB24" i="8" s="1"/>
  <c r="U25" i="5"/>
  <c r="GB25" i="8" s="1"/>
  <c r="U26" i="5"/>
  <c r="GB26" i="8" s="1"/>
  <c r="U27" i="5"/>
  <c r="GB27" i="8" s="1"/>
  <c r="U28" i="5"/>
  <c r="GB28" i="8" s="1"/>
  <c r="U29" i="5"/>
  <c r="GB29" i="8" s="1"/>
  <c r="U30" i="5"/>
  <c r="GB30" i="8" s="1"/>
  <c r="U31" i="5"/>
  <c r="GB31" i="8" s="1"/>
  <c r="U32" i="5"/>
  <c r="GB32" i="8" s="1"/>
  <c r="U33" i="5"/>
  <c r="GB33" i="8" s="1"/>
  <c r="U34" i="5"/>
  <c r="GB34" i="8" s="1"/>
  <c r="U35" i="5"/>
  <c r="GB35" i="8" s="1"/>
  <c r="U36" i="5"/>
  <c r="GB36" i="8" s="1"/>
  <c r="U37" i="5"/>
  <c r="GB37" i="8" s="1"/>
  <c r="U38" i="5"/>
  <c r="GB38" i="8" s="1"/>
  <c r="U39" i="5"/>
  <c r="GB39" i="8" s="1"/>
  <c r="U40" i="5"/>
  <c r="GB40" i="8" s="1"/>
  <c r="U41" i="5"/>
  <c r="GB41" i="8" s="1"/>
  <c r="U42" i="5"/>
  <c r="GB42" i="8" s="1"/>
  <c r="U43" i="5"/>
  <c r="GB43" i="8" s="1"/>
  <c r="U44" i="5"/>
  <c r="GB44" i="8" s="1"/>
  <c r="U45" i="5"/>
  <c r="GB45" i="8" s="1"/>
  <c r="U46" i="5"/>
  <c r="GB46" i="8" s="1"/>
  <c r="U47" i="5"/>
  <c r="GB47" i="8" s="1"/>
  <c r="U48" i="5"/>
  <c r="GB48" i="8" s="1"/>
  <c r="U49" i="5"/>
  <c r="GB49" i="8" s="1"/>
  <c r="U50" i="5"/>
  <c r="GB50" i="8" s="1"/>
  <c r="U51" i="5"/>
  <c r="GB51" i="8" s="1"/>
  <c r="U52" i="5"/>
  <c r="GB52" i="8" s="1"/>
  <c r="U53" i="5"/>
  <c r="GB53" i="8" s="1"/>
  <c r="U54" i="5"/>
  <c r="GB54" i="8" s="1"/>
  <c r="U55" i="5"/>
  <c r="GB55" i="8" s="1"/>
  <c r="U8" i="5"/>
  <c r="GB8" i="8" s="1"/>
  <c r="U9" i="5"/>
  <c r="GB9" i="8" s="1"/>
  <c r="U10" i="5"/>
  <c r="GB10" i="8" s="1"/>
  <c r="Q11" i="5"/>
  <c r="GA11" i="8" s="1"/>
  <c r="Q12" i="5"/>
  <c r="GA12" i="8" s="1"/>
  <c r="Q13" i="5"/>
  <c r="GA13" i="8" s="1"/>
  <c r="Q14" i="5"/>
  <c r="GA14" i="8" s="1"/>
  <c r="Q15" i="5"/>
  <c r="GA15" i="8" s="1"/>
  <c r="Q16" i="5"/>
  <c r="GA16" i="8" s="1"/>
  <c r="Q17" i="5"/>
  <c r="GA17" i="8" s="1"/>
  <c r="Q18" i="5"/>
  <c r="GA18" i="8" s="1"/>
  <c r="Q19" i="5"/>
  <c r="GA19" i="8" s="1"/>
  <c r="Q20" i="5"/>
  <c r="GA20" i="8" s="1"/>
  <c r="Q21" i="5"/>
  <c r="GA21" i="8" s="1"/>
  <c r="Q22" i="5"/>
  <c r="GA22" i="8" s="1"/>
  <c r="Q23" i="5"/>
  <c r="GA23" i="8" s="1"/>
  <c r="Q24" i="5"/>
  <c r="GA24" i="8" s="1"/>
  <c r="Q25" i="5"/>
  <c r="GA25" i="8" s="1"/>
  <c r="Q26" i="5"/>
  <c r="GA26" i="8" s="1"/>
  <c r="Q27" i="5"/>
  <c r="GA27" i="8" s="1"/>
  <c r="Q28" i="5"/>
  <c r="GA28" i="8" s="1"/>
  <c r="Q29" i="5"/>
  <c r="GA29" i="8" s="1"/>
  <c r="Q30" i="5"/>
  <c r="GA30" i="8" s="1"/>
  <c r="Q31" i="5"/>
  <c r="GA31" i="8" s="1"/>
  <c r="Q32" i="5"/>
  <c r="GA32" i="8" s="1"/>
  <c r="Q33" i="5"/>
  <c r="GA33" i="8" s="1"/>
  <c r="Q34" i="5"/>
  <c r="GA34" i="8" s="1"/>
  <c r="Q35" i="5"/>
  <c r="GA35" i="8" s="1"/>
  <c r="Q36" i="5"/>
  <c r="GA36" i="8" s="1"/>
  <c r="Q37" i="5"/>
  <c r="GA37" i="8" s="1"/>
  <c r="Q38" i="5"/>
  <c r="GA38" i="8" s="1"/>
  <c r="Q39" i="5"/>
  <c r="GA39" i="8" s="1"/>
  <c r="Q40" i="5"/>
  <c r="GA40" i="8" s="1"/>
  <c r="Q41" i="5"/>
  <c r="GA41" i="8" s="1"/>
  <c r="Q42" i="5"/>
  <c r="GA42" i="8" s="1"/>
  <c r="Q43" i="5"/>
  <c r="GA43" i="8" s="1"/>
  <c r="Q44" i="5"/>
  <c r="GA44" i="8" s="1"/>
  <c r="Q45" i="5"/>
  <c r="GA45" i="8" s="1"/>
  <c r="Q46" i="5"/>
  <c r="GA46" i="8" s="1"/>
  <c r="Q47" i="5"/>
  <c r="GA47" i="8" s="1"/>
  <c r="Q48" i="5"/>
  <c r="GA48" i="8" s="1"/>
  <c r="Q49" i="5"/>
  <c r="GA49" i="8" s="1"/>
  <c r="Q50" i="5"/>
  <c r="GA50" i="8" s="1"/>
  <c r="Q51" i="5"/>
  <c r="GA51" i="8" s="1"/>
  <c r="Q52" i="5"/>
  <c r="GA52" i="8" s="1"/>
  <c r="Q53" i="5"/>
  <c r="GA53" i="8" s="1"/>
  <c r="Q54" i="5"/>
  <c r="Q55" i="5"/>
  <c r="GA55" i="8" s="1"/>
  <c r="Q8" i="5"/>
  <c r="GA8" i="8" s="1"/>
  <c r="Q9" i="5"/>
  <c r="GA9" i="8" s="1"/>
  <c r="Q10" i="5"/>
  <c r="GA10" i="8" s="1"/>
  <c r="N11" i="5"/>
  <c r="FZ11" i="8" s="1"/>
  <c r="N12" i="5"/>
  <c r="FZ12" i="8" s="1"/>
  <c r="N13" i="5"/>
  <c r="FZ13" i="8" s="1"/>
  <c r="N14" i="5"/>
  <c r="FZ14" i="8" s="1"/>
  <c r="N15" i="5"/>
  <c r="FZ15" i="8" s="1"/>
  <c r="N16" i="5"/>
  <c r="FZ16" i="8" s="1"/>
  <c r="N17" i="5"/>
  <c r="FZ17" i="8" s="1"/>
  <c r="N18" i="5"/>
  <c r="FZ18" i="8" s="1"/>
  <c r="N19" i="5"/>
  <c r="FZ19" i="8" s="1"/>
  <c r="N20" i="5"/>
  <c r="FZ20" i="8" s="1"/>
  <c r="N21" i="5"/>
  <c r="FZ21" i="8" s="1"/>
  <c r="N22" i="5"/>
  <c r="FZ22" i="8" s="1"/>
  <c r="N23" i="5"/>
  <c r="FZ23" i="8" s="1"/>
  <c r="N24" i="5"/>
  <c r="FZ24" i="8" s="1"/>
  <c r="N25" i="5"/>
  <c r="FZ25" i="8" s="1"/>
  <c r="N26" i="5"/>
  <c r="FZ26" i="8" s="1"/>
  <c r="N27" i="5"/>
  <c r="FZ27" i="8" s="1"/>
  <c r="N28" i="5"/>
  <c r="FZ28" i="8" s="1"/>
  <c r="N29" i="5"/>
  <c r="FZ29" i="8" s="1"/>
  <c r="N30" i="5"/>
  <c r="FZ30" i="8" s="1"/>
  <c r="N31" i="5"/>
  <c r="FZ31" i="8" s="1"/>
  <c r="N32" i="5"/>
  <c r="FZ32" i="8" s="1"/>
  <c r="N33" i="5"/>
  <c r="FZ33" i="8" s="1"/>
  <c r="N34" i="5"/>
  <c r="FZ34" i="8" s="1"/>
  <c r="N35" i="5"/>
  <c r="FZ35" i="8" s="1"/>
  <c r="N36" i="5"/>
  <c r="FZ36" i="8" s="1"/>
  <c r="N37" i="5"/>
  <c r="FZ37" i="8" s="1"/>
  <c r="N38" i="5"/>
  <c r="FZ38" i="8" s="1"/>
  <c r="N39" i="5"/>
  <c r="FZ39" i="8" s="1"/>
  <c r="N40" i="5"/>
  <c r="FZ40" i="8" s="1"/>
  <c r="N41" i="5"/>
  <c r="FZ41" i="8" s="1"/>
  <c r="N42" i="5"/>
  <c r="FZ42" i="8" s="1"/>
  <c r="N43" i="5"/>
  <c r="FZ43" i="8" s="1"/>
  <c r="N44" i="5"/>
  <c r="FZ44" i="8" s="1"/>
  <c r="N45" i="5"/>
  <c r="FZ45" i="8" s="1"/>
  <c r="N46" i="5"/>
  <c r="FZ46" i="8" s="1"/>
  <c r="N47" i="5"/>
  <c r="FZ47" i="8" s="1"/>
  <c r="N48" i="5"/>
  <c r="FZ48" i="8" s="1"/>
  <c r="N49" i="5"/>
  <c r="FZ49" i="8" s="1"/>
  <c r="N50" i="5"/>
  <c r="FZ50" i="8" s="1"/>
  <c r="N51" i="5"/>
  <c r="FZ51" i="8" s="1"/>
  <c r="N52" i="5"/>
  <c r="FZ52" i="8" s="1"/>
  <c r="N53" i="5"/>
  <c r="FZ53" i="8" s="1"/>
  <c r="N54" i="5"/>
  <c r="N55" i="5"/>
  <c r="FZ55" i="8" s="1"/>
  <c r="N8" i="5"/>
  <c r="FZ8" i="8" s="1"/>
  <c r="N9" i="5"/>
  <c r="FZ9" i="8" s="1"/>
  <c r="N10" i="5"/>
  <c r="FZ10" i="8" s="1"/>
  <c r="I11" i="5"/>
  <c r="FY11" i="8" s="1"/>
  <c r="I12" i="5"/>
  <c r="FY12" i="8" s="1"/>
  <c r="I13" i="5"/>
  <c r="FY13" i="8" s="1"/>
  <c r="I14" i="5"/>
  <c r="FY14" i="8" s="1"/>
  <c r="I15" i="5"/>
  <c r="FY15" i="8" s="1"/>
  <c r="I16" i="5"/>
  <c r="FY16" i="8" s="1"/>
  <c r="I17" i="5"/>
  <c r="FY17" i="8" s="1"/>
  <c r="I18" i="5"/>
  <c r="FY18" i="8" s="1"/>
  <c r="I19" i="5"/>
  <c r="FY19" i="8" s="1"/>
  <c r="I20" i="5"/>
  <c r="FY20" i="8" s="1"/>
  <c r="I21" i="5"/>
  <c r="FY21" i="8" s="1"/>
  <c r="I22" i="5"/>
  <c r="FY22" i="8" s="1"/>
  <c r="I23" i="5"/>
  <c r="FY23" i="8" s="1"/>
  <c r="I24" i="5"/>
  <c r="FY24" i="8" s="1"/>
  <c r="I25" i="5"/>
  <c r="FY25" i="8" s="1"/>
  <c r="I26" i="5"/>
  <c r="FY26" i="8" s="1"/>
  <c r="I27" i="5"/>
  <c r="FY27" i="8" s="1"/>
  <c r="I28" i="5"/>
  <c r="FY28" i="8" s="1"/>
  <c r="I29" i="5"/>
  <c r="FY29" i="8" s="1"/>
  <c r="I30" i="5"/>
  <c r="FY30" i="8" s="1"/>
  <c r="I31" i="5"/>
  <c r="FY31" i="8" s="1"/>
  <c r="I32" i="5"/>
  <c r="FY32" i="8" s="1"/>
  <c r="I33" i="5"/>
  <c r="FY33" i="8" s="1"/>
  <c r="I34" i="5"/>
  <c r="FY34" i="8" s="1"/>
  <c r="I35" i="5"/>
  <c r="FY35" i="8" s="1"/>
  <c r="I36" i="5"/>
  <c r="FY36" i="8" s="1"/>
  <c r="I37" i="5"/>
  <c r="FY37" i="8" s="1"/>
  <c r="I38" i="5"/>
  <c r="FY38" i="8" s="1"/>
  <c r="I39" i="5"/>
  <c r="FY39" i="8" s="1"/>
  <c r="I40" i="5"/>
  <c r="FY40" i="8" s="1"/>
  <c r="I41" i="5"/>
  <c r="FY41" i="8" s="1"/>
  <c r="I42" i="5"/>
  <c r="FY42" i="8" s="1"/>
  <c r="I43" i="5"/>
  <c r="FY43" i="8" s="1"/>
  <c r="I44" i="5"/>
  <c r="FY44" i="8" s="1"/>
  <c r="I45" i="5"/>
  <c r="FY45" i="8" s="1"/>
  <c r="I46" i="5"/>
  <c r="FY46" i="8" s="1"/>
  <c r="I47" i="5"/>
  <c r="FY47" i="8" s="1"/>
  <c r="I48" i="5"/>
  <c r="FY48" i="8" s="1"/>
  <c r="I49" i="5"/>
  <c r="FY49" i="8" s="1"/>
  <c r="I50" i="5"/>
  <c r="FY50" i="8" s="1"/>
  <c r="I51" i="5"/>
  <c r="FY51" i="8" s="1"/>
  <c r="I52" i="5"/>
  <c r="FY52" i="8" s="1"/>
  <c r="I53" i="5"/>
  <c r="FY53" i="8" s="1"/>
  <c r="I54" i="5"/>
  <c r="FY54" i="8" s="1"/>
  <c r="I55" i="5"/>
  <c r="FY55" i="8" s="1"/>
  <c r="I8" i="5"/>
  <c r="FY8" i="8" s="1"/>
  <c r="I9" i="5"/>
  <c r="FY9" i="8" s="1"/>
  <c r="I10" i="5"/>
  <c r="FY10" i="8" s="1"/>
  <c r="F11" i="5"/>
  <c r="F12" i="5"/>
  <c r="F13" i="5"/>
  <c r="F14" i="5"/>
  <c r="F15" i="5"/>
  <c r="F16" i="5"/>
  <c r="F17" i="5"/>
  <c r="GG17" i="8" s="1"/>
  <c r="F18" i="5"/>
  <c r="F19" i="5"/>
  <c r="F20" i="5"/>
  <c r="F21" i="5"/>
  <c r="F22" i="5"/>
  <c r="F23" i="5"/>
  <c r="F24" i="5"/>
  <c r="F25" i="5"/>
  <c r="F26" i="5"/>
  <c r="F27" i="5"/>
  <c r="F28" i="5"/>
  <c r="F29" i="5"/>
  <c r="F30" i="5"/>
  <c r="F31" i="5"/>
  <c r="F32" i="5"/>
  <c r="F33" i="5"/>
  <c r="GG33" i="8" s="1"/>
  <c r="F34" i="5"/>
  <c r="GG34" i="8" s="1"/>
  <c r="F35" i="5"/>
  <c r="F36" i="5"/>
  <c r="F37" i="5"/>
  <c r="F38" i="5"/>
  <c r="GG38" i="8" s="1"/>
  <c r="F39" i="5"/>
  <c r="F40" i="5"/>
  <c r="F41" i="5"/>
  <c r="F42" i="5"/>
  <c r="F43" i="5"/>
  <c r="F44" i="5"/>
  <c r="F45" i="5"/>
  <c r="F46" i="5"/>
  <c r="GG46" i="8" s="1"/>
  <c r="F47" i="5"/>
  <c r="F48" i="5"/>
  <c r="F49" i="5"/>
  <c r="F50" i="5"/>
  <c r="F51" i="5"/>
  <c r="F52" i="5"/>
  <c r="F53" i="5"/>
  <c r="F54" i="5"/>
  <c r="F55" i="5"/>
  <c r="GG55" i="8" s="1"/>
  <c r="F8" i="5"/>
  <c r="F9" i="5"/>
  <c r="F10" i="5"/>
  <c r="GG10" i="8" s="1"/>
  <c r="GA54" i="8"/>
  <c r="EY7" i="8"/>
  <c r="EZ7" i="8"/>
  <c r="FA7" i="8"/>
  <c r="FB7" i="8"/>
  <c r="FD7" i="8"/>
  <c r="FE7" i="8"/>
  <c r="FG7" i="8"/>
  <c r="FH7" i="8"/>
  <c r="FJ7" i="8"/>
  <c r="FK7" i="8"/>
  <c r="FM7" i="8"/>
  <c r="FN7" i="8"/>
  <c r="FP7" i="8"/>
  <c r="FQ7" i="8"/>
  <c r="FR7" i="8"/>
  <c r="FT7" i="8"/>
  <c r="FU7" i="8"/>
  <c r="EY8" i="8"/>
  <c r="EZ8" i="8"/>
  <c r="FA8" i="8"/>
  <c r="FB8" i="8"/>
  <c r="FD8" i="8"/>
  <c r="FE8" i="8"/>
  <c r="FG8" i="8"/>
  <c r="FH8" i="8"/>
  <c r="FJ8" i="8"/>
  <c r="FK8" i="8"/>
  <c r="FM8" i="8"/>
  <c r="FN8" i="8"/>
  <c r="FP8" i="8"/>
  <c r="FQ8" i="8"/>
  <c r="FR8" i="8"/>
  <c r="FT8" i="8"/>
  <c r="FU8" i="8"/>
  <c r="EY9" i="8"/>
  <c r="EZ9" i="8"/>
  <c r="FA9" i="8"/>
  <c r="FB9" i="8"/>
  <c r="FD9" i="8"/>
  <c r="FE9" i="8"/>
  <c r="FG9" i="8"/>
  <c r="FH9" i="8"/>
  <c r="FJ9" i="8"/>
  <c r="FK9" i="8"/>
  <c r="FM9" i="8"/>
  <c r="FN9" i="8"/>
  <c r="FP9" i="8"/>
  <c r="FQ9" i="8"/>
  <c r="FR9" i="8"/>
  <c r="FT9" i="8"/>
  <c r="FU9" i="8"/>
  <c r="EY10" i="8"/>
  <c r="EZ10" i="8"/>
  <c r="FA10" i="8"/>
  <c r="FB10" i="8"/>
  <c r="FD10" i="8"/>
  <c r="FE10" i="8"/>
  <c r="FG10" i="8"/>
  <c r="FH10" i="8"/>
  <c r="FJ10" i="8"/>
  <c r="FK10" i="8"/>
  <c r="FM10" i="8"/>
  <c r="FN10" i="8"/>
  <c r="FP10" i="8"/>
  <c r="FQ10" i="8"/>
  <c r="FR10" i="8"/>
  <c r="FT10" i="8"/>
  <c r="FU10" i="8"/>
  <c r="EY11" i="8"/>
  <c r="EZ11" i="8"/>
  <c r="FA11" i="8"/>
  <c r="FB11" i="8"/>
  <c r="FD11" i="8"/>
  <c r="FE11" i="8"/>
  <c r="FG11" i="8"/>
  <c r="FH11" i="8"/>
  <c r="FJ11" i="8"/>
  <c r="FK11" i="8"/>
  <c r="FM11" i="8"/>
  <c r="FN11" i="8"/>
  <c r="FP11" i="8"/>
  <c r="FQ11" i="8"/>
  <c r="FR11" i="8"/>
  <c r="FT11" i="8"/>
  <c r="FU11" i="8"/>
  <c r="EY12" i="8"/>
  <c r="EZ12" i="8"/>
  <c r="FA12" i="8"/>
  <c r="FB12" i="8"/>
  <c r="FD12" i="8"/>
  <c r="FE12" i="8"/>
  <c r="FG12" i="8"/>
  <c r="FH12" i="8"/>
  <c r="FJ12" i="8"/>
  <c r="FK12" i="8"/>
  <c r="FM12" i="8"/>
  <c r="FN12" i="8"/>
  <c r="FP12" i="8"/>
  <c r="FQ12" i="8"/>
  <c r="FR12" i="8"/>
  <c r="FT12" i="8"/>
  <c r="FU12" i="8"/>
  <c r="EY13" i="8"/>
  <c r="EZ13" i="8"/>
  <c r="FA13" i="8"/>
  <c r="FB13" i="8"/>
  <c r="FD13" i="8"/>
  <c r="FE13" i="8"/>
  <c r="FG13" i="8"/>
  <c r="FH13" i="8"/>
  <c r="FJ13" i="8"/>
  <c r="FK13" i="8"/>
  <c r="FM13" i="8"/>
  <c r="FN13" i="8"/>
  <c r="FP13" i="8"/>
  <c r="FQ13" i="8"/>
  <c r="FR13" i="8"/>
  <c r="FT13" i="8"/>
  <c r="FU13" i="8"/>
  <c r="EY14" i="8"/>
  <c r="EZ14" i="8"/>
  <c r="FA14" i="8"/>
  <c r="FB14" i="8"/>
  <c r="FD14" i="8"/>
  <c r="FE14" i="8"/>
  <c r="FG14" i="8"/>
  <c r="FH14" i="8"/>
  <c r="FJ14" i="8"/>
  <c r="FK14" i="8"/>
  <c r="FM14" i="8"/>
  <c r="FN14" i="8"/>
  <c r="FP14" i="8"/>
  <c r="FQ14" i="8"/>
  <c r="FR14" i="8"/>
  <c r="FT14" i="8"/>
  <c r="FU14" i="8"/>
  <c r="EY15" i="8"/>
  <c r="EZ15" i="8"/>
  <c r="FA15" i="8"/>
  <c r="FB15" i="8"/>
  <c r="FD15" i="8"/>
  <c r="FE15" i="8"/>
  <c r="FG15" i="8"/>
  <c r="FH15" i="8"/>
  <c r="FJ15" i="8"/>
  <c r="FK15" i="8"/>
  <c r="FM15" i="8"/>
  <c r="FN15" i="8"/>
  <c r="FP15" i="8"/>
  <c r="FQ15" i="8"/>
  <c r="FR15" i="8"/>
  <c r="FT15" i="8"/>
  <c r="FU15" i="8"/>
  <c r="EY16" i="8"/>
  <c r="EZ16" i="8"/>
  <c r="FA16" i="8"/>
  <c r="FB16" i="8"/>
  <c r="FD16" i="8"/>
  <c r="FE16" i="8"/>
  <c r="FG16" i="8"/>
  <c r="FH16" i="8"/>
  <c r="FJ16" i="8"/>
  <c r="FK16" i="8"/>
  <c r="FM16" i="8"/>
  <c r="FN16" i="8"/>
  <c r="FP16" i="8"/>
  <c r="FQ16" i="8"/>
  <c r="FR16" i="8"/>
  <c r="FT16" i="8"/>
  <c r="FU16" i="8"/>
  <c r="EY17" i="8"/>
  <c r="EZ17" i="8"/>
  <c r="FA17" i="8"/>
  <c r="FB17" i="8"/>
  <c r="FD17" i="8"/>
  <c r="FE17" i="8"/>
  <c r="FG17" i="8"/>
  <c r="FH17" i="8"/>
  <c r="FJ17" i="8"/>
  <c r="FK17" i="8"/>
  <c r="FM17" i="8"/>
  <c r="FN17" i="8"/>
  <c r="FP17" i="8"/>
  <c r="FQ17" i="8"/>
  <c r="FR17" i="8"/>
  <c r="FT17" i="8"/>
  <c r="FU17" i="8"/>
  <c r="EY18" i="8"/>
  <c r="EZ18" i="8"/>
  <c r="FA18" i="8"/>
  <c r="FB18" i="8"/>
  <c r="FD18" i="8"/>
  <c r="FE18" i="8"/>
  <c r="FG18" i="8"/>
  <c r="FH18" i="8"/>
  <c r="FJ18" i="8"/>
  <c r="FK18" i="8"/>
  <c r="FM18" i="8"/>
  <c r="FN18" i="8"/>
  <c r="FP18" i="8"/>
  <c r="FQ18" i="8"/>
  <c r="FR18" i="8"/>
  <c r="FT18" i="8"/>
  <c r="FU18" i="8"/>
  <c r="EY19" i="8"/>
  <c r="EZ19" i="8"/>
  <c r="FA19" i="8"/>
  <c r="FB19" i="8"/>
  <c r="FD19" i="8"/>
  <c r="FE19" i="8"/>
  <c r="FG19" i="8"/>
  <c r="FH19" i="8"/>
  <c r="FJ19" i="8"/>
  <c r="FK19" i="8"/>
  <c r="FM19" i="8"/>
  <c r="FN19" i="8"/>
  <c r="FP19" i="8"/>
  <c r="FQ19" i="8"/>
  <c r="FR19" i="8"/>
  <c r="FT19" i="8"/>
  <c r="FU19" i="8"/>
  <c r="EY20" i="8"/>
  <c r="EZ20" i="8"/>
  <c r="FA20" i="8"/>
  <c r="FB20" i="8"/>
  <c r="FD20" i="8"/>
  <c r="FE20" i="8"/>
  <c r="FG20" i="8"/>
  <c r="FH20" i="8"/>
  <c r="FJ20" i="8"/>
  <c r="FK20" i="8"/>
  <c r="FM20" i="8"/>
  <c r="FN20" i="8"/>
  <c r="FP20" i="8"/>
  <c r="FQ20" i="8"/>
  <c r="FR20" i="8"/>
  <c r="FT20" i="8"/>
  <c r="FU20" i="8"/>
  <c r="EY21" i="8"/>
  <c r="EZ21" i="8"/>
  <c r="FA21" i="8"/>
  <c r="FB21" i="8"/>
  <c r="FD21" i="8"/>
  <c r="FE21" i="8"/>
  <c r="FG21" i="8"/>
  <c r="FH21" i="8"/>
  <c r="FJ21" i="8"/>
  <c r="FK21" i="8"/>
  <c r="FM21" i="8"/>
  <c r="FN21" i="8"/>
  <c r="FP21" i="8"/>
  <c r="FQ21" i="8"/>
  <c r="FR21" i="8"/>
  <c r="FT21" i="8"/>
  <c r="FU21" i="8"/>
  <c r="EY22" i="8"/>
  <c r="EZ22" i="8"/>
  <c r="FA22" i="8"/>
  <c r="FB22" i="8"/>
  <c r="FD22" i="8"/>
  <c r="FE22" i="8"/>
  <c r="FG22" i="8"/>
  <c r="FH22" i="8"/>
  <c r="FJ22" i="8"/>
  <c r="FK22" i="8"/>
  <c r="FM22" i="8"/>
  <c r="FN22" i="8"/>
  <c r="FP22" i="8"/>
  <c r="FQ22" i="8"/>
  <c r="FR22" i="8"/>
  <c r="FT22" i="8"/>
  <c r="FU22" i="8"/>
  <c r="EY23" i="8"/>
  <c r="EZ23" i="8"/>
  <c r="FA23" i="8"/>
  <c r="FB23" i="8"/>
  <c r="FD23" i="8"/>
  <c r="FE23" i="8"/>
  <c r="FG23" i="8"/>
  <c r="FH23" i="8"/>
  <c r="FJ23" i="8"/>
  <c r="FK23" i="8"/>
  <c r="FM23" i="8"/>
  <c r="FN23" i="8"/>
  <c r="FP23" i="8"/>
  <c r="FQ23" i="8"/>
  <c r="FR23" i="8"/>
  <c r="FT23" i="8"/>
  <c r="FU23" i="8"/>
  <c r="EY24" i="8"/>
  <c r="EZ24" i="8"/>
  <c r="FA24" i="8"/>
  <c r="FB24" i="8"/>
  <c r="FD24" i="8"/>
  <c r="FE24" i="8"/>
  <c r="FG24" i="8"/>
  <c r="FH24" i="8"/>
  <c r="FJ24" i="8"/>
  <c r="FK24" i="8"/>
  <c r="FM24" i="8"/>
  <c r="FN24" i="8"/>
  <c r="FP24" i="8"/>
  <c r="FQ24" i="8"/>
  <c r="FR24" i="8"/>
  <c r="FT24" i="8"/>
  <c r="FU24" i="8"/>
  <c r="EY25" i="8"/>
  <c r="EZ25" i="8"/>
  <c r="FA25" i="8"/>
  <c r="FB25" i="8"/>
  <c r="FD25" i="8"/>
  <c r="FE25" i="8"/>
  <c r="FG25" i="8"/>
  <c r="FH25" i="8"/>
  <c r="FJ25" i="8"/>
  <c r="FK25" i="8"/>
  <c r="FM25" i="8"/>
  <c r="FN25" i="8"/>
  <c r="FP25" i="8"/>
  <c r="FQ25" i="8"/>
  <c r="FR25" i="8"/>
  <c r="FT25" i="8"/>
  <c r="FU25" i="8"/>
  <c r="EY26" i="8"/>
  <c r="EZ26" i="8"/>
  <c r="FA26" i="8"/>
  <c r="FB26" i="8"/>
  <c r="FD26" i="8"/>
  <c r="FE26" i="8"/>
  <c r="FG26" i="8"/>
  <c r="FH26" i="8"/>
  <c r="FJ26" i="8"/>
  <c r="FK26" i="8"/>
  <c r="FM26" i="8"/>
  <c r="FN26" i="8"/>
  <c r="FP26" i="8"/>
  <c r="FQ26" i="8"/>
  <c r="FR26" i="8"/>
  <c r="FT26" i="8"/>
  <c r="FU26" i="8"/>
  <c r="EY27" i="8"/>
  <c r="EZ27" i="8"/>
  <c r="FA27" i="8"/>
  <c r="FB27" i="8"/>
  <c r="FD27" i="8"/>
  <c r="FE27" i="8"/>
  <c r="FG27" i="8"/>
  <c r="FH27" i="8"/>
  <c r="FJ27" i="8"/>
  <c r="FK27" i="8"/>
  <c r="FM27" i="8"/>
  <c r="FN27" i="8"/>
  <c r="FP27" i="8"/>
  <c r="FQ27" i="8"/>
  <c r="FR27" i="8"/>
  <c r="FT27" i="8"/>
  <c r="FU27" i="8"/>
  <c r="EY28" i="8"/>
  <c r="EZ28" i="8"/>
  <c r="FA28" i="8"/>
  <c r="FB28" i="8"/>
  <c r="FD28" i="8"/>
  <c r="FE28" i="8"/>
  <c r="FG28" i="8"/>
  <c r="FH28" i="8"/>
  <c r="FJ28" i="8"/>
  <c r="FK28" i="8"/>
  <c r="FM28" i="8"/>
  <c r="FN28" i="8"/>
  <c r="FP28" i="8"/>
  <c r="FQ28" i="8"/>
  <c r="FR28" i="8"/>
  <c r="FT28" i="8"/>
  <c r="FU28" i="8"/>
  <c r="EY29" i="8"/>
  <c r="EZ29" i="8"/>
  <c r="FA29" i="8"/>
  <c r="FB29" i="8"/>
  <c r="FD29" i="8"/>
  <c r="FE29" i="8"/>
  <c r="FG29" i="8"/>
  <c r="FH29" i="8"/>
  <c r="FJ29" i="8"/>
  <c r="FK29" i="8"/>
  <c r="FM29" i="8"/>
  <c r="FN29" i="8"/>
  <c r="FP29" i="8"/>
  <c r="FQ29" i="8"/>
  <c r="FR29" i="8"/>
  <c r="FT29" i="8"/>
  <c r="FU29" i="8"/>
  <c r="EY30" i="8"/>
  <c r="EZ30" i="8"/>
  <c r="FA30" i="8"/>
  <c r="FB30" i="8"/>
  <c r="FD30" i="8"/>
  <c r="FE30" i="8"/>
  <c r="FG30" i="8"/>
  <c r="FH30" i="8"/>
  <c r="FJ30" i="8"/>
  <c r="FK30" i="8"/>
  <c r="FM30" i="8"/>
  <c r="FN30" i="8"/>
  <c r="FP30" i="8"/>
  <c r="FQ30" i="8"/>
  <c r="FR30" i="8"/>
  <c r="FT30" i="8"/>
  <c r="FU30" i="8"/>
  <c r="EY31" i="8"/>
  <c r="EZ31" i="8"/>
  <c r="FA31" i="8"/>
  <c r="FB31" i="8"/>
  <c r="FD31" i="8"/>
  <c r="FE31" i="8"/>
  <c r="FG31" i="8"/>
  <c r="FH31" i="8"/>
  <c r="FJ31" i="8"/>
  <c r="FK31" i="8"/>
  <c r="FM31" i="8"/>
  <c r="FN31" i="8"/>
  <c r="FP31" i="8"/>
  <c r="FQ31" i="8"/>
  <c r="FR31" i="8"/>
  <c r="FT31" i="8"/>
  <c r="FU31" i="8"/>
  <c r="EY32" i="8"/>
  <c r="EZ32" i="8"/>
  <c r="FA32" i="8"/>
  <c r="FB32" i="8"/>
  <c r="FD32" i="8"/>
  <c r="FE32" i="8"/>
  <c r="FG32" i="8"/>
  <c r="FH32" i="8"/>
  <c r="FJ32" i="8"/>
  <c r="FK32" i="8"/>
  <c r="FM32" i="8"/>
  <c r="FN32" i="8"/>
  <c r="FP32" i="8"/>
  <c r="FQ32" i="8"/>
  <c r="FR32" i="8"/>
  <c r="FT32" i="8"/>
  <c r="FU32" i="8"/>
  <c r="EY33" i="8"/>
  <c r="EZ33" i="8"/>
  <c r="FA33" i="8"/>
  <c r="FB33" i="8"/>
  <c r="FD33" i="8"/>
  <c r="FE33" i="8"/>
  <c r="FG33" i="8"/>
  <c r="FH33" i="8"/>
  <c r="FJ33" i="8"/>
  <c r="FK33" i="8"/>
  <c r="FM33" i="8"/>
  <c r="FN33" i="8"/>
  <c r="FP33" i="8"/>
  <c r="FQ33" i="8"/>
  <c r="FR33" i="8"/>
  <c r="FT33" i="8"/>
  <c r="FU33" i="8"/>
  <c r="EY34" i="8"/>
  <c r="EZ34" i="8"/>
  <c r="FA34" i="8"/>
  <c r="FB34" i="8"/>
  <c r="FD34" i="8"/>
  <c r="FE34" i="8"/>
  <c r="FG34" i="8"/>
  <c r="FH34" i="8"/>
  <c r="FJ34" i="8"/>
  <c r="FK34" i="8"/>
  <c r="FM34" i="8"/>
  <c r="FN34" i="8"/>
  <c r="FP34" i="8"/>
  <c r="FQ34" i="8"/>
  <c r="FR34" i="8"/>
  <c r="FT34" i="8"/>
  <c r="FU34" i="8"/>
  <c r="EY35" i="8"/>
  <c r="EZ35" i="8"/>
  <c r="FA35" i="8"/>
  <c r="FB35" i="8"/>
  <c r="FD35" i="8"/>
  <c r="FE35" i="8"/>
  <c r="FG35" i="8"/>
  <c r="FH35" i="8"/>
  <c r="FJ35" i="8"/>
  <c r="FK35" i="8"/>
  <c r="FM35" i="8"/>
  <c r="FN35" i="8"/>
  <c r="FP35" i="8"/>
  <c r="FQ35" i="8"/>
  <c r="FR35" i="8"/>
  <c r="FT35" i="8"/>
  <c r="FU35" i="8"/>
  <c r="EY36" i="8"/>
  <c r="EZ36" i="8"/>
  <c r="FA36" i="8"/>
  <c r="FB36" i="8"/>
  <c r="FD36" i="8"/>
  <c r="FE36" i="8"/>
  <c r="FG36" i="8"/>
  <c r="FH36" i="8"/>
  <c r="FJ36" i="8"/>
  <c r="FK36" i="8"/>
  <c r="FM36" i="8"/>
  <c r="FN36" i="8"/>
  <c r="FP36" i="8"/>
  <c r="FQ36" i="8"/>
  <c r="FR36" i="8"/>
  <c r="FT36" i="8"/>
  <c r="FU36" i="8"/>
  <c r="EY37" i="8"/>
  <c r="EZ37" i="8"/>
  <c r="FA37" i="8"/>
  <c r="FB37" i="8"/>
  <c r="FD37" i="8"/>
  <c r="FE37" i="8"/>
  <c r="FG37" i="8"/>
  <c r="FH37" i="8"/>
  <c r="FJ37" i="8"/>
  <c r="FK37" i="8"/>
  <c r="FM37" i="8"/>
  <c r="FN37" i="8"/>
  <c r="FP37" i="8"/>
  <c r="FQ37" i="8"/>
  <c r="FR37" i="8"/>
  <c r="FT37" i="8"/>
  <c r="FU37" i="8"/>
  <c r="EY38" i="8"/>
  <c r="EZ38" i="8"/>
  <c r="FA38" i="8"/>
  <c r="FB38" i="8"/>
  <c r="FD38" i="8"/>
  <c r="FE38" i="8"/>
  <c r="FG38" i="8"/>
  <c r="FH38" i="8"/>
  <c r="FJ38" i="8"/>
  <c r="FK38" i="8"/>
  <c r="FM38" i="8"/>
  <c r="FN38" i="8"/>
  <c r="FP38" i="8"/>
  <c r="FQ38" i="8"/>
  <c r="FR38" i="8"/>
  <c r="FT38" i="8"/>
  <c r="FU38" i="8"/>
  <c r="EY39" i="8"/>
  <c r="EZ39" i="8"/>
  <c r="FA39" i="8"/>
  <c r="FB39" i="8"/>
  <c r="FD39" i="8"/>
  <c r="FE39" i="8"/>
  <c r="FG39" i="8"/>
  <c r="FH39" i="8"/>
  <c r="FJ39" i="8"/>
  <c r="FK39" i="8"/>
  <c r="FM39" i="8"/>
  <c r="FN39" i="8"/>
  <c r="FP39" i="8"/>
  <c r="FQ39" i="8"/>
  <c r="FR39" i="8"/>
  <c r="FT39" i="8"/>
  <c r="FU39" i="8"/>
  <c r="EY40" i="8"/>
  <c r="EZ40" i="8"/>
  <c r="FA40" i="8"/>
  <c r="FB40" i="8"/>
  <c r="FD40" i="8"/>
  <c r="FE40" i="8"/>
  <c r="FG40" i="8"/>
  <c r="FH40" i="8"/>
  <c r="FJ40" i="8"/>
  <c r="FK40" i="8"/>
  <c r="FM40" i="8"/>
  <c r="FN40" i="8"/>
  <c r="FO40" i="8" s="1"/>
  <c r="FP40" i="8"/>
  <c r="FQ40" i="8"/>
  <c r="FR40" i="8"/>
  <c r="FT40" i="8"/>
  <c r="FU40" i="8"/>
  <c r="EY41" i="8"/>
  <c r="EZ41" i="8"/>
  <c r="FA41" i="8"/>
  <c r="FB41" i="8"/>
  <c r="FD41" i="8"/>
  <c r="FE41" i="8"/>
  <c r="FG41" i="8"/>
  <c r="FH41" i="8"/>
  <c r="FJ41" i="8"/>
  <c r="FK41" i="8"/>
  <c r="FM41" i="8"/>
  <c r="FN41" i="8"/>
  <c r="FP41" i="8"/>
  <c r="FQ41" i="8"/>
  <c r="FR41" i="8"/>
  <c r="FT41" i="8"/>
  <c r="FU41" i="8"/>
  <c r="EY42" i="8"/>
  <c r="EZ42" i="8"/>
  <c r="FA42" i="8"/>
  <c r="FB42" i="8"/>
  <c r="FD42" i="8"/>
  <c r="FE42" i="8"/>
  <c r="FG42" i="8"/>
  <c r="FH42" i="8"/>
  <c r="FJ42" i="8"/>
  <c r="FK42" i="8"/>
  <c r="FM42" i="8"/>
  <c r="FN42" i="8"/>
  <c r="FP42" i="8"/>
  <c r="FQ42" i="8"/>
  <c r="FR42" i="8"/>
  <c r="FT42" i="8"/>
  <c r="FU42" i="8"/>
  <c r="EY43" i="8"/>
  <c r="EZ43" i="8"/>
  <c r="FA43" i="8"/>
  <c r="FB43" i="8"/>
  <c r="FD43" i="8"/>
  <c r="FE43" i="8"/>
  <c r="FG43" i="8"/>
  <c r="FH43" i="8"/>
  <c r="FJ43" i="8"/>
  <c r="FK43" i="8"/>
  <c r="FM43" i="8"/>
  <c r="FN43" i="8"/>
  <c r="FP43" i="8"/>
  <c r="FQ43" i="8"/>
  <c r="FR43" i="8"/>
  <c r="FT43" i="8"/>
  <c r="FU43" i="8"/>
  <c r="EY44" i="8"/>
  <c r="EZ44" i="8"/>
  <c r="FA44" i="8"/>
  <c r="FB44" i="8"/>
  <c r="FD44" i="8"/>
  <c r="FE44" i="8"/>
  <c r="FG44" i="8"/>
  <c r="FH44" i="8"/>
  <c r="FJ44" i="8"/>
  <c r="FK44" i="8"/>
  <c r="FM44" i="8"/>
  <c r="FN44" i="8"/>
  <c r="FP44" i="8"/>
  <c r="FQ44" i="8"/>
  <c r="FR44" i="8"/>
  <c r="FT44" i="8"/>
  <c r="FU44" i="8"/>
  <c r="EY45" i="8"/>
  <c r="EZ45" i="8"/>
  <c r="FA45" i="8"/>
  <c r="FB45" i="8"/>
  <c r="FD45" i="8"/>
  <c r="FE45" i="8"/>
  <c r="FG45" i="8"/>
  <c r="FH45" i="8"/>
  <c r="FJ45" i="8"/>
  <c r="FK45" i="8"/>
  <c r="FM45" i="8"/>
  <c r="FN45" i="8"/>
  <c r="FP45" i="8"/>
  <c r="FQ45" i="8"/>
  <c r="FR45" i="8"/>
  <c r="FT45" i="8"/>
  <c r="FU45" i="8"/>
  <c r="EY46" i="8"/>
  <c r="EZ46" i="8"/>
  <c r="FA46" i="8"/>
  <c r="FB46" i="8"/>
  <c r="FD46" i="8"/>
  <c r="FE46" i="8"/>
  <c r="FG46" i="8"/>
  <c r="FH46" i="8"/>
  <c r="FJ46" i="8"/>
  <c r="FK46" i="8"/>
  <c r="FM46" i="8"/>
  <c r="FN46" i="8"/>
  <c r="FP46" i="8"/>
  <c r="FQ46" i="8"/>
  <c r="FR46" i="8"/>
  <c r="FT46" i="8"/>
  <c r="FU46" i="8"/>
  <c r="EY47" i="8"/>
  <c r="EZ47" i="8"/>
  <c r="FA47" i="8"/>
  <c r="FB47" i="8"/>
  <c r="FD47" i="8"/>
  <c r="FE47" i="8"/>
  <c r="FG47" i="8"/>
  <c r="FH47" i="8"/>
  <c r="FJ47" i="8"/>
  <c r="FK47" i="8"/>
  <c r="FM47" i="8"/>
  <c r="FN47" i="8"/>
  <c r="FP47" i="8"/>
  <c r="FQ47" i="8"/>
  <c r="FR47" i="8"/>
  <c r="FT47" i="8"/>
  <c r="FU47" i="8"/>
  <c r="EY48" i="8"/>
  <c r="EZ48" i="8"/>
  <c r="FA48" i="8"/>
  <c r="FB48" i="8"/>
  <c r="FD48" i="8"/>
  <c r="FE48" i="8"/>
  <c r="FG48" i="8"/>
  <c r="FH48" i="8"/>
  <c r="FJ48" i="8"/>
  <c r="FK48" i="8"/>
  <c r="FM48" i="8"/>
  <c r="FN48" i="8"/>
  <c r="FP48" i="8"/>
  <c r="FQ48" i="8"/>
  <c r="FR48" i="8"/>
  <c r="FT48" i="8"/>
  <c r="FU48" i="8"/>
  <c r="EY49" i="8"/>
  <c r="EZ49" i="8"/>
  <c r="FA49" i="8"/>
  <c r="FB49" i="8"/>
  <c r="FD49" i="8"/>
  <c r="FE49" i="8"/>
  <c r="FG49" i="8"/>
  <c r="FH49" i="8"/>
  <c r="FJ49" i="8"/>
  <c r="FK49" i="8"/>
  <c r="FM49" i="8"/>
  <c r="FN49" i="8"/>
  <c r="FP49" i="8"/>
  <c r="FQ49" i="8"/>
  <c r="FR49" i="8"/>
  <c r="FT49" i="8"/>
  <c r="FU49" i="8"/>
  <c r="EY50" i="8"/>
  <c r="EZ50" i="8"/>
  <c r="FA50" i="8"/>
  <c r="FB50" i="8"/>
  <c r="FD50" i="8"/>
  <c r="FE50" i="8"/>
  <c r="FG50" i="8"/>
  <c r="FH50" i="8"/>
  <c r="FJ50" i="8"/>
  <c r="FK50" i="8"/>
  <c r="FM50" i="8"/>
  <c r="FN50" i="8"/>
  <c r="FP50" i="8"/>
  <c r="FQ50" i="8"/>
  <c r="FR50" i="8"/>
  <c r="FT50" i="8"/>
  <c r="FU50" i="8"/>
  <c r="FV50" i="8" s="1"/>
  <c r="EY51" i="8"/>
  <c r="EZ51" i="8"/>
  <c r="FA51" i="8"/>
  <c r="FB51" i="8"/>
  <c r="FD51" i="8"/>
  <c r="FE51" i="8"/>
  <c r="FG51" i="8"/>
  <c r="FH51" i="8"/>
  <c r="FJ51" i="8"/>
  <c r="FK51" i="8"/>
  <c r="FM51" i="8"/>
  <c r="FN51" i="8"/>
  <c r="FP51" i="8"/>
  <c r="FQ51" i="8"/>
  <c r="FR51" i="8"/>
  <c r="FT51" i="8"/>
  <c r="FU51" i="8"/>
  <c r="EY52" i="8"/>
  <c r="EZ52" i="8"/>
  <c r="FA52" i="8"/>
  <c r="FB52" i="8"/>
  <c r="FD52" i="8"/>
  <c r="FE52" i="8"/>
  <c r="FG52" i="8"/>
  <c r="FH52" i="8"/>
  <c r="FJ52" i="8"/>
  <c r="FK52" i="8"/>
  <c r="FM52" i="8"/>
  <c r="FN52" i="8"/>
  <c r="FP52" i="8"/>
  <c r="FQ52" i="8"/>
  <c r="FR52" i="8"/>
  <c r="FT52" i="8"/>
  <c r="FU52" i="8"/>
  <c r="EY53" i="8"/>
  <c r="EZ53" i="8"/>
  <c r="FA53" i="8"/>
  <c r="FB53" i="8"/>
  <c r="FD53" i="8"/>
  <c r="FE53" i="8"/>
  <c r="FG53" i="8"/>
  <c r="FH53" i="8"/>
  <c r="FJ53" i="8"/>
  <c r="FK53" i="8"/>
  <c r="FM53" i="8"/>
  <c r="FN53" i="8"/>
  <c r="FP53" i="8"/>
  <c r="FQ53" i="8"/>
  <c r="FR53" i="8"/>
  <c r="FT53" i="8"/>
  <c r="FU53" i="8"/>
  <c r="EY54" i="8"/>
  <c r="EZ54" i="8"/>
  <c r="FA54" i="8"/>
  <c r="FB54" i="8"/>
  <c r="FD54" i="8"/>
  <c r="FE54" i="8"/>
  <c r="FG54" i="8"/>
  <c r="FH54" i="8"/>
  <c r="FJ54" i="8"/>
  <c r="FK54" i="8"/>
  <c r="FM54" i="8"/>
  <c r="FN54" i="8"/>
  <c r="FP54" i="8"/>
  <c r="FQ54" i="8"/>
  <c r="FR54" i="8"/>
  <c r="FT54" i="8"/>
  <c r="FU54" i="8"/>
  <c r="EY55" i="8"/>
  <c r="EZ55" i="8"/>
  <c r="FA55" i="8"/>
  <c r="FB55" i="8"/>
  <c r="FD55" i="8"/>
  <c r="FE55" i="8"/>
  <c r="FG55" i="8"/>
  <c r="FH55" i="8"/>
  <c r="FJ55" i="8"/>
  <c r="FK55" i="8"/>
  <c r="FM55" i="8"/>
  <c r="FN55" i="8"/>
  <c r="FP55" i="8"/>
  <c r="FQ55" i="8"/>
  <c r="FR55" i="8"/>
  <c r="FT55" i="8"/>
  <c r="FU55" i="8"/>
  <c r="FU6" i="8"/>
  <c r="FT6" i="8"/>
  <c r="FP6" i="8"/>
  <c r="FQ6" i="8"/>
  <c r="FR6" i="8"/>
  <c r="FM6" i="8"/>
  <c r="FN6" i="8"/>
  <c r="FK6" i="8"/>
  <c r="FJ6" i="8"/>
  <c r="FH6" i="8"/>
  <c r="FG6" i="8"/>
  <c r="FD6" i="8"/>
  <c r="FE6" i="8"/>
  <c r="EY6" i="8"/>
  <c r="EZ6" i="8"/>
  <c r="FA6" i="8"/>
  <c r="FB6" i="8"/>
  <c r="G11" i="6"/>
  <c r="H11" i="6" s="1"/>
  <c r="G12" i="6"/>
  <c r="P12" i="4" s="1"/>
  <c r="G13" i="6"/>
  <c r="H13" i="6" s="1"/>
  <c r="G14" i="6"/>
  <c r="G15" i="6"/>
  <c r="G16" i="6"/>
  <c r="P16" i="4" s="1"/>
  <c r="G17" i="6"/>
  <c r="G18" i="6"/>
  <c r="G19" i="6"/>
  <c r="H19" i="6" s="1"/>
  <c r="G20" i="6"/>
  <c r="P20" i="4" s="1"/>
  <c r="G21" i="6"/>
  <c r="G22" i="6"/>
  <c r="P22" i="4" s="1"/>
  <c r="G23" i="6"/>
  <c r="P23" i="4" s="1"/>
  <c r="G24" i="6"/>
  <c r="H24" i="6" s="1"/>
  <c r="G25" i="6"/>
  <c r="G26" i="6"/>
  <c r="G27" i="6"/>
  <c r="H27" i="6" s="1"/>
  <c r="G28" i="6"/>
  <c r="P28" i="4" s="1"/>
  <c r="G29" i="6"/>
  <c r="H29" i="6" s="1"/>
  <c r="G30" i="6"/>
  <c r="G31" i="6"/>
  <c r="H31" i="6" s="1"/>
  <c r="G32" i="6"/>
  <c r="P32" i="4" s="1"/>
  <c r="G33" i="6"/>
  <c r="H33" i="6" s="1"/>
  <c r="G34" i="6"/>
  <c r="G35" i="6"/>
  <c r="P35" i="4" s="1"/>
  <c r="G36" i="6"/>
  <c r="H36" i="6" s="1"/>
  <c r="G37" i="6"/>
  <c r="G38" i="6"/>
  <c r="H38" i="6" s="1"/>
  <c r="G39" i="6"/>
  <c r="P39" i="4" s="1"/>
  <c r="G40" i="6"/>
  <c r="H40" i="6" s="1"/>
  <c r="G41" i="6"/>
  <c r="G42" i="6"/>
  <c r="G43" i="6"/>
  <c r="H43" i="6" s="1"/>
  <c r="G44" i="6"/>
  <c r="H44" i="6" s="1"/>
  <c r="G45" i="6"/>
  <c r="G46" i="6"/>
  <c r="G47" i="6"/>
  <c r="G48" i="6"/>
  <c r="H48" i="6" s="1"/>
  <c r="G49" i="6"/>
  <c r="G50" i="6"/>
  <c r="G51" i="6"/>
  <c r="P51" i="4" s="1"/>
  <c r="G52" i="6"/>
  <c r="G53" i="6"/>
  <c r="G54" i="6"/>
  <c r="P54" i="4" s="1"/>
  <c r="G55" i="6"/>
  <c r="P55" i="4" s="1"/>
  <c r="G8" i="6"/>
  <c r="H8" i="6" s="1"/>
  <c r="G9" i="6"/>
  <c r="G10" i="6"/>
  <c r="H10" i="6" s="1"/>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8" i="4"/>
  <c r="G9" i="4"/>
  <c r="G10" i="4"/>
  <c r="G5" i="4"/>
  <c r="J5" i="4"/>
  <c r="H5" i="4"/>
  <c r="FO23" i="8"/>
  <c r="FS36" i="8" l="1"/>
  <c r="H20" i="6"/>
  <c r="H51" i="6"/>
  <c r="FX6" i="8"/>
  <c r="GF6" i="8" s="1"/>
  <c r="GG6" i="8"/>
  <c r="FX32" i="8"/>
  <c r="GF32" i="8" s="1"/>
  <c r="GG32" i="8"/>
  <c r="FX43" i="8"/>
  <c r="GF43" i="8" s="1"/>
  <c r="AI43" i="5" s="1"/>
  <c r="O43" i="4" s="1"/>
  <c r="GG43" i="8"/>
  <c r="FX39" i="8"/>
  <c r="GG39" i="8"/>
  <c r="FX35" i="8"/>
  <c r="GF35" i="8" s="1"/>
  <c r="AI35" i="5" s="1"/>
  <c r="GG35" i="8"/>
  <c r="FX31" i="8"/>
  <c r="GF31" i="8" s="1"/>
  <c r="GG31" i="8"/>
  <c r="FX27" i="8"/>
  <c r="GF27" i="8" s="1"/>
  <c r="AI27" i="5" s="1"/>
  <c r="AJ27" i="5" s="1"/>
  <c r="GG27" i="8"/>
  <c r="FX23" i="8"/>
  <c r="GF23" i="8" s="1"/>
  <c r="GG23" i="8"/>
  <c r="FX19" i="8"/>
  <c r="GF19" i="8" s="1"/>
  <c r="AI19" i="5" s="1"/>
  <c r="GG19" i="8"/>
  <c r="FX15" i="8"/>
  <c r="GF15" i="8" s="1"/>
  <c r="GG15" i="8"/>
  <c r="FX11" i="8"/>
  <c r="GF11" i="8" s="1"/>
  <c r="GG11" i="8"/>
  <c r="FX44" i="8"/>
  <c r="GF44" i="8" s="1"/>
  <c r="GG44" i="8"/>
  <c r="AI44" i="5" s="1"/>
  <c r="O44" i="4" s="1"/>
  <c r="FX40" i="8"/>
  <c r="GF40" i="8" s="1"/>
  <c r="AI40" i="5" s="1"/>
  <c r="AJ40" i="5" s="1"/>
  <c r="GG40" i="8"/>
  <c r="FX28" i="8"/>
  <c r="GF28" i="8" s="1"/>
  <c r="GG28" i="8"/>
  <c r="AI28" i="5" s="1"/>
  <c r="AJ28" i="5" s="1"/>
  <c r="FX20" i="8"/>
  <c r="GF20" i="8" s="1"/>
  <c r="AI20" i="5" s="1"/>
  <c r="GG20" i="8"/>
  <c r="FX12" i="8"/>
  <c r="GF12" i="8" s="1"/>
  <c r="GG12" i="8"/>
  <c r="AI12" i="5" s="1"/>
  <c r="O12" i="4" s="1"/>
  <c r="GG42" i="8"/>
  <c r="AI42" i="5" s="1"/>
  <c r="FX30" i="8"/>
  <c r="GG30" i="8"/>
  <c r="AI30" i="5" s="1"/>
  <c r="FX26" i="8"/>
  <c r="GG26" i="8"/>
  <c r="AI26" i="5" s="1"/>
  <c r="AJ26" i="5" s="1"/>
  <c r="FX22" i="8"/>
  <c r="GG22" i="8"/>
  <c r="FX18" i="8"/>
  <c r="GG18" i="8"/>
  <c r="AI18" i="5" s="1"/>
  <c r="FX14" i="8"/>
  <c r="GG14" i="8"/>
  <c r="AI14" i="5" s="1"/>
  <c r="FX8" i="8"/>
  <c r="GG8" i="8"/>
  <c r="FX36" i="8"/>
  <c r="GF36" i="8" s="1"/>
  <c r="GG36" i="8"/>
  <c r="AI36" i="5" s="1"/>
  <c r="O36" i="4" s="1"/>
  <c r="FX24" i="8"/>
  <c r="GG24" i="8"/>
  <c r="FX16" i="8"/>
  <c r="GG16" i="8"/>
  <c r="EE41" i="3"/>
  <c r="FX9" i="8"/>
  <c r="GF9" i="8" s="1"/>
  <c r="GG9" i="8"/>
  <c r="GG41" i="8"/>
  <c r="AI41" i="5" s="1"/>
  <c r="FX37" i="8"/>
  <c r="GG37" i="8"/>
  <c r="FX29" i="8"/>
  <c r="GG29" i="8"/>
  <c r="AI29" i="5" s="1"/>
  <c r="FX25" i="8"/>
  <c r="GG25" i="8"/>
  <c r="FX21" i="8"/>
  <c r="GG21" i="8"/>
  <c r="FX13" i="8"/>
  <c r="GG13" i="8"/>
  <c r="FX52" i="8"/>
  <c r="GG52" i="8"/>
  <c r="AI52" i="5" s="1"/>
  <c r="AJ52" i="5" s="1"/>
  <c r="FX48" i="8"/>
  <c r="GG48" i="8"/>
  <c r="FX51" i="8"/>
  <c r="GG51" i="8"/>
  <c r="FX47" i="8"/>
  <c r="GG47" i="8"/>
  <c r="FX54" i="8"/>
  <c r="GG54" i="8"/>
  <c r="FX50" i="8"/>
  <c r="GG50" i="8"/>
  <c r="FX53" i="8"/>
  <c r="GG53" i="8"/>
  <c r="FX49" i="8"/>
  <c r="GG49" i="8"/>
  <c r="AI49" i="5" s="1"/>
  <c r="FX45" i="8"/>
  <c r="GG45" i="8"/>
  <c r="AI45" i="5" s="1"/>
  <c r="FV38" i="8"/>
  <c r="FO31" i="8"/>
  <c r="FO27" i="8"/>
  <c r="FL55" i="8"/>
  <c r="FF39" i="8"/>
  <c r="FO38" i="8"/>
  <c r="FL36" i="8"/>
  <c r="FF36" i="8"/>
  <c r="FO34" i="8"/>
  <c r="FI34" i="8"/>
  <c r="FV33" i="8"/>
  <c r="FI33" i="8"/>
  <c r="FL32" i="8"/>
  <c r="FL28" i="8"/>
  <c r="FF28" i="8"/>
  <c r="FF27" i="8"/>
  <c r="FV24" i="8"/>
  <c r="FI22" i="8"/>
  <c r="FV21" i="8"/>
  <c r="FL20" i="8"/>
  <c r="FF20" i="8"/>
  <c r="FI18" i="8"/>
  <c r="FV17" i="8"/>
  <c r="FS22" i="8"/>
  <c r="J47" i="7"/>
  <c r="C5" i="4" s="1"/>
  <c r="FI41" i="8"/>
  <c r="FL39" i="8"/>
  <c r="FI17" i="8"/>
  <c r="FO13" i="8"/>
  <c r="FS11" i="8"/>
  <c r="FL11" i="8"/>
  <c r="FF11" i="8"/>
  <c r="FO9" i="8"/>
  <c r="FO8" i="8"/>
  <c r="FC7" i="8"/>
  <c r="I47" i="7"/>
  <c r="FO6" i="8"/>
  <c r="FV54" i="8"/>
  <c r="FL53" i="8"/>
  <c r="FF53" i="8"/>
  <c r="FI51" i="8"/>
  <c r="FL48" i="8"/>
  <c r="FF48" i="8"/>
  <c r="FS47" i="8"/>
  <c r="FO47" i="8"/>
  <c r="FO46" i="8"/>
  <c r="FS45" i="8"/>
  <c r="FO43" i="8"/>
  <c r="FO42" i="8"/>
  <c r="FL40" i="8"/>
  <c r="FI39" i="8"/>
  <c r="FO35" i="8"/>
  <c r="FS29" i="8"/>
  <c r="FO15" i="8"/>
  <c r="FL9" i="8"/>
  <c r="FI7" i="8"/>
  <c r="FO48" i="8"/>
  <c r="FV47" i="8"/>
  <c r="FS46" i="8"/>
  <c r="FF46" i="8"/>
  <c r="FO44" i="8"/>
  <c r="FL42" i="8"/>
  <c r="FF42" i="8"/>
  <c r="FF41" i="8"/>
  <c r="FS40" i="8"/>
  <c r="FI40" i="8"/>
  <c r="FO39" i="8"/>
  <c r="FL38" i="8"/>
  <c r="FS37" i="8"/>
  <c r="FO32" i="8"/>
  <c r="FO21" i="8"/>
  <c r="FI21" i="8"/>
  <c r="FV20" i="8"/>
  <c r="FO20" i="8"/>
  <c r="FF7" i="8"/>
  <c r="FS32" i="8"/>
  <c r="FS26" i="8"/>
  <c r="FC18" i="8"/>
  <c r="FC17" i="8"/>
  <c r="FS54" i="8"/>
  <c r="FV48" i="8"/>
  <c r="FC39" i="8"/>
  <c r="FF33" i="8"/>
  <c r="FV30" i="8"/>
  <c r="FF29" i="8"/>
  <c r="FI27" i="8"/>
  <c r="FV26" i="8"/>
  <c r="FV25" i="8"/>
  <c r="H12" i="6"/>
  <c r="H35" i="6"/>
  <c r="EE25" i="3"/>
  <c r="H23" i="6"/>
  <c r="EE21" i="3"/>
  <c r="FC31" i="8"/>
  <c r="Q25" i="4"/>
  <c r="FV6" i="8"/>
  <c r="FF52" i="8"/>
  <c r="FO41" i="8"/>
  <c r="FS24" i="8"/>
  <c r="FF24" i="8"/>
  <c r="FL17" i="8"/>
  <c r="FO16" i="8"/>
  <c r="FV14" i="8"/>
  <c r="FO12" i="8"/>
  <c r="FO11" i="8"/>
  <c r="FV10" i="8"/>
  <c r="FF10" i="8"/>
  <c r="FF45" i="8"/>
  <c r="FI43" i="8"/>
  <c r="FS41" i="8"/>
  <c r="FL41" i="8"/>
  <c r="FC33" i="8"/>
  <c r="FO24" i="8"/>
  <c r="FL22" i="8"/>
  <c r="FV39" i="8"/>
  <c r="FS38" i="8"/>
  <c r="FO37" i="8"/>
  <c r="FV36" i="8"/>
  <c r="FV32" i="8"/>
  <c r="FS19" i="8"/>
  <c r="FC19" i="8"/>
  <c r="FL18" i="8"/>
  <c r="FL8" i="8"/>
  <c r="FF8" i="8"/>
  <c r="FS7" i="8"/>
  <c r="AI25" i="5"/>
  <c r="AJ25" i="5" s="1"/>
  <c r="H39" i="6"/>
  <c r="H28" i="6"/>
  <c r="P45" i="4"/>
  <c r="H45" i="6"/>
  <c r="FO54" i="8"/>
  <c r="FV53" i="8"/>
  <c r="FI47" i="8"/>
  <c r="FV46" i="8"/>
  <c r="FS44" i="8"/>
  <c r="FC41" i="8"/>
  <c r="FC36" i="8"/>
  <c r="FO33" i="8"/>
  <c r="FS31" i="8"/>
  <c r="FO30" i="8"/>
  <c r="FO26" i="8"/>
  <c r="FF25" i="8"/>
  <c r="FV23" i="8"/>
  <c r="FF19" i="8"/>
  <c r="FF14" i="8"/>
  <c r="FC14" i="8"/>
  <c r="FC11" i="8"/>
  <c r="FS10" i="8"/>
  <c r="FL10" i="8"/>
  <c r="ED50" i="3"/>
  <c r="Q26" i="4"/>
  <c r="FV52" i="8"/>
  <c r="FO50" i="8"/>
  <c r="FS48" i="8"/>
  <c r="FI46" i="8"/>
  <c r="FL44" i="8"/>
  <c r="FF44" i="8"/>
  <c r="FS39" i="8"/>
  <c r="FF31" i="8"/>
  <c r="FO29" i="8"/>
  <c r="FI29" i="8"/>
  <c r="FV28" i="8"/>
  <c r="FS27" i="8"/>
  <c r="FL27" i="8"/>
  <c r="FI23" i="8"/>
  <c r="FV22" i="8"/>
  <c r="FC22" i="8"/>
  <c r="FS18" i="8"/>
  <c r="FL16" i="8"/>
  <c r="FL13" i="8"/>
  <c r="FF13" i="8"/>
  <c r="FI9" i="8"/>
  <c r="FV8" i="8"/>
  <c r="H16" i="6"/>
  <c r="H32" i="6"/>
  <c r="FV55" i="8"/>
  <c r="FO55" i="8"/>
  <c r="FL54" i="8"/>
  <c r="FO52" i="8"/>
  <c r="FI52" i="8"/>
  <c r="FV51" i="8"/>
  <c r="FO51" i="8"/>
  <c r="FF51" i="8"/>
  <c r="FC51" i="8"/>
  <c r="FS50" i="8"/>
  <c r="FC50" i="8"/>
  <c r="FS49" i="8"/>
  <c r="FO49" i="8"/>
  <c r="FI49" i="8"/>
  <c r="FC49" i="8"/>
  <c r="FL47" i="8"/>
  <c r="FO45" i="8"/>
  <c r="FI45" i="8"/>
  <c r="FV44" i="8"/>
  <c r="FS43" i="8"/>
  <c r="FL43" i="8"/>
  <c r="FF43" i="8"/>
  <c r="FS42" i="8"/>
  <c r="FV40" i="8"/>
  <c r="FF37" i="8"/>
  <c r="FI35" i="8"/>
  <c r="FV34" i="8"/>
  <c r="FS33" i="8"/>
  <c r="FL33" i="8"/>
  <c r="FI32" i="8"/>
  <c r="FV31" i="8"/>
  <c r="FI31" i="8"/>
  <c r="FS30" i="8"/>
  <c r="FL30" i="8"/>
  <c r="FF30" i="8"/>
  <c r="FS28" i="8"/>
  <c r="FO28" i="8"/>
  <c r="FL26" i="8"/>
  <c r="FF26" i="8"/>
  <c r="FC26" i="8"/>
  <c r="FO25" i="8"/>
  <c r="FI25" i="8"/>
  <c r="FC24" i="8"/>
  <c r="FS23" i="8"/>
  <c r="FL23" i="8"/>
  <c r="FF21" i="8"/>
  <c r="FO19" i="8"/>
  <c r="FO18" i="8"/>
  <c r="FI16" i="8"/>
  <c r="FL15" i="8"/>
  <c r="FO14" i="8"/>
  <c r="FI14" i="8"/>
  <c r="FV13" i="8"/>
  <c r="FL12" i="8"/>
  <c r="FF12" i="8"/>
  <c r="FO10" i="8"/>
  <c r="FI10" i="8"/>
  <c r="FC10" i="8"/>
  <c r="FV9" i="8"/>
  <c r="FI8" i="8"/>
  <c r="FV7" i="8"/>
  <c r="N21" i="4"/>
  <c r="N10" i="18"/>
  <c r="M13" i="18"/>
  <c r="J13" i="18" s="1"/>
  <c r="H46" i="6"/>
  <c r="P46" i="4"/>
  <c r="FC53" i="8"/>
  <c r="FC15" i="8"/>
  <c r="FS14" i="8"/>
  <c r="FL46" i="8"/>
  <c r="I46" i="10"/>
  <c r="Q46" i="4"/>
  <c r="HF46" i="8" s="1"/>
  <c r="P47" i="4"/>
  <c r="H47" i="6"/>
  <c r="FC43" i="8"/>
  <c r="FC37" i="8"/>
  <c r="FF22" i="8"/>
  <c r="FF55" i="8"/>
  <c r="FI53" i="8"/>
  <c r="FI42" i="8"/>
  <c r="FV41" i="8"/>
  <c r="FF38" i="8"/>
  <c r="FO36" i="8"/>
  <c r="FL34" i="8"/>
  <c r="FC28" i="8"/>
  <c r="FC27" i="8"/>
  <c r="FC25" i="8"/>
  <c r="FI24" i="8"/>
  <c r="FI19" i="8"/>
  <c r="FV18" i="8"/>
  <c r="FF18" i="8"/>
  <c r="FC16" i="8"/>
  <c r="FS15" i="8"/>
  <c r="FC13" i="8"/>
  <c r="FX46" i="8"/>
  <c r="GF46" i="8" s="1"/>
  <c r="AI46" i="5"/>
  <c r="AJ46" i="5" s="1"/>
  <c r="FX34" i="8"/>
  <c r="GF34" i="8" s="1"/>
  <c r="AI34" i="5"/>
  <c r="AJ34" i="5" s="1"/>
  <c r="FC54" i="8"/>
  <c r="FC45" i="8"/>
  <c r="FV42" i="8"/>
  <c r="FI37" i="8"/>
  <c r="FS35" i="8"/>
  <c r="FL35" i="8"/>
  <c r="FF35" i="8"/>
  <c r="FC35" i="8"/>
  <c r="FS34" i="8"/>
  <c r="FC29" i="8"/>
  <c r="FS25" i="8"/>
  <c r="FC23" i="8"/>
  <c r="FL21" i="8"/>
  <c r="FO17" i="8"/>
  <c r="FS16" i="8"/>
  <c r="FI15" i="8"/>
  <c r="FL14" i="8"/>
  <c r="FI12" i="8"/>
  <c r="FV11" i="8"/>
  <c r="DG5" i="8"/>
  <c r="D5" i="4" s="1"/>
  <c r="FF6" i="8"/>
  <c r="FL6" i="8"/>
  <c r="FS6" i="8"/>
  <c r="FI55" i="8"/>
  <c r="FC55" i="8"/>
  <c r="FF54" i="8"/>
  <c r="FO53" i="8"/>
  <c r="FC52" i="8"/>
  <c r="FF50" i="8"/>
  <c r="FF49" i="8"/>
  <c r="FC47" i="8"/>
  <c r="FL45" i="8"/>
  <c r="FI44" i="8"/>
  <c r="FV43" i="8"/>
  <c r="FF40" i="8"/>
  <c r="FL37" i="8"/>
  <c r="FI36" i="8"/>
  <c r="FV35" i="8"/>
  <c r="FF32" i="8"/>
  <c r="FL29" i="8"/>
  <c r="FI28" i="8"/>
  <c r="FV27" i="8"/>
  <c r="FI26" i="8"/>
  <c r="FL25" i="8"/>
  <c r="FL24" i="8"/>
  <c r="FF23" i="8"/>
  <c r="FO22" i="8"/>
  <c r="FS21" i="8"/>
  <c r="FL19" i="8"/>
  <c r="FS17" i="8"/>
  <c r="FV16" i="8"/>
  <c r="FV15" i="8"/>
  <c r="FI13" i="8"/>
  <c r="FV12" i="8"/>
  <c r="FI11" i="8"/>
  <c r="FF9" i="8"/>
  <c r="FL7" i="8"/>
  <c r="DG6" i="8"/>
  <c r="D6" i="4" s="1"/>
  <c r="FC6" i="8"/>
  <c r="FI6" i="8"/>
  <c r="FS55" i="8"/>
  <c r="FS53" i="8"/>
  <c r="FL51" i="8"/>
  <c r="FI50" i="8"/>
  <c r="FI48" i="8"/>
  <c r="FF47" i="8"/>
  <c r="FV45" i="8"/>
  <c r="FC42" i="8"/>
  <c r="FI38" i="8"/>
  <c r="FV37" i="8"/>
  <c r="FF34" i="8"/>
  <c r="FC34" i="8"/>
  <c r="FL31" i="8"/>
  <c r="FI30" i="8"/>
  <c r="FV29" i="8"/>
  <c r="FC21" i="8"/>
  <c r="FI20" i="8"/>
  <c r="FV19" i="8"/>
  <c r="FF17" i="8"/>
  <c r="FF16" i="8"/>
  <c r="FF15" i="8"/>
  <c r="FS13" i="8"/>
  <c r="FC12" i="8"/>
  <c r="FS8" i="8"/>
  <c r="FO7" i="8"/>
  <c r="DG55" i="8"/>
  <c r="D55" i="4" s="1"/>
  <c r="DG54" i="8"/>
  <c r="D54" i="4" s="1"/>
  <c r="DG53" i="8"/>
  <c r="D53" i="4" s="1"/>
  <c r="DG49" i="8"/>
  <c r="D49" i="4" s="1"/>
  <c r="DG45" i="8"/>
  <c r="D45" i="4" s="1"/>
  <c r="DG43" i="8"/>
  <c r="D43" i="4" s="1"/>
  <c r="DG41" i="8"/>
  <c r="D41" i="4" s="1"/>
  <c r="DG39" i="8"/>
  <c r="D39" i="4" s="1"/>
  <c r="DG37" i="8"/>
  <c r="D37" i="4" s="1"/>
  <c r="DG35" i="8"/>
  <c r="D35" i="4" s="1"/>
  <c r="DG33" i="8"/>
  <c r="D33" i="4" s="1"/>
  <c r="DG31" i="8"/>
  <c r="D31" i="4" s="1"/>
  <c r="DG29" i="8"/>
  <c r="D29" i="4" s="1"/>
  <c r="DG27" i="8"/>
  <c r="D27" i="4" s="1"/>
  <c r="DG25" i="8"/>
  <c r="D25" i="4" s="1"/>
  <c r="DG23" i="8"/>
  <c r="D23" i="4" s="1"/>
  <c r="DG21" i="8"/>
  <c r="D21" i="4" s="1"/>
  <c r="DG17" i="8"/>
  <c r="D17" i="4" s="1"/>
  <c r="DG13" i="8"/>
  <c r="D13" i="4" s="1"/>
  <c r="DG9" i="8"/>
  <c r="D9" i="4" s="1"/>
  <c r="P36" i="4"/>
  <c r="N23" i="4"/>
  <c r="AI9" i="5"/>
  <c r="O9" i="4" s="1"/>
  <c r="FX42" i="8"/>
  <c r="GF42" i="8" s="1"/>
  <c r="EE34" i="3"/>
  <c r="N41" i="4"/>
  <c r="P44" i="4"/>
  <c r="AI11" i="5"/>
  <c r="AJ11" i="5" s="1"/>
  <c r="ED34" i="3"/>
  <c r="ED25" i="3"/>
  <c r="N43" i="4"/>
  <c r="P14" i="4"/>
  <c r="H14" i="6"/>
  <c r="EE8" i="3"/>
  <c r="ED8" i="3"/>
  <c r="ED35" i="3"/>
  <c r="N35" i="4"/>
  <c r="ED33" i="3"/>
  <c r="EE33" i="3"/>
  <c r="N33" i="4"/>
  <c r="EE15" i="3"/>
  <c r="N15" i="4"/>
  <c r="ED15" i="3"/>
  <c r="P9" i="4"/>
  <c r="H9" i="6"/>
  <c r="P37" i="4"/>
  <c r="H37" i="6"/>
  <c r="P25" i="4"/>
  <c r="H25" i="6"/>
  <c r="P21" i="4"/>
  <c r="H21" i="6"/>
  <c r="P17" i="4"/>
  <c r="H17" i="6"/>
  <c r="ED49" i="3"/>
  <c r="N49" i="4"/>
  <c r="ED45" i="3"/>
  <c r="N45" i="4"/>
  <c r="ED29" i="3"/>
  <c r="N29" i="4"/>
  <c r="GF25" i="8"/>
  <c r="N24" i="4"/>
  <c r="EE24" i="3"/>
  <c r="ED24" i="3"/>
  <c r="N12" i="4"/>
  <c r="EE12" i="3"/>
  <c r="H50" i="6"/>
  <c r="P50" i="4"/>
  <c r="H42" i="6"/>
  <c r="P42" i="4"/>
  <c r="AI38" i="5"/>
  <c r="AJ38" i="5" s="1"/>
  <c r="FX38" i="8"/>
  <c r="GF38" i="8" s="1"/>
  <c r="ED17" i="3"/>
  <c r="N17" i="4"/>
  <c r="I49" i="10"/>
  <c r="Q49" i="4"/>
  <c r="HF49" i="8" s="1"/>
  <c r="I45" i="10"/>
  <c r="Q45" i="4"/>
  <c r="I29" i="10"/>
  <c r="Q29" i="4"/>
  <c r="I9" i="10"/>
  <c r="Q9" i="4"/>
  <c r="Q50" i="4"/>
  <c r="HF50" i="8" s="1"/>
  <c r="Q41" i="4"/>
  <c r="HF41" i="8" s="1"/>
  <c r="Q10" i="4"/>
  <c r="P10" i="4"/>
  <c r="N10" i="4"/>
  <c r="EE10" i="3"/>
  <c r="EE55" i="3"/>
  <c r="ED55" i="3"/>
  <c r="I42" i="10"/>
  <c r="Q42" i="4"/>
  <c r="HF42" i="8" s="1"/>
  <c r="I38" i="10"/>
  <c r="Q38" i="4"/>
  <c r="I22" i="10"/>
  <c r="Q22" i="4"/>
  <c r="HF22" i="8" s="1"/>
  <c r="N7" i="4"/>
  <c r="ED7" i="3"/>
  <c r="GF8" i="8"/>
  <c r="N55" i="4"/>
  <c r="Q13" i="4"/>
  <c r="HC13" i="8" s="1"/>
  <c r="GF39" i="8"/>
  <c r="GF51" i="8"/>
  <c r="GF49" i="8"/>
  <c r="P40" i="4"/>
  <c r="GF48" i="8"/>
  <c r="GF30" i="8"/>
  <c r="EE43" i="3"/>
  <c r="Q24" i="4"/>
  <c r="P31" i="4"/>
  <c r="P19" i="4"/>
  <c r="GF53" i="8"/>
  <c r="GF29" i="8"/>
  <c r="GF21" i="8"/>
  <c r="GF37" i="8"/>
  <c r="EE22" i="3"/>
  <c r="N22" i="4"/>
  <c r="I51" i="10"/>
  <c r="Q51" i="4"/>
  <c r="HF51" i="8" s="1"/>
  <c r="I27" i="10"/>
  <c r="Q27" i="4"/>
  <c r="HF27" i="8" s="1"/>
  <c r="ED27" i="3"/>
  <c r="EE27" i="3"/>
  <c r="I32" i="10"/>
  <c r="Q32" i="4"/>
  <c r="HF32" i="8" s="1"/>
  <c r="H34" i="6"/>
  <c r="P34" i="4"/>
  <c r="H30" i="6"/>
  <c r="P30" i="4"/>
  <c r="H26" i="6"/>
  <c r="P26" i="4"/>
  <c r="P15" i="4"/>
  <c r="H15" i="6"/>
  <c r="FX10" i="8"/>
  <c r="GF10" i="8" s="1"/>
  <c r="AI10" i="5"/>
  <c r="ED51" i="3"/>
  <c r="EE51" i="3"/>
  <c r="EE46" i="3"/>
  <c r="N46" i="4"/>
  <c r="ED46" i="3"/>
  <c r="ED37" i="3"/>
  <c r="EE37" i="3"/>
  <c r="ED32" i="3"/>
  <c r="N32" i="4"/>
  <c r="ED47" i="3"/>
  <c r="N13" i="4"/>
  <c r="Q28" i="4"/>
  <c r="HF28" i="8" s="1"/>
  <c r="EE13" i="3"/>
  <c r="H22" i="6"/>
  <c r="FX41" i="8"/>
  <c r="GF41" i="8" s="1"/>
  <c r="GF47" i="8"/>
  <c r="N51" i="4"/>
  <c r="N47" i="4"/>
  <c r="N39" i="4"/>
  <c r="N27" i="4"/>
  <c r="N19" i="4"/>
  <c r="N11" i="4"/>
  <c r="Q52" i="4"/>
  <c r="Q23" i="4"/>
  <c r="HF23" i="8" s="1"/>
  <c r="Q12" i="4"/>
  <c r="HF12" i="8" s="1"/>
  <c r="P38" i="4"/>
  <c r="P33" i="4"/>
  <c r="P11" i="4"/>
  <c r="P8" i="4"/>
  <c r="FX55" i="8"/>
  <c r="GF55" i="8" s="1"/>
  <c r="AI55" i="5"/>
  <c r="FX33" i="8"/>
  <c r="GF33" i="8" s="1"/>
  <c r="AI33" i="5"/>
  <c r="EE18" i="3"/>
  <c r="N18" i="4"/>
  <c r="ED18" i="3"/>
  <c r="I55" i="10"/>
  <c r="Q55" i="4"/>
  <c r="HF55" i="8" s="1"/>
  <c r="I39" i="10"/>
  <c r="Q39" i="4"/>
  <c r="HF39" i="8" s="1"/>
  <c r="I31" i="10"/>
  <c r="Q31" i="4"/>
  <c r="HF31" i="8" s="1"/>
  <c r="I15" i="10"/>
  <c r="Q15" i="4"/>
  <c r="HF15" i="8" s="1"/>
  <c r="I11" i="10"/>
  <c r="Q11" i="4"/>
  <c r="HF11" i="8" s="1"/>
  <c r="H52" i="6"/>
  <c r="P52" i="4"/>
  <c r="ED44" i="3"/>
  <c r="N44" i="4"/>
  <c r="EE44" i="3"/>
  <c r="EE30" i="3"/>
  <c r="N30" i="4"/>
  <c r="I48" i="10"/>
  <c r="Q48" i="4"/>
  <c r="HF48" i="8" s="1"/>
  <c r="I44" i="10"/>
  <c r="Q44" i="4"/>
  <c r="I36" i="10"/>
  <c r="Q36" i="4"/>
  <c r="HF36" i="8" s="1"/>
  <c r="I20" i="10"/>
  <c r="Q20" i="4"/>
  <c r="HF20" i="8" s="1"/>
  <c r="I16" i="10"/>
  <c r="Q16" i="4"/>
  <c r="HF16" i="8" s="1"/>
  <c r="I8" i="10"/>
  <c r="Q8" i="4"/>
  <c r="HD42" i="8"/>
  <c r="H53" i="6"/>
  <c r="P53" i="4"/>
  <c r="H49" i="6"/>
  <c r="P49" i="4"/>
  <c r="H41" i="6"/>
  <c r="P41" i="4"/>
  <c r="H18" i="6"/>
  <c r="P18" i="4"/>
  <c r="FX17" i="8"/>
  <c r="GF17" i="8" s="1"/>
  <c r="AI17" i="5"/>
  <c r="P7" i="4"/>
  <c r="H7" i="6"/>
  <c r="ED42" i="3"/>
  <c r="N42" i="4"/>
  <c r="ED31" i="3"/>
  <c r="EE31" i="3"/>
  <c r="EE28" i="3"/>
  <c r="N28" i="4"/>
  <c r="EE20" i="3"/>
  <c r="ED20" i="3"/>
  <c r="N20" i="4"/>
  <c r="O52" i="4"/>
  <c r="Q35" i="4"/>
  <c r="HF35" i="8" s="1"/>
  <c r="H55" i="6"/>
  <c r="GF45" i="8"/>
  <c r="GF52" i="8"/>
  <c r="ED22" i="3"/>
  <c r="N53" i="4"/>
  <c r="Q47" i="4"/>
  <c r="HF47" i="8" s="1"/>
  <c r="GF14" i="8"/>
  <c r="GF24" i="8"/>
  <c r="GF26" i="8"/>
  <c r="ED53" i="3"/>
  <c r="ED39" i="3"/>
  <c r="N9" i="4"/>
  <c r="Q43" i="4"/>
  <c r="HF43" i="8" s="1"/>
  <c r="Q40" i="4"/>
  <c r="HF40" i="8" s="1"/>
  <c r="Q19" i="4"/>
  <c r="HF19" i="8" s="1"/>
  <c r="Q7" i="4"/>
  <c r="HF7" i="8" s="1"/>
  <c r="P48" i="4"/>
  <c r="P29" i="4"/>
  <c r="H54" i="6"/>
  <c r="GF22" i="8"/>
  <c r="GF13" i="8"/>
  <c r="EE50" i="3"/>
  <c r="EE35" i="3"/>
  <c r="EE16" i="3"/>
  <c r="ED12" i="3"/>
  <c r="N54" i="4"/>
  <c r="N52" i="4"/>
  <c r="N16" i="4"/>
  <c r="Q54" i="4"/>
  <c r="HF54" i="8" s="1"/>
  <c r="Q37" i="4"/>
  <c r="HF37" i="8" s="1"/>
  <c r="Q34" i="4"/>
  <c r="Q21" i="4"/>
  <c r="HF21" i="8" s="1"/>
  <c r="Q18" i="4"/>
  <c r="P43" i="4"/>
  <c r="P27" i="4"/>
  <c r="P24" i="4"/>
  <c r="N8" i="4"/>
  <c r="Q53" i="4"/>
  <c r="HF53" i="8" s="1"/>
  <c r="Q33" i="4"/>
  <c r="HF33" i="8" s="1"/>
  <c r="Q30" i="4"/>
  <c r="HF30" i="8" s="1"/>
  <c r="Q17" i="4"/>
  <c r="HF17" i="8" s="1"/>
  <c r="Q14" i="4"/>
  <c r="HF14" i="8" s="1"/>
  <c r="P13" i="4"/>
  <c r="P6" i="4"/>
  <c r="Q6" i="4"/>
  <c r="HF6" i="8" s="1"/>
  <c r="K7" i="7"/>
  <c r="N7" i="7" s="1"/>
  <c r="N47" i="7" s="1"/>
  <c r="CX4" i="8"/>
  <c r="DN5" i="1" s="1"/>
  <c r="GF50" i="8"/>
  <c r="GF16" i="8"/>
  <c r="FZ54" i="8"/>
  <c r="EE36" i="3"/>
  <c r="ED36" i="3"/>
  <c r="ED26" i="3"/>
  <c r="EE26" i="3"/>
  <c r="FL49" i="8"/>
  <c r="FC44" i="8"/>
  <c r="FS20" i="8"/>
  <c r="FS9" i="8"/>
  <c r="EE40" i="3"/>
  <c r="ED40" i="3"/>
  <c r="ED14" i="3"/>
  <c r="EE14" i="3"/>
  <c r="EE6" i="3"/>
  <c r="ED6" i="3"/>
  <c r="FC48" i="8"/>
  <c r="FC40" i="8"/>
  <c r="FC32" i="8"/>
  <c r="FC9" i="8"/>
  <c r="DG51" i="8"/>
  <c r="D51" i="4" s="1"/>
  <c r="DG47" i="8"/>
  <c r="D47" i="4" s="1"/>
  <c r="EV52" i="8"/>
  <c r="EV48" i="8"/>
  <c r="EV44" i="8"/>
  <c r="EV40" i="8"/>
  <c r="EV36" i="8"/>
  <c r="EV32" i="8"/>
  <c r="EV28" i="8"/>
  <c r="EV24" i="8"/>
  <c r="EV20" i="8"/>
  <c r="EV16" i="8"/>
  <c r="EV12" i="8"/>
  <c r="EV8" i="8"/>
  <c r="EV6" i="8"/>
  <c r="ED48" i="3"/>
  <c r="EE48" i="3"/>
  <c r="EE38" i="3"/>
  <c r="ED38" i="3"/>
  <c r="FI54" i="8"/>
  <c r="FS52" i="8"/>
  <c r="FL52" i="8"/>
  <c r="FS51" i="8"/>
  <c r="FL50" i="8"/>
  <c r="FV49" i="8"/>
  <c r="FC46" i="8"/>
  <c r="FC38" i="8"/>
  <c r="FC30" i="8"/>
  <c r="FC20" i="8"/>
  <c r="FS12" i="8"/>
  <c r="FC8" i="8"/>
  <c r="AI50" i="5"/>
  <c r="EV7" i="8"/>
  <c r="ED30" i="3"/>
  <c r="EE11" i="3"/>
  <c r="DG52" i="8"/>
  <c r="D52" i="4" s="1"/>
  <c r="DG48" i="8"/>
  <c r="D48" i="4" s="1"/>
  <c r="DG44" i="8"/>
  <c r="D44" i="4" s="1"/>
  <c r="DG40" i="8"/>
  <c r="D40" i="4" s="1"/>
  <c r="DG36" i="8"/>
  <c r="D36" i="4" s="1"/>
  <c r="DG32" i="8"/>
  <c r="D32" i="4" s="1"/>
  <c r="DG28" i="8"/>
  <c r="D28" i="4" s="1"/>
  <c r="DG24" i="8"/>
  <c r="D24" i="4" s="1"/>
  <c r="DG20" i="8"/>
  <c r="D20" i="4" s="1"/>
  <c r="DG16" i="8"/>
  <c r="D16" i="4" s="1"/>
  <c r="DG12" i="8"/>
  <c r="D12" i="4" s="1"/>
  <c r="DG8" i="8"/>
  <c r="D8" i="4" s="1"/>
  <c r="EV53" i="8"/>
  <c r="EV49" i="8"/>
  <c r="EV45" i="8"/>
  <c r="EV41" i="8"/>
  <c r="EV37" i="8"/>
  <c r="EV33" i="8"/>
  <c r="EV29" i="8"/>
  <c r="EV25" i="8"/>
  <c r="EV21" i="8"/>
  <c r="EV17" i="8"/>
  <c r="EV13" i="8"/>
  <c r="EV9" i="8"/>
  <c r="DG7" i="8"/>
  <c r="D7" i="4" s="1"/>
  <c r="GF7" i="8"/>
  <c r="AI7" i="5" s="1"/>
  <c r="GF18" i="8"/>
  <c r="DG19" i="8"/>
  <c r="D19" i="4" s="1"/>
  <c r="DG15" i="8"/>
  <c r="D15" i="4" s="1"/>
  <c r="DG11" i="8"/>
  <c r="D11" i="4" s="1"/>
  <c r="EV55" i="8"/>
  <c r="EV51" i="8"/>
  <c r="EV47" i="8"/>
  <c r="EV43" i="8"/>
  <c r="EV39" i="8"/>
  <c r="EV35" i="8"/>
  <c r="EV31" i="8"/>
  <c r="EV27" i="8"/>
  <c r="EV23" i="8"/>
  <c r="EV19" i="8"/>
  <c r="EV15" i="8"/>
  <c r="EV11" i="8"/>
  <c r="HE14" i="8"/>
  <c r="ED9" i="3"/>
  <c r="ED54" i="3"/>
  <c r="ED52" i="3"/>
  <c r="EE42" i="3"/>
  <c r="ED23" i="3"/>
  <c r="EE19" i="3"/>
  <c r="DG50" i="8"/>
  <c r="D50" i="4" s="1"/>
  <c r="DG46" i="8"/>
  <c r="D46" i="4" s="1"/>
  <c r="DG42" i="8"/>
  <c r="D42" i="4" s="1"/>
  <c r="DG38" i="8"/>
  <c r="D38" i="4" s="1"/>
  <c r="DG34" i="8"/>
  <c r="D34" i="4" s="1"/>
  <c r="DG30" i="8"/>
  <c r="D30" i="4" s="1"/>
  <c r="DG26" i="8"/>
  <c r="D26" i="4" s="1"/>
  <c r="DG22" i="8"/>
  <c r="D22" i="4" s="1"/>
  <c r="DG18" i="8"/>
  <c r="D18" i="4" s="1"/>
  <c r="DG14" i="8"/>
  <c r="D14" i="4" s="1"/>
  <c r="DG10" i="8"/>
  <c r="D10" i="4" s="1"/>
  <c r="EV54" i="8"/>
  <c r="EV50" i="8"/>
  <c r="EV46" i="8"/>
  <c r="EV42" i="8"/>
  <c r="EV38" i="8"/>
  <c r="EV34" i="8"/>
  <c r="EV30" i="8"/>
  <c r="EV26" i="8"/>
  <c r="EV22" i="8"/>
  <c r="EV18" i="8"/>
  <c r="EV14" i="8"/>
  <c r="EV10" i="8"/>
  <c r="AI6" i="5"/>
  <c r="AI13" i="5" l="1"/>
  <c r="AI24" i="5"/>
  <c r="AI37" i="5"/>
  <c r="AI47" i="5"/>
  <c r="AI8" i="5"/>
  <c r="AJ8" i="5" s="1"/>
  <c r="HE53" i="8"/>
  <c r="O49" i="4"/>
  <c r="AJ49" i="5"/>
  <c r="AI48" i="5"/>
  <c r="O48" i="4" s="1"/>
  <c r="GF54" i="8"/>
  <c r="AI54" i="5" s="1"/>
  <c r="HE46" i="8"/>
  <c r="O46" i="4"/>
  <c r="HD46" i="8"/>
  <c r="HC53" i="8"/>
  <c r="HD53" i="8"/>
  <c r="AJ42" i="5"/>
  <c r="O42" i="4"/>
  <c r="AI16" i="5"/>
  <c r="AJ16" i="5" s="1"/>
  <c r="AI15" i="5"/>
  <c r="AJ15" i="5" s="1"/>
  <c r="AI53" i="5"/>
  <c r="AI51" i="5"/>
  <c r="AJ51" i="5" s="1"/>
  <c r="O25" i="4"/>
  <c r="AI21" i="5"/>
  <c r="O21" i="4" s="1"/>
  <c r="AJ45" i="5"/>
  <c r="O45" i="4"/>
  <c r="HC14" i="8"/>
  <c r="AI23" i="5"/>
  <c r="O23" i="4" s="1"/>
  <c r="AI22" i="5"/>
  <c r="HD14" i="8"/>
  <c r="AI31" i="5"/>
  <c r="O31" i="4" s="1"/>
  <c r="AI32" i="5"/>
  <c r="O32" i="4" s="1"/>
  <c r="AI39" i="5"/>
  <c r="AJ29" i="5"/>
  <c r="O29" i="4"/>
  <c r="O41" i="4"/>
  <c r="AJ41" i="5"/>
  <c r="HE34" i="8"/>
  <c r="HF34" i="8"/>
  <c r="HD13" i="8"/>
  <c r="HF13" i="8"/>
  <c r="HE38" i="8"/>
  <c r="HF38" i="8"/>
  <c r="HD9" i="8"/>
  <c r="HF9" i="8"/>
  <c r="HC25" i="8"/>
  <c r="HF25" i="8"/>
  <c r="HC8" i="8"/>
  <c r="HF8" i="8"/>
  <c r="HC44" i="8"/>
  <c r="HF44" i="8"/>
  <c r="HE10" i="8"/>
  <c r="HF10" i="8"/>
  <c r="HD18" i="8"/>
  <c r="HF18" i="8"/>
  <c r="HC24" i="8"/>
  <c r="HF24" i="8"/>
  <c r="HD29" i="8"/>
  <c r="HF29" i="8"/>
  <c r="HC26" i="8"/>
  <c r="HF26" i="8"/>
  <c r="HD52" i="8"/>
  <c r="HF52" i="8"/>
  <c r="HD45" i="8"/>
  <c r="HF45" i="8"/>
  <c r="HE25" i="8"/>
  <c r="HE26" i="8"/>
  <c r="O34" i="4"/>
  <c r="HD25" i="8"/>
  <c r="HC10" i="8"/>
  <c r="O40" i="4"/>
  <c r="AJ12" i="5"/>
  <c r="HD26" i="8"/>
  <c r="HE8" i="8"/>
  <c r="AJ36" i="5"/>
  <c r="O28" i="4"/>
  <c r="AJ44" i="5"/>
  <c r="AJ43" i="5"/>
  <c r="HE29" i="8"/>
  <c r="HC47" i="8"/>
  <c r="HD41" i="8"/>
  <c r="HC45" i="8"/>
  <c r="HC38" i="8"/>
  <c r="HD50" i="8"/>
  <c r="HE6" i="8"/>
  <c r="HD38" i="8"/>
  <c r="HC46" i="8"/>
  <c r="HD8" i="8"/>
  <c r="HD24" i="8"/>
  <c r="HE18" i="8"/>
  <c r="HE45" i="8"/>
  <c r="AJ9" i="5"/>
  <c r="HC50" i="8"/>
  <c r="HE24" i="8"/>
  <c r="HE42" i="8"/>
  <c r="HC22" i="8"/>
  <c r="HE52" i="8"/>
  <c r="O27" i="4"/>
  <c r="HC42" i="8"/>
  <c r="HC41" i="8"/>
  <c r="O11" i="4"/>
  <c r="HD10" i="8"/>
  <c r="HE41" i="8"/>
  <c r="HE22" i="8"/>
  <c r="O38" i="4"/>
  <c r="HE13" i="8"/>
  <c r="HD22" i="8"/>
  <c r="O26" i="4"/>
  <c r="HC9" i="8"/>
  <c r="HE9" i="8"/>
  <c r="HD40" i="8"/>
  <c r="HC34" i="8"/>
  <c r="HE50" i="8"/>
  <c r="HC49" i="8"/>
  <c r="HC40" i="8"/>
  <c r="HD34" i="8"/>
  <c r="HC29" i="8"/>
  <c r="HD49" i="8"/>
  <c r="HE40" i="8"/>
  <c r="HE49" i="8"/>
  <c r="AJ54" i="5"/>
  <c r="O54" i="4"/>
  <c r="HC21" i="8"/>
  <c r="HE21" i="8"/>
  <c r="HD21" i="8"/>
  <c r="AJ22" i="5"/>
  <c r="O22" i="4"/>
  <c r="AJ24" i="5"/>
  <c r="O24" i="4"/>
  <c r="HC16" i="8"/>
  <c r="HD16" i="8"/>
  <c r="HE16" i="8"/>
  <c r="HD15" i="8"/>
  <c r="HC15" i="8"/>
  <c r="HE15" i="8"/>
  <c r="O33" i="4"/>
  <c r="AJ33" i="5"/>
  <c r="HE17" i="8"/>
  <c r="HC17" i="8"/>
  <c r="HD17" i="8"/>
  <c r="AJ13" i="5"/>
  <c r="O13" i="4"/>
  <c r="AJ31" i="5"/>
  <c r="AJ18" i="5"/>
  <c r="O18" i="4"/>
  <c r="AJ14" i="5"/>
  <c r="O14" i="4"/>
  <c r="HD33" i="8"/>
  <c r="HC33" i="8"/>
  <c r="HE33" i="8"/>
  <c r="O17" i="4"/>
  <c r="AJ17" i="5"/>
  <c r="HC12" i="8"/>
  <c r="HD12" i="8"/>
  <c r="HE12" i="8"/>
  <c r="O35" i="4"/>
  <c r="AJ35" i="5"/>
  <c r="HC28" i="8"/>
  <c r="HD28" i="8"/>
  <c r="HE28" i="8"/>
  <c r="AJ53" i="5"/>
  <c r="O53" i="4"/>
  <c r="HD30" i="8"/>
  <c r="HE30" i="8"/>
  <c r="HC18" i="8"/>
  <c r="HD19" i="8"/>
  <c r="HE19" i="8"/>
  <c r="HC19" i="8"/>
  <c r="HD36" i="8"/>
  <c r="HC36" i="8"/>
  <c r="HE36" i="8"/>
  <c r="HE48" i="8"/>
  <c r="HC48" i="8"/>
  <c r="HD48" i="8"/>
  <c r="HE39" i="8"/>
  <c r="HC39" i="8"/>
  <c r="HD39" i="8"/>
  <c r="HC32" i="8"/>
  <c r="HD32" i="8"/>
  <c r="HE32" i="8"/>
  <c r="HE51" i="8"/>
  <c r="HD51" i="8"/>
  <c r="HC51" i="8"/>
  <c r="HD54" i="8"/>
  <c r="HE54" i="8"/>
  <c r="HC54" i="8"/>
  <c r="HD7" i="8"/>
  <c r="HC7" i="8"/>
  <c r="HE7" i="8"/>
  <c r="HC35" i="8"/>
  <c r="HE35" i="8"/>
  <c r="HD35" i="8"/>
  <c r="AJ7" i="5"/>
  <c r="O7" i="4"/>
  <c r="AJ50" i="5"/>
  <c r="O50" i="4"/>
  <c r="AJ20" i="5"/>
  <c r="O20" i="4"/>
  <c r="HD37" i="8"/>
  <c r="HE37" i="8"/>
  <c r="HC37" i="8"/>
  <c r="HE43" i="8"/>
  <c r="HD43" i="8"/>
  <c r="HC43" i="8"/>
  <c r="AJ30" i="5"/>
  <c r="O30" i="4"/>
  <c r="HD47" i="8"/>
  <c r="HE47" i="8"/>
  <c r="HC20" i="8"/>
  <c r="HE20" i="8"/>
  <c r="HD20" i="8"/>
  <c r="HD44" i="8"/>
  <c r="HE44" i="8"/>
  <c r="HD11" i="8"/>
  <c r="HC11" i="8"/>
  <c r="HE11" i="8"/>
  <c r="HD31" i="8"/>
  <c r="HE31" i="8"/>
  <c r="HC31" i="8"/>
  <c r="HC55" i="8"/>
  <c r="HE55" i="8"/>
  <c r="HD55" i="8"/>
  <c r="AJ55" i="5"/>
  <c r="O55" i="4"/>
  <c r="HD23" i="8"/>
  <c r="HC23" i="8"/>
  <c r="HE23" i="8"/>
  <c r="AJ47" i="5"/>
  <c r="O47" i="4"/>
  <c r="O19" i="4"/>
  <c r="AJ19" i="5"/>
  <c r="AJ10" i="5"/>
  <c r="O10" i="4"/>
  <c r="HD27" i="8"/>
  <c r="HC27" i="8"/>
  <c r="HE27" i="8"/>
  <c r="AJ37" i="5"/>
  <c r="O37" i="4"/>
  <c r="HC30" i="8"/>
  <c r="HC52" i="8"/>
  <c r="AJ6" i="5"/>
  <c r="O6" i="4"/>
  <c r="HC6" i="8"/>
  <c r="HD6" i="8"/>
  <c r="K47" i="7"/>
  <c r="DF4" i="1"/>
  <c r="O8" i="4" l="1"/>
  <c r="AJ48" i="5"/>
  <c r="HF56" i="8"/>
  <c r="HC56" i="8"/>
  <c r="HD56" i="8"/>
  <c r="HE56" i="8"/>
  <c r="O51" i="4"/>
  <c r="AJ21" i="5"/>
  <c r="O16" i="4"/>
  <c r="AJ32" i="5"/>
  <c r="O15" i="4"/>
  <c r="AJ23" i="5"/>
  <c r="O39" i="4"/>
  <c r="AJ39" i="5"/>
  <c r="CX61" i="8"/>
  <c r="DI9" i="1" s="1"/>
  <c r="CX77" i="8"/>
  <c r="DI25" i="1" s="1"/>
  <c r="CX66" i="8"/>
  <c r="DI14" i="1" s="1"/>
  <c r="CX82" i="8"/>
  <c r="DI30" i="1" s="1"/>
  <c r="CX71" i="8"/>
  <c r="DI19" i="1" s="1"/>
  <c r="CX64" i="8"/>
  <c r="DI12" i="1" s="1"/>
  <c r="CX80" i="8"/>
  <c r="DI28" i="1" s="1"/>
  <c r="CX97" i="8"/>
  <c r="DI45" i="1" s="1"/>
  <c r="CX90" i="8"/>
  <c r="DI38" i="1" s="1"/>
  <c r="CX106" i="8"/>
  <c r="DI54" i="1" s="1"/>
  <c r="CX83" i="8"/>
  <c r="DI31" i="1" s="1"/>
  <c r="CX99" i="8"/>
  <c r="DI47" i="1" s="1"/>
  <c r="CX92" i="8"/>
  <c r="DI40" i="1" s="1"/>
  <c r="CX119" i="8"/>
  <c r="DJ16" i="1" s="1"/>
  <c r="CX135" i="8"/>
  <c r="DJ32" i="1" s="1"/>
  <c r="CX154" i="8"/>
  <c r="DJ51" i="1" s="1"/>
  <c r="CX120" i="8"/>
  <c r="DJ17" i="1" s="1"/>
  <c r="CX136" i="8"/>
  <c r="DJ33" i="1" s="1"/>
  <c r="CX156" i="8"/>
  <c r="DJ53" i="1" s="1"/>
  <c r="CX117" i="8"/>
  <c r="DJ14" i="1" s="1"/>
  <c r="CX133" i="8"/>
  <c r="DJ30" i="1" s="1"/>
  <c r="CX149" i="8"/>
  <c r="DJ46" i="1" s="1"/>
  <c r="CX118" i="8"/>
  <c r="DJ15" i="1" s="1"/>
  <c r="CX134" i="8"/>
  <c r="DJ31" i="1" s="1"/>
  <c r="CX150" i="8"/>
  <c r="DJ47" i="1" s="1"/>
  <c r="CX212" i="8"/>
  <c r="DL6" i="1" s="1"/>
  <c r="CX216" i="8"/>
  <c r="DL10" i="1" s="1"/>
  <c r="CX220" i="8"/>
  <c r="DL14" i="1" s="1"/>
  <c r="CX224" i="8"/>
  <c r="DL18" i="1" s="1"/>
  <c r="CX228" i="8"/>
  <c r="DL22" i="1" s="1"/>
  <c r="CX232" i="8"/>
  <c r="DL26" i="1" s="1"/>
  <c r="CX236" i="8"/>
  <c r="DL30" i="1" s="1"/>
  <c r="CX237" i="8"/>
  <c r="DL31" i="1" s="1"/>
  <c r="CX241" i="8"/>
  <c r="DL35" i="1" s="1"/>
  <c r="CX245" i="8"/>
  <c r="DL39" i="1" s="1"/>
  <c r="CX249" i="8"/>
  <c r="DL43" i="1" s="1"/>
  <c r="CX253" i="8"/>
  <c r="DL47" i="1" s="1"/>
  <c r="CX162" i="8"/>
  <c r="DK8" i="1" s="1"/>
  <c r="CX254" i="8"/>
  <c r="DL48" i="1" s="1"/>
  <c r="CX258" i="8"/>
  <c r="DL52" i="1" s="1"/>
  <c r="CX160" i="8"/>
  <c r="DK6" i="1" s="1"/>
  <c r="CX167" i="8"/>
  <c r="DK13" i="1" s="1"/>
  <c r="CX174" i="8"/>
  <c r="DK20" i="1" s="1"/>
  <c r="CX173" i="8"/>
  <c r="DK19" i="1" s="1"/>
  <c r="CX185" i="8"/>
  <c r="DK31" i="1" s="1"/>
  <c r="CX177" i="8"/>
  <c r="DK23" i="1" s="1"/>
  <c r="CX182" i="8"/>
  <c r="DK28" i="1" s="1"/>
  <c r="CX179" i="8"/>
  <c r="DK25" i="1" s="1"/>
  <c r="CX180" i="8"/>
  <c r="DK26" i="1" s="1"/>
  <c r="CX195" i="8"/>
  <c r="DK41" i="1" s="1"/>
  <c r="CX199" i="8"/>
  <c r="DK45" i="1" s="1"/>
  <c r="CX204" i="8"/>
  <c r="DK50" i="1" s="1"/>
  <c r="CX206" i="8"/>
  <c r="DK52" i="1" s="1"/>
  <c r="CX205" i="8"/>
  <c r="DK51" i="1" s="1"/>
  <c r="CX65" i="8"/>
  <c r="DI13" i="1" s="1"/>
  <c r="CX81" i="8"/>
  <c r="DI29" i="1" s="1"/>
  <c r="CX70" i="8"/>
  <c r="DI18" i="1" s="1"/>
  <c r="CX59" i="8"/>
  <c r="DI7" i="1" s="1"/>
  <c r="CX75" i="8"/>
  <c r="DI23" i="1" s="1"/>
  <c r="CX68" i="8"/>
  <c r="DI16" i="1" s="1"/>
  <c r="CX85" i="8"/>
  <c r="DI33" i="1" s="1"/>
  <c r="CX101" i="8"/>
  <c r="DI49" i="1" s="1"/>
  <c r="CX94" i="8"/>
  <c r="DI42" i="1" s="1"/>
  <c r="CX87" i="8"/>
  <c r="DI35" i="1" s="1"/>
  <c r="CX103" i="8"/>
  <c r="DI51" i="1" s="1"/>
  <c r="CX96" i="8"/>
  <c r="DI44" i="1" s="1"/>
  <c r="CX123" i="8"/>
  <c r="DJ20" i="1" s="1"/>
  <c r="CX139" i="8"/>
  <c r="DJ36" i="1" s="1"/>
  <c r="CX124" i="8"/>
  <c r="DJ21" i="1" s="1"/>
  <c r="CX140" i="8"/>
  <c r="DJ37" i="1" s="1"/>
  <c r="CX121" i="8"/>
  <c r="DJ18" i="1" s="1"/>
  <c r="CX137" i="8"/>
  <c r="DJ34" i="1" s="1"/>
  <c r="CX158" i="8"/>
  <c r="DJ55" i="1" s="1"/>
  <c r="CX122" i="8"/>
  <c r="DJ19" i="1" s="1"/>
  <c r="CX138" i="8"/>
  <c r="DJ35" i="1" s="1"/>
  <c r="CX152" i="8"/>
  <c r="DJ49" i="1" s="1"/>
  <c r="CX213" i="8"/>
  <c r="DL7" i="1" s="1"/>
  <c r="CX217" i="8"/>
  <c r="DL11" i="1" s="1"/>
  <c r="CX221" i="8"/>
  <c r="DL15" i="1" s="1"/>
  <c r="CX226" i="8"/>
  <c r="DL20" i="1" s="1"/>
  <c r="CX229" i="8"/>
  <c r="DL23" i="1" s="1"/>
  <c r="CX233" i="8"/>
  <c r="DL27" i="1" s="1"/>
  <c r="CX238" i="8"/>
  <c r="DL32" i="1" s="1"/>
  <c r="CX242" i="8"/>
  <c r="DL36" i="1" s="1"/>
  <c r="CX246" i="8"/>
  <c r="DL40" i="1" s="1"/>
  <c r="CX250" i="8"/>
  <c r="DL44" i="1" s="1"/>
  <c r="CX255" i="8"/>
  <c r="DL49" i="1" s="1"/>
  <c r="CX259" i="8"/>
  <c r="DL53" i="1" s="1"/>
  <c r="CX161" i="8"/>
  <c r="DK7" i="1" s="1"/>
  <c r="CX168" i="8"/>
  <c r="DK14" i="1" s="1"/>
  <c r="CX165" i="8"/>
  <c r="DK11" i="1" s="1"/>
  <c r="CX189" i="8"/>
  <c r="DK35" i="1" s="1"/>
  <c r="CX187" i="8"/>
  <c r="DK33" i="1" s="1"/>
  <c r="CX194" i="8"/>
  <c r="DK40" i="1" s="1"/>
  <c r="CX198" i="8"/>
  <c r="DK44" i="1" s="1"/>
  <c r="CX203" i="8"/>
  <c r="DK49" i="1" s="1"/>
  <c r="CX200" i="8"/>
  <c r="DK46" i="1" s="1"/>
  <c r="CX207" i="8"/>
  <c r="DK53" i="1" s="1"/>
  <c r="CX69" i="8"/>
  <c r="DI17" i="1" s="1"/>
  <c r="CX58" i="8"/>
  <c r="DI6" i="1" s="1"/>
  <c r="CX74" i="8"/>
  <c r="DI22" i="1" s="1"/>
  <c r="CX63" i="8"/>
  <c r="DI11" i="1" s="1"/>
  <c r="CX79" i="8"/>
  <c r="DI27" i="1" s="1"/>
  <c r="CX72" i="8"/>
  <c r="DI20" i="1" s="1"/>
  <c r="CX89" i="8"/>
  <c r="DI37" i="1" s="1"/>
  <c r="CX105" i="8"/>
  <c r="DI53" i="1" s="1"/>
  <c r="CX98" i="8"/>
  <c r="DI46" i="1" s="1"/>
  <c r="CX91" i="8"/>
  <c r="DI39" i="1" s="1"/>
  <c r="CX107" i="8"/>
  <c r="DI55" i="1" s="1"/>
  <c r="CX84" i="8"/>
  <c r="DI32" i="1" s="1"/>
  <c r="CX100" i="8"/>
  <c r="DI48" i="1" s="1"/>
  <c r="CX111" i="8"/>
  <c r="DJ8" i="1" s="1"/>
  <c r="CX127" i="8"/>
  <c r="DJ24" i="1" s="1"/>
  <c r="CX143" i="8"/>
  <c r="DJ40" i="1" s="1"/>
  <c r="CX112" i="8"/>
  <c r="DJ9" i="1" s="1"/>
  <c r="CX128" i="8"/>
  <c r="DJ25" i="1" s="1"/>
  <c r="CX144" i="8"/>
  <c r="DJ41" i="1" s="1"/>
  <c r="CX109" i="8"/>
  <c r="DJ6" i="1" s="1"/>
  <c r="CX125" i="8"/>
  <c r="DJ22" i="1" s="1"/>
  <c r="CX141" i="8"/>
  <c r="DJ38" i="1" s="1"/>
  <c r="CX110" i="8"/>
  <c r="DJ7" i="1" s="1"/>
  <c r="CX126" i="8"/>
  <c r="DJ23" i="1" s="1"/>
  <c r="CX142" i="8"/>
  <c r="DJ39" i="1" s="1"/>
  <c r="CX151" i="8"/>
  <c r="DJ48" i="1" s="1"/>
  <c r="CX153" i="8"/>
  <c r="DJ50" i="1" s="1"/>
  <c r="CX214" i="8"/>
  <c r="DL8" i="1" s="1"/>
  <c r="CX218" i="8"/>
  <c r="DL12" i="1" s="1"/>
  <c r="CX222" i="8"/>
  <c r="DL16" i="1" s="1"/>
  <c r="CX225" i="8"/>
  <c r="DL19" i="1" s="1"/>
  <c r="CX230" i="8"/>
  <c r="DL24" i="1" s="1"/>
  <c r="CX234" i="8"/>
  <c r="DL28" i="1" s="1"/>
  <c r="CX239" i="8"/>
  <c r="DL33" i="1" s="1"/>
  <c r="CX243" i="8"/>
  <c r="DL37" i="1" s="1"/>
  <c r="CX247" i="8"/>
  <c r="DL41" i="1" s="1"/>
  <c r="CX251" i="8"/>
  <c r="DL45" i="1" s="1"/>
  <c r="CX163" i="8"/>
  <c r="DK9" i="1" s="1"/>
  <c r="CX256" i="8"/>
  <c r="DL50" i="1" s="1"/>
  <c r="CX260" i="8"/>
  <c r="DL54" i="1" s="1"/>
  <c r="CX164" i="8"/>
  <c r="DK10" i="1" s="1"/>
  <c r="CX166" i="8"/>
  <c r="DK12" i="1" s="1"/>
  <c r="CX171" i="8"/>
  <c r="DK17" i="1" s="1"/>
  <c r="CX170" i="8"/>
  <c r="DK16" i="1" s="1"/>
  <c r="CX181" i="8"/>
  <c r="DK27" i="1" s="1"/>
  <c r="CX178" i="8"/>
  <c r="DK24" i="1" s="1"/>
  <c r="CX183" i="8"/>
  <c r="DK29" i="1" s="1"/>
  <c r="CX176" i="8"/>
  <c r="DK22" i="1" s="1"/>
  <c r="CX184" i="8"/>
  <c r="DK30" i="1" s="1"/>
  <c r="CX190" i="8"/>
  <c r="DK36" i="1" s="1"/>
  <c r="CX193" i="8"/>
  <c r="DK39" i="1" s="1"/>
  <c r="CX197" i="8"/>
  <c r="DK43" i="1" s="1"/>
  <c r="CX201" i="8"/>
  <c r="DK47" i="1" s="1"/>
  <c r="CX208" i="8"/>
  <c r="DK54" i="1" s="1"/>
  <c r="CX73" i="8"/>
  <c r="DI21" i="1" s="1"/>
  <c r="CX62" i="8"/>
  <c r="DI10" i="1" s="1"/>
  <c r="CX78" i="8"/>
  <c r="DI26" i="1" s="1"/>
  <c r="CX67" i="8"/>
  <c r="DI15" i="1" s="1"/>
  <c r="CX60" i="8"/>
  <c r="DI8" i="1" s="1"/>
  <c r="CX76" i="8"/>
  <c r="DI24" i="1" s="1"/>
  <c r="CX93" i="8"/>
  <c r="DI41" i="1" s="1"/>
  <c r="CX86" i="8"/>
  <c r="DI34" i="1" s="1"/>
  <c r="CX102" i="8"/>
  <c r="DI50" i="1" s="1"/>
  <c r="CX95" i="8"/>
  <c r="DI43" i="1" s="1"/>
  <c r="CX88" i="8"/>
  <c r="DI36" i="1" s="1"/>
  <c r="CX104" i="8"/>
  <c r="DI52" i="1" s="1"/>
  <c r="CX115" i="8"/>
  <c r="DJ12" i="1" s="1"/>
  <c r="CX131" i="8"/>
  <c r="DJ28" i="1" s="1"/>
  <c r="CX147" i="8"/>
  <c r="DJ44" i="1" s="1"/>
  <c r="CX116" i="8"/>
  <c r="DJ13" i="1" s="1"/>
  <c r="CX132" i="8"/>
  <c r="DJ29" i="1" s="1"/>
  <c r="CX148" i="8"/>
  <c r="DJ45" i="1" s="1"/>
  <c r="CX113" i="8"/>
  <c r="DJ10" i="1" s="1"/>
  <c r="CX129" i="8"/>
  <c r="DJ26" i="1" s="1"/>
  <c r="CX145" i="8"/>
  <c r="DJ42" i="1" s="1"/>
  <c r="CX114" i="8"/>
  <c r="DJ11" i="1" s="1"/>
  <c r="CX130" i="8"/>
  <c r="DJ27" i="1" s="1"/>
  <c r="CX146" i="8"/>
  <c r="DJ43" i="1" s="1"/>
  <c r="CX155" i="8"/>
  <c r="DJ52" i="1" s="1"/>
  <c r="CX157" i="8"/>
  <c r="DJ54" i="1" s="1"/>
  <c r="CX215" i="8"/>
  <c r="DL9" i="1" s="1"/>
  <c r="CX219" i="8"/>
  <c r="DL13" i="1" s="1"/>
  <c r="CX223" i="8"/>
  <c r="DL17" i="1" s="1"/>
  <c r="CX227" i="8"/>
  <c r="DL21" i="1" s="1"/>
  <c r="CX231" i="8"/>
  <c r="DL25" i="1" s="1"/>
  <c r="CX235" i="8"/>
  <c r="DL29" i="1" s="1"/>
  <c r="CX240" i="8"/>
  <c r="DL34" i="1" s="1"/>
  <c r="CX244" i="8"/>
  <c r="DL38" i="1" s="1"/>
  <c r="CX248" i="8"/>
  <c r="DL42" i="1" s="1"/>
  <c r="CX252" i="8"/>
  <c r="DL46" i="1" s="1"/>
  <c r="CX257" i="8"/>
  <c r="DL51" i="1" s="1"/>
  <c r="CX261" i="8"/>
  <c r="DL55" i="1" s="1"/>
  <c r="CX172" i="8"/>
  <c r="DK18" i="1" s="1"/>
  <c r="CX169" i="8"/>
  <c r="DK15" i="1" s="1"/>
  <c r="CX175" i="8"/>
  <c r="DK21" i="1" s="1"/>
  <c r="CX186" i="8"/>
  <c r="DK32" i="1" s="1"/>
  <c r="CX188" i="8"/>
  <c r="DK34" i="1" s="1"/>
  <c r="CX192" i="8"/>
  <c r="DK38" i="1" s="1"/>
  <c r="CX191" i="8"/>
  <c r="DK37" i="1" s="1"/>
  <c r="CX196" i="8"/>
  <c r="DK42" i="1" s="1"/>
  <c r="CX202" i="8"/>
  <c r="DK48" i="1" s="1"/>
  <c r="CX209" i="8"/>
  <c r="DK55" i="1" s="1"/>
  <c r="CX24" i="8"/>
  <c r="DF24" i="1" s="1"/>
  <c r="DG24" i="1" s="1"/>
  <c r="CX20" i="8"/>
  <c r="DF20" i="1" s="1"/>
  <c r="DG20" i="1" s="1"/>
  <c r="CX12" i="8"/>
  <c r="DF12" i="1" s="1"/>
  <c r="DG12" i="1" s="1"/>
  <c r="CX29" i="8"/>
  <c r="DF29" i="1" s="1"/>
  <c r="DG29" i="1" s="1"/>
  <c r="CX51" i="8"/>
  <c r="DF51" i="1" s="1"/>
  <c r="DG51" i="1" s="1"/>
  <c r="CX33" i="8"/>
  <c r="DF33" i="1" s="1"/>
  <c r="DG33" i="1" s="1"/>
  <c r="CX45" i="8"/>
  <c r="DF45" i="1" s="1"/>
  <c r="DG45" i="1" s="1"/>
  <c r="CX34" i="8"/>
  <c r="DF34" i="1" s="1"/>
  <c r="DG34" i="1" s="1"/>
  <c r="CX10" i="8"/>
  <c r="DF10" i="1" s="1"/>
  <c r="DG10" i="1" s="1"/>
  <c r="CX48" i="8"/>
  <c r="DF48" i="1" s="1"/>
  <c r="CX6" i="8"/>
  <c r="DF6" i="1" s="1"/>
  <c r="CX49" i="8"/>
  <c r="DF49" i="1" s="1"/>
  <c r="CX8" i="8"/>
  <c r="DF8" i="1" s="1"/>
  <c r="CX7" i="8"/>
  <c r="DF7" i="1" s="1"/>
  <c r="CX14" i="8"/>
  <c r="DF14" i="1" s="1"/>
  <c r="DG14" i="1" s="1"/>
  <c r="CX46" i="8"/>
  <c r="DF46" i="1" s="1"/>
  <c r="DG46" i="1" s="1"/>
  <c r="CX31" i="8"/>
  <c r="DF31" i="1" s="1"/>
  <c r="CX35" i="8"/>
  <c r="DF35" i="1" s="1"/>
  <c r="CX28" i="8"/>
  <c r="DF28" i="1" s="1"/>
  <c r="CX44" i="8"/>
  <c r="DF44" i="1" s="1"/>
  <c r="CX41" i="8"/>
  <c r="DF41" i="1" s="1"/>
  <c r="CX25" i="8"/>
  <c r="DF25" i="1" s="1"/>
  <c r="CX43" i="8"/>
  <c r="DF43" i="1" s="1"/>
  <c r="CX53" i="8"/>
  <c r="DF53" i="1" s="1"/>
  <c r="CX9" i="8"/>
  <c r="DF9" i="1" s="1"/>
  <c r="CX52" i="8"/>
  <c r="DF52" i="1" s="1"/>
  <c r="CX40" i="8"/>
  <c r="DF40" i="1" s="1"/>
  <c r="CX30" i="8"/>
  <c r="DF30" i="1" s="1"/>
  <c r="CX16" i="8"/>
  <c r="DF16" i="1" s="1"/>
  <c r="CX32" i="8"/>
  <c r="DF32" i="1" s="1"/>
  <c r="CX26" i="8"/>
  <c r="DF26" i="1" s="1"/>
  <c r="CX23" i="8"/>
  <c r="DF23" i="1" s="1"/>
  <c r="CX47" i="8"/>
  <c r="DF47" i="1" s="1"/>
  <c r="CX39" i="8"/>
  <c r="DF39" i="1" s="1"/>
  <c r="CX36" i="8"/>
  <c r="DF36" i="1" s="1"/>
  <c r="CX38" i="8"/>
  <c r="DF38" i="1" s="1"/>
  <c r="CX15" i="8"/>
  <c r="DF15" i="1" s="1"/>
  <c r="CX13" i="8"/>
  <c r="DF13" i="1" s="1"/>
  <c r="CX55" i="8"/>
  <c r="DF55" i="1" s="1"/>
  <c r="DG55" i="1" s="1"/>
  <c r="CX27" i="8"/>
  <c r="DF27" i="1" s="1"/>
  <c r="CX18" i="8"/>
  <c r="DF18" i="1" s="1"/>
  <c r="CX22" i="8"/>
  <c r="DF22" i="1" s="1"/>
  <c r="CX54" i="8"/>
  <c r="DF54" i="1" s="1"/>
  <c r="CX11" i="8"/>
  <c r="DF11" i="1" s="1"/>
  <c r="CX42" i="8"/>
  <c r="DF42" i="1" s="1"/>
  <c r="CX17" i="8"/>
  <c r="DF17" i="1" s="1"/>
  <c r="CX37" i="8"/>
  <c r="DF37" i="1" s="1"/>
  <c r="CX21" i="8"/>
  <c r="DF21" i="1" s="1"/>
  <c r="CX19" i="8"/>
  <c r="DF19" i="1" s="1"/>
  <c r="CX50" i="8"/>
  <c r="DF50" i="1" s="1"/>
  <c r="DM20" i="1" l="1"/>
  <c r="DN20" i="1" s="1"/>
  <c r="J18" i="32" s="1"/>
  <c r="K18" i="32" s="1"/>
  <c r="DM50" i="1"/>
  <c r="DN50" i="1" s="1"/>
  <c r="J48" i="32" s="1"/>
  <c r="K48" i="32" s="1"/>
  <c r="DM24" i="1"/>
  <c r="DN24" i="1" s="1"/>
  <c r="J22" i="32" s="1"/>
  <c r="K22" i="32" s="1"/>
  <c r="DM41" i="1"/>
  <c r="DN41" i="1" s="1"/>
  <c r="J39" i="32" s="1"/>
  <c r="K39" i="32" s="1"/>
  <c r="DM36" i="1"/>
  <c r="DN36" i="1" s="1"/>
  <c r="J34" i="32" s="1"/>
  <c r="K34" i="32" s="1"/>
  <c r="DM8" i="1"/>
  <c r="DN8" i="1" s="1"/>
  <c r="J6" i="32" s="1"/>
  <c r="K6" i="32" s="1"/>
  <c r="DM21" i="1"/>
  <c r="DN21" i="1" s="1"/>
  <c r="J19" i="32" s="1"/>
  <c r="K19" i="32" s="1"/>
  <c r="DM37" i="1"/>
  <c r="DN37" i="1" s="1"/>
  <c r="J35" i="32" s="1"/>
  <c r="K35" i="32" s="1"/>
  <c r="DM22" i="1"/>
  <c r="DN22" i="1" s="1"/>
  <c r="J20" i="32" s="1"/>
  <c r="K20" i="32" s="1"/>
  <c r="DM33" i="1"/>
  <c r="DN33" i="1" s="1"/>
  <c r="J31" i="32" s="1"/>
  <c r="K31" i="32" s="1"/>
  <c r="DM18" i="1"/>
  <c r="DN18" i="1" s="1"/>
  <c r="J16" i="32" s="1"/>
  <c r="K16" i="32" s="1"/>
  <c r="DM40" i="1"/>
  <c r="DN40" i="1" s="1"/>
  <c r="J38" i="32" s="1"/>
  <c r="K38" i="32" s="1"/>
  <c r="DM38" i="1"/>
  <c r="DN38" i="1" s="1"/>
  <c r="J36" i="32" s="1"/>
  <c r="K36" i="32" s="1"/>
  <c r="DM19" i="1"/>
  <c r="DN19" i="1" s="1"/>
  <c r="J17" i="32" s="1"/>
  <c r="K17" i="32" s="1"/>
  <c r="DM9" i="1"/>
  <c r="DN9" i="1" s="1"/>
  <c r="J7" i="32" s="1"/>
  <c r="K7" i="32" s="1"/>
  <c r="DM34" i="1"/>
  <c r="DN34" i="1" s="1"/>
  <c r="J32" i="32" s="1"/>
  <c r="K32" i="32" s="1"/>
  <c r="DM15" i="1"/>
  <c r="DN15" i="1" s="1"/>
  <c r="J13" i="32" s="1"/>
  <c r="K13" i="32" s="1"/>
  <c r="DM39" i="1"/>
  <c r="DN39" i="1" s="1"/>
  <c r="J37" i="32" s="1"/>
  <c r="K37" i="32" s="1"/>
  <c r="DM6" i="1"/>
  <c r="DN6" i="1" s="1"/>
  <c r="J4" i="32" s="1"/>
  <c r="K4" i="32" s="1"/>
  <c r="DM35" i="1"/>
  <c r="DN35" i="1" s="1"/>
  <c r="J33" i="32" s="1"/>
  <c r="K33" i="32" s="1"/>
  <c r="DM16" i="1"/>
  <c r="DN16" i="1" s="1"/>
  <c r="J14" i="32" s="1"/>
  <c r="K14" i="32" s="1"/>
  <c r="DM29" i="1"/>
  <c r="DN29" i="1" s="1"/>
  <c r="J27" i="32" s="1"/>
  <c r="K27" i="32" s="1"/>
  <c r="DM30" i="1"/>
  <c r="DN30" i="1" s="1"/>
  <c r="J28" i="32" s="1"/>
  <c r="K28" i="32" s="1"/>
  <c r="DM26" i="1"/>
  <c r="DN26" i="1" s="1"/>
  <c r="J24" i="32" s="1"/>
  <c r="K24" i="32" s="1"/>
  <c r="DM27" i="1"/>
  <c r="DN27" i="1" s="1"/>
  <c r="J25" i="32" s="1"/>
  <c r="K25" i="32" s="1"/>
  <c r="DM17" i="1"/>
  <c r="DN17" i="1" s="1"/>
  <c r="J15" i="32" s="1"/>
  <c r="K15" i="32" s="1"/>
  <c r="DM42" i="1"/>
  <c r="DN42" i="1" s="1"/>
  <c r="J40" i="32" s="1"/>
  <c r="K40" i="32" s="1"/>
  <c r="DM23" i="1"/>
  <c r="DN23" i="1" s="1"/>
  <c r="J21" i="32" s="1"/>
  <c r="K21" i="32" s="1"/>
  <c r="DM13" i="1"/>
  <c r="DN13" i="1" s="1"/>
  <c r="J11" i="32" s="1"/>
  <c r="K11" i="32" s="1"/>
  <c r="DM31" i="1"/>
  <c r="DN31" i="1" s="1"/>
  <c r="J29" i="32" s="1"/>
  <c r="K29" i="32" s="1"/>
  <c r="DM28" i="1"/>
  <c r="DN28" i="1" s="1"/>
  <c r="J26" i="32" s="1"/>
  <c r="K26" i="32" s="1"/>
  <c r="DM14" i="1"/>
  <c r="DN14" i="1" s="1"/>
  <c r="J12" i="32" s="1"/>
  <c r="K12" i="32" s="1"/>
  <c r="DM43" i="1"/>
  <c r="DN43" i="1" s="1"/>
  <c r="J41" i="32" s="1"/>
  <c r="K41" i="32" s="1"/>
  <c r="DM10" i="1"/>
  <c r="DN10" i="1" s="1"/>
  <c r="J8" i="32" s="1"/>
  <c r="K8" i="32" s="1"/>
  <c r="DM32" i="1"/>
  <c r="DN32" i="1" s="1"/>
  <c r="J30" i="32" s="1"/>
  <c r="K30" i="32" s="1"/>
  <c r="DM11" i="1"/>
  <c r="DN11" i="1" s="1"/>
  <c r="J9" i="32" s="1"/>
  <c r="K9" i="32" s="1"/>
  <c r="DM44" i="1"/>
  <c r="DN44" i="1" s="1"/>
  <c r="J42" i="32" s="1"/>
  <c r="K42" i="32" s="1"/>
  <c r="DM7" i="1"/>
  <c r="DN7" i="1" s="1"/>
  <c r="J5" i="32" s="1"/>
  <c r="K5" i="32" s="1"/>
  <c r="DM12" i="1"/>
  <c r="DN12" i="1" s="1"/>
  <c r="J10" i="32" s="1"/>
  <c r="K10" i="32" s="1"/>
  <c r="DM25" i="1"/>
  <c r="DN25" i="1" s="1"/>
  <c r="J23" i="32" s="1"/>
  <c r="K23" i="32" s="1"/>
  <c r="DM55" i="1"/>
  <c r="DN55" i="1" s="1"/>
  <c r="J53" i="32" s="1"/>
  <c r="K53" i="32" s="1"/>
  <c r="DM51" i="1"/>
  <c r="DN51" i="1" s="1"/>
  <c r="J49" i="32" s="1"/>
  <c r="K49" i="32" s="1"/>
  <c r="DM52" i="1"/>
  <c r="DN52" i="1" s="1"/>
  <c r="J50" i="32" s="1"/>
  <c r="K50" i="32" s="1"/>
  <c r="DM47" i="1"/>
  <c r="DN47" i="1" s="1"/>
  <c r="J45" i="32" s="1"/>
  <c r="K45" i="32" s="1"/>
  <c r="DM45" i="1"/>
  <c r="DN45" i="1" s="1"/>
  <c r="J43" i="32" s="1"/>
  <c r="K43" i="32" s="1"/>
  <c r="DM48" i="1"/>
  <c r="DN48" i="1" s="1"/>
  <c r="J46" i="32" s="1"/>
  <c r="K46" i="32" s="1"/>
  <c r="DM46" i="1"/>
  <c r="DN46" i="1" s="1"/>
  <c r="J44" i="32" s="1"/>
  <c r="K44" i="32" s="1"/>
  <c r="DM53" i="1"/>
  <c r="DN53" i="1" s="1"/>
  <c r="J51" i="32" s="1"/>
  <c r="K51" i="32" s="1"/>
  <c r="DM49" i="1"/>
  <c r="DN49" i="1" s="1"/>
  <c r="J47" i="32" s="1"/>
  <c r="K47" i="32" s="1"/>
  <c r="DM54" i="1"/>
  <c r="DN54" i="1" s="1"/>
  <c r="J52" i="32" s="1"/>
  <c r="K52" i="32" s="1"/>
  <c r="DG17" i="1"/>
  <c r="DG23" i="1"/>
  <c r="DG28" i="1"/>
  <c r="DG8" i="1"/>
  <c r="DG37" i="1"/>
  <c r="DG15" i="1"/>
  <c r="DG16" i="1"/>
  <c r="DG25" i="1"/>
  <c r="DG44" i="1"/>
  <c r="DG7" i="1"/>
  <c r="DG21" i="1"/>
  <c r="DG11" i="1"/>
  <c r="DG27" i="1"/>
  <c r="DG13" i="1"/>
  <c r="DG39" i="1"/>
  <c r="DG32" i="1"/>
  <c r="DG40" i="1"/>
  <c r="DG43" i="1"/>
  <c r="DG41" i="1"/>
  <c r="DG31" i="1"/>
  <c r="DG50" i="1"/>
  <c r="DG22" i="1"/>
  <c r="DG38" i="1"/>
  <c r="DG9" i="1"/>
  <c r="DG48" i="1"/>
  <c r="DG54" i="1"/>
  <c r="DG47" i="1"/>
  <c r="DG52" i="1"/>
  <c r="DG19" i="1"/>
  <c r="DG42" i="1"/>
  <c r="DG18" i="1"/>
  <c r="DG36" i="1"/>
  <c r="DG26" i="1"/>
  <c r="DG30" i="1"/>
  <c r="DG53" i="1"/>
  <c r="DG35" i="1"/>
  <c r="DG49" i="1"/>
  <c r="DG6" i="1"/>
  <c r="GL57" i="8"/>
  <c r="R24" i="2"/>
  <c r="HH9" i="8"/>
  <c r="AG35" i="2"/>
  <c r="AH35" i="2" s="1"/>
  <c r="E24" i="2"/>
  <c r="AB26" i="2" s="1"/>
  <c r="GM57" i="8"/>
  <c r="M24" i="2"/>
  <c r="Q24" i="2"/>
  <c r="GP57" i="8"/>
  <c r="GO57" i="8"/>
  <c r="GK57" i="8"/>
  <c r="P24" i="2"/>
  <c r="GR57" i="8"/>
  <c r="AE35" i="2"/>
  <c r="AF35" i="2" s="1"/>
  <c r="AK39" i="2"/>
  <c r="AL39" i="2" s="1"/>
  <c r="H24" i="2"/>
  <c r="AE26" i="2" s="1"/>
  <c r="C24" i="2"/>
  <c r="O24" i="2"/>
  <c r="G24" i="2"/>
  <c r="AD26" i="2" s="1"/>
  <c r="F24" i="2"/>
  <c r="AC26" i="2" s="1"/>
  <c r="GN57" i="8"/>
  <c r="GQ57" i="8"/>
  <c r="AI37" i="2"/>
  <c r="AJ37" i="2" s="1"/>
  <c r="AK37" i="2"/>
  <c r="AL37" i="2" s="1"/>
  <c r="N24" i="2"/>
  <c r="AK26" i="2" s="1"/>
  <c r="AG37" i="2"/>
  <c r="AH37" i="2" s="1"/>
  <c r="AE39" i="2"/>
  <c r="AF39" i="2" s="1"/>
  <c r="AI39" i="2"/>
  <c r="AJ39" i="2" s="1"/>
  <c r="AI35" i="2"/>
  <c r="AJ35" i="2" s="1"/>
  <c r="S24" i="2"/>
  <c r="AE37" i="2"/>
  <c r="AF37" i="2" s="1"/>
  <c r="L24" i="2"/>
  <c r="AI26" i="2" s="1"/>
  <c r="I24" i="2"/>
  <c r="AF26" i="2" s="1"/>
  <c r="K24" i="2"/>
  <c r="AH26" i="2" s="1"/>
  <c r="D24" i="2"/>
  <c r="AA26" i="2" s="1"/>
  <c r="T24" i="2"/>
  <c r="AK35" i="2"/>
  <c r="AL35" i="2" s="1"/>
  <c r="AG39" i="2"/>
  <c r="AH39" i="2" s="1"/>
  <c r="J24" i="2"/>
  <c r="AG26" i="2" s="1"/>
  <c r="B24" i="2" l="1"/>
  <c r="HH7" i="8"/>
  <c r="AC4" i="27"/>
  <c r="H36" i="26"/>
  <c r="AS4" i="27"/>
  <c r="X5" i="25"/>
  <c r="H126" i="26"/>
  <c r="AN5" i="25"/>
  <c r="H96" i="26"/>
  <c r="H66" i="26"/>
  <c r="H156" i="26"/>
  <c r="M4" i="27"/>
  <c r="H6" i="26"/>
  <c r="H186" i="26"/>
  <c r="H5" i="25"/>
</calcChain>
</file>

<file path=xl/sharedStrings.xml><?xml version="1.0" encoding="utf-8"?>
<sst xmlns="http://schemas.openxmlformats.org/spreadsheetml/2006/main" count="2260" uniqueCount="760">
  <si>
    <t>เลขที่</t>
  </si>
  <si>
    <t>ชื่อ - สกุล</t>
  </si>
  <si>
    <t>สัปดาห์ที่</t>
  </si>
  <si>
    <t>วันที่</t>
  </si>
  <si>
    <t>รวมเวลาเรียน</t>
  </si>
  <si>
    <t>ร้อยละ</t>
  </si>
  <si>
    <t>หมายเหตุ</t>
  </si>
  <si>
    <t>คาบ</t>
  </si>
  <si>
    <t>คะแนน</t>
  </si>
  <si>
    <t>ปลายภาค</t>
  </si>
  <si>
    <t>แก้ตัว</t>
  </si>
  <si>
    <t>ร</t>
  </si>
  <si>
    <t>มส</t>
  </si>
  <si>
    <t>สรุปผลการเรียน</t>
  </si>
  <si>
    <t>คิดเป็นร้อยละ</t>
  </si>
  <si>
    <t>การอนุมัติผลการเรียน</t>
  </si>
  <si>
    <t>เลขประจำตัว</t>
  </si>
  <si>
    <t>สรุปผล</t>
  </si>
  <si>
    <t>ผ่าน</t>
  </si>
  <si>
    <t>ไม่ผ่าน</t>
  </si>
  <si>
    <t>สรุปผลการประเมิน</t>
  </si>
  <si>
    <t>ตัวชี้วัดทั้งหมด</t>
  </si>
  <si>
    <t>ไม่ผ่านเกณฑ์</t>
  </si>
  <si>
    <t>ผ่านเกณฑ์</t>
  </si>
  <si>
    <t>สรุปผลการประเมินคุณภาพของผู้เรียน</t>
  </si>
  <si>
    <t>รายการประเมิน</t>
  </si>
  <si>
    <t>ระดับผลการประเมิน</t>
  </si>
  <si>
    <t>คุณลักษณะอันพึงประสงค์</t>
  </si>
  <si>
    <t>การอ่าน  คิดวิเคราะห์  พูดและเขียนสื่อความ</t>
  </si>
  <si>
    <t>คะแนนระหว่างเรียน</t>
  </si>
  <si>
    <t>คะแนนสอบ</t>
  </si>
  <si>
    <t>รวมคะแนน</t>
  </si>
  <si>
    <t>ผลการเรียน</t>
  </si>
  <si>
    <t>ระดับ</t>
  </si>
  <si>
    <t>1.  รักชาติ  ศาสน์  กษัตริย์</t>
  </si>
  <si>
    <t>2.  ซื่อสัตย์สุจริต</t>
  </si>
  <si>
    <t>1.1 เป็นพลเมืองดี</t>
  </si>
  <si>
    <t>ของชาติ</t>
  </si>
  <si>
    <t>1.2 ธำรงไว้ซึ่งความ</t>
  </si>
  <si>
    <t>เป็นไทย</t>
  </si>
  <si>
    <t>1.3 ศรัทธา ยึดมั่น</t>
  </si>
  <si>
    <t>และปฏิบัติตนตาม</t>
  </si>
  <si>
    <t>หลักศาสนา</t>
  </si>
  <si>
    <t>1.4 เคารพเทิดทูน</t>
  </si>
  <si>
    <t>สถาบันพระมหา</t>
  </si>
  <si>
    <t>กษัตริย์</t>
  </si>
  <si>
    <t>สรุปข้อ 1</t>
  </si>
  <si>
    <t>2.1 ประพฤติตรงตาม</t>
  </si>
  <si>
    <t>ความเป็นจริงต่อตนเอง</t>
  </si>
  <si>
    <t>ทั้งทางกาย วาจา ใจ</t>
  </si>
  <si>
    <t>2.2 ประพฤติตรงตาม</t>
  </si>
  <si>
    <t>ความเป็นจริงต่อผู้อื่น</t>
  </si>
  <si>
    <t>สรุปข้อ 2</t>
  </si>
  <si>
    <t>3.  มีวินัย</t>
  </si>
  <si>
    <t>4.  ใฝ่เรียนรู้</t>
  </si>
  <si>
    <t xml:space="preserve">5.  อยู่อย่างพอเพียง </t>
  </si>
  <si>
    <t>โรงเรียน และสังคม</t>
  </si>
  <si>
    <t>สรุปข้อ 3</t>
  </si>
  <si>
    <t>4.1 ตั้งใจ เพียรพยายาม</t>
  </si>
  <si>
    <t>ในการเรียนและเข้าร่วม</t>
  </si>
  <si>
    <t>การเรียนรู้</t>
  </si>
  <si>
    <t>สรุปข้อ 4</t>
  </si>
  <si>
    <t>5.1 ดำเนินชีวิตอย่างพอ</t>
  </si>
  <si>
    <t>ประมาณ มีเหตุผล</t>
  </si>
  <si>
    <t>รอบคอบ มีคุณธรรม</t>
  </si>
  <si>
    <t>5.2 มีภูมิคุ้มกันในตัวที่ดี</t>
  </si>
  <si>
    <t>สรุปข้อ 5</t>
  </si>
  <si>
    <t>สรุปข้อ 8</t>
  </si>
  <si>
    <t>ชุมชนและสังคม</t>
  </si>
  <si>
    <t>ประโยชน์ต่อโรงเรียน</t>
  </si>
  <si>
    <t>8.2 เข้าร่วมกิจกรรมที่เป็น</t>
  </si>
  <si>
    <t>โดยไม่หวังผลตอบแทน</t>
  </si>
  <si>
    <t>ความเต็มใจและพึงพอใจ</t>
  </si>
  <si>
    <t>8.1 ช่วยเหลือผู้อื่นด้วย</t>
  </si>
  <si>
    <t>สรุปข้อ 7</t>
  </si>
  <si>
    <t>ได้อย่างถูกต้องเหมาะสม</t>
  </si>
  <si>
    <t>ภาษาไทยในการสื่อสาร</t>
  </si>
  <si>
    <t>7.2 เห็นคุณค่าและใช้</t>
  </si>
  <si>
    <t>สรุปข้อ 6</t>
  </si>
  <si>
    <t>งานสำเร็จตามเป้าหมาย</t>
  </si>
  <si>
    <t>พยายามและอดทนเพื่อให้</t>
  </si>
  <si>
    <t>6.2 ทำงานด้วยความเพียร</t>
  </si>
  <si>
    <t>การงาน</t>
  </si>
  <si>
    <t>ในการปฏิบัติหน้าที่</t>
  </si>
  <si>
    <t>6.1 ตั้งใจและรับผิดชอบ</t>
  </si>
  <si>
    <t>8.  มีจิตสาธารณะ</t>
  </si>
  <si>
    <t>7. รักความเป็นไทย</t>
  </si>
  <si>
    <t>6.  มุ่งมั่นในการทำงาน</t>
  </si>
  <si>
    <t>การอ่าน คิดวิเคราะห์ พูดและเขียนสื่อความ</t>
  </si>
  <si>
    <t>ข้อที่ 1</t>
  </si>
  <si>
    <t>ข้อที่ 2</t>
  </si>
  <si>
    <t>ข้อที่ 3</t>
  </si>
  <si>
    <t>ข้อที่ 4</t>
  </si>
  <si>
    <t>ข้อที่ 5</t>
  </si>
  <si>
    <t>สามารถจับประเด็น</t>
  </si>
  <si>
    <t>สำคัญและประเด็น</t>
  </si>
  <si>
    <t>สนับสนุนโต้แย้ง</t>
  </si>
  <si>
    <t>สามารถสรุปคุณค่า</t>
  </si>
  <si>
    <t>สรุปการประเมินผลคุณลักษณะอันพึงประสงค์</t>
  </si>
  <si>
    <t>3.1 ปฏิบัติตามข้อตกลง กฎเกณฑ์</t>
  </si>
  <si>
    <t>ระเบียบ ข้อบังคับของครอบครัว</t>
  </si>
  <si>
    <t>4.2 แสวงหาความรู้จากแหล่งเรียนรู้ต่าง ๆ ทั้งภายในและ</t>
  </si>
  <si>
    <t>ภายนอกโรงเรียน ด้วยการเลือกใช้สื่ออย่างเหมาะสม บันทึก</t>
  </si>
  <si>
    <t>ความรู้ วิเคราะห์ สรุปเป็นองค์ความรู้และนำไปใช้ในชีวิตได้</t>
  </si>
  <si>
    <t>ได้อย่างมีความสุข</t>
  </si>
  <si>
    <t>ปรับตัวเพื่ออยู่ในสังคม</t>
  </si>
  <si>
    <t>7.1 ภาคภูมิใจในขนบธรรมเนียม</t>
  </si>
  <si>
    <t>ประเพณี ศิลปะวัฒนธรรมไทย</t>
  </si>
  <si>
    <t>และมีความกตัญญูกตเวที</t>
  </si>
  <si>
    <t>7. รักความเป็นไทย (ต่อ)</t>
  </si>
  <si>
    <t>ทอดภูมิปัญญาไทย</t>
  </si>
  <si>
    <t>7.3 อนุรักษ์และสืบ</t>
  </si>
  <si>
    <t>การประเมิน</t>
  </si>
  <si>
    <t>(ระดับคุณภาพ)</t>
  </si>
  <si>
    <t>(คะแนน)</t>
  </si>
  <si>
    <t>ลำดับความเป็นไปได้ของเรื่อง</t>
  </si>
  <si>
    <t>สมเหตุสมผล  ความน่าเชื่อถือ</t>
  </si>
  <si>
    <t>สามารถวิเคราะห์ วิจารณ์ความ</t>
  </si>
  <si>
    <t>สนเทศได้ตามวัตถุประสงค์</t>
  </si>
  <si>
    <t>การอ่าน  เพื่อหาข้อมูลสาร</t>
  </si>
  <si>
    <t>สามารถคัดสรรสื่อที่ต้อง</t>
  </si>
  <si>
    <t>จากการอ่าน</t>
  </si>
  <si>
    <t>แง่คิด แนวคิดที่ได้</t>
  </si>
  <si>
    <t>สามารถสรุป อภิปราย ขยายความ</t>
  </si>
  <si>
    <t>แสดงความคิดเห็น โต้แย้ง สนับสนุน</t>
  </si>
  <si>
    <t>โน้มน้าว โดยการเขียนสื่อสาร</t>
  </si>
  <si>
    <t>ข้อ</t>
  </si>
  <si>
    <t>K</t>
  </si>
  <si>
    <t>P</t>
  </si>
  <si>
    <t>A</t>
  </si>
  <si>
    <t>รวม</t>
  </si>
  <si>
    <t>(ชม.)</t>
  </si>
  <si>
    <t>มาตรฐาน</t>
  </si>
  <si>
    <t>สาระ</t>
  </si>
  <si>
    <t>สรุปการประเมินผลตัวชี้วัด / ผลการเรียนรู้</t>
  </si>
  <si>
    <t>อันพึงประสงค์</t>
  </si>
  <si>
    <t>คะแนนคุณลักษณะ</t>
  </si>
  <si>
    <r>
      <t>คะแนนตัวชี้วัด</t>
    </r>
    <r>
      <rPr>
        <b/>
        <sz val="12"/>
        <rFont val="Angsana New"/>
        <family val="1"/>
      </rPr>
      <t xml:space="preserve"> /</t>
    </r>
  </si>
  <si>
    <t>ชั่วโมงที่</t>
  </si>
  <si>
    <t>ต.ค./พ.ย.</t>
  </si>
  <si>
    <t>ปกติ</t>
  </si>
  <si>
    <t>คะแนนวัดผลการเรียน  (อัตราส่วนคะแนนระหว่างเรียน : คะแนนปลายภาค</t>
  </si>
  <si>
    <t>:</t>
  </si>
  <si>
    <t>)</t>
  </si>
  <si>
    <t>ข้อที่</t>
  </si>
  <si>
    <t>ตัวชี้วัด / ผลการเรียนรู้ที่คาดหวัง</t>
  </si>
  <si>
    <t>ผลการเรียนรู้ ฯ</t>
  </si>
  <si>
    <t>ตัวชี้วัด/ผลการเรียนรู้ฯที่สอบเก็บคะแนนกลางภาคเรียน</t>
  </si>
  <si>
    <t>ตัวชี้วัด/ผลการเรียนรู้ฯที่สอบเก็บคะแนนปลายภาคเรียน</t>
  </si>
  <si>
    <t>ตัวชี้วัด</t>
  </si>
  <si>
    <t>กำหนดการสอน            รหัสวิชา</t>
  </si>
  <si>
    <t>มีตัวชี้วัด / ผลการเรียนรู้ ทั้งหมด</t>
  </si>
  <si>
    <t>สรุปคะแนนตัวชี้วัด</t>
  </si>
  <si>
    <t>สรุปตัวชี้วัด</t>
  </si>
  <si>
    <t>คุณลักษณะฯ</t>
  </si>
  <si>
    <t>การอ่านฯ</t>
  </si>
  <si>
    <t>สรุป</t>
  </si>
  <si>
    <t>สรปคุณลักษณะ</t>
  </si>
  <si>
    <t>ทั้งหมด 8 ข้อ</t>
  </si>
  <si>
    <t>นร</t>
  </si>
  <si>
    <t>เกรด</t>
  </si>
  <si>
    <t>คุณลักษณะ</t>
  </si>
  <si>
    <t>การอ่าน</t>
  </si>
  <si>
    <t>ครูผู้สอน</t>
  </si>
  <si>
    <t>ครูที่ปรึกษา</t>
  </si>
  <si>
    <t>ชั้นมัธยมศึกษาปีที่</t>
  </si>
  <si>
    <t>ภาคเรียนที่</t>
  </si>
  <si>
    <t>ปีการศึกษา</t>
  </si>
  <si>
    <t>รหัสวิชา</t>
  </si>
  <si>
    <t>รายวิชา</t>
  </si>
  <si>
    <t>เวลาเรียน</t>
  </si>
  <si>
    <t>ชั่วโมง/สัปดาห์</t>
  </si>
  <si>
    <t>หน่วยกิต</t>
  </si>
  <si>
    <t>ครั้งที่</t>
  </si>
  <si>
    <t>กำหนดสอน</t>
  </si>
  <si>
    <t>วัน / เดือน / ปี</t>
  </si>
  <si>
    <t>สาเหตุ</t>
  </si>
  <si>
    <t>บันทึกการสอนชดเชย</t>
  </si>
  <si>
    <t>บันทึกการตรวจจากกลุ่มบริหารงานพัฒนาวิชาการ</t>
  </si>
  <si>
    <t>วัน / เดือน /ปี</t>
  </si>
  <si>
    <t>รายการแก้ไข</t>
  </si>
  <si>
    <t>(รายการ)</t>
  </si>
  <si>
    <t>กำหนดสอนชดเชย</t>
  </si>
  <si>
    <t>คะแนนเฉลี่ย</t>
  </si>
  <si>
    <t>เกรดเฉลี่ย</t>
  </si>
  <si>
    <t>ร้อยละ 2 - 4</t>
  </si>
  <si>
    <t>จำนวน</t>
  </si>
  <si>
    <t>วิเคราะห์</t>
  </si>
  <si>
    <t>คุณ</t>
  </si>
  <si>
    <t>ตัว</t>
  </si>
  <si>
    <t>กลาง</t>
  </si>
  <si>
    <t>สอบ</t>
  </si>
  <si>
    <t>ลักษณะ</t>
  </si>
  <si>
    <t>ชี้วัด</t>
  </si>
  <si>
    <t>ภาค</t>
  </si>
  <si>
    <t>คือ</t>
  </si>
  <si>
    <t>สมรรถนะสำคัญของผู้เรียน</t>
  </si>
  <si>
    <t>ความสามารถ</t>
  </si>
  <si>
    <t>ในการสื่อสาร</t>
  </si>
  <si>
    <t>ในการคิด</t>
  </si>
  <si>
    <t>ในการแก้ปัญหา</t>
  </si>
  <si>
    <t>ในการใช้ทักษะชีวิต</t>
  </si>
  <si>
    <t>ในการใช้เทคโนโลยี</t>
  </si>
  <si>
    <t>สมรรถนะที่ 1</t>
  </si>
  <si>
    <t>สมรรถนะที่ 2</t>
  </si>
  <si>
    <t>สมรรถนะที่ 3</t>
  </si>
  <si>
    <t>สมรรถนะที่ 4</t>
  </si>
  <si>
    <t>สมรรถนะที่ 5</t>
  </si>
  <si>
    <t>กลางภาค</t>
  </si>
  <si>
    <t>สมรรถนะฯ</t>
  </si>
  <si>
    <t>สมรรถนะ</t>
  </si>
  <si>
    <t>ปพ.5-ป</t>
  </si>
  <si>
    <t>แบบบันทึกผลการเรียนประจำรายวิชา</t>
  </si>
  <si>
    <t>หลักสูตรการศึกษาขั้นพื้นฐาน</t>
  </si>
  <si>
    <t>โรงเรียนสุราษฎร์ธานี  จังหวัดสุราษฎร์ธานี</t>
  </si>
  <si>
    <r>
      <t xml:space="preserve">กลุ่มสาระการเรียนรู้ </t>
    </r>
    <r>
      <rPr>
        <b/>
        <u/>
        <sz val="16"/>
        <rFont val="Angsana New"/>
        <family val="1"/>
      </rPr>
      <t xml:space="preserve">                           </t>
    </r>
  </si>
  <si>
    <t>สาระการเรียนรู้พื้นฐาน</t>
  </si>
  <si>
    <t>สาระการเรียนรู้เพิ่มเติม</t>
  </si>
  <si>
    <t></t>
  </si>
  <si>
    <t>ห้อง</t>
  </si>
  <si>
    <t>รวมเวลาเรียนตลอดภาคเรียน</t>
  </si>
  <si>
    <t>ชั่วโมง</t>
  </si>
  <si>
    <t>ระดับผลการเรียนที่ผ่าน</t>
  </si>
  <si>
    <t>ระดับผลการเรียนที่ไม่ผ่าน</t>
  </si>
  <si>
    <t>จำนวน
นักเรียน
ทั้งหมด</t>
  </si>
  <si>
    <t>สรุปอ่านคิดวิเคราะห์
และเขียนสื่อความ</t>
  </si>
  <si>
    <t>รุปคุณลักษณะ
อันพึงประสงคื</t>
  </si>
  <si>
    <r>
      <t xml:space="preserve">ดีเยี่ยม
</t>
    </r>
    <r>
      <rPr>
        <sz val="16"/>
        <rFont val="Angsana New"/>
        <family val="1"/>
      </rPr>
      <t>3</t>
    </r>
  </si>
  <si>
    <r>
      <t xml:space="preserve">ดี
</t>
    </r>
    <r>
      <rPr>
        <sz val="16"/>
        <rFont val="Angsana New"/>
        <family val="1"/>
      </rPr>
      <t>2</t>
    </r>
  </si>
  <si>
    <r>
      <t xml:space="preserve">ผ่าน
</t>
    </r>
    <r>
      <rPr>
        <sz val="16"/>
        <rFont val="Angsana New"/>
        <family val="1"/>
      </rPr>
      <t>1</t>
    </r>
  </si>
  <si>
    <r>
      <t xml:space="preserve">ไม่ผ่าน
</t>
    </r>
    <r>
      <rPr>
        <sz val="16"/>
        <rFont val="Angsana New"/>
        <family val="1"/>
      </rPr>
      <t>0</t>
    </r>
  </si>
  <si>
    <t>อัตราส่วนคะแนนระหว่างภาค : ปลายภาค</t>
  </si>
  <si>
    <t>เรียนเสนอเพื่อโปรดพิจารณา</t>
  </si>
  <si>
    <t>ผู้อำนวยการโรงเรียนสุราษฎร์ธานี</t>
  </si>
  <si>
    <t xml:space="preserve">          </t>
  </si>
  <si>
    <t>£</t>
  </si>
  <si>
    <t>อนุมัติ</t>
  </si>
  <si>
    <t>ไม่อนุมัติ</t>
  </si>
  <si>
    <t>ลงชื่อ</t>
  </si>
  <si>
    <t>หัวหน้ากลุ่มสาระการเรียนรู้</t>
  </si>
  <si>
    <t>กลุ่มงานวัดผล</t>
  </si>
  <si>
    <t>รองผู้อำนวยการกลุ่มบริหารวิชาการ</t>
  </si>
  <si>
    <t>.........../........................................./.....................</t>
  </si>
  <si>
    <t>ผู้ทาน</t>
  </si>
  <si>
    <t>ผู้กรอกคะแนน</t>
  </si>
  <si>
    <t>มาตรฐานด้านการจัดการศึกษา</t>
  </si>
  <si>
    <t>ให้นักเรียนท่องจำและนำไปปฏิบัติ</t>
  </si>
  <si>
    <t>1.</t>
  </si>
  <si>
    <t>2.</t>
  </si>
  <si>
    <t>ทักษะกระบวนการ สมรรถนะ และคุณลักษณะอันพึงประสงค์</t>
  </si>
  <si>
    <t xml:space="preserve">ครูมีการกำหนดเป้าหมาย คุณภาพผู้เรียนทั้งด้านความรู้ </t>
  </si>
  <si>
    <t>ครูมีการวิเคราะห์ผู้เรียนเป็นรายบุคคล และใช้ข้อมูลใน</t>
  </si>
  <si>
    <t>การวางแผนการจัดการเรียนรู้ เพื่อพัฒนาศักยภาพของผู้เรียน</t>
  </si>
  <si>
    <t>3.</t>
  </si>
  <si>
    <t>ครูออกแบบและจัดการเรียนรู้ที่ตอบสนองความแตกต่าง</t>
  </si>
  <si>
    <t>ระหว่างบุคคล และพัฒนาการทางสติปัญญา</t>
  </si>
  <si>
    <t>4.</t>
  </si>
  <si>
    <t>ครูใช้สื่อและเทคโนโลยีที่เหมาะสม ผนวกกับการนำบริบท</t>
  </si>
  <si>
    <t>และภูมิปัญญาของท้องถิ่น มาบูรณาการในการจัดการเรียนรู้</t>
  </si>
  <si>
    <t>มาตรฐานที่ 7  ครูปฏิบัติงานตามบทบาท</t>
  </si>
  <si>
    <t>หน้าที่อย่างมีประสิทธิภาพ</t>
  </si>
  <si>
    <t>5.</t>
  </si>
  <si>
    <t>ครูมีการวัดและประเมินผลที่มุ่งเน้นการพัฒนาการเรียนรู้</t>
  </si>
  <si>
    <t>ของผู้เรียนด้วยวิธีการที่หลากหลาย</t>
  </si>
  <si>
    <t>6.</t>
  </si>
  <si>
    <t>ครูให้คำแนะนำ คำปรึกษา และแก้ไขปัญหาให้แก่ผู้เรียน</t>
  </si>
  <si>
    <t>ทั้งด้านการเรียนและคุณภาพชีวิตด้วยความเสมอภาค</t>
  </si>
  <si>
    <t>7.</t>
  </si>
  <si>
    <t>ครูมีการศึกษาวิจัยและพัฒนาการจัดการเรียนรู้ในวิชา</t>
  </si>
  <si>
    <t>ที่ตนรับผิดชอบและใช้ผลในการปรับการสอน</t>
  </si>
  <si>
    <t>8.</t>
  </si>
  <si>
    <t>ครูประพฤติ ปฏิบัติตนเป็นแบบอย่างที่ดีและเป็นสมาชิกที่ดี</t>
  </si>
  <si>
    <t>ของสถานศึกษา</t>
  </si>
  <si>
    <t>9.</t>
  </si>
  <si>
    <t>ครูจัดการเรียนการสอนตามวิชาที่ได้รับมอบหมายเต็มเวลา</t>
  </si>
  <si>
    <t>เต็มความสามารถ</t>
  </si>
  <si>
    <t>ค่านิยม ๑๒ ประการ ของ คสช.</t>
  </si>
  <si>
    <t>รักชาติ ศาสนา พระมหากษัตริย์</t>
  </si>
  <si>
    <t>ซื่อสัตย์ เสียสละ อดทน</t>
  </si>
  <si>
    <t>กตัญญู ต่อพ่อแม่ ผู้ปกครอง ครูบาอาจารย์</t>
  </si>
  <si>
    <t>ใฝ่หาความรู้ หมั่นศึกษา เล่าเรียน</t>
  </si>
  <si>
    <t>รักษาวัฒนธรรม ประเพณีไทย</t>
  </si>
  <si>
    <t>มีศีลธรรม มีน้ำใจ และแบ่งปัน</t>
  </si>
  <si>
    <t>เข้าใจ เรียนรู้ การเป็นประชาธิปไตย อันมีพระมหากษัตริย์</t>
  </si>
  <si>
    <t>ทรงเป็นประมุขที่ถูกต้อง</t>
  </si>
  <si>
    <t>มีระเบียบวินัย เคารพกฎหมาย เคารพผู้ใหญ่</t>
  </si>
  <si>
    <t>มีสติรู้ตัว รู้คิด รู้ทำ</t>
  </si>
  <si>
    <t>10.</t>
  </si>
  <si>
    <t>รู้จักใช้หลักปรัชญาเศรษฐกิจพอเพียง</t>
  </si>
  <si>
    <t>11.</t>
  </si>
  <si>
    <t>12.</t>
  </si>
  <si>
    <t>เข้มแข็งทั้งกายใจ ไม่ยอมแพ้ต่ออำนาจฝ่ายต่ำ</t>
  </si>
  <si>
    <t>คิดถึงผลประโยชน์ส่วนรวม มากกว่าผลประโยชน์ส่วนตน</t>
  </si>
  <si>
    <t>1. การประเมินผลการเรียน</t>
  </si>
  <si>
    <t>2. อัตราส่วนคะแนนระหว่างภาค : ปลายภาค 70 : 30 คือ</t>
  </si>
  <si>
    <t xml:space="preserve">    2.1 คะแนนผลการเรียนรู้ระหว่างภาค ครั้งที่ 1   </t>
  </si>
  <si>
    <t xml:space="preserve">  2.2 คะแนนผลการเรียนรู้ระหว่างภาค ครั้งที่ 2  </t>
  </si>
  <si>
    <t xml:space="preserve">         25 คะแนน</t>
  </si>
  <si>
    <t xml:space="preserve">       20 คะแนน</t>
  </si>
  <si>
    <t>ด้านความรู้ (K)</t>
  </si>
  <si>
    <t>โครงงาน</t>
  </si>
  <si>
    <t>ชิ้นงาน</t>
  </si>
  <si>
    <t>รายงาน</t>
  </si>
  <si>
    <t>แฟ้มสะสมงาน</t>
  </si>
  <si>
    <t>สัมภาษณ์</t>
  </si>
  <si>
    <t>สังเกต</t>
  </si>
  <si>
    <t>สอบวัดความรู้</t>
  </si>
  <si>
    <t>อัตนัย</t>
  </si>
  <si>
    <t>ปรนัย</t>
  </si>
  <si>
    <t>กระบวนการทำงาน (P)</t>
  </si>
  <si>
    <t>คุณลักษณะอันพึงประสงค์ (A)</t>
  </si>
  <si>
    <t>อื่น ๆ</t>
  </si>
  <si>
    <t xml:space="preserve">  2.3 คะแนนผลการเรียนรู้ระหว่างภาค ครั้งที่ 3   </t>
  </si>
  <si>
    <t xml:space="preserve">       25 คะแนน</t>
  </si>
  <si>
    <t>สอบวัดความรู้           -      คะแนน</t>
  </si>
  <si>
    <t>ปรนัย              -      คะแนน</t>
  </si>
  <si>
    <t>ผู้วัดและประเมินผล</t>
  </si>
  <si>
    <t>1. นักเรียน</t>
  </si>
  <si>
    <t>2. เพื่อน</t>
  </si>
  <si>
    <t>3. ผู้ปกครอง</t>
  </si>
  <si>
    <t>4. ครู</t>
  </si>
  <si>
    <t>5. อื่น ๆ</t>
  </si>
  <si>
    <t xml:space="preserve">     2.5 การวัดคุณลักษณะอันพึงประสงค์</t>
  </si>
  <si>
    <t xml:space="preserve">    2.6 สมรรถนะของผู้เรียน</t>
  </si>
  <si>
    <t xml:space="preserve">     1. รักชาติ ศาสน์ กษัตริย์         2. ซื่อสัตย์สุจริต</t>
  </si>
  <si>
    <t>1. ความสามารถในการสื่อสาร</t>
  </si>
  <si>
    <t>2. ความสามารถในการคิด</t>
  </si>
  <si>
    <t>3. ความสามารถในการแก้ปัญหา</t>
  </si>
  <si>
    <t>4. ความสามารถในการใช้ทักษะชีวิต</t>
  </si>
  <si>
    <t>5. ความสามารถในการใช้เทคโนโลยี</t>
  </si>
  <si>
    <r>
      <t></t>
    </r>
    <r>
      <rPr>
        <sz val="18"/>
        <color theme="1"/>
        <rFont val="Wingdings 2"/>
        <family val="1"/>
        <charset val="2"/>
      </rPr>
      <t>£</t>
    </r>
  </si>
  <si>
    <t xml:space="preserve">  2.4 การสอบวัดผลปลายภาค     30      คะแนน</t>
  </si>
  <si>
    <t xml:space="preserve"> คะแนน</t>
  </si>
  <si>
    <t>ชื่อวิชา</t>
  </si>
  <si>
    <t>คำอธิบายรายวิชา</t>
  </si>
  <si>
    <t>เดือน</t>
  </si>
  <si>
    <t>มาตรฐาน  ตัวชี้วัด / ผลการเรียนรู้</t>
  </si>
  <si>
    <t>หน่วย
การ
เรียนรู้ที่</t>
  </si>
  <si>
    <t>ชื่อหน่วย</t>
  </si>
  <si>
    <t>ตัวชี้วัด / ผลการเรียนรู้</t>
  </si>
  <si>
    <t>จำนวน
ชั่วโมง</t>
  </si>
  <si>
    <t>แหล่งเรียนรู้</t>
  </si>
  <si>
    <t>บันทึกครูผู้สอน</t>
  </si>
  <si>
    <t>วัน เดือน ปี</t>
  </si>
  <si>
    <t>รายการบันทึก</t>
  </si>
  <si>
    <t>คำชี้แจง</t>
  </si>
  <si>
    <t>การบันทึกเวลาเรียน</t>
  </si>
  <si>
    <t xml:space="preserve">     จนถึงวันสิ้นภาคเรียนแล้วเขียนข้อความพักการเรียน หรือลาออกแล้วแต่กรณี</t>
  </si>
  <si>
    <t>1.   วันที่ เดือน ให้เขียนโดยย่อ สัปดาห์หนึ่งกำหนดไว้ 5 ช่อง</t>
  </si>
  <si>
    <t>2.   จำนวนชั่วโมงที่..........  ให้เขียน 1, 2, 3, ถ้าสอนหลายชั่วโมงในเวลาเดียวกันให้เขียน 1-2, 3-4 หรือ 1-3..</t>
  </si>
  <si>
    <t>4.   ถ้าพักการเรียนหรือลาออกระหว่างภาคเรียนให้ขีดเส้นตรงด้วยหมึกแดง ตั้งแต่วันที่พักการเรียนหรือวันที่ลาออก</t>
  </si>
  <si>
    <t>5.   รวมจำนวนชั่วโมงเรียนเมื่อสิ้นภาคเรียน ให้รวมเวลามาเรียนจริงของนักเรียนลงในช่องรวมเวลาเรียน แล้วกรอกเวลาเรียนเต็ม</t>
  </si>
  <si>
    <t xml:space="preserve">     และเวลาเรียน 80% ของรายวิชานั้นๆ นักเรียนที่มีเวลาเรียนไม่ถึง 80% ของรายวิชานั้นให้เขียนด้วยหมึกสีแดง</t>
  </si>
  <si>
    <t>6.  นักเรียนต้องมีเวลาเรียนไม่ต่ำกว่า 80% ของเวลาเรียนเต็มในแต่ละรายวิชาจึงจะมีสิทธิ์เข้าสอบปลายภาคเรียนในรายวิชานั้นๆ</t>
  </si>
  <si>
    <t>7.   กรณีที่นักเรียนมีเวลาเรียนต่ำกว่า 60%  ของเวลาเรียนเต็มในแต่ละรายวิชา นักเรียนต้องลงทะเบียนเรียนซ้ำในรายวิชานั้น</t>
  </si>
  <si>
    <t xml:space="preserve">     ยกเว้นมีเหตุสุดวิสัย ให้อยู่ในดุลยพินิจของหัวหน้าสถานศึกษา</t>
  </si>
  <si>
    <t>8.   กรณีที่นักเรียนมีเวลาเรียนเกิน 60% แต่ไม่ถึง 80% ของเวลาเรียนเต็มในแต่ละรายวิชาให้ครูประจำวิชาจัดให้นักเรียนเรียนเพิ่ม</t>
  </si>
  <si>
    <t xml:space="preserve">     โดยใช้สอนซ่อมเสริม หรือมอบหมายงานให้จนมีเวลาเรียนครบตามกำหนด แล้วจึงให้สอบปลายภาค ผลการประเมินไม่เกิน "1"</t>
  </si>
  <si>
    <t>9.   การประเมินผลระหว่างภาคเรียน</t>
  </si>
  <si>
    <t xml:space="preserve">             ภาคเรียนที่ 1 ประเมินระหว่าง</t>
  </si>
  <si>
    <t>ครั้งที่  1  เดือนพฤษภาคม - มิถุนายน</t>
  </si>
  <si>
    <t>ครั้งที่  2  เดือนมิถุนายน - กรกฎาคม</t>
  </si>
  <si>
    <t>ครั้งที่  3  เดือนกรกฎาคม - สิงหาคม</t>
  </si>
  <si>
    <t xml:space="preserve">             ภาคเรียนที่ 2 ประเมินระหว่าง</t>
  </si>
  <si>
    <t>ครั้งที่  1  เดือนพฤศจิกายน - ธันวาคม</t>
  </si>
  <si>
    <t>ครั้งที่  2  เดือนธันวาคม - มกราคม</t>
  </si>
  <si>
    <t>ครั้งที่  3  เดือนมกราคม - กุมภาพันธ์</t>
  </si>
  <si>
    <t>10.  กรณีที่นักเรียนขาดเรียนตั้งแต่ 2 ครั้งขึ้นไป ให้ครูผู้สอนติดตามพฤติกรรม และแจ้งผลต่อวัดผลเพื่อประสานผู้ปกครอง</t>
  </si>
  <si>
    <t xml:space="preserve">     และครูที่ปรึกษา หรือหัวหน้าระดับ เพื่อการปรับปรุงแก้ไขได้ทันท่วงที</t>
  </si>
  <si>
    <t>11.  การประเมินการอ่าน คิดวิเคราะห์และเขียนสื่อความ ผู้สอนพิจารณาประเมินจากผลงสย รายงาน โครงงาน แบบทดสอบ</t>
  </si>
  <si>
    <t xml:space="preserve">     หรือผลการเรียนของผู้เรียนเป็นระยะจนสิ้นปีการศึกษาจึงต้ดสินผลการอ่าน คิดวิเคราะห์และเขียนสื่อความ</t>
  </si>
  <si>
    <t>ตารางเปรียบเทียบหน่วยการเรียน  จำนวน 80%, 60%</t>
  </si>
  <si>
    <t>หน่วยการเรียน</t>
  </si>
  <si>
    <t>ชั่วโมง/ภาค</t>
  </si>
  <si>
    <t>ขาดได้ไม่เกิน</t>
  </si>
  <si>
    <t>12.  การวัดและการประเมินผลการเรียนรู้ ครูประจำวิชาประเมินผลตามสภาพจริง ควบคู่ไปกับการใช้การทดสอบแบบต่างๆ อย่างสมดุล</t>
  </si>
  <si>
    <t xml:space="preserve">     และลงคะแนนตามตัวชี้วัด/ผลการเรียนรู้ ตามหน่วยการเรียนรู้</t>
  </si>
  <si>
    <t>13.  ครูประจำวิชาต้องประเมินผ้เรียนทุกตัวชี้วัด และผ่านเกณฑ์ที่สถานศึกษากำหนด คือ ร้อยละ 60 ทุกตัวชี้วัดแต่ครูผู้สอนสามารถ</t>
  </si>
  <si>
    <t xml:space="preserve">     กำหนดเกณฑ์ที่ยอมรับได้ในการผ่านตัวชี้วัดทุกตัวเพื่อการพัฒนาศักยภาพ และท้าทายการเรียนรู้ กรณีนักเรียนไม่ผ่านเกณฑ์</t>
  </si>
  <si>
    <t xml:space="preserve">     การประเมินตัวชี้วัด ครูประจำวิชาต้องให้นักเรียนได้รับการพัฒนาจนผ่านเกณฑ์การประเมินที่ยอมรับได้การลงคะแนนให้รวม</t>
  </si>
  <si>
    <t xml:space="preserve">     คะแนนที่ผ่านเกณฑ์ ดังตัวอย่าง</t>
  </si>
  <si>
    <t>หน่วยการเรียนรู้</t>
  </si>
  <si>
    <t xml:space="preserve">            คะแนน</t>
  </si>
  <si>
    <t xml:space="preserve">            ด.ช.เก่งกาจ</t>
  </si>
  <si>
    <t xml:space="preserve">            ด.ช.เกรียงไกร</t>
  </si>
  <si>
    <t>1       6</t>
  </si>
  <si>
    <t>2        6</t>
  </si>
  <si>
    <t>14.  การประเมินความสามารถในการอ่าน คิดวิเคราะห์และเขียน</t>
  </si>
  <si>
    <t xml:space="preserve">     -  ครูผู้สอนต้องปลูกฝังและพัฒนาความสามารถในการอ่าน คิดวิเคราะห์และเขียนให้เกิดกับผู้เรียนอย่างต่อเนื่องในกระบวนการ</t>
  </si>
  <si>
    <t xml:space="preserve">        จัดการเรียนรู้ตามกลุ่มสาระการเรียนรู้ในหลักสูตร</t>
  </si>
  <si>
    <t xml:space="preserve">     -  กำหนดสาระงาน ชิ้นงานให้กับนักเรียนได้ปฏิบัติสอดคล้องกับขอบเขตและตัวชี้วัดที่กำหนด</t>
  </si>
  <si>
    <t xml:space="preserve">     -  ขอบเขตการประเมินความสามารถในการอ่าน คิดวิเคราะห์และเขียน ระดับมัธยมศึกษาตอนปลาย (ม.4 - ม.6)</t>
  </si>
  <si>
    <t xml:space="preserve">        การอ่านจากสื่อสิ่งพิมพ์และสื่ออิเล็กทรอนิกส์ที่ให้มูลสารสนเทศ ความรู้ประสบการณ์ แนวคิดทฤษฎีรวมทั้งความงดงามทางภาษา</t>
  </si>
  <si>
    <t xml:space="preserve">       ที่เอื้อให้ผู้อ่านวิเคราะห์ วิพากษ์ วิจารณ์ แสดงความคิดเห็น โต้แย้งสนับสนุน ทำนายคาดการณ์ ตลอดจนประยุกต์ใช้ในการตัดสินใจ</t>
  </si>
  <si>
    <t xml:space="preserve">     -  ตัวชี้วัดความสามารถในการอ่านคิดวิเคราะห์เขียน</t>
  </si>
  <si>
    <t xml:space="preserve">        1.  สามารถอ่านเพื่อการศึกษา ค้นคว้า เพิ่มพูนความรู้ประสบการณ์และการประยุกต์ใช้ในชีวิตประจำวัน</t>
  </si>
  <si>
    <t xml:space="preserve">        2.  สามารถจับประเด็นสำคัญลำดับเหตุการณ์จากการอ่านสื่อที่มีความซับซ้อน</t>
  </si>
  <si>
    <t xml:space="preserve">        3.  สามารถวิเคราะห์สิ่งที่ผู้เขียนสื่อสารกับผู้อ่าน และสามารถวิพากษ์ให้ข้อเสนอแนะในแง่มุมต่างๆ</t>
  </si>
  <si>
    <t xml:space="preserve">        4.  สามารถประเมินความน่าเชื่อถือ คุณค่า แนวคิดที่ได้จากสิ่งที่อ่านอย่างหลากหลาย</t>
  </si>
  <si>
    <t xml:space="preserve">        5.  สามารถเขียนแสดงความคิดเห็นโต้แย้ง สรุปโดยมีข้อมูลอธิบายสนันสนุนอย่างเพียงพอและสมเหตุสมผล</t>
  </si>
  <si>
    <t xml:space="preserve">     - การประเมินความสามารถในการอ่าน คิดวิเคราะห์และเขียนกำหนดการตัดสินคุณภาพ 4 ระดับ คือ ดีเยี่ยม ดี ผ่าน และไม่ผ่าน</t>
  </si>
  <si>
    <t>15.  การประเมินคุณลักษณะอันพึงประสงค์ ผู้สอนประเมินเป็นระยะๆ ใน 8  คุณลักษณะของผู้เรียนตามหลักสูตรแกนกลางการศึกษา</t>
  </si>
  <si>
    <t xml:space="preserve">      ขั้นพื้นฐาน พุทธศักราช 2551 ประกอบด้วย รักชาติ ศาสน์ กษัตริย์ ซื่อสัตย์สุจริต มีวินัย ใฝ่เรียนรู้ อยู่อย่างพอเพียง มุ่งมั่นใน</t>
  </si>
  <si>
    <t xml:space="preserve">     การทำงาน รักความเป็นไทย มีจิตสาธาณะโดยพิจารณาจากตัวชี้วัดและเกณฑ์การประเมินคุณลักษณะอันพึงประสงค์ เป็นแนวทาง</t>
  </si>
  <si>
    <t xml:space="preserve">     ในการประเมินและตัดสินเป็นระดับคุณภาพ 4 ระดับ คือ ดีเยี่ยม ดี ผ่านและไม่ผ่าน ตอนปลายภาคเรียน</t>
  </si>
  <si>
    <t>16.  การประเมินสมรรถะของผู้เรียน ซึ่งประกอบไปด้วย ความสามารถในการสื่อสาร ความสารมารถในการคิด ความสามารถในการ</t>
  </si>
  <si>
    <t xml:space="preserve">     แก้ปัญหา ความสามารถในการใช้ทักษะชีวิต ความสามารถในการใช้เทคโนโลยี ครูผู้สอนต้องใช้วิธีการประเมินที่เน้นการปฏิบัติ </t>
  </si>
  <si>
    <t xml:space="preserve">     และการบูรณาการอยู่ในกระบวนการเรียนการสอนตามตัวชี้วัด / มาตรฐานการเรียนรู้ และสามารถตรวจสอบได้ว่า ผู้เรียน</t>
  </si>
  <si>
    <t xml:space="preserve">     เกิดสมรรถนะสำคัญตามที่หลักสูตรกำหนดในระดับคุณภาพใด</t>
  </si>
  <si>
    <t>14.  ขอบเขตการประเมินความสามารถในการอ่าน คิดวิเคราะห์และเขียน ระดับมัธยมศึกษาตอนต้น (ม.1 - ม.3)</t>
  </si>
  <si>
    <t xml:space="preserve">        การอ่านจากสื่อสิ่งพิมพ์และสื่ออิเล็กทรอนิกส์ที่ให้มูลสารสนเทศ ข้อคิดความรู้เกี่ยวกับสังคมละสิ่งแวดล้อม ที่เอื้อให้ผู้อ่านวิเคราะห์</t>
  </si>
  <si>
    <t xml:space="preserve">       วิพากษ์ วิจารณ์ สรุปแนวคิดคุณค่าที่ได้นำไปประยุกต์ใช้ด้วยวิจารณญาณ และถ่ายทอดเป็นข้อขียนเชิงสร้างสรรค์หรือรายงาน</t>
  </si>
  <si>
    <t xml:space="preserve">        ด้วยภาษาที่ถูกต้องเหมาะสม เช่นอ่านหนังสือพิมพ์ วารสาร หนังสือเรียน บทความสันทรพจน์ คำแนะนำ คำเตือน </t>
  </si>
  <si>
    <t xml:space="preserve">        แผนภูมิตาราง แผนที่</t>
  </si>
  <si>
    <t xml:space="preserve">     -  ตัวชี้วัดความสามารถในการอ่าน คิดวิเคราะห์และเขียน</t>
  </si>
  <si>
    <t xml:space="preserve">            ความรู้จากการอ่าน</t>
  </si>
  <si>
    <t xml:space="preserve">       1.  สามารถคัดสรรสื่อที่ต้องการ อ่านเพื่อหาข้อมูลสารสนเทศได้ตามวัตถุประสงค์ สามารถสร้างความเข้าใจและประยุกต์ใช้</t>
  </si>
  <si>
    <t xml:space="preserve">        2.  สามารถจับประเด็นสำคัญและประเด็นสนับสนุน โต้แย้ง</t>
  </si>
  <si>
    <t xml:space="preserve">        3.  สามารถวิเคราะห์ วิจารณ์ ความสมเหตุสมผล ความน่าเชื่อถือ ลำดับความและความเป็นไปได้ของ
เรื่องที่อ่าน
</t>
  </si>
  <si>
    <t xml:space="preserve">        4.  สามารถสรุปคุณค่า แนวคิด แง่คิดที่ได้จากการอ่าน</t>
  </si>
  <si>
    <t xml:space="preserve">        5.  สามารถสรุป อภิปราย ขยายความแสดงความคิดเห็น โต้แย้ง  สนับสนุน  โน้มน้าว โดยการเขียนสื่อสาร</t>
  </si>
  <si>
    <t xml:space="preserve">            ในรูปแบบต่าง ๆ เช่น ผังความคิด เป็นต้น</t>
  </si>
  <si>
    <t xml:space="preserve">        แก้ปัญหาและถ่ายทอดเป็นข้อเขียนเชิงสร้างสรรค์ รายงาน บทความทางวิชาการอย่างถูกต้องตามหลักวิชา เช่น อ่านบทความ</t>
  </si>
  <si>
    <t xml:space="preserve">        วิชาการ วรรณกรรมประเภทต่างๆ</t>
  </si>
  <si>
    <t>grade</t>
  </si>
  <si>
    <t>count</t>
  </si>
  <si>
    <t>%</t>
  </si>
  <si>
    <t>sum</t>
  </si>
  <si>
    <t>X-bar</t>
  </si>
  <si>
    <t>S.D.</t>
  </si>
  <si>
    <t>ครั้งที่ 1 (For I)</t>
  </si>
  <si>
    <t>ครั้งที่ 2 (Sum I)</t>
  </si>
  <si>
    <t>ครั้งที่ 3 (For II)</t>
  </si>
  <si>
    <t>รวมคะแนนระหว่างภาค</t>
  </si>
  <si>
    <t>สาเหตุ
ที่ไม่ได้เข้าเรียน</t>
  </si>
  <si>
    <t>รวมเวลาที่ไม่ได้มาเรียน</t>
  </si>
  <si>
    <t>รวมเวลาที่ได้มาเรียน</t>
  </si>
  <si>
    <t>ป่วย</t>
  </si>
  <si>
    <t>ลา</t>
  </si>
  <si>
    <t>ขาด</t>
  </si>
  <si>
    <t>หนี</t>
  </si>
  <si>
    <t>บันทึกการวัดผลประเมินผลปลายภาค (SumII)</t>
  </si>
  <si>
    <t>คะแนนรวม
ตลอดภาค</t>
  </si>
  <si>
    <t>ระดับผลการเรียน</t>
  </si>
  <si>
    <t>ผลการการอ่าน คิดวิเคราะห์
และเขียนสื่อความ</t>
  </si>
  <si>
    <t>ระดับคุณภาพ</t>
  </si>
  <si>
    <t>บันทึกการประเมินด้านคุณลักษณะอันพึงประสงค์</t>
  </si>
  <si>
    <t>เกณฑ์การประเมิน
และให้คะแนน</t>
  </si>
  <si>
    <t>หน่วยที่</t>
  </si>
  <si>
    <t>หน่วยการ
เรียนรู้...........</t>
  </si>
  <si>
    <t>หัวข้อที่ประเมิน และระดับคุณภาพ</t>
  </si>
  <si>
    <t>ตัวชี้วัด
ผลการเรียนรู้</t>
  </si>
  <si>
    <t>ตัวชี้วัด / ระดับคุณภาพ</t>
  </si>
  <si>
    <t>①</t>
  </si>
  <si>
    <t>②</t>
  </si>
  <si>
    <t>③</t>
  </si>
  <si>
    <t>④</t>
  </si>
  <si>
    <t>⑤</t>
  </si>
  <si>
    <t>⑥</t>
  </si>
  <si>
    <t>⑦</t>
  </si>
  <si>
    <t>⑧</t>
  </si>
  <si>
    <t>คะแนน
เต็ม</t>
  </si>
  <si>
    <t>หัวข้อการประเมิน</t>
  </si>
  <si>
    <t xml:space="preserve">      ศาสน์  กษัตริย์</t>
  </si>
  <si>
    <t>การตัดสินคุณภาพ</t>
  </si>
  <si>
    <t>*  คุณลักษณะ</t>
  </si>
  <si>
    <t>อันพึ่งประสงค์</t>
  </si>
  <si>
    <t xml:space="preserve">* การอ่าน </t>
  </si>
  <si>
    <t>คิดวิเคราะห์ และ</t>
  </si>
  <si>
    <t>เขียนสื่อความ</t>
  </si>
  <si>
    <t xml:space="preserve">  3 = ดีเยี่ยม</t>
  </si>
  <si>
    <t xml:space="preserve">  2 = ดี</t>
  </si>
  <si>
    <t xml:space="preserve">  1 = ผ่าน</t>
  </si>
  <si>
    <t xml:space="preserve">  0 = ไม่ผ่าน</t>
  </si>
  <si>
    <t>เกณฑ์การตัดสิน</t>
  </si>
  <si>
    <t xml:space="preserve"> 0   - 49 = 0</t>
  </si>
  <si>
    <t xml:space="preserve"> 50 - 54 = 1</t>
  </si>
  <si>
    <t xml:space="preserve"> 55 - 59 = 1.5</t>
  </si>
  <si>
    <t xml:space="preserve"> 60 - 64 = 2</t>
  </si>
  <si>
    <t xml:space="preserve"> 65 - 69 = 2.5</t>
  </si>
  <si>
    <t xml:space="preserve"> 70 - 74 = 3</t>
  </si>
  <si>
    <t xml:space="preserve"> 75 - 79 = 3.5</t>
  </si>
  <si>
    <t xml:space="preserve"> 80 - 100 = 4</t>
  </si>
  <si>
    <t>(70)</t>
  </si>
  <si>
    <t>กินข้าวได้</t>
  </si>
  <si>
    <t>ง30103</t>
  </si>
  <si>
    <t>การงานอาชีพ(งานคอมพิวเตอร์)</t>
  </si>
  <si>
    <t>ปพ.5-ต</t>
  </si>
  <si>
    <t>คะแนนเต็ม</t>
  </si>
  <si>
    <t>คะแนนสูงสุด</t>
  </si>
  <si>
    <t>คะแนนต่ำสุด</t>
  </si>
  <si>
    <t>จำนวนนักเรียนที่มีคะแนนเท่ากันสูงสุด</t>
  </si>
  <si>
    <t>70:30</t>
  </si>
  <si>
    <t>R</t>
  </si>
  <si>
    <t>มาตรฐาน  ตัวชี้วัด / ผลการเรียนรู้ (ต่อ)</t>
  </si>
  <si>
    <t>=IF(ISBLANK(B55),"",A44+1)</t>
  </si>
  <si>
    <t>3.5</t>
  </si>
  <si>
    <t>4</t>
  </si>
  <si>
    <t>3</t>
  </si>
  <si>
    <t>2.5</t>
  </si>
  <si>
    <t>2</t>
  </si>
  <si>
    <t>1.5</t>
  </si>
  <si>
    <t>1</t>
  </si>
  <si>
    <t>0</t>
  </si>
  <si>
    <r>
      <rPr>
        <sz val="12"/>
        <rFont val="Browallia New"/>
        <family val="2"/>
      </rPr>
      <t>เฉลี่ย</t>
    </r>
    <r>
      <rPr>
        <sz val="14"/>
        <rFont val="Browallia New"/>
        <family val="2"/>
      </rPr>
      <t xml:space="preserve">
(25)</t>
    </r>
  </si>
  <si>
    <r>
      <rPr>
        <sz val="12"/>
        <rFont val="Angsana New"/>
        <family val="1"/>
      </rPr>
      <t>เฉลี่ย</t>
    </r>
    <r>
      <rPr>
        <sz val="14"/>
        <rFont val="Angsana New"/>
        <family val="1"/>
      </rPr>
      <t xml:space="preserve">
(20)</t>
    </r>
  </si>
  <si>
    <t>U</t>
  </si>
  <si>
    <t>=IF(ลับ!GJ56=0,"-",ลับ!GJ56)</t>
  </si>
  <si>
    <t>=IF(AJ54=""," ",IF(COUNTIF(AL54:AP54,0)&gt;0,0,MODE(LARGE
(AL54:AP54,ROW(INDIRECT("1:"&amp;COUNT(AL54:AP54)))))))</t>
  </si>
  <si>
    <t>=IF(AJ5="","",IF(COUNTIF(AS5:AZ5,0)&gt;0,0,MODE(LARGE(AS5:AZ5
,ROW(INDIRECT("1:"&amp;COUNT(AS5:AZ5)))))))'</t>
  </si>
  <si>
    <t/>
  </si>
  <si>
    <t xml:space="preserve">   หน่วยการเรียนรู้ที่ 1 , 2    ตัวชี้วัด/ผลการเรียนรู้ที่ 1,2</t>
  </si>
  <si>
    <t>หน่วยการเรียนรู้ที่  3,4     ตัวชี้วัด/ผลการเรียนรู้ที่ 3,4</t>
  </si>
  <si>
    <t xml:space="preserve">   หน่วยการเรียนรู้ที่ 5,6 ตัวชี้วัด/ผลการเรียนรู้ที่ 5,6</t>
  </si>
  <si>
    <t>อัตนัย              30       คะแนน</t>
  </si>
  <si>
    <t>อื่น ๆ   ผลงาน             คะแนน</t>
  </si>
  <si>
    <t>① รักชาติ</t>
  </si>
  <si>
    <t>② ชื่อสัตย์สุจริต</t>
  </si>
  <si>
    <t>③ มีวินัย</t>
  </si>
  <si>
    <t>④ ใฝ่เรียนรู้</t>
  </si>
  <si>
    <t>⑤ อยู่อย่างพอเพียง</t>
  </si>
  <si>
    <t>⑥ มุ่งมั่นในการทำงาน</t>
  </si>
  <si>
    <t>⑦ รักความเป็นไทย</t>
  </si>
  <si>
    <t>⑧ มีจิตสาธารณะ</t>
  </si>
  <si>
    <t>ที่</t>
  </si>
  <si>
    <r>
      <t xml:space="preserve">3.   ให้เขียนเครื่องหมาย  </t>
    </r>
    <r>
      <rPr>
        <sz val="14"/>
        <rFont val="Wingdings 2"/>
        <family val="1"/>
        <charset val="2"/>
      </rPr>
      <t></t>
    </r>
    <r>
      <rPr>
        <sz val="14"/>
        <rFont val="Angsana New"/>
        <family val="1"/>
      </rPr>
      <t xml:space="preserve">  สำหรับผู้ที่ไม่มา ถ้าภายหลังมีใบลาป่วยหรือลากิจ ให้เขียน "ป" หรือ "ล" ใน  </t>
    </r>
    <r>
      <rPr>
        <sz val="14"/>
        <rFont val="Wingdings 2"/>
        <family val="1"/>
        <charset val="2"/>
      </rPr>
      <t></t>
    </r>
  </si>
  <si>
    <t>มา</t>
  </si>
  <si>
    <t>วิธีกรอกข้อมูล</t>
  </si>
  <si>
    <t xml:space="preserve">คู่มือการใช้งานการจัดทำแบบบันทึกผลการเรียน ปพ.5  </t>
  </si>
  <si>
    <r>
      <t>1. กรอกข้อมูลในแผ่นงาน</t>
    </r>
    <r>
      <rPr>
        <b/>
        <sz val="16"/>
        <color theme="1"/>
        <rFont val="Angsana New"/>
        <family val="1"/>
      </rPr>
      <t xml:space="preserve"> </t>
    </r>
    <r>
      <rPr>
        <b/>
        <sz val="18"/>
        <color rgb="FFFF0000"/>
        <rFont val="Angsana New"/>
        <family val="1"/>
      </rPr>
      <t xml:space="preserve">"ปก" </t>
    </r>
    <r>
      <rPr>
        <sz val="16"/>
        <color theme="1"/>
        <rFont val="Angsana New"/>
        <family val="1"/>
      </rPr>
      <t>ในช่องที่มีเส้นใต้(เส้นประ)เท่านั้น ช่องที่มีตัวเลขไม่ต้องปรับเปลี่ยน</t>
    </r>
  </si>
  <si>
    <t>3. เวลาเรียนให้ ใช้เครื่องหมาย "/" แทนมาเรียน, เครื่องหมาย "o หรือ O"(ตัวโอ) แทนขาดเรียน,</t>
  </si>
  <si>
    <t xml:space="preserve">    เครื่องหมาย "ล" แทนลากิจ, เครื่องหมาย "ป" แทนลาป่วย, เครื่องหมาย "น" แทนหนีเรียน</t>
  </si>
  <si>
    <t xml:space="preserve"> </t>
  </si>
  <si>
    <r>
      <t xml:space="preserve">    </t>
    </r>
    <r>
      <rPr>
        <sz val="16"/>
        <color rgb="FFFF0000"/>
        <rFont val="Angsana New"/>
        <family val="1"/>
      </rPr>
      <t>หมายเหตุ</t>
    </r>
    <r>
      <rPr>
        <sz val="16"/>
        <color theme="1"/>
        <rFont val="Angsana New"/>
        <family val="1"/>
      </rPr>
      <t xml:space="preserve"> บันทึกจำนวนชั่วโมงดังรูปเป็นวันพฤหัสบดีมีเรียน 1 ชม./สัปดาห์</t>
    </r>
  </si>
  <si>
    <t xml:space="preserve">   ปพ.5 ป =ม.ปลาย     ปพ.5 ต = ม.ต้น</t>
  </si>
  <si>
    <t xml:space="preserve">เครดิต </t>
  </si>
  <si>
    <t>ครูนิคม ทิศแก้ว</t>
  </si>
  <si>
    <t>ปพ. 5 ออกแบบโดยงานวัดผลโรงเรียนสุราษฎร์ธานี</t>
  </si>
  <si>
    <t>สามารถนำไปใช้และปรับปรุงได้ตามอัธยาศัยครับ</t>
  </si>
  <si>
    <r>
      <t xml:space="preserve">2. กรอกข้อมูล "เลขที่ เลขประจำตัว ชื่อ-สกุล"ในแผ่นงาน </t>
    </r>
    <r>
      <rPr>
        <b/>
        <sz val="18"/>
        <color rgb="FFFF0000"/>
        <rFont val="Angsana New"/>
        <family val="1"/>
      </rPr>
      <t>"ชื่อ-มาตรฐาน7"</t>
    </r>
    <r>
      <rPr>
        <sz val="16"/>
        <color theme="1"/>
        <rFont val="Angsana New"/>
        <family val="1"/>
      </rPr>
      <t xml:space="preserve"> ในตารางเท่านั้น      </t>
    </r>
  </si>
  <si>
    <t xml:space="preserve"> หรือคัดลอกข้อมูล excel จากงานทะเบียนนักเรียน เมื่อกรอกข้อมูลเสร็จเรียบร้อยแล้วจะไปปรากฏทุกหน้าของแผ่นงานที่เกี่ยวข้อง</t>
  </si>
  <si>
    <t>กลับเมนูหลัก</t>
  </si>
  <si>
    <r>
      <t>Ctrl+P พิมพ์ แบบอนุมัติผลการเรียนไม่ผ่าน</t>
    </r>
    <r>
      <rPr>
        <b/>
        <sz val="16"/>
        <color rgb="FFC00000"/>
        <rFont val="AngsanaUPC"/>
        <family val="1"/>
      </rPr>
      <t xml:space="preserve"> (0,ร,มส)</t>
    </r>
  </si>
  <si>
    <t>รายชื่อนักเรียนที่ติด 0,ร,มส</t>
  </si>
  <si>
    <t>แบบขออนุมัติผลการเรียนไม่ผ่าน ( 0 , ร , มส )</t>
  </si>
  <si>
    <t xml:space="preserve"> ID</t>
  </si>
  <si>
    <t>ชื่อ-สกุล</t>
  </si>
  <si>
    <t>ผลแก้ตัว</t>
  </si>
  <si>
    <t>ผลการ</t>
  </si>
  <si>
    <t>ที่ไม่ผ่าน</t>
  </si>
  <si>
    <t>ครั้งที่ 1</t>
  </si>
  <si>
    <t>ครั้งที่ 2</t>
  </si>
  <si>
    <t>เรียนซ้ำ</t>
  </si>
  <si>
    <t>ลงชื่อ.............................................................. ........../........../................ครูประจำวิชา</t>
  </si>
  <si>
    <t>ลงชื่อ..............................................................................หัวหน้างานวัดผลประเมินผล</t>
  </si>
  <si>
    <t>เรียนเพื่อเสนอพิจารณา ....................................................................... รองผู้อำนวยการกลุ่มวิชาการ</t>
  </si>
  <si>
    <t>□ ทราบ □ อนุมัติ  ................................................................ผู้อำนวยการโรงเรียน</t>
  </si>
  <si>
    <r>
      <rPr>
        <b/>
        <sz val="14"/>
        <color theme="1"/>
        <rFont val="AngsanaUPC"/>
        <family val="1"/>
      </rPr>
      <t>□ รายงานผลแก้ไขผลการเรียน</t>
    </r>
    <r>
      <rPr>
        <sz val="14"/>
        <color theme="1"/>
        <rFont val="AngsanaUPC"/>
        <family val="1"/>
      </rPr>
      <t xml:space="preserve"> ครั้งที่  1  จำนวนคนไม่ผ่านทั้งหมด............คน ผ่าน............คน คงเหลือ.............คน ลงชื่อ.....................................ครูประจำวิชา......../........../............</t>
    </r>
  </si>
  <si>
    <r>
      <rPr>
        <b/>
        <sz val="14"/>
        <color theme="1"/>
        <rFont val="AngsanaUPC"/>
        <family val="1"/>
      </rPr>
      <t>□ รายงานผลแก้ไขผลการเรียน</t>
    </r>
    <r>
      <rPr>
        <sz val="14"/>
        <color theme="1"/>
        <rFont val="AngsanaUPC"/>
        <family val="1"/>
      </rPr>
      <t xml:space="preserve"> ครั้งที่  2  จำนวนคนไม่ผ่าน ยกมา ............คน ผ่าน............คน คงเหลือ.............คน ลงชื่อ.....................................ครูประจำวิชา......../........../............</t>
    </r>
  </si>
  <si>
    <r>
      <rPr>
        <b/>
        <sz val="14"/>
        <color theme="1"/>
        <rFont val="AngsanaUPC"/>
        <family val="1"/>
      </rPr>
      <t>หมายเหตุ</t>
    </r>
    <r>
      <rPr>
        <sz val="14"/>
        <color theme="1"/>
        <rFont val="AngsanaUPC"/>
        <family val="1"/>
      </rPr>
      <t xml:space="preserve"> 1. กรณีใช้รายงานผลการเรียน ถ่ายเอกสาร แล้วกรอกผลการเรียนที่ได้ ในช่องผลแก้ตัว กรณีไม่มาให้เขียน"ไม่ติดต่อ" ครูประจำชั้นหรือหัวหน้ากลุ่มสาระลงชื่อกำกับในช่องหมายเหตุเป็นรายคน </t>
    </r>
  </si>
  <si>
    <t xml:space="preserve">   2. กรณีเรียนซ้ำ นักเรียนต้องยื่นคำร้องตามแบบที่กำหนด มีลายเซ็นต์ผู้ปกครองและได้รับอนุญาตจากผู้บริหารโรงเรียนก่อน จึงเรียนซ้ำได้ </t>
  </si>
  <si>
    <t xml:space="preserve">      การรายงานผลต้องมีคำร้องและ ปพ.5 เรียนซ้ำ แนบท้าย</t>
  </si>
  <si>
    <r>
      <t xml:space="preserve">  3. </t>
    </r>
    <r>
      <rPr>
        <b/>
        <sz val="14"/>
        <color theme="1"/>
        <rFont val="AngsanaUPC"/>
        <family val="1"/>
      </rPr>
      <t>ครูประจำวิชาที่มีนักเรียนไม่ผ่าน เขียนแนบส่งพร้อม ปพ.5 แยกเขียนเป็นรายห้อง จัดทำ 3 ชุด ส่งทะเบียนวัดผล,กลุ่มสาระฯ,ครูผู้สอนเก็บ 1 ชุด</t>
    </r>
  </si>
  <si>
    <t>นายนิคม ทิศแก้ว</t>
  </si>
  <si>
    <t>โรงเรียนสุราษฎร์ธานี  ตำบลตลาด อำเภอเมืองสุราษฎร์ธานี จังหวัดสุราษฎร์ธานี  สำนักงานเขตพื้นที่การศึกษามัธยมศึกษา เขต 11</t>
  </si>
  <si>
    <t>พ.ค.</t>
  </si>
  <si>
    <t>มิ.ย.</t>
  </si>
  <si>
    <t>ก.ค.</t>
  </si>
  <si>
    <t>ส.ค.</t>
  </si>
  <si>
    <t>ก.ย.</t>
  </si>
  <si>
    <t>สอบปลายภาค</t>
  </si>
  <si>
    <t>โรงเรียนสุราษฎร์ธานี จังหวัดสุราษฎร์ธานี</t>
  </si>
  <si>
    <t>ใบแจ้งผลการซ่อมเสริมการเรียน อ่านคิดวิเคราะห์ และคุณลักษณะฯ ที่ได้ 0</t>
  </si>
  <si>
    <t>ได้ 0 ในภาคเรียนที่</t>
  </si>
  <si>
    <t>ทั้งหมด</t>
  </si>
  <si>
    <t>คน</t>
  </si>
  <si>
    <t>จำนวนนักเรียนที่เรียนทั้งหมด</t>
  </si>
  <si>
    <t>อ่านคิดวิเคราะห์</t>
  </si>
  <si>
    <t>ว/ด/ป</t>
  </si>
  <si>
    <t>คะแนนเดิม
ที่ได้</t>
  </si>
  <si>
    <t>คะแนน
จากการ
ซ่อมเสริม</t>
  </si>
  <si>
    <t>ผลการ
เรียน</t>
  </si>
  <si>
    <t>ผล</t>
  </si>
  <si>
    <t>ครูผู้ประเมิน (ชื่อ-สกุลตัวบรรจง)</t>
  </si>
  <si>
    <t>หัวหน้ากลุ่มสาระฯ</t>
  </si>
  <si>
    <t>หัวหน้างานวัดผล</t>
  </si>
  <si>
    <t>ผู้อนุมัติ</t>
  </si>
  <si>
    <t>ตำแหน่ง</t>
  </si>
  <si>
    <t>ใบแจ้งผลการเรียนที่ได้  “ร”  และผลการแก้ “ร”</t>
  </si>
  <si>
    <t>ได้ “ร”  ในภาคเรียนที่</t>
  </si>
  <si>
    <t>แก้ “ร” ครั้งที่ 1  ภาคเรียนที่</t>
  </si>
  <si>
    <t>ชั้นมัธยมศึกษาปีที่(ปัจจุบัน)</t>
  </si>
  <si>
    <t>แก้ “ร” ครั้งที่ 2  ภาคเรียนที่</t>
  </si>
  <si>
    <t>แก้ “0”จาก“ร”ครั้งที่ 1  ภาคเรียนที่</t>
  </si>
  <si>
    <t>แก้ “0”จาก“ร”ครั้งที่ 2  ภาคเรียนที่</t>
  </si>
  <si>
    <t>ลำดับที่</t>
  </si>
  <si>
    <t>กิจกรรม,งาน,</t>
  </si>
  <si>
    <t>คะแนนระหว่างภาค</t>
  </si>
  <si>
    <t>คะแนนปลายภาค</t>
  </si>
  <si>
    <t>คะแนนรวม</t>
  </si>
  <si>
    <t>ผลการแก้ “ร”ครั้งที่  1</t>
  </si>
  <si>
    <t>ผลการแก้ “ร”ครั้งที่  2</t>
  </si>
  <si>
    <t>แก้ “0”จาก “ร”ครั้งที่  1</t>
  </si>
  <si>
    <t>แก้ “0”จาก “ร”ครั้งที่  2</t>
  </si>
  <si>
    <t>การทดสอบที่ยังค้างอยู่</t>
  </si>
  <si>
    <t>ใบแจ้งผลการเรียน ที่ได้ "มส" และผลการแก้ "มส"</t>
  </si>
  <si>
    <t xml:space="preserve">ได้ "มส" </t>
  </si>
  <si>
    <t>หน่วย</t>
  </si>
  <si>
    <t>จำนวนนักเรียนทั้งหมด</t>
  </si>
  <si>
    <t>สอบแก้ตัวครั้งที่</t>
  </si>
  <si>
    <t>การแก้
"มส"</t>
  </si>
  <si>
    <t>ผลการแก้
"มส"</t>
  </si>
  <si>
    <t>เต็ม</t>
  </si>
  <si>
    <t>คิดเป็น %</t>
  </si>
  <si>
    <t>แบบสรุปประเมินผลการเรียน</t>
  </si>
  <si>
    <t>หน่วยการเรียนรู้/น้ำหนัก</t>
  </si>
  <si>
    <t>ประจำภาคเรียนที่</t>
  </si>
  <si>
    <t>จำนวนนักเรียนที่ลงทะเบียนเรียนวิชานี้</t>
  </si>
  <si>
    <t>จำนวนนักเรียนที่เข้ารับการประเมิน</t>
  </si>
  <si>
    <t>จำนวนนักเรียนที่ผ่านเกณฑ์ขั้นต่ำ</t>
  </si>
  <si>
    <t>จำนวนนักเรียนที่ไม่ผ่านเกณฑ์ขั้นต่ำ ( 0 )</t>
  </si>
  <si>
    <t>จำนวนนักเรียนที่ไม่ได้รับการประเมิน ( ร )</t>
  </si>
  <si>
    <t>จำนวนนักเรียนที่ไม่มีสิทธิ์สอบ ( มส )</t>
  </si>
  <si>
    <t>คะแนนเต็มของรายวิชานี้</t>
  </si>
  <si>
    <t>อัตราส่วนคะแนนระหว่างภาคต่อปลายภาค คือ</t>
  </si>
  <si>
    <t xml:space="preserve"> 70 /30</t>
  </si>
  <si>
    <t>จำนวนระดับผลการเรียน</t>
  </si>
  <si>
    <t>คะแนนต่ำสุด    57</t>
  </si>
  <si>
    <t>รายชื่อนักเรียนที่ได้คะแนนสูงสุด</t>
  </si>
  <si>
    <t>ห้อง ม</t>
  </si>
  <si>
    <t>จำนวนนักเรียนที่ได้ระดับ</t>
  </si>
  <si>
    <t>ความหมาย</t>
  </si>
  <si>
    <t>ช่วงคะแนนดิบ</t>
  </si>
  <si>
    <t>จำนวนคน</t>
  </si>
  <si>
    <t>ที่ใช้ตัดสิน</t>
  </si>
  <si>
    <t>ดีเยี่ยม</t>
  </si>
  <si>
    <t>80 - 100</t>
  </si>
  <si>
    <t>ดีมาก</t>
  </si>
  <si>
    <t>75 - 79</t>
  </si>
  <si>
    <t>ดี</t>
  </si>
  <si>
    <t>70 - 74</t>
  </si>
  <si>
    <t>ค่อนข้างดี</t>
  </si>
  <si>
    <t>65 - 69</t>
  </si>
  <si>
    <t>น่าพอใช้</t>
  </si>
  <si>
    <t>60 - 64</t>
  </si>
  <si>
    <t>พอใช้</t>
  </si>
  <si>
    <t>55 - 59</t>
  </si>
  <si>
    <t>ผ่านเกณฑ์ขั้นต่ำ</t>
  </si>
  <si>
    <t>50 - 54</t>
  </si>
  <si>
    <t>ต่ำกว่าเกณฑ์</t>
  </si>
  <si>
    <t>0 - 49</t>
  </si>
  <si>
    <t>ง30245</t>
  </si>
  <si>
    <t xml:space="preserve"> การนำเสนอสื่อวิดิทัศน์</t>
  </si>
  <si>
    <t>/ 5-8,9-12</t>
  </si>
  <si>
    <t>-</t>
  </si>
  <si>
    <t>คะแนนสูงสุด   88</t>
  </si>
  <si>
    <t>คะแนนต่ำสุด    46</t>
  </si>
  <si>
    <t>1  พัสตราภรณ์ โยธา</t>
  </si>
  <si>
    <t>4  /</t>
  </si>
  <si>
    <t>2  ศิริวิมล มีสิทธิ์</t>
  </si>
  <si>
    <t xml:space="preserve">  4   /</t>
  </si>
  <si>
    <t>3 สมัชญา พวงประทุม</t>
  </si>
  <si>
    <t>/ 5-8</t>
  </si>
  <si>
    <t>คะแนนสูงสุด   83</t>
  </si>
  <si>
    <t>คะแนนต่ำสุด     66</t>
  </si>
  <si>
    <t>1  สิริวรรณ อยู่แสง</t>
  </si>
  <si>
    <t>5  /</t>
  </si>
  <si>
    <t>2  ศุภสุตา เทพพิมล</t>
  </si>
  <si>
    <t>3 ชนชิต มากมี</t>
  </si>
  <si>
    <t>ง30253</t>
  </si>
  <si>
    <t>การเขียนโปรแกรมและการประยุกต์</t>
  </si>
  <si>
    <t>/ 4</t>
  </si>
  <si>
    <t>คะแนนสูงสุด   89</t>
  </si>
  <si>
    <t>คะแนนต่ำสุด      80</t>
  </si>
  <si>
    <t>1  วนัชพร บุญสถิตย์</t>
  </si>
  <si>
    <t>2  ธรรมปพน ราชเดิม</t>
  </si>
  <si>
    <t>3 กันตชาติ รัตนาลังการ</t>
  </si>
  <si>
    <t>4 สิรินาริน ถวิลวรรณ</t>
  </si>
  <si>
    <t>ง30251</t>
  </si>
  <si>
    <t xml:space="preserve"> โปรแกรมตารางการทำงานประยุกต์</t>
  </si>
  <si>
    <t>/ 9-12</t>
  </si>
  <si>
    <t>คะแนนสูงสุด   82</t>
  </si>
  <si>
    <t>คะแนนต่ำสุด      66</t>
  </si>
  <si>
    <t>1  ผกาพรรณ กลางเบิด</t>
  </si>
  <si>
    <t>2  ปาลิดา สุทธิเมฆ</t>
  </si>
  <si>
    <t xml:space="preserve">  5   /</t>
  </si>
  <si>
    <t xml:space="preserve">     /</t>
  </si>
  <si>
    <t>ผลสัมฤทธิ์ทางการเรียนของนักเรียน</t>
  </si>
  <si>
    <t>ภาคเรียนที่ 2  ปีการศึกษา 2559</t>
  </si>
  <si>
    <t>นายนิคมทิศแก้ว</t>
  </si>
  <si>
    <t>จำนวนวิชาที่สอน</t>
  </si>
  <si>
    <t>วิชา</t>
  </si>
  <si>
    <t>จำนวนนักเรียน</t>
  </si>
  <si>
    <t>ลำดับ</t>
  </si>
  <si>
    <t>ชั้น</t>
  </si>
  <si>
    <t>ผลสัมฤทธิ์ / คน</t>
  </si>
  <si>
    <t>ซ้ำ</t>
  </si>
  <si>
    <t>4/8-12</t>
  </si>
  <si>
    <t>การนำเสนอสื่อวิดิทัศน์</t>
  </si>
  <si>
    <t>4/5-8,9-12</t>
  </si>
  <si>
    <t>5/5-8</t>
  </si>
  <si>
    <t>4/4</t>
  </si>
  <si>
    <t>โปรแกรมตารางการทำงานประยุกต์</t>
  </si>
  <si>
    <t>5/9-12</t>
  </si>
  <si>
    <t>ผลการแก้ตัว</t>
  </si>
  <si>
    <t>ผลเดิม</t>
  </si>
  <si>
    <t>จำนวน / คน</t>
  </si>
  <si>
    <t>เดิม</t>
  </si>
  <si>
    <t>ได้</t>
  </si>
  <si>
    <t>เหลือ</t>
  </si>
  <si>
    <t>ได้คิดเป็นร้อยละ</t>
  </si>
  <si>
    <t>ผลการเรียน 0</t>
  </si>
  <si>
    <t>ผลการเรียน ร</t>
  </si>
  <si>
    <t>ผลการเรียน มส</t>
  </si>
  <si>
    <t>ความเห็นรองผู้อำนวยการกลุ่มบริหารวิชาการ</t>
  </si>
  <si>
    <t>ผู้สอน</t>
  </si>
  <si>
    <t>หัวหน้ากลุ่มสาระ ฯ</t>
  </si>
  <si>
    <t>ลงชื่อ ..................................................</t>
  </si>
  <si>
    <t>(นายชาญณรงค์  ผดุงชอบ)</t>
  </si>
  <si>
    <r>
      <t>Ctrl+P พิมพ์ แบบอนุมัติผลการเรียนไม่ผ่าน</t>
    </r>
    <r>
      <rPr>
        <b/>
        <sz val="16"/>
        <color rgb="FFC00000"/>
        <rFont val="AngsanaUPC"/>
        <family val="1"/>
      </rPr>
      <t xml:space="preserve"> (0)</t>
    </r>
  </si>
  <si>
    <t>โรงเรียนสุราษฎร์ธานี   จังหวัดสุราษฎร์ธานี</t>
  </si>
  <si>
    <r>
      <t>Ctrl+P พิมพ์ แบบอนุมัติผลการเรียนไม่ผ่าน</t>
    </r>
    <r>
      <rPr>
        <b/>
        <sz val="16"/>
        <color rgb="FFC00000"/>
        <rFont val="AngsanaUPC"/>
        <family val="1"/>
      </rPr>
      <t xml:space="preserve"> (ร)</t>
    </r>
  </si>
  <si>
    <t>รายชื่อนักเรียนที่ติด ร</t>
  </si>
  <si>
    <t>chk</t>
  </si>
  <si>
    <t>sum2</t>
  </si>
  <si>
    <t>final</t>
  </si>
  <si>
    <t>สาเหตุที่ไม่ผ่าน</t>
  </si>
  <si>
    <t>คะแนนรม</t>
  </si>
  <si>
    <t>ระหว่างภาค</t>
  </si>
  <si>
    <r>
      <t>Ctrl+P พิมพ์ แบบอนุมัติผลการเรียนไม่ผ่าน</t>
    </r>
    <r>
      <rPr>
        <b/>
        <sz val="16"/>
        <color rgb="FFC00000"/>
        <rFont val="AngsanaUPC"/>
        <family val="1"/>
      </rPr>
      <t xml:space="preserve"> (มส)</t>
    </r>
  </si>
  <si>
    <t>รายชื่อนักเรียนที่ติด มส</t>
  </si>
  <si>
    <t>score</t>
  </si>
  <si>
    <t>T</t>
  </si>
  <si>
    <t>T1</t>
  </si>
  <si>
    <t>เวลาเต็ม</t>
  </si>
  <si>
    <t>เวลามา</t>
  </si>
  <si>
    <t>คิดเป็น</t>
  </si>
  <si>
    <r>
      <t>Ctrl+P พิมพ์ แบบผลการเรียนสูงไปต่ำ</t>
    </r>
    <r>
      <rPr>
        <b/>
        <sz val="16"/>
        <color rgb="FFC00000"/>
        <rFont val="AngsanaUPC"/>
        <family val="1"/>
      </rPr>
      <t xml:space="preserve"> (MAX)</t>
    </r>
  </si>
  <si>
    <t>รายชื่อนักเรียน</t>
  </si>
  <si>
    <t>รายชื่อนักเรียนที่มีผลการเรียนสูง(MAx)</t>
  </si>
  <si>
    <t>Max</t>
  </si>
  <si>
    <t>nn</t>
  </si>
  <si>
    <t>sort</t>
  </si>
  <si>
    <t>ss</t>
  </si>
  <si>
    <t>8core</t>
  </si>
  <si>
    <t>='วผ10-มส'!$D$4</t>
  </si>
  <si>
    <t>แก้1</t>
  </si>
  <si>
    <t>แก้2</t>
  </si>
  <si>
    <t>แก้3</t>
  </si>
  <si>
    <t>แก้4</t>
  </si>
  <si>
    <t>แก้5</t>
  </si>
  <si>
    <t>แก้6</t>
  </si>
  <si>
    <t>5. แผ่นงานคำชี้แจงปก2 หน้าที่ 1 ม.ปลาย หน้าที่ 2 ม.ต้น</t>
  </si>
  <si>
    <t>6. พิมพ์มทุกแผ่นงานใช้กระดาษขนาด A4</t>
  </si>
  <si>
    <t>4. แผ่นงาน "ผลการเรียน" ในส่วน "แก้1"หรือ"แก้..." หมายถึงบันทึกผลการสอบแก้ตัวในจุดประสงค์นั้นๆ</t>
  </si>
  <si>
    <t xml:space="preserve">      การคิดคะแนนในส่วนนั้นใช้คิดค่าคะแนนที่ได้มากที่สุดมาคำนวณ</t>
  </si>
  <si>
    <t xml:space="preserve">               </t>
  </si>
  <si>
    <t xml:space="preserve">     3. มีวินัย                                    4. ใฝ่เรียนรู้</t>
  </si>
  <si>
    <t xml:space="preserve">     5. อยู่อย่างพอเพียง                  6. มุ่งมั่นในการทำงาน</t>
  </si>
  <si>
    <t xml:space="preserve">     7. รักความเป็นไทย                 8. มีจิตสาธารณะ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</si>
</sst>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0.000"/>
  </numFmts>
  <fonts count="114">
    <font>
      <sz val="10"/>
      <name val="Arial"/>
      <charset val="222"/>
    </font>
    <font>
      <sz val="11"/>
      <color theme="1"/>
      <name val="Calibri"/>
      <family val="2"/>
      <charset val="222"/>
      <scheme val="minor"/>
    </font>
    <font>
      <sz val="11"/>
      <color theme="1"/>
      <name val="Calibri"/>
      <family val="2"/>
      <charset val="222"/>
      <scheme val="minor"/>
    </font>
    <font>
      <sz val="12"/>
      <name val="Angsana New"/>
      <family val="1"/>
    </font>
    <font>
      <sz val="8"/>
      <name val="Arial"/>
      <family val="2"/>
    </font>
    <font>
      <b/>
      <sz val="14"/>
      <name val="Angsana New"/>
      <family val="1"/>
    </font>
    <font>
      <b/>
      <sz val="12"/>
      <name val="Angsana New"/>
      <family val="1"/>
    </font>
    <font>
      <b/>
      <sz val="11"/>
      <name val="Angsana New"/>
      <family val="1"/>
    </font>
    <font>
      <b/>
      <sz val="16"/>
      <name val="Angsana New"/>
      <family val="1"/>
    </font>
    <font>
      <sz val="14"/>
      <name val="Angsana New"/>
      <family val="1"/>
    </font>
    <font>
      <sz val="16"/>
      <name val="Angsana New"/>
      <family val="1"/>
    </font>
    <font>
      <sz val="15"/>
      <name val="Angsana New"/>
      <family val="1"/>
    </font>
    <font>
      <sz val="10"/>
      <name val="Angsana New"/>
      <family val="1"/>
    </font>
    <font>
      <b/>
      <sz val="13"/>
      <name val="Angsana New"/>
      <family val="1"/>
    </font>
    <font>
      <b/>
      <sz val="10"/>
      <name val="Angsana New"/>
      <family val="1"/>
    </font>
    <font>
      <sz val="14"/>
      <name val="Arial"/>
      <family val="2"/>
    </font>
    <font>
      <b/>
      <sz val="15"/>
      <name val="Angsana New"/>
      <family val="1"/>
    </font>
    <font>
      <sz val="13"/>
      <name val="Angsana New"/>
      <family val="1"/>
    </font>
    <font>
      <b/>
      <sz val="18"/>
      <name val="Angsana New"/>
      <family val="1"/>
    </font>
    <font>
      <sz val="10"/>
      <name val="Arial"/>
      <family val="2"/>
    </font>
    <font>
      <b/>
      <sz val="11"/>
      <color theme="1"/>
      <name val="Calibri"/>
      <family val="2"/>
      <charset val="222"/>
      <scheme val="minor"/>
    </font>
    <font>
      <b/>
      <u/>
      <sz val="16"/>
      <name val="Angsana New"/>
      <family val="1"/>
    </font>
    <font>
      <b/>
      <sz val="20"/>
      <name val="Wingdings 2"/>
      <family val="1"/>
      <charset val="2"/>
    </font>
    <font>
      <b/>
      <sz val="20"/>
      <name val="Angsana New"/>
      <family val="1"/>
    </font>
    <font>
      <sz val="14"/>
      <name val="Wingdings 2"/>
      <family val="1"/>
      <charset val="2"/>
    </font>
    <font>
      <sz val="16"/>
      <color theme="1"/>
      <name val="TH Niramit AS"/>
    </font>
    <font>
      <sz val="15"/>
      <color theme="1"/>
      <name val="Angsana New"/>
      <family val="1"/>
    </font>
    <font>
      <b/>
      <sz val="20"/>
      <color theme="1"/>
      <name val="Angsana New"/>
      <family val="1"/>
    </font>
    <font>
      <b/>
      <sz val="16"/>
      <color theme="1"/>
      <name val="Angsana New"/>
      <family val="1"/>
    </font>
    <font>
      <b/>
      <sz val="15"/>
      <color theme="1"/>
      <name val="Angsana New"/>
      <family val="1"/>
    </font>
    <font>
      <sz val="18"/>
      <color theme="1"/>
      <name val="Angsana New"/>
      <family val="1"/>
    </font>
    <font>
      <sz val="18"/>
      <color theme="1"/>
      <name val="Wingdings 2"/>
      <family val="1"/>
      <charset val="2"/>
    </font>
    <font>
      <sz val="10"/>
      <name val="Tahoma"/>
      <family val="2"/>
    </font>
    <font>
      <sz val="15"/>
      <color theme="1"/>
      <name val="Browallia New"/>
      <family val="2"/>
    </font>
    <font>
      <b/>
      <sz val="18"/>
      <color theme="1"/>
      <name val="Browallia New"/>
      <family val="2"/>
    </font>
    <font>
      <b/>
      <sz val="18"/>
      <color theme="1"/>
      <name val="Calibri"/>
      <family val="2"/>
      <charset val="222"/>
      <scheme val="minor"/>
    </font>
    <font>
      <b/>
      <sz val="15"/>
      <color theme="1"/>
      <name val="Browallia New"/>
      <family val="2"/>
    </font>
    <font>
      <sz val="14"/>
      <name val="Cordia New"/>
      <family val="2"/>
    </font>
    <font>
      <sz val="20"/>
      <name val="Cordia New"/>
      <family val="2"/>
      <charset val="222"/>
    </font>
    <font>
      <b/>
      <sz val="20"/>
      <name val="Cordia New"/>
      <family val="2"/>
      <charset val="222"/>
    </font>
    <font>
      <sz val="11"/>
      <color indexed="8"/>
      <name val="Tahoma"/>
      <family val="2"/>
      <charset val="222"/>
    </font>
    <font>
      <sz val="13"/>
      <color indexed="8"/>
      <name val="Browallia New"/>
      <family val="2"/>
    </font>
    <font>
      <sz val="14"/>
      <color indexed="8"/>
      <name val="Browallia New"/>
      <family val="2"/>
    </font>
    <font>
      <sz val="14"/>
      <name val="Browallia New"/>
      <family val="2"/>
    </font>
    <font>
      <sz val="14"/>
      <color indexed="10"/>
      <name val="Browallia New"/>
      <family val="2"/>
    </font>
    <font>
      <sz val="10"/>
      <color theme="1"/>
      <name val="DilleniaUPC"/>
      <family val="1"/>
      <charset val="222"/>
    </font>
    <font>
      <sz val="12"/>
      <color theme="1"/>
      <name val="Browallia New"/>
      <family val="2"/>
    </font>
    <font>
      <sz val="12"/>
      <name val="Browallia New"/>
      <family val="2"/>
    </font>
    <font>
      <b/>
      <sz val="13"/>
      <color indexed="8"/>
      <name val="Angsana New"/>
      <family val="1"/>
    </font>
    <font>
      <sz val="11"/>
      <color indexed="8"/>
      <name val="Tahoma"/>
      <family val="2"/>
    </font>
    <font>
      <b/>
      <sz val="10"/>
      <color indexed="8"/>
      <name val="Angsana New"/>
      <family val="1"/>
    </font>
    <font>
      <sz val="8.5"/>
      <name val="Tahoma"/>
      <family val="2"/>
    </font>
    <font>
      <sz val="13"/>
      <color indexed="8"/>
      <name val="Angsana New"/>
      <family val="1"/>
    </font>
    <font>
      <sz val="12"/>
      <color indexed="8"/>
      <name val="Browallia New"/>
      <family val="2"/>
    </font>
    <font>
      <sz val="9"/>
      <color indexed="8"/>
      <name val="Browallia New"/>
      <family val="2"/>
    </font>
    <font>
      <sz val="9"/>
      <color indexed="8"/>
      <name val="Tahoma"/>
      <family val="2"/>
      <charset val="222"/>
    </font>
    <font>
      <sz val="11"/>
      <color indexed="8"/>
      <name val="Browallia New"/>
      <family val="2"/>
    </font>
    <font>
      <sz val="5"/>
      <color indexed="8"/>
      <name val="Tahoma"/>
      <family val="2"/>
    </font>
    <font>
      <sz val="9"/>
      <color indexed="8"/>
      <name val="Tahoma"/>
      <family val="2"/>
    </font>
    <font>
      <sz val="10"/>
      <color indexed="8"/>
      <name val="Tahoma"/>
      <family val="2"/>
    </font>
    <font>
      <sz val="11"/>
      <color indexed="8"/>
      <name val="Angsana New"/>
      <family val="1"/>
    </font>
    <font>
      <sz val="10"/>
      <color indexed="8"/>
      <name val="Arial Unicode MS"/>
      <family val="2"/>
    </font>
    <font>
      <sz val="9"/>
      <name val="Tahoma"/>
      <family val="2"/>
    </font>
    <font>
      <sz val="9"/>
      <color rgb="FFFF0000"/>
      <name val="Tahoma"/>
      <family val="2"/>
    </font>
    <font>
      <sz val="12"/>
      <color theme="1"/>
      <name val="Angsana New"/>
      <family val="1"/>
    </font>
    <font>
      <sz val="14"/>
      <color theme="1"/>
      <name val="Angsana New"/>
      <family val="1"/>
    </font>
    <font>
      <sz val="15"/>
      <color indexed="8"/>
      <name val="Tahoma"/>
      <family val="2"/>
    </font>
    <font>
      <sz val="14"/>
      <color rgb="FFFF0000"/>
      <name val="Cordia New"/>
      <family val="2"/>
    </font>
    <font>
      <sz val="20"/>
      <name val="Cordia New"/>
      <family val="2"/>
    </font>
    <font>
      <sz val="18"/>
      <name val="Wingdings 2"/>
      <family val="1"/>
      <charset val="2"/>
    </font>
    <font>
      <sz val="15"/>
      <color theme="0"/>
      <name val="Browallia New"/>
      <family val="2"/>
    </font>
    <font>
      <sz val="11"/>
      <color rgb="FFFF0000"/>
      <name val="Tahoma"/>
      <family val="2"/>
      <charset val="222"/>
    </font>
    <font>
      <sz val="14"/>
      <color theme="1"/>
      <name val="DilleniaUPC"/>
      <family val="1"/>
      <charset val="222"/>
    </font>
    <font>
      <sz val="12"/>
      <color indexed="8"/>
      <name val="Angsana New"/>
      <family val="1"/>
    </font>
    <font>
      <b/>
      <sz val="12"/>
      <color indexed="8"/>
      <name val="Angsana New"/>
      <family val="1"/>
    </font>
    <font>
      <sz val="11"/>
      <color theme="1"/>
      <name val="Calibri"/>
      <family val="2"/>
      <scheme val="minor"/>
    </font>
    <font>
      <b/>
      <sz val="24"/>
      <color theme="3" tint="-0.499984740745262"/>
      <name val="Angsana New"/>
      <family val="1"/>
    </font>
    <font>
      <sz val="16"/>
      <color theme="1"/>
      <name val="Angsana New"/>
      <family val="1"/>
    </font>
    <font>
      <b/>
      <sz val="16"/>
      <color rgb="FFC00000"/>
      <name val="Angsana New"/>
      <family val="1"/>
    </font>
    <font>
      <b/>
      <sz val="18"/>
      <color rgb="FFFF0000"/>
      <name val="Angsana New"/>
      <family val="1"/>
    </font>
    <font>
      <b/>
      <sz val="16"/>
      <color rgb="FFFF0000"/>
      <name val="Angsana New"/>
      <family val="1"/>
    </font>
    <font>
      <sz val="16"/>
      <color rgb="FFFF0000"/>
      <name val="Angsana New"/>
      <family val="1"/>
    </font>
    <font>
      <sz val="10"/>
      <color rgb="FF000000"/>
      <name val="Arial"/>
      <family val="2"/>
    </font>
    <font>
      <b/>
      <sz val="14"/>
      <color rgb="FFFF0000"/>
      <name val="AngsanaUPC"/>
      <family val="1"/>
    </font>
    <font>
      <sz val="12"/>
      <color rgb="FF000000"/>
      <name val="AngsanaUPC"/>
      <family val="1"/>
    </font>
    <font>
      <b/>
      <sz val="16"/>
      <color rgb="FFFF0000"/>
      <name val="AngsanaUPC"/>
      <family val="1"/>
    </font>
    <font>
      <sz val="16"/>
      <color rgb="FF000000"/>
      <name val="AngsanaUPC"/>
      <family val="1"/>
    </font>
    <font>
      <b/>
      <sz val="16"/>
      <color rgb="FFC00000"/>
      <name val="AngsanaUPC"/>
      <family val="1"/>
    </font>
    <font>
      <sz val="12"/>
      <color theme="1"/>
      <name val="AngsanaUPC"/>
      <family val="1"/>
    </font>
    <font>
      <sz val="12"/>
      <color rgb="FFFF0000"/>
      <name val="AngsanaUPC"/>
      <family val="1"/>
    </font>
    <font>
      <b/>
      <sz val="12"/>
      <color rgb="FFFF0000"/>
      <name val="AngsanaUPC"/>
      <family val="1"/>
    </font>
    <font>
      <sz val="16"/>
      <color theme="1"/>
      <name val="AngsanaUPC"/>
      <family val="1"/>
    </font>
    <font>
      <b/>
      <sz val="20"/>
      <color theme="1"/>
      <name val="AngsanaUPC"/>
      <family val="1"/>
    </font>
    <font>
      <sz val="12"/>
      <name val="AngsanaUPC"/>
      <family val="1"/>
    </font>
    <font>
      <b/>
      <sz val="16"/>
      <color rgb="FF000000"/>
      <name val="AngsanaUPC"/>
      <family val="1"/>
    </font>
    <font>
      <sz val="16"/>
      <name val="AngsanaUPC"/>
      <family val="1"/>
    </font>
    <font>
      <sz val="14"/>
      <color theme="1"/>
      <name val="AngsanaUPC"/>
      <family val="1"/>
    </font>
    <font>
      <sz val="14"/>
      <color rgb="FF000000"/>
      <name val="AngsanaUPC"/>
      <family val="1"/>
    </font>
    <font>
      <b/>
      <sz val="14"/>
      <color rgb="FF000000"/>
      <name val="AngsanaUPC"/>
      <family val="1"/>
    </font>
    <font>
      <b/>
      <sz val="14"/>
      <color theme="1"/>
      <name val="AngsanaUPC"/>
      <family val="1"/>
    </font>
    <font>
      <sz val="14"/>
      <name val="AngsanaUPC"/>
      <family val="1"/>
    </font>
    <font>
      <b/>
      <sz val="16"/>
      <color theme="1"/>
      <name val="AngsanaUPC"/>
      <family val="1"/>
    </font>
    <font>
      <b/>
      <sz val="18"/>
      <color theme="1"/>
      <name val="Angsana New"/>
      <family val="1"/>
    </font>
    <font>
      <sz val="11"/>
      <color theme="1"/>
      <name val="Angsana New"/>
      <family val="1"/>
    </font>
    <font>
      <b/>
      <sz val="14"/>
      <color theme="1"/>
      <name val="Angsana New"/>
      <family val="1"/>
    </font>
    <font>
      <sz val="9"/>
      <color theme="1"/>
      <name val="Angsana New"/>
      <family val="1"/>
    </font>
    <font>
      <sz val="14"/>
      <color theme="1"/>
      <name val="Wingdings 2"/>
      <family val="1"/>
      <charset val="2"/>
    </font>
    <font>
      <sz val="8"/>
      <color theme="1"/>
      <name val="Angsana New"/>
      <family val="1"/>
    </font>
    <font>
      <sz val="14"/>
      <color rgb="FFFF0000"/>
      <name val="AngsanaUPC"/>
      <family val="1"/>
    </font>
    <font>
      <b/>
      <sz val="14"/>
      <color theme="1"/>
      <name val="TH SarabunPSK"/>
      <family val="2"/>
    </font>
    <font>
      <sz val="14"/>
      <color theme="1"/>
      <name val="TH SarabunPSK"/>
      <family val="2"/>
    </font>
    <font>
      <sz val="13"/>
      <color theme="1"/>
      <name val="TH SarabunPSK"/>
      <family val="2"/>
    </font>
    <font>
      <sz val="9"/>
      <color theme="1"/>
      <name val="TH SarabunPSK"/>
      <family val="2"/>
    </font>
    <font>
      <b/>
      <sz val="16"/>
      <color theme="4"/>
      <name val="AngsanaUPC"/>
      <family val="1"/>
    </font>
  </fonts>
  <fills count="2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52"/>
        <bgColor indexed="64"/>
      </patternFill>
    </fill>
    <fill>
      <patternFill patternType="solid">
        <fgColor indexed="54"/>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14"/>
        <bgColor indexed="64"/>
      </patternFill>
    </fill>
    <fill>
      <patternFill patternType="solid">
        <fgColor rgb="FFFFFF00"/>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6"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theme="1" tint="0.249977111117893"/>
      </left>
      <right/>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55"/>
      </right>
      <top style="thin">
        <color indexed="64"/>
      </top>
      <bottom style="thin">
        <color indexed="55"/>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64"/>
      </left>
      <right style="thin">
        <color indexed="23"/>
      </right>
      <top/>
      <bottom style="thin">
        <color indexed="23"/>
      </bottom>
      <diagonal/>
    </border>
    <border>
      <left style="thin">
        <color indexed="64"/>
      </left>
      <right style="thin">
        <color indexed="64"/>
      </right>
      <top/>
      <bottom style="thin">
        <color indexed="23"/>
      </bottom>
      <diagonal/>
    </border>
    <border>
      <left style="thin">
        <color indexed="64"/>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64"/>
      </left>
      <right style="thin">
        <color indexed="55"/>
      </right>
      <top style="thin">
        <color indexed="55"/>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23"/>
      </left>
      <right/>
      <top style="thin">
        <color indexed="23"/>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top/>
      <bottom style="thin">
        <color indexed="23"/>
      </bottom>
      <diagonal/>
    </border>
    <border>
      <left style="thin">
        <color indexed="64"/>
      </left>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right style="thin">
        <color indexed="64"/>
      </right>
      <top style="thin">
        <color indexed="23"/>
      </top>
      <bottom style="thin">
        <color indexed="64"/>
      </bottom>
      <diagonal/>
    </border>
    <border>
      <left/>
      <right style="thin">
        <color indexed="23"/>
      </right>
      <top/>
      <bottom style="thin">
        <color indexed="64"/>
      </bottom>
      <diagonal/>
    </border>
    <border>
      <left style="thin">
        <color indexed="64"/>
      </left>
      <right/>
      <top style="thin">
        <color indexed="23"/>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medium">
        <color indexed="64"/>
      </bottom>
      <diagonal/>
    </border>
    <border>
      <left style="thin">
        <color indexed="64"/>
      </left>
      <right/>
      <top style="thin">
        <color indexed="23"/>
      </top>
      <bottom style="thin">
        <color indexed="23"/>
      </bottom>
      <diagonal/>
    </border>
    <border>
      <left/>
      <right style="thin">
        <color indexed="64"/>
      </right>
      <top/>
      <bottom style="thin">
        <color indexed="2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theme="1" tint="0.499984740745262"/>
      </bottom>
      <diagonal/>
    </border>
    <border>
      <left/>
      <right style="thin">
        <color indexed="64"/>
      </right>
      <top style="thin">
        <color theme="1" tint="0.249977111117893"/>
      </top>
      <bottom style="thin">
        <color theme="1" tint="0.499984740745262"/>
      </bottom>
      <diagonal/>
    </border>
    <border>
      <left/>
      <right/>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tted">
        <color indexed="64"/>
      </top>
      <bottom style="dotted">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auto="1"/>
      </left>
      <right style="thin">
        <color auto="1"/>
      </right>
      <top style="thin">
        <color auto="1"/>
      </top>
      <bottom style="double">
        <color indexed="64"/>
      </bottom>
      <diagonal/>
    </border>
    <border>
      <left/>
      <right/>
      <top style="dotted">
        <color indexed="64"/>
      </top>
      <bottom/>
      <diagonal/>
    </border>
    <border>
      <left/>
      <right style="thin">
        <color indexed="23"/>
      </right>
      <top style="thin">
        <color indexed="64"/>
      </top>
      <bottom style="thin">
        <color indexed="64"/>
      </bottom>
      <diagonal/>
    </border>
    <border>
      <left/>
      <right style="thin">
        <color indexed="23"/>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23"/>
      </top>
      <bottom style="thin">
        <color indexed="64"/>
      </bottom>
      <diagonal/>
    </border>
    <border>
      <left/>
      <right style="thin">
        <color indexed="23"/>
      </right>
      <top style="thin">
        <color indexed="23"/>
      </top>
      <bottom style="thin">
        <color indexed="23"/>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3">
    <xf numFmtId="0" fontId="0" fillId="0" borderId="0"/>
    <xf numFmtId="43" fontId="19" fillId="0" borderId="0" applyFont="0" applyFill="0" applyBorder="0" applyAlignment="0" applyProtection="0"/>
    <xf numFmtId="0" fontId="2" fillId="0" borderId="0"/>
    <xf numFmtId="0" fontId="37" fillId="0" borderId="0"/>
    <xf numFmtId="0" fontId="40" fillId="0" borderId="0"/>
    <xf numFmtId="0" fontId="2" fillId="0" borderId="0"/>
    <xf numFmtId="0" fontId="40" fillId="0" borderId="0"/>
    <xf numFmtId="0" fontId="2" fillId="0" borderId="0"/>
    <xf numFmtId="0" fontId="2" fillId="0" borderId="0"/>
    <xf numFmtId="0" fontId="75" fillId="0" borderId="0"/>
    <xf numFmtId="0" fontId="82" fillId="0" borderId="0"/>
    <xf numFmtId="0" fontId="19" fillId="0" borderId="0"/>
    <xf numFmtId="0" fontId="1" fillId="0" borderId="0"/>
  </cellStyleXfs>
  <cellXfs count="1475">
    <xf numFmtId="0" fontId="0" fillId="0" borderId="0" xfId="0"/>
    <xf numFmtId="0" fontId="3" fillId="0" borderId="0" xfId="0" applyFont="1" applyBorder="1" applyAlignment="1">
      <alignment horizontal="center" vertical="center"/>
    </xf>
    <xf numFmtId="0" fontId="9" fillId="0" borderId="1" xfId="0" applyFont="1" applyBorder="1" applyAlignment="1">
      <alignment horizontal="center" vertical="center"/>
    </xf>
    <xf numFmtId="0" fontId="5" fillId="2" borderId="0" xfId="0" applyFont="1" applyFill="1" applyBorder="1" applyAlignment="1">
      <alignment vertical="center"/>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6" fillId="0" borderId="4" xfId="0" applyFont="1" applyBorder="1" applyAlignment="1">
      <alignment horizontal="center" vertical="center"/>
    </xf>
    <xf numFmtId="0" fontId="9" fillId="0" borderId="11" xfId="0" applyFont="1" applyBorder="1" applyAlignment="1">
      <alignment horizontal="center"/>
    </xf>
    <xf numFmtId="0" fontId="9" fillId="0" borderId="1" xfId="0" applyFont="1" applyBorder="1" applyAlignment="1">
      <alignment horizont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Alignment="1"/>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vertical="center"/>
    </xf>
    <xf numFmtId="0" fontId="9" fillId="0" borderId="0" xfId="0" applyFont="1"/>
    <xf numFmtId="0" fontId="9" fillId="0" borderId="0" xfId="0" applyFont="1" applyBorder="1" applyAlignment="1">
      <alignment horizontal="left" vertical="center"/>
    </xf>
    <xf numFmtId="0" fontId="13"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9" fillId="0" borderId="34" xfId="0" applyFont="1" applyBorder="1" applyAlignment="1">
      <alignment horizontal="center" vertical="center"/>
    </xf>
    <xf numFmtId="0" fontId="5"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8"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6" fillId="0" borderId="43" xfId="0" applyFont="1" applyBorder="1" applyAlignment="1">
      <alignment horizontal="center" vertical="center"/>
    </xf>
    <xf numFmtId="0" fontId="9" fillId="0" borderId="0" xfId="0" applyFont="1" applyAlignment="1">
      <alignment horizontal="center"/>
    </xf>
    <xf numFmtId="0" fontId="9" fillId="0" borderId="13"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9" xfId="0" applyFont="1" applyBorder="1" applyAlignment="1">
      <alignment horizontal="center" vertical="center"/>
    </xf>
    <xf numFmtId="0" fontId="0" fillId="0" borderId="16" xfId="0" applyBorder="1"/>
    <xf numFmtId="0" fontId="0" fillId="0" borderId="17" xfId="0" applyBorder="1"/>
    <xf numFmtId="0" fontId="9" fillId="0" borderId="0" xfId="0" applyFont="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164" fontId="12" fillId="0" borderId="35" xfId="0" applyNumberFormat="1" applyFont="1" applyBorder="1" applyAlignment="1">
      <alignment horizontal="center" vertical="center"/>
    </xf>
    <xf numFmtId="164" fontId="12" fillId="0" borderId="10" xfId="0" applyNumberFormat="1"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34" xfId="0" applyFont="1" applyBorder="1" applyAlignment="1">
      <alignment horizontal="center" vertical="center"/>
    </xf>
    <xf numFmtId="0" fontId="15" fillId="0" borderId="19" xfId="0" applyFont="1" applyBorder="1" applyAlignment="1">
      <alignment horizontal="center" vertical="center"/>
    </xf>
    <xf numFmtId="0" fontId="15" fillId="0" borderId="26"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3" fillId="0" borderId="0" xfId="0" applyFont="1" applyAlignment="1">
      <alignment horizontal="center" vertical="center"/>
    </xf>
    <xf numFmtId="0" fontId="9" fillId="0" borderId="3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center"/>
    </xf>
    <xf numFmtId="0" fontId="5" fillId="0" borderId="20" xfId="0" applyFont="1" applyBorder="1" applyAlignment="1">
      <alignment horizontal="center"/>
    </xf>
    <xf numFmtId="0" fontId="9" fillId="0" borderId="11" xfId="0" applyFont="1" applyBorder="1"/>
    <xf numFmtId="0" fontId="5" fillId="0" borderId="13" xfId="0" applyFont="1" applyBorder="1" applyAlignment="1">
      <alignment horizontal="center"/>
    </xf>
    <xf numFmtId="0" fontId="9" fillId="0" borderId="43" xfId="0" applyFont="1" applyBorder="1" applyAlignment="1">
      <alignment horizontal="center" vertical="center"/>
    </xf>
    <xf numFmtId="0" fontId="9"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1" xfId="0" applyFont="1" applyBorder="1" applyAlignment="1">
      <alignment horizontal="center" vertical="center"/>
    </xf>
    <xf numFmtId="0" fontId="9" fillId="0" borderId="1" xfId="0" applyFont="1" applyBorder="1" applyAlignment="1">
      <alignment horizontal="left" vertical="center"/>
    </xf>
    <xf numFmtId="2" fontId="9" fillId="0" borderId="1" xfId="0" applyNumberFormat="1" applyFont="1" applyBorder="1" applyAlignment="1">
      <alignment horizontal="center"/>
    </xf>
    <xf numFmtId="164" fontId="9" fillId="0" borderId="1" xfId="0" applyNumberFormat="1" applyFont="1" applyBorder="1" applyAlignment="1">
      <alignment horizontal="center"/>
    </xf>
    <xf numFmtId="0" fontId="5" fillId="0" borderId="55"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0" fillId="0" borderId="0" xfId="0" applyAlignment="1">
      <alignment vertical="center"/>
    </xf>
    <xf numFmtId="0" fontId="9" fillId="2" borderId="3"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0" xfId="0" applyFont="1" applyAlignment="1">
      <alignment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1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6" xfId="0" applyFont="1" applyFill="1" applyBorder="1" applyAlignment="1">
      <alignment horizontal="center" vertical="center"/>
    </xf>
    <xf numFmtId="0" fontId="13" fillId="2" borderId="4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60" xfId="0" applyFont="1" applyFill="1" applyBorder="1" applyAlignment="1">
      <alignment horizontal="center" vertical="center"/>
    </xf>
    <xf numFmtId="0" fontId="5" fillId="2" borderId="58" xfId="0" applyFont="1" applyFill="1" applyBorder="1" applyAlignment="1">
      <alignment horizontal="center" vertical="center"/>
    </xf>
    <xf numFmtId="0" fontId="6" fillId="2" borderId="4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61" xfId="0" applyFont="1" applyFill="1" applyBorder="1" applyAlignment="1">
      <alignment horizontal="center" vertical="center"/>
    </xf>
    <xf numFmtId="0" fontId="5" fillId="2" borderId="21" xfId="0" applyFont="1" applyFill="1" applyBorder="1" applyAlignment="1">
      <alignment horizontal="center" vertical="center"/>
    </xf>
    <xf numFmtId="0" fontId="3" fillId="2" borderId="0" xfId="0" applyFont="1" applyFill="1" applyBorder="1" applyAlignment="1">
      <alignment horizontal="left" vertical="center"/>
    </xf>
    <xf numFmtId="0" fontId="9" fillId="2" borderId="38"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1" xfId="0" applyFont="1" applyFill="1" applyBorder="1" applyAlignment="1">
      <alignment horizontal="left" vertical="center"/>
    </xf>
    <xf numFmtId="0" fontId="9" fillId="2" borderId="2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2" xfId="0" applyFont="1" applyFill="1" applyBorder="1" applyAlignment="1">
      <alignment horizontal="left" vertical="center"/>
    </xf>
    <xf numFmtId="0" fontId="9"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9" fillId="2" borderId="5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65"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7" xfId="0" applyFont="1" applyFill="1" applyBorder="1" applyAlignment="1">
      <alignment horizontal="center" vertical="center"/>
    </xf>
    <xf numFmtId="0" fontId="13" fillId="2" borderId="6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4" xfId="0" applyFont="1" applyFill="1" applyBorder="1" applyAlignment="1">
      <alignment horizontal="center" vertical="center"/>
    </xf>
    <xf numFmtId="0" fontId="14"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6" xfId="0" applyFont="1" applyFill="1" applyBorder="1" applyAlignment="1">
      <alignment horizontal="center" vertical="center"/>
    </xf>
    <xf numFmtId="2" fontId="5" fillId="2" borderId="26" xfId="0" applyNumberFormat="1" applyFont="1" applyFill="1" applyBorder="1" applyAlignment="1">
      <alignment horizontal="center" vertical="center"/>
    </xf>
    <xf numFmtId="0" fontId="5" fillId="2" borderId="17" xfId="0" applyFont="1" applyFill="1" applyBorder="1" applyAlignment="1">
      <alignment horizontal="center" vertical="center"/>
    </xf>
    <xf numFmtId="2" fontId="5" fillId="2" borderId="29" xfId="0" applyNumberFormat="1" applyFont="1" applyFill="1" applyBorder="1" applyAlignment="1">
      <alignment horizontal="center" vertical="center"/>
    </xf>
    <xf numFmtId="0" fontId="5" fillId="2" borderId="18" xfId="0" applyFont="1" applyFill="1" applyBorder="1" applyAlignment="1">
      <alignment horizontal="center" vertical="center"/>
    </xf>
    <xf numFmtId="2" fontId="5" fillId="2" borderId="31" xfId="0" applyNumberFormat="1" applyFont="1" applyFill="1" applyBorder="1" applyAlignment="1">
      <alignment horizontal="center" vertical="center"/>
    </xf>
    <xf numFmtId="2" fontId="5" fillId="2" borderId="34"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2" fontId="5" fillId="2" borderId="19" xfId="0" applyNumberFormat="1" applyFont="1" applyFill="1" applyBorder="1" applyAlignment="1">
      <alignment horizontal="center" vertical="center"/>
    </xf>
    <xf numFmtId="2" fontId="5" fillId="2" borderId="16" xfId="0" applyNumberFormat="1" applyFont="1" applyFill="1" applyBorder="1" applyAlignment="1">
      <alignment horizontal="center" vertical="center"/>
    </xf>
    <xf numFmtId="2" fontId="5" fillId="2" borderId="18" xfId="0" applyNumberFormat="1" applyFont="1" applyFill="1" applyBorder="1" applyAlignment="1">
      <alignment horizontal="center" vertical="center"/>
    </xf>
    <xf numFmtId="0" fontId="0" fillId="2" borderId="0" xfId="0" applyFill="1" applyAlignment="1">
      <alignment vertical="center"/>
    </xf>
    <xf numFmtId="0" fontId="0" fillId="2" borderId="0" xfId="0" applyFill="1"/>
    <xf numFmtId="0" fontId="6"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5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69" xfId="0" applyFont="1" applyFill="1" applyBorder="1" applyAlignment="1">
      <alignment horizontal="center" vertical="center"/>
    </xf>
    <xf numFmtId="0" fontId="12"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67"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12" fillId="2" borderId="67" xfId="0" applyFont="1" applyFill="1" applyBorder="1" applyAlignment="1">
      <alignment horizontal="center" vertical="center" textRotation="90"/>
    </xf>
    <xf numFmtId="0" fontId="12" fillId="2" borderId="68" xfId="0" applyFont="1" applyFill="1" applyBorder="1" applyAlignment="1">
      <alignment horizontal="center" vertical="center" textRotation="90"/>
    </xf>
    <xf numFmtId="0" fontId="12" fillId="2" borderId="70" xfId="0" applyFont="1" applyFill="1" applyBorder="1" applyAlignment="1">
      <alignment horizontal="center" vertical="center"/>
    </xf>
    <xf numFmtId="0" fontId="12" fillId="2" borderId="51" xfId="0" applyFont="1" applyFill="1" applyBorder="1" applyAlignment="1">
      <alignment horizontal="center" vertical="center" textRotation="90"/>
    </xf>
    <xf numFmtId="0" fontId="14" fillId="2" borderId="67" xfId="0" applyFont="1" applyFill="1" applyBorder="1" applyAlignment="1">
      <alignment horizontal="center" vertical="center"/>
    </xf>
    <xf numFmtId="0" fontId="9" fillId="2" borderId="69" xfId="0" applyFont="1" applyFill="1" applyBorder="1" applyAlignment="1">
      <alignment horizontal="center" vertical="center"/>
    </xf>
    <xf numFmtId="0" fontId="5" fillId="2" borderId="28"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1" xfId="0" applyFont="1" applyFill="1" applyBorder="1" applyAlignment="1">
      <alignment horizontal="center" vertical="center"/>
    </xf>
    <xf numFmtId="0" fontId="0" fillId="2" borderId="0" xfId="0" applyFill="1" applyAlignment="1">
      <alignment horizontal="center" vertical="center"/>
    </xf>
    <xf numFmtId="0" fontId="9" fillId="2" borderId="4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6" xfId="0" applyFont="1" applyFill="1" applyBorder="1" applyAlignment="1">
      <alignment horizontal="center" vertical="center"/>
    </xf>
    <xf numFmtId="0" fontId="9" fillId="2" borderId="72" xfId="0" applyFont="1" applyFill="1" applyBorder="1" applyAlignment="1">
      <alignment horizontal="center" vertical="center"/>
    </xf>
    <xf numFmtId="0" fontId="5" fillId="2" borderId="3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4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72" xfId="0" applyFont="1" applyFill="1" applyBorder="1" applyAlignment="1">
      <alignment horizontal="center" vertical="center"/>
    </xf>
    <xf numFmtId="0" fontId="9" fillId="2" borderId="19" xfId="0" applyFont="1" applyFill="1" applyBorder="1" applyAlignment="1">
      <alignment horizontal="center" vertical="center"/>
    </xf>
    <xf numFmtId="0" fontId="8" fillId="2" borderId="62" xfId="0" applyFont="1" applyFill="1" applyBorder="1" applyAlignment="1">
      <alignment horizontal="right" vertical="center"/>
    </xf>
    <xf numFmtId="0" fontId="5" fillId="2" borderId="45" xfId="0" applyFont="1" applyFill="1" applyBorder="1" applyAlignment="1">
      <alignment horizontal="left" vertical="center"/>
    </xf>
    <xf numFmtId="0" fontId="0" fillId="2" borderId="45" xfId="0" applyFill="1" applyBorder="1" applyAlignment="1">
      <alignment vertical="center"/>
    </xf>
    <xf numFmtId="0" fontId="0" fillId="2" borderId="47" xfId="0" applyFill="1" applyBorder="1" applyAlignment="1">
      <alignment vertical="center"/>
    </xf>
    <xf numFmtId="0" fontId="7" fillId="2" borderId="2" xfId="0" applyFont="1" applyFill="1" applyBorder="1" applyAlignment="1">
      <alignment horizontal="center" vertical="center"/>
    </xf>
    <xf numFmtId="0" fontId="13" fillId="2" borderId="40" xfId="0" applyFont="1" applyFill="1" applyBorder="1" applyAlignment="1">
      <alignment horizontal="center" vertical="center"/>
    </xf>
    <xf numFmtId="0" fontId="5"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68" xfId="0" applyFont="1" applyFill="1" applyBorder="1" applyAlignment="1">
      <alignment horizontal="center" vertical="center"/>
    </xf>
    <xf numFmtId="0" fontId="9" fillId="2" borderId="2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7" xfId="0" applyFont="1" applyFill="1" applyBorder="1" applyAlignment="1">
      <alignment horizontal="center" vertical="center"/>
    </xf>
    <xf numFmtId="0" fontId="9"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9" fillId="2" borderId="3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3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33" xfId="0" applyFont="1" applyFill="1" applyBorder="1" applyAlignment="1">
      <alignment horizontal="center" vertical="center"/>
    </xf>
    <xf numFmtId="0" fontId="3" fillId="2" borderId="0" xfId="0" applyFont="1" applyFill="1" applyAlignment="1">
      <alignment horizontal="center" vertical="center"/>
    </xf>
    <xf numFmtId="0" fontId="6"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2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2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164" fontId="8" fillId="2" borderId="28" xfId="0" applyNumberFormat="1" applyFont="1" applyFill="1" applyBorder="1" applyAlignment="1">
      <alignment horizontal="center" vertical="center"/>
    </xf>
    <xf numFmtId="164" fontId="8" fillId="2" borderId="20" xfId="0" applyNumberFormat="1" applyFont="1" applyFill="1" applyBorder="1" applyAlignment="1">
      <alignment horizontal="center" vertical="center"/>
    </xf>
    <xf numFmtId="164" fontId="8" fillId="2" borderId="33" xfId="0" applyNumberFormat="1" applyFont="1" applyFill="1" applyBorder="1" applyAlignment="1">
      <alignment horizontal="center" vertical="center"/>
    </xf>
    <xf numFmtId="0" fontId="9" fillId="0" borderId="0" xfId="0" applyFont="1" applyAlignment="1">
      <alignment horizontal="left" vertical="center"/>
    </xf>
    <xf numFmtId="0" fontId="18" fillId="0" borderId="0" xfId="0" applyFont="1"/>
    <xf numFmtId="0" fontId="10" fillId="0" borderId="0" xfId="0" applyFont="1" applyAlignment="1">
      <alignment horizontal="right" vertical="center"/>
    </xf>
    <xf numFmtId="0" fontId="10" fillId="0" borderId="0" xfId="0" applyFont="1" applyAlignment="1">
      <alignment horizontal="left" vertical="center"/>
    </xf>
    <xf numFmtId="0" fontId="12" fillId="0" borderId="0" xfId="0" applyFont="1"/>
    <xf numFmtId="0" fontId="10" fillId="0" borderId="0" xfId="0" applyFont="1"/>
    <xf numFmtId="0" fontId="25" fillId="0" borderId="0" xfId="0" applyFont="1" applyBorder="1"/>
    <xf numFmtId="0" fontId="9" fillId="0" borderId="0" xfId="0" applyFont="1" applyAlignment="1"/>
    <xf numFmtId="0" fontId="0" fillId="0" borderId="0" xfId="0" applyAlignment="1">
      <alignment horizontal="left" vertical="center"/>
    </xf>
    <xf numFmtId="0" fontId="26" fillId="0" borderId="0" xfId="0" applyFont="1" applyBorder="1" applyAlignment="1">
      <alignment vertical="center"/>
    </xf>
    <xf numFmtId="0" fontId="26" fillId="0" borderId="0" xfId="0" quotePrefix="1" applyFont="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23" fillId="0" borderId="0" xfId="0" applyFont="1" applyAlignment="1">
      <alignment horizontal="left" vertical="center"/>
    </xf>
    <xf numFmtId="0" fontId="9" fillId="0" borderId="0" xfId="0" quotePrefix="1" applyFont="1" applyAlignment="1">
      <alignment vertical="center"/>
    </xf>
    <xf numFmtId="0" fontId="28" fillId="0" borderId="0" xfId="0" applyFont="1" applyAlignment="1"/>
    <xf numFmtId="0" fontId="26" fillId="0" borderId="0" xfId="0" applyFont="1" applyAlignment="1">
      <alignment horizontal="center"/>
    </xf>
    <xf numFmtId="0" fontId="26" fillId="0" borderId="0" xfId="0" applyFont="1" applyAlignment="1"/>
    <xf numFmtId="0" fontId="29" fillId="0" borderId="0" xfId="0" applyFont="1" applyBorder="1" applyAlignment="1"/>
    <xf numFmtId="0" fontId="29" fillId="0" borderId="82" xfId="0" applyFont="1" applyBorder="1" applyAlignment="1"/>
    <xf numFmtId="0" fontId="26" fillId="0" borderId="78" xfId="0" applyFont="1" applyBorder="1" applyAlignment="1">
      <alignment horizontal="left" vertical="center"/>
    </xf>
    <xf numFmtId="0" fontId="26" fillId="0" borderId="0" xfId="0" applyFont="1" applyAlignment="1">
      <alignment horizontal="left" vertical="center"/>
    </xf>
    <xf numFmtId="0" fontId="12" fillId="0" borderId="0" xfId="0" applyFont="1" applyAlignment="1">
      <alignment horizontal="left" vertical="center"/>
    </xf>
    <xf numFmtId="0" fontId="26" fillId="0" borderId="83" xfId="0" applyFont="1" applyBorder="1" applyAlignment="1">
      <alignment horizontal="left" vertical="center"/>
    </xf>
    <xf numFmtId="0" fontId="26" fillId="0" borderId="85" xfId="0" applyFont="1" applyBorder="1" applyAlignment="1">
      <alignment horizontal="left" vertical="center"/>
    </xf>
    <xf numFmtId="0" fontId="26" fillId="0" borderId="91" xfId="0" applyFont="1" applyBorder="1" applyAlignment="1">
      <alignment horizontal="left" vertical="center"/>
    </xf>
    <xf numFmtId="0" fontId="26" fillId="0" borderId="86" xfId="0" applyFont="1" applyBorder="1" applyAlignment="1">
      <alignment horizontal="left" vertical="center"/>
    </xf>
    <xf numFmtId="0" fontId="26" fillId="0" borderId="88" xfId="0" applyFont="1" applyBorder="1" applyAlignment="1">
      <alignment horizontal="left" vertical="center"/>
    </xf>
    <xf numFmtId="0" fontId="26" fillId="0" borderId="93" xfId="0" applyFont="1" applyBorder="1" applyAlignment="1">
      <alignment horizontal="left" vertical="center"/>
    </xf>
    <xf numFmtId="0" fontId="30" fillId="0" borderId="0" xfId="0" applyFont="1" applyBorder="1" applyAlignment="1">
      <alignment horizontal="center" vertical="center"/>
    </xf>
    <xf numFmtId="0" fontId="26" fillId="0" borderId="90" xfId="0" applyFont="1" applyBorder="1" applyAlignment="1">
      <alignment vertical="center"/>
    </xf>
    <xf numFmtId="0" fontId="26" fillId="0" borderId="92" xfId="0" applyFont="1" applyBorder="1" applyAlignment="1">
      <alignment vertical="center"/>
    </xf>
    <xf numFmtId="0" fontId="26" fillId="0" borderId="93" xfId="0" applyFont="1" applyBorder="1" applyAlignment="1">
      <alignment vertical="center"/>
    </xf>
    <xf numFmtId="0" fontId="9" fillId="0" borderId="1" xfId="0" applyFont="1" applyBorder="1" applyAlignment="1">
      <alignment horizontal="center" vertical="center" wrapText="1"/>
    </xf>
    <xf numFmtId="0" fontId="33" fillId="0" borderId="0" xfId="2" applyFont="1"/>
    <xf numFmtId="0" fontId="2" fillId="0" borderId="0" xfId="2"/>
    <xf numFmtId="0" fontId="35" fillId="0" borderId="0" xfId="2" applyFont="1" applyAlignment="1">
      <alignment horizontal="center" vertical="center"/>
    </xf>
    <xf numFmtId="0" fontId="36" fillId="0" borderId="0" xfId="2" applyFont="1" applyAlignment="1">
      <alignment horizontal="center" vertical="center"/>
    </xf>
    <xf numFmtId="0" fontId="20" fillId="0" borderId="0" xfId="2" applyFont="1" applyAlignment="1">
      <alignment horizontal="center" vertical="center"/>
    </xf>
    <xf numFmtId="165" fontId="9" fillId="0" borderId="0" xfId="1" applyNumberFormat="1" applyFont="1" applyAlignment="1">
      <alignment horizontal="center"/>
    </xf>
    <xf numFmtId="0" fontId="9" fillId="0" borderId="0" xfId="1" applyNumberFormat="1" applyFont="1" applyAlignment="1">
      <alignment horizontal="center"/>
    </xf>
    <xf numFmtId="9" fontId="10" fillId="0" borderId="1" xfId="0" applyNumberFormat="1" applyFont="1" applyBorder="1" applyAlignment="1">
      <alignment horizontal="center" vertical="center"/>
    </xf>
    <xf numFmtId="164" fontId="9" fillId="0" borderId="2" xfId="1" applyNumberFormat="1" applyFont="1" applyBorder="1" applyAlignment="1">
      <alignment horizontal="center" vertical="center"/>
    </xf>
    <xf numFmtId="0" fontId="9" fillId="0" borderId="2" xfId="1" applyNumberFormat="1" applyFont="1" applyBorder="1" applyAlignment="1">
      <alignment horizontal="center"/>
    </xf>
    <xf numFmtId="164" fontId="9" fillId="0" borderId="51" xfId="1" applyNumberFormat="1" applyFont="1" applyBorder="1" applyAlignment="1">
      <alignment horizontal="center" vertical="center"/>
    </xf>
    <xf numFmtId="0" fontId="9" fillId="0" borderId="51" xfId="1" applyNumberFormat="1" applyFont="1" applyBorder="1" applyAlignment="1">
      <alignment horizontal="center"/>
    </xf>
    <xf numFmtId="164" fontId="9" fillId="0" borderId="11" xfId="1" applyNumberFormat="1" applyFont="1" applyBorder="1" applyAlignment="1">
      <alignment horizontal="center" vertical="center"/>
    </xf>
    <xf numFmtId="0" fontId="9" fillId="0" borderId="11" xfId="1" applyNumberFormat="1" applyFont="1" applyBorder="1" applyAlignment="1">
      <alignment horizontal="center"/>
    </xf>
    <xf numFmtId="0" fontId="9" fillId="0" borderId="1" xfId="0" applyFont="1" applyBorder="1"/>
    <xf numFmtId="0" fontId="9" fillId="0" borderId="97" xfId="0" applyFont="1" applyBorder="1" applyAlignment="1">
      <alignment horizontal="center" vertical="center"/>
    </xf>
    <xf numFmtId="0" fontId="40" fillId="0" borderId="0" xfId="4"/>
    <xf numFmtId="0" fontId="42" fillId="0" borderId="0" xfId="4" applyFont="1" applyAlignment="1">
      <alignment horizontal="justify" vertical="center"/>
    </xf>
    <xf numFmtId="0" fontId="42" fillId="0" borderId="0" xfId="4" applyFont="1" applyFill="1" applyAlignment="1">
      <alignment horizontal="justify" vertical="center"/>
    </xf>
    <xf numFmtId="0" fontId="52" fillId="0" borderId="39" xfId="4" applyFont="1" applyBorder="1" applyAlignment="1">
      <alignment vertical="center"/>
    </xf>
    <xf numFmtId="0" fontId="52" fillId="0" borderId="60" xfId="4" applyFont="1" applyBorder="1" applyAlignment="1">
      <alignment vertical="center"/>
    </xf>
    <xf numFmtId="0" fontId="52" fillId="0" borderId="35" xfId="4" applyFont="1" applyBorder="1" applyAlignment="1">
      <alignment vertical="center"/>
    </xf>
    <xf numFmtId="0" fontId="61" fillId="0" borderId="102" xfId="4" applyFont="1" applyFill="1" applyBorder="1" applyAlignment="1">
      <alignment horizontal="center" vertical="center"/>
    </xf>
    <xf numFmtId="0" fontId="61" fillId="0" borderId="103" xfId="4" applyFont="1" applyFill="1" applyBorder="1" applyAlignment="1">
      <alignment horizontal="center" vertical="center"/>
    </xf>
    <xf numFmtId="0" fontId="61" fillId="0" borderId="117" xfId="4" applyFont="1" applyBorder="1" applyAlignment="1">
      <alignment horizontal="center" vertical="center"/>
    </xf>
    <xf numFmtId="0" fontId="58" fillId="0" borderId="102" xfId="4" applyFont="1" applyBorder="1" applyAlignment="1">
      <alignment horizontal="center" vertical="center"/>
    </xf>
    <xf numFmtId="0" fontId="58" fillId="0" borderId="103" xfId="4" applyFont="1" applyBorder="1" applyAlignment="1">
      <alignment horizontal="center" vertical="center"/>
    </xf>
    <xf numFmtId="0" fontId="58" fillId="0" borderId="103" xfId="4" applyFont="1" applyFill="1" applyBorder="1" applyAlignment="1">
      <alignment horizontal="center" vertical="center"/>
    </xf>
    <xf numFmtId="0" fontId="58" fillId="0" borderId="117" xfId="4" applyFont="1" applyFill="1" applyBorder="1" applyAlignment="1">
      <alignment horizontal="center" vertical="center"/>
    </xf>
    <xf numFmtId="0" fontId="58" fillId="0" borderId="102" xfId="4" applyFont="1" applyFill="1" applyBorder="1" applyAlignment="1">
      <alignment horizontal="center" vertical="center"/>
    </xf>
    <xf numFmtId="0" fontId="32" fillId="0" borderId="1" xfId="4" applyFont="1" applyBorder="1" applyAlignment="1">
      <alignment vertical="center"/>
    </xf>
    <xf numFmtId="0" fontId="58" fillId="0" borderId="117" xfId="4" applyFont="1" applyBorder="1" applyAlignment="1">
      <alignment horizontal="center" vertical="center"/>
    </xf>
    <xf numFmtId="0" fontId="40" fillId="0" borderId="0" xfId="4" applyProtection="1">
      <protection locked="0"/>
    </xf>
    <xf numFmtId="0" fontId="58" fillId="0" borderId="102" xfId="4" applyFont="1" applyBorder="1" applyAlignment="1" applyProtection="1">
      <alignment horizontal="center" vertical="center"/>
      <protection locked="0"/>
    </xf>
    <xf numFmtId="0" fontId="58" fillId="0" borderId="102" xfId="4" applyFont="1" applyFill="1" applyBorder="1" applyAlignment="1" applyProtection="1">
      <alignment horizontal="center" vertical="center"/>
      <protection locked="0"/>
    </xf>
    <xf numFmtId="0" fontId="40" fillId="0" borderId="0" xfId="4" applyFill="1" applyProtection="1">
      <protection locked="0"/>
    </xf>
    <xf numFmtId="0" fontId="44" fillId="0" borderId="0" xfId="4" applyFont="1" applyAlignment="1">
      <alignment horizontal="justify" vertical="center"/>
    </xf>
    <xf numFmtId="0" fontId="63" fillId="0" borderId="0" xfId="4" applyFont="1" applyBorder="1" applyAlignment="1" applyProtection="1">
      <alignment horizontal="center" vertical="center"/>
      <protection locked="0"/>
    </xf>
    <xf numFmtId="0" fontId="42" fillId="15" borderId="0" xfId="4" applyFont="1" applyFill="1" applyAlignment="1">
      <alignment horizontal="justify" vertical="center"/>
    </xf>
    <xf numFmtId="0" fontId="64" fillId="0" borderId="113" xfId="5" applyFont="1" applyBorder="1" applyAlignment="1">
      <alignment horizontal="center" vertical="center"/>
    </xf>
    <xf numFmtId="0" fontId="64" fillId="0" borderId="131" xfId="5" applyFont="1" applyBorder="1" applyAlignment="1">
      <alignment horizontal="center" vertical="center"/>
    </xf>
    <xf numFmtId="0" fontId="46" fillId="0" borderId="132" xfId="5" applyFont="1" applyBorder="1" applyAlignment="1">
      <alignment horizontal="center"/>
    </xf>
    <xf numFmtId="0" fontId="46" fillId="0" borderId="133" xfId="5" applyFont="1" applyBorder="1" applyAlignment="1">
      <alignment horizontal="center"/>
    </xf>
    <xf numFmtId="0" fontId="64" fillId="0" borderId="134" xfId="5" applyFont="1" applyBorder="1" applyAlignment="1">
      <alignment horizontal="center" vertical="center"/>
    </xf>
    <xf numFmtId="0" fontId="46" fillId="0" borderId="135" xfId="5" applyFont="1" applyBorder="1" applyAlignment="1">
      <alignment horizontal="center"/>
    </xf>
    <xf numFmtId="0" fontId="45" fillId="0" borderId="70" xfId="5" applyFont="1" applyBorder="1" applyAlignment="1">
      <alignment vertical="center" textRotation="90"/>
    </xf>
    <xf numFmtId="1" fontId="42" fillId="0" borderId="0" xfId="4" quotePrefix="1" applyNumberFormat="1" applyFont="1" applyAlignment="1">
      <alignment horizontal="justify" vertical="center"/>
    </xf>
    <xf numFmtId="0" fontId="0" fillId="0" borderId="0" xfId="0" applyProtection="1">
      <protection hidden="1"/>
    </xf>
    <xf numFmtId="0" fontId="18" fillId="0" borderId="0" xfId="0" applyFont="1" applyProtection="1">
      <protection hidden="1"/>
    </xf>
    <xf numFmtId="0" fontId="3" fillId="0" borderId="0" xfId="0" applyFont="1" applyAlignment="1" applyProtection="1">
      <protection hidden="1"/>
    </xf>
    <xf numFmtId="0" fontId="3" fillId="0" borderId="0" xfId="0" applyFont="1" applyAlignment="1" applyProtection="1">
      <alignment horizontal="center"/>
      <protection hidden="1"/>
    </xf>
    <xf numFmtId="0" fontId="8" fillId="0" borderId="0" xfId="0" applyFont="1" applyFill="1" applyAlignment="1" applyProtection="1">
      <alignment vertical="center"/>
      <protection hidden="1"/>
    </xf>
    <xf numFmtId="0" fontId="8"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164" fontId="11" fillId="0" borderId="0" xfId="0" applyNumberFormat="1" applyFont="1" applyAlignment="1" applyProtection="1">
      <alignment vertical="center"/>
      <protection hidden="1"/>
    </xf>
    <xf numFmtId="0" fontId="8" fillId="0" borderId="0" xfId="0" applyFont="1" applyAlignment="1" applyProtection="1">
      <alignment horizontal="right" vertical="center"/>
      <protection hidden="1"/>
    </xf>
    <xf numFmtId="0" fontId="5"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0" fontId="3" fillId="0" borderId="0" xfId="0" applyFont="1" applyBorder="1" applyAlignment="1" applyProtection="1">
      <alignment horizontal="center"/>
      <protection hidden="1"/>
    </xf>
    <xf numFmtId="0" fontId="8"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3" fillId="0" borderId="4"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9" fillId="0" borderId="5" xfId="0" applyFont="1" applyBorder="1" applyAlignment="1" applyProtection="1">
      <alignment vertical="center"/>
      <protection hidden="1"/>
    </xf>
    <xf numFmtId="0" fontId="8" fillId="0" borderId="15" xfId="0" applyFont="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15" xfId="0" applyFont="1" applyBorder="1" applyAlignment="1" applyProtection="1">
      <alignment vertical="center"/>
      <protection hidden="1"/>
    </xf>
    <xf numFmtId="0" fontId="3" fillId="0" borderId="33" xfId="0" applyFont="1" applyBorder="1" applyAlignment="1" applyProtection="1">
      <alignment horizontal="center"/>
      <protection hidden="1"/>
    </xf>
    <xf numFmtId="0" fontId="0" fillId="0" borderId="5" xfId="0" applyBorder="1" applyProtection="1">
      <protection hidden="1"/>
    </xf>
    <xf numFmtId="0" fontId="0" fillId="0" borderId="15" xfId="0" applyBorder="1" applyProtection="1">
      <protection hidden="1"/>
    </xf>
    <xf numFmtId="0" fontId="0" fillId="0" borderId="33" xfId="0" applyBorder="1" applyProtection="1">
      <protection hidden="1"/>
    </xf>
    <xf numFmtId="0" fontId="9" fillId="0" borderId="45" xfId="0" applyFont="1" applyBorder="1" applyAlignment="1" applyProtection="1">
      <alignment vertical="center"/>
      <protection hidden="1"/>
    </xf>
    <xf numFmtId="0" fontId="17" fillId="0" borderId="45"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45" xfId="0" applyFont="1" applyBorder="1" applyAlignment="1" applyProtection="1">
      <alignment vertical="center"/>
      <protection hidden="1"/>
    </xf>
    <xf numFmtId="0" fontId="3" fillId="0" borderId="45" xfId="0" applyFont="1" applyBorder="1" applyAlignment="1" applyProtection="1">
      <alignment horizontal="center"/>
      <protection hidden="1"/>
    </xf>
    <xf numFmtId="0" fontId="0" fillId="0" borderId="45" xfId="0" applyBorder="1" applyProtection="1">
      <protection hidden="1"/>
    </xf>
    <xf numFmtId="0" fontId="5"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2" fontId="8" fillId="0" borderId="25" xfId="0" applyNumberFormat="1"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protection hidden="1"/>
    </xf>
    <xf numFmtId="0" fontId="15"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2" fontId="8" fillId="0" borderId="26" xfId="0" applyNumberFormat="1"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Protection="1">
      <protection hidden="1"/>
    </xf>
    <xf numFmtId="0" fontId="3" fillId="0" borderId="0" xfId="0" applyFont="1" applyProtection="1">
      <protection hidden="1"/>
    </xf>
    <xf numFmtId="0" fontId="69" fillId="0" borderId="0" xfId="0" applyFont="1" applyAlignment="1">
      <alignment horizontal="left" vertical="center"/>
    </xf>
    <xf numFmtId="0" fontId="9" fillId="0" borderId="11" xfId="0" applyFont="1" applyBorder="1" applyAlignment="1">
      <alignment horizontal="center" vertical="center"/>
    </xf>
    <xf numFmtId="0" fontId="33" fillId="0" borderId="139" xfId="2" applyFont="1" applyBorder="1"/>
    <xf numFmtId="0" fontId="33" fillId="0" borderId="140" xfId="2" applyFont="1" applyBorder="1"/>
    <xf numFmtId="0" fontId="42" fillId="0" borderId="0" xfId="4" quotePrefix="1" applyFont="1" applyAlignment="1">
      <alignment horizontal="left" vertical="center"/>
    </xf>
    <xf numFmtId="0" fontId="9" fillId="0" borderId="15" xfId="0" quotePrefix="1" applyFont="1" applyBorder="1" applyAlignment="1">
      <alignment horizontal="center" vertical="center"/>
    </xf>
    <xf numFmtId="0" fontId="9" fillId="0" borderId="33" xfId="0" quotePrefix="1" applyFont="1" applyBorder="1" applyAlignment="1">
      <alignment horizontal="center" vertical="center"/>
    </xf>
    <xf numFmtId="0" fontId="9" fillId="0" borderId="26" xfId="0" applyFont="1" applyBorder="1" applyAlignment="1">
      <alignment vertical="center"/>
    </xf>
    <xf numFmtId="0" fontId="9" fillId="0" borderId="29" xfId="0" applyFont="1" applyBorder="1" applyAlignment="1">
      <alignment vertical="center"/>
    </xf>
    <xf numFmtId="0" fontId="9" fillId="0" borderId="31" xfId="0" applyFont="1" applyBorder="1" applyAlignment="1">
      <alignment vertical="center"/>
    </xf>
    <xf numFmtId="0" fontId="9" fillId="0" borderId="16" xfId="0" applyFont="1" applyBorder="1" applyAlignment="1" applyProtection="1">
      <alignment horizontal="center" vertical="center"/>
      <protection locked="0"/>
    </xf>
    <xf numFmtId="0" fontId="9" fillId="0" borderId="7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2"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9" fillId="0" borderId="46"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3" xfId="0" applyFont="1" applyBorder="1" applyAlignment="1" applyProtection="1">
      <alignment vertical="center"/>
      <protection locked="0"/>
    </xf>
    <xf numFmtId="0" fontId="9" fillId="0" borderId="18" xfId="0" applyFont="1" applyBorder="1" applyAlignment="1" applyProtection="1">
      <alignment horizontal="center" vertical="center"/>
      <protection locked="0"/>
    </xf>
    <xf numFmtId="0" fontId="9" fillId="0" borderId="7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4" xfId="0" applyFont="1" applyBorder="1" applyAlignment="1" applyProtection="1">
      <alignment vertical="center"/>
      <protection locked="0"/>
    </xf>
    <xf numFmtId="0" fontId="10" fillId="0" borderId="0" xfId="0" applyFont="1" applyAlignment="1" applyProtection="1">
      <alignment horizontal="center" vertical="center"/>
      <protection hidden="1"/>
    </xf>
    <xf numFmtId="0" fontId="0" fillId="0" borderId="0" xfId="0" applyProtection="1">
      <protection locked="0"/>
    </xf>
    <xf numFmtId="0" fontId="9" fillId="0" borderId="1" xfId="0" applyFont="1" applyBorder="1" applyAlignment="1" applyProtection="1">
      <alignment horizontal="center" vertical="center"/>
      <protection locked="0"/>
    </xf>
    <xf numFmtId="0" fontId="9" fillId="0" borderId="1" xfId="0" applyFont="1" applyBorder="1" applyProtection="1">
      <protection locked="0"/>
    </xf>
    <xf numFmtId="0" fontId="9" fillId="0" borderId="0" xfId="0" applyFont="1" applyProtection="1">
      <protection locked="0"/>
    </xf>
    <xf numFmtId="0" fontId="6" fillId="0" borderId="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0" fontId="9" fillId="0" borderId="22" xfId="0" applyFont="1" applyBorder="1" applyAlignment="1" applyProtection="1">
      <alignment horizontal="left" vertical="center"/>
      <protection hidden="1"/>
    </xf>
    <xf numFmtId="0" fontId="9" fillId="0" borderId="17" xfId="0" applyFont="1" applyBorder="1" applyAlignment="1" applyProtection="1">
      <alignment horizontal="center" vertical="center"/>
      <protection hidden="1"/>
    </xf>
    <xf numFmtId="0" fontId="9" fillId="0" borderId="23" xfId="0" applyFont="1" applyBorder="1" applyAlignment="1" applyProtection="1">
      <alignment horizontal="center" vertical="center"/>
      <protection hidden="1"/>
    </xf>
    <xf numFmtId="0" fontId="9" fillId="0" borderId="23" xfId="0" applyFont="1" applyBorder="1" applyAlignment="1" applyProtection="1">
      <alignment horizontal="left" vertical="center"/>
      <protection hidden="1"/>
    </xf>
    <xf numFmtId="0" fontId="9" fillId="0" borderId="18"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4" xfId="0" applyFont="1" applyBorder="1" applyAlignment="1" applyProtection="1">
      <alignment horizontal="left" vertical="center"/>
      <protection hidden="1"/>
    </xf>
    <xf numFmtId="0" fontId="41" fillId="0" borderId="114" xfId="4" applyFont="1" applyBorder="1" applyAlignment="1" applyProtection="1">
      <alignment horizontal="center" vertical="center"/>
      <protection locked="0"/>
    </xf>
    <xf numFmtId="0" fontId="41" fillId="0" borderId="115" xfId="4" applyFont="1" applyBorder="1" applyAlignment="1" applyProtection="1">
      <alignment horizontal="center" vertical="center"/>
      <protection locked="0"/>
    </xf>
    <xf numFmtId="0" fontId="49" fillId="0" borderId="115" xfId="4" applyFont="1" applyBorder="1" applyAlignment="1" applyProtection="1">
      <alignment vertical="center"/>
      <protection locked="0"/>
    </xf>
    <xf numFmtId="0" fontId="49" fillId="0" borderId="116" xfId="4" applyFont="1" applyBorder="1" applyAlignment="1" applyProtection="1">
      <alignment vertical="center"/>
      <protection locked="0"/>
    </xf>
    <xf numFmtId="0" fontId="41" fillId="0" borderId="114" xfId="4" quotePrefix="1" applyFont="1" applyBorder="1" applyAlignment="1" applyProtection="1">
      <alignment horizontal="center" vertical="center"/>
      <protection locked="0"/>
    </xf>
    <xf numFmtId="0" fontId="41" fillId="0" borderId="115" xfId="4" quotePrefix="1" applyFont="1" applyBorder="1" applyAlignment="1" applyProtection="1">
      <alignment horizontal="center" vertical="center"/>
      <protection locked="0"/>
    </xf>
    <xf numFmtId="0" fontId="58" fillId="0" borderId="119" xfId="4" applyFont="1" applyBorder="1" applyAlignment="1" applyProtection="1">
      <alignment horizontal="center" vertical="center"/>
      <protection locked="0"/>
    </xf>
    <xf numFmtId="0" fontId="41" fillId="0" borderId="114" xfId="4" quotePrefix="1" applyNumberFormat="1" applyFont="1" applyBorder="1" applyAlignment="1" applyProtection="1">
      <alignment horizontal="center" vertical="center"/>
      <protection locked="0"/>
    </xf>
    <xf numFmtId="0" fontId="41" fillId="0" borderId="115" xfId="4" quotePrefix="1" applyNumberFormat="1"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118" xfId="4" applyFont="1" applyBorder="1" applyAlignment="1" applyProtection="1">
      <alignment horizontal="center" vertical="center"/>
      <protection locked="0"/>
    </xf>
    <xf numFmtId="0" fontId="62" fillId="0" borderId="104" xfId="4" applyFont="1" applyBorder="1" applyAlignment="1" applyProtection="1">
      <alignment horizontal="center" vertical="center"/>
      <protection hidden="1"/>
    </xf>
    <xf numFmtId="0" fontId="62" fillId="0" borderId="109" xfId="4" applyFont="1" applyBorder="1" applyAlignment="1" applyProtection="1">
      <alignment horizontal="center" vertical="center"/>
      <protection hidden="1"/>
    </xf>
    <xf numFmtId="0" fontId="62" fillId="0" borderId="112" xfId="4" applyFont="1" applyBorder="1" applyAlignment="1" applyProtection="1">
      <alignment horizontal="center" vertical="center"/>
      <protection hidden="1"/>
    </xf>
    <xf numFmtId="0" fontId="62" fillId="0" borderId="112" xfId="4" applyFont="1" applyFill="1" applyBorder="1" applyAlignment="1" applyProtection="1">
      <alignment horizontal="center" vertical="center"/>
      <protection hidden="1"/>
    </xf>
    <xf numFmtId="0" fontId="62" fillId="0" borderId="109" xfId="4" applyFont="1" applyFill="1" applyBorder="1" applyAlignment="1" applyProtection="1">
      <alignment horizontal="center" vertical="center"/>
      <protection hidden="1"/>
    </xf>
    <xf numFmtId="0" fontId="62" fillId="0" borderId="104" xfId="4" applyFont="1" applyBorder="1" applyAlignment="1" applyProtection="1">
      <alignment horizontal="right" vertical="center" indent="1"/>
      <protection hidden="1"/>
    </xf>
    <xf numFmtId="0" fontId="62" fillId="0" borderId="109" xfId="4" applyFont="1" applyBorder="1" applyAlignment="1" applyProtection="1">
      <alignment horizontal="right" vertical="center" indent="1"/>
      <protection hidden="1"/>
    </xf>
    <xf numFmtId="0" fontId="62" fillId="0" borderId="112" xfId="4" applyFont="1" applyBorder="1" applyAlignment="1" applyProtection="1">
      <alignment horizontal="right" vertical="center" indent="1"/>
      <protection hidden="1"/>
    </xf>
    <xf numFmtId="0" fontId="62" fillId="0" borderId="98" xfId="4" applyFont="1" applyBorder="1" applyAlignment="1" applyProtection="1">
      <alignment horizontal="center" vertical="center"/>
      <protection hidden="1"/>
    </xf>
    <xf numFmtId="0" fontId="62" fillId="0" borderId="123" xfId="4" applyFont="1" applyBorder="1" applyAlignment="1" applyProtection="1">
      <alignment horizontal="center" vertical="center"/>
      <protection hidden="1"/>
    </xf>
    <xf numFmtId="0" fontId="62" fillId="0" borderId="1" xfId="4" applyFont="1" applyBorder="1" applyAlignment="1" applyProtection="1">
      <alignment horizontal="center" vertical="center"/>
      <protection hidden="1"/>
    </xf>
    <xf numFmtId="49" fontId="62" fillId="0" borderId="109" xfId="4" applyNumberFormat="1" applyFont="1" applyBorder="1" applyAlignment="1" applyProtection="1">
      <alignment horizontal="center" vertical="center"/>
      <protection hidden="1"/>
    </xf>
    <xf numFmtId="0" fontId="62" fillId="0" borderId="11" xfId="4" applyFont="1" applyBorder="1" applyAlignment="1" applyProtection="1">
      <alignment horizontal="center" vertical="center" wrapText="1"/>
      <protection hidden="1"/>
    </xf>
    <xf numFmtId="0" fontId="37" fillId="0" borderId="0" xfId="3" applyProtection="1">
      <protection hidden="1"/>
    </xf>
    <xf numFmtId="0" fontId="37" fillId="0" borderId="0" xfId="3" applyAlignment="1" applyProtection="1">
      <alignment horizontal="center" vertical="center"/>
      <protection hidden="1"/>
    </xf>
    <xf numFmtId="0" fontId="37" fillId="0" borderId="0" xfId="3" applyAlignment="1" applyProtection="1">
      <alignment horizontal="right"/>
      <protection hidden="1"/>
    </xf>
    <xf numFmtId="0" fontId="38" fillId="0" borderId="0" xfId="3" applyFont="1" applyAlignment="1" applyProtection="1">
      <alignment horizontal="center"/>
      <protection hidden="1"/>
    </xf>
    <xf numFmtId="0" fontId="38" fillId="0" borderId="0" xfId="3" applyFont="1" applyAlignment="1" applyProtection="1">
      <alignment horizontal="right"/>
      <protection hidden="1"/>
    </xf>
    <xf numFmtId="0" fontId="37" fillId="3" borderId="0" xfId="3" applyFont="1" applyFill="1" applyAlignment="1" applyProtection="1">
      <alignment horizontal="center" vertical="center"/>
      <protection hidden="1"/>
    </xf>
    <xf numFmtId="0" fontId="37" fillId="3" borderId="0" xfId="3" applyFont="1" applyFill="1" applyProtection="1">
      <protection hidden="1"/>
    </xf>
    <xf numFmtId="0" fontId="37" fillId="0" borderId="0" xfId="3" applyFont="1" applyAlignment="1" applyProtection="1">
      <alignment horizontal="center" vertical="center"/>
      <protection hidden="1"/>
    </xf>
    <xf numFmtId="0" fontId="38" fillId="0" borderId="0" xfId="3" applyFont="1" applyProtection="1">
      <protection hidden="1"/>
    </xf>
    <xf numFmtId="0" fontId="38" fillId="5" borderId="0" xfId="3" applyFont="1" applyFill="1" applyProtection="1">
      <protection hidden="1"/>
    </xf>
    <xf numFmtId="0" fontId="68" fillId="5" borderId="0" xfId="3" applyFont="1" applyFill="1" applyProtection="1">
      <protection hidden="1"/>
    </xf>
    <xf numFmtId="0" fontId="68" fillId="0" borderId="0" xfId="3" applyFont="1" applyProtection="1">
      <protection hidden="1"/>
    </xf>
    <xf numFmtId="2" fontId="68" fillId="0" borderId="0" xfId="3" applyNumberFormat="1" applyFont="1" applyProtection="1">
      <protection hidden="1"/>
    </xf>
    <xf numFmtId="0" fontId="38" fillId="6" borderId="0" xfId="3" applyFont="1" applyFill="1" applyProtection="1">
      <protection hidden="1"/>
    </xf>
    <xf numFmtId="0" fontId="38" fillId="7" borderId="0" xfId="3" applyFont="1" applyFill="1" applyProtection="1">
      <protection hidden="1"/>
    </xf>
    <xf numFmtId="2" fontId="37" fillId="0" borderId="0" xfId="3" applyNumberFormat="1" applyAlignment="1" applyProtection="1">
      <alignment horizontal="center" vertical="center"/>
      <protection hidden="1"/>
    </xf>
    <xf numFmtId="0" fontId="38" fillId="8" borderId="0" xfId="3" applyFont="1" applyFill="1" applyProtection="1">
      <protection hidden="1"/>
    </xf>
    <xf numFmtId="0" fontId="38" fillId="9" borderId="0" xfId="3" applyFont="1" applyFill="1" applyProtection="1">
      <protection hidden="1"/>
    </xf>
    <xf numFmtId="0" fontId="38" fillId="10" borderId="0" xfId="3" applyFont="1" applyFill="1" applyProtection="1">
      <protection hidden="1"/>
    </xf>
    <xf numFmtId="0" fontId="38" fillId="11" borderId="0" xfId="3" applyFont="1" applyFill="1" applyProtection="1">
      <protection hidden="1"/>
    </xf>
    <xf numFmtId="0" fontId="38" fillId="12" borderId="0" xfId="3" applyFont="1" applyFill="1" applyProtection="1">
      <protection hidden="1"/>
    </xf>
    <xf numFmtId="0" fontId="37" fillId="13" borderId="0" xfId="3" applyFont="1" applyFill="1" applyProtection="1">
      <protection hidden="1"/>
    </xf>
    <xf numFmtId="0" fontId="37" fillId="13" borderId="0" xfId="3" applyFill="1" applyProtection="1">
      <protection hidden="1"/>
    </xf>
    <xf numFmtId="0" fontId="39" fillId="0" borderId="0" xfId="3" applyFont="1" applyProtection="1">
      <protection hidden="1"/>
    </xf>
    <xf numFmtId="166" fontId="38" fillId="0" borderId="0" xfId="3" applyNumberFormat="1" applyFont="1" applyProtection="1">
      <protection hidden="1"/>
    </xf>
    <xf numFmtId="0" fontId="37" fillId="4" borderId="0" xfId="3" applyFill="1" applyProtection="1">
      <protection hidden="1"/>
    </xf>
    <xf numFmtId="0" fontId="37" fillId="14" borderId="0" xfId="3" applyFill="1" applyProtection="1">
      <protection hidden="1"/>
    </xf>
    <xf numFmtId="0" fontId="67" fillId="0" borderId="0" xfId="3" quotePrefix="1" applyFont="1" applyProtection="1">
      <protection hidden="1"/>
    </xf>
    <xf numFmtId="2" fontId="37" fillId="0" borderId="0" xfId="3" applyNumberFormat="1" applyProtection="1">
      <protection hidden="1"/>
    </xf>
    <xf numFmtId="0" fontId="71" fillId="0" borderId="0" xfId="4" applyFont="1" applyProtection="1">
      <protection locked="0"/>
    </xf>
    <xf numFmtId="0" fontId="57" fillId="0" borderId="1" xfId="4" applyFont="1" applyBorder="1" applyAlignment="1" applyProtection="1">
      <alignment horizontal="center" vertical="center" wrapText="1" shrinkToFit="1"/>
      <protection hidden="1"/>
    </xf>
    <xf numFmtId="0" fontId="5" fillId="0" borderId="1"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6" fillId="0" borderId="0" xfId="0" applyFont="1" applyAlignment="1">
      <alignment horizontal="left"/>
    </xf>
    <xf numFmtId="0" fontId="30" fillId="0" borderId="10" xfId="0" applyFont="1" applyBorder="1" applyAlignment="1">
      <alignment horizontal="center" vertical="center"/>
    </xf>
    <xf numFmtId="0" fontId="69" fillId="0" borderId="41" xfId="0" applyFont="1" applyBorder="1" applyAlignment="1">
      <alignment horizontal="left"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0" fontId="6"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8" fillId="0" borderId="70" xfId="0" applyFont="1" applyBorder="1" applyAlignment="1" applyProtection="1">
      <alignment horizontal="center" vertical="center"/>
      <protection hidden="1"/>
    </xf>
    <xf numFmtId="0" fontId="0" fillId="0" borderId="0" xfId="0" quotePrefix="1" applyProtection="1">
      <protection hidden="1"/>
    </xf>
    <xf numFmtId="0" fontId="0" fillId="0" borderId="0" xfId="0" applyAlignment="1" applyProtection="1">
      <alignment horizontal="right"/>
      <protection hidden="1"/>
    </xf>
    <xf numFmtId="0" fontId="72" fillId="0" borderId="70" xfId="5" applyFont="1" applyBorder="1" applyAlignment="1" applyProtection="1">
      <alignment horizontal="center" vertical="center"/>
      <protection locked="0"/>
    </xf>
    <xf numFmtId="0" fontId="40" fillId="0" borderId="0" xfId="4" quotePrefix="1" applyAlignment="1">
      <alignment wrapText="1"/>
    </xf>
    <xf numFmtId="0" fontId="42" fillId="0" borderId="0" xfId="4" quotePrefix="1" applyFont="1" applyAlignment="1">
      <alignment horizontal="left" vertical="center" wrapText="1"/>
    </xf>
    <xf numFmtId="0" fontId="11" fillId="0" borderId="141" xfId="0" applyFont="1" applyFill="1" applyBorder="1" applyAlignment="1" applyProtection="1">
      <alignment horizontal="center" vertical="center"/>
      <protection hidden="1"/>
    </xf>
    <xf numFmtId="164" fontId="0" fillId="0" borderId="141" xfId="0" applyNumberForma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0" fillId="0" borderId="0" xfId="0" applyBorder="1" applyProtection="1">
      <protection hidden="1"/>
    </xf>
    <xf numFmtId="0" fontId="5" fillId="0" borderId="0" xfId="0" applyFont="1" applyBorder="1" applyAlignment="1" applyProtection="1">
      <alignment horizontal="left" vertical="center"/>
      <protection hidden="1"/>
    </xf>
    <xf numFmtId="0" fontId="26" fillId="0" borderId="0" xfId="0" applyFont="1" applyAlignment="1">
      <alignment horizontal="left"/>
    </xf>
    <xf numFmtId="0" fontId="28" fillId="0" borderId="0" xfId="0" applyFont="1" applyAlignment="1">
      <alignment horizontal="left" vertical="center"/>
    </xf>
    <xf numFmtId="0" fontId="26" fillId="0" borderId="0" xfId="0" applyFont="1" applyBorder="1" applyAlignment="1">
      <alignment horizontal="left" vertical="center"/>
    </xf>
    <xf numFmtId="0" fontId="26" fillId="0" borderId="82" xfId="0" applyFont="1" applyBorder="1" applyAlignment="1">
      <alignment horizontal="left" vertical="center"/>
    </xf>
    <xf numFmtId="0" fontId="26" fillId="0" borderId="90" xfId="0" applyFont="1" applyBorder="1" applyAlignment="1">
      <alignment horizontal="left" vertical="center"/>
    </xf>
    <xf numFmtId="0" fontId="26" fillId="0" borderId="92" xfId="0" applyFont="1" applyBorder="1" applyAlignment="1">
      <alignment horizontal="left" vertical="center"/>
    </xf>
    <xf numFmtId="0" fontId="26" fillId="0" borderId="84" xfId="0" applyFont="1" applyBorder="1" applyAlignment="1">
      <alignment horizontal="left" vertical="center"/>
    </xf>
    <xf numFmtId="0" fontId="26" fillId="0" borderId="89" xfId="0" applyFont="1" applyBorder="1" applyAlignment="1">
      <alignment horizontal="left" vertical="center"/>
    </xf>
    <xf numFmtId="0" fontId="26" fillId="0" borderId="89" xfId="0" applyFont="1" applyBorder="1" applyAlignment="1">
      <alignment horizontal="left"/>
    </xf>
    <xf numFmtId="0" fontId="3" fillId="0" borderId="120" xfId="4" applyFont="1" applyBorder="1" applyAlignment="1" applyProtection="1">
      <alignment horizontal="center" vertical="center"/>
      <protection hidden="1"/>
    </xf>
    <xf numFmtId="164" fontId="3" fillId="0" borderId="120" xfId="4" applyNumberFormat="1" applyFont="1" applyBorder="1" applyAlignment="1" applyProtection="1">
      <alignment horizontal="center" vertical="center"/>
      <protection locked="0"/>
    </xf>
    <xf numFmtId="164" fontId="3" fillId="0" borderId="125" xfId="4" applyNumberFormat="1" applyFont="1" applyBorder="1" applyAlignment="1" applyProtection="1">
      <alignment horizontal="center" vertical="center"/>
      <protection hidden="1"/>
    </xf>
    <xf numFmtId="164" fontId="3" fillId="0" borderId="121" xfId="4" applyNumberFormat="1" applyFont="1" applyBorder="1" applyAlignment="1" applyProtection="1">
      <alignment horizontal="center" vertical="center"/>
      <protection locked="0"/>
    </xf>
    <xf numFmtId="164" fontId="3" fillId="0" borderId="121" xfId="4" applyNumberFormat="1" applyFont="1" applyFill="1" applyBorder="1" applyAlignment="1" applyProtection="1">
      <alignment horizontal="center" vertical="center"/>
      <protection locked="0"/>
    </xf>
    <xf numFmtId="164" fontId="3" fillId="0" borderId="122" xfId="4" applyNumberFormat="1" applyFont="1" applyBorder="1" applyAlignment="1" applyProtection="1">
      <alignment horizontal="center" vertical="center"/>
      <protection locked="0"/>
    </xf>
    <xf numFmtId="164" fontId="3" fillId="0" borderId="120" xfId="4" applyNumberFormat="1" applyFont="1" applyFill="1" applyBorder="1" applyAlignment="1" applyProtection="1">
      <alignment horizontal="center" vertical="center"/>
      <protection locked="0"/>
    </xf>
    <xf numFmtId="164" fontId="3" fillId="0" borderId="122" xfId="4" applyNumberFormat="1" applyFont="1" applyFill="1" applyBorder="1" applyAlignment="1" applyProtection="1">
      <alignment horizontal="center" vertical="center"/>
      <protection locked="0"/>
    </xf>
    <xf numFmtId="164" fontId="3" fillId="0" borderId="123" xfId="4" applyNumberFormat="1" applyFont="1" applyBorder="1" applyAlignment="1" applyProtection="1">
      <alignment horizontal="center" vertical="center"/>
      <protection hidden="1"/>
    </xf>
    <xf numFmtId="1" fontId="73" fillId="0" borderId="123" xfId="4" applyNumberFormat="1" applyFont="1" applyBorder="1" applyAlignment="1" applyProtection="1">
      <alignment horizontal="center" vertical="center"/>
      <protection hidden="1"/>
    </xf>
    <xf numFmtId="1" fontId="3" fillId="0" borderId="104" xfId="4" applyNumberFormat="1" applyFont="1" applyBorder="1" applyAlignment="1" applyProtection="1">
      <alignment horizontal="center" vertical="center"/>
      <protection hidden="1"/>
    </xf>
    <xf numFmtId="1" fontId="3" fillId="0" borderId="107" xfId="4" applyNumberFormat="1" applyFont="1" applyBorder="1" applyAlignment="1" applyProtection="1">
      <alignment horizontal="center" vertical="center"/>
      <protection locked="0"/>
    </xf>
    <xf numFmtId="1" fontId="3" fillId="0" borderId="105" xfId="4" applyNumberFormat="1" applyFont="1" applyBorder="1" applyAlignment="1" applyProtection="1">
      <alignment horizontal="center" vertical="center"/>
      <protection locked="0"/>
    </xf>
    <xf numFmtId="1" fontId="3" fillId="0" borderId="121" xfId="4" applyNumberFormat="1" applyFont="1" applyBorder="1" applyAlignment="1" applyProtection="1">
      <alignment horizontal="center" vertical="center"/>
      <protection locked="0"/>
    </xf>
    <xf numFmtId="1" fontId="3" fillId="0" borderId="122" xfId="4" applyNumberFormat="1" applyFont="1" applyBorder="1" applyAlignment="1" applyProtection="1">
      <alignment horizontal="center" vertical="center"/>
      <protection locked="0"/>
    </xf>
    <xf numFmtId="1" fontId="3" fillId="0" borderId="108" xfId="4" applyNumberFormat="1" applyFont="1" applyBorder="1" applyAlignment="1" applyProtection="1">
      <alignment horizontal="center" vertical="center"/>
      <protection hidden="1"/>
    </xf>
    <xf numFmtId="1" fontId="6" fillId="0" borderId="104" xfId="4" applyNumberFormat="1" applyFont="1" applyBorder="1" applyAlignment="1" applyProtection="1">
      <alignment horizontal="center" vertical="center"/>
      <protection locked="0" hidden="1"/>
    </xf>
    <xf numFmtId="1" fontId="6" fillId="0" borderId="123" xfId="4" applyNumberFormat="1" applyFont="1" applyBorder="1" applyAlignment="1" applyProtection="1">
      <alignment horizontal="center" vertical="center"/>
      <protection locked="0" hidden="1"/>
    </xf>
    <xf numFmtId="1" fontId="6" fillId="0" borderId="123" xfId="4" applyNumberFormat="1" applyFont="1" applyBorder="1" applyAlignment="1" applyProtection="1">
      <alignment horizontal="center" vertical="center"/>
      <protection hidden="1"/>
    </xf>
    <xf numFmtId="1" fontId="73" fillId="0" borderId="120" xfId="4" applyNumberFormat="1" applyFont="1" applyFill="1" applyBorder="1" applyAlignment="1" applyProtection="1">
      <alignment horizontal="center" vertical="center"/>
      <protection locked="0"/>
    </xf>
    <xf numFmtId="1" fontId="73" fillId="0" borderId="121" xfId="4" applyNumberFormat="1" applyFont="1" applyFill="1" applyBorder="1" applyAlignment="1" applyProtection="1">
      <alignment horizontal="center" vertical="center"/>
      <protection locked="0"/>
    </xf>
    <xf numFmtId="1" fontId="73" fillId="0" borderId="122" xfId="4" applyNumberFormat="1" applyFont="1" applyBorder="1" applyAlignment="1" applyProtection="1">
      <alignment horizontal="center" vertical="center"/>
      <protection locked="0"/>
    </xf>
    <xf numFmtId="0" fontId="74" fillId="0" borderId="2" xfId="4" applyFont="1" applyBorder="1" applyAlignment="1" applyProtection="1">
      <alignment horizontal="left" vertical="center" shrinkToFit="1"/>
      <protection hidden="1"/>
    </xf>
    <xf numFmtId="0" fontId="3" fillId="0" borderId="107" xfId="4" applyFont="1" applyBorder="1" applyAlignment="1" applyProtection="1">
      <alignment horizontal="center" vertical="center"/>
      <protection hidden="1"/>
    </xf>
    <xf numFmtId="164" fontId="3" fillId="0" borderId="107" xfId="4" applyNumberFormat="1" applyFont="1" applyBorder="1" applyAlignment="1" applyProtection="1">
      <alignment horizontal="center" vertical="center"/>
      <protection locked="0"/>
    </xf>
    <xf numFmtId="164" fontId="3" fillId="0" borderId="110" xfId="4" applyNumberFormat="1" applyFont="1" applyBorder="1" applyAlignment="1" applyProtection="1">
      <alignment horizontal="center" vertical="center"/>
      <protection locked="0"/>
    </xf>
    <xf numFmtId="164" fontId="3" fillId="0" borderId="106" xfId="4" applyNumberFormat="1" applyFont="1" applyBorder="1" applyAlignment="1" applyProtection="1">
      <alignment horizontal="center" vertical="center"/>
      <protection locked="0"/>
    </xf>
    <xf numFmtId="164" fontId="3" fillId="0" borderId="124" xfId="4" applyNumberFormat="1" applyFont="1" applyBorder="1" applyAlignment="1" applyProtection="1">
      <alignment horizontal="center" vertical="center"/>
      <protection locked="0"/>
    </xf>
    <xf numFmtId="1" fontId="3" fillId="0" borderId="124" xfId="4" applyNumberFormat="1" applyFont="1" applyBorder="1" applyAlignment="1" applyProtection="1">
      <alignment horizontal="center" vertical="center"/>
      <protection locked="0"/>
    </xf>
    <xf numFmtId="164" fontId="3" fillId="0" borderId="110" xfId="4" applyNumberFormat="1" applyFont="1" applyFill="1" applyBorder="1" applyAlignment="1" applyProtection="1">
      <alignment horizontal="center" vertical="center"/>
      <protection locked="0"/>
    </xf>
    <xf numFmtId="164" fontId="3" fillId="0" borderId="107" xfId="4" applyNumberFormat="1" applyFont="1" applyFill="1" applyBorder="1" applyAlignment="1" applyProtection="1">
      <alignment horizontal="center" vertical="center"/>
      <protection locked="0"/>
    </xf>
    <xf numFmtId="164" fontId="3" fillId="0" borderId="126" xfId="4" applyNumberFormat="1" applyFont="1" applyFill="1" applyBorder="1" applyAlignment="1" applyProtection="1">
      <alignment horizontal="center" vertical="center"/>
      <protection locked="0"/>
    </xf>
    <xf numFmtId="164" fontId="3" fillId="0" borderId="126" xfId="4" applyNumberFormat="1" applyFont="1" applyBorder="1" applyAlignment="1" applyProtection="1">
      <alignment horizontal="center" vertical="center"/>
      <protection locked="0"/>
    </xf>
    <xf numFmtId="164" fontId="3" fillId="0" borderId="108" xfId="4" applyNumberFormat="1" applyFont="1" applyBorder="1" applyAlignment="1" applyProtection="1">
      <alignment horizontal="center" vertical="center"/>
      <protection hidden="1"/>
    </xf>
    <xf numFmtId="1" fontId="3" fillId="0" borderId="109" xfId="4" applyNumberFormat="1" applyFont="1" applyBorder="1" applyAlignment="1" applyProtection="1">
      <alignment horizontal="center" vertical="center"/>
      <protection hidden="1"/>
    </xf>
    <xf numFmtId="1" fontId="3" fillId="0" borderId="110" xfId="4" applyNumberFormat="1" applyFont="1" applyBorder="1" applyAlignment="1" applyProtection="1">
      <alignment horizontal="center" vertical="center"/>
      <protection locked="0"/>
    </xf>
    <xf numFmtId="1" fontId="3" fillId="0" borderId="106" xfId="4" applyNumberFormat="1" applyFont="1" applyBorder="1" applyAlignment="1" applyProtection="1">
      <alignment horizontal="center" vertical="center"/>
      <protection locked="0"/>
    </xf>
    <xf numFmtId="1" fontId="6" fillId="0" borderId="109" xfId="4" applyNumberFormat="1" applyFont="1" applyBorder="1" applyAlignment="1" applyProtection="1">
      <alignment horizontal="center" vertical="center"/>
      <protection locked="0" hidden="1"/>
    </xf>
    <xf numFmtId="1" fontId="6" fillId="0" borderId="108" xfId="4" applyNumberFormat="1" applyFont="1" applyBorder="1" applyAlignment="1" applyProtection="1">
      <alignment horizontal="center" vertical="center"/>
      <protection locked="0" hidden="1"/>
    </xf>
    <xf numFmtId="1" fontId="6" fillId="0" borderId="108" xfId="4" applyNumberFormat="1" applyFont="1" applyBorder="1" applyAlignment="1" applyProtection="1">
      <alignment horizontal="center" vertical="center"/>
      <protection hidden="1"/>
    </xf>
    <xf numFmtId="1" fontId="73" fillId="0" borderId="107" xfId="4" applyNumberFormat="1" applyFont="1" applyFill="1" applyBorder="1" applyAlignment="1" applyProtection="1">
      <alignment horizontal="center" vertical="center"/>
      <protection locked="0"/>
    </xf>
    <xf numFmtId="1" fontId="73" fillId="0" borderId="110" xfId="4" applyNumberFormat="1" applyFont="1" applyFill="1" applyBorder="1" applyAlignment="1" applyProtection="1">
      <alignment horizontal="center" vertical="center"/>
      <protection locked="0"/>
    </xf>
    <xf numFmtId="1" fontId="73" fillId="0" borderId="126" xfId="4" applyNumberFormat="1" applyFont="1" applyBorder="1" applyAlignment="1" applyProtection="1">
      <alignment horizontal="center" vertical="center"/>
      <protection locked="0"/>
    </xf>
    <xf numFmtId="0" fontId="73" fillId="0" borderId="51" xfId="4" applyFont="1" applyBorder="1" applyAlignment="1" applyProtection="1">
      <alignment horizontal="left" vertical="center" shrinkToFit="1"/>
      <protection hidden="1"/>
    </xf>
    <xf numFmtId="164" fontId="3" fillId="0" borderId="111" xfId="4" applyNumberFormat="1" applyFont="1" applyFill="1" applyBorder="1" applyAlignment="1" applyProtection="1">
      <alignment horizontal="center" vertical="center"/>
      <protection locked="0"/>
    </xf>
    <xf numFmtId="1" fontId="73" fillId="0" borderId="111" xfId="4" applyNumberFormat="1" applyFont="1" applyFill="1" applyBorder="1" applyAlignment="1" applyProtection="1">
      <alignment horizontal="center" vertical="center"/>
      <protection locked="0"/>
    </xf>
    <xf numFmtId="0" fontId="3" fillId="0" borderId="127" xfId="4" applyFont="1" applyBorder="1" applyAlignment="1" applyProtection="1">
      <alignment horizontal="center" vertical="center"/>
      <protection hidden="1"/>
    </xf>
    <xf numFmtId="164" fontId="3" fillId="0" borderId="127" xfId="4" applyNumberFormat="1" applyFont="1" applyBorder="1" applyAlignment="1" applyProtection="1">
      <alignment horizontal="center" vertical="center"/>
      <protection locked="0"/>
    </xf>
    <xf numFmtId="164" fontId="3" fillId="0" borderId="103" xfId="4" applyNumberFormat="1" applyFont="1" applyBorder="1" applyAlignment="1" applyProtection="1">
      <alignment horizontal="center" vertical="center"/>
      <protection locked="0"/>
    </xf>
    <xf numFmtId="164" fontId="3" fillId="0" borderId="118" xfId="4" applyNumberFormat="1" applyFont="1" applyBorder="1" applyAlignment="1" applyProtection="1">
      <alignment horizontal="center" vertical="center"/>
      <protection locked="0"/>
    </xf>
    <xf numFmtId="164" fontId="3" fillId="0" borderId="119" xfId="4" applyNumberFormat="1" applyFont="1" applyBorder="1" applyAlignment="1" applyProtection="1">
      <alignment horizontal="center" vertical="center"/>
      <protection locked="0"/>
    </xf>
    <xf numFmtId="1" fontId="3" fillId="0" borderId="119" xfId="4" applyNumberFormat="1" applyFont="1" applyBorder="1" applyAlignment="1" applyProtection="1">
      <alignment horizontal="center" vertical="center"/>
      <protection locked="0"/>
    </xf>
    <xf numFmtId="164" fontId="3" fillId="0" borderId="37" xfId="4" applyNumberFormat="1" applyFont="1" applyBorder="1" applyAlignment="1" applyProtection="1">
      <alignment horizontal="center" vertical="center"/>
      <protection hidden="1"/>
    </xf>
    <xf numFmtId="164" fontId="3" fillId="0" borderId="103" xfId="4" applyNumberFormat="1" applyFont="1" applyFill="1" applyBorder="1" applyAlignment="1" applyProtection="1">
      <alignment horizontal="center" vertical="center"/>
      <protection locked="0"/>
    </xf>
    <xf numFmtId="164" fontId="3" fillId="0" borderId="102" xfId="4" applyNumberFormat="1" applyFont="1" applyFill="1" applyBorder="1" applyAlignment="1" applyProtection="1">
      <alignment horizontal="center" vertical="center"/>
      <protection locked="0"/>
    </xf>
    <xf numFmtId="164" fontId="3" fillId="0" borderId="117" xfId="4" applyNumberFormat="1" applyFont="1" applyFill="1" applyBorder="1" applyAlignment="1" applyProtection="1">
      <alignment horizontal="center" vertical="center"/>
      <protection locked="0"/>
    </xf>
    <xf numFmtId="164" fontId="3" fillId="0" borderId="117" xfId="4" applyNumberFormat="1" applyFont="1" applyBorder="1" applyAlignment="1" applyProtection="1">
      <alignment horizontal="center" vertical="center"/>
      <protection locked="0"/>
    </xf>
    <xf numFmtId="164" fontId="3" fillId="0" borderId="11" xfId="4" applyNumberFormat="1" applyFont="1" applyBorder="1" applyAlignment="1" applyProtection="1">
      <alignment horizontal="center" vertical="center"/>
      <protection hidden="1"/>
    </xf>
    <xf numFmtId="1" fontId="3" fillId="0" borderId="112" xfId="4" applyNumberFormat="1" applyFont="1" applyBorder="1" applyAlignment="1" applyProtection="1">
      <alignment horizontal="center" vertical="center"/>
      <protection hidden="1"/>
    </xf>
    <xf numFmtId="1" fontId="3" fillId="0" borderId="127" xfId="4" applyNumberFormat="1" applyFont="1" applyBorder="1" applyAlignment="1" applyProtection="1">
      <alignment horizontal="center" vertical="center"/>
      <protection locked="0"/>
    </xf>
    <xf numFmtId="1" fontId="3" fillId="0" borderId="129" xfId="4" applyNumberFormat="1" applyFont="1" applyBorder="1" applyAlignment="1" applyProtection="1">
      <alignment horizontal="center" vertical="center"/>
      <protection locked="0"/>
    </xf>
    <xf numFmtId="1" fontId="3" fillId="0" borderId="103" xfId="4" applyNumberFormat="1" applyFont="1" applyBorder="1" applyAlignment="1" applyProtection="1">
      <alignment horizontal="center" vertical="center"/>
      <protection locked="0"/>
    </xf>
    <xf numFmtId="1" fontId="3" fillId="0" borderId="118" xfId="4" applyNumberFormat="1" applyFont="1" applyBorder="1" applyAlignment="1" applyProtection="1">
      <alignment horizontal="center" vertical="center"/>
      <protection locked="0"/>
    </xf>
    <xf numFmtId="1" fontId="6" fillId="0" borderId="11" xfId="4" applyNumberFormat="1" applyFont="1" applyBorder="1" applyAlignment="1" applyProtection="1">
      <alignment horizontal="center" vertical="center"/>
      <protection locked="0" hidden="1"/>
    </xf>
    <xf numFmtId="1" fontId="6" fillId="0" borderId="11" xfId="4" applyNumberFormat="1" applyFont="1" applyBorder="1" applyAlignment="1" applyProtection="1">
      <alignment horizontal="center" vertical="center"/>
      <protection hidden="1"/>
    </xf>
    <xf numFmtId="1" fontId="73" fillId="0" borderId="102" xfId="4" applyNumberFormat="1" applyFont="1" applyFill="1" applyBorder="1" applyAlignment="1" applyProtection="1">
      <alignment horizontal="center" vertical="center"/>
      <protection locked="0"/>
    </xf>
    <xf numFmtId="1" fontId="73" fillId="0" borderId="103" xfId="4" applyNumberFormat="1" applyFont="1" applyFill="1" applyBorder="1" applyAlignment="1" applyProtection="1">
      <alignment horizontal="center" vertical="center"/>
      <protection locked="0"/>
    </xf>
    <xf numFmtId="1" fontId="73" fillId="0" borderId="117" xfId="4" applyNumberFormat="1" applyFont="1" applyBorder="1" applyAlignment="1" applyProtection="1">
      <alignment horizontal="center" vertical="center"/>
      <protection locked="0"/>
    </xf>
    <xf numFmtId="164" fontId="3" fillId="0" borderId="98" xfId="4" applyNumberFormat="1" applyFont="1" applyBorder="1" applyAlignment="1" applyProtection="1">
      <alignment horizontal="center" vertical="center"/>
      <protection hidden="1"/>
    </xf>
    <xf numFmtId="1" fontId="6" fillId="0" borderId="112" xfId="4" applyNumberFormat="1" applyFont="1" applyBorder="1" applyAlignment="1" applyProtection="1">
      <alignment horizontal="center" vertical="center"/>
      <protection locked="0" hidden="1"/>
    </xf>
    <xf numFmtId="0" fontId="73" fillId="0" borderId="51" xfId="4" applyFont="1" applyFill="1" applyBorder="1" applyAlignment="1" applyProtection="1">
      <alignment horizontal="left" vertical="center" shrinkToFit="1"/>
      <protection hidden="1"/>
    </xf>
    <xf numFmtId="0" fontId="73" fillId="0" borderId="51" xfId="4" applyFont="1" applyBorder="1" applyAlignment="1" applyProtection="1">
      <alignment horizontal="center" vertical="center" shrinkToFit="1"/>
      <protection hidden="1"/>
    </xf>
    <xf numFmtId="0" fontId="74" fillId="0" borderId="51" xfId="4" applyFont="1" applyBorder="1" applyAlignment="1" applyProtection="1">
      <alignment horizontal="center" vertical="center" shrinkToFit="1"/>
      <protection hidden="1"/>
    </xf>
    <xf numFmtId="0" fontId="73" fillId="0" borderId="51" xfId="4" applyFont="1" applyBorder="1" applyAlignment="1" applyProtection="1">
      <alignment horizontal="justify" vertical="center"/>
      <protection hidden="1"/>
    </xf>
    <xf numFmtId="164" fontId="73" fillId="0" borderId="120" xfId="4" applyNumberFormat="1" applyFont="1" applyBorder="1" applyAlignment="1" applyProtection="1">
      <alignment horizontal="center" vertical="center"/>
      <protection locked="0"/>
    </xf>
    <xf numFmtId="164" fontId="73" fillId="0" borderId="121" xfId="4" applyNumberFormat="1" applyFont="1" applyBorder="1" applyAlignment="1" applyProtection="1">
      <alignment horizontal="center" vertical="center"/>
      <protection locked="0"/>
    </xf>
    <xf numFmtId="164" fontId="73" fillId="0" borderId="121" xfId="4" applyNumberFormat="1" applyFont="1" applyFill="1" applyBorder="1" applyAlignment="1" applyProtection="1">
      <alignment horizontal="center" vertical="center"/>
      <protection locked="0"/>
    </xf>
    <xf numFmtId="0" fontId="73" fillId="0" borderId="123" xfId="4" applyFont="1" applyBorder="1" applyAlignment="1" applyProtection="1">
      <alignment horizontal="center" vertical="center"/>
      <protection hidden="1"/>
    </xf>
    <xf numFmtId="0" fontId="3" fillId="0" borderId="104" xfId="4" applyFont="1" applyBorder="1" applyAlignment="1" applyProtection="1">
      <alignment horizontal="center" vertical="center"/>
      <protection hidden="1"/>
    </xf>
    <xf numFmtId="164" fontId="3" fillId="0" borderId="105" xfId="4" applyNumberFormat="1"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hidden="1"/>
    </xf>
    <xf numFmtId="0" fontId="6" fillId="0" borderId="123" xfId="4" applyNumberFormat="1" applyFont="1" applyBorder="1" applyAlignment="1" applyProtection="1">
      <alignment horizontal="center" vertical="center"/>
      <protection locked="0" hidden="1"/>
    </xf>
    <xf numFmtId="164" fontId="73" fillId="0" borderId="111" xfId="4" applyNumberFormat="1" applyFont="1" applyBorder="1" applyAlignment="1" applyProtection="1">
      <alignment horizontal="center" vertical="center"/>
      <protection locked="0"/>
    </xf>
    <xf numFmtId="164" fontId="73" fillId="0" borderId="110" xfId="4" applyNumberFormat="1" applyFont="1" applyBorder="1" applyAlignment="1" applyProtection="1">
      <alignment horizontal="center" vertical="center"/>
      <protection locked="0"/>
    </xf>
    <xf numFmtId="164" fontId="73" fillId="0" borderId="110" xfId="4" applyNumberFormat="1" applyFont="1" applyFill="1" applyBorder="1" applyAlignment="1" applyProtection="1">
      <alignment horizontal="center" vertical="center"/>
      <protection locked="0"/>
    </xf>
    <xf numFmtId="164" fontId="73" fillId="0" borderId="106" xfId="4" applyNumberFormat="1" applyFont="1" applyFill="1" applyBorder="1" applyAlignment="1" applyProtection="1">
      <alignment horizontal="center" vertical="center"/>
      <protection locked="0"/>
    </xf>
    <xf numFmtId="0" fontId="3" fillId="0" borderId="109" xfId="4" applyFont="1" applyBorder="1" applyAlignment="1" applyProtection="1">
      <alignment horizontal="center" vertical="center"/>
      <protection hidden="1"/>
    </xf>
    <xf numFmtId="0" fontId="6" fillId="0" borderId="109" xfId="4" applyFont="1" applyBorder="1" applyAlignment="1" applyProtection="1">
      <alignment horizontal="center" vertical="center"/>
      <protection locked="0" hidden="1"/>
    </xf>
    <xf numFmtId="0" fontId="6" fillId="0" borderId="108" xfId="4" applyNumberFormat="1" applyFont="1" applyBorder="1" applyAlignment="1" applyProtection="1">
      <alignment horizontal="center" vertical="center"/>
      <protection locked="0" hidden="1"/>
    </xf>
    <xf numFmtId="164" fontId="73" fillId="0" borderId="102" xfId="4" applyNumberFormat="1" applyFont="1" applyBorder="1" applyAlignment="1" applyProtection="1">
      <alignment horizontal="center" vertical="center"/>
      <protection locked="0"/>
    </xf>
    <xf numFmtId="164" fontId="73" fillId="0" borderId="103" xfId="4" applyNumberFormat="1" applyFont="1" applyBorder="1" applyAlignment="1" applyProtection="1">
      <alignment horizontal="center" vertical="center"/>
      <protection locked="0"/>
    </xf>
    <xf numFmtId="164" fontId="73" fillId="0" borderId="103" xfId="4" applyNumberFormat="1" applyFont="1" applyFill="1" applyBorder="1" applyAlignment="1" applyProtection="1">
      <alignment horizontal="center" vertical="center"/>
      <protection locked="0"/>
    </xf>
    <xf numFmtId="164" fontId="73" fillId="0" borderId="118" xfId="4" applyNumberFormat="1" applyFont="1" applyFill="1" applyBorder="1" applyAlignment="1" applyProtection="1">
      <alignment horizontal="center" vertical="center"/>
      <protection locked="0"/>
    </xf>
    <xf numFmtId="0" fontId="3" fillId="0" borderId="112" xfId="4" applyFont="1" applyBorder="1" applyAlignment="1" applyProtection="1">
      <alignment horizontal="center" vertical="center"/>
      <protection hidden="1"/>
    </xf>
    <xf numFmtId="164" fontId="3" fillId="0" borderId="129" xfId="4" applyNumberFormat="1"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hidden="1"/>
    </xf>
    <xf numFmtId="0" fontId="6" fillId="0" borderId="11" xfId="4" applyNumberFormat="1" applyFont="1" applyBorder="1" applyAlignment="1" applyProtection="1">
      <alignment horizontal="center" vertical="center"/>
      <protection locked="0" hidden="1"/>
    </xf>
    <xf numFmtId="0" fontId="73" fillId="0" borderId="11" xfId="4" applyFont="1" applyBorder="1" applyAlignment="1" applyProtection="1">
      <alignment horizontal="justify" vertical="center"/>
      <protection hidden="1"/>
    </xf>
    <xf numFmtId="0" fontId="6" fillId="16" borderId="41" xfId="0" applyFont="1" applyFill="1" applyBorder="1" applyAlignment="1">
      <alignment horizontal="center" vertical="center"/>
    </xf>
    <xf numFmtId="0" fontId="6" fillId="16" borderId="45" xfId="0" applyFont="1" applyFill="1" applyBorder="1" applyAlignment="1">
      <alignment horizontal="center" vertical="center"/>
    </xf>
    <xf numFmtId="0" fontId="6" fillId="16" borderId="49" xfId="0" applyFont="1" applyFill="1" applyBorder="1" applyAlignment="1">
      <alignment horizontal="center" vertical="center"/>
    </xf>
    <xf numFmtId="164" fontId="12" fillId="16" borderId="35" xfId="0" applyNumberFormat="1" applyFont="1" applyFill="1" applyBorder="1" applyAlignment="1">
      <alignment horizontal="center" vertical="center"/>
    </xf>
    <xf numFmtId="0" fontId="0" fillId="16" borderId="0" xfId="0" applyFill="1"/>
    <xf numFmtId="0" fontId="6" fillId="16" borderId="31" xfId="0" applyFont="1" applyFill="1" applyBorder="1" applyAlignment="1">
      <alignment horizontal="center" vertical="center"/>
    </xf>
    <xf numFmtId="0" fontId="19" fillId="0" borderId="0" xfId="0" applyFont="1"/>
    <xf numFmtId="0" fontId="19" fillId="0" borderId="46" xfId="0" applyFont="1" applyBorder="1"/>
    <xf numFmtId="0" fontId="77" fillId="0" borderId="0" xfId="9" applyFont="1"/>
    <xf numFmtId="0" fontId="80" fillId="0" borderId="0" xfId="9" applyFont="1" applyFill="1" applyBorder="1" applyAlignment="1"/>
    <xf numFmtId="0" fontId="77" fillId="0" borderId="0" xfId="9" applyFont="1" applyFill="1"/>
    <xf numFmtId="0" fontId="77" fillId="19" borderId="0" xfId="9" applyFont="1" applyFill="1"/>
    <xf numFmtId="0" fontId="83" fillId="20" borderId="0" xfId="10" applyFont="1" applyFill="1" applyAlignment="1" applyProtection="1">
      <alignment vertical="center"/>
      <protection hidden="1"/>
    </xf>
    <xf numFmtId="0" fontId="84" fillId="20" borderId="0" xfId="10" applyFont="1" applyFill="1" applyAlignment="1" applyProtection="1">
      <protection hidden="1"/>
    </xf>
    <xf numFmtId="0" fontId="86" fillId="20" borderId="0" xfId="10" applyFont="1" applyFill="1" applyAlignment="1" applyProtection="1">
      <protection hidden="1"/>
    </xf>
    <xf numFmtId="0" fontId="88" fillId="20" borderId="0" xfId="10" applyFont="1" applyFill="1" applyAlignment="1" applyProtection="1">
      <alignment horizontal="center" vertical="center"/>
      <protection hidden="1"/>
    </xf>
    <xf numFmtId="0" fontId="89" fillId="20" borderId="0" xfId="10" applyFont="1" applyFill="1" applyAlignment="1" applyProtection="1">
      <protection hidden="1"/>
    </xf>
    <xf numFmtId="0" fontId="91" fillId="0" borderId="0" xfId="0" applyFont="1" applyProtection="1">
      <protection hidden="1"/>
    </xf>
    <xf numFmtId="0" fontId="93" fillId="20" borderId="0" xfId="10" applyFont="1" applyFill="1" applyProtection="1">
      <protection hidden="1"/>
    </xf>
    <xf numFmtId="0" fontId="86" fillId="20" borderId="1" xfId="10" applyFont="1" applyFill="1" applyBorder="1" applyAlignment="1" applyProtection="1">
      <alignment horizontal="center" vertical="center"/>
      <protection hidden="1"/>
    </xf>
    <xf numFmtId="0" fontId="94" fillId="20" borderId="13" xfId="10" applyFont="1" applyFill="1" applyBorder="1" applyAlignment="1" applyProtection="1">
      <alignment vertical="center"/>
      <protection hidden="1"/>
    </xf>
    <xf numFmtId="0" fontId="94" fillId="20" borderId="13" xfId="10" applyFont="1" applyFill="1" applyBorder="1" applyAlignment="1" applyProtection="1">
      <alignment horizontal="center"/>
      <protection hidden="1"/>
    </xf>
    <xf numFmtId="0" fontId="94" fillId="20" borderId="1" xfId="10" applyFont="1" applyFill="1" applyBorder="1" applyAlignment="1" applyProtection="1">
      <alignment horizontal="center"/>
      <protection hidden="1"/>
    </xf>
    <xf numFmtId="0" fontId="85" fillId="20" borderId="0" xfId="10" applyFont="1" applyFill="1" applyAlignment="1" applyProtection="1">
      <protection hidden="1"/>
    </xf>
    <xf numFmtId="0" fontId="94" fillId="20" borderId="1" xfId="10" applyFont="1" applyFill="1" applyBorder="1" applyAlignment="1" applyProtection="1">
      <alignment horizontal="center" vertical="center"/>
      <protection hidden="1"/>
    </xf>
    <xf numFmtId="0" fontId="94" fillId="20" borderId="13" xfId="10" applyFont="1" applyFill="1" applyBorder="1" applyAlignment="1" applyProtection="1">
      <alignment horizontal="center" vertical="center"/>
      <protection hidden="1"/>
    </xf>
    <xf numFmtId="0" fontId="95" fillId="20" borderId="0" xfId="10" applyFont="1" applyFill="1" applyProtection="1">
      <protection hidden="1"/>
    </xf>
    <xf numFmtId="0" fontId="86" fillId="20" borderId="13" xfId="10" applyFont="1" applyFill="1" applyBorder="1" applyAlignment="1" applyProtection="1">
      <alignment vertical="center"/>
      <protection hidden="1"/>
    </xf>
    <xf numFmtId="0" fontId="86" fillId="20" borderId="13" xfId="10" applyFont="1" applyFill="1" applyBorder="1" applyAlignment="1" applyProtection="1">
      <protection hidden="1"/>
    </xf>
    <xf numFmtId="0" fontId="86" fillId="20" borderId="0" xfId="10" applyFont="1" applyFill="1" applyAlignment="1" applyProtection="1">
      <alignment horizontal="center" vertical="center"/>
      <protection hidden="1"/>
    </xf>
    <xf numFmtId="0" fontId="96" fillId="20" borderId="1" xfId="10" applyFont="1" applyFill="1" applyBorder="1" applyAlignment="1" applyProtection="1">
      <alignment horizontal="left" vertical="center"/>
      <protection hidden="1"/>
    </xf>
    <xf numFmtId="0" fontId="86" fillId="20" borderId="0" xfId="10" applyFont="1" applyFill="1" applyAlignment="1" applyProtection="1">
      <alignment vertical="center"/>
      <protection hidden="1"/>
    </xf>
    <xf numFmtId="0" fontId="95" fillId="20" borderId="1" xfId="10" applyFont="1" applyFill="1" applyBorder="1" applyAlignment="1" applyProtection="1">
      <alignment horizontal="center" vertical="center" wrapText="1"/>
      <protection hidden="1"/>
    </xf>
    <xf numFmtId="0" fontId="95" fillId="20" borderId="0" xfId="10" applyFont="1" applyFill="1" applyAlignment="1" applyProtection="1">
      <alignment vertical="center"/>
      <protection hidden="1"/>
    </xf>
    <xf numFmtId="0" fontId="97" fillId="20" borderId="0" xfId="10" applyFont="1" applyFill="1" applyAlignment="1" applyProtection="1">
      <alignment vertical="center"/>
      <protection hidden="1"/>
    </xf>
    <xf numFmtId="0" fontId="97" fillId="20" borderId="1" xfId="10" applyFont="1" applyFill="1" applyBorder="1" applyAlignment="1" applyProtection="1">
      <alignment horizontal="center" vertical="center"/>
      <protection hidden="1"/>
    </xf>
    <xf numFmtId="0" fontId="97" fillId="20" borderId="0" xfId="10" applyFont="1" applyFill="1" applyAlignment="1" applyProtection="1">
      <alignment horizontal="center" vertical="center"/>
      <protection hidden="1"/>
    </xf>
    <xf numFmtId="0" fontId="98" fillId="20" borderId="1" xfId="10" applyFont="1" applyFill="1" applyBorder="1" applyAlignment="1" applyProtection="1">
      <alignment horizontal="center" vertical="center"/>
      <protection hidden="1"/>
    </xf>
    <xf numFmtId="0" fontId="96" fillId="0" borderId="0" xfId="0" applyFont="1" applyAlignment="1" applyProtection="1">
      <alignment vertical="center"/>
      <protection hidden="1"/>
    </xf>
    <xf numFmtId="0" fontId="100" fillId="20" borderId="0" xfId="10" applyFont="1" applyFill="1" applyAlignment="1" applyProtection="1">
      <alignment vertical="center"/>
      <protection hidden="1"/>
    </xf>
    <xf numFmtId="0" fontId="100" fillId="20" borderId="1" xfId="10" applyFont="1" applyFill="1" applyBorder="1" applyAlignment="1" applyProtection="1">
      <alignment horizontal="center" vertical="center" wrapText="1"/>
      <protection hidden="1"/>
    </xf>
    <xf numFmtId="0" fontId="84" fillId="20" borderId="0" xfId="10" applyFont="1" applyFill="1" applyAlignment="1" applyProtection="1">
      <alignment vertical="center"/>
      <protection hidden="1"/>
    </xf>
    <xf numFmtId="0" fontId="84" fillId="20" borderId="1" xfId="10" applyFont="1" applyFill="1" applyBorder="1" applyAlignment="1" applyProtection="1">
      <alignment horizontal="center" vertical="center"/>
      <protection hidden="1"/>
    </xf>
    <xf numFmtId="0" fontId="84" fillId="20" borderId="0" xfId="10" applyFont="1" applyFill="1" applyAlignment="1" applyProtection="1">
      <alignment horizontal="center" vertical="center"/>
      <protection hidden="1"/>
    </xf>
    <xf numFmtId="0" fontId="91" fillId="0" borderId="0" xfId="0" applyFont="1" applyAlignment="1" applyProtection="1">
      <alignment vertical="center"/>
      <protection hidden="1"/>
    </xf>
    <xf numFmtId="0" fontId="91" fillId="0" borderId="1" xfId="0" applyFont="1" applyBorder="1" applyAlignment="1" applyProtection="1">
      <alignment horizontal="center" vertical="center"/>
      <protection hidden="1"/>
    </xf>
    <xf numFmtId="0" fontId="91" fillId="0" borderId="1" xfId="0" applyFont="1" applyBorder="1" applyAlignment="1" applyProtection="1">
      <alignment vertical="center"/>
      <protection hidden="1"/>
    </xf>
    <xf numFmtId="0" fontId="91" fillId="0" borderId="1" xfId="0" applyFont="1" applyBorder="1" applyAlignment="1" applyProtection="1">
      <alignment vertical="center"/>
      <protection locked="0"/>
    </xf>
    <xf numFmtId="49" fontId="101" fillId="0" borderId="1" xfId="0" applyNumberFormat="1" applyFont="1" applyBorder="1" applyAlignment="1" applyProtection="1">
      <alignment horizontal="center" vertical="center"/>
      <protection hidden="1"/>
    </xf>
    <xf numFmtId="0" fontId="93" fillId="20" borderId="0" xfId="10" applyFont="1" applyFill="1" applyAlignment="1" applyProtection="1">
      <alignment vertical="center"/>
      <protection hidden="1"/>
    </xf>
    <xf numFmtId="0" fontId="93" fillId="20" borderId="1" xfId="10" applyFont="1" applyFill="1" applyBorder="1" applyAlignment="1" applyProtection="1">
      <alignment horizontal="center" vertical="center" wrapText="1"/>
      <protection hidden="1"/>
    </xf>
    <xf numFmtId="0" fontId="101" fillId="0" borderId="1" xfId="0" applyFont="1" applyBorder="1" applyAlignment="1" applyProtection="1">
      <alignment horizontal="center" vertical="center"/>
      <protection hidden="1"/>
    </xf>
    <xf numFmtId="0" fontId="96" fillId="0" borderId="0" xfId="0" applyFont="1" applyProtection="1">
      <protection hidden="1"/>
    </xf>
    <xf numFmtId="1" fontId="91" fillId="20" borderId="1" xfId="10" applyNumberFormat="1"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10" fillId="0" borderId="0" xfId="0" applyFont="1" applyAlignment="1" applyProtection="1">
      <alignment horizontal="left" vertical="center"/>
      <protection hidden="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10" fillId="0" borderId="0" xfId="11" applyFont="1"/>
    <xf numFmtId="0" fontId="10" fillId="0" borderId="0" xfId="11" applyFont="1" applyBorder="1" applyAlignment="1">
      <alignment horizontal="left"/>
    </xf>
    <xf numFmtId="164" fontId="10" fillId="0" borderId="141" xfId="11" applyNumberFormat="1" applyFont="1" applyBorder="1" applyAlignment="1">
      <alignment horizontal="center"/>
    </xf>
    <xf numFmtId="0" fontId="10" fillId="0" borderId="141" xfId="11" applyFont="1" applyBorder="1" applyAlignment="1">
      <alignment horizontal="center"/>
    </xf>
    <xf numFmtId="0" fontId="10" fillId="0" borderId="0" xfId="11" applyFont="1" applyAlignment="1"/>
    <xf numFmtId="0" fontId="10" fillId="0" borderId="145" xfId="11" applyFont="1" applyBorder="1" applyAlignment="1">
      <alignment horizontal="center"/>
    </xf>
    <xf numFmtId="0" fontId="10" fillId="0" borderId="0" xfId="11" applyFont="1" applyAlignment="1">
      <alignment horizontal="center"/>
    </xf>
    <xf numFmtId="0" fontId="10" fillId="0" borderId="146" xfId="11" applyFont="1" applyBorder="1"/>
    <xf numFmtId="0" fontId="10" fillId="0" borderId="157" xfId="11" applyFont="1" applyBorder="1" applyAlignment="1">
      <alignment horizontal="center" vertical="center" wrapText="1" shrinkToFit="1"/>
    </xf>
    <xf numFmtId="0" fontId="10" fillId="0" borderId="157" xfId="11" applyFont="1" applyBorder="1" applyAlignment="1">
      <alignment horizontal="center" vertical="center" wrapText="1"/>
    </xf>
    <xf numFmtId="0" fontId="10" fillId="0" borderId="157" xfId="11" applyFont="1" applyBorder="1" applyAlignment="1">
      <alignment horizontal="center" vertical="center"/>
    </xf>
    <xf numFmtId="0" fontId="9" fillId="0" borderId="157" xfId="11" applyFont="1" applyBorder="1" applyAlignment="1">
      <alignment horizontal="center" vertical="center"/>
    </xf>
    <xf numFmtId="0" fontId="3" fillId="0" borderId="157" xfId="11" applyFont="1" applyBorder="1" applyAlignment="1">
      <alignment horizontal="center" vertical="center"/>
    </xf>
    <xf numFmtId="0" fontId="10" fillId="0" borderId="149" xfId="11" applyFont="1" applyBorder="1"/>
    <xf numFmtId="0" fontId="10" fillId="0" borderId="0" xfId="11" applyFont="1" applyBorder="1"/>
    <xf numFmtId="0" fontId="10" fillId="0" borderId="0" xfId="11" applyFont="1" applyBorder="1" applyAlignment="1"/>
    <xf numFmtId="0" fontId="10" fillId="0" borderId="0" xfId="11" quotePrefix="1" applyFont="1" applyAlignment="1">
      <alignment horizontal="right"/>
    </xf>
    <xf numFmtId="0" fontId="103" fillId="0" borderId="0" xfId="12" applyFont="1"/>
    <xf numFmtId="0" fontId="77" fillId="0" borderId="0" xfId="12" applyFont="1" applyAlignment="1">
      <alignment vertical="center"/>
    </xf>
    <xf numFmtId="0" fontId="77" fillId="0" borderId="0" xfId="12" applyFont="1"/>
    <xf numFmtId="0" fontId="65" fillId="0" borderId="0" xfId="12" applyFont="1" applyAlignment="1">
      <alignment horizontal="left"/>
    </xf>
    <xf numFmtId="0" fontId="77" fillId="0" borderId="0" xfId="12" applyFont="1" applyAlignment="1">
      <alignment horizontal="left"/>
    </xf>
    <xf numFmtId="0" fontId="77" fillId="0" borderId="0" xfId="12" applyFont="1" applyAlignment="1">
      <alignment horizontal="center"/>
    </xf>
    <xf numFmtId="0" fontId="77" fillId="0" borderId="141" xfId="12" applyFont="1" applyBorder="1" applyAlignment="1">
      <alignment horizontal="center" vertical="center"/>
    </xf>
    <xf numFmtId="0" fontId="77" fillId="0" borderId="141" xfId="12" applyFont="1" applyBorder="1" applyAlignment="1">
      <alignment horizontal="center"/>
    </xf>
    <xf numFmtId="0" fontId="77" fillId="0" borderId="0" xfId="12" applyFont="1" applyAlignment="1"/>
    <xf numFmtId="0" fontId="77" fillId="0" borderId="141" xfId="12" applyFont="1" applyBorder="1" applyAlignment="1"/>
    <xf numFmtId="0" fontId="65" fillId="0" borderId="159" xfId="12" applyFont="1" applyBorder="1" applyAlignment="1">
      <alignment horizontal="center" textRotation="90"/>
    </xf>
    <xf numFmtId="0" fontId="30" fillId="0" borderId="70" xfId="12" applyFont="1" applyBorder="1" applyAlignment="1">
      <alignment horizontal="center" vertical="center" wrapText="1"/>
    </xf>
    <xf numFmtId="1" fontId="105" fillId="0" borderId="50" xfId="12" applyNumberFormat="1" applyFont="1" applyBorder="1" applyAlignment="1">
      <alignment vertical="center" wrapText="1"/>
    </xf>
    <xf numFmtId="0" fontId="30" fillId="0" borderId="50" xfId="12" applyFont="1" applyBorder="1" applyAlignment="1">
      <alignment vertical="center" wrapText="1"/>
    </xf>
    <xf numFmtId="0" fontId="106" fillId="0" borderId="159" xfId="12" applyFont="1" applyBorder="1" applyAlignment="1">
      <alignment horizontal="center" vertical="center"/>
    </xf>
    <xf numFmtId="1" fontId="65" fillId="0" borderId="159" xfId="12" applyNumberFormat="1" applyFont="1" applyBorder="1" applyAlignment="1">
      <alignment horizontal="center" vertical="center"/>
    </xf>
    <xf numFmtId="0" fontId="65" fillId="0" borderId="159" xfId="12" applyFont="1" applyBorder="1" applyAlignment="1">
      <alignment horizontal="center" vertical="center"/>
    </xf>
    <xf numFmtId="0" fontId="107" fillId="0" borderId="0" xfId="12" applyFont="1" applyAlignment="1">
      <alignment horizontal="center" vertical="center"/>
    </xf>
    <xf numFmtId="0" fontId="30" fillId="0" borderId="0" xfId="12" applyFont="1" applyAlignment="1">
      <alignment vertical="center"/>
    </xf>
    <xf numFmtId="0" fontId="30" fillId="0" borderId="0" xfId="12" applyFont="1"/>
    <xf numFmtId="0" fontId="30" fillId="0" borderId="0" xfId="12" applyFont="1" applyAlignment="1">
      <alignment horizontal="left" vertical="center"/>
    </xf>
    <xf numFmtId="0" fontId="96" fillId="0" borderId="0" xfId="12" applyFont="1" applyAlignment="1">
      <alignment vertical="top"/>
    </xf>
    <xf numFmtId="0" fontId="96" fillId="0" borderId="0" xfId="12" applyFont="1"/>
    <xf numFmtId="0" fontId="10" fillId="0" borderId="141" xfId="11" applyFont="1" applyBorder="1" applyAlignment="1"/>
    <xf numFmtId="0" fontId="10" fillId="0" borderId="0" xfId="11" applyFont="1" applyAlignment="1">
      <alignment horizontal="left"/>
    </xf>
    <xf numFmtId="0" fontId="96" fillId="0" borderId="160" xfId="12" applyFont="1" applyBorder="1" applyAlignment="1">
      <alignment horizontal="center" vertical="center"/>
    </xf>
    <xf numFmtId="0" fontId="96" fillId="0" borderId="160" xfId="12" applyFont="1" applyBorder="1" applyAlignment="1">
      <alignment vertical="top"/>
    </xf>
    <xf numFmtId="164" fontId="96" fillId="0" borderId="160" xfId="12" applyNumberFormat="1" applyFont="1" applyBorder="1" applyAlignment="1">
      <alignment horizontal="center" vertical="center"/>
    </xf>
    <xf numFmtId="0" fontId="96" fillId="0" borderId="160" xfId="12" applyFont="1" applyBorder="1" applyAlignment="1">
      <alignment horizontal="right" vertical="top"/>
    </xf>
    <xf numFmtId="0" fontId="96" fillId="0" borderId="0" xfId="12" applyFont="1" applyAlignment="1">
      <alignment horizontal="right" vertical="top"/>
    </xf>
    <xf numFmtId="0" fontId="96" fillId="0" borderId="160" xfId="12" applyFont="1" applyBorder="1" applyAlignment="1">
      <alignment horizontal="center" vertical="top"/>
    </xf>
    <xf numFmtId="0" fontId="96" fillId="0" borderId="0" xfId="12" applyFont="1" applyBorder="1" applyAlignment="1">
      <alignment vertical="top"/>
    </xf>
    <xf numFmtId="0" fontId="99" fillId="0" borderId="160" xfId="12" applyFont="1" applyBorder="1" applyAlignment="1">
      <alignment horizontal="center" vertical="center"/>
    </xf>
    <xf numFmtId="0" fontId="108" fillId="0" borderId="0" xfId="12" applyFont="1" applyAlignment="1">
      <alignment vertical="top"/>
    </xf>
    <xf numFmtId="1" fontId="96" fillId="0" borderId="0" xfId="12" applyNumberFormat="1" applyFont="1" applyAlignment="1">
      <alignment horizontal="center" vertical="top"/>
    </xf>
    <xf numFmtId="1" fontId="96" fillId="0" borderId="0" xfId="12" applyNumberFormat="1" applyFont="1" applyAlignment="1">
      <alignment vertical="top"/>
    </xf>
    <xf numFmtId="0" fontId="108" fillId="0" borderId="160" xfId="12" applyFont="1" applyBorder="1" applyAlignment="1">
      <alignment horizontal="left" vertical="top"/>
    </xf>
    <xf numFmtId="0" fontId="108" fillId="0" borderId="160" xfId="12" applyFont="1" applyBorder="1" applyAlignment="1">
      <alignment vertical="top"/>
    </xf>
    <xf numFmtId="0" fontId="108" fillId="0" borderId="0" xfId="12" applyFont="1" applyAlignment="1">
      <alignment horizontal="right" vertical="top"/>
    </xf>
    <xf numFmtId="0" fontId="108" fillId="0" borderId="160" xfId="12" applyFont="1" applyBorder="1" applyAlignment="1">
      <alignment horizontal="right" vertical="top"/>
    </xf>
    <xf numFmtId="0" fontId="108" fillId="0" borderId="160" xfId="12" applyFont="1" applyBorder="1" applyAlignment="1">
      <alignment horizontal="center" vertical="top"/>
    </xf>
    <xf numFmtId="0" fontId="96" fillId="0" borderId="0" xfId="12" applyFont="1" applyAlignment="1">
      <alignment horizontal="center" vertical="top"/>
    </xf>
    <xf numFmtId="0" fontId="99" fillId="0" borderId="147" xfId="12" applyFont="1" applyBorder="1" applyAlignment="1">
      <alignment horizontal="center" vertical="center"/>
    </xf>
    <xf numFmtId="0" fontId="99" fillId="0" borderId="154" xfId="12" applyFont="1" applyBorder="1" applyAlignment="1">
      <alignment horizontal="center" vertical="center"/>
    </xf>
    <xf numFmtId="0" fontId="96" fillId="0" borderId="157" xfId="12" applyFont="1" applyBorder="1" applyAlignment="1">
      <alignment horizontal="center" vertical="center"/>
    </xf>
    <xf numFmtId="2" fontId="96" fillId="0" borderId="151" xfId="12" applyNumberFormat="1" applyFont="1" applyBorder="1" applyAlignment="1">
      <alignment horizontal="right" vertical="center"/>
    </xf>
    <xf numFmtId="0" fontId="96" fillId="0" borderId="153" xfId="12" applyFont="1" applyBorder="1" applyAlignment="1">
      <alignment horizontal="center" vertical="center"/>
    </xf>
    <xf numFmtId="2" fontId="96" fillId="0" borderId="0" xfId="12" applyNumberFormat="1" applyFont="1"/>
    <xf numFmtId="0" fontId="108" fillId="0" borderId="0" xfId="12" applyFont="1" applyAlignment="1">
      <alignment horizontal="center" vertical="top"/>
    </xf>
    <xf numFmtId="0" fontId="108" fillId="0" borderId="161" xfId="12" applyFont="1" applyBorder="1" applyAlignment="1">
      <alignment horizontal="center" vertical="top"/>
    </xf>
    <xf numFmtId="0" fontId="91" fillId="0" borderId="160" xfId="12" applyFont="1" applyBorder="1" applyAlignment="1">
      <alignment vertical="center"/>
    </xf>
    <xf numFmtId="0" fontId="110" fillId="0" borderId="0" xfId="12" applyFont="1"/>
    <xf numFmtId="0" fontId="109" fillId="0" borderId="0" xfId="12" applyFont="1"/>
    <xf numFmtId="0" fontId="109" fillId="0" borderId="141" xfId="12" applyFont="1" applyBorder="1" applyAlignment="1">
      <alignment horizontal="center"/>
    </xf>
    <xf numFmtId="0" fontId="109" fillId="0" borderId="0" xfId="12" applyFont="1" applyBorder="1"/>
    <xf numFmtId="0" fontId="109" fillId="0" borderId="0" xfId="12" applyFont="1" applyAlignment="1">
      <alignment horizontal="right"/>
    </xf>
    <xf numFmtId="0" fontId="109" fillId="0" borderId="141" xfId="12" applyFont="1" applyBorder="1" applyAlignment="1">
      <alignment horizontal="center" vertical="center"/>
    </xf>
    <xf numFmtId="0" fontId="109" fillId="0" borderId="157" xfId="12" applyFont="1" applyBorder="1" applyAlignment="1">
      <alignment horizontal="center" vertical="center"/>
    </xf>
    <xf numFmtId="0" fontId="110" fillId="0" borderId="157" xfId="12" applyFont="1" applyBorder="1" applyAlignment="1">
      <alignment horizontal="center" vertical="center"/>
    </xf>
    <xf numFmtId="0" fontId="111" fillId="0" borderId="157" xfId="12" applyFont="1" applyBorder="1"/>
    <xf numFmtId="0" fontId="110" fillId="0" borderId="157" xfId="12" applyFont="1" applyBorder="1"/>
    <xf numFmtId="49" fontId="111" fillId="0" borderId="157" xfId="12" applyNumberFormat="1" applyFont="1" applyBorder="1"/>
    <xf numFmtId="0" fontId="110" fillId="0" borderId="157" xfId="12" applyFont="1" applyBorder="1" applyAlignment="1">
      <alignment horizontal="center"/>
    </xf>
    <xf numFmtId="49" fontId="112" fillId="0" borderId="157" xfId="12" applyNumberFormat="1" applyFont="1" applyBorder="1" applyAlignment="1"/>
    <xf numFmtId="0" fontId="110" fillId="0" borderId="162" xfId="12" applyFont="1" applyBorder="1" applyAlignment="1">
      <alignment horizontal="center" vertical="center"/>
    </xf>
    <xf numFmtId="0" fontId="111" fillId="0" borderId="162" xfId="12" applyFont="1" applyBorder="1"/>
    <xf numFmtId="0" fontId="110" fillId="0" borderId="162" xfId="12" applyFont="1" applyBorder="1"/>
    <xf numFmtId="49" fontId="111" fillId="0" borderId="162" xfId="12" applyNumberFormat="1" applyFont="1" applyBorder="1"/>
    <xf numFmtId="0" fontId="110" fillId="0" borderId="162" xfId="12" applyFont="1" applyBorder="1" applyAlignment="1">
      <alignment horizontal="center"/>
    </xf>
    <xf numFmtId="0" fontId="109" fillId="0" borderId="154" xfId="12" applyFont="1" applyBorder="1" applyAlignment="1">
      <alignment horizontal="center" vertical="center"/>
    </xf>
    <xf numFmtId="1" fontId="109" fillId="0" borderId="154" xfId="12" applyNumberFormat="1" applyFont="1" applyBorder="1" applyAlignment="1">
      <alignment horizontal="center" vertical="center"/>
    </xf>
    <xf numFmtId="2" fontId="109" fillId="0" borderId="157" xfId="12" applyNumberFormat="1" applyFont="1" applyBorder="1" applyAlignment="1">
      <alignment horizontal="center" vertical="center"/>
    </xf>
    <xf numFmtId="0" fontId="110" fillId="0" borderId="151" xfId="12" applyFont="1" applyBorder="1"/>
    <xf numFmtId="0" fontId="110" fillId="0" borderId="153" xfId="12" applyFont="1" applyBorder="1"/>
    <xf numFmtId="0" fontId="110" fillId="0" borderId="152" xfId="12" applyFont="1" applyBorder="1"/>
    <xf numFmtId="0" fontId="110" fillId="0" borderId="141" xfId="12" applyFont="1" applyBorder="1"/>
    <xf numFmtId="0" fontId="110" fillId="0" borderId="145" xfId="12" applyFont="1" applyBorder="1"/>
    <xf numFmtId="0" fontId="110" fillId="0" borderId="163" xfId="12" applyFont="1" applyBorder="1"/>
    <xf numFmtId="0" fontId="110" fillId="0" borderId="0" xfId="12" applyFont="1" applyBorder="1"/>
    <xf numFmtId="0" fontId="86" fillId="20" borderId="157" xfId="10" applyFont="1" applyFill="1" applyBorder="1" applyAlignment="1" applyProtection="1">
      <alignment horizontal="center" vertical="center"/>
      <protection hidden="1"/>
    </xf>
    <xf numFmtId="0" fontId="94" fillId="20" borderId="151" xfId="10" applyFont="1" applyFill="1" applyBorder="1" applyAlignment="1" applyProtection="1">
      <alignment vertical="center"/>
      <protection hidden="1"/>
    </xf>
    <xf numFmtId="0" fontId="94" fillId="20" borderId="151" xfId="10" applyFont="1" applyFill="1" applyBorder="1" applyAlignment="1" applyProtection="1">
      <alignment horizontal="center"/>
      <protection hidden="1"/>
    </xf>
    <xf numFmtId="0" fontId="94" fillId="20" borderId="157" xfId="10" applyFont="1" applyFill="1" applyBorder="1" applyAlignment="1" applyProtection="1">
      <alignment horizontal="center"/>
      <protection hidden="1"/>
    </xf>
    <xf numFmtId="0" fontId="94" fillId="20" borderId="157" xfId="10" applyFont="1" applyFill="1" applyBorder="1" applyAlignment="1" applyProtection="1">
      <alignment horizontal="center" vertical="center"/>
      <protection hidden="1"/>
    </xf>
    <xf numFmtId="0" fontId="94" fillId="20" borderId="151" xfId="10" applyFont="1" applyFill="1" applyBorder="1" applyAlignment="1" applyProtection="1">
      <alignment horizontal="center" vertical="center"/>
      <protection hidden="1"/>
    </xf>
    <xf numFmtId="0" fontId="86" fillId="20" borderId="151" xfId="10" applyFont="1" applyFill="1" applyBorder="1" applyAlignment="1" applyProtection="1">
      <alignment vertical="center"/>
      <protection hidden="1"/>
    </xf>
    <xf numFmtId="0" fontId="86" fillId="20" borderId="151" xfId="10" applyFont="1" applyFill="1" applyBorder="1" applyAlignment="1" applyProtection="1">
      <protection hidden="1"/>
    </xf>
    <xf numFmtId="1" fontId="91" fillId="20" borderId="157" xfId="10" applyNumberFormat="1" applyFont="1" applyFill="1" applyBorder="1" applyAlignment="1" applyProtection="1">
      <alignment horizontal="center" vertical="center"/>
      <protection hidden="1"/>
    </xf>
    <xf numFmtId="1" fontId="86" fillId="20" borderId="0" xfId="10" applyNumberFormat="1" applyFont="1" applyFill="1" applyAlignment="1" applyProtection="1">
      <alignment horizontal="center" vertical="center"/>
      <protection hidden="1"/>
    </xf>
    <xf numFmtId="0" fontId="96" fillId="20" borderId="157" xfId="10" applyFont="1" applyFill="1" applyBorder="1" applyAlignment="1" applyProtection="1">
      <alignment horizontal="left" vertical="center"/>
      <protection hidden="1"/>
    </xf>
    <xf numFmtId="1" fontId="86" fillId="20" borderId="0" xfId="10" applyNumberFormat="1" applyFont="1" applyFill="1" applyAlignment="1" applyProtection="1">
      <protection hidden="1"/>
    </xf>
    <xf numFmtId="0" fontId="95" fillId="20" borderId="157" xfId="10" applyFont="1" applyFill="1" applyBorder="1" applyAlignment="1" applyProtection="1">
      <alignment horizontal="center" vertical="center" wrapText="1"/>
      <protection hidden="1"/>
    </xf>
    <xf numFmtId="0" fontId="97" fillId="20" borderId="157" xfId="10" applyFont="1" applyFill="1" applyBorder="1" applyAlignment="1" applyProtection="1">
      <alignment horizontal="center" vertical="center"/>
      <protection hidden="1"/>
    </xf>
    <xf numFmtId="0" fontId="98" fillId="20" borderId="157" xfId="10" applyFont="1" applyFill="1" applyBorder="1" applyAlignment="1" applyProtection="1">
      <alignment horizontal="center" vertical="center"/>
      <protection hidden="1"/>
    </xf>
    <xf numFmtId="0" fontId="99" fillId="0" borderId="147" xfId="0" applyFont="1" applyBorder="1" applyAlignment="1" applyProtection="1">
      <alignment horizontal="center" vertical="center"/>
      <protection hidden="1"/>
    </xf>
    <xf numFmtId="0" fontId="100" fillId="20" borderId="157" xfId="10" applyFont="1" applyFill="1" applyBorder="1" applyAlignment="1" applyProtection="1">
      <alignment horizontal="center" vertical="center" wrapText="1"/>
      <protection hidden="1"/>
    </xf>
    <xf numFmtId="0" fontId="99" fillId="0" borderId="154" xfId="0" applyFont="1" applyBorder="1" applyAlignment="1" applyProtection="1">
      <alignment horizontal="center" vertical="center"/>
      <protection hidden="1"/>
    </xf>
    <xf numFmtId="0" fontId="84" fillId="20" borderId="157" xfId="10" applyFont="1" applyFill="1" applyBorder="1" applyAlignment="1" applyProtection="1">
      <alignment horizontal="center" vertical="center"/>
      <protection hidden="1"/>
    </xf>
    <xf numFmtId="0" fontId="91" fillId="0" borderId="157" xfId="0" applyFont="1" applyBorder="1" applyAlignment="1" applyProtection="1">
      <alignment horizontal="center" vertical="center"/>
      <protection hidden="1"/>
    </xf>
    <xf numFmtId="0" fontId="91" fillId="0" borderId="157" xfId="0" applyFont="1" applyBorder="1" applyAlignment="1" applyProtection="1">
      <alignment vertical="center"/>
      <protection hidden="1"/>
    </xf>
    <xf numFmtId="0" fontId="91" fillId="0" borderId="157" xfId="0" applyFont="1" applyBorder="1" applyAlignment="1" applyProtection="1">
      <alignment vertical="center"/>
      <protection locked="0"/>
    </xf>
    <xf numFmtId="49" fontId="101" fillId="0" borderId="157" xfId="0" applyNumberFormat="1" applyFont="1" applyBorder="1" applyAlignment="1" applyProtection="1">
      <alignment horizontal="center" vertical="center"/>
      <protection hidden="1"/>
    </xf>
    <xf numFmtId="0" fontId="93" fillId="20" borderId="157" xfId="10" applyFont="1" applyFill="1" applyBorder="1" applyAlignment="1" applyProtection="1">
      <alignment horizontal="center" vertical="center" wrapText="1"/>
      <protection hidden="1"/>
    </xf>
    <xf numFmtId="0" fontId="101" fillId="0" borderId="157" xfId="0" applyFont="1" applyBorder="1" applyAlignment="1" applyProtection="1">
      <alignment horizontal="center" vertical="center"/>
      <protection hidden="1"/>
    </xf>
    <xf numFmtId="0" fontId="83" fillId="20" borderId="0" xfId="10" applyFont="1" applyFill="1" applyAlignment="1" applyProtection="1">
      <protection hidden="1"/>
    </xf>
    <xf numFmtId="1" fontId="97" fillId="20" borderId="0" xfId="10" applyNumberFormat="1" applyFont="1" applyFill="1" applyAlignment="1" applyProtection="1">
      <alignment horizontal="center" vertical="center"/>
      <protection hidden="1"/>
    </xf>
    <xf numFmtId="1" fontId="91" fillId="0" borderId="157" xfId="0" applyNumberFormat="1" applyFont="1" applyBorder="1" applyAlignment="1" applyProtection="1">
      <alignment horizontal="center" vertical="center"/>
      <protection hidden="1"/>
    </xf>
    <xf numFmtId="0" fontId="113" fillId="20" borderId="0" xfId="10" applyFont="1" applyFill="1" applyAlignment="1" applyProtection="1">
      <protection hidden="1"/>
    </xf>
    <xf numFmtId="0" fontId="89" fillId="20" borderId="0" xfId="10" applyFont="1" applyFill="1" applyAlignment="1" applyProtection="1">
      <alignment vertical="center"/>
      <protection hidden="1"/>
    </xf>
    <xf numFmtId="0" fontId="85" fillId="20" borderId="0" xfId="10" applyFont="1" applyFill="1" applyAlignment="1" applyProtection="1">
      <alignment horizontal="center" vertical="center"/>
      <protection hidden="1"/>
    </xf>
    <xf numFmtId="0" fontId="85" fillId="20" borderId="0" xfId="10" applyFont="1" applyFill="1" applyAlignment="1" applyProtection="1">
      <alignment vertical="center"/>
      <protection hidden="1"/>
    </xf>
    <xf numFmtId="0" fontId="86" fillId="20" borderId="157" xfId="10" applyFont="1" applyFill="1" applyBorder="1" applyAlignment="1" applyProtection="1">
      <alignment horizontal="left" vertical="center"/>
      <protection hidden="1"/>
    </xf>
    <xf numFmtId="0" fontId="86" fillId="20" borderId="151" xfId="10" applyFont="1" applyFill="1" applyBorder="1" applyAlignment="1" applyProtection="1">
      <alignment horizontal="left" vertical="center"/>
      <protection hidden="1"/>
    </xf>
    <xf numFmtId="0" fontId="86" fillId="20" borderId="68" xfId="10" applyFont="1" applyFill="1" applyBorder="1" applyAlignment="1" applyProtection="1">
      <alignment horizontal="left" vertical="center"/>
      <protection hidden="1"/>
    </xf>
    <xf numFmtId="1" fontId="86" fillId="20" borderId="0" xfId="10" applyNumberFormat="1" applyFont="1" applyFill="1" applyAlignment="1" applyProtection="1">
      <alignment vertical="center"/>
      <protection hidden="1"/>
    </xf>
    <xf numFmtId="0" fontId="99" fillId="0" borderId="2" xfId="0" applyFont="1" applyBorder="1" applyAlignment="1" applyProtection="1">
      <alignment horizontal="center" vertical="center"/>
      <protection hidden="1"/>
    </xf>
    <xf numFmtId="0" fontId="99" fillId="0" borderId="11" xfId="0" applyFont="1" applyBorder="1" applyAlignment="1" applyProtection="1">
      <alignment horizontal="center" vertical="center"/>
      <protection hidden="1"/>
    </xf>
    <xf numFmtId="0" fontId="96" fillId="0" borderId="0" xfId="12" quotePrefix="1" applyFont="1" applyAlignment="1">
      <alignment vertical="top"/>
    </xf>
    <xf numFmtId="0" fontId="26" fillId="0" borderId="0" xfId="0" applyFont="1" applyBorder="1" applyAlignment="1">
      <alignment horizontal="left"/>
    </xf>
    <xf numFmtId="0" fontId="9" fillId="0" borderId="23" xfId="0" applyFont="1" applyBorder="1" applyAlignment="1" applyProtection="1">
      <alignment horizontal="left" vertical="center"/>
      <protection hidden="1"/>
    </xf>
    <xf numFmtId="0" fontId="9" fillId="0" borderId="24" xfId="0" applyFont="1" applyBorder="1" applyAlignment="1" applyProtection="1">
      <alignment horizontal="left" vertical="center"/>
      <protection hidden="1"/>
    </xf>
    <xf numFmtId="0" fontId="9" fillId="0" borderId="22" xfId="0" applyFont="1" applyBorder="1" applyAlignment="1" applyProtection="1">
      <alignment horizontal="left" vertical="center"/>
      <protection hidden="1"/>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41" fillId="0" borderId="164" xfId="4" applyFont="1" applyBorder="1" applyAlignment="1" applyProtection="1">
      <alignment horizontal="center" vertical="center"/>
      <protection locked="0"/>
    </xf>
    <xf numFmtId="0" fontId="41" fillId="0" borderId="164" xfId="4" quotePrefix="1" applyNumberFormat="1" applyFont="1" applyBorder="1" applyAlignment="1" applyProtection="1">
      <alignment horizontal="center" vertical="center"/>
      <protection locked="0"/>
    </xf>
    <xf numFmtId="0" fontId="58" fillId="0" borderId="129" xfId="4" applyFont="1" applyBorder="1" applyAlignment="1" applyProtection="1">
      <alignment horizontal="center" vertical="center"/>
      <protection locked="0"/>
    </xf>
    <xf numFmtId="164" fontId="3" fillId="0" borderId="165" xfId="4" applyNumberFormat="1" applyFont="1" applyBorder="1" applyAlignment="1" applyProtection="1">
      <alignment horizontal="center" vertical="center"/>
      <protection locked="0"/>
    </xf>
    <xf numFmtId="164" fontId="73" fillId="0" borderId="165" xfId="4" applyNumberFormat="1" applyFont="1" applyBorder="1" applyAlignment="1" applyProtection="1">
      <alignment horizontal="center" vertical="center"/>
      <protection locked="0"/>
    </xf>
    <xf numFmtId="164" fontId="73" fillId="0" borderId="168" xfId="4" applyNumberFormat="1" applyFont="1" applyBorder="1" applyAlignment="1" applyProtection="1">
      <alignment horizontal="center" vertical="center"/>
      <protection locked="0"/>
    </xf>
    <xf numFmtId="164" fontId="73" fillId="0" borderId="167" xfId="4" applyNumberFormat="1" applyFont="1" applyBorder="1" applyAlignment="1" applyProtection="1">
      <alignment horizontal="center" vertical="center"/>
      <protection locked="0"/>
    </xf>
    <xf numFmtId="0" fontId="41" fillId="0" borderId="164" xfId="4" quotePrefix="1" applyFont="1" applyBorder="1" applyAlignment="1" applyProtection="1">
      <alignment horizontal="center" vertical="center"/>
      <protection locked="0"/>
    </xf>
    <xf numFmtId="164" fontId="3" fillId="0" borderId="167" xfId="4" applyNumberFormat="1" applyFont="1" applyFill="1" applyBorder="1" applyAlignment="1" applyProtection="1">
      <alignment horizontal="center" vertical="center"/>
      <protection locked="0"/>
    </xf>
    <xf numFmtId="164" fontId="3" fillId="0" borderId="165" xfId="4" applyNumberFormat="1" applyFont="1" applyFill="1" applyBorder="1" applyAlignment="1" applyProtection="1">
      <alignment horizontal="center" vertical="center"/>
      <protection locked="0"/>
    </xf>
    <xf numFmtId="164" fontId="3" fillId="0" borderId="105" xfId="4" applyNumberFormat="1" applyFont="1" applyFill="1" applyBorder="1" applyAlignment="1" applyProtection="1">
      <alignment horizontal="center" vertical="center"/>
      <protection locked="0"/>
    </xf>
    <xf numFmtId="164" fontId="3" fillId="0" borderId="168" xfId="4" applyNumberFormat="1" applyFont="1" applyFill="1" applyBorder="1" applyAlignment="1" applyProtection="1">
      <alignment horizontal="center" vertical="center"/>
      <protection locked="0"/>
    </xf>
    <xf numFmtId="0" fontId="52" fillId="0" borderId="164" xfId="4" quotePrefix="1" applyNumberFormat="1" applyFont="1" applyBorder="1" applyAlignment="1" applyProtection="1">
      <alignment horizontal="center" vertical="center"/>
      <protection locked="0"/>
    </xf>
    <xf numFmtId="0" fontId="58" fillId="0" borderId="119" xfId="4" quotePrefix="1" applyFont="1" applyBorder="1" applyAlignment="1" applyProtection="1">
      <alignment horizontal="center" vertical="center"/>
      <protection locked="0"/>
    </xf>
    <xf numFmtId="0" fontId="26" fillId="0" borderId="0" xfId="0" applyFont="1" applyBorder="1" applyAlignment="1"/>
    <xf numFmtId="0" fontId="26" fillId="0" borderId="0" xfId="0" applyFont="1" applyBorder="1" applyAlignment="1">
      <alignment horizontal="center"/>
    </xf>
    <xf numFmtId="0" fontId="26" fillId="0" borderId="169" xfId="0" applyFont="1" applyBorder="1" applyAlignment="1">
      <alignment horizontal="left"/>
    </xf>
    <xf numFmtId="0" fontId="26" fillId="0" borderId="10" xfId="0" applyFont="1" applyBorder="1" applyAlignment="1">
      <alignment horizontal="left"/>
    </xf>
    <xf numFmtId="0" fontId="26" fillId="0" borderId="170" xfId="0" applyFont="1" applyBorder="1" applyAlignment="1"/>
    <xf numFmtId="0" fontId="6" fillId="0" borderId="29" xfId="0" applyFont="1" applyBorder="1" applyAlignment="1">
      <alignment vertical="center"/>
    </xf>
    <xf numFmtId="0" fontId="9" fillId="0" borderId="2" xfId="0" quotePrefix="1" applyFont="1" applyBorder="1" applyAlignment="1" applyProtection="1">
      <alignment vertical="top" wrapText="1"/>
      <protection locked="0"/>
    </xf>
    <xf numFmtId="0" fontId="9" fillId="0" borderId="51" xfId="0" quotePrefix="1" applyFont="1" applyBorder="1" applyAlignment="1" applyProtection="1">
      <alignment vertical="top" wrapText="1"/>
      <protection locked="0"/>
    </xf>
    <xf numFmtId="0" fontId="9" fillId="0" borderId="11" xfId="0" quotePrefix="1" applyFont="1" applyBorder="1" applyAlignment="1" applyProtection="1">
      <alignment vertical="top" wrapText="1"/>
      <protection locked="0"/>
    </xf>
    <xf numFmtId="0" fontId="76" fillId="18" borderId="142" xfId="9" applyFont="1" applyFill="1" applyBorder="1" applyAlignment="1">
      <alignment horizontal="center"/>
    </xf>
    <xf numFmtId="0" fontId="76" fillId="18" borderId="143" xfId="9" applyFont="1" applyFill="1" applyBorder="1" applyAlignment="1">
      <alignment horizontal="center"/>
    </xf>
    <xf numFmtId="0" fontId="76" fillId="18" borderId="144" xfId="9" applyFont="1" applyFill="1" applyBorder="1" applyAlignment="1">
      <alignment horizontal="center"/>
    </xf>
    <xf numFmtId="0" fontId="78" fillId="17" borderId="142" xfId="9" applyFont="1" applyFill="1" applyBorder="1" applyAlignment="1">
      <alignment horizontal="center"/>
    </xf>
    <xf numFmtId="0" fontId="78" fillId="17" borderId="144" xfId="9" applyFont="1" applyFill="1" applyBorder="1" applyAlignment="1">
      <alignment horizontal="center"/>
    </xf>
    <xf numFmtId="0" fontId="18"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3" fillId="0" borderId="4" xfId="0" applyFont="1" applyBorder="1" applyAlignment="1" applyProtection="1">
      <alignment horizontal="center" vertical="top" wrapText="1"/>
      <protection hidden="1"/>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shrinkToFit="1"/>
      <protection hidden="1"/>
    </xf>
    <xf numFmtId="0" fontId="6" fillId="0" borderId="20" xfId="0" applyFont="1" applyBorder="1" applyAlignment="1" applyProtection="1">
      <alignment horizontal="center" vertical="center" shrinkToFit="1"/>
      <protection hidden="1"/>
    </xf>
    <xf numFmtId="0" fontId="23" fillId="0" borderId="0" xfId="0"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1" fillId="0" borderId="141" xfId="0" applyFont="1" applyFill="1" applyBorder="1" applyAlignment="1" applyProtection="1">
      <alignment horizontal="center" vertical="center"/>
      <protection hidden="1"/>
    </xf>
    <xf numFmtId="0" fontId="11" fillId="0" borderId="141" xfId="0" applyFont="1" applyFill="1" applyBorder="1" applyAlignment="1" applyProtection="1">
      <alignment horizontal="left" vertical="center"/>
      <protection hidden="1"/>
    </xf>
    <xf numFmtId="49" fontId="8" fillId="0" borderId="141" xfId="0" applyNumberFormat="1" applyFont="1" applyFill="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2" fontId="8" fillId="0" borderId="12" xfId="0" applyNumberFormat="1" applyFont="1" applyBorder="1" applyAlignment="1" applyProtection="1">
      <alignment horizontal="center" vertical="center"/>
      <protection hidden="1"/>
    </xf>
    <xf numFmtId="2" fontId="8" fillId="0" borderId="26" xfId="0" applyNumberFormat="1"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2" fontId="8" fillId="0" borderId="25" xfId="0" applyNumberFormat="1"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6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9" fillId="0" borderId="141" xfId="0" applyFont="1" applyFill="1" applyBorder="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164" fontId="8" fillId="0" borderId="57" xfId="0" applyNumberFormat="1" applyFont="1" applyBorder="1" applyAlignment="1" applyProtection="1">
      <alignment horizontal="center" vertical="center"/>
      <protection hidden="1"/>
    </xf>
    <xf numFmtId="164" fontId="8" fillId="0" borderId="51" xfId="0" applyNumberFormat="1" applyFont="1" applyBorder="1" applyAlignment="1" applyProtection="1">
      <alignment horizontal="center" vertical="center"/>
      <protection hidden="1"/>
    </xf>
    <xf numFmtId="2" fontId="8" fillId="0" borderId="51" xfId="0" applyNumberFormat="1" applyFont="1" applyBorder="1" applyAlignment="1" applyProtection="1">
      <alignment horizontal="center" vertical="center"/>
      <protection hidden="1"/>
    </xf>
    <xf numFmtId="2" fontId="8" fillId="0" borderId="58" xfId="0" applyNumberFormat="1" applyFont="1" applyBorder="1" applyAlignment="1" applyProtection="1">
      <alignment horizontal="center" vertical="center"/>
      <protection hidden="1"/>
    </xf>
    <xf numFmtId="0" fontId="9" fillId="0" borderId="6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49"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15" fillId="0" borderId="141" xfId="0" applyFont="1" applyFill="1" applyBorder="1" applyAlignment="1" applyProtection="1">
      <alignment horizontal="center"/>
      <protection hidden="1"/>
    </xf>
    <xf numFmtId="0" fontId="8" fillId="0" borderId="141" xfId="0" applyFont="1" applyFill="1" applyBorder="1" applyAlignment="1" applyProtection="1">
      <alignment horizontal="left" vertical="center"/>
      <protection hidden="1"/>
    </xf>
    <xf numFmtId="0" fontId="18" fillId="0" borderId="0" xfId="0" applyFont="1" applyAlignment="1" applyProtection="1">
      <alignment horizontal="center" vertical="center"/>
      <protection locked="0" hidden="1"/>
    </xf>
    <xf numFmtId="16" fontId="11" fillId="0" borderId="141" xfId="0" quotePrefix="1" applyNumberFormat="1" applyFont="1" applyFill="1" applyBorder="1" applyAlignment="1" applyProtection="1">
      <alignment horizontal="center" vertical="center"/>
      <protection hidden="1"/>
    </xf>
    <xf numFmtId="49" fontId="11" fillId="0" borderId="141" xfId="0" applyNumberFormat="1" applyFont="1" applyFill="1" applyBorder="1" applyAlignment="1" applyProtection="1">
      <alignment horizontal="center" vertical="center"/>
      <protection hidden="1"/>
    </xf>
    <xf numFmtId="0" fontId="10" fillId="0" borderId="141" xfId="0" applyFont="1" applyFill="1" applyBorder="1" applyAlignment="1" applyProtection="1">
      <alignment horizontal="center" vertical="center"/>
      <protection hidden="1"/>
    </xf>
    <xf numFmtId="0" fontId="0" fillId="0" borderId="141" xfId="0" applyFill="1" applyBorder="1" applyAlignment="1" applyProtection="1">
      <alignment horizontal="center"/>
      <protection hidden="1"/>
    </xf>
    <xf numFmtId="0" fontId="8" fillId="0" borderId="141" xfId="0" applyFont="1" applyFill="1" applyBorder="1" applyAlignment="1" applyProtection="1">
      <alignment horizontal="left" vertical="center"/>
      <protection locked="0"/>
    </xf>
    <xf numFmtId="0" fontId="5" fillId="0" borderId="16" xfId="0" applyFont="1" applyBorder="1" applyAlignment="1">
      <alignment horizontal="center" vertical="center" textRotation="90"/>
    </xf>
    <xf numFmtId="0" fontId="5" fillId="0" borderId="17" xfId="0" applyFont="1" applyBorder="1" applyAlignment="1">
      <alignment horizontal="center" vertical="center" textRotation="90"/>
    </xf>
    <xf numFmtId="0" fontId="5" fillId="0" borderId="19" xfId="0" applyFont="1" applyBorder="1" applyAlignment="1">
      <alignment horizontal="center" vertical="center" textRotation="90"/>
    </xf>
    <xf numFmtId="0" fontId="5" fillId="0" borderId="18" xfId="0" applyFont="1" applyBorder="1" applyAlignment="1">
      <alignment horizontal="center" vertical="center" textRotation="90"/>
    </xf>
    <xf numFmtId="0" fontId="8" fillId="0" borderId="65" xfId="0" applyFont="1" applyBorder="1" applyAlignment="1">
      <alignment horizontal="center" vertical="center" textRotation="90"/>
    </xf>
    <xf numFmtId="0" fontId="8" fillId="0" borderId="66" xfId="0" applyFont="1" applyBorder="1" applyAlignment="1">
      <alignment horizontal="center" vertical="center" textRotation="90"/>
    </xf>
    <xf numFmtId="0" fontId="8" fillId="0" borderId="70" xfId="0" applyFont="1" applyBorder="1" applyAlignment="1">
      <alignment horizontal="center" vertical="center" textRotation="90"/>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67" xfId="0" applyFont="1" applyBorder="1" applyAlignment="1">
      <alignment horizontal="center" vertical="center"/>
    </xf>
    <xf numFmtId="0" fontId="8" fillId="0" borderId="0" xfId="0" applyFont="1" applyBorder="1" applyAlignment="1">
      <alignment horizontal="center" vertical="center"/>
    </xf>
    <xf numFmtId="0" fontId="8" fillId="0" borderId="76"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protection hidden="1"/>
    </xf>
    <xf numFmtId="0" fontId="10" fillId="0" borderId="0" xfId="0" applyFont="1" applyAlignment="1" applyProtection="1">
      <alignment horizontal="left" vertical="center"/>
      <protection hidden="1"/>
    </xf>
    <xf numFmtId="0" fontId="23" fillId="0" borderId="0" xfId="0" applyFont="1" applyAlignment="1">
      <alignment horizontal="center" vertical="center"/>
    </xf>
    <xf numFmtId="0" fontId="26" fillId="0" borderId="10" xfId="0" applyFont="1" applyBorder="1" applyAlignment="1">
      <alignment horizontal="left"/>
    </xf>
    <xf numFmtId="0" fontId="26" fillId="0" borderId="170" xfId="0" applyFont="1" applyBorder="1" applyAlignment="1">
      <alignment horizontal="left"/>
    </xf>
    <xf numFmtId="0" fontId="29" fillId="0" borderId="0" xfId="0" applyFont="1" applyBorder="1" applyAlignment="1">
      <alignment horizontal="left" vertical="center"/>
    </xf>
    <xf numFmtId="0" fontId="28" fillId="0" borderId="86" xfId="0" applyFont="1" applyBorder="1" applyAlignment="1">
      <alignment horizontal="lef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6" fillId="0" borderId="89" xfId="0" applyFont="1" applyBorder="1" applyAlignment="1">
      <alignment horizontal="left"/>
    </xf>
    <xf numFmtId="0" fontId="26" fillId="0" borderId="0" xfId="0" applyFont="1" applyBorder="1" applyAlignment="1">
      <alignment horizontal="left"/>
    </xf>
    <xf numFmtId="0" fontId="26" fillId="0" borderId="90" xfId="0" applyFont="1" applyBorder="1" applyAlignment="1">
      <alignment horizontal="left"/>
    </xf>
    <xf numFmtId="0" fontId="26" fillId="0" borderId="0" xfId="0" applyFont="1" applyBorder="1" applyAlignment="1">
      <alignment horizontal="left" vertical="center"/>
    </xf>
    <xf numFmtId="0" fontId="26" fillId="0" borderId="90" xfId="0" applyFont="1" applyBorder="1" applyAlignment="1">
      <alignment horizontal="left" vertical="center"/>
    </xf>
    <xf numFmtId="0" fontId="29" fillId="0" borderId="0" xfId="0" applyFont="1" applyAlignment="1">
      <alignment horizontal="left" vertical="center"/>
    </xf>
    <xf numFmtId="0" fontId="26" fillId="0" borderId="87" xfId="0" applyFont="1" applyBorder="1" applyAlignment="1">
      <alignment horizontal="left" vertical="center"/>
    </xf>
    <xf numFmtId="0" fontId="26" fillId="0" borderId="84" xfId="0" applyFont="1" applyBorder="1" applyAlignment="1">
      <alignment horizontal="left" vertical="center"/>
    </xf>
    <xf numFmtId="0" fontId="29" fillId="0" borderId="86" xfId="0" applyFont="1" applyBorder="1" applyAlignment="1">
      <alignment horizontal="left"/>
    </xf>
    <xf numFmtId="0" fontId="29" fillId="0" borderId="87" xfId="0" applyFont="1" applyBorder="1" applyAlignment="1">
      <alignment horizontal="left"/>
    </xf>
    <xf numFmtId="0" fontId="29" fillId="0" borderId="88" xfId="0" applyFont="1" applyBorder="1" applyAlignment="1">
      <alignment horizontal="left"/>
    </xf>
    <xf numFmtId="0" fontId="26" fillId="0" borderId="89" xfId="0" applyFont="1" applyBorder="1" applyAlignment="1">
      <alignment horizontal="left" vertical="center"/>
    </xf>
    <xf numFmtId="0" fontId="29" fillId="0" borderId="89" xfId="0" applyFont="1" applyBorder="1" applyAlignment="1">
      <alignment horizontal="left"/>
    </xf>
    <xf numFmtId="0" fontId="29" fillId="0" borderId="0" xfId="0" applyFont="1" applyBorder="1" applyAlignment="1">
      <alignment horizontal="left"/>
    </xf>
    <xf numFmtId="0" fontId="29" fillId="0" borderId="90" xfId="0" applyFont="1" applyBorder="1" applyAlignment="1">
      <alignment horizontal="left"/>
    </xf>
    <xf numFmtId="0" fontId="26" fillId="0" borderId="82" xfId="0" applyFont="1" applyBorder="1" applyAlignment="1">
      <alignment horizontal="left" vertical="center"/>
    </xf>
    <xf numFmtId="0" fontId="26" fillId="0" borderId="92" xfId="0" applyFont="1" applyBorder="1" applyAlignment="1">
      <alignment horizontal="left" vertical="center"/>
    </xf>
    <xf numFmtId="0" fontId="26" fillId="0" borderId="0" xfId="0" applyFont="1" applyAlignment="1">
      <alignment horizontal="left"/>
    </xf>
    <xf numFmtId="0" fontId="28" fillId="0" borderId="0" xfId="0" applyFont="1" applyAlignment="1">
      <alignment horizontal="left" vertical="center"/>
    </xf>
    <xf numFmtId="0" fontId="29" fillId="0" borderId="79" xfId="0" applyFont="1" applyBorder="1" applyAlignment="1">
      <alignment horizontal="left"/>
    </xf>
    <xf numFmtId="0" fontId="29" fillId="0" borderId="80" xfId="0" applyFont="1" applyBorder="1" applyAlignment="1">
      <alignment horizontal="left"/>
    </xf>
    <xf numFmtId="0" fontId="29" fillId="0" borderId="81" xfId="0" applyFont="1" applyBorder="1" applyAlignment="1">
      <alignment horizontal="left"/>
    </xf>
    <xf numFmtId="0" fontId="29" fillId="0" borderId="78" xfId="0" applyFont="1" applyBorder="1" applyAlignment="1">
      <alignment horizontal="left"/>
    </xf>
    <xf numFmtId="0" fontId="29" fillId="0" borderId="82" xfId="0" applyFont="1" applyBorder="1" applyAlignment="1">
      <alignment horizontal="left"/>
    </xf>
    <xf numFmtId="0" fontId="26" fillId="0" borderId="78" xfId="0" applyFont="1" applyBorder="1" applyAlignment="1">
      <alignment horizontal="left"/>
    </xf>
    <xf numFmtId="0" fontId="26" fillId="0" borderId="82" xfId="0" applyFont="1" applyBorder="1" applyAlignment="1">
      <alignment horizontal="left"/>
    </xf>
    <xf numFmtId="0" fontId="9" fillId="0" borderId="23" xfId="0" applyFont="1" applyBorder="1" applyAlignment="1" applyProtection="1">
      <alignment horizontal="left" vertical="center"/>
      <protection hidden="1"/>
    </xf>
    <xf numFmtId="0" fontId="9" fillId="0" borderId="29" xfId="0" applyFont="1" applyBorder="1" applyAlignment="1" applyProtection="1">
      <alignment horizontal="left" vertical="center"/>
      <protection hidden="1"/>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6" fillId="0" borderId="174" xfId="0" applyFont="1" applyBorder="1" applyAlignment="1">
      <alignment horizontal="center" vertical="center"/>
    </xf>
    <xf numFmtId="0" fontId="14" fillId="0" borderId="172" xfId="0" applyFont="1" applyBorder="1" applyAlignment="1">
      <alignment horizontal="center" vertical="center"/>
    </xf>
    <xf numFmtId="0" fontId="14" fillId="0" borderId="174" xfId="0" applyFont="1" applyBorder="1" applyAlignment="1">
      <alignment horizontal="center" vertical="center"/>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9" fillId="0" borderId="24" xfId="0" applyFont="1" applyBorder="1" applyAlignment="1" applyProtection="1">
      <alignment horizontal="left" vertical="center"/>
      <protection hidden="1"/>
    </xf>
    <xf numFmtId="0" fontId="9" fillId="0" borderId="31" xfId="0" applyFont="1" applyBorder="1" applyAlignment="1" applyProtection="1">
      <alignment horizontal="left" vertical="center"/>
      <protection hidden="1"/>
    </xf>
    <xf numFmtId="0" fontId="9" fillId="0" borderId="22" xfId="0" applyFont="1" applyBorder="1" applyAlignment="1" applyProtection="1">
      <alignment horizontal="left" vertical="center"/>
      <protection hidden="1"/>
    </xf>
    <xf numFmtId="0" fontId="9" fillId="0" borderId="26" xfId="0" applyFont="1" applyBorder="1" applyAlignment="1" applyProtection="1">
      <alignment horizontal="left" vertical="center"/>
      <protection hidden="1"/>
    </xf>
    <xf numFmtId="0" fontId="5" fillId="0" borderId="71"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6" fillId="0" borderId="46"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0" fontId="6" fillId="0" borderId="73" xfId="0" applyFont="1" applyBorder="1" applyAlignment="1">
      <alignment horizontal="center" vertical="center"/>
    </xf>
    <xf numFmtId="0" fontId="8" fillId="0" borderId="74"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45" fillId="0" borderId="65" xfId="5" applyFont="1" applyBorder="1" applyAlignment="1">
      <alignment horizontal="center" vertical="center" textRotation="90"/>
    </xf>
    <xf numFmtId="0" fontId="45" fillId="0" borderId="66" xfId="5" applyFont="1" applyBorder="1" applyAlignment="1">
      <alignment horizontal="center" vertical="center" textRotation="90"/>
    </xf>
    <xf numFmtId="0" fontId="45" fillId="0" borderId="34" xfId="5" applyFont="1" applyBorder="1" applyAlignment="1">
      <alignment horizontal="center" vertical="center" textRotation="90"/>
    </xf>
    <xf numFmtId="0" fontId="5" fillId="0" borderId="65" xfId="0" applyFont="1" applyBorder="1" applyAlignment="1">
      <alignment horizontal="center" vertical="center" textRotation="90"/>
    </xf>
    <xf numFmtId="0" fontId="5" fillId="0" borderId="66" xfId="0" applyFont="1" applyBorder="1" applyAlignment="1">
      <alignment horizontal="center" vertical="center" textRotation="90"/>
    </xf>
    <xf numFmtId="0" fontId="5" fillId="0" borderId="70" xfId="0" applyFont="1" applyBorder="1" applyAlignment="1">
      <alignment horizontal="center" vertical="center" textRotation="90"/>
    </xf>
    <xf numFmtId="0" fontId="6" fillId="0" borderId="46"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8" fillId="2" borderId="7" xfId="0" applyFont="1" applyFill="1" applyBorder="1" applyAlignment="1">
      <alignment horizontal="center" vertical="center"/>
    </xf>
    <xf numFmtId="0" fontId="8" fillId="2" borderId="5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7" xfId="0" applyFont="1" applyFill="1" applyBorder="1" applyAlignment="1">
      <alignment horizontal="center" vertical="center"/>
    </xf>
    <xf numFmtId="0" fontId="65" fillId="0" borderId="3" xfId="5" applyFont="1" applyBorder="1" applyAlignment="1">
      <alignment horizontal="center" vertical="center" wrapText="1"/>
    </xf>
    <xf numFmtId="0" fontId="65" fillId="0" borderId="27" xfId="5" applyFont="1" applyBorder="1" applyAlignment="1">
      <alignment horizontal="center" vertical="center"/>
    </xf>
    <xf numFmtId="0" fontId="65" fillId="0" borderId="12" xfId="5" applyFont="1" applyBorder="1" applyAlignment="1">
      <alignment horizontal="center" vertical="center"/>
    </xf>
    <xf numFmtId="0" fontId="65" fillId="0" borderId="4" xfId="5" applyFont="1" applyBorder="1" applyAlignment="1">
      <alignment horizontal="center" vertical="center"/>
    </xf>
    <xf numFmtId="0" fontId="65" fillId="0" borderId="1" xfId="5" applyFont="1" applyBorder="1" applyAlignment="1">
      <alignment horizontal="center" vertical="center"/>
    </xf>
    <xf numFmtId="0" fontId="65" fillId="0" borderId="13" xfId="5" applyFont="1" applyBorder="1" applyAlignment="1">
      <alignment horizontal="center"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0" fontId="8" fillId="2" borderId="0" xfId="0" applyFont="1" applyFill="1" applyBorder="1" applyAlignment="1">
      <alignment horizontal="right" vertical="center"/>
    </xf>
    <xf numFmtId="0" fontId="5" fillId="2" borderId="0" xfId="0" applyFont="1" applyFill="1" applyBorder="1" applyAlignment="1">
      <alignment horizontal="right" vertical="center"/>
    </xf>
    <xf numFmtId="0" fontId="5" fillId="2" borderId="55"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57" xfId="0" applyFont="1" applyFill="1" applyBorder="1" applyAlignment="1">
      <alignment horizontal="center" vertical="center"/>
    </xf>
    <xf numFmtId="0" fontId="0" fillId="2" borderId="42" xfId="0" applyFill="1" applyBorder="1" applyAlignment="1">
      <alignment vertical="center"/>
    </xf>
    <xf numFmtId="0" fontId="5" fillId="2" borderId="14"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43" xfId="0" applyFill="1" applyBorder="1" applyAlignment="1">
      <alignment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36" xfId="0" applyFont="1" applyFill="1" applyBorder="1" applyAlignment="1">
      <alignment horizontal="center" vertical="center"/>
    </xf>
    <xf numFmtId="0" fontId="6" fillId="0" borderId="1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69" xfId="0" applyFont="1" applyBorder="1" applyAlignment="1">
      <alignment horizontal="center" vertical="center"/>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5" fillId="0" borderId="55" xfId="0" applyFont="1" applyBorder="1" applyAlignment="1">
      <alignment horizontal="center" vertical="center"/>
    </xf>
    <xf numFmtId="0" fontId="5" fillId="0" borderId="62" xfId="0" applyFont="1" applyBorder="1" applyAlignment="1">
      <alignment horizontal="center" vertical="center"/>
    </xf>
    <xf numFmtId="0" fontId="5" fillId="0" borderId="75" xfId="0" applyFont="1" applyBorder="1" applyAlignment="1">
      <alignment horizontal="center" vertical="center"/>
    </xf>
    <xf numFmtId="0" fontId="6" fillId="2" borderId="13" xfId="0" applyFont="1" applyFill="1" applyBorder="1" applyAlignment="1">
      <alignment horizontal="center" vertical="center"/>
    </xf>
    <xf numFmtId="0" fontId="6" fillId="2" borderId="29"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11" xfId="0" applyFont="1" applyBorder="1" applyAlignment="1">
      <alignment horizontal="center"/>
    </xf>
    <xf numFmtId="0" fontId="9" fillId="0" borderId="55" xfId="0" applyFont="1" applyBorder="1" applyAlignment="1">
      <alignment horizontal="center"/>
    </xf>
    <xf numFmtId="0" fontId="9" fillId="0" borderId="62" xfId="0" applyFont="1" applyBorder="1" applyAlignment="1">
      <alignment horizontal="center"/>
    </xf>
    <xf numFmtId="0" fontId="9" fillId="0" borderId="75" xfId="0" applyFont="1" applyBorder="1" applyAlignment="1">
      <alignment horizontal="center"/>
    </xf>
    <xf numFmtId="0" fontId="9" fillId="0" borderId="1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6" fillId="0" borderId="125" xfId="4" applyFont="1" applyBorder="1" applyAlignment="1" applyProtection="1">
      <alignment horizontal="center" vertical="center"/>
      <protection hidden="1"/>
    </xf>
    <xf numFmtId="0" fontId="6" fillId="0" borderId="137" xfId="4" applyFont="1" applyBorder="1" applyAlignment="1" applyProtection="1">
      <alignment horizontal="center" vertical="center"/>
      <protection hidden="1"/>
    </xf>
    <xf numFmtId="0" fontId="6" fillId="0" borderId="136" xfId="4" applyFont="1" applyBorder="1" applyAlignment="1" applyProtection="1">
      <alignment horizontal="center" vertical="center"/>
      <protection hidden="1"/>
    </xf>
    <xf numFmtId="0" fontId="6" fillId="0" borderId="101" xfId="4" applyFont="1" applyBorder="1" applyAlignment="1" applyProtection="1">
      <alignment horizontal="center" vertical="center"/>
      <protection hidden="1"/>
    </xf>
    <xf numFmtId="0" fontId="6" fillId="0" borderId="130" xfId="4" applyFont="1" applyBorder="1" applyAlignment="1" applyProtection="1">
      <alignment horizontal="center" vertical="center"/>
      <protection hidden="1"/>
    </xf>
    <xf numFmtId="0" fontId="6" fillId="0" borderId="128" xfId="4" applyFont="1" applyBorder="1" applyAlignment="1" applyProtection="1">
      <alignment horizontal="center" vertical="center"/>
      <protection hidden="1"/>
    </xf>
    <xf numFmtId="0" fontId="47" fillId="0" borderId="40" xfId="4" applyFont="1" applyBorder="1" applyAlignment="1">
      <alignment horizontal="center" vertical="center" textRotation="90"/>
    </xf>
    <xf numFmtId="0" fontId="47" fillId="0" borderId="39" xfId="4" applyFont="1" applyBorder="1" applyAlignment="1">
      <alignment horizontal="center" vertical="center" textRotation="90"/>
    </xf>
    <xf numFmtId="0" fontId="47" fillId="0" borderId="68" xfId="4" applyFont="1" applyBorder="1" applyAlignment="1">
      <alignment horizontal="center" vertical="center" textRotation="90"/>
    </xf>
    <xf numFmtId="0" fontId="47" fillId="0" borderId="60" xfId="4" applyFont="1" applyBorder="1" applyAlignment="1">
      <alignment horizontal="center" vertical="center" textRotation="90"/>
    </xf>
    <xf numFmtId="0" fontId="47" fillId="0" borderId="37" xfId="4" applyFont="1" applyBorder="1" applyAlignment="1">
      <alignment horizontal="center" vertical="center" textRotation="90"/>
    </xf>
    <xf numFmtId="0" fontId="47" fillId="0" borderId="35" xfId="4" applyFont="1" applyBorder="1" applyAlignment="1">
      <alignment horizontal="center" vertical="center" textRotation="90"/>
    </xf>
    <xf numFmtId="0" fontId="59" fillId="0" borderId="13" xfId="4" applyFont="1" applyBorder="1" applyAlignment="1">
      <alignment horizontal="center" vertical="top" wrapText="1" shrinkToFit="1"/>
    </xf>
    <xf numFmtId="0" fontId="59" fillId="0" borderId="6" xfId="4" applyFont="1" applyBorder="1" applyAlignment="1">
      <alignment horizontal="center" vertical="top" wrapText="1" shrinkToFit="1"/>
    </xf>
    <xf numFmtId="0" fontId="66" fillId="0" borderId="13" xfId="4" applyFont="1" applyBorder="1" applyAlignment="1">
      <alignment horizontal="center" vertical="center" shrinkToFit="1"/>
    </xf>
    <xf numFmtId="0" fontId="66" fillId="0" borderId="6" xfId="4" applyFont="1" applyBorder="1" applyAlignment="1">
      <alignment horizontal="center" vertical="center" shrinkToFit="1"/>
    </xf>
    <xf numFmtId="0" fontId="59" fillId="0" borderId="13" xfId="4" applyFont="1" applyBorder="1" applyAlignment="1">
      <alignment horizontal="center" vertical="center" wrapText="1"/>
    </xf>
    <xf numFmtId="0" fontId="59" fillId="0" borderId="6" xfId="4" applyFont="1" applyBorder="1" applyAlignment="1">
      <alignment horizontal="center" vertical="center" wrapText="1"/>
    </xf>
    <xf numFmtId="0" fontId="60" fillId="0" borderId="2" xfId="4" applyFont="1" applyBorder="1" applyAlignment="1" applyProtection="1">
      <alignment horizontal="center" vertical="center" textRotation="90" wrapText="1" readingOrder="2"/>
    </xf>
    <xf numFmtId="0" fontId="60" fillId="0" borderId="51" xfId="4" applyFont="1" applyBorder="1" applyAlignment="1" applyProtection="1">
      <alignment horizontal="center" vertical="center" textRotation="90" wrapText="1" readingOrder="2"/>
    </xf>
    <xf numFmtId="0" fontId="47" fillId="0" borderId="2" xfId="4" applyFont="1" applyBorder="1" applyAlignment="1" applyProtection="1">
      <alignment horizontal="center" vertical="center" textRotation="90" wrapText="1"/>
      <protection hidden="1"/>
    </xf>
    <xf numFmtId="0" fontId="47" fillId="0" borderId="51" xfId="4" applyFont="1" applyBorder="1" applyAlignment="1" applyProtection="1">
      <alignment horizontal="center" vertical="center" textRotation="90" wrapText="1"/>
      <protection hidden="1"/>
    </xf>
    <xf numFmtId="0" fontId="47" fillId="0" borderId="11" xfId="4" applyFont="1" applyBorder="1" applyAlignment="1" applyProtection="1">
      <alignment horizontal="center" vertical="center" textRotation="90" wrapText="1"/>
      <protection hidden="1"/>
    </xf>
    <xf numFmtId="0" fontId="52" fillId="0" borderId="40" xfId="4" applyFont="1" applyBorder="1" applyAlignment="1">
      <alignment horizontal="center" vertical="center" wrapText="1"/>
    </xf>
    <xf numFmtId="0" fontId="52" fillId="0" borderId="41" xfId="4" applyFont="1" applyBorder="1" applyAlignment="1">
      <alignment horizontal="center" vertical="center" wrapText="1"/>
    </xf>
    <xf numFmtId="0" fontId="52" fillId="0" borderId="37" xfId="4" applyFont="1" applyBorder="1" applyAlignment="1">
      <alignment horizontal="center" vertical="center" wrapText="1"/>
    </xf>
    <xf numFmtId="0" fontId="52" fillId="0" borderId="10" xfId="4" applyFont="1" applyBorder="1" applyAlignment="1">
      <alignment horizontal="center" vertical="center" wrapText="1"/>
    </xf>
    <xf numFmtId="0" fontId="53" fillId="0" borderId="2" xfId="4" applyFont="1" applyBorder="1" applyAlignment="1">
      <alignment horizontal="center" vertical="center" textRotation="90"/>
    </xf>
    <xf numFmtId="0" fontId="53" fillId="0" borderId="51" xfId="4" applyFont="1" applyBorder="1" applyAlignment="1">
      <alignment horizontal="center" vertical="center" textRotation="90"/>
    </xf>
    <xf numFmtId="0" fontId="54" fillId="0" borderId="13" xfId="4" applyFont="1" applyBorder="1" applyAlignment="1">
      <alignment horizontal="center" vertical="center"/>
    </xf>
    <xf numFmtId="0" fontId="55" fillId="0" borderId="23" xfId="4" applyFont="1" applyBorder="1" applyAlignment="1">
      <alignment horizontal="center" vertical="center"/>
    </xf>
    <xf numFmtId="0" fontId="55" fillId="0" borderId="6" xfId="4" applyFont="1" applyBorder="1" applyAlignment="1">
      <alignment horizontal="center" vertical="center"/>
    </xf>
    <xf numFmtId="0" fontId="43" fillId="0" borderId="1" xfId="4" applyFont="1" applyBorder="1" applyAlignment="1" applyProtection="1">
      <alignment horizontal="center" vertical="center"/>
      <protection hidden="1"/>
    </xf>
    <xf numFmtId="0" fontId="43" fillId="0" borderId="2" xfId="4" applyFont="1" applyBorder="1" applyAlignment="1" applyProtection="1">
      <alignment horizontal="center" wrapText="1"/>
      <protection hidden="1"/>
    </xf>
    <xf numFmtId="0" fontId="43" fillId="0" borderId="51" xfId="4" applyFont="1" applyBorder="1" applyAlignment="1" applyProtection="1">
      <alignment horizontal="center"/>
      <protection hidden="1"/>
    </xf>
    <xf numFmtId="0" fontId="43" fillId="0" borderId="11" xfId="4" applyFont="1" applyBorder="1" applyAlignment="1" applyProtection="1">
      <alignment horizontal="center"/>
      <protection hidden="1"/>
    </xf>
    <xf numFmtId="0" fontId="57" fillId="0" borderId="1" xfId="4" applyFont="1" applyBorder="1" applyAlignment="1">
      <alignment horizontal="center" vertical="center" textRotation="90" wrapText="1"/>
    </xf>
    <xf numFmtId="0" fontId="58" fillId="0" borderId="171" xfId="4" applyFont="1" applyBorder="1" applyAlignment="1" applyProtection="1">
      <alignment horizontal="center" vertical="center"/>
      <protection locked="0"/>
    </xf>
    <xf numFmtId="0" fontId="58" fillId="0" borderId="11" xfId="4" applyFont="1" applyBorder="1" applyAlignment="1" applyProtection="1">
      <alignment horizontal="center" vertical="center"/>
      <protection locked="0"/>
    </xf>
    <xf numFmtId="0" fontId="49" fillId="0" borderId="40" xfId="4" applyFont="1" applyBorder="1" applyAlignment="1" applyProtection="1">
      <alignment horizontal="center" vertical="center"/>
      <protection locked="0"/>
    </xf>
    <xf numFmtId="0" fontId="49" fillId="0" borderId="37" xfId="4" applyFont="1" applyBorder="1" applyAlignment="1" applyProtection="1">
      <alignment horizontal="center" vertical="center"/>
      <protection locked="0"/>
    </xf>
    <xf numFmtId="0" fontId="59" fillId="0" borderId="1" xfId="4" applyFont="1" applyBorder="1" applyAlignment="1">
      <alignment horizontal="center" vertical="center" textRotation="90"/>
    </xf>
    <xf numFmtId="0" fontId="60" fillId="0" borderId="13" xfId="4" applyFont="1" applyBorder="1" applyAlignment="1">
      <alignment horizontal="center" vertical="center"/>
    </xf>
    <xf numFmtId="0" fontId="60" fillId="0" borderId="23" xfId="4" applyFont="1" applyBorder="1" applyAlignment="1">
      <alignment horizontal="center" vertical="center"/>
    </xf>
    <xf numFmtId="0" fontId="60" fillId="0" borderId="6" xfId="4" applyFont="1" applyBorder="1" applyAlignment="1">
      <alignment horizontal="center" vertical="center"/>
    </xf>
    <xf numFmtId="0" fontId="52" fillId="0" borderId="37" xfId="4" applyFont="1" applyBorder="1" applyAlignment="1">
      <alignment horizontal="center" vertical="center"/>
    </xf>
    <xf numFmtId="0" fontId="52" fillId="0" borderId="10" xfId="4" applyFont="1" applyBorder="1" applyAlignment="1">
      <alignment horizontal="center" vertical="center"/>
    </xf>
    <xf numFmtId="0" fontId="48" fillId="0" borderId="40" xfId="4" applyFont="1" applyBorder="1" applyAlignment="1">
      <alignment horizontal="center"/>
    </xf>
    <xf numFmtId="0" fontId="48" fillId="0" borderId="41" xfId="4" applyFont="1" applyBorder="1" applyAlignment="1">
      <alignment horizontal="center"/>
    </xf>
    <xf numFmtId="0" fontId="48" fillId="0" borderId="149" xfId="4" applyFont="1" applyBorder="1" applyAlignment="1">
      <alignment horizontal="center"/>
    </xf>
    <xf numFmtId="0" fontId="48" fillId="0" borderId="39" xfId="4" applyFont="1" applyBorder="1" applyAlignment="1">
      <alignment horizontal="center"/>
    </xf>
    <xf numFmtId="0" fontId="48" fillId="0" borderId="98" xfId="4" applyFont="1" applyBorder="1" applyAlignment="1">
      <alignment horizontal="center"/>
    </xf>
    <xf numFmtId="0" fontId="48" fillId="0" borderId="166" xfId="4" applyFont="1" applyBorder="1" applyAlignment="1">
      <alignment horizontal="center"/>
    </xf>
    <xf numFmtId="0" fontId="48" fillId="0" borderId="99" xfId="4" applyFont="1" applyBorder="1" applyAlignment="1">
      <alignment horizontal="center"/>
    </xf>
    <xf numFmtId="0" fontId="48" fillId="0" borderId="100" xfId="4" applyFont="1" applyBorder="1" applyAlignment="1">
      <alignment horizontal="center"/>
    </xf>
    <xf numFmtId="0" fontId="50" fillId="0" borderId="1" xfId="4" applyFont="1" applyBorder="1" applyAlignment="1">
      <alignment horizontal="center" vertical="center" wrapText="1"/>
    </xf>
    <xf numFmtId="0" fontId="51" fillId="0" borderId="2" xfId="4" applyFont="1" applyBorder="1" applyAlignment="1" applyProtection="1">
      <alignment horizontal="center" vertical="center" textRotation="90" wrapText="1"/>
      <protection hidden="1"/>
    </xf>
    <xf numFmtId="0" fontId="51" fillId="0" borderId="51" xfId="4" applyFont="1" applyBorder="1" applyAlignment="1" applyProtection="1">
      <alignment horizontal="center" vertical="center" textRotation="90" wrapText="1"/>
      <protection hidden="1"/>
    </xf>
    <xf numFmtId="0" fontId="43" fillId="0" borderId="13" xfId="4" applyFont="1" applyBorder="1" applyAlignment="1" applyProtection="1">
      <alignment horizontal="center" vertical="center"/>
      <protection hidden="1"/>
    </xf>
    <xf numFmtId="0" fontId="9" fillId="0" borderId="2" xfId="4" applyFont="1" applyBorder="1" applyAlignment="1" applyProtection="1">
      <alignment horizontal="center" wrapText="1"/>
      <protection hidden="1"/>
    </xf>
    <xf numFmtId="0" fontId="9" fillId="0" borderId="51" xfId="4" applyFont="1" applyBorder="1" applyAlignment="1" applyProtection="1">
      <alignment horizontal="center"/>
      <protection hidden="1"/>
    </xf>
    <xf numFmtId="0" fontId="9" fillId="0" borderId="11" xfId="4" applyFont="1" applyBorder="1" applyAlignment="1" applyProtection="1">
      <alignment horizontal="center"/>
      <protection hidden="1"/>
    </xf>
    <xf numFmtId="0" fontId="40" fillId="0" borderId="0" xfId="4" applyAlignment="1">
      <alignment horizontal="center"/>
    </xf>
    <xf numFmtId="0" fontId="56" fillId="0" borderId="2" xfId="4" applyFont="1" applyBorder="1" applyAlignment="1">
      <alignment horizontal="center" vertical="center" wrapText="1" readingOrder="2"/>
    </xf>
    <xf numFmtId="0" fontId="56" fillId="0" borderId="51" xfId="4" applyFont="1" applyBorder="1" applyAlignment="1">
      <alignment horizontal="center" vertical="center" wrapText="1" readingOrder="2"/>
    </xf>
    <xf numFmtId="0" fontId="56" fillId="0" borderId="11" xfId="4" applyFont="1" applyBorder="1" applyAlignment="1">
      <alignment horizontal="center" vertical="center" wrapText="1" readingOrder="2"/>
    </xf>
    <xf numFmtId="0" fontId="14" fillId="2" borderId="1" xfId="0" applyFont="1" applyFill="1" applyBorder="1" applyAlignment="1">
      <alignment horizontal="center" vertical="center" textRotation="90"/>
    </xf>
    <xf numFmtId="0" fontId="14" fillId="2" borderId="2" xfId="0" applyFont="1" applyFill="1" applyBorder="1" applyAlignment="1">
      <alignment horizontal="center" vertical="center" textRotation="90"/>
    </xf>
    <xf numFmtId="0" fontId="6" fillId="2" borderId="20" xfId="0" applyFont="1" applyFill="1" applyBorder="1" applyAlignment="1">
      <alignment horizontal="center" vertical="center" textRotation="90"/>
    </xf>
    <xf numFmtId="0" fontId="6" fillId="2" borderId="7" xfId="0" applyFont="1" applyFill="1" applyBorder="1" applyAlignment="1">
      <alignment horizontal="center" vertical="center" textRotation="90"/>
    </xf>
    <xf numFmtId="0" fontId="13" fillId="2" borderId="3"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8" xfId="0" applyFont="1" applyFill="1" applyBorder="1" applyAlignment="1">
      <alignment horizontal="center" vertical="center"/>
    </xf>
    <xf numFmtId="0" fontId="6" fillId="2" borderId="1" xfId="0" applyFont="1" applyFill="1" applyBorder="1" applyAlignment="1">
      <alignment horizontal="center" vertical="center" textRotation="90"/>
    </xf>
    <xf numFmtId="0" fontId="6" fillId="2" borderId="2" xfId="0" applyFont="1" applyFill="1" applyBorder="1" applyAlignment="1">
      <alignment horizontal="center" vertical="center" textRotation="90"/>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7" xfId="0" applyFont="1" applyFill="1" applyBorder="1" applyAlignment="1">
      <alignment horizontal="center" vertical="center"/>
    </xf>
    <xf numFmtId="0" fontId="6" fillId="2" borderId="4" xfId="0" applyFont="1" applyFill="1" applyBorder="1" applyAlignment="1">
      <alignment horizontal="center" vertical="center" textRotation="90"/>
    </xf>
    <xf numFmtId="0" fontId="6" fillId="2" borderId="9" xfId="0" applyFont="1" applyFill="1" applyBorder="1" applyAlignment="1">
      <alignment horizontal="center" vertical="center" textRotation="90"/>
    </xf>
    <xf numFmtId="0" fontId="5" fillId="2" borderId="7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59"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60" xfId="0" applyFont="1" applyFill="1" applyBorder="1" applyAlignment="1">
      <alignment horizontal="center" vertical="center"/>
    </xf>
    <xf numFmtId="0" fontId="5" fillId="2" borderId="55" xfId="0" applyFont="1" applyFill="1" applyBorder="1" applyAlignment="1">
      <alignment horizontal="right" vertical="center"/>
    </xf>
    <xf numFmtId="0" fontId="5" fillId="2" borderId="62" xfId="0" applyFont="1" applyFill="1" applyBorder="1" applyAlignment="1">
      <alignment horizontal="right" vertical="center"/>
    </xf>
    <xf numFmtId="0" fontId="8" fillId="2" borderId="62" xfId="0" applyFont="1" applyFill="1" applyBorder="1" applyAlignment="1">
      <alignment horizontal="left" vertical="center"/>
    </xf>
    <xf numFmtId="0" fontId="13" fillId="2" borderId="40"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36" xfId="0" applyFont="1" applyFill="1" applyBorder="1" applyAlignment="1">
      <alignment horizontal="center" vertical="center"/>
    </xf>
    <xf numFmtId="0" fontId="5" fillId="2" borderId="16"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9" xfId="0" applyFont="1" applyFill="1" applyBorder="1" applyAlignment="1">
      <alignment horizontal="center" vertical="center" textRotation="90"/>
    </xf>
    <xf numFmtId="0" fontId="6" fillId="2" borderId="7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6" xfId="0" applyFont="1" applyFill="1" applyBorder="1" applyAlignment="1">
      <alignment horizontal="center" vertical="center"/>
    </xf>
    <xf numFmtId="0" fontId="5" fillId="2" borderId="71" xfId="0" applyFont="1" applyFill="1" applyBorder="1" applyAlignment="1">
      <alignment horizontal="center" vertical="center" textRotation="90"/>
    </xf>
    <xf numFmtId="0" fontId="5" fillId="2" borderId="46" xfId="0" applyFont="1" applyFill="1" applyBorder="1" applyAlignment="1">
      <alignment horizontal="center" vertical="center" textRotation="90"/>
    </xf>
    <xf numFmtId="0" fontId="5" fillId="2" borderId="72" xfId="0" applyFont="1" applyFill="1" applyBorder="1" applyAlignment="1">
      <alignment horizontal="center" vertical="center" textRotation="90"/>
    </xf>
    <xf numFmtId="0" fontId="6" fillId="2" borderId="6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8" xfId="0" applyFont="1" applyFill="1" applyBorder="1" applyAlignment="1">
      <alignment horizontal="center" vertical="center"/>
    </xf>
    <xf numFmtId="0" fontId="5" fillId="2" borderId="18" xfId="0" applyFont="1" applyFill="1" applyBorder="1" applyAlignment="1">
      <alignment horizontal="center" vertical="center" textRotation="90"/>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21" xfId="0" applyFont="1" applyFill="1" applyBorder="1" applyAlignment="1">
      <alignment horizontal="center" vertical="center"/>
    </xf>
    <xf numFmtId="49" fontId="70" fillId="0" borderId="96" xfId="2" applyNumberFormat="1" applyFont="1" applyBorder="1" applyAlignment="1" applyProtection="1">
      <alignment horizontal="center"/>
      <protection locked="0"/>
    </xf>
    <xf numFmtId="0" fontId="70" fillId="0" borderId="96" xfId="2" applyFont="1" applyBorder="1" applyAlignment="1" applyProtection="1">
      <alignment horizontal="left"/>
      <protection locked="0"/>
    </xf>
    <xf numFmtId="0" fontId="70" fillId="0" borderId="96" xfId="2" applyFont="1" applyBorder="1" applyAlignment="1" applyProtection="1">
      <alignment horizontal="center"/>
      <protection locked="0"/>
    </xf>
    <xf numFmtId="15" fontId="70" fillId="0" borderId="96" xfId="2" applyNumberFormat="1" applyFont="1" applyBorder="1" applyAlignment="1" applyProtection="1">
      <alignment horizontal="center"/>
      <protection locked="0"/>
    </xf>
    <xf numFmtId="0" fontId="70" fillId="0" borderId="96" xfId="2" applyFont="1" applyBorder="1" applyAlignment="1" applyProtection="1">
      <protection locked="0"/>
    </xf>
    <xf numFmtId="0" fontId="34" fillId="0" borderId="94" xfId="2" applyFont="1" applyBorder="1" applyAlignment="1">
      <alignment horizontal="center" vertical="center"/>
    </xf>
    <xf numFmtId="0" fontId="34" fillId="0" borderId="95" xfId="2" applyFont="1" applyBorder="1" applyAlignment="1">
      <alignment horizontal="center" vertical="center"/>
    </xf>
    <xf numFmtId="0" fontId="34" fillId="0" borderId="138" xfId="2" applyFont="1" applyBorder="1" applyAlignment="1">
      <alignment horizontal="center" vertical="center"/>
    </xf>
    <xf numFmtId="0" fontId="34" fillId="0" borderId="96" xfId="2"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9" fillId="0" borderId="2" xfId="0" applyFont="1" applyBorder="1" applyAlignment="1">
      <alignment horizontal="center" vertical="center"/>
    </xf>
    <xf numFmtId="0" fontId="9" fillId="0" borderId="51" xfId="0" applyFont="1" applyBorder="1" applyAlignment="1">
      <alignment horizontal="center" vertical="center"/>
    </xf>
    <xf numFmtId="0" fontId="9" fillId="0" borderId="11" xfId="0" applyFont="1" applyBorder="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center"/>
    </xf>
    <xf numFmtId="0" fontId="18" fillId="0" borderId="0" xfId="0" applyFont="1" applyAlignment="1">
      <alignment horizontal="center"/>
    </xf>
    <xf numFmtId="0" fontId="9" fillId="0" borderId="1" xfId="0" applyFont="1" applyBorder="1" applyAlignment="1">
      <alignment horizontal="center" vertical="center"/>
    </xf>
    <xf numFmtId="0" fontId="96" fillId="0" borderId="13" xfId="0" applyFont="1" applyBorder="1" applyAlignment="1" applyProtection="1">
      <alignment horizontal="center" vertical="center"/>
      <protection hidden="1"/>
    </xf>
    <xf numFmtId="0" fontId="96" fillId="0" borderId="23" xfId="0" applyFont="1" applyBorder="1" applyAlignment="1" applyProtection="1">
      <alignment horizontal="center" vertical="center"/>
      <protection hidden="1"/>
    </xf>
    <xf numFmtId="0" fontId="96" fillId="0" borderId="6" xfId="0" applyFont="1" applyBorder="1" applyAlignment="1" applyProtection="1">
      <alignment horizontal="center" vertical="center"/>
      <protection hidden="1"/>
    </xf>
    <xf numFmtId="0" fontId="96" fillId="0" borderId="1" xfId="0" applyFont="1" applyBorder="1" applyAlignment="1" applyProtection="1">
      <alignment horizontal="center" vertical="center"/>
      <protection hidden="1"/>
    </xf>
    <xf numFmtId="0" fontId="91" fillId="0" borderId="0" xfId="0" applyFont="1" applyAlignment="1" applyProtection="1">
      <alignment horizontal="center" vertical="center"/>
      <protection hidden="1"/>
    </xf>
    <xf numFmtId="0" fontId="99" fillId="0" borderId="2" xfId="0" applyFont="1" applyBorder="1" applyAlignment="1" applyProtection="1">
      <alignment horizontal="center" vertical="center"/>
      <protection hidden="1"/>
    </xf>
    <xf numFmtId="0" fontId="99" fillId="0" borderId="11" xfId="0" applyFont="1" applyBorder="1" applyAlignment="1" applyProtection="1">
      <alignment horizontal="center" vertical="center"/>
      <protection hidden="1"/>
    </xf>
    <xf numFmtId="0" fontId="0" fillId="0" borderId="0" xfId="0"/>
    <xf numFmtId="0" fontId="90" fillId="15" borderId="13" xfId="10" applyFont="1" applyFill="1" applyBorder="1" applyAlignment="1" applyProtection="1">
      <alignment horizontal="center"/>
      <protection hidden="1"/>
    </xf>
    <xf numFmtId="0" fontId="90" fillId="15" borderId="23" xfId="10" applyFont="1" applyFill="1" applyBorder="1" applyAlignment="1" applyProtection="1">
      <alignment horizontal="center"/>
      <protection hidden="1"/>
    </xf>
    <xf numFmtId="0" fontId="90" fillId="15" borderId="6" xfId="10" applyFont="1" applyFill="1" applyBorder="1" applyAlignment="1" applyProtection="1">
      <alignment horizontal="center"/>
      <protection hidden="1"/>
    </xf>
    <xf numFmtId="0" fontId="85" fillId="15" borderId="13" xfId="10" applyFont="1" applyFill="1" applyBorder="1" applyAlignment="1" applyProtection="1">
      <alignment horizontal="center" vertical="center"/>
      <protection hidden="1"/>
    </xf>
    <xf numFmtId="0" fontId="85" fillId="15" borderId="23" xfId="10" applyFont="1" applyFill="1" applyBorder="1" applyAlignment="1" applyProtection="1">
      <alignment horizontal="center" vertical="center"/>
      <protection hidden="1"/>
    </xf>
    <xf numFmtId="0" fontId="85" fillId="15" borderId="6" xfId="10" applyFont="1" applyFill="1" applyBorder="1" applyAlignment="1" applyProtection="1">
      <alignment horizontal="center" vertical="center"/>
      <protection hidden="1"/>
    </xf>
    <xf numFmtId="0" fontId="92" fillId="0" borderId="0" xfId="0" applyFont="1" applyAlignment="1" applyProtection="1">
      <alignment horizontal="center" vertical="center"/>
      <protection hidden="1"/>
    </xf>
    <xf numFmtId="0" fontId="8" fillId="0" borderId="0" xfId="11" applyFont="1" applyAlignment="1">
      <alignment horizontal="center"/>
    </xf>
    <xf numFmtId="0" fontId="10" fillId="0" borderId="0" xfId="11" applyFont="1" applyAlignment="1">
      <alignment horizontal="right"/>
    </xf>
    <xf numFmtId="0" fontId="10" fillId="0" borderId="141" xfId="11" applyFont="1" applyBorder="1" applyAlignment="1">
      <alignment horizontal="center"/>
    </xf>
    <xf numFmtId="0" fontId="10" fillId="0" borderId="141" xfId="11" applyFont="1" applyBorder="1" applyAlignment="1">
      <alignment horizontal="left"/>
    </xf>
    <xf numFmtId="0" fontId="10" fillId="0" borderId="0" xfId="11" applyFont="1" applyAlignment="1">
      <alignment horizontal="center"/>
    </xf>
    <xf numFmtId="0" fontId="10" fillId="0" borderId="151" xfId="11" applyFont="1" applyBorder="1" applyAlignment="1">
      <alignment horizontal="center"/>
    </xf>
    <xf numFmtId="0" fontId="10" fillId="0" borderId="153" xfId="11" applyFont="1" applyBorder="1" applyAlignment="1">
      <alignment horizontal="center"/>
    </xf>
    <xf numFmtId="0" fontId="10" fillId="0" borderId="151" xfId="11" applyFont="1" applyBorder="1" applyAlignment="1">
      <alignment horizontal="center" vertical="center"/>
    </xf>
    <xf numFmtId="0" fontId="10" fillId="0" borderId="153" xfId="11" applyFont="1" applyBorder="1" applyAlignment="1">
      <alignment horizontal="center" vertical="center"/>
    </xf>
    <xf numFmtId="0" fontId="10" fillId="0" borderId="147" xfId="11" applyFont="1" applyBorder="1" applyAlignment="1">
      <alignment horizontal="center" vertical="center"/>
    </xf>
    <xf numFmtId="0" fontId="10" fillId="0" borderId="154" xfId="11" applyFont="1" applyBorder="1" applyAlignment="1">
      <alignment horizontal="center" vertical="center"/>
    </xf>
    <xf numFmtId="0" fontId="10" fillId="0" borderId="148" xfId="11" applyFont="1" applyBorder="1" applyAlignment="1">
      <alignment horizontal="center" vertical="center"/>
    </xf>
    <xf numFmtId="0" fontId="10" fillId="0" borderId="149" xfId="11" applyFont="1" applyBorder="1" applyAlignment="1">
      <alignment horizontal="center" vertical="center"/>
    </xf>
    <xf numFmtId="0" fontId="10" fillId="0" borderId="150" xfId="11" applyFont="1" applyBorder="1" applyAlignment="1">
      <alignment horizontal="center" vertical="center"/>
    </xf>
    <xf numFmtId="0" fontId="10" fillId="0" borderId="155" xfId="11" applyFont="1" applyBorder="1" applyAlignment="1">
      <alignment horizontal="center" vertical="center"/>
    </xf>
    <xf numFmtId="0" fontId="10" fillId="0" borderId="146" xfId="11" applyFont="1" applyBorder="1" applyAlignment="1">
      <alignment horizontal="center" vertical="center"/>
    </xf>
    <xf numFmtId="0" fontId="10" fillId="0" borderId="156" xfId="11" applyFont="1" applyBorder="1" applyAlignment="1">
      <alignment horizontal="center" vertical="center"/>
    </xf>
    <xf numFmtId="0" fontId="10" fillId="0" borderId="152" xfId="11" applyFont="1" applyBorder="1" applyAlignment="1">
      <alignment horizontal="center" vertical="center"/>
    </xf>
    <xf numFmtId="0" fontId="9" fillId="0" borderId="151" xfId="11" applyFont="1" applyBorder="1" applyAlignment="1">
      <alignment horizontal="left"/>
    </xf>
    <xf numFmtId="0" fontId="9" fillId="0" borderId="152" xfId="11" applyFont="1" applyBorder="1" applyAlignment="1">
      <alignment horizontal="left"/>
    </xf>
    <xf numFmtId="0" fontId="9" fillId="0" borderId="153" xfId="11" applyFont="1" applyBorder="1" applyAlignment="1">
      <alignment horizontal="left"/>
    </xf>
    <xf numFmtId="0" fontId="9" fillId="0" borderId="151" xfId="11" applyFont="1" applyBorder="1" applyAlignment="1">
      <alignment horizontal="center" vertical="center"/>
    </xf>
    <xf numFmtId="0" fontId="9" fillId="0" borderId="153" xfId="11" applyFont="1" applyBorder="1" applyAlignment="1">
      <alignment horizontal="center" vertical="center"/>
    </xf>
    <xf numFmtId="15" fontId="9" fillId="0" borderId="151" xfId="11" quotePrefix="1" applyNumberFormat="1" applyFont="1" applyBorder="1" applyAlignment="1">
      <alignment horizontal="center" vertical="center"/>
    </xf>
    <xf numFmtId="0" fontId="10" fillId="0" borderId="145" xfId="11" applyFont="1" applyBorder="1" applyAlignment="1">
      <alignment horizontal="center"/>
    </xf>
    <xf numFmtId="0" fontId="77" fillId="0" borderId="145" xfId="12" applyFont="1" applyBorder="1" applyAlignment="1">
      <alignment horizontal="center" vertical="center"/>
    </xf>
    <xf numFmtId="0" fontId="77" fillId="0" borderId="141" xfId="12" applyFont="1" applyBorder="1" applyAlignment="1">
      <alignment horizontal="center"/>
    </xf>
    <xf numFmtId="0" fontId="77" fillId="0" borderId="0" xfId="12" applyFont="1" applyAlignment="1">
      <alignment horizontal="left"/>
    </xf>
    <xf numFmtId="0" fontId="77" fillId="0" borderId="141" xfId="12" applyFont="1" applyBorder="1" applyAlignment="1">
      <alignment horizontal="center" vertical="center"/>
    </xf>
    <xf numFmtId="0" fontId="102" fillId="0" borderId="0" xfId="12" applyFont="1" applyAlignment="1">
      <alignment horizontal="center" vertical="center"/>
    </xf>
    <xf numFmtId="0" fontId="64" fillId="0" borderId="141" xfId="12" applyFont="1" applyBorder="1" applyAlignment="1">
      <alignment horizontal="left" vertical="center"/>
    </xf>
    <xf numFmtId="164" fontId="77" fillId="0" borderId="141" xfId="12" applyNumberFormat="1" applyFont="1" applyBorder="1" applyAlignment="1">
      <alignment horizontal="center" vertical="center"/>
    </xf>
    <xf numFmtId="0" fontId="104" fillId="0" borderId="65" xfId="12" applyFont="1" applyBorder="1" applyAlignment="1">
      <alignment horizontal="center" textRotation="90" wrapText="1"/>
    </xf>
    <xf numFmtId="0" fontId="104" fillId="0" borderId="66" xfId="12" applyFont="1" applyBorder="1" applyAlignment="1">
      <alignment horizontal="center" textRotation="90" wrapText="1"/>
    </xf>
    <xf numFmtId="0" fontId="104" fillId="0" borderId="70" xfId="12" applyFont="1" applyBorder="1" applyAlignment="1">
      <alignment horizontal="center" textRotation="90" wrapText="1"/>
    </xf>
    <xf numFmtId="0" fontId="104" fillId="0" borderId="65" xfId="12" applyFont="1" applyBorder="1" applyAlignment="1">
      <alignment horizontal="center" textRotation="90"/>
    </xf>
    <xf numFmtId="0" fontId="104" fillId="0" borderId="66" xfId="12" applyFont="1" applyBorder="1" applyAlignment="1">
      <alignment horizontal="center" textRotation="90"/>
    </xf>
    <xf numFmtId="0" fontId="104" fillId="0" borderId="70" xfId="12" applyFont="1" applyBorder="1" applyAlignment="1">
      <alignment horizontal="center" textRotation="90"/>
    </xf>
    <xf numFmtId="0" fontId="104" fillId="0" borderId="48" xfId="12" applyFont="1" applyBorder="1" applyAlignment="1">
      <alignment horizontal="center" vertical="center" wrapText="1"/>
    </xf>
    <xf numFmtId="0" fontId="104" fillId="0" borderId="49" xfId="12" applyFont="1" applyBorder="1" applyAlignment="1">
      <alignment horizontal="center" vertical="center" wrapText="1"/>
    </xf>
    <xf numFmtId="0" fontId="104" fillId="0" borderId="50" xfId="12" applyFont="1" applyBorder="1" applyAlignment="1">
      <alignment horizontal="center" vertical="center" wrapText="1"/>
    </xf>
    <xf numFmtId="0" fontId="65" fillId="0" borderId="159" xfId="12" applyFont="1" applyBorder="1" applyAlignment="1">
      <alignment horizontal="center" textRotation="90"/>
    </xf>
    <xf numFmtId="0" fontId="77" fillId="0" borderId="158" xfId="12" applyFont="1" applyBorder="1" applyAlignment="1">
      <alignment horizontal="center" vertical="center"/>
    </xf>
    <xf numFmtId="0" fontId="104" fillId="0" borderId="65" xfId="12" applyFont="1" applyBorder="1" applyAlignment="1">
      <alignment horizontal="center" vertical="center" textRotation="90" wrapText="1"/>
    </xf>
    <xf numFmtId="0" fontId="104" fillId="0" borderId="66" xfId="12" applyFont="1" applyBorder="1" applyAlignment="1">
      <alignment horizontal="center" vertical="center" textRotation="90" wrapText="1"/>
    </xf>
    <xf numFmtId="0" fontId="104" fillId="0" borderId="70" xfId="12" applyFont="1" applyBorder="1" applyAlignment="1">
      <alignment horizontal="center" vertical="center" textRotation="90" wrapText="1"/>
    </xf>
    <xf numFmtId="0" fontId="104" fillId="0" borderId="44" xfId="12" applyFont="1" applyBorder="1" applyAlignment="1">
      <alignment horizontal="center" vertical="center" wrapText="1"/>
    </xf>
    <xf numFmtId="0" fontId="104" fillId="0" borderId="45" xfId="12" applyFont="1" applyBorder="1" applyAlignment="1">
      <alignment horizontal="center" vertical="center" wrapText="1"/>
    </xf>
    <xf numFmtId="0" fontId="104" fillId="0" borderId="47" xfId="12" applyFont="1" applyBorder="1" applyAlignment="1">
      <alignment horizontal="center" vertical="center" wrapText="1"/>
    </xf>
    <xf numFmtId="0" fontId="104" fillId="0" borderId="67" xfId="12" applyFont="1" applyBorder="1" applyAlignment="1">
      <alignment horizontal="center" vertical="center" wrapText="1"/>
    </xf>
    <xf numFmtId="0" fontId="104" fillId="0" borderId="0" xfId="12" applyFont="1" applyBorder="1" applyAlignment="1">
      <alignment horizontal="center" vertical="center" wrapText="1"/>
    </xf>
    <xf numFmtId="0" fontId="104" fillId="0" borderId="76" xfId="12" applyFont="1" applyBorder="1" applyAlignment="1">
      <alignment horizontal="center" vertical="center" wrapText="1"/>
    </xf>
    <xf numFmtId="0" fontId="104" fillId="0" borderId="65" xfId="12" applyFont="1" applyBorder="1" applyAlignment="1">
      <alignment horizontal="left" textRotation="90" wrapText="1"/>
    </xf>
    <xf numFmtId="0" fontId="104" fillId="0" borderId="66" xfId="12" applyFont="1" applyBorder="1" applyAlignment="1">
      <alignment horizontal="left" textRotation="90" wrapText="1"/>
    </xf>
    <xf numFmtId="0" fontId="104" fillId="0" borderId="70" xfId="12" applyFont="1" applyBorder="1" applyAlignment="1">
      <alignment horizontal="left" textRotation="90" wrapText="1"/>
    </xf>
    <xf numFmtId="0" fontId="104" fillId="0" borderId="44" xfId="12" applyFont="1" applyBorder="1" applyAlignment="1">
      <alignment horizontal="center" textRotation="90" wrapText="1"/>
    </xf>
    <xf numFmtId="0" fontId="104" fillId="0" borderId="47" xfId="12" applyFont="1" applyBorder="1" applyAlignment="1">
      <alignment horizontal="center" textRotation="90" wrapText="1"/>
    </xf>
    <xf numFmtId="0" fontId="104" fillId="0" borderId="67" xfId="12" applyFont="1" applyBorder="1" applyAlignment="1">
      <alignment horizontal="center" textRotation="90" wrapText="1"/>
    </xf>
    <xf numFmtId="0" fontId="104" fillId="0" borderId="76" xfId="12" applyFont="1" applyBorder="1" applyAlignment="1">
      <alignment horizontal="center" textRotation="90" wrapText="1"/>
    </xf>
    <xf numFmtId="0" fontId="104" fillId="0" borderId="48" xfId="12" applyFont="1" applyBorder="1" applyAlignment="1">
      <alignment horizontal="center" textRotation="90" wrapText="1"/>
    </xf>
    <xf numFmtId="0" fontId="104" fillId="0" borderId="50" xfId="12" applyFont="1" applyBorder="1" applyAlignment="1">
      <alignment horizontal="center" textRotation="90" wrapText="1"/>
    </xf>
    <xf numFmtId="0" fontId="77" fillId="0" borderId="55" xfId="12" applyFont="1" applyBorder="1" applyAlignment="1">
      <alignment horizontal="left" vertical="center" wrapText="1"/>
    </xf>
    <xf numFmtId="0" fontId="77" fillId="0" borderId="62" xfId="12" applyFont="1" applyBorder="1" applyAlignment="1">
      <alignment horizontal="left" vertical="center" wrapText="1"/>
    </xf>
    <xf numFmtId="0" fontId="77" fillId="0" borderId="75" xfId="12" applyFont="1" applyBorder="1" applyAlignment="1">
      <alignment horizontal="left" vertical="center" wrapText="1"/>
    </xf>
    <xf numFmtId="0" fontId="106" fillId="0" borderId="159" xfId="12" applyFont="1" applyBorder="1" applyAlignment="1">
      <alignment horizontal="center" vertical="center"/>
    </xf>
    <xf numFmtId="1" fontId="65" fillId="0" borderId="55" xfId="12" applyNumberFormat="1" applyFont="1" applyBorder="1" applyAlignment="1">
      <alignment horizontal="center" vertical="center"/>
    </xf>
    <xf numFmtId="1" fontId="65" fillId="0" borderId="75" xfId="12" applyNumberFormat="1" applyFont="1" applyBorder="1" applyAlignment="1">
      <alignment horizontal="center" vertical="center"/>
    </xf>
    <xf numFmtId="0" fontId="30" fillId="0" borderId="141" xfId="12" applyFont="1" applyBorder="1" applyAlignment="1">
      <alignment horizontal="left"/>
    </xf>
    <xf numFmtId="0" fontId="30" fillId="0" borderId="141" xfId="12" applyFont="1" applyBorder="1" applyAlignment="1">
      <alignment horizontal="center"/>
    </xf>
    <xf numFmtId="0" fontId="30" fillId="0" borderId="145" xfId="12" applyFont="1" applyBorder="1" applyAlignment="1">
      <alignment horizontal="center"/>
    </xf>
    <xf numFmtId="0" fontId="10" fillId="0" borderId="148" xfId="11" applyFont="1" applyBorder="1" applyAlignment="1">
      <alignment horizontal="center" vertical="center" wrapText="1"/>
    </xf>
    <xf numFmtId="0" fontId="10" fillId="0" borderId="150" xfId="11" applyFont="1" applyBorder="1" applyAlignment="1">
      <alignment horizontal="center" vertical="center" wrapText="1"/>
    </xf>
    <xf numFmtId="0" fontId="10" fillId="0" borderId="155" xfId="11" applyFont="1" applyBorder="1" applyAlignment="1">
      <alignment horizontal="center" vertical="center" wrapText="1"/>
    </xf>
    <xf numFmtId="0" fontId="10" fillId="0" borderId="156" xfId="11" applyFont="1" applyBorder="1" applyAlignment="1">
      <alignment horizontal="center" vertical="center" wrapText="1"/>
    </xf>
    <xf numFmtId="0" fontId="81" fillId="0" borderId="151" xfId="11" applyFont="1" applyBorder="1" applyAlignment="1">
      <alignment horizontal="center"/>
    </xf>
    <xf numFmtId="0" fontId="81" fillId="0" borderId="153" xfId="11" applyFont="1" applyBorder="1" applyAlignment="1">
      <alignment horizontal="center"/>
    </xf>
    <xf numFmtId="0" fontId="96" fillId="0" borderId="151" xfId="12" applyFont="1" applyBorder="1" applyAlignment="1">
      <alignment horizontal="center"/>
    </xf>
    <xf numFmtId="0" fontId="96" fillId="0" borderId="152" xfId="12" applyFont="1" applyBorder="1" applyAlignment="1">
      <alignment horizontal="center"/>
    </xf>
    <xf numFmtId="0" fontId="96" fillId="0" borderId="153" xfId="12" applyFont="1" applyBorder="1" applyAlignment="1">
      <alignment horizontal="center"/>
    </xf>
    <xf numFmtId="0" fontId="99" fillId="0" borderId="0" xfId="12" applyFont="1" applyAlignment="1">
      <alignment horizontal="center"/>
    </xf>
    <xf numFmtId="0" fontId="96" fillId="0" borderId="0" xfId="12" applyFont="1" applyAlignment="1">
      <alignment horizontal="left" vertical="top"/>
    </xf>
    <xf numFmtId="0" fontId="99" fillId="0" borderId="148" xfId="12" applyFont="1" applyBorder="1" applyAlignment="1">
      <alignment horizontal="center"/>
    </xf>
    <xf numFmtId="0" fontId="99" fillId="0" borderId="149" xfId="12" applyFont="1" applyBorder="1" applyAlignment="1">
      <alignment horizontal="center"/>
    </xf>
    <xf numFmtId="0" fontId="99" fillId="0" borderId="150" xfId="12" applyFont="1" applyBorder="1" applyAlignment="1">
      <alignment horizontal="center"/>
    </xf>
    <xf numFmtId="0" fontId="99" fillId="0" borderId="147" xfId="12" applyFont="1" applyBorder="1" applyAlignment="1">
      <alignment horizontal="center" vertical="center"/>
    </xf>
    <xf numFmtId="0" fontId="99" fillId="0" borderId="154" xfId="12" applyFont="1" applyBorder="1" applyAlignment="1">
      <alignment horizontal="center" vertical="center"/>
    </xf>
    <xf numFmtId="0" fontId="99" fillId="0" borderId="148" xfId="12" applyFont="1" applyBorder="1" applyAlignment="1">
      <alignment horizontal="center" vertical="center"/>
    </xf>
    <xf numFmtId="0" fontId="99" fillId="0" borderId="150" xfId="12" applyFont="1" applyBorder="1" applyAlignment="1">
      <alignment horizontal="center" vertical="center"/>
    </xf>
    <xf numFmtId="0" fontId="99" fillId="0" borderId="155" xfId="12" applyFont="1" applyBorder="1" applyAlignment="1">
      <alignment horizontal="center" vertical="center"/>
    </xf>
    <xf numFmtId="0" fontId="99" fillId="0" borderId="156" xfId="12" applyFont="1" applyBorder="1" applyAlignment="1">
      <alignment horizontal="center" vertical="center"/>
    </xf>
    <xf numFmtId="0" fontId="99" fillId="0" borderId="155" xfId="12" applyFont="1" applyBorder="1" applyAlignment="1">
      <alignment horizontal="center"/>
    </xf>
    <xf numFmtId="0" fontId="99" fillId="0" borderId="146" xfId="12" applyFont="1" applyBorder="1" applyAlignment="1">
      <alignment horizontal="center"/>
    </xf>
    <xf numFmtId="0" fontId="99" fillId="0" borderId="156" xfId="12" applyFont="1" applyBorder="1" applyAlignment="1">
      <alignment horizontal="center"/>
    </xf>
    <xf numFmtId="0" fontId="109" fillId="0" borderId="157" xfId="12" applyFont="1" applyBorder="1" applyAlignment="1">
      <alignment horizontal="center" vertical="center"/>
    </xf>
    <xf numFmtId="0" fontId="109" fillId="0" borderId="0" xfId="12" applyFont="1" applyAlignment="1">
      <alignment horizontal="center"/>
    </xf>
    <xf numFmtId="0" fontId="109" fillId="0" borderId="141" xfId="12" applyFont="1" applyBorder="1" applyAlignment="1">
      <alignment horizontal="left" vertical="center"/>
    </xf>
    <xf numFmtId="0" fontId="109" fillId="0" borderId="141" xfId="12" applyFont="1" applyBorder="1" applyAlignment="1">
      <alignment horizontal="center" vertical="center"/>
    </xf>
    <xf numFmtId="0" fontId="109" fillId="0" borderId="147" xfId="12" applyFont="1" applyBorder="1" applyAlignment="1">
      <alignment horizontal="center" vertical="center"/>
    </xf>
    <xf numFmtId="0" fontId="109" fillId="0" borderId="154" xfId="12" applyFont="1" applyBorder="1" applyAlignment="1">
      <alignment horizontal="center" vertical="center"/>
    </xf>
    <xf numFmtId="0" fontId="109" fillId="0" borderId="148" xfId="12" applyFont="1" applyBorder="1" applyAlignment="1">
      <alignment horizontal="center" vertical="center"/>
    </xf>
    <xf numFmtId="0" fontId="109" fillId="0" borderId="149" xfId="12" applyFont="1" applyBorder="1" applyAlignment="1">
      <alignment horizontal="center" vertical="center"/>
    </xf>
    <xf numFmtId="0" fontId="109" fillId="0" borderId="150" xfId="12" applyFont="1" applyBorder="1" applyAlignment="1">
      <alignment horizontal="center" vertical="center"/>
    </xf>
    <xf numFmtId="0" fontId="109" fillId="0" borderId="155" xfId="12" applyFont="1" applyBorder="1" applyAlignment="1">
      <alignment horizontal="center" vertical="center"/>
    </xf>
    <xf numFmtId="0" fontId="109" fillId="0" borderId="146" xfId="12" applyFont="1" applyBorder="1" applyAlignment="1">
      <alignment horizontal="center" vertical="center"/>
    </xf>
    <xf numFmtId="0" fontId="109" fillId="0" borderId="156" xfId="12" applyFont="1" applyBorder="1" applyAlignment="1">
      <alignment horizontal="center" vertical="center"/>
    </xf>
    <xf numFmtId="0" fontId="109" fillId="0" borderId="151" xfId="12" applyFont="1" applyBorder="1" applyAlignment="1">
      <alignment horizontal="center" vertical="center"/>
    </xf>
    <xf numFmtId="0" fontId="109" fillId="0" borderId="153" xfId="12" applyFont="1" applyBorder="1" applyAlignment="1">
      <alignment horizontal="center" vertical="center"/>
    </xf>
    <xf numFmtId="0" fontId="109" fillId="0" borderId="152" xfId="12" applyFont="1" applyBorder="1" applyAlignment="1">
      <alignment horizontal="center" vertical="center"/>
    </xf>
    <xf numFmtId="1" fontId="110" fillId="0" borderId="151" xfId="12" applyNumberFormat="1" applyFont="1" applyBorder="1" applyAlignment="1">
      <alignment horizontal="center"/>
    </xf>
    <xf numFmtId="1" fontId="110" fillId="0" borderId="153" xfId="12" applyNumberFormat="1" applyFont="1" applyBorder="1" applyAlignment="1">
      <alignment horizontal="center"/>
    </xf>
    <xf numFmtId="0" fontId="110" fillId="0" borderId="0" xfId="12" applyFont="1" applyAlignment="1">
      <alignment horizontal="center"/>
    </xf>
    <xf numFmtId="0" fontId="90" fillId="15" borderId="151" xfId="10" applyFont="1" applyFill="1" applyBorder="1" applyAlignment="1" applyProtection="1">
      <alignment horizontal="center"/>
      <protection hidden="1"/>
    </xf>
    <xf numFmtId="0" fontId="90" fillId="15" borderId="152" xfId="10" applyFont="1" applyFill="1" applyBorder="1" applyAlignment="1" applyProtection="1">
      <alignment horizontal="center"/>
      <protection hidden="1"/>
    </xf>
    <xf numFmtId="0" fontId="90" fillId="15" borderId="153" xfId="10" applyFont="1" applyFill="1" applyBorder="1" applyAlignment="1" applyProtection="1">
      <alignment horizontal="center"/>
      <protection hidden="1"/>
    </xf>
    <xf numFmtId="0" fontId="85" fillId="15" borderId="151" xfId="10" applyFont="1" applyFill="1" applyBorder="1" applyAlignment="1" applyProtection="1">
      <alignment horizontal="center" vertical="center"/>
      <protection hidden="1"/>
    </xf>
    <xf numFmtId="0" fontId="85" fillId="15" borderId="152" xfId="10" applyFont="1" applyFill="1" applyBorder="1" applyAlignment="1" applyProtection="1">
      <alignment horizontal="center" vertical="center"/>
      <protection hidden="1"/>
    </xf>
    <xf numFmtId="0" fontId="85" fillId="15" borderId="153" xfId="10" applyFont="1" applyFill="1" applyBorder="1" applyAlignment="1" applyProtection="1">
      <alignment horizontal="center" vertical="center"/>
      <protection hidden="1"/>
    </xf>
    <xf numFmtId="0" fontId="99" fillId="0" borderId="147" xfId="0" applyFont="1" applyBorder="1" applyAlignment="1" applyProtection="1">
      <alignment horizontal="center" vertical="center"/>
      <protection hidden="1"/>
    </xf>
    <xf numFmtId="0" fontId="99" fillId="0" borderId="154" xfId="0" applyFont="1" applyBorder="1" applyAlignment="1" applyProtection="1">
      <alignment horizontal="center" vertical="center"/>
      <protection hidden="1"/>
    </xf>
    <xf numFmtId="0" fontId="96" fillId="0" borderId="151" xfId="0" applyFont="1" applyBorder="1" applyAlignment="1" applyProtection="1">
      <alignment horizontal="center" vertical="center"/>
      <protection hidden="1"/>
    </xf>
    <xf numFmtId="0" fontId="96" fillId="0" borderId="152" xfId="0" applyFont="1" applyBorder="1" applyAlignment="1" applyProtection="1">
      <alignment horizontal="center" vertical="center"/>
      <protection hidden="1"/>
    </xf>
    <xf numFmtId="0" fontId="96" fillId="0" borderId="153" xfId="0" applyFont="1" applyBorder="1" applyAlignment="1" applyProtection="1">
      <alignment horizontal="center" vertical="center"/>
      <protection hidden="1"/>
    </xf>
    <xf numFmtId="0" fontId="96" fillId="0" borderId="157" xfId="0" applyFont="1" applyBorder="1" applyAlignment="1" applyProtection="1">
      <alignment horizontal="center" vertical="center"/>
      <protection hidden="1"/>
    </xf>
    <xf numFmtId="0" fontId="0" fillId="0" borderId="0" xfId="0" applyAlignment="1">
      <alignment vertical="center"/>
    </xf>
    <xf numFmtId="0" fontId="90" fillId="15" borderId="151" xfId="10" applyFont="1" applyFill="1" applyBorder="1" applyAlignment="1" applyProtection="1">
      <alignment horizontal="center" vertical="center"/>
      <protection hidden="1"/>
    </xf>
    <xf numFmtId="0" fontId="90" fillId="15" borderId="152" xfId="10" applyFont="1" applyFill="1" applyBorder="1" applyAlignment="1" applyProtection="1">
      <alignment horizontal="center" vertical="center"/>
      <protection hidden="1"/>
    </xf>
    <xf numFmtId="0" fontId="90" fillId="15" borderId="153" xfId="10" applyFont="1" applyFill="1" applyBorder="1" applyAlignment="1" applyProtection="1">
      <alignment horizontal="center" vertical="center"/>
      <protection hidden="1"/>
    </xf>
  </cellXfs>
  <cellStyles count="13">
    <cellStyle name="Comma" xfId="1" builtinId="3"/>
    <cellStyle name="Normal" xfId="0" builtinId="0"/>
    <cellStyle name="Normal 2" xfId="6"/>
    <cellStyle name="Normal 3" xfId="5"/>
    <cellStyle name="Normal 3 2" xfId="7"/>
    <cellStyle name="Normal 4" xfId="8"/>
    <cellStyle name="Normal 5" xfId="9"/>
    <cellStyle name="Normal 6" xfId="11"/>
    <cellStyle name="Normal__sd" xfId="3"/>
    <cellStyle name="ปกติ 2" xfId="2"/>
    <cellStyle name="ปกติ 3" xfId="4"/>
    <cellStyle name="ปกติ 3 2" xfId="10"/>
    <cellStyle name="ปกติ 4" xfId="12"/>
  </cellStyles>
  <dxfs count="1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9</xdr:row>
      <xdr:rowOff>0</xdr:rowOff>
    </xdr:from>
    <xdr:to>
      <xdr:col>9</xdr:col>
      <xdr:colOff>523875</xdr:colOff>
      <xdr:row>14</xdr:row>
      <xdr:rowOff>59738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924175"/>
          <a:ext cx="5905500" cy="1536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104774</xdr:colOff>
      <xdr:row>0</xdr:row>
      <xdr:rowOff>87963</xdr:rowOff>
    </xdr:from>
    <xdr:to>
      <xdr:col>12</xdr:col>
      <xdr:colOff>114300</xdr:colOff>
      <xdr:row>5</xdr:row>
      <xdr:rowOff>16764</xdr:rowOff>
    </xdr:to>
    <xdr:pic>
      <xdr:nvPicPr>
        <xdr:cNvPr id="1053" name="Picture 1">
          <a:extLst>
            <a:ext uri="{FF2B5EF4-FFF2-40B4-BE49-F238E27FC236}">
              <a16:creationId xmlns:a16="http://schemas.microsoft.com/office/drawing/2014/main" id="{00000000-0008-0000-01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4" y="87963"/>
          <a:ext cx="1000126" cy="100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104774</xdr:colOff>
      <xdr:row>0</xdr:row>
      <xdr:rowOff>87963</xdr:rowOff>
    </xdr:from>
    <xdr:to>
      <xdr:col>53</xdr:col>
      <xdr:colOff>114299</xdr:colOff>
      <xdr:row>5</xdr:row>
      <xdr:rowOff>16764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4" y="87963"/>
          <a:ext cx="1000125" cy="100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3</xdr:row>
      <xdr:rowOff>57150</xdr:rowOff>
    </xdr:from>
    <xdr:to>
      <xdr:col>13</xdr:col>
      <xdr:colOff>590550</xdr:colOff>
      <xdr:row>26</xdr:row>
      <xdr:rowOff>133350</xdr:rowOff>
    </xdr:to>
    <xdr:sp macro="" textlink="">
      <xdr:nvSpPr>
        <xdr:cNvPr id="2" name="สี่เหลี่ยมมุมมน 1">
          <a:extLst>
            <a:ext uri="{FF2B5EF4-FFF2-40B4-BE49-F238E27FC236}">
              <a16:creationId xmlns:a16="http://schemas.microsoft.com/office/drawing/2014/main" id="{00000000-0008-0000-0200-000002000000}"/>
            </a:ext>
          </a:extLst>
        </xdr:cNvPr>
        <xdr:cNvSpPr/>
      </xdr:nvSpPr>
      <xdr:spPr>
        <a:xfrm>
          <a:off x="2981325" y="628650"/>
          <a:ext cx="3476625" cy="4391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6</xdr:col>
      <xdr:colOff>57150</xdr:colOff>
      <xdr:row>27</xdr:row>
      <xdr:rowOff>171450</xdr:rowOff>
    </xdr:from>
    <xdr:to>
      <xdr:col>13</xdr:col>
      <xdr:colOff>590550</xdr:colOff>
      <xdr:row>45</xdr:row>
      <xdr:rowOff>180975</xdr:rowOff>
    </xdr:to>
    <xdr:sp macro="" textlink="">
      <xdr:nvSpPr>
        <xdr:cNvPr id="3" name="สี่เหลี่ยมมุมมน 2">
          <a:extLst>
            <a:ext uri="{FF2B5EF4-FFF2-40B4-BE49-F238E27FC236}">
              <a16:creationId xmlns:a16="http://schemas.microsoft.com/office/drawing/2014/main" id="{00000000-0008-0000-0200-000003000000}"/>
            </a:ext>
          </a:extLst>
        </xdr:cNvPr>
        <xdr:cNvSpPr/>
      </xdr:nvSpPr>
      <xdr:spPr>
        <a:xfrm>
          <a:off x="2981325" y="5248275"/>
          <a:ext cx="3476625" cy="34385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209550</xdr:colOff>
      <xdr:row>28</xdr:row>
      <xdr:rowOff>57149</xdr:rowOff>
    </xdr:from>
    <xdr:to>
      <xdr:col>24</xdr:col>
      <xdr:colOff>0</xdr:colOff>
      <xdr:row>32</xdr:row>
      <xdr:rowOff>200024</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5173325" y="598169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22</xdr:col>
      <xdr:colOff>638175</xdr:colOff>
      <xdr:row>1</xdr:row>
      <xdr:rowOff>19051</xdr:rowOff>
    </xdr:from>
    <xdr:to>
      <xdr:col>24</xdr:col>
      <xdr:colOff>0</xdr:colOff>
      <xdr:row>2</xdr:row>
      <xdr:rowOff>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15601950"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แผ่นที่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0</xdr:row>
      <xdr:rowOff>19050</xdr:rowOff>
    </xdr:from>
    <xdr:to>
      <xdr:col>15</xdr:col>
      <xdr:colOff>152400</xdr:colOff>
      <xdr:row>1</xdr:row>
      <xdr:rowOff>0</xdr:rowOff>
    </xdr:to>
    <xdr:sp macro="" textlink="">
      <xdr:nvSpPr>
        <xdr:cNvPr id="2" name="กล่องข้อความ 1">
          <a:extLst>
            <a:ext uri="{FF2B5EF4-FFF2-40B4-BE49-F238E27FC236}">
              <a16:creationId xmlns:a16="http://schemas.microsoft.com/office/drawing/2014/main" id="{00000000-0008-0000-1500-000002000000}"/>
            </a:ext>
          </a:extLst>
        </xdr:cNvPr>
        <xdr:cNvSpPr txBox="1"/>
      </xdr:nvSpPr>
      <xdr:spPr>
        <a:xfrm>
          <a:off x="5934075"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twoCellAnchor>
    <xdr:from>
      <xdr:col>29</xdr:col>
      <xdr:colOff>190500</xdr:colOff>
      <xdr:row>0</xdr:row>
      <xdr:rowOff>19050</xdr:rowOff>
    </xdr:from>
    <xdr:to>
      <xdr:col>31</xdr:col>
      <xdr:colOff>152400</xdr:colOff>
      <xdr:row>1</xdr:row>
      <xdr:rowOff>0</xdr:rowOff>
    </xdr:to>
    <xdr:sp macro="" textlink="">
      <xdr:nvSpPr>
        <xdr:cNvPr id="3" name="กล่องข้อความ 1">
          <a:extLst>
            <a:ext uri="{FF2B5EF4-FFF2-40B4-BE49-F238E27FC236}">
              <a16:creationId xmlns:a16="http://schemas.microsoft.com/office/drawing/2014/main" id="{00000000-0008-0000-1500-000003000000}"/>
            </a:ext>
          </a:extLst>
        </xdr:cNvPr>
        <xdr:cNvSpPr txBox="1"/>
      </xdr:nvSpPr>
      <xdr:spPr>
        <a:xfrm>
          <a:off x="12725400"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twoCellAnchor>
    <xdr:from>
      <xdr:col>45</xdr:col>
      <xdr:colOff>190500</xdr:colOff>
      <xdr:row>0</xdr:row>
      <xdr:rowOff>19050</xdr:rowOff>
    </xdr:from>
    <xdr:to>
      <xdr:col>47</xdr:col>
      <xdr:colOff>152400</xdr:colOff>
      <xdr:row>1</xdr:row>
      <xdr:rowOff>0</xdr:rowOff>
    </xdr:to>
    <xdr:sp macro="" textlink="">
      <xdr:nvSpPr>
        <xdr:cNvPr id="4" name="กล่องข้อความ 1">
          <a:extLst>
            <a:ext uri="{FF2B5EF4-FFF2-40B4-BE49-F238E27FC236}">
              <a16:creationId xmlns:a16="http://schemas.microsoft.com/office/drawing/2014/main" id="{00000000-0008-0000-1500-000004000000}"/>
            </a:ext>
          </a:extLst>
        </xdr:cNvPr>
        <xdr:cNvSpPr txBox="1"/>
      </xdr:nvSpPr>
      <xdr:spPr>
        <a:xfrm>
          <a:off x="19516725"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twoCellAnchor>
    <xdr:from>
      <xdr:col>45</xdr:col>
      <xdr:colOff>190500</xdr:colOff>
      <xdr:row>0</xdr:row>
      <xdr:rowOff>19050</xdr:rowOff>
    </xdr:from>
    <xdr:to>
      <xdr:col>47</xdr:col>
      <xdr:colOff>152400</xdr:colOff>
      <xdr:row>1</xdr:row>
      <xdr:rowOff>0</xdr:rowOff>
    </xdr:to>
    <xdr:sp macro="" textlink="">
      <xdr:nvSpPr>
        <xdr:cNvPr id="5" name="กล่องข้อความ 1">
          <a:extLst>
            <a:ext uri="{FF2B5EF4-FFF2-40B4-BE49-F238E27FC236}">
              <a16:creationId xmlns:a16="http://schemas.microsoft.com/office/drawing/2014/main" id="{00000000-0008-0000-1500-000005000000}"/>
            </a:ext>
          </a:extLst>
        </xdr:cNvPr>
        <xdr:cNvSpPr txBox="1"/>
      </xdr:nvSpPr>
      <xdr:spPr>
        <a:xfrm>
          <a:off x="19516725" y="19050"/>
          <a:ext cx="5429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28573</xdr:colOff>
      <xdr:row>0</xdr:row>
      <xdr:rowOff>95250</xdr:rowOff>
    </xdr:from>
    <xdr:to>
      <xdr:col>24</xdr:col>
      <xdr:colOff>19050</xdr:colOff>
      <xdr:row>1</xdr:row>
      <xdr:rowOff>104775</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5800723" y="952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30</xdr:row>
      <xdr:rowOff>95250</xdr:rowOff>
    </xdr:from>
    <xdr:to>
      <xdr:col>24</xdr:col>
      <xdr:colOff>19050</xdr:colOff>
      <xdr:row>31</xdr:row>
      <xdr:rowOff>104775</xdr:rowOff>
    </xdr:to>
    <xdr:sp macro="" textlink="">
      <xdr:nvSpPr>
        <xdr:cNvPr id="3" name="Text Box 1">
          <a:extLst>
            <a:ext uri="{FF2B5EF4-FFF2-40B4-BE49-F238E27FC236}">
              <a16:creationId xmlns:a16="http://schemas.microsoft.com/office/drawing/2014/main" id="{00000000-0008-0000-1600-000003000000}"/>
            </a:ext>
          </a:extLst>
        </xdr:cNvPr>
        <xdr:cNvSpPr txBox="1">
          <a:spLocks noChangeArrowheads="1"/>
        </xdr:cNvSpPr>
      </xdr:nvSpPr>
      <xdr:spPr bwMode="auto">
        <a:xfrm>
          <a:off x="5800723" y="102679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60</xdr:row>
      <xdr:rowOff>95250</xdr:rowOff>
    </xdr:from>
    <xdr:to>
      <xdr:col>24</xdr:col>
      <xdr:colOff>19050</xdr:colOff>
      <xdr:row>61</xdr:row>
      <xdr:rowOff>104775</xdr:rowOff>
    </xdr:to>
    <xdr:sp macro="" textlink="">
      <xdr:nvSpPr>
        <xdr:cNvPr id="4" name="Text Box 1">
          <a:extLst>
            <a:ext uri="{FF2B5EF4-FFF2-40B4-BE49-F238E27FC236}">
              <a16:creationId xmlns:a16="http://schemas.microsoft.com/office/drawing/2014/main" id="{00000000-0008-0000-1600-000004000000}"/>
            </a:ext>
          </a:extLst>
        </xdr:cNvPr>
        <xdr:cNvSpPr txBox="1">
          <a:spLocks noChangeArrowheads="1"/>
        </xdr:cNvSpPr>
      </xdr:nvSpPr>
      <xdr:spPr bwMode="auto">
        <a:xfrm>
          <a:off x="5800723" y="204406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90</xdr:row>
      <xdr:rowOff>95250</xdr:rowOff>
    </xdr:from>
    <xdr:to>
      <xdr:col>24</xdr:col>
      <xdr:colOff>19050</xdr:colOff>
      <xdr:row>91</xdr:row>
      <xdr:rowOff>104775</xdr:rowOff>
    </xdr:to>
    <xdr:sp macro="" textlink="">
      <xdr:nvSpPr>
        <xdr:cNvPr id="5" name="Text Box 1">
          <a:extLst>
            <a:ext uri="{FF2B5EF4-FFF2-40B4-BE49-F238E27FC236}">
              <a16:creationId xmlns:a16="http://schemas.microsoft.com/office/drawing/2014/main" id="{00000000-0008-0000-1600-000005000000}"/>
            </a:ext>
          </a:extLst>
        </xdr:cNvPr>
        <xdr:cNvSpPr txBox="1">
          <a:spLocks noChangeArrowheads="1"/>
        </xdr:cNvSpPr>
      </xdr:nvSpPr>
      <xdr:spPr bwMode="auto">
        <a:xfrm>
          <a:off x="5800723" y="306133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120</xdr:row>
      <xdr:rowOff>95250</xdr:rowOff>
    </xdr:from>
    <xdr:to>
      <xdr:col>24</xdr:col>
      <xdr:colOff>19050</xdr:colOff>
      <xdr:row>121</xdr:row>
      <xdr:rowOff>104775</xdr:rowOff>
    </xdr:to>
    <xdr:sp macro="" textlink="">
      <xdr:nvSpPr>
        <xdr:cNvPr id="6" name="Text Box 1">
          <a:extLst>
            <a:ext uri="{FF2B5EF4-FFF2-40B4-BE49-F238E27FC236}">
              <a16:creationId xmlns:a16="http://schemas.microsoft.com/office/drawing/2014/main" id="{00000000-0008-0000-1600-000006000000}"/>
            </a:ext>
          </a:extLst>
        </xdr:cNvPr>
        <xdr:cNvSpPr txBox="1">
          <a:spLocks noChangeArrowheads="1"/>
        </xdr:cNvSpPr>
      </xdr:nvSpPr>
      <xdr:spPr bwMode="auto">
        <a:xfrm>
          <a:off x="5800723" y="407860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150</xdr:row>
      <xdr:rowOff>95250</xdr:rowOff>
    </xdr:from>
    <xdr:to>
      <xdr:col>24</xdr:col>
      <xdr:colOff>19050</xdr:colOff>
      <xdr:row>151</xdr:row>
      <xdr:rowOff>104775</xdr:rowOff>
    </xdr:to>
    <xdr:sp macro="" textlink="">
      <xdr:nvSpPr>
        <xdr:cNvPr id="7" name="Text Box 1">
          <a:extLst>
            <a:ext uri="{FF2B5EF4-FFF2-40B4-BE49-F238E27FC236}">
              <a16:creationId xmlns:a16="http://schemas.microsoft.com/office/drawing/2014/main" id="{00000000-0008-0000-1600-000007000000}"/>
            </a:ext>
          </a:extLst>
        </xdr:cNvPr>
        <xdr:cNvSpPr txBox="1">
          <a:spLocks noChangeArrowheads="1"/>
        </xdr:cNvSpPr>
      </xdr:nvSpPr>
      <xdr:spPr bwMode="auto">
        <a:xfrm>
          <a:off x="5800723" y="509587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180</xdr:row>
      <xdr:rowOff>95250</xdr:rowOff>
    </xdr:from>
    <xdr:to>
      <xdr:col>24</xdr:col>
      <xdr:colOff>19050</xdr:colOff>
      <xdr:row>181</xdr:row>
      <xdr:rowOff>104775</xdr:rowOff>
    </xdr:to>
    <xdr:sp macro="" textlink="">
      <xdr:nvSpPr>
        <xdr:cNvPr id="8" name="Text Box 1">
          <a:extLst>
            <a:ext uri="{FF2B5EF4-FFF2-40B4-BE49-F238E27FC236}">
              <a16:creationId xmlns:a16="http://schemas.microsoft.com/office/drawing/2014/main" id="{00000000-0008-0000-1600-000008000000}"/>
            </a:ext>
          </a:extLst>
        </xdr:cNvPr>
        <xdr:cNvSpPr txBox="1">
          <a:spLocks noChangeArrowheads="1"/>
        </xdr:cNvSpPr>
      </xdr:nvSpPr>
      <xdr:spPr bwMode="auto">
        <a:xfrm>
          <a:off x="5800723" y="611314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30</xdr:row>
      <xdr:rowOff>95250</xdr:rowOff>
    </xdr:from>
    <xdr:to>
      <xdr:col>24</xdr:col>
      <xdr:colOff>19050</xdr:colOff>
      <xdr:row>31</xdr:row>
      <xdr:rowOff>104775</xdr:rowOff>
    </xdr:to>
    <xdr:sp macro="" textlink="">
      <xdr:nvSpPr>
        <xdr:cNvPr id="9" name="Text Box 1">
          <a:extLst>
            <a:ext uri="{FF2B5EF4-FFF2-40B4-BE49-F238E27FC236}">
              <a16:creationId xmlns:a16="http://schemas.microsoft.com/office/drawing/2014/main" id="{00000000-0008-0000-1600-000009000000}"/>
            </a:ext>
          </a:extLst>
        </xdr:cNvPr>
        <xdr:cNvSpPr txBox="1">
          <a:spLocks noChangeArrowheads="1"/>
        </xdr:cNvSpPr>
      </xdr:nvSpPr>
      <xdr:spPr bwMode="auto">
        <a:xfrm>
          <a:off x="5800723" y="102679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60</xdr:row>
      <xdr:rowOff>95250</xdr:rowOff>
    </xdr:from>
    <xdr:to>
      <xdr:col>24</xdr:col>
      <xdr:colOff>19050</xdr:colOff>
      <xdr:row>61</xdr:row>
      <xdr:rowOff>104775</xdr:rowOff>
    </xdr:to>
    <xdr:sp macro="" textlink="">
      <xdr:nvSpPr>
        <xdr:cNvPr id="10" name="Text Box 1">
          <a:extLst>
            <a:ext uri="{FF2B5EF4-FFF2-40B4-BE49-F238E27FC236}">
              <a16:creationId xmlns:a16="http://schemas.microsoft.com/office/drawing/2014/main" id="{00000000-0008-0000-1600-00000A000000}"/>
            </a:ext>
          </a:extLst>
        </xdr:cNvPr>
        <xdr:cNvSpPr txBox="1">
          <a:spLocks noChangeArrowheads="1"/>
        </xdr:cNvSpPr>
      </xdr:nvSpPr>
      <xdr:spPr bwMode="auto">
        <a:xfrm>
          <a:off x="5800723" y="204406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90</xdr:row>
      <xdr:rowOff>95250</xdr:rowOff>
    </xdr:from>
    <xdr:to>
      <xdr:col>24</xdr:col>
      <xdr:colOff>19050</xdr:colOff>
      <xdr:row>91</xdr:row>
      <xdr:rowOff>104775</xdr:rowOff>
    </xdr:to>
    <xdr:sp macro="" textlink="">
      <xdr:nvSpPr>
        <xdr:cNvPr id="11" name="Text Box 1">
          <a:extLst>
            <a:ext uri="{FF2B5EF4-FFF2-40B4-BE49-F238E27FC236}">
              <a16:creationId xmlns:a16="http://schemas.microsoft.com/office/drawing/2014/main" id="{00000000-0008-0000-1600-00000B000000}"/>
            </a:ext>
          </a:extLst>
        </xdr:cNvPr>
        <xdr:cNvSpPr txBox="1">
          <a:spLocks noChangeArrowheads="1"/>
        </xdr:cNvSpPr>
      </xdr:nvSpPr>
      <xdr:spPr bwMode="auto">
        <a:xfrm>
          <a:off x="5800723" y="306133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120</xdr:row>
      <xdr:rowOff>95250</xdr:rowOff>
    </xdr:from>
    <xdr:to>
      <xdr:col>24</xdr:col>
      <xdr:colOff>19050</xdr:colOff>
      <xdr:row>121</xdr:row>
      <xdr:rowOff>104775</xdr:rowOff>
    </xdr:to>
    <xdr:sp macro="" textlink="">
      <xdr:nvSpPr>
        <xdr:cNvPr id="12" name="Text Box 1">
          <a:extLst>
            <a:ext uri="{FF2B5EF4-FFF2-40B4-BE49-F238E27FC236}">
              <a16:creationId xmlns:a16="http://schemas.microsoft.com/office/drawing/2014/main" id="{00000000-0008-0000-1600-00000C000000}"/>
            </a:ext>
          </a:extLst>
        </xdr:cNvPr>
        <xdr:cNvSpPr txBox="1">
          <a:spLocks noChangeArrowheads="1"/>
        </xdr:cNvSpPr>
      </xdr:nvSpPr>
      <xdr:spPr bwMode="auto">
        <a:xfrm>
          <a:off x="5800723" y="407860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150</xdr:row>
      <xdr:rowOff>95250</xdr:rowOff>
    </xdr:from>
    <xdr:to>
      <xdr:col>24</xdr:col>
      <xdr:colOff>19050</xdr:colOff>
      <xdr:row>151</xdr:row>
      <xdr:rowOff>104775</xdr:rowOff>
    </xdr:to>
    <xdr:sp macro="" textlink="">
      <xdr:nvSpPr>
        <xdr:cNvPr id="13" name="Text Box 1">
          <a:extLst>
            <a:ext uri="{FF2B5EF4-FFF2-40B4-BE49-F238E27FC236}">
              <a16:creationId xmlns:a16="http://schemas.microsoft.com/office/drawing/2014/main" id="{00000000-0008-0000-1600-00000D000000}"/>
            </a:ext>
          </a:extLst>
        </xdr:cNvPr>
        <xdr:cNvSpPr txBox="1">
          <a:spLocks noChangeArrowheads="1"/>
        </xdr:cNvSpPr>
      </xdr:nvSpPr>
      <xdr:spPr bwMode="auto">
        <a:xfrm>
          <a:off x="5800723" y="509587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180</xdr:row>
      <xdr:rowOff>95250</xdr:rowOff>
    </xdr:from>
    <xdr:to>
      <xdr:col>24</xdr:col>
      <xdr:colOff>19050</xdr:colOff>
      <xdr:row>181</xdr:row>
      <xdr:rowOff>104775</xdr:rowOff>
    </xdr:to>
    <xdr:sp macro="" textlink="">
      <xdr:nvSpPr>
        <xdr:cNvPr id="14" name="Text Box 1">
          <a:extLst>
            <a:ext uri="{FF2B5EF4-FFF2-40B4-BE49-F238E27FC236}">
              <a16:creationId xmlns:a16="http://schemas.microsoft.com/office/drawing/2014/main" id="{00000000-0008-0000-1600-00000E000000}"/>
            </a:ext>
          </a:extLst>
        </xdr:cNvPr>
        <xdr:cNvSpPr txBox="1">
          <a:spLocks noChangeArrowheads="1"/>
        </xdr:cNvSpPr>
      </xdr:nvSpPr>
      <xdr:spPr bwMode="auto">
        <a:xfrm>
          <a:off x="5800723" y="611314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30</xdr:row>
      <xdr:rowOff>95250</xdr:rowOff>
    </xdr:from>
    <xdr:to>
      <xdr:col>24</xdr:col>
      <xdr:colOff>19050</xdr:colOff>
      <xdr:row>31</xdr:row>
      <xdr:rowOff>104775</xdr:rowOff>
    </xdr:to>
    <xdr:sp macro="" textlink="">
      <xdr:nvSpPr>
        <xdr:cNvPr id="15" name="Text Box 1">
          <a:extLst>
            <a:ext uri="{FF2B5EF4-FFF2-40B4-BE49-F238E27FC236}">
              <a16:creationId xmlns:a16="http://schemas.microsoft.com/office/drawing/2014/main" id="{00000000-0008-0000-1600-00000F000000}"/>
            </a:ext>
          </a:extLst>
        </xdr:cNvPr>
        <xdr:cNvSpPr txBox="1">
          <a:spLocks noChangeArrowheads="1"/>
        </xdr:cNvSpPr>
      </xdr:nvSpPr>
      <xdr:spPr bwMode="auto">
        <a:xfrm>
          <a:off x="5800723" y="102679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60</xdr:row>
      <xdr:rowOff>95250</xdr:rowOff>
    </xdr:from>
    <xdr:to>
      <xdr:col>24</xdr:col>
      <xdr:colOff>19050</xdr:colOff>
      <xdr:row>61</xdr:row>
      <xdr:rowOff>104775</xdr:rowOff>
    </xdr:to>
    <xdr:sp macro="" textlink="">
      <xdr:nvSpPr>
        <xdr:cNvPr id="16" name="Text Box 1">
          <a:extLst>
            <a:ext uri="{FF2B5EF4-FFF2-40B4-BE49-F238E27FC236}">
              <a16:creationId xmlns:a16="http://schemas.microsoft.com/office/drawing/2014/main" id="{00000000-0008-0000-1600-000010000000}"/>
            </a:ext>
          </a:extLst>
        </xdr:cNvPr>
        <xdr:cNvSpPr txBox="1">
          <a:spLocks noChangeArrowheads="1"/>
        </xdr:cNvSpPr>
      </xdr:nvSpPr>
      <xdr:spPr bwMode="auto">
        <a:xfrm>
          <a:off x="5800723" y="204406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90</xdr:row>
      <xdr:rowOff>95250</xdr:rowOff>
    </xdr:from>
    <xdr:to>
      <xdr:col>24</xdr:col>
      <xdr:colOff>19050</xdr:colOff>
      <xdr:row>91</xdr:row>
      <xdr:rowOff>104775</xdr:rowOff>
    </xdr:to>
    <xdr:sp macro="" textlink="">
      <xdr:nvSpPr>
        <xdr:cNvPr id="17" name="Text Box 1">
          <a:extLst>
            <a:ext uri="{FF2B5EF4-FFF2-40B4-BE49-F238E27FC236}">
              <a16:creationId xmlns:a16="http://schemas.microsoft.com/office/drawing/2014/main" id="{00000000-0008-0000-1600-000011000000}"/>
            </a:ext>
          </a:extLst>
        </xdr:cNvPr>
        <xdr:cNvSpPr txBox="1">
          <a:spLocks noChangeArrowheads="1"/>
        </xdr:cNvSpPr>
      </xdr:nvSpPr>
      <xdr:spPr bwMode="auto">
        <a:xfrm>
          <a:off x="5800723" y="306133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120</xdr:row>
      <xdr:rowOff>95250</xdr:rowOff>
    </xdr:from>
    <xdr:to>
      <xdr:col>24</xdr:col>
      <xdr:colOff>19050</xdr:colOff>
      <xdr:row>121</xdr:row>
      <xdr:rowOff>104775</xdr:rowOff>
    </xdr:to>
    <xdr:sp macro="" textlink="">
      <xdr:nvSpPr>
        <xdr:cNvPr id="18" name="Text Box 1">
          <a:extLst>
            <a:ext uri="{FF2B5EF4-FFF2-40B4-BE49-F238E27FC236}">
              <a16:creationId xmlns:a16="http://schemas.microsoft.com/office/drawing/2014/main" id="{00000000-0008-0000-1600-000012000000}"/>
            </a:ext>
          </a:extLst>
        </xdr:cNvPr>
        <xdr:cNvSpPr txBox="1">
          <a:spLocks noChangeArrowheads="1"/>
        </xdr:cNvSpPr>
      </xdr:nvSpPr>
      <xdr:spPr bwMode="auto">
        <a:xfrm>
          <a:off x="5800723" y="407860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150</xdr:row>
      <xdr:rowOff>95250</xdr:rowOff>
    </xdr:from>
    <xdr:to>
      <xdr:col>24</xdr:col>
      <xdr:colOff>19050</xdr:colOff>
      <xdr:row>151</xdr:row>
      <xdr:rowOff>104775</xdr:rowOff>
    </xdr:to>
    <xdr:sp macro="" textlink="">
      <xdr:nvSpPr>
        <xdr:cNvPr id="19" name="Text Box 1">
          <a:extLst>
            <a:ext uri="{FF2B5EF4-FFF2-40B4-BE49-F238E27FC236}">
              <a16:creationId xmlns:a16="http://schemas.microsoft.com/office/drawing/2014/main" id="{00000000-0008-0000-1600-000013000000}"/>
            </a:ext>
          </a:extLst>
        </xdr:cNvPr>
        <xdr:cNvSpPr txBox="1">
          <a:spLocks noChangeArrowheads="1"/>
        </xdr:cNvSpPr>
      </xdr:nvSpPr>
      <xdr:spPr bwMode="auto">
        <a:xfrm>
          <a:off x="5800723" y="509587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twoCellAnchor>
    <xdr:from>
      <xdr:col>22</xdr:col>
      <xdr:colOff>28573</xdr:colOff>
      <xdr:row>180</xdr:row>
      <xdr:rowOff>95250</xdr:rowOff>
    </xdr:from>
    <xdr:to>
      <xdr:col>24</xdr:col>
      <xdr:colOff>19050</xdr:colOff>
      <xdr:row>181</xdr:row>
      <xdr:rowOff>104775</xdr:rowOff>
    </xdr:to>
    <xdr:sp macro="" textlink="">
      <xdr:nvSpPr>
        <xdr:cNvPr id="20" name="Text Box 1">
          <a:extLst>
            <a:ext uri="{FF2B5EF4-FFF2-40B4-BE49-F238E27FC236}">
              <a16:creationId xmlns:a16="http://schemas.microsoft.com/office/drawing/2014/main" id="{00000000-0008-0000-1600-000014000000}"/>
            </a:ext>
          </a:extLst>
        </xdr:cNvPr>
        <xdr:cNvSpPr txBox="1">
          <a:spLocks noChangeArrowheads="1"/>
        </xdr:cNvSpPr>
      </xdr:nvSpPr>
      <xdr:spPr bwMode="auto">
        <a:xfrm>
          <a:off x="5800723" y="61131450"/>
          <a:ext cx="571502"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h-TH" sz="1600" b="1" i="0" u="none" strike="noStrike" baseline="0">
              <a:solidFill>
                <a:srgbClr val="000000"/>
              </a:solidFill>
              <a:latin typeface="Angsana New"/>
              <a:cs typeface="Angsana New"/>
            </a:rPr>
            <a:t>วผ.9</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190500</xdr:colOff>
      <xdr:row>0</xdr:row>
      <xdr:rowOff>19050</xdr:rowOff>
    </xdr:from>
    <xdr:to>
      <xdr:col>15</xdr:col>
      <xdr:colOff>190500</xdr:colOff>
      <xdr:row>1</xdr:row>
      <xdr:rowOff>0</xdr:rowOff>
    </xdr:to>
    <xdr:sp macro="" textlink="">
      <xdr:nvSpPr>
        <xdr:cNvPr id="2" name="กล่องข้อความ 1">
          <a:extLst>
            <a:ext uri="{FF2B5EF4-FFF2-40B4-BE49-F238E27FC236}">
              <a16:creationId xmlns:a16="http://schemas.microsoft.com/office/drawing/2014/main" id="{00000000-0008-0000-1700-000002000000}"/>
            </a:ext>
          </a:extLst>
        </xdr:cNvPr>
        <xdr:cNvSpPr txBox="1"/>
      </xdr:nvSpPr>
      <xdr:spPr>
        <a:xfrm>
          <a:off x="5924550" y="19050"/>
          <a:ext cx="5810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a:t>
          </a:r>
          <a:r>
            <a:rPr lang="en-US" sz="1100"/>
            <a:t>10</a:t>
          </a:r>
          <a:endParaRPr lang="th-TH" sz="1100"/>
        </a:p>
      </xdr:txBody>
    </xdr:sp>
    <xdr:clientData/>
  </xdr:twoCellAnchor>
  <xdr:twoCellAnchor>
    <xdr:from>
      <xdr:col>29</xdr:col>
      <xdr:colOff>190500</xdr:colOff>
      <xdr:row>0</xdr:row>
      <xdr:rowOff>19050</xdr:rowOff>
    </xdr:from>
    <xdr:to>
      <xdr:col>31</xdr:col>
      <xdr:colOff>190500</xdr:colOff>
      <xdr:row>1</xdr:row>
      <xdr:rowOff>0</xdr:rowOff>
    </xdr:to>
    <xdr:sp macro="" textlink="">
      <xdr:nvSpPr>
        <xdr:cNvPr id="3" name="กล่องข้อความ 1">
          <a:extLst>
            <a:ext uri="{FF2B5EF4-FFF2-40B4-BE49-F238E27FC236}">
              <a16:creationId xmlns:a16="http://schemas.microsoft.com/office/drawing/2014/main" id="{00000000-0008-0000-1700-000003000000}"/>
            </a:ext>
          </a:extLst>
        </xdr:cNvPr>
        <xdr:cNvSpPr txBox="1"/>
      </xdr:nvSpPr>
      <xdr:spPr>
        <a:xfrm>
          <a:off x="12706350" y="19050"/>
          <a:ext cx="5810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a:t>
          </a:r>
          <a:r>
            <a:rPr lang="en-US" sz="1100"/>
            <a:t>10</a:t>
          </a:r>
          <a:endParaRPr lang="th-TH" sz="1100"/>
        </a:p>
      </xdr:txBody>
    </xdr:sp>
    <xdr:clientData/>
  </xdr:twoCellAnchor>
  <xdr:twoCellAnchor>
    <xdr:from>
      <xdr:col>45</xdr:col>
      <xdr:colOff>190500</xdr:colOff>
      <xdr:row>0</xdr:row>
      <xdr:rowOff>19050</xdr:rowOff>
    </xdr:from>
    <xdr:to>
      <xdr:col>47</xdr:col>
      <xdr:colOff>190500</xdr:colOff>
      <xdr:row>1</xdr:row>
      <xdr:rowOff>0</xdr:rowOff>
    </xdr:to>
    <xdr:sp macro="" textlink="">
      <xdr:nvSpPr>
        <xdr:cNvPr id="4" name="กล่องข้อความ 1">
          <a:extLst>
            <a:ext uri="{FF2B5EF4-FFF2-40B4-BE49-F238E27FC236}">
              <a16:creationId xmlns:a16="http://schemas.microsoft.com/office/drawing/2014/main" id="{00000000-0008-0000-1700-000004000000}"/>
            </a:ext>
          </a:extLst>
        </xdr:cNvPr>
        <xdr:cNvSpPr txBox="1"/>
      </xdr:nvSpPr>
      <xdr:spPr>
        <a:xfrm>
          <a:off x="19488150" y="19050"/>
          <a:ext cx="581025"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th-TH" sz="1100"/>
            <a:t>วผ. </a:t>
          </a:r>
          <a:r>
            <a:rPr lang="en-US" sz="1100"/>
            <a:t>10</a:t>
          </a:r>
          <a:endParaRPr lang="th-TH"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3</xdr:row>
      <xdr:rowOff>180975</xdr:rowOff>
    </xdr:from>
    <xdr:to>
      <xdr:col>7</xdr:col>
      <xdr:colOff>285750</xdr:colOff>
      <xdr:row>10</xdr:row>
      <xdr:rowOff>76200</xdr:rowOff>
    </xdr:to>
    <xdr:sp macro="" textlink="">
      <xdr:nvSpPr>
        <xdr:cNvPr id="2" name="สี่เหลี่ยมผืนผ้า 1">
          <a:extLst>
            <a:ext uri="{FF2B5EF4-FFF2-40B4-BE49-F238E27FC236}">
              <a16:creationId xmlns:a16="http://schemas.microsoft.com/office/drawing/2014/main" id="{00000000-0008-0000-1800-000002000000}"/>
            </a:ext>
          </a:extLst>
        </xdr:cNvPr>
        <xdr:cNvSpPr/>
      </xdr:nvSpPr>
      <xdr:spPr>
        <a:xfrm>
          <a:off x="638175" y="904875"/>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8</xdr:col>
      <xdr:colOff>400050</xdr:colOff>
      <xdr:row>0</xdr:row>
      <xdr:rowOff>19051</xdr:rowOff>
    </xdr:from>
    <xdr:to>
      <xdr:col>9</xdr:col>
      <xdr:colOff>561975</xdr:colOff>
      <xdr:row>1</xdr:row>
      <xdr:rowOff>19051</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5381625" y="19051"/>
          <a:ext cx="5905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27</xdr:row>
      <xdr:rowOff>0</xdr:rowOff>
    </xdr:from>
    <xdr:to>
      <xdr:col>4</xdr:col>
      <xdr:colOff>628650</xdr:colOff>
      <xdr:row>29</xdr:row>
      <xdr:rowOff>142875</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200025" y="66008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endParaRPr lang="th-TH" sz="1400">
            <a:latin typeface="TH SarabunPSK" pitchFamily="34" charset="-34"/>
            <a:cs typeface="TH SarabunPSK" pitchFamily="34" charset="-34"/>
          </a:endParaRPr>
        </a:p>
      </xdr:txBody>
    </xdr:sp>
    <xdr:clientData/>
  </xdr:twoCellAnchor>
  <xdr:twoCellAnchor>
    <xdr:from>
      <xdr:col>0</xdr:col>
      <xdr:colOff>209550</xdr:colOff>
      <xdr:row>29</xdr:row>
      <xdr:rowOff>66675</xdr:rowOff>
    </xdr:from>
    <xdr:to>
      <xdr:col>4</xdr:col>
      <xdr:colOff>638175</xdr:colOff>
      <xdr:row>31</xdr:row>
      <xdr:rowOff>209550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209550" y="72009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32</xdr:row>
      <xdr:rowOff>9525</xdr:rowOff>
    </xdr:from>
    <xdr:to>
      <xdr:col>4</xdr:col>
      <xdr:colOff>647700</xdr:colOff>
      <xdr:row>34</xdr:row>
      <xdr:rowOff>152400</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219075" y="79438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27</xdr:row>
      <xdr:rowOff>123825</xdr:rowOff>
    </xdr:from>
    <xdr:to>
      <xdr:col>9</xdr:col>
      <xdr:colOff>28575</xdr:colOff>
      <xdr:row>30</xdr:row>
      <xdr:rowOff>0</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3267075" y="67246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29</xdr:row>
      <xdr:rowOff>247650</xdr:rowOff>
    </xdr:from>
    <xdr:to>
      <xdr:col>9</xdr:col>
      <xdr:colOff>38100</xdr:colOff>
      <xdr:row>32</xdr:row>
      <xdr:rowOff>123825</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3276600" y="73818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32</xdr:row>
      <xdr:rowOff>247650</xdr:rowOff>
    </xdr:from>
    <xdr:to>
      <xdr:col>9</xdr:col>
      <xdr:colOff>47625</xdr:colOff>
      <xdr:row>35</xdr:row>
      <xdr:rowOff>123825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3286125" y="81819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                                  )</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40</xdr:row>
      <xdr:rowOff>180975</xdr:rowOff>
    </xdr:from>
    <xdr:to>
      <xdr:col>7</xdr:col>
      <xdr:colOff>285750</xdr:colOff>
      <xdr:row>47</xdr:row>
      <xdr:rowOff>76200</xdr:rowOff>
    </xdr:to>
    <xdr:sp macro="" textlink="">
      <xdr:nvSpPr>
        <xdr:cNvPr id="10" name="สี่เหลี่ยมผืนผ้า 1">
          <a:extLst>
            <a:ext uri="{FF2B5EF4-FFF2-40B4-BE49-F238E27FC236}">
              <a16:creationId xmlns:a16="http://schemas.microsoft.com/office/drawing/2014/main" id="{00000000-0008-0000-1800-00000A000000}"/>
            </a:ext>
          </a:extLst>
        </xdr:cNvPr>
        <xdr:cNvSpPr/>
      </xdr:nvSpPr>
      <xdr:spPr>
        <a:xfrm>
          <a:off x="638175" y="10172700"/>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37</xdr:row>
      <xdr:rowOff>19051</xdr:rowOff>
    </xdr:from>
    <xdr:to>
      <xdr:col>9</xdr:col>
      <xdr:colOff>638175</xdr:colOff>
      <xdr:row>38</xdr:row>
      <xdr:rowOff>19051</xdr:rowOff>
    </xdr:to>
    <xdr:sp macro="" textlink="">
      <xdr:nvSpPr>
        <xdr:cNvPr id="11" name="TextBox 18">
          <a:extLst>
            <a:ext uri="{FF2B5EF4-FFF2-40B4-BE49-F238E27FC236}">
              <a16:creationId xmlns:a16="http://schemas.microsoft.com/office/drawing/2014/main" id="{00000000-0008-0000-1800-00000B000000}"/>
            </a:ext>
          </a:extLst>
        </xdr:cNvPr>
        <xdr:cNvSpPr txBox="1"/>
      </xdr:nvSpPr>
      <xdr:spPr>
        <a:xfrm>
          <a:off x="5505450" y="9286876"/>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64</xdr:row>
      <xdr:rowOff>0</xdr:rowOff>
    </xdr:from>
    <xdr:to>
      <xdr:col>4</xdr:col>
      <xdr:colOff>628650</xdr:colOff>
      <xdr:row>66</xdr:row>
      <xdr:rowOff>142875</xdr:rowOff>
    </xdr:to>
    <xdr:sp macro="" textlink="">
      <xdr:nvSpPr>
        <xdr:cNvPr id="12" name="TextBox 19">
          <a:extLst>
            <a:ext uri="{FF2B5EF4-FFF2-40B4-BE49-F238E27FC236}">
              <a16:creationId xmlns:a16="http://schemas.microsoft.com/office/drawing/2014/main" id="{00000000-0008-0000-1800-00000C000000}"/>
            </a:ext>
          </a:extLst>
        </xdr:cNvPr>
        <xdr:cNvSpPr txBox="1"/>
      </xdr:nvSpPr>
      <xdr:spPr>
        <a:xfrm>
          <a:off x="200025" y="158686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66</xdr:row>
      <xdr:rowOff>66675</xdr:rowOff>
    </xdr:from>
    <xdr:to>
      <xdr:col>4</xdr:col>
      <xdr:colOff>638175</xdr:colOff>
      <xdr:row>68</xdr:row>
      <xdr:rowOff>209550</xdr:rowOff>
    </xdr:to>
    <xdr:sp macro="" textlink="">
      <xdr:nvSpPr>
        <xdr:cNvPr id="13" name="TextBox 20">
          <a:extLst>
            <a:ext uri="{FF2B5EF4-FFF2-40B4-BE49-F238E27FC236}">
              <a16:creationId xmlns:a16="http://schemas.microsoft.com/office/drawing/2014/main" id="{00000000-0008-0000-1800-00000D000000}"/>
            </a:ext>
          </a:extLst>
        </xdr:cNvPr>
        <xdr:cNvSpPr txBox="1"/>
      </xdr:nvSpPr>
      <xdr:spPr>
        <a:xfrm>
          <a:off x="209550" y="164687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69</xdr:row>
      <xdr:rowOff>9525</xdr:rowOff>
    </xdr:from>
    <xdr:to>
      <xdr:col>4</xdr:col>
      <xdr:colOff>647700</xdr:colOff>
      <xdr:row>71</xdr:row>
      <xdr:rowOff>152400</xdr:rowOff>
    </xdr:to>
    <xdr:sp macro="" textlink="">
      <xdr:nvSpPr>
        <xdr:cNvPr id="14" name="TextBox 21">
          <a:extLst>
            <a:ext uri="{FF2B5EF4-FFF2-40B4-BE49-F238E27FC236}">
              <a16:creationId xmlns:a16="http://schemas.microsoft.com/office/drawing/2014/main" id="{00000000-0008-0000-1800-00000E000000}"/>
            </a:ext>
          </a:extLst>
        </xdr:cNvPr>
        <xdr:cNvSpPr txBox="1"/>
      </xdr:nvSpPr>
      <xdr:spPr>
        <a:xfrm>
          <a:off x="219075" y="1721167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64</xdr:row>
      <xdr:rowOff>123825</xdr:rowOff>
    </xdr:from>
    <xdr:to>
      <xdr:col>9</xdr:col>
      <xdr:colOff>28575</xdr:colOff>
      <xdr:row>67</xdr:row>
      <xdr:rowOff>0</xdr:rowOff>
    </xdr:to>
    <xdr:sp macro="" textlink="">
      <xdr:nvSpPr>
        <xdr:cNvPr id="15" name="TextBox 22">
          <a:extLst>
            <a:ext uri="{FF2B5EF4-FFF2-40B4-BE49-F238E27FC236}">
              <a16:creationId xmlns:a16="http://schemas.microsoft.com/office/drawing/2014/main" id="{00000000-0008-0000-1800-00000F000000}"/>
            </a:ext>
          </a:extLst>
        </xdr:cNvPr>
        <xdr:cNvSpPr txBox="1"/>
      </xdr:nvSpPr>
      <xdr:spPr>
        <a:xfrm>
          <a:off x="3267075" y="159924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66</xdr:row>
      <xdr:rowOff>247650</xdr:rowOff>
    </xdr:from>
    <xdr:to>
      <xdr:col>9</xdr:col>
      <xdr:colOff>38100</xdr:colOff>
      <xdr:row>69</xdr:row>
      <xdr:rowOff>123825</xdr:rowOff>
    </xdr:to>
    <xdr:sp macro="" textlink="">
      <xdr:nvSpPr>
        <xdr:cNvPr id="16" name="TextBox 23">
          <a:extLst>
            <a:ext uri="{FF2B5EF4-FFF2-40B4-BE49-F238E27FC236}">
              <a16:creationId xmlns:a16="http://schemas.microsoft.com/office/drawing/2014/main" id="{00000000-0008-0000-1800-000010000000}"/>
            </a:ext>
          </a:extLst>
        </xdr:cNvPr>
        <xdr:cNvSpPr txBox="1"/>
      </xdr:nvSpPr>
      <xdr:spPr>
        <a:xfrm>
          <a:off x="3276600" y="1664970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69</xdr:row>
      <xdr:rowOff>247650</xdr:rowOff>
    </xdr:from>
    <xdr:to>
      <xdr:col>9</xdr:col>
      <xdr:colOff>47625</xdr:colOff>
      <xdr:row>72</xdr:row>
      <xdr:rowOff>123825</xdr:rowOff>
    </xdr:to>
    <xdr:sp macro="" textlink="">
      <xdr:nvSpPr>
        <xdr:cNvPr id="17" name="TextBox 24">
          <a:extLst>
            <a:ext uri="{FF2B5EF4-FFF2-40B4-BE49-F238E27FC236}">
              <a16:creationId xmlns:a16="http://schemas.microsoft.com/office/drawing/2014/main" id="{00000000-0008-0000-1800-000011000000}"/>
            </a:ext>
          </a:extLst>
        </xdr:cNvPr>
        <xdr:cNvSpPr txBox="1"/>
      </xdr:nvSpPr>
      <xdr:spPr>
        <a:xfrm>
          <a:off x="3286125" y="1744980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77</xdr:row>
      <xdr:rowOff>180975</xdr:rowOff>
    </xdr:from>
    <xdr:to>
      <xdr:col>7</xdr:col>
      <xdr:colOff>285750</xdr:colOff>
      <xdr:row>84</xdr:row>
      <xdr:rowOff>76200</xdr:rowOff>
    </xdr:to>
    <xdr:sp macro="" textlink="">
      <xdr:nvSpPr>
        <xdr:cNvPr id="18" name="สี่เหลี่ยมผืนผ้า 1">
          <a:extLst>
            <a:ext uri="{FF2B5EF4-FFF2-40B4-BE49-F238E27FC236}">
              <a16:creationId xmlns:a16="http://schemas.microsoft.com/office/drawing/2014/main" id="{00000000-0008-0000-1800-000012000000}"/>
            </a:ext>
          </a:extLst>
        </xdr:cNvPr>
        <xdr:cNvSpPr/>
      </xdr:nvSpPr>
      <xdr:spPr>
        <a:xfrm>
          <a:off x="638175" y="19440525"/>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74</xdr:row>
      <xdr:rowOff>19051</xdr:rowOff>
    </xdr:from>
    <xdr:to>
      <xdr:col>9</xdr:col>
      <xdr:colOff>638175</xdr:colOff>
      <xdr:row>75</xdr:row>
      <xdr:rowOff>19051</xdr:rowOff>
    </xdr:to>
    <xdr:sp macro="" textlink="">
      <xdr:nvSpPr>
        <xdr:cNvPr id="19" name="TextBox 26">
          <a:extLst>
            <a:ext uri="{FF2B5EF4-FFF2-40B4-BE49-F238E27FC236}">
              <a16:creationId xmlns:a16="http://schemas.microsoft.com/office/drawing/2014/main" id="{00000000-0008-0000-1800-000013000000}"/>
            </a:ext>
          </a:extLst>
        </xdr:cNvPr>
        <xdr:cNvSpPr txBox="1"/>
      </xdr:nvSpPr>
      <xdr:spPr>
        <a:xfrm>
          <a:off x="5505450" y="18554701"/>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101</xdr:row>
      <xdr:rowOff>0</xdr:rowOff>
    </xdr:from>
    <xdr:to>
      <xdr:col>4</xdr:col>
      <xdr:colOff>628650</xdr:colOff>
      <xdr:row>103</xdr:row>
      <xdr:rowOff>142875</xdr:rowOff>
    </xdr:to>
    <xdr:sp macro="" textlink="">
      <xdr:nvSpPr>
        <xdr:cNvPr id="20" name="TextBox 27">
          <a:extLst>
            <a:ext uri="{FF2B5EF4-FFF2-40B4-BE49-F238E27FC236}">
              <a16:creationId xmlns:a16="http://schemas.microsoft.com/office/drawing/2014/main" id="{00000000-0008-0000-1800-000014000000}"/>
            </a:ext>
          </a:extLst>
        </xdr:cNvPr>
        <xdr:cNvSpPr txBox="1"/>
      </xdr:nvSpPr>
      <xdr:spPr>
        <a:xfrm>
          <a:off x="200025" y="2513647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103</xdr:row>
      <xdr:rowOff>66675</xdr:rowOff>
    </xdr:from>
    <xdr:to>
      <xdr:col>4</xdr:col>
      <xdr:colOff>638175</xdr:colOff>
      <xdr:row>105</xdr:row>
      <xdr:rowOff>209550</xdr:rowOff>
    </xdr:to>
    <xdr:sp macro="" textlink="">
      <xdr:nvSpPr>
        <xdr:cNvPr id="21" name="TextBox 28">
          <a:extLst>
            <a:ext uri="{FF2B5EF4-FFF2-40B4-BE49-F238E27FC236}">
              <a16:creationId xmlns:a16="http://schemas.microsoft.com/office/drawing/2014/main" id="{00000000-0008-0000-1800-000015000000}"/>
            </a:ext>
          </a:extLst>
        </xdr:cNvPr>
        <xdr:cNvSpPr txBox="1"/>
      </xdr:nvSpPr>
      <xdr:spPr>
        <a:xfrm>
          <a:off x="209550" y="257365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106</xdr:row>
      <xdr:rowOff>9525</xdr:rowOff>
    </xdr:from>
    <xdr:to>
      <xdr:col>4</xdr:col>
      <xdr:colOff>647700</xdr:colOff>
      <xdr:row>108</xdr:row>
      <xdr:rowOff>152400</xdr:rowOff>
    </xdr:to>
    <xdr:sp macro="" textlink="">
      <xdr:nvSpPr>
        <xdr:cNvPr id="22" name="TextBox 29">
          <a:extLst>
            <a:ext uri="{FF2B5EF4-FFF2-40B4-BE49-F238E27FC236}">
              <a16:creationId xmlns:a16="http://schemas.microsoft.com/office/drawing/2014/main" id="{00000000-0008-0000-1800-000016000000}"/>
            </a:ext>
          </a:extLst>
        </xdr:cNvPr>
        <xdr:cNvSpPr txBox="1"/>
      </xdr:nvSpPr>
      <xdr:spPr>
        <a:xfrm>
          <a:off x="219075" y="264795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101</xdr:row>
      <xdr:rowOff>123825</xdr:rowOff>
    </xdr:from>
    <xdr:to>
      <xdr:col>9</xdr:col>
      <xdr:colOff>28575</xdr:colOff>
      <xdr:row>104</xdr:row>
      <xdr:rowOff>0</xdr:rowOff>
    </xdr:to>
    <xdr:sp macro="" textlink="">
      <xdr:nvSpPr>
        <xdr:cNvPr id="23" name="TextBox 30">
          <a:extLst>
            <a:ext uri="{FF2B5EF4-FFF2-40B4-BE49-F238E27FC236}">
              <a16:creationId xmlns:a16="http://schemas.microsoft.com/office/drawing/2014/main" id="{00000000-0008-0000-1800-000017000000}"/>
            </a:ext>
          </a:extLst>
        </xdr:cNvPr>
        <xdr:cNvSpPr txBox="1"/>
      </xdr:nvSpPr>
      <xdr:spPr>
        <a:xfrm>
          <a:off x="3267075" y="2526030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103</xdr:row>
      <xdr:rowOff>247650</xdr:rowOff>
    </xdr:from>
    <xdr:to>
      <xdr:col>9</xdr:col>
      <xdr:colOff>38100</xdr:colOff>
      <xdr:row>106</xdr:row>
      <xdr:rowOff>123825</xdr:rowOff>
    </xdr:to>
    <xdr:sp macro="" textlink="">
      <xdr:nvSpPr>
        <xdr:cNvPr id="24" name="TextBox 31">
          <a:extLst>
            <a:ext uri="{FF2B5EF4-FFF2-40B4-BE49-F238E27FC236}">
              <a16:creationId xmlns:a16="http://schemas.microsoft.com/office/drawing/2014/main" id="{00000000-0008-0000-1800-000018000000}"/>
            </a:ext>
          </a:extLst>
        </xdr:cNvPr>
        <xdr:cNvSpPr txBox="1"/>
      </xdr:nvSpPr>
      <xdr:spPr>
        <a:xfrm>
          <a:off x="3276600" y="2591752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106</xdr:row>
      <xdr:rowOff>247650</xdr:rowOff>
    </xdr:from>
    <xdr:to>
      <xdr:col>9</xdr:col>
      <xdr:colOff>47625</xdr:colOff>
      <xdr:row>109</xdr:row>
      <xdr:rowOff>123825</xdr:rowOff>
    </xdr:to>
    <xdr:sp macro="" textlink="">
      <xdr:nvSpPr>
        <xdr:cNvPr id="25" name="TextBox 32">
          <a:extLst>
            <a:ext uri="{FF2B5EF4-FFF2-40B4-BE49-F238E27FC236}">
              <a16:creationId xmlns:a16="http://schemas.microsoft.com/office/drawing/2014/main" id="{00000000-0008-0000-1800-000019000000}"/>
            </a:ext>
          </a:extLst>
        </xdr:cNvPr>
        <xdr:cNvSpPr txBox="1"/>
      </xdr:nvSpPr>
      <xdr:spPr>
        <a:xfrm>
          <a:off x="3286125" y="2671762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114</xdr:row>
      <xdr:rowOff>180975</xdr:rowOff>
    </xdr:from>
    <xdr:to>
      <xdr:col>7</xdr:col>
      <xdr:colOff>285750</xdr:colOff>
      <xdr:row>121</xdr:row>
      <xdr:rowOff>76200</xdr:rowOff>
    </xdr:to>
    <xdr:sp macro="" textlink="">
      <xdr:nvSpPr>
        <xdr:cNvPr id="26" name="สี่เหลี่ยมผืนผ้า 1">
          <a:extLst>
            <a:ext uri="{FF2B5EF4-FFF2-40B4-BE49-F238E27FC236}">
              <a16:creationId xmlns:a16="http://schemas.microsoft.com/office/drawing/2014/main" id="{00000000-0008-0000-1800-00001A000000}"/>
            </a:ext>
          </a:extLst>
        </xdr:cNvPr>
        <xdr:cNvSpPr/>
      </xdr:nvSpPr>
      <xdr:spPr>
        <a:xfrm>
          <a:off x="638175" y="28708350"/>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111</xdr:row>
      <xdr:rowOff>19051</xdr:rowOff>
    </xdr:from>
    <xdr:to>
      <xdr:col>9</xdr:col>
      <xdr:colOff>638175</xdr:colOff>
      <xdr:row>112</xdr:row>
      <xdr:rowOff>19051</xdr:rowOff>
    </xdr:to>
    <xdr:sp macro="" textlink="">
      <xdr:nvSpPr>
        <xdr:cNvPr id="27" name="TextBox 34">
          <a:extLst>
            <a:ext uri="{FF2B5EF4-FFF2-40B4-BE49-F238E27FC236}">
              <a16:creationId xmlns:a16="http://schemas.microsoft.com/office/drawing/2014/main" id="{00000000-0008-0000-1800-00001B000000}"/>
            </a:ext>
          </a:extLst>
        </xdr:cNvPr>
        <xdr:cNvSpPr txBox="1"/>
      </xdr:nvSpPr>
      <xdr:spPr>
        <a:xfrm>
          <a:off x="5505450" y="27822526"/>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138</xdr:row>
      <xdr:rowOff>0</xdr:rowOff>
    </xdr:from>
    <xdr:to>
      <xdr:col>4</xdr:col>
      <xdr:colOff>628650</xdr:colOff>
      <xdr:row>140</xdr:row>
      <xdr:rowOff>142875</xdr:rowOff>
    </xdr:to>
    <xdr:sp macro="" textlink="">
      <xdr:nvSpPr>
        <xdr:cNvPr id="28" name="TextBox 35">
          <a:extLst>
            <a:ext uri="{FF2B5EF4-FFF2-40B4-BE49-F238E27FC236}">
              <a16:creationId xmlns:a16="http://schemas.microsoft.com/office/drawing/2014/main" id="{00000000-0008-0000-1800-00001C000000}"/>
            </a:ext>
          </a:extLst>
        </xdr:cNvPr>
        <xdr:cNvSpPr txBox="1"/>
      </xdr:nvSpPr>
      <xdr:spPr>
        <a:xfrm>
          <a:off x="200025" y="344043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140</xdr:row>
      <xdr:rowOff>66675</xdr:rowOff>
    </xdr:from>
    <xdr:to>
      <xdr:col>4</xdr:col>
      <xdr:colOff>638175</xdr:colOff>
      <xdr:row>142</xdr:row>
      <xdr:rowOff>209550</xdr:rowOff>
    </xdr:to>
    <xdr:sp macro="" textlink="">
      <xdr:nvSpPr>
        <xdr:cNvPr id="29" name="TextBox 36">
          <a:extLst>
            <a:ext uri="{FF2B5EF4-FFF2-40B4-BE49-F238E27FC236}">
              <a16:creationId xmlns:a16="http://schemas.microsoft.com/office/drawing/2014/main" id="{00000000-0008-0000-1800-00001D000000}"/>
            </a:ext>
          </a:extLst>
        </xdr:cNvPr>
        <xdr:cNvSpPr txBox="1"/>
      </xdr:nvSpPr>
      <xdr:spPr>
        <a:xfrm>
          <a:off x="209550" y="3500437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143</xdr:row>
      <xdr:rowOff>9525</xdr:rowOff>
    </xdr:from>
    <xdr:to>
      <xdr:col>4</xdr:col>
      <xdr:colOff>647700</xdr:colOff>
      <xdr:row>145</xdr:row>
      <xdr:rowOff>152400</xdr:rowOff>
    </xdr:to>
    <xdr:sp macro="" textlink="">
      <xdr:nvSpPr>
        <xdr:cNvPr id="30" name="TextBox 37">
          <a:extLst>
            <a:ext uri="{FF2B5EF4-FFF2-40B4-BE49-F238E27FC236}">
              <a16:creationId xmlns:a16="http://schemas.microsoft.com/office/drawing/2014/main" id="{00000000-0008-0000-1800-00001E000000}"/>
            </a:ext>
          </a:extLst>
        </xdr:cNvPr>
        <xdr:cNvSpPr txBox="1"/>
      </xdr:nvSpPr>
      <xdr:spPr>
        <a:xfrm>
          <a:off x="219075" y="357473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138</xdr:row>
      <xdr:rowOff>123825</xdr:rowOff>
    </xdr:from>
    <xdr:to>
      <xdr:col>9</xdr:col>
      <xdr:colOff>28575</xdr:colOff>
      <xdr:row>141</xdr:row>
      <xdr:rowOff>0</xdr:rowOff>
    </xdr:to>
    <xdr:sp macro="" textlink="">
      <xdr:nvSpPr>
        <xdr:cNvPr id="31" name="TextBox 38">
          <a:extLst>
            <a:ext uri="{FF2B5EF4-FFF2-40B4-BE49-F238E27FC236}">
              <a16:creationId xmlns:a16="http://schemas.microsoft.com/office/drawing/2014/main" id="{00000000-0008-0000-1800-00001F000000}"/>
            </a:ext>
          </a:extLst>
        </xdr:cNvPr>
        <xdr:cNvSpPr txBox="1"/>
      </xdr:nvSpPr>
      <xdr:spPr>
        <a:xfrm>
          <a:off x="3267075" y="3452812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140</xdr:row>
      <xdr:rowOff>247650</xdr:rowOff>
    </xdr:from>
    <xdr:to>
      <xdr:col>9</xdr:col>
      <xdr:colOff>38100</xdr:colOff>
      <xdr:row>143</xdr:row>
      <xdr:rowOff>123825</xdr:rowOff>
    </xdr:to>
    <xdr:sp macro="" textlink="">
      <xdr:nvSpPr>
        <xdr:cNvPr id="32" name="TextBox 39">
          <a:extLst>
            <a:ext uri="{FF2B5EF4-FFF2-40B4-BE49-F238E27FC236}">
              <a16:creationId xmlns:a16="http://schemas.microsoft.com/office/drawing/2014/main" id="{00000000-0008-0000-1800-000020000000}"/>
            </a:ext>
          </a:extLst>
        </xdr:cNvPr>
        <xdr:cNvSpPr txBox="1"/>
      </xdr:nvSpPr>
      <xdr:spPr>
        <a:xfrm>
          <a:off x="3276600" y="351853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143</xdr:row>
      <xdr:rowOff>247650</xdr:rowOff>
    </xdr:from>
    <xdr:to>
      <xdr:col>9</xdr:col>
      <xdr:colOff>47625</xdr:colOff>
      <xdr:row>146</xdr:row>
      <xdr:rowOff>123825</xdr:rowOff>
    </xdr:to>
    <xdr:sp macro="" textlink="">
      <xdr:nvSpPr>
        <xdr:cNvPr id="33" name="TextBox 40">
          <a:extLst>
            <a:ext uri="{FF2B5EF4-FFF2-40B4-BE49-F238E27FC236}">
              <a16:creationId xmlns:a16="http://schemas.microsoft.com/office/drawing/2014/main" id="{00000000-0008-0000-1800-000021000000}"/>
            </a:ext>
          </a:extLst>
        </xdr:cNvPr>
        <xdr:cNvSpPr txBox="1"/>
      </xdr:nvSpPr>
      <xdr:spPr>
        <a:xfrm>
          <a:off x="3286125" y="359854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twoCellAnchor>
    <xdr:from>
      <xdr:col>1</xdr:col>
      <xdr:colOff>361950</xdr:colOff>
      <xdr:row>151</xdr:row>
      <xdr:rowOff>180975</xdr:rowOff>
    </xdr:from>
    <xdr:to>
      <xdr:col>7</xdr:col>
      <xdr:colOff>285750</xdr:colOff>
      <xdr:row>158</xdr:row>
      <xdr:rowOff>76200</xdr:rowOff>
    </xdr:to>
    <xdr:sp macro="" textlink="">
      <xdr:nvSpPr>
        <xdr:cNvPr id="34" name="สี่เหลี่ยมผืนผ้า 1">
          <a:extLst>
            <a:ext uri="{FF2B5EF4-FFF2-40B4-BE49-F238E27FC236}">
              <a16:creationId xmlns:a16="http://schemas.microsoft.com/office/drawing/2014/main" id="{00000000-0008-0000-1800-000022000000}"/>
            </a:ext>
          </a:extLst>
        </xdr:cNvPr>
        <xdr:cNvSpPr/>
      </xdr:nvSpPr>
      <xdr:spPr>
        <a:xfrm>
          <a:off x="638175" y="37976175"/>
          <a:ext cx="3962400" cy="1476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th-TH" sz="1100"/>
        </a:p>
      </xdr:txBody>
    </xdr:sp>
    <xdr:clientData/>
  </xdr:twoCellAnchor>
  <xdr:twoCellAnchor>
    <xdr:from>
      <xdr:col>9</xdr:col>
      <xdr:colOff>95250</xdr:colOff>
      <xdr:row>148</xdr:row>
      <xdr:rowOff>19051</xdr:rowOff>
    </xdr:from>
    <xdr:to>
      <xdr:col>9</xdr:col>
      <xdr:colOff>638175</xdr:colOff>
      <xdr:row>149</xdr:row>
      <xdr:rowOff>19051</xdr:rowOff>
    </xdr:to>
    <xdr:sp macro="" textlink="">
      <xdr:nvSpPr>
        <xdr:cNvPr id="35" name="TextBox 42">
          <a:extLst>
            <a:ext uri="{FF2B5EF4-FFF2-40B4-BE49-F238E27FC236}">
              <a16:creationId xmlns:a16="http://schemas.microsoft.com/office/drawing/2014/main" id="{00000000-0008-0000-1800-000023000000}"/>
            </a:ext>
          </a:extLst>
        </xdr:cNvPr>
        <xdr:cNvSpPr txBox="1"/>
      </xdr:nvSpPr>
      <xdr:spPr>
        <a:xfrm>
          <a:off x="5505450" y="37090351"/>
          <a:ext cx="514350"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100"/>
            <a:t>วผ.11</a:t>
          </a:r>
        </a:p>
      </xdr:txBody>
    </xdr:sp>
    <xdr:clientData/>
  </xdr:twoCellAnchor>
  <xdr:twoCellAnchor>
    <xdr:from>
      <xdr:col>0</xdr:col>
      <xdr:colOff>200025</xdr:colOff>
      <xdr:row>175</xdr:row>
      <xdr:rowOff>0</xdr:rowOff>
    </xdr:from>
    <xdr:to>
      <xdr:col>4</xdr:col>
      <xdr:colOff>628650</xdr:colOff>
      <xdr:row>177</xdr:row>
      <xdr:rowOff>142875</xdr:rowOff>
    </xdr:to>
    <xdr:sp macro="" textlink="">
      <xdr:nvSpPr>
        <xdr:cNvPr id="36" name="TextBox 43">
          <a:extLst>
            <a:ext uri="{FF2B5EF4-FFF2-40B4-BE49-F238E27FC236}">
              <a16:creationId xmlns:a16="http://schemas.microsoft.com/office/drawing/2014/main" id="{00000000-0008-0000-1800-000024000000}"/>
            </a:ext>
          </a:extLst>
        </xdr:cNvPr>
        <xdr:cNvSpPr txBox="1"/>
      </xdr:nvSpPr>
      <xdr:spPr>
        <a:xfrm>
          <a:off x="200025" y="43672125"/>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(นายนิคม ทิศแก้ว)</a:t>
          </a:r>
          <a:endParaRPr lang="th-TH" sz="1400">
            <a:latin typeface="TH SarabunPSK" pitchFamily="34" charset="-34"/>
            <a:cs typeface="TH SarabunPSK" pitchFamily="34" charset="-34"/>
          </a:endParaRPr>
        </a:p>
      </xdr:txBody>
    </xdr:sp>
    <xdr:clientData/>
  </xdr:twoCellAnchor>
  <xdr:twoCellAnchor>
    <xdr:from>
      <xdr:col>0</xdr:col>
      <xdr:colOff>209550</xdr:colOff>
      <xdr:row>177</xdr:row>
      <xdr:rowOff>66675</xdr:rowOff>
    </xdr:from>
    <xdr:to>
      <xdr:col>4</xdr:col>
      <xdr:colOff>638175</xdr:colOff>
      <xdr:row>179</xdr:row>
      <xdr:rowOff>209550</xdr:rowOff>
    </xdr:to>
    <xdr:sp macro="" textlink="">
      <xdr:nvSpPr>
        <xdr:cNvPr id="37" name="TextBox 44">
          <a:extLst>
            <a:ext uri="{FF2B5EF4-FFF2-40B4-BE49-F238E27FC236}">
              <a16:creationId xmlns:a16="http://schemas.microsoft.com/office/drawing/2014/main" id="{00000000-0008-0000-1800-000025000000}"/>
            </a:ext>
          </a:extLst>
        </xdr:cNvPr>
        <xdr:cNvSpPr txBox="1"/>
      </xdr:nvSpPr>
      <xdr:spPr>
        <a:xfrm>
          <a:off x="209550" y="4427220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a:t>
          </a:r>
        </a:p>
        <a:p>
          <a:pPr algn="ctr"/>
          <a:r>
            <a:rPr lang="th-TH" sz="1400" baseline="0">
              <a:latin typeface="TH SarabunPSK" pitchFamily="34" charset="-34"/>
              <a:cs typeface="TH SarabunPSK" pitchFamily="34" charset="-34"/>
            </a:rPr>
            <a:t>ครูผู้ประเมิน</a:t>
          </a:r>
          <a:endParaRPr lang="th-TH" sz="1400">
            <a:latin typeface="TH SarabunPSK" pitchFamily="34" charset="-34"/>
            <a:cs typeface="TH SarabunPSK" pitchFamily="34" charset="-34"/>
          </a:endParaRPr>
        </a:p>
      </xdr:txBody>
    </xdr:sp>
    <xdr:clientData/>
  </xdr:twoCellAnchor>
  <xdr:twoCellAnchor>
    <xdr:from>
      <xdr:col>0</xdr:col>
      <xdr:colOff>219075</xdr:colOff>
      <xdr:row>180</xdr:row>
      <xdr:rowOff>9525</xdr:rowOff>
    </xdr:from>
    <xdr:to>
      <xdr:col>4</xdr:col>
      <xdr:colOff>647700</xdr:colOff>
      <xdr:row>182</xdr:row>
      <xdr:rowOff>152400</xdr:rowOff>
    </xdr:to>
    <xdr:sp macro="" textlink="">
      <xdr:nvSpPr>
        <xdr:cNvPr id="38" name="TextBox 45">
          <a:extLst>
            <a:ext uri="{FF2B5EF4-FFF2-40B4-BE49-F238E27FC236}">
              <a16:creationId xmlns:a16="http://schemas.microsoft.com/office/drawing/2014/main" id="{00000000-0008-0000-1800-000026000000}"/>
            </a:ext>
          </a:extLst>
        </xdr:cNvPr>
        <xdr:cNvSpPr txBox="1"/>
      </xdr:nvSpPr>
      <xdr:spPr>
        <a:xfrm>
          <a:off x="219075" y="45015150"/>
          <a:ext cx="21336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(นางกิตติญาณี   หิริศักดิ์สกุล)</a:t>
          </a:r>
        </a:p>
        <a:p>
          <a:pPr algn="ctr"/>
          <a:r>
            <a:rPr lang="th-TH" sz="1400" baseline="0">
              <a:latin typeface="TH SarabunPSK" pitchFamily="34" charset="-34"/>
              <a:cs typeface="TH SarabunPSK" pitchFamily="34" charset="-34"/>
            </a:rPr>
            <a:t>หัวหน้ากลุ่มสาระการเรียนรู้</a:t>
          </a:r>
          <a:endParaRPr lang="th-TH" sz="1400">
            <a:latin typeface="TH SarabunPSK" pitchFamily="34" charset="-34"/>
            <a:cs typeface="TH SarabunPSK" pitchFamily="34" charset="-34"/>
          </a:endParaRPr>
        </a:p>
      </xdr:txBody>
    </xdr:sp>
    <xdr:clientData/>
  </xdr:twoCellAnchor>
  <xdr:twoCellAnchor>
    <xdr:from>
      <xdr:col>5</xdr:col>
      <xdr:colOff>561975</xdr:colOff>
      <xdr:row>175</xdr:row>
      <xdr:rowOff>123825</xdr:rowOff>
    </xdr:from>
    <xdr:to>
      <xdr:col>9</xdr:col>
      <xdr:colOff>28575</xdr:colOff>
      <xdr:row>178</xdr:row>
      <xdr:rowOff>0</xdr:rowOff>
    </xdr:to>
    <xdr:sp macro="" textlink="">
      <xdr:nvSpPr>
        <xdr:cNvPr id="39" name="TextBox 46">
          <a:extLst>
            <a:ext uri="{FF2B5EF4-FFF2-40B4-BE49-F238E27FC236}">
              <a16:creationId xmlns:a16="http://schemas.microsoft.com/office/drawing/2014/main" id="{00000000-0008-0000-1800-000027000000}"/>
            </a:ext>
          </a:extLst>
        </xdr:cNvPr>
        <xdr:cNvSpPr txBox="1"/>
      </xdr:nvSpPr>
      <xdr:spPr>
        <a:xfrm>
          <a:off x="3267075" y="43795950"/>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(นางมลิวัลย์   อุดมพันธ์)</a:t>
          </a:r>
        </a:p>
        <a:p>
          <a:pPr algn="ctr"/>
          <a:r>
            <a:rPr lang="th-TH" sz="1400" baseline="0">
              <a:latin typeface="TH SarabunPSK" pitchFamily="34" charset="-34"/>
              <a:cs typeface="TH SarabunPSK" pitchFamily="34" charset="-34"/>
            </a:rPr>
            <a:t>หัวหน้างานวัดผล</a:t>
          </a:r>
          <a:endParaRPr lang="th-TH" sz="1400">
            <a:latin typeface="TH SarabunPSK" pitchFamily="34" charset="-34"/>
            <a:cs typeface="TH SarabunPSK" pitchFamily="34" charset="-34"/>
          </a:endParaRPr>
        </a:p>
      </xdr:txBody>
    </xdr:sp>
    <xdr:clientData/>
  </xdr:twoCellAnchor>
  <xdr:twoCellAnchor>
    <xdr:from>
      <xdr:col>5</xdr:col>
      <xdr:colOff>571500</xdr:colOff>
      <xdr:row>177</xdr:row>
      <xdr:rowOff>247650</xdr:rowOff>
    </xdr:from>
    <xdr:to>
      <xdr:col>9</xdr:col>
      <xdr:colOff>38100</xdr:colOff>
      <xdr:row>180</xdr:row>
      <xdr:rowOff>123825</xdr:rowOff>
    </xdr:to>
    <xdr:sp macro="" textlink="">
      <xdr:nvSpPr>
        <xdr:cNvPr id="40" name="TextBox 47">
          <a:extLst>
            <a:ext uri="{FF2B5EF4-FFF2-40B4-BE49-F238E27FC236}">
              <a16:creationId xmlns:a16="http://schemas.microsoft.com/office/drawing/2014/main" id="{00000000-0008-0000-1800-000028000000}"/>
            </a:ext>
          </a:extLst>
        </xdr:cNvPr>
        <xdr:cNvSpPr txBox="1"/>
      </xdr:nvSpPr>
      <xdr:spPr>
        <a:xfrm>
          <a:off x="3276600" y="444531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(นายชาญณรงค์  ผดุงชอบ)</a:t>
          </a:r>
        </a:p>
        <a:p>
          <a:pPr algn="ctr"/>
          <a:r>
            <a:rPr lang="th-TH" sz="1400" baseline="0">
              <a:latin typeface="TH SarabunPSK" pitchFamily="34" charset="-34"/>
              <a:cs typeface="TH SarabunPSK" pitchFamily="34" charset="-34"/>
            </a:rPr>
            <a:t>รองผู้อำนวยการกลุ่มบริหารวิชาการ</a:t>
          </a:r>
          <a:endParaRPr lang="th-TH" sz="1400">
            <a:latin typeface="TH SarabunPSK" pitchFamily="34" charset="-34"/>
            <a:cs typeface="TH SarabunPSK" pitchFamily="34" charset="-34"/>
          </a:endParaRPr>
        </a:p>
      </xdr:txBody>
    </xdr:sp>
    <xdr:clientData/>
  </xdr:twoCellAnchor>
  <xdr:twoCellAnchor>
    <xdr:from>
      <xdr:col>5</xdr:col>
      <xdr:colOff>581025</xdr:colOff>
      <xdr:row>180</xdr:row>
      <xdr:rowOff>247650</xdr:rowOff>
    </xdr:from>
    <xdr:to>
      <xdr:col>9</xdr:col>
      <xdr:colOff>47625</xdr:colOff>
      <xdr:row>183</xdr:row>
      <xdr:rowOff>123825</xdr:rowOff>
    </xdr:to>
    <xdr:sp macro="" textlink="">
      <xdr:nvSpPr>
        <xdr:cNvPr id="41" name="TextBox 48">
          <a:extLst>
            <a:ext uri="{FF2B5EF4-FFF2-40B4-BE49-F238E27FC236}">
              <a16:creationId xmlns:a16="http://schemas.microsoft.com/office/drawing/2014/main" id="{00000000-0008-0000-1800-000029000000}"/>
            </a:ext>
          </a:extLst>
        </xdr:cNvPr>
        <xdr:cNvSpPr txBox="1"/>
      </xdr:nvSpPr>
      <xdr:spPr>
        <a:xfrm>
          <a:off x="3286125" y="45253275"/>
          <a:ext cx="21717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 ...............................................</a:t>
          </a:r>
        </a:p>
        <a:p>
          <a:pPr algn="ctr"/>
          <a:r>
            <a:rPr lang="th-TH" sz="1400" baseline="0">
              <a:latin typeface="TH SarabunPSK" pitchFamily="34" charset="-34"/>
              <a:cs typeface="TH SarabunPSK" pitchFamily="34" charset="-34"/>
            </a:rPr>
            <a:t>(นายพิสิษฐ   ศักดา)</a:t>
          </a:r>
        </a:p>
        <a:p>
          <a:pPr algn="ctr"/>
          <a:r>
            <a:rPr lang="th-TH" sz="1400">
              <a:latin typeface="TH SarabunPSK" pitchFamily="34" charset="-34"/>
              <a:cs typeface="TH SarabunPSK" pitchFamily="34" charset="-34"/>
            </a:rPr>
            <a:t>ผู้อำนวยการโรงเรียนสุราษฎร์ธานี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66675</xdr:colOff>
      <xdr:row>0</xdr:row>
      <xdr:rowOff>123825</xdr:rowOff>
    </xdr:from>
    <xdr:to>
      <xdr:col>15</xdr:col>
      <xdr:colOff>247650</xdr:colOff>
      <xdr:row>1</xdr:row>
      <xdr:rowOff>152400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6629400" y="123825"/>
          <a:ext cx="561975" cy="266700"/>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t"/>
        <a:lstStyle/>
        <a:p>
          <a:r>
            <a:rPr lang="th-TH" sz="1400">
              <a:latin typeface="BrowalliaUPC" pitchFamily="34" charset="-34"/>
              <a:cs typeface="BrowalliaUPC" pitchFamily="34" charset="-34"/>
            </a:rPr>
            <a:t>วผ.1</a:t>
          </a:r>
          <a:r>
            <a:rPr lang="en-US" sz="1400">
              <a:latin typeface="BrowalliaUPC" pitchFamily="34" charset="-34"/>
              <a:cs typeface="BrowalliaUPC" pitchFamily="34" charset="-34"/>
            </a:rPr>
            <a:t>3</a:t>
          </a:r>
          <a:endParaRPr lang="th-TH" sz="1400">
            <a:latin typeface="BrowalliaUPC" pitchFamily="34" charset="-34"/>
            <a:cs typeface="BrowalliaUPC" pitchFamily="34" charset="-34"/>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209550</xdr:colOff>
      <xdr:row>35</xdr:row>
      <xdr:rowOff>57149</xdr:rowOff>
    </xdr:from>
    <xdr:to>
      <xdr:col>24</xdr:col>
      <xdr:colOff>0</xdr:colOff>
      <xdr:row>39</xdr:row>
      <xdr:rowOff>200024</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5506700" y="737234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22</xdr:col>
      <xdr:colOff>638175</xdr:colOff>
      <xdr:row>1</xdr:row>
      <xdr:rowOff>19051</xdr:rowOff>
    </xdr:from>
    <xdr:to>
      <xdr:col>24</xdr:col>
      <xdr:colOff>0</xdr:colOff>
      <xdr:row>2</xdr:row>
      <xdr:rowOff>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15935325"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วผ.8</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209550</xdr:colOff>
      <xdr:row>38</xdr:row>
      <xdr:rowOff>57149</xdr:rowOff>
    </xdr:from>
    <xdr:to>
      <xdr:col>29</xdr:col>
      <xdr:colOff>0</xdr:colOff>
      <xdr:row>42</xdr:row>
      <xdr:rowOff>200024</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7078325" y="7972424"/>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27</xdr:col>
      <xdr:colOff>638175</xdr:colOff>
      <xdr:row>1</xdr:row>
      <xdr:rowOff>19051</xdr:rowOff>
    </xdr:from>
    <xdr:to>
      <xdr:col>29</xdr:col>
      <xdr:colOff>0</xdr:colOff>
      <xdr:row>2</xdr:row>
      <xdr:rowOff>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17506950"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วผ.9</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209550</xdr:colOff>
      <xdr:row>35</xdr:row>
      <xdr:rowOff>57149</xdr:rowOff>
    </xdr:from>
    <xdr:to>
      <xdr:col>29</xdr:col>
      <xdr:colOff>0</xdr:colOff>
      <xdr:row>39</xdr:row>
      <xdr:rowOff>200024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6878300" y="737234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27</xdr:col>
      <xdr:colOff>638175</xdr:colOff>
      <xdr:row>1</xdr:row>
      <xdr:rowOff>19051</xdr:rowOff>
    </xdr:from>
    <xdr:to>
      <xdr:col>29</xdr:col>
      <xdr:colOff>0</xdr:colOff>
      <xdr:row>2</xdr:row>
      <xdr:rowOff>0</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17306925"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วผ.10</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209550</xdr:colOff>
      <xdr:row>35</xdr:row>
      <xdr:rowOff>57149</xdr:rowOff>
    </xdr:from>
    <xdr:to>
      <xdr:col>27</xdr:col>
      <xdr:colOff>0</xdr:colOff>
      <xdr:row>39</xdr:row>
      <xdr:rowOff>200024</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7164050" y="7372349"/>
          <a:ext cx="1914525" cy="942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บันทึกข้อมูลแล้ว</a:t>
          </a:r>
        </a:p>
        <a:p>
          <a:pPr algn="ctr"/>
          <a:r>
            <a:rPr lang="th-TH" sz="1400">
              <a:latin typeface="TH SarabunPSK" pitchFamily="34" charset="-34"/>
              <a:cs typeface="TH SarabunPSK" pitchFamily="34" charset="-34"/>
            </a:rPr>
            <a:t>ลงชื่อ</a:t>
          </a:r>
          <a:r>
            <a:rPr lang="th-TH" sz="1400" baseline="0">
              <a:latin typeface="TH SarabunPSK" pitchFamily="34" charset="-34"/>
              <a:cs typeface="TH SarabunPSK" pitchFamily="34" charset="-34"/>
            </a:rPr>
            <a:t>..........................................</a:t>
          </a:r>
          <a:endParaRPr lang="th-TH" sz="1400">
            <a:latin typeface="TH SarabunPSK" pitchFamily="34" charset="-34"/>
            <a:cs typeface="TH SarabunPSK" pitchFamily="34" charset="-34"/>
          </a:endParaRPr>
        </a:p>
        <a:p>
          <a:pPr algn="ctr"/>
          <a:r>
            <a:rPr lang="th-TH" sz="1400">
              <a:latin typeface="TH SarabunPSK" pitchFamily="34" charset="-34"/>
              <a:cs typeface="TH SarabunPSK" pitchFamily="34" charset="-34"/>
            </a:rPr>
            <a:t>(.........................................)</a:t>
          </a:r>
        </a:p>
        <a:p>
          <a:pPr algn="ctr"/>
          <a:r>
            <a:rPr lang="th-TH" sz="1400">
              <a:latin typeface="TH SarabunPSK" pitchFamily="34" charset="-34"/>
              <a:cs typeface="TH SarabunPSK" pitchFamily="34" charset="-34"/>
            </a:rPr>
            <a:t>เจ้าหน้าที่งานทะเบียน</a:t>
          </a:r>
        </a:p>
        <a:p>
          <a:pPr algn="ctr"/>
          <a:r>
            <a:rPr lang="th-TH" sz="1400">
              <a:latin typeface="TH SarabunPSK" pitchFamily="34" charset="-34"/>
              <a:cs typeface="TH SarabunPSK" pitchFamily="34" charset="-34"/>
            </a:rPr>
            <a:t>............/............../..............</a:t>
          </a:r>
        </a:p>
      </xdr:txBody>
    </xdr:sp>
    <xdr:clientData/>
  </xdr:twoCellAnchor>
  <xdr:twoCellAnchor>
    <xdr:from>
      <xdr:col>25</xdr:col>
      <xdr:colOff>638175</xdr:colOff>
      <xdr:row>1</xdr:row>
      <xdr:rowOff>19051</xdr:rowOff>
    </xdr:from>
    <xdr:to>
      <xdr:col>27</xdr:col>
      <xdr:colOff>0</xdr:colOff>
      <xdr:row>2</xdr:row>
      <xdr:rowOff>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17592675" y="342901"/>
          <a:ext cx="1485900" cy="3238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1400">
              <a:latin typeface="TH SarabunPSK" pitchFamily="34" charset="-34"/>
              <a:cs typeface="TH SarabunPSK" pitchFamily="34" charset="-34"/>
            </a:rPr>
            <a:t>วผ.8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m/cd/cd/form_score2551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out59\MSET\159\cd\cd\form_score2551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52 (m1_tue)"/>
      <sheetName val="2552 (m1_fri)"/>
      <sheetName val="student51_gr"/>
      <sheetName val="sd"/>
      <sheetName val="name_pp2552_53"/>
      <sheetName val="53_test4"/>
      <sheetName val="2552 (4_12)"/>
      <sheetName val="2552 (4_11)"/>
      <sheetName val="2552 (4_10)"/>
      <sheetName val="2552 (4_9)"/>
      <sheetName val="2552 (4_8)"/>
      <sheetName val="2551"/>
      <sheetName val="jom"/>
      <sheetName val="score_252"/>
      <sheetName val="m4_1_52"/>
      <sheetName val="m23_52"/>
      <sheetName val="พิมพ์คะแนน (m2_3)1"/>
      <sheetName val="All"/>
      <sheetName val="พิมพ์คะแนน (2)"/>
      <sheetName val="คุณลักษณะ(m2_3)1"/>
      <sheetName val="คุณลักษณะ(old)1"/>
      <sheetName val="พิมพ์คะแนน"/>
      <sheetName val="คุณลักษณะ"/>
      <sheetName val="พิมพ์คะแนน (old)"/>
      <sheetName val="g1"/>
      <sheetName val="m6_1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Q3">
            <v>79.5</v>
          </cell>
        </row>
        <row r="4">
          <cell r="AQ4">
            <v>74.5</v>
          </cell>
        </row>
        <row r="5">
          <cell r="AQ5">
            <v>69.5</v>
          </cell>
        </row>
        <row r="6">
          <cell r="AQ6">
            <v>64.5</v>
          </cell>
        </row>
        <row r="7">
          <cell r="AQ7">
            <v>59.5</v>
          </cell>
        </row>
        <row r="8">
          <cell r="AQ8">
            <v>54.5</v>
          </cell>
        </row>
        <row r="9">
          <cell r="AQ9">
            <v>49.5</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552 (m1_tue)"/>
      <sheetName val="2552 (m1_fri)"/>
      <sheetName val="student51_gr"/>
      <sheetName val="sd"/>
      <sheetName val="name_pp2552_53"/>
      <sheetName val="53_test4"/>
      <sheetName val="2552 (4_12)"/>
      <sheetName val="2552 (4_11)"/>
      <sheetName val="2552 (4_10)"/>
      <sheetName val="2552 (4_9)"/>
      <sheetName val="2552 (4_8)"/>
      <sheetName val="2551"/>
      <sheetName val="jom"/>
      <sheetName val="score_252"/>
      <sheetName val="m4_1_52"/>
      <sheetName val="m23_52"/>
      <sheetName val="พิมพ์คะแนน (m2_3)1"/>
      <sheetName val="All"/>
      <sheetName val="พิมพ์คะแนน (2)"/>
      <sheetName val="คุณลักษณะ(m2_3)1"/>
      <sheetName val="คุณลักษณะ(old)1"/>
      <sheetName val="พิมพ์คะแนน"/>
      <sheetName val="คุณลักษณะ"/>
      <sheetName val="พิมพ์คะแนน (old)"/>
      <sheetName val="g1"/>
      <sheetName val="m6_1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Q3">
            <v>79.5</v>
          </cell>
        </row>
        <row r="4">
          <cell r="AQ4">
            <v>74.5</v>
          </cell>
        </row>
        <row r="5">
          <cell r="AQ5">
            <v>69.5</v>
          </cell>
        </row>
        <row r="6">
          <cell r="AQ6">
            <v>64.5</v>
          </cell>
        </row>
        <row r="7">
          <cell r="AQ7">
            <v>59.5</v>
          </cell>
        </row>
        <row r="8">
          <cell r="AQ8">
            <v>54.5</v>
          </cell>
        </row>
        <row r="9">
          <cell r="AQ9">
            <v>49.5</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24"/>
  <sheetViews>
    <sheetView topLeftCell="A13" workbookViewId="0">
      <selection activeCell="E8" sqref="E8"/>
    </sheetView>
  </sheetViews>
  <sheetFormatPr defaultRowHeight="23.25"/>
  <cols>
    <col min="1" max="16384" width="9.140625" style="729"/>
  </cols>
  <sheetData>
    <row r="1" spans="1:15" ht="36" thickTop="1" thickBot="1">
      <c r="A1" s="948" t="s">
        <v>528</v>
      </c>
      <c r="B1" s="949"/>
      <c r="C1" s="949"/>
      <c r="D1" s="949"/>
      <c r="E1" s="949"/>
      <c r="F1" s="949"/>
      <c r="G1" s="949"/>
      <c r="H1" s="949"/>
      <c r="I1" s="950"/>
    </row>
    <row r="2" spans="1:15" ht="24.75" thickTop="1" thickBot="1">
      <c r="A2" s="951" t="s">
        <v>527</v>
      </c>
      <c r="B2" s="952"/>
    </row>
    <row r="3" spans="1:15" ht="27" thickTop="1">
      <c r="A3" s="729" t="s">
        <v>529</v>
      </c>
    </row>
    <row r="4" spans="1:15">
      <c r="A4" s="729" t="s">
        <v>534</v>
      </c>
    </row>
    <row r="5" spans="1:15" ht="26.25">
      <c r="A5" s="729" t="s">
        <v>539</v>
      </c>
    </row>
    <row r="6" spans="1:15">
      <c r="A6" s="732" t="s">
        <v>540</v>
      </c>
      <c r="B6" s="732"/>
      <c r="C6" s="732"/>
      <c r="D6" s="732"/>
      <c r="E6" s="731"/>
      <c r="F6" s="731"/>
      <c r="G6" s="731"/>
      <c r="H6" s="731"/>
    </row>
    <row r="7" spans="1:15">
      <c r="A7" s="729" t="s">
        <v>530</v>
      </c>
    </row>
    <row r="8" spans="1:15">
      <c r="A8" s="729" t="s">
        <v>531</v>
      </c>
    </row>
    <row r="9" spans="1:15">
      <c r="A9" s="729" t="s">
        <v>533</v>
      </c>
      <c r="M9" s="730"/>
      <c r="N9" s="730"/>
      <c r="O9" s="730"/>
    </row>
    <row r="16" spans="1:15">
      <c r="A16" s="729" t="s">
        <v>754</v>
      </c>
    </row>
    <row r="17" spans="1:6">
      <c r="A17" s="729" t="s">
        <v>755</v>
      </c>
    </row>
    <row r="18" spans="1:6">
      <c r="A18" s="729" t="s">
        <v>752</v>
      </c>
    </row>
    <row r="19" spans="1:6">
      <c r="A19" s="729" t="s">
        <v>753</v>
      </c>
    </row>
    <row r="21" spans="1:6">
      <c r="E21" s="732" t="s">
        <v>535</v>
      </c>
      <c r="F21" s="729" t="s">
        <v>537</v>
      </c>
    </row>
    <row r="22" spans="1:6">
      <c r="E22" s="732"/>
    </row>
    <row r="23" spans="1:6">
      <c r="F23" s="729" t="s">
        <v>538</v>
      </c>
    </row>
    <row r="24" spans="1:6">
      <c r="F24" s="729" t="s">
        <v>536</v>
      </c>
    </row>
  </sheetData>
  <mergeCells count="2">
    <mergeCell ref="A1:I1"/>
    <mergeCell ref="A2:B2"/>
  </mergeCells>
  <pageMargins left="0.28000000000000003" right="0.21" top="0.41" bottom="0.4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5"/>
  <sheetViews>
    <sheetView view="pageLayout" zoomScaleNormal="100" workbookViewId="0">
      <selection activeCell="B24" sqref="B24"/>
    </sheetView>
  </sheetViews>
  <sheetFormatPr defaultRowHeight="12.75"/>
  <cols>
    <col min="1" max="1" width="2.140625" style="380" customWidth="1"/>
    <col min="2" max="2" width="11" style="380" customWidth="1"/>
    <col min="3" max="12" width="3.7109375" style="380" customWidth="1"/>
    <col min="13" max="20" width="5.28515625" style="380" customWidth="1"/>
    <col min="21" max="21" width="2.140625" style="380" customWidth="1"/>
    <col min="22" max="22" width="11" style="380" hidden="1" customWidth="1"/>
    <col min="23" max="32" width="3.7109375" style="380" hidden="1" customWidth="1"/>
    <col min="33" max="40" width="5.28515625" style="380" hidden="1" customWidth="1"/>
    <col min="41" max="41" width="2.140625" style="380" customWidth="1"/>
    <col min="42" max="42" width="2.140625" style="380" hidden="1" customWidth="1"/>
    <col min="43" max="43" width="11" style="380" hidden="1" customWidth="1"/>
    <col min="44" max="53" width="3.7109375" style="380" hidden="1" customWidth="1"/>
    <col min="54" max="61" width="5.28515625" style="380" hidden="1" customWidth="1"/>
    <col min="62" max="16384" width="9.140625" style="380"/>
  </cols>
  <sheetData>
    <row r="1" spans="1:62" ht="20.25" customHeight="1">
      <c r="Q1" s="1010" t="s">
        <v>211</v>
      </c>
      <c r="R1" s="1010"/>
      <c r="BF1" s="381" t="s">
        <v>487</v>
      </c>
    </row>
    <row r="2" spans="1:62" ht="6" customHeight="1">
      <c r="O2" s="382"/>
      <c r="P2" s="382"/>
      <c r="BD2" s="382"/>
      <c r="BE2" s="382"/>
    </row>
    <row r="3" spans="1:62" ht="19.5" customHeight="1">
      <c r="A3" s="383"/>
      <c r="B3" s="383"/>
      <c r="C3" s="383"/>
      <c r="D3" s="383"/>
      <c r="E3" s="383"/>
      <c r="F3" s="383"/>
      <c r="G3" s="383"/>
      <c r="H3" s="383"/>
      <c r="I3" s="383"/>
      <c r="J3" s="383"/>
      <c r="K3" s="383"/>
      <c r="L3" s="383"/>
      <c r="M3" s="383"/>
      <c r="N3" s="383"/>
      <c r="O3" s="383"/>
      <c r="P3" s="383"/>
      <c r="AO3" s="383"/>
      <c r="AP3" s="383"/>
      <c r="AQ3" s="383"/>
      <c r="AR3" s="383"/>
      <c r="AS3" s="383"/>
      <c r="AT3" s="383"/>
      <c r="AU3" s="383"/>
      <c r="AV3" s="383"/>
      <c r="AW3" s="383"/>
      <c r="AX3" s="383"/>
      <c r="AY3" s="383"/>
      <c r="AZ3" s="383"/>
      <c r="BA3" s="383"/>
      <c r="BB3" s="383"/>
      <c r="BC3" s="383"/>
      <c r="BD3" s="383"/>
      <c r="BE3" s="383"/>
    </row>
    <row r="4" spans="1:62" ht="20.100000000000001" customHeight="1">
      <c r="A4" s="383"/>
      <c r="B4" s="383"/>
      <c r="C4" s="383"/>
      <c r="D4" s="383"/>
      <c r="E4" s="383"/>
      <c r="F4" s="383"/>
      <c r="G4" s="383"/>
      <c r="H4" s="383"/>
      <c r="I4" s="383"/>
      <c r="J4" s="383"/>
      <c r="K4" s="383"/>
      <c r="L4" s="383"/>
      <c r="M4" s="383"/>
      <c r="N4" s="383"/>
      <c r="O4" s="383"/>
      <c r="P4" s="383"/>
      <c r="AO4" s="383"/>
      <c r="AP4" s="383"/>
      <c r="AQ4" s="383"/>
      <c r="AR4" s="383"/>
      <c r="AS4" s="383"/>
      <c r="AT4" s="383"/>
      <c r="AU4" s="383"/>
      <c r="AV4" s="383"/>
      <c r="AW4" s="383"/>
      <c r="AX4" s="383"/>
      <c r="AY4" s="383"/>
      <c r="AZ4" s="383"/>
      <c r="BA4" s="383"/>
      <c r="BB4" s="383"/>
      <c r="BC4" s="383"/>
      <c r="BD4" s="383"/>
      <c r="BE4" s="383"/>
    </row>
    <row r="5" spans="1:62" ht="20.100000000000001" customHeight="1">
      <c r="A5" s="383"/>
      <c r="B5" s="383"/>
      <c r="C5" s="383"/>
      <c r="D5" s="383"/>
      <c r="E5" s="383"/>
      <c r="F5" s="383"/>
      <c r="G5" s="383"/>
      <c r="H5" s="383"/>
      <c r="I5" s="383"/>
      <c r="J5" s="383"/>
      <c r="K5" s="383"/>
      <c r="L5" s="383"/>
      <c r="M5" s="383"/>
      <c r="N5" s="383"/>
      <c r="O5" s="383"/>
      <c r="P5" s="383"/>
      <c r="AO5" s="383"/>
      <c r="AP5" s="383"/>
      <c r="AQ5" s="383"/>
      <c r="AR5" s="383"/>
      <c r="AS5" s="383"/>
      <c r="AT5" s="383"/>
      <c r="AU5" s="383"/>
      <c r="AV5" s="383"/>
      <c r="AW5" s="383"/>
      <c r="AX5" s="383"/>
      <c r="AY5" s="383"/>
      <c r="AZ5" s="383"/>
      <c r="BA5" s="383"/>
      <c r="BB5" s="383"/>
      <c r="BC5" s="383"/>
      <c r="BD5" s="383"/>
      <c r="BE5" s="383"/>
    </row>
    <row r="6" spans="1:62" ht="6" customHeight="1">
      <c r="A6" s="383"/>
      <c r="B6" s="383"/>
      <c r="C6" s="383"/>
      <c r="D6" s="383"/>
      <c r="E6" s="383"/>
      <c r="F6" s="383"/>
      <c r="G6" s="383"/>
      <c r="H6" s="383"/>
      <c r="I6" s="383"/>
      <c r="J6" s="383"/>
      <c r="K6" s="383"/>
      <c r="L6" s="383"/>
      <c r="M6" s="383"/>
      <c r="N6" s="383"/>
      <c r="O6" s="383"/>
      <c r="P6" s="383"/>
      <c r="AO6" s="383"/>
      <c r="AP6" s="383"/>
      <c r="AQ6" s="383"/>
      <c r="AR6" s="383"/>
      <c r="AS6" s="383"/>
      <c r="AT6" s="383"/>
      <c r="AU6" s="383"/>
      <c r="AV6" s="383"/>
      <c r="AW6" s="383"/>
      <c r="AX6" s="383"/>
      <c r="AY6" s="383"/>
      <c r="AZ6" s="383"/>
      <c r="BA6" s="383"/>
      <c r="BB6" s="383"/>
      <c r="BC6" s="383"/>
      <c r="BD6" s="383"/>
      <c r="BE6" s="383"/>
    </row>
    <row r="7" spans="1:62" ht="22.5" customHeight="1">
      <c r="A7" s="383"/>
      <c r="B7" s="968" t="s">
        <v>212</v>
      </c>
      <c r="C7" s="968"/>
      <c r="D7" s="968"/>
      <c r="E7" s="968"/>
      <c r="F7" s="968"/>
      <c r="G7" s="968"/>
      <c r="H7" s="968"/>
      <c r="I7" s="968"/>
      <c r="J7" s="968"/>
      <c r="K7" s="968"/>
      <c r="L7" s="968"/>
      <c r="M7" s="968"/>
      <c r="N7" s="968"/>
      <c r="O7" s="968"/>
      <c r="P7" s="968"/>
      <c r="Q7" s="968"/>
      <c r="R7" s="968"/>
      <c r="S7" s="968"/>
      <c r="AO7" s="383"/>
      <c r="AP7" s="383"/>
      <c r="AQ7" s="968" t="s">
        <v>212</v>
      </c>
      <c r="AR7" s="968"/>
      <c r="AS7" s="968"/>
      <c r="AT7" s="968"/>
      <c r="AU7" s="968"/>
      <c r="AV7" s="968"/>
      <c r="AW7" s="968"/>
      <c r="AX7" s="968"/>
      <c r="AY7" s="968"/>
      <c r="AZ7" s="968"/>
      <c r="BA7" s="968"/>
      <c r="BB7" s="968"/>
      <c r="BC7" s="968"/>
      <c r="BD7" s="968"/>
      <c r="BE7" s="968"/>
      <c r="BF7" s="968"/>
      <c r="BG7" s="968"/>
      <c r="BH7" s="968"/>
    </row>
    <row r="8" spans="1:62" ht="37.5" customHeight="1">
      <c r="A8" s="383"/>
      <c r="B8" s="968" t="s">
        <v>213</v>
      </c>
      <c r="C8" s="968"/>
      <c r="D8" s="968"/>
      <c r="E8" s="968"/>
      <c r="F8" s="968"/>
      <c r="G8" s="968"/>
      <c r="H8" s="968"/>
      <c r="I8" s="968"/>
      <c r="J8" s="968"/>
      <c r="K8" s="968"/>
      <c r="L8" s="968"/>
      <c r="M8" s="968"/>
      <c r="N8" s="968"/>
      <c r="O8" s="968"/>
      <c r="P8" s="968"/>
      <c r="Q8" s="968"/>
      <c r="R8" s="968"/>
      <c r="S8" s="968"/>
      <c r="AO8" s="383"/>
      <c r="AP8" s="383"/>
      <c r="AQ8" s="968" t="s">
        <v>213</v>
      </c>
      <c r="AR8" s="968"/>
      <c r="AS8" s="968"/>
      <c r="AT8" s="968"/>
      <c r="AU8" s="968"/>
      <c r="AV8" s="968"/>
      <c r="AW8" s="968"/>
      <c r="AX8" s="968"/>
      <c r="AY8" s="968"/>
      <c r="AZ8" s="968"/>
      <c r="BA8" s="968"/>
      <c r="BB8" s="968"/>
      <c r="BC8" s="968"/>
      <c r="BD8" s="968"/>
      <c r="BE8" s="968"/>
      <c r="BF8" s="968"/>
      <c r="BG8" s="968"/>
      <c r="BH8" s="968"/>
    </row>
    <row r="9" spans="1:62" ht="27.75" customHeight="1">
      <c r="A9" s="383"/>
      <c r="B9" s="968" t="s">
        <v>214</v>
      </c>
      <c r="C9" s="968"/>
      <c r="D9" s="968"/>
      <c r="E9" s="968"/>
      <c r="F9" s="968"/>
      <c r="G9" s="968"/>
      <c r="H9" s="968"/>
      <c r="I9" s="968"/>
      <c r="J9" s="968"/>
      <c r="K9" s="968"/>
      <c r="L9" s="968"/>
      <c r="M9" s="968"/>
      <c r="N9" s="968"/>
      <c r="O9" s="968"/>
      <c r="P9" s="968"/>
      <c r="Q9" s="968"/>
      <c r="R9" s="968"/>
      <c r="S9" s="968"/>
      <c r="AO9" s="383"/>
      <c r="AP9" s="383"/>
      <c r="AQ9" s="968" t="s">
        <v>214</v>
      </c>
      <c r="AR9" s="968"/>
      <c r="AS9" s="968"/>
      <c r="AT9" s="968"/>
      <c r="AU9" s="968"/>
      <c r="AV9" s="968"/>
      <c r="AW9" s="968"/>
      <c r="AX9" s="968"/>
      <c r="AY9" s="968"/>
      <c r="AZ9" s="968"/>
      <c r="BA9" s="968"/>
      <c r="BB9" s="968"/>
      <c r="BC9" s="968"/>
      <c r="BD9" s="968"/>
      <c r="BE9" s="968"/>
      <c r="BF9" s="968"/>
      <c r="BG9" s="968"/>
      <c r="BH9" s="968"/>
    </row>
    <row r="10" spans="1:62" ht="26.25" customHeight="1">
      <c r="A10" s="383"/>
      <c r="C10" s="384"/>
      <c r="D10" s="384" t="s">
        <v>215</v>
      </c>
      <c r="E10" s="384"/>
      <c r="F10" s="384"/>
      <c r="G10" s="384"/>
      <c r="H10" s="384"/>
      <c r="I10" s="1015"/>
      <c r="J10" s="1015"/>
      <c r="K10" s="1015"/>
      <c r="L10" s="1015"/>
      <c r="M10" s="1015"/>
      <c r="N10" s="1015"/>
      <c r="O10" s="1015"/>
      <c r="P10" s="1015"/>
      <c r="Q10" s="1015"/>
      <c r="AO10" s="383"/>
      <c r="AP10" s="383"/>
      <c r="AQ10" s="955" t="s">
        <v>215</v>
      </c>
      <c r="AR10" s="955"/>
      <c r="AS10" s="955"/>
      <c r="AT10" s="955"/>
      <c r="AU10" s="955"/>
      <c r="AV10" s="955"/>
      <c r="AW10" s="955"/>
      <c r="AX10" s="955"/>
      <c r="AY10" s="955"/>
      <c r="AZ10" s="955"/>
      <c r="BA10" s="955"/>
      <c r="BB10" s="955"/>
      <c r="BC10" s="955"/>
      <c r="BD10" s="955"/>
      <c r="BE10" s="383"/>
      <c r="BJ10" s="386"/>
    </row>
    <row r="11" spans="1:62" ht="23.25" customHeight="1">
      <c r="A11" s="383"/>
      <c r="B11" s="583"/>
      <c r="C11" s="583"/>
      <c r="D11" s="583"/>
      <c r="E11" s="386"/>
      <c r="G11" s="386" t="s">
        <v>506</v>
      </c>
      <c r="H11" s="777" t="s">
        <v>216</v>
      </c>
      <c r="I11" s="775"/>
      <c r="L11" s="775"/>
      <c r="N11" s="386" t="s">
        <v>218</v>
      </c>
      <c r="O11" s="586" t="s">
        <v>217</v>
      </c>
      <c r="P11" s="383"/>
      <c r="S11" s="386"/>
      <c r="AO11" s="383"/>
      <c r="AP11" s="383"/>
      <c r="AQ11" s="385"/>
      <c r="AR11" s="385"/>
      <c r="AS11" s="385"/>
      <c r="AV11" s="386" t="s">
        <v>218</v>
      </c>
      <c r="AW11" s="387" t="s">
        <v>216</v>
      </c>
      <c r="AX11" s="385"/>
      <c r="BA11" s="385"/>
      <c r="BC11" s="386" t="s">
        <v>218</v>
      </c>
      <c r="BD11" s="387" t="s">
        <v>217</v>
      </c>
      <c r="BE11" s="383"/>
    </row>
    <row r="12" spans="1:62" ht="20.100000000000001" customHeight="1">
      <c r="A12" s="383"/>
      <c r="C12" s="585" t="s">
        <v>165</v>
      </c>
      <c r="D12" s="389"/>
      <c r="G12" s="972"/>
      <c r="H12" s="972"/>
      <c r="I12" s="582" t="s">
        <v>219</v>
      </c>
      <c r="J12" s="1011"/>
      <c r="K12" s="1012"/>
      <c r="M12" s="582" t="s">
        <v>166</v>
      </c>
      <c r="N12" s="1013"/>
      <c r="O12" s="1013"/>
      <c r="P12" s="383"/>
      <c r="Q12" s="582" t="s">
        <v>167</v>
      </c>
      <c r="R12" s="1014"/>
      <c r="S12" s="1014"/>
      <c r="AO12" s="383"/>
      <c r="AP12" s="383"/>
      <c r="AR12" s="388" t="s">
        <v>165</v>
      </c>
      <c r="AS12" s="389"/>
      <c r="AV12" s="389"/>
      <c r="AW12" s="391"/>
      <c r="AX12" s="390" t="s">
        <v>219</v>
      </c>
      <c r="AY12" s="389"/>
      <c r="BB12" s="390" t="s">
        <v>166</v>
      </c>
      <c r="BC12" s="392"/>
      <c r="BE12" s="383"/>
      <c r="BF12" s="390" t="s">
        <v>167</v>
      </c>
    </row>
    <row r="13" spans="1:62" ht="20.100000000000001" customHeight="1">
      <c r="A13" s="383"/>
      <c r="B13" s="969" t="s">
        <v>168</v>
      </c>
      <c r="C13" s="969"/>
      <c r="D13" s="972" t="s">
        <v>485</v>
      </c>
      <c r="E13" s="972"/>
      <c r="F13" s="972"/>
      <c r="H13" s="776" t="s">
        <v>169</v>
      </c>
      <c r="I13" s="973" t="s">
        <v>486</v>
      </c>
      <c r="J13" s="973"/>
      <c r="K13" s="973"/>
      <c r="L13" s="973"/>
      <c r="M13" s="973"/>
      <c r="N13" s="973"/>
      <c r="O13" s="973"/>
      <c r="P13" s="389"/>
      <c r="Q13" s="604" t="s">
        <v>172</v>
      </c>
      <c r="R13" s="609"/>
      <c r="AO13" s="383"/>
      <c r="AP13" s="383"/>
      <c r="AQ13" s="969" t="s">
        <v>168</v>
      </c>
      <c r="AR13" s="969"/>
      <c r="AS13" s="970" t="s">
        <v>485</v>
      </c>
      <c r="AT13" s="970"/>
      <c r="AU13" s="970"/>
      <c r="AW13" s="390" t="s">
        <v>169</v>
      </c>
      <c r="AX13" s="971" t="s">
        <v>486</v>
      </c>
      <c r="AY13" s="971"/>
      <c r="AZ13" s="971"/>
      <c r="BA13" s="971"/>
      <c r="BB13" s="971"/>
      <c r="BC13" s="971"/>
      <c r="BD13" s="969" t="s">
        <v>172</v>
      </c>
      <c r="BE13" s="969"/>
    </row>
    <row r="14" spans="1:62" ht="20.100000000000001" customHeight="1">
      <c r="A14" s="383"/>
      <c r="C14" s="584" t="s">
        <v>170</v>
      </c>
      <c r="E14" s="972">
        <f>R13*2</f>
        <v>0</v>
      </c>
      <c r="F14" s="972"/>
      <c r="G14" s="585" t="s">
        <v>171</v>
      </c>
      <c r="I14" s="389"/>
      <c r="J14" s="389"/>
      <c r="K14" s="389"/>
      <c r="L14" s="582"/>
      <c r="N14" s="392"/>
      <c r="O14" s="392"/>
      <c r="P14" s="582" t="s">
        <v>220</v>
      </c>
      <c r="Q14" s="608">
        <f>R13*40</f>
        <v>0</v>
      </c>
      <c r="R14" s="389" t="s">
        <v>221</v>
      </c>
      <c r="S14" s="389"/>
      <c r="T14" s="389"/>
      <c r="U14" s="389"/>
      <c r="AO14" s="383"/>
      <c r="AP14" s="383"/>
      <c r="AR14" s="388" t="s">
        <v>170</v>
      </c>
      <c r="AT14" s="389"/>
      <c r="AU14" s="393"/>
      <c r="AV14" s="388" t="s">
        <v>171</v>
      </c>
      <c r="AX14" s="389"/>
      <c r="AY14" s="389"/>
      <c r="AZ14" s="389"/>
      <c r="BA14" s="390"/>
      <c r="BC14" s="392"/>
      <c r="BD14" s="392"/>
      <c r="BE14" s="390" t="s">
        <v>220</v>
      </c>
      <c r="BF14" s="389"/>
      <c r="BG14" s="389" t="s">
        <v>221</v>
      </c>
      <c r="BH14" s="389"/>
      <c r="BI14" s="389"/>
    </row>
    <row r="15" spans="1:62" ht="6" customHeight="1">
      <c r="A15" s="383"/>
      <c r="B15" s="955"/>
      <c r="C15" s="955"/>
      <c r="D15" s="955"/>
      <c r="E15" s="955"/>
      <c r="F15" s="955"/>
      <c r="G15" s="955"/>
      <c r="H15" s="955"/>
      <c r="I15" s="955"/>
      <c r="J15" s="955"/>
      <c r="K15" s="955"/>
      <c r="L15" s="955"/>
      <c r="M15" s="955"/>
      <c r="N15" s="955"/>
      <c r="O15" s="955"/>
      <c r="P15" s="383"/>
      <c r="AO15" s="383"/>
      <c r="AP15" s="383"/>
      <c r="AQ15" s="955"/>
      <c r="AR15" s="955"/>
      <c r="AS15" s="955"/>
      <c r="AT15" s="955"/>
      <c r="AU15" s="955"/>
      <c r="AV15" s="955"/>
      <c r="AW15" s="955"/>
      <c r="AX15" s="955"/>
      <c r="AY15" s="955"/>
      <c r="AZ15" s="955"/>
      <c r="BA15" s="955"/>
      <c r="BB15" s="955"/>
      <c r="BC15" s="955"/>
      <c r="BD15" s="955"/>
      <c r="BE15" s="383"/>
    </row>
    <row r="16" spans="1:62" ht="21" customHeight="1">
      <c r="A16" s="383"/>
      <c r="B16" s="583"/>
      <c r="C16" s="583"/>
      <c r="D16" s="583"/>
      <c r="E16" s="583"/>
      <c r="F16" s="583"/>
      <c r="H16" s="583"/>
      <c r="I16" s="583"/>
      <c r="K16" s="583"/>
      <c r="L16" s="583"/>
      <c r="M16" s="394" t="s">
        <v>231</v>
      </c>
      <c r="N16" s="974" t="s">
        <v>492</v>
      </c>
      <c r="O16" s="974"/>
      <c r="P16" s="974"/>
      <c r="AO16" s="383"/>
      <c r="AP16" s="383"/>
      <c r="AQ16" s="385"/>
      <c r="AR16" s="385"/>
      <c r="AS16" s="385"/>
      <c r="AT16" s="385"/>
      <c r="AU16" s="385"/>
      <c r="AW16" s="385"/>
      <c r="AX16" s="385"/>
      <c r="AZ16" s="385"/>
      <c r="BA16" s="385"/>
      <c r="BB16" s="394" t="s">
        <v>231</v>
      </c>
      <c r="BC16" s="385"/>
      <c r="BD16" s="385"/>
      <c r="BE16" s="383"/>
    </row>
    <row r="17" spans="1:69" ht="20.25" customHeight="1">
      <c r="A17" s="383"/>
      <c r="C17" s="583"/>
      <c r="D17" s="583"/>
      <c r="F17" s="583"/>
      <c r="G17" s="395" t="s">
        <v>163</v>
      </c>
      <c r="H17" s="396"/>
      <c r="I17" s="396"/>
      <c r="J17" s="1009"/>
      <c r="K17" s="1009"/>
      <c r="L17" s="1009"/>
      <c r="M17" s="1009"/>
      <c r="N17" s="1009"/>
      <c r="O17" s="1009"/>
      <c r="P17" s="1009"/>
      <c r="Q17" s="1009"/>
      <c r="R17" s="1009"/>
      <c r="S17" s="1009"/>
      <c r="AO17" s="383"/>
      <c r="AP17" s="383"/>
      <c r="AR17" s="385"/>
      <c r="AS17" s="385"/>
      <c r="AU17" s="385"/>
      <c r="AV17" s="395" t="s">
        <v>163</v>
      </c>
      <c r="AW17" s="396"/>
      <c r="AX17" s="396"/>
      <c r="AY17" s="396"/>
      <c r="AZ17" s="396"/>
      <c r="BA17" s="396"/>
      <c r="BB17" s="396"/>
      <c r="BC17" s="396"/>
      <c r="BD17" s="396"/>
      <c r="BE17" s="383"/>
    </row>
    <row r="18" spans="1:69" ht="20.100000000000001" customHeight="1">
      <c r="A18" s="383"/>
      <c r="C18" s="397"/>
      <c r="D18" s="397"/>
      <c r="F18" s="397"/>
      <c r="G18" s="395" t="s">
        <v>164</v>
      </c>
      <c r="H18" s="397"/>
      <c r="I18" s="397"/>
      <c r="J18" s="1009"/>
      <c r="K18" s="1009"/>
      <c r="L18" s="1009"/>
      <c r="M18" s="1009"/>
      <c r="N18" s="1009"/>
      <c r="O18" s="1009"/>
      <c r="P18" s="1009"/>
      <c r="Q18" s="1009"/>
      <c r="R18" s="1009"/>
      <c r="S18" s="1009"/>
      <c r="T18" s="610"/>
      <c r="U18" s="610"/>
      <c r="V18" s="611"/>
      <c r="W18" s="611"/>
      <c r="X18" s="612"/>
      <c r="Y18" s="611"/>
      <c r="Z18" s="613" t="s">
        <v>164</v>
      </c>
      <c r="AA18" s="611"/>
      <c r="AB18" s="611"/>
      <c r="AC18" s="611"/>
      <c r="AD18" s="611"/>
      <c r="AE18" s="611"/>
      <c r="AF18" s="611"/>
      <c r="AG18" s="611"/>
      <c r="AH18" s="611"/>
      <c r="AI18" s="399"/>
      <c r="AJ18" s="612"/>
      <c r="AK18" s="612"/>
      <c r="AL18" s="612"/>
      <c r="AM18" s="612"/>
      <c r="AN18" s="612"/>
      <c r="AO18" s="612"/>
      <c r="BN18" s="603" t="s">
        <v>510</v>
      </c>
    </row>
    <row r="19" spans="1:69" ht="19.5" customHeight="1">
      <c r="A19" s="383"/>
      <c r="B19" s="398"/>
      <c r="C19" s="397"/>
      <c r="D19" s="397"/>
      <c r="E19" s="397"/>
      <c r="F19" s="397"/>
      <c r="G19" s="397"/>
      <c r="H19" s="397"/>
      <c r="I19" s="397"/>
      <c r="J19" s="1009"/>
      <c r="K19" s="1009"/>
      <c r="L19" s="1009"/>
      <c r="M19" s="1009"/>
      <c r="N19" s="1009"/>
      <c r="O19" s="1009"/>
      <c r="P19" s="1009"/>
      <c r="Q19" s="1009"/>
      <c r="R19" s="1009"/>
      <c r="S19" s="1009"/>
      <c r="T19" s="612"/>
      <c r="U19" s="612"/>
      <c r="V19" s="612"/>
      <c r="W19" s="612"/>
      <c r="X19" s="612"/>
      <c r="Y19" s="998"/>
      <c r="Z19" s="999"/>
      <c r="AA19" s="1000"/>
      <c r="AB19" s="1000"/>
      <c r="AC19" s="1000"/>
      <c r="AD19" s="1001"/>
      <c r="AE19" s="612"/>
      <c r="AF19" s="612"/>
      <c r="AG19" s="612"/>
      <c r="AH19" s="612"/>
      <c r="AI19" s="612"/>
      <c r="AJ19" s="612"/>
      <c r="AK19" s="612"/>
      <c r="AL19" s="612"/>
      <c r="AM19" s="612"/>
      <c r="AN19" s="612"/>
      <c r="AO19" s="399"/>
      <c r="AP19" s="383"/>
      <c r="AQ19" s="398"/>
      <c r="AR19" s="397"/>
      <c r="AS19" s="397"/>
      <c r="AT19" s="397"/>
      <c r="AU19" s="397"/>
      <c r="AV19" s="397"/>
      <c r="AW19" s="397"/>
      <c r="AX19" s="397"/>
      <c r="AY19" s="397"/>
      <c r="AZ19" s="397"/>
      <c r="BA19" s="397"/>
      <c r="BB19" s="397"/>
      <c r="BC19" s="397"/>
      <c r="BD19" s="397"/>
      <c r="BE19" s="383"/>
    </row>
    <row r="20" spans="1:69" ht="6" customHeight="1" thickBot="1">
      <c r="A20" s="399"/>
      <c r="B20" s="956"/>
      <c r="C20" s="956"/>
      <c r="D20" s="956"/>
      <c r="E20" s="956"/>
      <c r="F20" s="956"/>
      <c r="G20" s="956"/>
      <c r="H20" s="956"/>
      <c r="I20" s="956"/>
      <c r="J20" s="956"/>
      <c r="K20" s="956"/>
      <c r="L20" s="956"/>
      <c r="M20" s="956"/>
      <c r="N20" s="956"/>
      <c r="O20" s="956"/>
      <c r="P20" s="383"/>
      <c r="AO20" s="399"/>
      <c r="AP20" s="399"/>
      <c r="AQ20" s="956"/>
      <c r="AR20" s="956"/>
      <c r="AS20" s="956"/>
      <c r="AT20" s="956"/>
      <c r="AU20" s="956"/>
      <c r="AV20" s="956"/>
      <c r="AW20" s="956"/>
      <c r="AX20" s="956"/>
      <c r="AY20" s="956"/>
      <c r="AZ20" s="956"/>
      <c r="BA20" s="956"/>
      <c r="BB20" s="956"/>
      <c r="BC20" s="956"/>
      <c r="BD20" s="956"/>
      <c r="BE20" s="383"/>
    </row>
    <row r="21" spans="1:69" ht="18" customHeight="1">
      <c r="A21" s="399"/>
      <c r="B21" s="957" t="s">
        <v>13</v>
      </c>
      <c r="C21" s="958"/>
      <c r="D21" s="958"/>
      <c r="E21" s="958"/>
      <c r="F21" s="958"/>
      <c r="G21" s="958"/>
      <c r="H21" s="958"/>
      <c r="I21" s="958"/>
      <c r="J21" s="958"/>
      <c r="K21" s="958"/>
      <c r="L21" s="959"/>
      <c r="M21" s="960" t="s">
        <v>225</v>
      </c>
      <c r="N21" s="958"/>
      <c r="O21" s="958"/>
      <c r="P21" s="959"/>
      <c r="Q21" s="960" t="s">
        <v>226</v>
      </c>
      <c r="R21" s="958"/>
      <c r="S21" s="958"/>
      <c r="T21" s="959"/>
      <c r="AO21" s="399"/>
      <c r="AP21" s="399"/>
      <c r="AQ21" s="957" t="s">
        <v>13</v>
      </c>
      <c r="AR21" s="958"/>
      <c r="AS21" s="958"/>
      <c r="AT21" s="958"/>
      <c r="AU21" s="958"/>
      <c r="AV21" s="958"/>
      <c r="AW21" s="958"/>
      <c r="AX21" s="958"/>
      <c r="AY21" s="958"/>
      <c r="AZ21" s="958"/>
      <c r="BA21" s="959"/>
      <c r="BB21" s="960" t="s">
        <v>225</v>
      </c>
      <c r="BC21" s="958"/>
      <c r="BD21" s="958"/>
      <c r="BE21" s="959"/>
      <c r="BF21" s="960" t="s">
        <v>226</v>
      </c>
      <c r="BG21" s="958"/>
      <c r="BH21" s="958"/>
      <c r="BI21" s="959"/>
    </row>
    <row r="22" spans="1:69" ht="21" customHeight="1">
      <c r="A22" s="399"/>
      <c r="B22" s="964" t="s">
        <v>224</v>
      </c>
      <c r="C22" s="965" t="s">
        <v>222</v>
      </c>
      <c r="D22" s="965"/>
      <c r="E22" s="965"/>
      <c r="F22" s="965"/>
      <c r="G22" s="965"/>
      <c r="H22" s="965"/>
      <c r="I22" s="965"/>
      <c r="J22" s="966" t="s">
        <v>223</v>
      </c>
      <c r="K22" s="966"/>
      <c r="L22" s="967"/>
      <c r="M22" s="961"/>
      <c r="N22" s="962"/>
      <c r="O22" s="962"/>
      <c r="P22" s="963"/>
      <c r="Q22" s="961"/>
      <c r="R22" s="962"/>
      <c r="S22" s="962"/>
      <c r="T22" s="963"/>
      <c r="AO22" s="399"/>
      <c r="AP22" s="399"/>
      <c r="AQ22" s="964" t="s">
        <v>224</v>
      </c>
      <c r="AR22" s="965" t="s">
        <v>222</v>
      </c>
      <c r="AS22" s="965"/>
      <c r="AT22" s="965"/>
      <c r="AU22" s="965"/>
      <c r="AV22" s="965"/>
      <c r="AW22" s="965"/>
      <c r="AX22" s="965"/>
      <c r="AY22" s="966" t="s">
        <v>223</v>
      </c>
      <c r="AZ22" s="966"/>
      <c r="BA22" s="967"/>
      <c r="BB22" s="961"/>
      <c r="BC22" s="962"/>
      <c r="BD22" s="962"/>
      <c r="BE22" s="963"/>
      <c r="BF22" s="961"/>
      <c r="BG22" s="962"/>
      <c r="BH22" s="962"/>
      <c r="BI22" s="963"/>
    </row>
    <row r="23" spans="1:69" ht="37.5" customHeight="1">
      <c r="A23" s="399"/>
      <c r="B23" s="964"/>
      <c r="C23" s="400">
        <v>4</v>
      </c>
      <c r="D23" s="400">
        <v>3.5</v>
      </c>
      <c r="E23" s="400">
        <v>3</v>
      </c>
      <c r="F23" s="400">
        <v>2.5</v>
      </c>
      <c r="G23" s="400">
        <v>2</v>
      </c>
      <c r="H23" s="400">
        <v>1.5</v>
      </c>
      <c r="I23" s="400">
        <v>1</v>
      </c>
      <c r="J23" s="400">
        <v>0</v>
      </c>
      <c r="K23" s="580" t="s">
        <v>11</v>
      </c>
      <c r="L23" s="581" t="s">
        <v>12</v>
      </c>
      <c r="M23" s="403" t="s">
        <v>227</v>
      </c>
      <c r="N23" s="404" t="s">
        <v>228</v>
      </c>
      <c r="O23" s="404" t="s">
        <v>229</v>
      </c>
      <c r="P23" s="405" t="s">
        <v>230</v>
      </c>
      <c r="Q23" s="403" t="s">
        <v>227</v>
      </c>
      <c r="R23" s="404" t="s">
        <v>228</v>
      </c>
      <c r="S23" s="404" t="s">
        <v>229</v>
      </c>
      <c r="T23" s="405" t="s">
        <v>230</v>
      </c>
      <c r="AO23" s="399"/>
      <c r="AP23" s="399"/>
      <c r="AQ23" s="964"/>
      <c r="AR23" s="400">
        <v>4</v>
      </c>
      <c r="AS23" s="400">
        <v>3.5</v>
      </c>
      <c r="AT23" s="400">
        <v>3</v>
      </c>
      <c r="AU23" s="400">
        <v>2.5</v>
      </c>
      <c r="AV23" s="400">
        <v>2</v>
      </c>
      <c r="AW23" s="400">
        <v>1.5</v>
      </c>
      <c r="AX23" s="400">
        <v>1</v>
      </c>
      <c r="AY23" s="400">
        <v>0</v>
      </c>
      <c r="AZ23" s="401" t="s">
        <v>11</v>
      </c>
      <c r="BA23" s="402" t="s">
        <v>12</v>
      </c>
      <c r="BB23" s="403" t="s">
        <v>227</v>
      </c>
      <c r="BC23" s="404" t="s">
        <v>228</v>
      </c>
      <c r="BD23" s="404" t="s">
        <v>229</v>
      </c>
      <c r="BE23" s="405" t="s">
        <v>230</v>
      </c>
      <c r="BF23" s="403" t="s">
        <v>227</v>
      </c>
      <c r="BG23" s="404" t="s">
        <v>228</v>
      </c>
      <c r="BH23" s="404" t="s">
        <v>229</v>
      </c>
      <c r="BI23" s="405" t="s">
        <v>230</v>
      </c>
      <c r="BQ23" s="603" t="s">
        <v>507</v>
      </c>
    </row>
    <row r="24" spans="1:69" ht="28.5" customHeight="1" thickBot="1">
      <c r="A24" s="399"/>
      <c r="B24" s="409">
        <f>SUM(C24:L24)</f>
        <v>1</v>
      </c>
      <c r="C24" s="407" t="str">
        <f>IF(ลับ!GK56=0,"-",ลับ!GK56)</f>
        <v>-</v>
      </c>
      <c r="D24" s="407" t="str">
        <f>IF(ลับ!GL56=0,"-",ลับ!GL56)</f>
        <v>-</v>
      </c>
      <c r="E24" s="407" t="str">
        <f>IF(ลับ!GM56=0,"-",ลับ!GM56)</f>
        <v>-</v>
      </c>
      <c r="F24" s="407" t="str">
        <f>IF(ลับ!GN56=0,"-",ลับ!GN56)</f>
        <v>-</v>
      </c>
      <c r="G24" s="407" t="str">
        <f>IF(ลับ!GO56=0,"-",ลับ!GO56)</f>
        <v>-</v>
      </c>
      <c r="H24" s="407" t="str">
        <f>IF(ลับ!GP56=0,"-",ลับ!GP56)</f>
        <v>-</v>
      </c>
      <c r="I24" s="407" t="str">
        <f>IF(ลับ!GQ56=0,"-",ลับ!GQ56)</f>
        <v>-</v>
      </c>
      <c r="J24" s="407">
        <f>IF(ลับ!GR56=0,"-",ลับ!GR56)</f>
        <v>1</v>
      </c>
      <c r="K24" s="407" t="str">
        <f>IF(ลับ!GS56=0,"-",ลับ!GS56)</f>
        <v>-</v>
      </c>
      <c r="L24" s="408" t="str">
        <f>IF(ลับ!GT56=0,"-",ลับ!GT56)</f>
        <v>-</v>
      </c>
      <c r="M24" s="409" t="e">
        <f ca="1">IF(ลับ!GY56=0,"-",ลับ!GY56)</f>
        <v>#REF!</v>
      </c>
      <c r="N24" s="409" t="e">
        <f ca="1">IF(ลับ!GZ56=0,"-",ลับ!GZ56)</f>
        <v>#REF!</v>
      </c>
      <c r="O24" s="409" t="e">
        <f ca="1">IF(ลับ!HA56=0,"-",ลับ!HA56)</f>
        <v>#REF!</v>
      </c>
      <c r="P24" s="409" t="e">
        <f ca="1">IF(ลับ!HB56=0,"-",ลับ!HB56)</f>
        <v>#REF!</v>
      </c>
      <c r="Q24" s="409" t="e">
        <f ca="1">IF(ลับ!GU56=0,"-",ลับ!GU56)</f>
        <v>#REF!</v>
      </c>
      <c r="R24" s="409" t="e">
        <f ca="1">IF(ลับ!GV56=0,"-",ลับ!GV56)</f>
        <v>#REF!</v>
      </c>
      <c r="S24" s="409" t="e">
        <f ca="1">IF(ลับ!GW56=0,"-",ลับ!GW56)</f>
        <v>#REF!</v>
      </c>
      <c r="T24" s="602" t="e">
        <f ca="1">IF(ลับ!GX56=0,"-",ลับ!GX56)</f>
        <v>#REF!</v>
      </c>
      <c r="AO24" s="399"/>
      <c r="AP24" s="399"/>
      <c r="AQ24" s="406"/>
      <c r="AR24" s="407" t="str">
        <f>IF(ลับ!HX56=0,"-",ลับ!HX56)</f>
        <v>-</v>
      </c>
      <c r="AS24" s="407" t="str">
        <f>IF(ลับ!HY56=0,"-",ลับ!HY56)</f>
        <v>-</v>
      </c>
      <c r="AT24" s="407" t="str">
        <f>IF(ลับ!HZ56=0,"-",ลับ!HZ56)</f>
        <v>-</v>
      </c>
      <c r="AU24" s="407" t="str">
        <f>IF(ลับ!IA56=0,"-",ลับ!IA56)</f>
        <v>-</v>
      </c>
      <c r="AV24" s="407" t="str">
        <f>IF(ลับ!IB56=0,"-",ลับ!IB56)</f>
        <v>-</v>
      </c>
      <c r="AW24" s="407" t="str">
        <f>IF(ลับ!IC56=0,"-",ลับ!IC56)</f>
        <v>-</v>
      </c>
      <c r="AX24" s="407" t="str">
        <f>IF(ลับ!ID56=0,"-",ลับ!ID56)</f>
        <v>-</v>
      </c>
      <c r="AY24" s="407" t="str">
        <f>IF(ลับ!IE56=0,"-",ลับ!IE56)</f>
        <v>-</v>
      </c>
      <c r="AZ24" s="407" t="str">
        <f>IF(ลับ!IF56=0,"-",ลับ!IF56)</f>
        <v>-</v>
      </c>
      <c r="BA24" s="408" t="str">
        <f>IF(ลับ!IG56=0,"-",ลับ!IG56)</f>
        <v>-</v>
      </c>
      <c r="BB24" s="409" t="str">
        <f>IF(ลับ!IG56=0,"-",ลับ!IG56)</f>
        <v>-</v>
      </c>
      <c r="BC24" s="410"/>
      <c r="BD24" s="410"/>
      <c r="BE24" s="411"/>
      <c r="BF24" s="412"/>
      <c r="BG24" s="413"/>
      <c r="BH24" s="413"/>
      <c r="BI24" s="414"/>
    </row>
    <row r="25" spans="1:69" ht="6.75" customHeight="1" thickBot="1">
      <c r="A25" s="399"/>
      <c r="B25" s="415"/>
      <c r="C25" s="416"/>
      <c r="D25" s="417"/>
      <c r="E25" s="417"/>
      <c r="F25" s="417"/>
      <c r="G25" s="417"/>
      <c r="H25" s="417"/>
      <c r="I25" s="417"/>
      <c r="J25" s="417"/>
      <c r="K25" s="417"/>
      <c r="L25" s="418"/>
      <c r="M25" s="418"/>
      <c r="N25" s="418"/>
      <c r="O25" s="418"/>
      <c r="P25" s="419"/>
      <c r="Q25" s="420"/>
      <c r="R25" s="420"/>
      <c r="S25" s="420"/>
      <c r="T25" s="420"/>
      <c r="AO25" s="399"/>
      <c r="AP25" s="399"/>
      <c r="AQ25" s="415"/>
      <c r="AR25" s="416"/>
      <c r="AS25" s="417"/>
      <c r="AT25" s="417"/>
      <c r="AU25" s="417"/>
      <c r="AV25" s="417"/>
      <c r="AW25" s="417"/>
      <c r="AX25" s="417"/>
      <c r="AY25" s="417"/>
      <c r="AZ25" s="417"/>
      <c r="BA25" s="418"/>
      <c r="BB25" s="418"/>
      <c r="BC25" s="418"/>
      <c r="BD25" s="418"/>
      <c r="BE25" s="419"/>
      <c r="BF25" s="420"/>
      <c r="BG25" s="420"/>
      <c r="BH25" s="420"/>
      <c r="BI25" s="420"/>
    </row>
    <row r="26" spans="1:69" ht="5.25" customHeight="1">
      <c r="A26" s="399"/>
      <c r="B26" s="421"/>
      <c r="C26" s="422"/>
      <c r="D26" s="423"/>
      <c r="E26" s="423"/>
      <c r="F26" s="423"/>
      <c r="G26" s="423"/>
      <c r="H26" s="423"/>
      <c r="I26" s="423"/>
      <c r="J26" s="423"/>
      <c r="K26" s="423"/>
      <c r="L26" s="423"/>
      <c r="M26" s="423"/>
      <c r="N26" s="423"/>
      <c r="O26" s="423"/>
      <c r="P26" s="383"/>
      <c r="Y26" s="987" t="s">
        <v>14</v>
      </c>
      <c r="Z26" s="424" t="s">
        <v>140</v>
      </c>
      <c r="AA26" s="425" t="str">
        <f t="shared" ref="AA26:AI26" si="0">IF(D24=" "," ",IF(D24="-","-",(D24/$B$23)*100))</f>
        <v>-</v>
      </c>
      <c r="AB26" s="425" t="str">
        <f t="shared" si="0"/>
        <v>-</v>
      </c>
      <c r="AC26" s="425" t="str">
        <f t="shared" si="0"/>
        <v>-</v>
      </c>
      <c r="AD26" s="425" t="str">
        <f t="shared" si="0"/>
        <v>-</v>
      </c>
      <c r="AE26" s="425" t="str">
        <f t="shared" si="0"/>
        <v>-</v>
      </c>
      <c r="AF26" s="425" t="str">
        <f t="shared" si="0"/>
        <v>-</v>
      </c>
      <c r="AG26" s="425" t="e">
        <f t="shared" si="0"/>
        <v>#DIV/0!</v>
      </c>
      <c r="AH26" s="425" t="str">
        <f t="shared" si="0"/>
        <v>-</v>
      </c>
      <c r="AI26" s="981" t="str">
        <f t="shared" si="0"/>
        <v>-</v>
      </c>
      <c r="AJ26" s="986"/>
      <c r="AK26" s="981" t="e">
        <f ca="1">IF(N24=" "," ",IF(N24="-","-",(N24/$B$23)*100))</f>
        <v>#REF!</v>
      </c>
      <c r="AL26" s="982"/>
      <c r="AO26" s="399"/>
      <c r="AP26" s="399"/>
      <c r="AQ26" s="421"/>
      <c r="AR26" s="422"/>
      <c r="AS26" s="423"/>
      <c r="AT26" s="423"/>
      <c r="AU26" s="423"/>
      <c r="AV26" s="423"/>
      <c r="AW26" s="423"/>
      <c r="AX26" s="423"/>
      <c r="AY26" s="423"/>
      <c r="AZ26" s="423"/>
      <c r="BA26" s="423"/>
      <c r="BB26" s="423"/>
      <c r="BC26" s="423"/>
      <c r="BD26" s="423"/>
      <c r="BE26" s="383"/>
    </row>
    <row r="27" spans="1:69" ht="23.25" customHeight="1" thickBot="1">
      <c r="A27" s="399"/>
      <c r="B27" s="953" t="s">
        <v>15</v>
      </c>
      <c r="C27" s="953"/>
      <c r="D27" s="953"/>
      <c r="E27" s="953"/>
      <c r="F27" s="953"/>
      <c r="G27" s="953"/>
      <c r="H27" s="953"/>
      <c r="I27" s="953"/>
      <c r="J27" s="953"/>
      <c r="K27" s="953"/>
      <c r="L27" s="953"/>
      <c r="M27" s="953"/>
      <c r="N27" s="953"/>
      <c r="O27" s="953"/>
      <c r="P27" s="953"/>
      <c r="Q27" s="953"/>
      <c r="R27" s="953"/>
      <c r="S27" s="953"/>
      <c r="Y27" s="988"/>
      <c r="Z27" s="426" t="s">
        <v>10</v>
      </c>
      <c r="AA27" s="427"/>
      <c r="AB27" s="407"/>
      <c r="AC27" s="407"/>
      <c r="AD27" s="407"/>
      <c r="AE27" s="407"/>
      <c r="AF27" s="407"/>
      <c r="AG27" s="407"/>
      <c r="AH27" s="407"/>
      <c r="AI27" s="983"/>
      <c r="AJ27" s="984"/>
      <c r="AK27" s="983"/>
      <c r="AL27" s="985"/>
      <c r="AO27" s="399"/>
      <c r="AP27" s="399"/>
      <c r="AQ27" s="953" t="s">
        <v>15</v>
      </c>
      <c r="AR27" s="953"/>
      <c r="AS27" s="953"/>
      <c r="AT27" s="953"/>
      <c r="AU27" s="953"/>
      <c r="AV27" s="953"/>
      <c r="AW27" s="953"/>
      <c r="AX27" s="953"/>
      <c r="AY27" s="953"/>
      <c r="AZ27" s="953"/>
      <c r="BA27" s="953"/>
      <c r="BB27" s="953"/>
      <c r="BC27" s="953"/>
      <c r="BD27" s="953"/>
      <c r="BE27" s="953"/>
      <c r="BF27" s="953"/>
      <c r="BG27" s="953"/>
      <c r="BH27" s="953"/>
    </row>
    <row r="28" spans="1:69" ht="6" customHeight="1">
      <c r="A28" s="399"/>
      <c r="B28" s="428"/>
      <c r="C28" s="428"/>
      <c r="D28" s="428"/>
      <c r="E28" s="428"/>
      <c r="F28" s="428"/>
      <c r="G28" s="428"/>
      <c r="H28" s="428"/>
      <c r="I28" s="428"/>
      <c r="J28" s="428"/>
      <c r="K28" s="428"/>
      <c r="L28" s="428"/>
      <c r="M28" s="428"/>
      <c r="N28" s="428"/>
      <c r="O28" s="428"/>
      <c r="P28" s="383"/>
      <c r="AO28" s="399"/>
      <c r="AP28" s="399"/>
      <c r="AQ28" s="428"/>
      <c r="AR28" s="428"/>
      <c r="AS28" s="428"/>
      <c r="AT28" s="428"/>
      <c r="AU28" s="428"/>
      <c r="AV28" s="428"/>
      <c r="AW28" s="428"/>
      <c r="AX28" s="428"/>
      <c r="AY28" s="428"/>
      <c r="AZ28" s="428"/>
      <c r="BA28" s="428"/>
      <c r="BB28" s="428"/>
      <c r="BC28" s="428"/>
      <c r="BD28" s="428"/>
      <c r="BE28" s="383"/>
    </row>
    <row r="29" spans="1:69" ht="24.95" customHeight="1">
      <c r="A29" s="429"/>
      <c r="B29" s="430"/>
      <c r="C29" s="430"/>
      <c r="D29" s="430"/>
      <c r="E29" s="430" t="s">
        <v>238</v>
      </c>
      <c r="F29" s="430"/>
      <c r="G29" s="995"/>
      <c r="H29" s="995"/>
      <c r="I29" s="995"/>
      <c r="J29" s="995"/>
      <c r="K29" s="995"/>
      <c r="L29" s="995"/>
      <c r="M29" s="995"/>
      <c r="N29" s="995"/>
      <c r="O29" s="995"/>
      <c r="P29" s="431" t="s">
        <v>163</v>
      </c>
      <c r="Q29" s="432"/>
      <c r="R29" s="432"/>
      <c r="S29" s="432"/>
      <c r="AO29" s="429"/>
      <c r="AP29" s="429"/>
      <c r="AQ29" s="430"/>
      <c r="AR29" s="430"/>
      <c r="AS29" s="430"/>
      <c r="AT29" s="430" t="s">
        <v>238</v>
      </c>
      <c r="AU29" s="430"/>
      <c r="AV29" s="430"/>
      <c r="AW29" s="430"/>
      <c r="AX29" s="430"/>
      <c r="AY29" s="430"/>
      <c r="AZ29" s="430"/>
      <c r="BA29" s="430"/>
      <c r="BB29" s="430"/>
      <c r="BC29" s="430"/>
      <c r="BD29" s="430"/>
      <c r="BE29" s="431" t="s">
        <v>163</v>
      </c>
      <c r="BF29" s="432"/>
      <c r="BG29" s="432"/>
      <c r="BH29" s="432"/>
    </row>
    <row r="30" spans="1:69" ht="24.95" customHeight="1">
      <c r="A30" s="429"/>
      <c r="B30" s="430"/>
      <c r="C30" s="430"/>
      <c r="D30" s="430"/>
      <c r="E30" s="430" t="s">
        <v>238</v>
      </c>
      <c r="F30" s="430"/>
      <c r="G30" s="995"/>
      <c r="H30" s="995"/>
      <c r="I30" s="995"/>
      <c r="J30" s="995"/>
      <c r="K30" s="995"/>
      <c r="L30" s="995"/>
      <c r="M30" s="995"/>
      <c r="N30" s="995"/>
      <c r="O30" s="995"/>
      <c r="P30" s="430" t="s">
        <v>239</v>
      </c>
      <c r="Q30" s="432"/>
      <c r="R30" s="432"/>
      <c r="S30" s="432"/>
      <c r="AO30" s="429"/>
      <c r="AP30" s="429"/>
      <c r="AQ30" s="430"/>
      <c r="AR30" s="430"/>
      <c r="AS30" s="430"/>
      <c r="AT30" s="430" t="s">
        <v>238</v>
      </c>
      <c r="AU30" s="430"/>
      <c r="AV30" s="430"/>
      <c r="AW30" s="430"/>
      <c r="AX30" s="430"/>
      <c r="AY30" s="430"/>
      <c r="AZ30" s="430"/>
      <c r="BA30" s="430"/>
      <c r="BB30" s="430"/>
      <c r="BC30" s="430"/>
      <c r="BD30" s="430"/>
      <c r="BE30" s="430" t="s">
        <v>239</v>
      </c>
      <c r="BF30" s="432"/>
      <c r="BG30" s="432"/>
      <c r="BH30" s="432"/>
    </row>
    <row r="31" spans="1:69" ht="24.95" customHeight="1" thickBot="1">
      <c r="A31" s="429"/>
      <c r="B31" s="430"/>
      <c r="C31" s="430"/>
      <c r="D31" s="430"/>
      <c r="E31" s="430" t="s">
        <v>238</v>
      </c>
      <c r="F31" s="430"/>
      <c r="G31" s="995"/>
      <c r="H31" s="995"/>
      <c r="I31" s="995"/>
      <c r="J31" s="995"/>
      <c r="K31" s="995"/>
      <c r="L31" s="995"/>
      <c r="M31" s="995"/>
      <c r="N31" s="995"/>
      <c r="O31" s="995"/>
      <c r="P31" s="430" t="s">
        <v>240</v>
      </c>
      <c r="Q31" s="432"/>
      <c r="R31" s="432"/>
      <c r="S31" s="432"/>
      <c r="AO31" s="429"/>
      <c r="AP31" s="429"/>
      <c r="AQ31" s="430"/>
      <c r="AR31" s="430"/>
      <c r="AS31" s="430"/>
      <c r="AT31" s="430" t="s">
        <v>238</v>
      </c>
      <c r="AU31" s="430"/>
      <c r="AV31" s="430"/>
      <c r="AW31" s="430"/>
      <c r="AX31" s="430"/>
      <c r="AY31" s="430"/>
      <c r="AZ31" s="430"/>
      <c r="BA31" s="430"/>
      <c r="BB31" s="430"/>
      <c r="BC31" s="430"/>
      <c r="BD31" s="430"/>
      <c r="BE31" s="430" t="s">
        <v>240</v>
      </c>
      <c r="BF31" s="432"/>
      <c r="BG31" s="432"/>
      <c r="BH31" s="432"/>
    </row>
    <row r="32" spans="1:69" ht="7.5" customHeight="1">
      <c r="A32" s="429"/>
      <c r="B32" s="433"/>
      <c r="C32" s="433"/>
      <c r="D32" s="433"/>
      <c r="E32" s="433"/>
      <c r="F32" s="433"/>
      <c r="G32" s="433"/>
      <c r="H32" s="433"/>
      <c r="I32" s="433"/>
      <c r="J32" s="433"/>
      <c r="K32" s="433"/>
      <c r="L32" s="433"/>
      <c r="M32" s="433"/>
      <c r="N32" s="433"/>
      <c r="O32" s="433"/>
      <c r="P32" s="434"/>
      <c r="Q32" s="432"/>
      <c r="R32" s="432"/>
      <c r="S32" s="432"/>
      <c r="Y32" s="989" t="s">
        <v>26</v>
      </c>
      <c r="Z32" s="990"/>
      <c r="AA32" s="990"/>
      <c r="AB32" s="990"/>
      <c r="AC32" s="990"/>
      <c r="AD32" s="991"/>
      <c r="AE32" s="979" t="s">
        <v>24</v>
      </c>
      <c r="AF32" s="979"/>
      <c r="AG32" s="979"/>
      <c r="AH32" s="979"/>
      <c r="AI32" s="979"/>
      <c r="AJ32" s="979"/>
      <c r="AK32" s="979"/>
      <c r="AL32" s="980"/>
      <c r="AO32" s="429"/>
      <c r="AP32" s="429"/>
      <c r="AQ32" s="433"/>
      <c r="AR32" s="433"/>
      <c r="AS32" s="433"/>
      <c r="AT32" s="433"/>
      <c r="AU32" s="433"/>
      <c r="AV32" s="433"/>
      <c r="AW32" s="433"/>
      <c r="AX32" s="433"/>
      <c r="AY32" s="433"/>
      <c r="AZ32" s="433"/>
      <c r="BA32" s="433"/>
      <c r="BB32" s="433"/>
      <c r="BC32" s="433"/>
      <c r="BD32" s="433"/>
      <c r="BE32" s="434"/>
      <c r="BF32" s="432"/>
      <c r="BG32" s="432"/>
      <c r="BH32" s="432"/>
    </row>
    <row r="33" spans="1:60" ht="22.5" customHeight="1">
      <c r="A33" s="429"/>
      <c r="B33" s="954" t="s">
        <v>232</v>
      </c>
      <c r="C33" s="954"/>
      <c r="D33" s="954"/>
      <c r="E33" s="954"/>
      <c r="F33" s="954"/>
      <c r="G33" s="954"/>
      <c r="H33" s="954"/>
      <c r="I33" s="954"/>
      <c r="J33" s="954"/>
      <c r="K33" s="954"/>
      <c r="L33" s="954"/>
      <c r="M33" s="954"/>
      <c r="N33" s="954"/>
      <c r="O33" s="954"/>
      <c r="P33" s="954"/>
      <c r="Q33" s="954"/>
      <c r="R33" s="954"/>
      <c r="S33" s="954"/>
      <c r="Y33" s="992"/>
      <c r="Z33" s="993"/>
      <c r="AA33" s="993"/>
      <c r="AB33" s="993"/>
      <c r="AC33" s="993"/>
      <c r="AD33" s="994"/>
      <c r="AE33" s="975" t="s">
        <v>23</v>
      </c>
      <c r="AF33" s="975"/>
      <c r="AG33" s="975"/>
      <c r="AH33" s="975"/>
      <c r="AI33" s="975"/>
      <c r="AJ33" s="976"/>
      <c r="AK33" s="977" t="s">
        <v>22</v>
      </c>
      <c r="AL33" s="978"/>
      <c r="AO33" s="429"/>
      <c r="AP33" s="429"/>
      <c r="AQ33" s="954" t="s">
        <v>232</v>
      </c>
      <c r="AR33" s="954"/>
      <c r="AS33" s="954"/>
      <c r="AT33" s="954"/>
      <c r="AU33" s="954"/>
      <c r="AV33" s="954"/>
      <c r="AW33" s="954"/>
      <c r="AX33" s="954"/>
      <c r="AY33" s="954"/>
      <c r="AZ33" s="954"/>
      <c r="BA33" s="954"/>
      <c r="BB33" s="954"/>
      <c r="BC33" s="954"/>
      <c r="BD33" s="954"/>
      <c r="BE33" s="954"/>
      <c r="BF33" s="954"/>
      <c r="BG33" s="954"/>
      <c r="BH33" s="954"/>
    </row>
    <row r="34" spans="1:60" ht="15" customHeight="1" thickBot="1">
      <c r="A34" s="429"/>
      <c r="B34" s="435"/>
      <c r="C34" s="435"/>
      <c r="D34" s="435"/>
      <c r="E34" s="435"/>
      <c r="F34" s="435"/>
      <c r="G34" s="435"/>
      <c r="H34" s="435"/>
      <c r="I34" s="435"/>
      <c r="J34" s="435"/>
      <c r="K34" s="435"/>
      <c r="L34" s="435"/>
      <c r="M34" s="435"/>
      <c r="N34" s="435"/>
      <c r="O34" s="435"/>
      <c r="P34" s="434"/>
      <c r="Q34" s="432"/>
      <c r="R34" s="432"/>
      <c r="S34" s="432"/>
      <c r="Y34" s="1005" t="s">
        <v>25</v>
      </c>
      <c r="Z34" s="1006"/>
      <c r="AA34" s="1006"/>
      <c r="AB34" s="1006"/>
      <c r="AC34" s="1006"/>
      <c r="AD34" s="1007"/>
      <c r="AE34" s="427">
        <v>3</v>
      </c>
      <c r="AF34" s="436" t="s">
        <v>5</v>
      </c>
      <c r="AG34" s="407">
        <v>2</v>
      </c>
      <c r="AH34" s="436" t="s">
        <v>5</v>
      </c>
      <c r="AI34" s="407">
        <v>1</v>
      </c>
      <c r="AJ34" s="436" t="s">
        <v>5</v>
      </c>
      <c r="AK34" s="407">
        <v>0</v>
      </c>
      <c r="AL34" s="437" t="s">
        <v>5</v>
      </c>
      <c r="AO34" s="429"/>
      <c r="AP34" s="429"/>
      <c r="AQ34" s="435"/>
      <c r="AR34" s="435"/>
      <c r="AS34" s="435"/>
      <c r="AT34" s="435"/>
      <c r="AU34" s="435"/>
      <c r="AV34" s="435"/>
      <c r="AW34" s="435"/>
      <c r="AX34" s="435"/>
      <c r="AY34" s="435"/>
      <c r="AZ34" s="435"/>
      <c r="BA34" s="435"/>
      <c r="BB34" s="435"/>
      <c r="BC34" s="435"/>
      <c r="BD34" s="435"/>
      <c r="BE34" s="434"/>
      <c r="BF34" s="432"/>
      <c r="BG34" s="432"/>
      <c r="BH34" s="432"/>
    </row>
    <row r="35" spans="1:60" ht="24.95" customHeight="1">
      <c r="A35" s="429"/>
      <c r="B35" s="430"/>
      <c r="C35" s="430"/>
      <c r="D35" s="430"/>
      <c r="E35" s="430" t="s">
        <v>238</v>
      </c>
      <c r="F35" s="430"/>
      <c r="G35" s="995"/>
      <c r="H35" s="995"/>
      <c r="I35" s="995"/>
      <c r="J35" s="995"/>
      <c r="K35" s="995"/>
      <c r="L35" s="995"/>
      <c r="M35" s="995"/>
      <c r="N35" s="995"/>
      <c r="O35" s="995"/>
      <c r="P35" s="430" t="s">
        <v>241</v>
      </c>
      <c r="Q35" s="432"/>
      <c r="R35" s="432"/>
      <c r="S35" s="432"/>
      <c r="Y35" s="1002" t="s">
        <v>27</v>
      </c>
      <c r="Z35" s="1003"/>
      <c r="AA35" s="1003"/>
      <c r="AB35" s="1003"/>
      <c r="AC35" s="1003"/>
      <c r="AD35" s="438" t="s">
        <v>140</v>
      </c>
      <c r="AE35" s="439" t="e">
        <f ca="1">IF(ลับ!GU56=0,"-",ลับ!GU56)</f>
        <v>#REF!</v>
      </c>
      <c r="AF35" s="425" t="e">
        <f ca="1">IF(AE35=" "," ",IF(AE35="-","-",(AE35/$B$23)*100))</f>
        <v>#REF!</v>
      </c>
      <c r="AG35" s="439" t="e">
        <f ca="1">IF(ลับ!GV56=0,"-",ลับ!GV56)</f>
        <v>#REF!</v>
      </c>
      <c r="AH35" s="425" t="e">
        <f ca="1">IF(AG35=" "," ",IF(AG35="-","-",(AG35/$B$23)*100))</f>
        <v>#REF!</v>
      </c>
      <c r="AI35" s="439" t="e">
        <f ca="1">IF(ลับ!GW56=0,"-",ลับ!GW56)</f>
        <v>#REF!</v>
      </c>
      <c r="AJ35" s="425" t="e">
        <f ca="1">IF(AI35=" "," ",IF(AI35="-","-",(AI35/$B$23)*100))</f>
        <v>#REF!</v>
      </c>
      <c r="AK35" s="439" t="e">
        <f ca="1">IF(ลับ!GX56=0,"-",ลับ!GX56)</f>
        <v>#REF!</v>
      </c>
      <c r="AL35" s="440" t="e">
        <f ca="1">IF(AK35=" "," ",IF(AK35="-","-",(AK35/$B$23)*100))</f>
        <v>#REF!</v>
      </c>
      <c r="AO35" s="429"/>
      <c r="AP35" s="429"/>
      <c r="AQ35" s="430"/>
      <c r="AR35" s="430"/>
      <c r="AS35" s="430"/>
      <c r="AT35" s="430" t="s">
        <v>238</v>
      </c>
      <c r="AU35" s="430"/>
      <c r="AV35" s="430"/>
      <c r="AW35" s="430"/>
      <c r="AX35" s="430"/>
      <c r="AY35" s="430"/>
      <c r="AZ35" s="430"/>
      <c r="BA35" s="430"/>
      <c r="BB35" s="430"/>
      <c r="BC35" s="430"/>
      <c r="BD35" s="430"/>
      <c r="BE35" s="430" t="s">
        <v>241</v>
      </c>
      <c r="BF35" s="432"/>
      <c r="BG35" s="432"/>
      <c r="BH35" s="432"/>
    </row>
    <row r="36" spans="1:60" ht="15" customHeight="1" thickBot="1">
      <c r="A36" s="429"/>
      <c r="B36" s="430"/>
      <c r="C36" s="430"/>
      <c r="D36" s="430"/>
      <c r="E36" s="430"/>
      <c r="F36" s="430"/>
      <c r="G36" s="430"/>
      <c r="H36" s="430"/>
      <c r="I36" s="430"/>
      <c r="J36" s="430"/>
      <c r="K36" s="430"/>
      <c r="L36" s="430"/>
      <c r="M36" s="430"/>
      <c r="N36" s="430"/>
      <c r="O36" s="430"/>
      <c r="P36" s="434"/>
      <c r="Q36" s="432"/>
      <c r="R36" s="432"/>
      <c r="S36" s="432"/>
      <c r="Y36" s="988"/>
      <c r="Z36" s="1004"/>
      <c r="AA36" s="1004"/>
      <c r="AB36" s="1004"/>
      <c r="AC36" s="1004"/>
      <c r="AD36" s="426" t="s">
        <v>10</v>
      </c>
      <c r="AE36" s="427"/>
      <c r="AF36" s="407"/>
      <c r="AG36" s="407"/>
      <c r="AH36" s="407"/>
      <c r="AI36" s="407"/>
      <c r="AJ36" s="407"/>
      <c r="AK36" s="407"/>
      <c r="AL36" s="408"/>
      <c r="AO36" s="429"/>
      <c r="AP36" s="429"/>
      <c r="AQ36" s="430"/>
      <c r="AR36" s="430"/>
      <c r="AS36" s="430"/>
      <c r="AT36" s="430"/>
      <c r="AU36" s="430"/>
      <c r="AV36" s="430"/>
      <c r="AW36" s="430"/>
      <c r="AX36" s="430"/>
      <c r="AY36" s="430"/>
      <c r="AZ36" s="430"/>
      <c r="BA36" s="430"/>
      <c r="BB36" s="430"/>
      <c r="BC36" s="430"/>
      <c r="BD36" s="430"/>
      <c r="BE36" s="434"/>
      <c r="BF36" s="432"/>
      <c r="BG36" s="432"/>
      <c r="BH36" s="432"/>
    </row>
    <row r="37" spans="1:60" ht="18.75" customHeight="1">
      <c r="A37" s="429"/>
      <c r="B37" s="430" t="s">
        <v>234</v>
      </c>
      <c r="C37" s="430"/>
      <c r="D37" s="430"/>
      <c r="E37" s="430"/>
      <c r="F37" s="430"/>
      <c r="G37" s="430"/>
      <c r="H37" s="441" t="s">
        <v>235</v>
      </c>
      <c r="I37" s="430" t="s">
        <v>236</v>
      </c>
      <c r="J37" s="430"/>
      <c r="K37" s="430"/>
      <c r="L37" s="441" t="s">
        <v>235</v>
      </c>
      <c r="M37" s="430" t="s">
        <v>237</v>
      </c>
      <c r="N37" s="430"/>
      <c r="O37" s="430"/>
      <c r="P37" s="434"/>
      <c r="Q37" s="432"/>
      <c r="R37" s="432"/>
      <c r="S37" s="432"/>
      <c r="Y37" s="1002" t="s">
        <v>28</v>
      </c>
      <c r="Z37" s="1003"/>
      <c r="AA37" s="1003"/>
      <c r="AB37" s="1003"/>
      <c r="AC37" s="1003"/>
      <c r="AD37" s="438" t="s">
        <v>140</v>
      </c>
      <c r="AE37" s="439" t="e">
        <f ca="1">IF(ลับ!GY56=0,"-",ลับ!GY56)</f>
        <v>#REF!</v>
      </c>
      <c r="AF37" s="425" t="e">
        <f ca="1">IF(AE37=" "," ",IF(AE37="-","-",(AE37/$B$23)*100))</f>
        <v>#REF!</v>
      </c>
      <c r="AG37" s="439" t="e">
        <f ca="1">IF(ลับ!GZ56=0,"-",ลับ!GZ56)</f>
        <v>#REF!</v>
      </c>
      <c r="AH37" s="425" t="e">
        <f ca="1">IF(AG37=" "," ",IF(AG37="-","-",(AG37/$B$23)*100))</f>
        <v>#REF!</v>
      </c>
      <c r="AI37" s="439" t="e">
        <f ca="1">IF(ลับ!HA56=0,"-",ลับ!HA56)</f>
        <v>#REF!</v>
      </c>
      <c r="AJ37" s="425" t="e">
        <f ca="1">IF(AI37=" "," ",IF(AI37="-","-",(AI37/$B$23)*100))</f>
        <v>#REF!</v>
      </c>
      <c r="AK37" s="439" t="e">
        <f ca="1">IF(ลับ!HB56=0,"-",ลับ!HB56)</f>
        <v>#REF!</v>
      </c>
      <c r="AL37" s="440" t="e">
        <f ca="1">IF(AK37=" "," ",IF(AK37="-","-",(AK37/$B$23)*100))</f>
        <v>#REF!</v>
      </c>
      <c r="AO37" s="429"/>
      <c r="AP37" s="429"/>
      <c r="AQ37" s="430" t="s">
        <v>234</v>
      </c>
      <c r="AR37" s="430"/>
      <c r="AS37" s="430"/>
      <c r="AT37" s="430"/>
      <c r="AU37" s="430"/>
      <c r="AV37" s="430"/>
      <c r="AW37" s="441" t="s">
        <v>235</v>
      </c>
      <c r="AX37" s="430" t="s">
        <v>236</v>
      </c>
      <c r="AY37" s="430"/>
      <c r="AZ37" s="430"/>
      <c r="BA37" s="441" t="s">
        <v>235</v>
      </c>
      <c r="BB37" s="430" t="s">
        <v>237</v>
      </c>
      <c r="BC37" s="430"/>
      <c r="BD37" s="430"/>
      <c r="BE37" s="434"/>
      <c r="BF37" s="432"/>
      <c r="BG37" s="432"/>
      <c r="BH37" s="432"/>
    </row>
    <row r="38" spans="1:60" ht="6" customHeight="1" thickBot="1">
      <c r="A38" s="429"/>
      <c r="B38" s="430"/>
      <c r="C38" s="430"/>
      <c r="D38" s="430"/>
      <c r="E38" s="430"/>
      <c r="F38" s="430"/>
      <c r="G38" s="430"/>
      <c r="H38" s="430"/>
      <c r="I38" s="430"/>
      <c r="J38" s="430"/>
      <c r="K38" s="430"/>
      <c r="L38" s="430"/>
      <c r="M38" s="430"/>
      <c r="N38" s="430"/>
      <c r="O38" s="430"/>
      <c r="P38" s="434"/>
      <c r="Q38" s="432"/>
      <c r="R38" s="432"/>
      <c r="S38" s="432"/>
      <c r="Y38" s="988"/>
      <c r="Z38" s="1004"/>
      <c r="AA38" s="1004"/>
      <c r="AB38" s="1004"/>
      <c r="AC38" s="1004"/>
      <c r="AD38" s="426" t="s">
        <v>10</v>
      </c>
      <c r="AE38" s="427"/>
      <c r="AF38" s="407"/>
      <c r="AG38" s="407"/>
      <c r="AH38" s="407"/>
      <c r="AI38" s="407"/>
      <c r="AJ38" s="407"/>
      <c r="AK38" s="407"/>
      <c r="AL38" s="408"/>
      <c r="AO38" s="429"/>
      <c r="AP38" s="429"/>
      <c r="AQ38" s="430"/>
      <c r="AR38" s="430"/>
      <c r="AS38" s="430"/>
      <c r="AT38" s="430"/>
      <c r="AU38" s="430"/>
      <c r="AV38" s="430"/>
      <c r="AW38" s="430"/>
      <c r="AX38" s="430"/>
      <c r="AY38" s="430"/>
      <c r="AZ38" s="430"/>
      <c r="BA38" s="430"/>
      <c r="BB38" s="430"/>
      <c r="BC38" s="430"/>
      <c r="BD38" s="430"/>
      <c r="BE38" s="434"/>
      <c r="BF38" s="432"/>
      <c r="BG38" s="432"/>
      <c r="BH38" s="432"/>
    </row>
    <row r="39" spans="1:60" ht="24.95" customHeight="1">
      <c r="A39" s="429"/>
      <c r="B39" s="430"/>
      <c r="C39" s="430"/>
      <c r="D39" s="430"/>
      <c r="E39" s="430" t="s">
        <v>238</v>
      </c>
      <c r="F39" s="430"/>
      <c r="G39" s="995"/>
      <c r="H39" s="995"/>
      <c r="I39" s="995"/>
      <c r="J39" s="995"/>
      <c r="K39" s="995"/>
      <c r="L39" s="995"/>
      <c r="M39" s="995"/>
      <c r="N39" s="995"/>
      <c r="O39" s="995"/>
      <c r="P39" s="430" t="s">
        <v>233</v>
      </c>
      <c r="Q39" s="432"/>
      <c r="R39" s="432"/>
      <c r="S39" s="432"/>
      <c r="Y39" s="1002" t="s">
        <v>196</v>
      </c>
      <c r="Z39" s="1003"/>
      <c r="AA39" s="1003"/>
      <c r="AB39" s="1003"/>
      <c r="AC39" s="1003"/>
      <c r="AD39" s="438" t="s">
        <v>140</v>
      </c>
      <c r="AE39" s="439" t="str">
        <f>IF(ลับ!HC56=0,"-",ลับ!HC56)</f>
        <v>-</v>
      </c>
      <c r="AF39" s="425" t="str">
        <f>IF(AE39=" "," ",IF(AE39="-","-",(AE39/$B$23)*100))</f>
        <v>-</v>
      </c>
      <c r="AG39" s="439" t="str">
        <f>IF(ลับ!HD56=0,"-",ลับ!HD56)</f>
        <v>-</v>
      </c>
      <c r="AH39" s="425" t="str">
        <f>IF(AG39=" "," ",IF(AG39="-","-",(AG39/$B$23)*100))</f>
        <v>-</v>
      </c>
      <c r="AI39" s="439" t="str">
        <f>IF(ลับ!HE56=0,"-",ลับ!HE56)</f>
        <v>-</v>
      </c>
      <c r="AJ39" s="425" t="str">
        <f>IF(AI39=" "," ",IF(AI39="-","-",(AI39/$B$23)*100))</f>
        <v>-</v>
      </c>
      <c r="AK39" s="439">
        <f>IF(ลับ!HF56=0,"-",ลับ!HF56)</f>
        <v>50</v>
      </c>
      <c r="AL39" s="440" t="e">
        <f>IF(AK39=" "," ",IF(AK39="-","-",(AK39/$B$23)*100))</f>
        <v>#DIV/0!</v>
      </c>
      <c r="AO39" s="429"/>
      <c r="AP39" s="429"/>
      <c r="AQ39" s="430"/>
      <c r="AR39" s="430"/>
      <c r="AS39" s="430"/>
      <c r="AT39" s="430" t="s">
        <v>238</v>
      </c>
      <c r="AU39" s="430"/>
      <c r="AV39" s="430"/>
      <c r="AW39" s="430"/>
      <c r="AX39" s="430"/>
      <c r="AY39" s="430"/>
      <c r="AZ39" s="430"/>
      <c r="BA39" s="430"/>
      <c r="BB39" s="430"/>
      <c r="BC39" s="430"/>
      <c r="BD39" s="430"/>
      <c r="BE39" s="430" t="s">
        <v>233</v>
      </c>
      <c r="BF39" s="432"/>
      <c r="BG39" s="432"/>
      <c r="BH39" s="432"/>
    </row>
    <row r="40" spans="1:60" ht="6" customHeight="1" thickBot="1">
      <c r="A40" s="429"/>
      <c r="B40" s="442"/>
      <c r="C40" s="442"/>
      <c r="D40" s="442"/>
      <c r="E40" s="442"/>
      <c r="F40" s="442"/>
      <c r="G40" s="442"/>
      <c r="H40" s="442"/>
      <c r="I40" s="442"/>
      <c r="J40" s="442"/>
      <c r="K40" s="442"/>
      <c r="L40" s="442"/>
      <c r="M40" s="442"/>
      <c r="N40" s="442"/>
      <c r="O40" s="442"/>
      <c r="P40" s="443"/>
      <c r="Q40" s="432"/>
      <c r="R40" s="432"/>
      <c r="S40" s="432"/>
      <c r="Y40" s="988"/>
      <c r="Z40" s="1004"/>
      <c r="AA40" s="1004"/>
      <c r="AB40" s="1004"/>
      <c r="AC40" s="1004"/>
      <c r="AD40" s="426" t="s">
        <v>10</v>
      </c>
      <c r="AE40" s="427"/>
      <c r="AF40" s="407"/>
      <c r="AG40" s="407"/>
      <c r="AH40" s="407"/>
      <c r="AI40" s="407"/>
      <c r="AJ40" s="407"/>
      <c r="AK40" s="407"/>
      <c r="AL40" s="408"/>
      <c r="AO40" s="429"/>
      <c r="AP40" s="429"/>
      <c r="AQ40" s="442"/>
      <c r="AR40" s="442"/>
      <c r="AS40" s="442"/>
      <c r="AT40" s="442"/>
      <c r="AU40" s="442"/>
      <c r="AV40" s="442"/>
      <c r="AW40" s="442"/>
      <c r="AX40" s="442"/>
      <c r="AY40" s="442"/>
      <c r="AZ40" s="442"/>
      <c r="BA40" s="442"/>
      <c r="BB40" s="442"/>
      <c r="BC40" s="442"/>
      <c r="BD40" s="442"/>
      <c r="BE40" s="443"/>
      <c r="BF40" s="432"/>
      <c r="BG40" s="432"/>
      <c r="BH40" s="432"/>
    </row>
    <row r="41" spans="1:60" ht="24.95" customHeight="1">
      <c r="A41" s="429"/>
      <c r="B41" s="442"/>
      <c r="C41" s="442"/>
      <c r="D41" s="442"/>
      <c r="E41" s="442"/>
      <c r="F41" s="442"/>
      <c r="G41" s="996" t="s">
        <v>242</v>
      </c>
      <c r="H41" s="996"/>
      <c r="I41" s="996"/>
      <c r="J41" s="996"/>
      <c r="K41" s="996"/>
      <c r="L41" s="996"/>
      <c r="M41" s="996"/>
      <c r="N41" s="996"/>
      <c r="O41" s="996"/>
      <c r="P41" s="432"/>
      <c r="Q41" s="432"/>
      <c r="R41" s="432"/>
      <c r="S41" s="432"/>
      <c r="AO41" s="429"/>
      <c r="AP41" s="429"/>
      <c r="AQ41" s="442"/>
      <c r="AR41" s="442"/>
      <c r="AS41" s="442"/>
      <c r="AT41" s="442"/>
      <c r="AU41" s="442"/>
      <c r="AV41" s="442" t="s">
        <v>242</v>
      </c>
      <c r="AW41" s="442"/>
      <c r="AX41" s="442"/>
      <c r="AY41" s="442"/>
      <c r="AZ41" s="442"/>
      <c r="BA41" s="442"/>
      <c r="BB41" s="442"/>
      <c r="BC41" s="442"/>
      <c r="BD41" s="442"/>
      <c r="BE41" s="432"/>
      <c r="BF41" s="432"/>
      <c r="BG41" s="432"/>
      <c r="BH41" s="432"/>
    </row>
    <row r="42" spans="1:60" ht="13.5" customHeight="1">
      <c r="A42" s="429"/>
      <c r="B42" s="432"/>
      <c r="C42" s="432"/>
      <c r="D42" s="432"/>
      <c r="E42" s="432"/>
      <c r="F42" s="432"/>
      <c r="G42" s="432"/>
      <c r="H42" s="432"/>
      <c r="I42" s="432"/>
      <c r="J42" s="432"/>
      <c r="K42" s="432"/>
      <c r="L42" s="432"/>
      <c r="M42" s="432"/>
      <c r="N42" s="432"/>
      <c r="O42" s="432"/>
      <c r="P42" s="432"/>
      <c r="Q42" s="432"/>
      <c r="R42" s="432"/>
      <c r="S42" s="432"/>
      <c r="AO42" s="429"/>
      <c r="AP42" s="429"/>
      <c r="AQ42" s="432"/>
      <c r="AR42" s="432"/>
      <c r="AS42" s="432"/>
      <c r="AT42" s="432"/>
      <c r="AU42" s="432"/>
      <c r="AV42" s="432"/>
      <c r="AW42" s="432"/>
      <c r="AX42" s="432"/>
      <c r="AY42" s="432"/>
      <c r="AZ42" s="432"/>
      <c r="BA42" s="432"/>
      <c r="BB42" s="432"/>
      <c r="BC42" s="432"/>
      <c r="BD42" s="432"/>
      <c r="BE42" s="432"/>
      <c r="BF42" s="432"/>
      <c r="BG42" s="432"/>
      <c r="BH42" s="432"/>
    </row>
    <row r="43" spans="1:60" ht="21" customHeight="1">
      <c r="A43" s="429"/>
      <c r="B43" s="432"/>
      <c r="C43" s="432"/>
      <c r="D43" s="432"/>
      <c r="E43" s="432"/>
      <c r="G43" s="1008"/>
      <c r="H43" s="1008"/>
      <c r="I43" s="1008"/>
      <c r="J43" s="1008"/>
      <c r="K43" s="1008"/>
      <c r="L43" s="1008"/>
      <c r="M43" s="1008"/>
      <c r="N43" s="1008"/>
      <c r="O43" s="1008"/>
      <c r="P43" s="443" t="s">
        <v>244</v>
      </c>
      <c r="Q43" s="432"/>
      <c r="R43" s="432"/>
      <c r="S43" s="432"/>
      <c r="AO43" s="429"/>
      <c r="AP43" s="429"/>
      <c r="AQ43" s="432"/>
      <c r="AR43" s="432"/>
      <c r="AS43" s="432"/>
      <c r="AT43" s="432"/>
      <c r="AV43" s="432"/>
      <c r="AW43" s="432"/>
      <c r="AX43" s="432"/>
      <c r="AY43" s="432"/>
      <c r="AZ43" s="432"/>
      <c r="BA43" s="432"/>
      <c r="BB43" s="432"/>
      <c r="BC43" s="432"/>
      <c r="BD43" s="432"/>
      <c r="BE43" s="443" t="s">
        <v>244</v>
      </c>
      <c r="BF43" s="432"/>
      <c r="BG43" s="432"/>
      <c r="BH43" s="432"/>
    </row>
    <row r="44" spans="1:60" ht="22.5" customHeight="1">
      <c r="A44" s="429"/>
      <c r="C44" s="442"/>
      <c r="D44" s="442"/>
      <c r="E44" s="442"/>
      <c r="F44" s="442"/>
      <c r="G44" s="995"/>
      <c r="H44" s="995"/>
      <c r="I44" s="995"/>
      <c r="J44" s="995"/>
      <c r="K44" s="995"/>
      <c r="L44" s="995"/>
      <c r="M44" s="995"/>
      <c r="N44" s="995"/>
      <c r="O44" s="995"/>
      <c r="P44" s="443" t="s">
        <v>243</v>
      </c>
      <c r="Q44" s="432"/>
      <c r="R44" s="432"/>
      <c r="S44" s="432"/>
      <c r="V44" s="442"/>
      <c r="W44" s="442"/>
      <c r="X44" s="442"/>
      <c r="Y44" s="442"/>
      <c r="Z44" s="442"/>
      <c r="AA44" s="442"/>
      <c r="AB44" s="442"/>
      <c r="AC44" s="442"/>
      <c r="AD44" s="442"/>
      <c r="AE44" s="442"/>
      <c r="AF44" s="442"/>
      <c r="AG44" s="442"/>
      <c r="AH44" s="442"/>
      <c r="AI44" s="442"/>
      <c r="AO44" s="429"/>
      <c r="AP44" s="429"/>
      <c r="AR44" s="442"/>
      <c r="AS44" s="442"/>
      <c r="AT44" s="442"/>
      <c r="AU44" s="442"/>
      <c r="AV44" s="442"/>
      <c r="AW44" s="442"/>
      <c r="AX44" s="442"/>
      <c r="AY44" s="442"/>
      <c r="AZ44" s="442"/>
      <c r="BA44" s="442"/>
      <c r="BB44" s="442"/>
      <c r="BC44" s="442"/>
      <c r="BD44" s="442"/>
      <c r="BE44" s="443" t="s">
        <v>243</v>
      </c>
      <c r="BF44" s="432"/>
      <c r="BG44" s="432"/>
      <c r="BH44" s="432"/>
    </row>
    <row r="45" spans="1:60" ht="20.100000000000001" customHeight="1">
      <c r="A45" s="399"/>
      <c r="AO45" s="399"/>
      <c r="AP45" s="399"/>
    </row>
    <row r="46" spans="1:60" ht="6" customHeight="1">
      <c r="A46" s="399"/>
      <c r="AO46" s="399"/>
      <c r="AP46" s="399"/>
    </row>
    <row r="47" spans="1:60" ht="20.100000000000001" customHeight="1">
      <c r="A47" s="399"/>
      <c r="U47" s="997"/>
      <c r="V47" s="997"/>
      <c r="W47" s="997"/>
      <c r="X47" s="997"/>
      <c r="Y47" s="997"/>
      <c r="Z47" s="997"/>
      <c r="AA47" s="997"/>
      <c r="AB47" s="997"/>
      <c r="AC47" s="997"/>
      <c r="AD47" s="997"/>
      <c r="AE47" s="997"/>
      <c r="AF47" s="997"/>
      <c r="AG47" s="997"/>
      <c r="AH47" s="997"/>
      <c r="AO47" s="399"/>
      <c r="AP47" s="399"/>
    </row>
    <row r="48" spans="1:60" ht="6" customHeight="1">
      <c r="A48" s="399"/>
      <c r="AO48" s="399"/>
      <c r="AP48" s="399"/>
    </row>
    <row r="49" spans="1:1" ht="20.100000000000001" customHeight="1">
      <c r="A49" s="399"/>
    </row>
    <row r="50" spans="1:1" ht="9" customHeight="1">
      <c r="A50" s="383"/>
    </row>
    <row r="51" spans="1:1" ht="20.100000000000001" customHeight="1">
      <c r="A51" s="444"/>
    </row>
    <row r="52" spans="1:1" ht="9" customHeight="1">
      <c r="A52" s="444"/>
    </row>
    <row r="53" spans="1:1" ht="20.100000000000001" customHeight="1"/>
    <row r="54" spans="1:1" ht="20.100000000000001" customHeight="1"/>
    <row r="55" spans="1:1" ht="19.5" customHeight="1"/>
  </sheetData>
  <mergeCells count="70">
    <mergeCell ref="J18:S18"/>
    <mergeCell ref="J19:S19"/>
    <mergeCell ref="G35:O35"/>
    <mergeCell ref="G39:O39"/>
    <mergeCell ref="Q1:R1"/>
    <mergeCell ref="G12:H12"/>
    <mergeCell ref="J12:K12"/>
    <mergeCell ref="N12:O12"/>
    <mergeCell ref="R12:S12"/>
    <mergeCell ref="B7:S7"/>
    <mergeCell ref="B8:S8"/>
    <mergeCell ref="B9:S9"/>
    <mergeCell ref="I10:Q10"/>
    <mergeCell ref="J17:S17"/>
    <mergeCell ref="G31:O31"/>
    <mergeCell ref="B21:L21"/>
    <mergeCell ref="B20:O20"/>
    <mergeCell ref="B15:O15"/>
    <mergeCell ref="G41:O41"/>
    <mergeCell ref="U47:AH47"/>
    <mergeCell ref="Y19:Z19"/>
    <mergeCell ref="AA19:AB19"/>
    <mergeCell ref="AC19:AD19"/>
    <mergeCell ref="Y39:AC40"/>
    <mergeCell ref="Y35:AC36"/>
    <mergeCell ref="Y37:AC38"/>
    <mergeCell ref="Y34:AD34"/>
    <mergeCell ref="G43:O43"/>
    <mergeCell ref="G44:O44"/>
    <mergeCell ref="B27:S27"/>
    <mergeCell ref="B33:S33"/>
    <mergeCell ref="B22:B23"/>
    <mergeCell ref="J22:L22"/>
    <mergeCell ref="C22:I22"/>
    <mergeCell ref="AE33:AJ33"/>
    <mergeCell ref="AK33:AL33"/>
    <mergeCell ref="AE32:AL32"/>
    <mergeCell ref="AK26:AL26"/>
    <mergeCell ref="AI27:AJ27"/>
    <mergeCell ref="AK27:AL27"/>
    <mergeCell ref="AI26:AJ26"/>
    <mergeCell ref="Y26:Y27"/>
    <mergeCell ref="Y32:AD33"/>
    <mergeCell ref="M21:P22"/>
    <mergeCell ref="Q21:T22"/>
    <mergeCell ref="G29:O29"/>
    <mergeCell ref="G30:O30"/>
    <mergeCell ref="B13:C13"/>
    <mergeCell ref="D13:F13"/>
    <mergeCell ref="I13:O13"/>
    <mergeCell ref="N16:P16"/>
    <mergeCell ref="E14:F14"/>
    <mergeCell ref="AQ7:BH7"/>
    <mergeCell ref="AQ8:BH8"/>
    <mergeCell ref="AQ9:BH9"/>
    <mergeCell ref="AQ10:BD10"/>
    <mergeCell ref="AQ13:AR13"/>
    <mergeCell ref="AS13:AU13"/>
    <mergeCell ref="AX13:BC13"/>
    <mergeCell ref="BD13:BE13"/>
    <mergeCell ref="AQ27:BH27"/>
    <mergeCell ref="AQ33:BH33"/>
    <mergeCell ref="AQ15:BD15"/>
    <mergeCell ref="AQ20:BD20"/>
    <mergeCell ref="AQ21:BA21"/>
    <mergeCell ref="BB21:BE22"/>
    <mergeCell ref="BF21:BI22"/>
    <mergeCell ref="AQ22:AQ23"/>
    <mergeCell ref="AR22:AX22"/>
    <mergeCell ref="AY22:BA22"/>
  </mergeCells>
  <phoneticPr fontId="4" type="noConversion"/>
  <pageMargins left="0.39370078740157483" right="0.39370078740157483" top="0.3" bottom="0.19685039370078741" header="0.35" footer="0.23"/>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Layout" zoomScale="120" zoomScaleNormal="100" zoomScalePageLayoutView="120" workbookViewId="0">
      <selection activeCell="E58" sqref="E58"/>
    </sheetView>
  </sheetViews>
  <sheetFormatPr defaultRowHeight="12.75"/>
  <cols>
    <col min="1" max="1" width="4.7109375" customWidth="1"/>
    <col min="2" max="2" width="6.5703125" customWidth="1"/>
    <col min="3" max="3" width="6.28515625" customWidth="1"/>
    <col min="4" max="4" width="12.7109375" customWidth="1"/>
    <col min="5" max="6" width="6.7109375" customWidth="1"/>
    <col min="7" max="7" width="2" customWidth="1"/>
    <col min="8" max="8" width="3" customWidth="1"/>
    <col min="9" max="9" width="2.7109375" customWidth="1"/>
  </cols>
  <sheetData>
    <row r="1" spans="1:10" ht="18" customHeight="1">
      <c r="A1" s="1016" t="s">
        <v>0</v>
      </c>
      <c r="B1" s="1020" t="s">
        <v>16</v>
      </c>
      <c r="C1" s="1023" t="s">
        <v>1</v>
      </c>
      <c r="D1" s="1024"/>
      <c r="E1" s="1024"/>
      <c r="F1" s="1025"/>
    </row>
    <row r="2" spans="1:10" ht="14.25" customHeight="1">
      <c r="A2" s="1017"/>
      <c r="B2" s="1021"/>
      <c r="C2" s="1026"/>
      <c r="D2" s="1027"/>
      <c r="E2" s="1027"/>
      <c r="F2" s="1028"/>
    </row>
    <row r="3" spans="1:10" ht="12.75" customHeight="1">
      <c r="A3" s="1017"/>
      <c r="B3" s="1021"/>
      <c r="C3" s="1026"/>
      <c r="D3" s="1027"/>
      <c r="E3" s="1027"/>
      <c r="F3" s="1028"/>
    </row>
    <row r="4" spans="1:10" ht="12.75" customHeight="1">
      <c r="A4" s="1018"/>
      <c r="B4" s="1021"/>
      <c r="C4" s="1026"/>
      <c r="D4" s="1027"/>
      <c r="E4" s="1027"/>
      <c r="F4" s="1028"/>
    </row>
    <row r="5" spans="1:10" ht="12" customHeight="1" thickBot="1">
      <c r="A5" s="1019"/>
      <c r="B5" s="1022"/>
      <c r="C5" s="1029"/>
      <c r="D5" s="1030"/>
      <c r="E5" s="1030"/>
      <c r="F5" s="1031"/>
      <c r="I5" s="310" t="s">
        <v>245</v>
      </c>
    </row>
    <row r="6" spans="1:10" ht="15.2" customHeight="1">
      <c r="A6" s="455">
        <v>1</v>
      </c>
      <c r="B6" s="455"/>
      <c r="C6" s="456"/>
      <c r="D6" s="457"/>
      <c r="E6" s="458"/>
      <c r="F6" s="452"/>
      <c r="I6" s="310"/>
    </row>
    <row r="7" spans="1:10" ht="15.2" customHeight="1">
      <c r="A7" s="459">
        <v>2</v>
      </c>
      <c r="B7" s="459"/>
      <c r="C7" s="460"/>
      <c r="D7" s="461"/>
      <c r="E7" s="462"/>
      <c r="F7" s="453"/>
      <c r="H7" s="305"/>
      <c r="I7" s="311" t="s">
        <v>259</v>
      </c>
    </row>
    <row r="8" spans="1:10" ht="15.2" customHeight="1">
      <c r="A8" s="459">
        <v>3</v>
      </c>
      <c r="B8" s="459"/>
      <c r="C8" s="460"/>
      <c r="D8" s="461"/>
      <c r="E8" s="462"/>
      <c r="F8" s="453"/>
      <c r="H8" s="305"/>
      <c r="I8" s="311" t="s">
        <v>260</v>
      </c>
    </row>
    <row r="9" spans="1:10" ht="15.2" customHeight="1">
      <c r="A9" s="459">
        <v>4</v>
      </c>
      <c r="B9" s="459"/>
      <c r="C9" s="460"/>
      <c r="D9" s="461"/>
      <c r="E9" s="462"/>
      <c r="F9" s="453"/>
      <c r="H9" s="308" t="s">
        <v>247</v>
      </c>
      <c r="I9" s="308" t="s">
        <v>250</v>
      </c>
      <c r="J9" s="303"/>
    </row>
    <row r="10" spans="1:10" ht="15.2" customHeight="1" thickBot="1">
      <c r="A10" s="463">
        <v>5</v>
      </c>
      <c r="B10" s="463"/>
      <c r="C10" s="464"/>
      <c r="D10" s="465"/>
      <c r="E10" s="466"/>
      <c r="F10" s="454"/>
      <c r="H10" s="308"/>
      <c r="I10" s="308" t="s">
        <v>249</v>
      </c>
      <c r="J10" s="303"/>
    </row>
    <row r="11" spans="1:10" ht="15.2" customHeight="1">
      <c r="A11" s="455">
        <v>6</v>
      </c>
      <c r="B11" s="455"/>
      <c r="C11" s="456"/>
      <c r="D11" s="457"/>
      <c r="E11" s="458"/>
      <c r="F11" s="452"/>
      <c r="H11" s="308" t="s">
        <v>248</v>
      </c>
      <c r="I11" s="308" t="s">
        <v>251</v>
      </c>
      <c r="J11" s="303"/>
    </row>
    <row r="12" spans="1:10" ht="15.2" customHeight="1">
      <c r="A12" s="459">
        <v>7</v>
      </c>
      <c r="B12" s="459"/>
      <c r="C12" s="460"/>
      <c r="D12" s="461"/>
      <c r="E12" s="462"/>
      <c r="F12" s="453"/>
      <c r="H12" s="308"/>
      <c r="I12" s="308" t="s">
        <v>252</v>
      </c>
      <c r="J12" s="303"/>
    </row>
    <row r="13" spans="1:10" ht="15.2" customHeight="1">
      <c r="A13" s="459">
        <v>8</v>
      </c>
      <c r="B13" s="459"/>
      <c r="C13" s="460"/>
      <c r="D13" s="461"/>
      <c r="E13" s="462"/>
      <c r="F13" s="453"/>
      <c r="H13" s="309" t="s">
        <v>253</v>
      </c>
      <c r="I13" s="308" t="s">
        <v>254</v>
      </c>
      <c r="J13" s="303"/>
    </row>
    <row r="14" spans="1:10" ht="15.2" customHeight="1">
      <c r="A14" s="459">
        <v>9</v>
      </c>
      <c r="B14" s="459"/>
      <c r="C14" s="460"/>
      <c r="D14" s="461"/>
      <c r="E14" s="462"/>
      <c r="F14" s="453"/>
      <c r="H14" s="308"/>
      <c r="I14" s="308" t="s">
        <v>255</v>
      </c>
      <c r="J14" s="303"/>
    </row>
    <row r="15" spans="1:10" ht="15.2" customHeight="1" thickBot="1">
      <c r="A15" s="463">
        <v>10</v>
      </c>
      <c r="B15" s="463"/>
      <c r="C15" s="464"/>
      <c r="D15" s="465"/>
      <c r="E15" s="466"/>
      <c r="F15" s="454"/>
      <c r="H15" s="309" t="s">
        <v>256</v>
      </c>
      <c r="I15" s="308" t="s">
        <v>257</v>
      </c>
      <c r="J15" s="303"/>
    </row>
    <row r="16" spans="1:10" ht="15.2" customHeight="1">
      <c r="A16" s="455">
        <v>11</v>
      </c>
      <c r="B16" s="455"/>
      <c r="C16" s="456"/>
      <c r="D16" s="457"/>
      <c r="E16" s="458"/>
      <c r="F16" s="452"/>
      <c r="H16" s="308"/>
      <c r="I16" s="308" t="s">
        <v>258</v>
      </c>
      <c r="J16" s="303"/>
    </row>
    <row r="17" spans="1:10" ht="15.2" customHeight="1">
      <c r="A17" s="459">
        <v>12</v>
      </c>
      <c r="B17" s="459"/>
      <c r="C17" s="460"/>
      <c r="D17" s="461"/>
      <c r="E17" s="462"/>
      <c r="F17" s="453"/>
      <c r="H17" s="309" t="s">
        <v>261</v>
      </c>
      <c r="I17" s="308" t="s">
        <v>262</v>
      </c>
      <c r="J17" s="303"/>
    </row>
    <row r="18" spans="1:10" ht="15.2" customHeight="1">
      <c r="A18" s="459">
        <v>13</v>
      </c>
      <c r="B18" s="459"/>
      <c r="C18" s="460"/>
      <c r="D18" s="461"/>
      <c r="E18" s="462"/>
      <c r="F18" s="453"/>
      <c r="H18" s="308"/>
      <c r="I18" s="308" t="s">
        <v>263</v>
      </c>
      <c r="J18" s="303"/>
    </row>
    <row r="19" spans="1:10" ht="15.2" customHeight="1">
      <c r="A19" s="459">
        <v>14</v>
      </c>
      <c r="B19" s="459"/>
      <c r="C19" s="460"/>
      <c r="D19" s="461"/>
      <c r="E19" s="462"/>
      <c r="F19" s="453"/>
      <c r="H19" s="309" t="s">
        <v>264</v>
      </c>
      <c r="I19" s="308" t="s">
        <v>265</v>
      </c>
      <c r="J19" s="303"/>
    </row>
    <row r="20" spans="1:10" ht="15.2" customHeight="1" thickBot="1">
      <c r="A20" s="463">
        <v>15</v>
      </c>
      <c r="B20" s="463"/>
      <c r="C20" s="464"/>
      <c r="D20" s="465"/>
      <c r="E20" s="466"/>
      <c r="F20" s="454"/>
      <c r="H20" s="308"/>
      <c r="I20" s="308" t="s">
        <v>266</v>
      </c>
      <c r="J20" s="303"/>
    </row>
    <row r="21" spans="1:10" ht="15.2" customHeight="1">
      <c r="A21" s="455">
        <v>16</v>
      </c>
      <c r="B21" s="455"/>
      <c r="C21" s="456"/>
      <c r="D21" s="457"/>
      <c r="E21" s="458"/>
      <c r="F21" s="452"/>
      <c r="H21" s="309" t="s">
        <v>267</v>
      </c>
      <c r="I21" s="308" t="s">
        <v>268</v>
      </c>
      <c r="J21" s="303"/>
    </row>
    <row r="22" spans="1:10" ht="15.2" customHeight="1">
      <c r="A22" s="459">
        <v>17</v>
      </c>
      <c r="B22" s="459"/>
      <c r="C22" s="460"/>
      <c r="D22" s="461"/>
      <c r="E22" s="462"/>
      <c r="F22" s="453"/>
      <c r="H22" s="308"/>
      <c r="I22" s="308" t="s">
        <v>269</v>
      </c>
      <c r="J22" s="303"/>
    </row>
    <row r="23" spans="1:10" ht="15.2" customHeight="1">
      <c r="A23" s="459">
        <v>18</v>
      </c>
      <c r="B23" s="459"/>
      <c r="C23" s="460"/>
      <c r="D23" s="461"/>
      <c r="E23" s="462"/>
      <c r="F23" s="453"/>
      <c r="H23" s="309" t="s">
        <v>270</v>
      </c>
      <c r="I23" s="308" t="s">
        <v>271</v>
      </c>
      <c r="J23" s="303"/>
    </row>
    <row r="24" spans="1:10" ht="15.2" customHeight="1">
      <c r="A24" s="459">
        <v>19</v>
      </c>
      <c r="B24" s="459"/>
      <c r="C24" s="460"/>
      <c r="D24" s="461"/>
      <c r="E24" s="462"/>
      <c r="F24" s="453"/>
      <c r="H24" s="308"/>
      <c r="I24" s="308" t="s">
        <v>272</v>
      </c>
    </row>
    <row r="25" spans="1:10" ht="15.2" customHeight="1" thickBot="1">
      <c r="A25" s="463">
        <v>20</v>
      </c>
      <c r="B25" s="463"/>
      <c r="C25" s="464"/>
      <c r="D25" s="465"/>
      <c r="E25" s="466"/>
      <c r="F25" s="454"/>
      <c r="H25" s="309" t="s">
        <v>273</v>
      </c>
      <c r="I25" s="308" t="s">
        <v>274</v>
      </c>
    </row>
    <row r="26" spans="1:10" ht="15.2" customHeight="1">
      <c r="A26" s="455">
        <v>21</v>
      </c>
      <c r="B26" s="455"/>
      <c r="C26" s="456"/>
      <c r="D26" s="457"/>
      <c r="E26" s="458"/>
      <c r="F26" s="452"/>
      <c r="H26" s="308"/>
      <c r="I26" s="308" t="s">
        <v>275</v>
      </c>
    </row>
    <row r="27" spans="1:10" ht="15.2" customHeight="1">
      <c r="A27" s="459">
        <v>22</v>
      </c>
      <c r="B27" s="459"/>
      <c r="C27" s="460"/>
      <c r="D27" s="461"/>
      <c r="E27" s="462"/>
      <c r="F27" s="453"/>
      <c r="H27" s="308"/>
    </row>
    <row r="28" spans="1:10" ht="15.2" customHeight="1">
      <c r="A28" s="459">
        <v>23</v>
      </c>
      <c r="B28" s="459"/>
      <c r="C28" s="460"/>
      <c r="D28" s="461"/>
      <c r="E28" s="462"/>
      <c r="F28" s="453"/>
      <c r="H28" s="308"/>
      <c r="I28" s="127"/>
    </row>
    <row r="29" spans="1:10" ht="15.2" customHeight="1">
      <c r="A29" s="459">
        <v>24</v>
      </c>
      <c r="B29" s="459"/>
      <c r="C29" s="460"/>
      <c r="D29" s="461"/>
      <c r="E29" s="462"/>
      <c r="F29" s="453"/>
      <c r="H29" s="308"/>
      <c r="I29" s="127"/>
    </row>
    <row r="30" spans="1:10" ht="15.2" customHeight="1" thickBot="1">
      <c r="A30" s="463">
        <v>25</v>
      </c>
      <c r="B30" s="463"/>
      <c r="C30" s="464"/>
      <c r="D30" s="465"/>
      <c r="E30" s="466"/>
      <c r="F30" s="454"/>
      <c r="I30" s="312" t="s">
        <v>276</v>
      </c>
    </row>
    <row r="31" spans="1:10" ht="15.2" customHeight="1">
      <c r="A31" s="455">
        <v>26</v>
      </c>
      <c r="B31" s="455"/>
      <c r="C31" s="456"/>
      <c r="D31" s="457"/>
      <c r="E31" s="458"/>
      <c r="F31" s="452"/>
      <c r="I31" s="312" t="s">
        <v>246</v>
      </c>
    </row>
    <row r="32" spans="1:10" ht="15.2" customHeight="1">
      <c r="A32" s="459">
        <v>27</v>
      </c>
      <c r="B32" s="459"/>
      <c r="C32" s="460"/>
      <c r="D32" s="461"/>
      <c r="E32" s="462"/>
      <c r="F32" s="453"/>
      <c r="H32" s="308"/>
      <c r="I32" s="127"/>
      <c r="J32" s="307"/>
    </row>
    <row r="33" spans="1:10" ht="15.2" customHeight="1">
      <c r="A33" s="459">
        <v>28</v>
      </c>
      <c r="B33" s="459"/>
      <c r="C33" s="460"/>
      <c r="D33" s="461"/>
      <c r="E33" s="462"/>
      <c r="F33" s="453"/>
      <c r="H33" s="309"/>
      <c r="I33" s="313" t="s">
        <v>247</v>
      </c>
      <c r="J33" s="299" t="s">
        <v>277</v>
      </c>
    </row>
    <row r="34" spans="1:10" ht="15.2" customHeight="1">
      <c r="A34" s="459">
        <v>29</v>
      </c>
      <c r="B34" s="459"/>
      <c r="C34" s="460"/>
      <c r="D34" s="461"/>
      <c r="E34" s="462"/>
      <c r="F34" s="453"/>
      <c r="H34" s="308"/>
      <c r="I34" s="313" t="s">
        <v>248</v>
      </c>
      <c r="J34" s="299" t="s">
        <v>278</v>
      </c>
    </row>
    <row r="35" spans="1:10" ht="15.2" customHeight="1" thickBot="1">
      <c r="A35" s="463">
        <v>30</v>
      </c>
      <c r="B35" s="463"/>
      <c r="C35" s="464"/>
      <c r="D35" s="465"/>
      <c r="E35" s="466"/>
      <c r="F35" s="454"/>
      <c r="H35" s="308"/>
      <c r="I35" s="313" t="s">
        <v>253</v>
      </c>
      <c r="J35" s="299" t="s">
        <v>279</v>
      </c>
    </row>
    <row r="36" spans="1:10" ht="15.2" customHeight="1">
      <c r="A36" s="455">
        <v>31</v>
      </c>
      <c r="B36" s="455"/>
      <c r="C36" s="456"/>
      <c r="D36" s="457"/>
      <c r="E36" s="458"/>
      <c r="F36" s="452"/>
      <c r="H36" s="308"/>
      <c r="I36" s="313" t="s">
        <v>256</v>
      </c>
      <c r="J36" s="299" t="s">
        <v>280</v>
      </c>
    </row>
    <row r="37" spans="1:10" ht="15.2" customHeight="1">
      <c r="A37" s="459">
        <v>32</v>
      </c>
      <c r="B37" s="459"/>
      <c r="C37" s="460"/>
      <c r="D37" s="461"/>
      <c r="E37" s="462"/>
      <c r="F37" s="453"/>
      <c r="H37" s="308"/>
      <c r="I37" s="313" t="s">
        <v>261</v>
      </c>
      <c r="J37" s="299" t="s">
        <v>281</v>
      </c>
    </row>
    <row r="38" spans="1:10" ht="15.2" customHeight="1">
      <c r="A38" s="459">
        <v>33</v>
      </c>
      <c r="B38" s="459"/>
      <c r="C38" s="460"/>
      <c r="D38" s="461"/>
      <c r="E38" s="462"/>
      <c r="F38" s="453"/>
      <c r="H38" s="308"/>
      <c r="I38" s="313" t="s">
        <v>264</v>
      </c>
      <c r="J38" s="299" t="s">
        <v>282</v>
      </c>
    </row>
    <row r="39" spans="1:10" ht="15.2" customHeight="1">
      <c r="A39" s="459">
        <v>34</v>
      </c>
      <c r="B39" s="459"/>
      <c r="C39" s="460"/>
      <c r="D39" s="461"/>
      <c r="E39" s="462"/>
      <c r="F39" s="453"/>
      <c r="H39" s="308"/>
      <c r="I39" s="313" t="s">
        <v>267</v>
      </c>
      <c r="J39" s="299" t="s">
        <v>283</v>
      </c>
    </row>
    <row r="40" spans="1:10" ht="15.2" customHeight="1" thickBot="1">
      <c r="A40" s="463">
        <v>35</v>
      </c>
      <c r="B40" s="463"/>
      <c r="C40" s="464"/>
      <c r="D40" s="465"/>
      <c r="E40" s="466"/>
      <c r="F40" s="454"/>
      <c r="H40" s="308"/>
      <c r="I40" s="127"/>
      <c r="J40" s="299" t="s">
        <v>284</v>
      </c>
    </row>
    <row r="41" spans="1:10" ht="15.2" customHeight="1">
      <c r="A41" s="455">
        <v>36</v>
      </c>
      <c r="B41" s="455"/>
      <c r="C41" s="456"/>
      <c r="D41" s="457"/>
      <c r="E41" s="458"/>
      <c r="F41" s="452"/>
      <c r="H41" s="308"/>
      <c r="I41" s="313" t="s">
        <v>270</v>
      </c>
      <c r="J41" s="299" t="s">
        <v>285</v>
      </c>
    </row>
    <row r="42" spans="1:10" ht="15.2" customHeight="1">
      <c r="A42" s="459">
        <v>37</v>
      </c>
      <c r="B42" s="459"/>
      <c r="C42" s="460"/>
      <c r="D42" s="461"/>
      <c r="E42" s="462"/>
      <c r="F42" s="453"/>
      <c r="H42" s="308"/>
      <c r="I42" s="313" t="s">
        <v>273</v>
      </c>
      <c r="J42" s="299" t="s">
        <v>286</v>
      </c>
    </row>
    <row r="43" spans="1:10" ht="15.2" customHeight="1">
      <c r="A43" s="459">
        <v>38</v>
      </c>
      <c r="B43" s="459"/>
      <c r="C43" s="460"/>
      <c r="D43" s="461"/>
      <c r="E43" s="462"/>
      <c r="F43" s="453"/>
      <c r="H43" s="308"/>
      <c r="I43" s="313" t="s">
        <v>287</v>
      </c>
      <c r="J43" s="299" t="s">
        <v>288</v>
      </c>
    </row>
    <row r="44" spans="1:10" ht="15.2" customHeight="1">
      <c r="A44" s="459">
        <v>39</v>
      </c>
      <c r="B44" s="459"/>
      <c r="C44" s="460"/>
      <c r="D44" s="461"/>
      <c r="E44" s="462"/>
      <c r="F44" s="453"/>
      <c r="H44" s="308"/>
      <c r="I44" s="313" t="s">
        <v>289</v>
      </c>
      <c r="J44" s="299" t="s">
        <v>291</v>
      </c>
    </row>
    <row r="45" spans="1:10" ht="15.2" customHeight="1" thickBot="1">
      <c r="A45" s="463">
        <v>40</v>
      </c>
      <c r="B45" s="463"/>
      <c r="C45" s="464"/>
      <c r="D45" s="465"/>
      <c r="E45" s="466"/>
      <c r="F45" s="454"/>
      <c r="H45" s="76"/>
      <c r="I45" s="313" t="s">
        <v>290</v>
      </c>
      <c r="J45" s="299" t="s">
        <v>292</v>
      </c>
    </row>
    <row r="46" spans="1:10" ht="15.2" customHeight="1">
      <c r="A46" s="455">
        <v>41</v>
      </c>
      <c r="B46" s="455"/>
      <c r="C46" s="456"/>
      <c r="D46" s="457"/>
      <c r="E46" s="458"/>
      <c r="F46" s="452"/>
      <c r="H46" s="76"/>
    </row>
    <row r="47" spans="1:10" ht="15.2" customHeight="1">
      <c r="A47" s="459">
        <v>42</v>
      </c>
      <c r="B47" s="459"/>
      <c r="C47" s="460"/>
      <c r="D47" s="461"/>
      <c r="E47" s="462"/>
      <c r="F47" s="453"/>
      <c r="H47" s="76"/>
    </row>
    <row r="48" spans="1:10" ht="15.2" customHeight="1">
      <c r="A48" s="459">
        <v>43</v>
      </c>
      <c r="B48" s="459"/>
      <c r="C48" s="460"/>
      <c r="D48" s="461"/>
      <c r="E48" s="462"/>
      <c r="F48" s="453"/>
      <c r="H48" s="76"/>
    </row>
    <row r="49" spans="1:8" ht="15.2" customHeight="1">
      <c r="A49" s="459">
        <v>44</v>
      </c>
      <c r="B49" s="459"/>
      <c r="C49" s="460"/>
      <c r="D49" s="461"/>
      <c r="E49" s="462"/>
      <c r="F49" s="453"/>
      <c r="H49" s="76"/>
    </row>
    <row r="50" spans="1:8" ht="15.2" customHeight="1" thickBot="1">
      <c r="A50" s="463">
        <v>45</v>
      </c>
      <c r="B50" s="463"/>
      <c r="C50" s="464"/>
      <c r="D50" s="465"/>
      <c r="E50" s="466"/>
      <c r="F50" s="454"/>
      <c r="H50" s="76"/>
    </row>
    <row r="51" spans="1:8" ht="15.2" customHeight="1">
      <c r="A51" s="455">
        <v>46</v>
      </c>
      <c r="B51" s="455"/>
      <c r="C51" s="456"/>
      <c r="D51" s="457"/>
      <c r="E51" s="458"/>
      <c r="F51" s="452"/>
      <c r="H51" s="76"/>
    </row>
    <row r="52" spans="1:8" ht="15.2" customHeight="1">
      <c r="A52" s="459">
        <v>47</v>
      </c>
      <c r="B52" s="459"/>
      <c r="C52" s="460"/>
      <c r="D52" s="461"/>
      <c r="E52" s="462"/>
      <c r="F52" s="453"/>
      <c r="H52" s="76"/>
    </row>
    <row r="53" spans="1:8" ht="15.2" customHeight="1">
      <c r="A53" s="459">
        <v>48</v>
      </c>
      <c r="B53" s="459"/>
      <c r="C53" s="460"/>
      <c r="D53" s="461"/>
      <c r="E53" s="462"/>
      <c r="F53" s="453"/>
      <c r="H53" s="76"/>
    </row>
    <row r="54" spans="1:8" ht="15.2" customHeight="1">
      <c r="A54" s="459">
        <v>49</v>
      </c>
      <c r="B54" s="459"/>
      <c r="C54" s="460"/>
      <c r="D54" s="461"/>
      <c r="E54" s="462"/>
      <c r="F54" s="453"/>
      <c r="H54" s="76"/>
    </row>
    <row r="55" spans="1:8" ht="15.2" customHeight="1" thickBot="1">
      <c r="A55" s="463">
        <v>50</v>
      </c>
      <c r="B55" s="463"/>
      <c r="C55" s="464"/>
      <c r="D55" s="465"/>
      <c r="E55" s="466"/>
      <c r="F55" s="454"/>
      <c r="H55" s="76"/>
    </row>
  </sheetData>
  <protectedRanges>
    <protectedRange sqref="B6:F55" name="ช่วง1"/>
  </protectedRanges>
  <mergeCells count="3">
    <mergeCell ref="A1:A5"/>
    <mergeCell ref="B1:B5"/>
    <mergeCell ref="C1:F5"/>
  </mergeCells>
  <pageMargins left="0.19685039370078741" right="0.19685039370078741" top="0.19685039370078741" bottom="0.19685039370078741" header="0.51181102362204722" footer="0.51181102362204722"/>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workbookViewId="0">
      <selection activeCell="N11" sqref="N11"/>
    </sheetView>
  </sheetViews>
  <sheetFormatPr defaultRowHeight="21.75" customHeight="1"/>
  <cols>
    <col min="1" max="1" width="7.85546875" customWidth="1"/>
    <col min="3" max="3" width="2.42578125" customWidth="1"/>
    <col min="4" max="4" width="7" customWidth="1"/>
  </cols>
  <sheetData>
    <row r="1" spans="1:17" ht="21.75" customHeight="1">
      <c r="A1" s="304"/>
      <c r="B1" s="304"/>
      <c r="C1" s="304"/>
      <c r="D1" s="304"/>
      <c r="E1" s="304"/>
      <c r="F1" s="304"/>
      <c r="G1" s="304"/>
      <c r="H1" s="304"/>
      <c r="I1" s="304"/>
      <c r="J1" s="304"/>
      <c r="K1" s="304"/>
    </row>
    <row r="2" spans="1:17" ht="21.75" customHeight="1">
      <c r="A2" s="302" t="s">
        <v>168</v>
      </c>
      <c r="B2" s="1033" t="str">
        <f>IF(ปก!D13=""," ",ปก!D13)</f>
        <v>ง30103</v>
      </c>
      <c r="C2" s="1033"/>
      <c r="D2" s="301" t="s">
        <v>333</v>
      </c>
      <c r="E2" s="1034" t="str">
        <f>IF(ปก!I13=""," ",ปก!I13)</f>
        <v>การงานอาชีพ(งานคอมพิวเตอร์)</v>
      </c>
      <c r="F2" s="1034"/>
      <c r="G2" s="1034"/>
      <c r="H2" s="1034"/>
      <c r="I2" s="304" t="s">
        <v>186</v>
      </c>
      <c r="J2" s="467">
        <f>IF(ปก!E14=""," ",ปก!E14)</f>
        <v>0</v>
      </c>
      <c r="K2" s="304" t="s">
        <v>171</v>
      </c>
    </row>
    <row r="3" spans="1:17" ht="5.25" customHeight="1">
      <c r="A3" s="304"/>
      <c r="B3" s="304"/>
      <c r="C3" s="304"/>
      <c r="D3" s="304"/>
      <c r="E3" s="304"/>
      <c r="F3" s="304"/>
      <c r="G3" s="304"/>
      <c r="H3" s="304"/>
      <c r="I3" s="304"/>
      <c r="J3" s="304"/>
      <c r="K3" s="304"/>
    </row>
    <row r="4" spans="1:17" ht="21.75" customHeight="1">
      <c r="A4" s="304" t="s">
        <v>334</v>
      </c>
      <c r="B4" s="304"/>
      <c r="C4" s="304"/>
      <c r="D4" s="304"/>
      <c r="E4" s="304"/>
      <c r="F4" s="304"/>
      <c r="G4" s="304"/>
      <c r="H4" s="304"/>
      <c r="I4" s="304"/>
      <c r="J4" s="304"/>
      <c r="K4" s="304"/>
    </row>
    <row r="5" spans="1:17" ht="11.25" customHeight="1">
      <c r="A5" s="304"/>
      <c r="B5" s="304"/>
      <c r="C5" s="304"/>
      <c r="D5" s="304"/>
      <c r="E5" s="304"/>
      <c r="F5" s="304"/>
      <c r="G5" s="304"/>
      <c r="H5" s="304"/>
      <c r="I5" s="304"/>
      <c r="J5" s="304"/>
      <c r="K5" s="304"/>
    </row>
    <row r="6" spans="1:17" ht="21.75" customHeight="1">
      <c r="A6" s="1032" t="s">
        <v>756</v>
      </c>
      <c r="B6" s="1032"/>
      <c r="C6" s="1032"/>
      <c r="D6" s="1032"/>
      <c r="E6" s="1032"/>
      <c r="F6" s="1032"/>
      <c r="G6" s="1032"/>
      <c r="H6" s="1032"/>
      <c r="I6" s="1032"/>
      <c r="J6" s="1032"/>
      <c r="K6" s="1032"/>
      <c r="L6" s="1032"/>
    </row>
    <row r="7" spans="1:17" ht="21.75" customHeight="1">
      <c r="A7" s="1032"/>
      <c r="B7" s="1032"/>
      <c r="C7" s="1032"/>
      <c r="D7" s="1032"/>
      <c r="E7" s="1032"/>
      <c r="F7" s="1032"/>
      <c r="G7" s="1032"/>
      <c r="H7" s="1032"/>
      <c r="I7" s="1032"/>
      <c r="J7" s="1032"/>
      <c r="K7" s="1032"/>
      <c r="L7" s="1032"/>
    </row>
    <row r="8" spans="1:17" ht="21.75" customHeight="1">
      <c r="A8" s="1032"/>
      <c r="B8" s="1032"/>
      <c r="C8" s="1032"/>
      <c r="D8" s="1032"/>
      <c r="E8" s="1032"/>
      <c r="F8" s="1032"/>
      <c r="G8" s="1032"/>
      <c r="H8" s="1032"/>
      <c r="I8" s="1032"/>
      <c r="J8" s="1032"/>
      <c r="K8" s="1032"/>
      <c r="L8" s="1032"/>
    </row>
    <row r="9" spans="1:17" ht="21.75" customHeight="1">
      <c r="A9" s="1032"/>
      <c r="B9" s="1032"/>
      <c r="C9" s="1032"/>
      <c r="D9" s="1032"/>
      <c r="E9" s="1032"/>
      <c r="F9" s="1032"/>
      <c r="G9" s="1032"/>
      <c r="H9" s="1032"/>
      <c r="I9" s="1032"/>
      <c r="J9" s="1032"/>
      <c r="K9" s="1032"/>
      <c r="L9" s="1032"/>
    </row>
    <row r="10" spans="1:17" ht="21.75" customHeight="1">
      <c r="A10" s="1032"/>
      <c r="B10" s="1032"/>
      <c r="C10" s="1032"/>
      <c r="D10" s="1032"/>
      <c r="E10" s="1032"/>
      <c r="F10" s="1032"/>
      <c r="G10" s="1032"/>
      <c r="H10" s="1032"/>
      <c r="I10" s="1032"/>
      <c r="J10" s="1032"/>
      <c r="K10" s="1032"/>
      <c r="L10" s="1032"/>
    </row>
    <row r="11" spans="1:17" ht="21.75" customHeight="1">
      <c r="A11" s="1032"/>
      <c r="B11" s="1032"/>
      <c r="C11" s="1032"/>
      <c r="D11" s="1032"/>
      <c r="E11" s="1032"/>
      <c r="F11" s="1032"/>
      <c r="G11" s="1032"/>
      <c r="H11" s="1032"/>
      <c r="I11" s="1032"/>
      <c r="J11" s="1032"/>
      <c r="K11" s="1032"/>
      <c r="L11" s="1032"/>
    </row>
    <row r="12" spans="1:17" ht="21.75" customHeight="1">
      <c r="A12" s="1032"/>
      <c r="B12" s="1032"/>
      <c r="C12" s="1032"/>
      <c r="D12" s="1032"/>
      <c r="E12" s="1032"/>
      <c r="F12" s="1032"/>
      <c r="G12" s="1032"/>
      <c r="H12" s="1032"/>
      <c r="I12" s="1032"/>
      <c r="J12" s="1032"/>
      <c r="K12" s="1032"/>
      <c r="L12" s="1032"/>
    </row>
    <row r="13" spans="1:17" ht="21.75" customHeight="1">
      <c r="A13" s="1032"/>
      <c r="B13" s="1032"/>
      <c r="C13" s="1032"/>
      <c r="D13" s="1032"/>
      <c r="E13" s="1032"/>
      <c r="F13" s="1032"/>
      <c r="G13" s="1032"/>
      <c r="H13" s="1032"/>
      <c r="I13" s="1032"/>
      <c r="J13" s="1032"/>
      <c r="K13" s="1032"/>
      <c r="L13" s="1032"/>
    </row>
    <row r="14" spans="1:17" ht="21.75" customHeight="1">
      <c r="A14" s="1032"/>
      <c r="B14" s="1032"/>
      <c r="C14" s="1032"/>
      <c r="D14" s="1032"/>
      <c r="E14" s="1032"/>
      <c r="F14" s="1032"/>
      <c r="G14" s="1032"/>
      <c r="H14" s="1032"/>
      <c r="I14" s="1032"/>
      <c r="J14" s="1032"/>
      <c r="K14" s="1032"/>
      <c r="L14" s="1032"/>
      <c r="Q14" s="727" t="s">
        <v>532</v>
      </c>
    </row>
    <row r="15" spans="1:17" ht="21.75" customHeight="1">
      <c r="A15" s="1032"/>
      <c r="B15" s="1032"/>
      <c r="C15" s="1032"/>
      <c r="D15" s="1032"/>
      <c r="E15" s="1032"/>
      <c r="F15" s="1032"/>
      <c r="G15" s="1032"/>
      <c r="H15" s="1032"/>
      <c r="I15" s="1032"/>
      <c r="J15" s="1032"/>
      <c r="K15" s="1032"/>
      <c r="L15" s="1032"/>
    </row>
    <row r="16" spans="1:17" ht="21.75" customHeight="1">
      <c r="A16" s="1032"/>
      <c r="B16" s="1032"/>
      <c r="C16" s="1032"/>
      <c r="D16" s="1032"/>
      <c r="E16" s="1032"/>
      <c r="F16" s="1032"/>
      <c r="G16" s="1032"/>
      <c r="H16" s="1032"/>
      <c r="I16" s="1032"/>
      <c r="J16" s="1032"/>
      <c r="K16" s="1032"/>
      <c r="L16" s="1032"/>
    </row>
    <row r="17" spans="1:12" ht="21.75" customHeight="1">
      <c r="A17" s="1032"/>
      <c r="B17" s="1032"/>
      <c r="C17" s="1032"/>
      <c r="D17" s="1032"/>
      <c r="E17" s="1032"/>
      <c r="F17" s="1032"/>
      <c r="G17" s="1032"/>
      <c r="H17" s="1032"/>
      <c r="I17" s="1032"/>
      <c r="J17" s="1032"/>
      <c r="K17" s="1032"/>
      <c r="L17" s="1032"/>
    </row>
    <row r="18" spans="1:12" ht="21.75" customHeight="1">
      <c r="A18" s="1032"/>
      <c r="B18" s="1032"/>
      <c r="C18" s="1032"/>
      <c r="D18" s="1032"/>
      <c r="E18" s="1032"/>
      <c r="F18" s="1032"/>
      <c r="G18" s="1032"/>
      <c r="H18" s="1032"/>
      <c r="I18" s="1032"/>
      <c r="J18" s="1032"/>
      <c r="K18" s="1032"/>
      <c r="L18" s="1032"/>
    </row>
    <row r="19" spans="1:12" ht="21.75" customHeight="1">
      <c r="A19" s="1032"/>
      <c r="B19" s="1032"/>
      <c r="C19" s="1032"/>
      <c r="D19" s="1032"/>
      <c r="E19" s="1032"/>
      <c r="F19" s="1032"/>
      <c r="G19" s="1032"/>
      <c r="H19" s="1032"/>
      <c r="I19" s="1032"/>
      <c r="J19" s="1032"/>
      <c r="K19" s="1032"/>
      <c r="L19" s="1032"/>
    </row>
    <row r="20" spans="1:12" ht="21.75" customHeight="1">
      <c r="A20" s="1032"/>
      <c r="B20" s="1032"/>
      <c r="C20" s="1032"/>
      <c r="D20" s="1032"/>
      <c r="E20" s="1032"/>
      <c r="F20" s="1032"/>
      <c r="G20" s="1032"/>
      <c r="H20" s="1032"/>
      <c r="I20" s="1032"/>
      <c r="J20" s="1032"/>
      <c r="K20" s="1032"/>
      <c r="L20" s="1032"/>
    </row>
    <row r="21" spans="1:12" ht="21.75" customHeight="1">
      <c r="A21" s="1032"/>
      <c r="B21" s="1032"/>
      <c r="C21" s="1032"/>
      <c r="D21" s="1032"/>
      <c r="E21" s="1032"/>
      <c r="F21" s="1032"/>
      <c r="G21" s="1032"/>
      <c r="H21" s="1032"/>
      <c r="I21" s="1032"/>
      <c r="J21" s="1032"/>
      <c r="K21" s="1032"/>
      <c r="L21" s="1032"/>
    </row>
    <row r="22" spans="1:12" ht="21.75" customHeight="1">
      <c r="A22" s="1032"/>
      <c r="B22" s="1032"/>
      <c r="C22" s="1032"/>
      <c r="D22" s="1032"/>
      <c r="E22" s="1032"/>
      <c r="F22" s="1032"/>
      <c r="G22" s="1032"/>
      <c r="H22" s="1032"/>
      <c r="I22" s="1032"/>
      <c r="J22" s="1032"/>
      <c r="K22" s="1032"/>
      <c r="L22" s="1032"/>
    </row>
    <row r="23" spans="1:12" ht="21.75" customHeight="1">
      <c r="A23" s="1032"/>
      <c r="B23" s="1032"/>
      <c r="C23" s="1032"/>
      <c r="D23" s="1032"/>
      <c r="E23" s="1032"/>
      <c r="F23" s="1032"/>
      <c r="G23" s="1032"/>
      <c r="H23" s="1032"/>
      <c r="I23" s="1032"/>
      <c r="J23" s="1032"/>
      <c r="K23" s="1032"/>
      <c r="L23" s="1032"/>
    </row>
    <row r="24" spans="1:12" ht="21.75" customHeight="1">
      <c r="A24" s="1032"/>
      <c r="B24" s="1032"/>
      <c r="C24" s="1032"/>
      <c r="D24" s="1032"/>
      <c r="E24" s="1032"/>
      <c r="F24" s="1032"/>
      <c r="G24" s="1032"/>
      <c r="H24" s="1032"/>
      <c r="I24" s="1032"/>
      <c r="J24" s="1032"/>
      <c r="K24" s="1032"/>
      <c r="L24" s="1032"/>
    </row>
    <row r="25" spans="1:12" ht="21.75" customHeight="1">
      <c r="A25" s="1032"/>
      <c r="B25" s="1032"/>
      <c r="C25" s="1032"/>
      <c r="D25" s="1032"/>
      <c r="E25" s="1032"/>
      <c r="F25" s="1032"/>
      <c r="G25" s="1032"/>
      <c r="H25" s="1032"/>
      <c r="I25" s="1032"/>
      <c r="J25" s="1032"/>
      <c r="K25" s="1032"/>
      <c r="L25" s="1032"/>
    </row>
    <row r="26" spans="1:12" ht="21.75" customHeight="1">
      <c r="A26" s="1032"/>
      <c r="B26" s="1032"/>
      <c r="C26" s="1032"/>
      <c r="D26" s="1032"/>
      <c r="E26" s="1032"/>
      <c r="F26" s="1032"/>
      <c r="G26" s="1032"/>
      <c r="H26" s="1032"/>
      <c r="I26" s="1032"/>
      <c r="J26" s="1032"/>
      <c r="K26" s="1032"/>
      <c r="L26" s="1032"/>
    </row>
    <row r="27" spans="1:12" ht="21.75" customHeight="1">
      <c r="A27" s="1032"/>
      <c r="B27" s="1032"/>
      <c r="C27" s="1032"/>
      <c r="D27" s="1032"/>
      <c r="E27" s="1032"/>
      <c r="F27" s="1032"/>
      <c r="G27" s="1032"/>
      <c r="H27" s="1032"/>
      <c r="I27" s="1032"/>
      <c r="J27" s="1032"/>
      <c r="K27" s="1032"/>
      <c r="L27" s="1032"/>
    </row>
    <row r="28" spans="1:12" ht="21.75" customHeight="1">
      <c r="A28" s="1032"/>
      <c r="B28" s="1032"/>
      <c r="C28" s="1032"/>
      <c r="D28" s="1032"/>
      <c r="E28" s="1032"/>
      <c r="F28" s="1032"/>
      <c r="G28" s="1032"/>
      <c r="H28" s="1032"/>
      <c r="I28" s="1032"/>
      <c r="J28" s="1032"/>
      <c r="K28" s="1032"/>
      <c r="L28" s="1032"/>
    </row>
    <row r="29" spans="1:12" ht="21.75" customHeight="1">
      <c r="A29" s="1032"/>
      <c r="B29" s="1032"/>
      <c r="C29" s="1032"/>
      <c r="D29" s="1032"/>
      <c r="E29" s="1032"/>
      <c r="F29" s="1032"/>
      <c r="G29" s="1032"/>
      <c r="H29" s="1032"/>
      <c r="I29" s="1032"/>
      <c r="J29" s="1032"/>
      <c r="K29" s="1032"/>
      <c r="L29" s="1032"/>
    </row>
    <row r="30" spans="1:12" ht="21.75" customHeight="1">
      <c r="A30" s="1032"/>
      <c r="B30" s="1032"/>
      <c r="C30" s="1032"/>
      <c r="D30" s="1032"/>
      <c r="E30" s="1032"/>
      <c r="F30" s="1032"/>
      <c r="G30" s="1032"/>
      <c r="H30" s="1032"/>
      <c r="I30" s="1032"/>
      <c r="J30" s="1032"/>
      <c r="K30" s="1032"/>
      <c r="L30" s="1032"/>
    </row>
    <row r="31" spans="1:12" ht="21.75" customHeight="1">
      <c r="A31" s="1032"/>
      <c r="B31" s="1032"/>
      <c r="C31" s="1032"/>
      <c r="D31" s="1032"/>
      <c r="E31" s="1032"/>
      <c r="F31" s="1032"/>
      <c r="G31" s="1032"/>
      <c r="H31" s="1032"/>
      <c r="I31" s="1032"/>
      <c r="J31" s="1032"/>
      <c r="K31" s="1032"/>
      <c r="L31" s="1032"/>
    </row>
    <row r="32" spans="1:12" ht="21.75" customHeight="1">
      <c r="A32" s="1032"/>
      <c r="B32" s="1032"/>
      <c r="C32" s="1032"/>
      <c r="D32" s="1032"/>
      <c r="E32" s="1032"/>
      <c r="F32" s="1032"/>
      <c r="G32" s="1032"/>
      <c r="H32" s="1032"/>
      <c r="I32" s="1032"/>
      <c r="J32" s="1032"/>
      <c r="K32" s="1032"/>
      <c r="L32" s="1032"/>
    </row>
    <row r="33" spans="1:12" ht="21.75" customHeight="1">
      <c r="A33" s="1032"/>
      <c r="B33" s="1032"/>
      <c r="C33" s="1032"/>
      <c r="D33" s="1032"/>
      <c r="E33" s="1032"/>
      <c r="F33" s="1032"/>
      <c r="G33" s="1032"/>
      <c r="H33" s="1032"/>
      <c r="I33" s="1032"/>
      <c r="J33" s="1032"/>
      <c r="K33" s="1032"/>
      <c r="L33" s="1032"/>
    </row>
    <row r="34" spans="1:12" ht="21.75" customHeight="1">
      <c r="A34" s="1032"/>
      <c r="B34" s="1032"/>
      <c r="C34" s="1032"/>
      <c r="D34" s="1032"/>
      <c r="E34" s="1032"/>
      <c r="F34" s="1032"/>
      <c r="G34" s="1032"/>
      <c r="H34" s="1032"/>
      <c r="I34" s="1032"/>
      <c r="J34" s="1032"/>
      <c r="K34" s="1032"/>
      <c r="L34" s="1032"/>
    </row>
    <row r="35" spans="1:12" ht="21.75" customHeight="1">
      <c r="A35" s="1032"/>
      <c r="B35" s="1032"/>
      <c r="C35" s="1032"/>
      <c r="D35" s="1032"/>
      <c r="E35" s="1032"/>
      <c r="F35" s="1032"/>
      <c r="G35" s="1032"/>
      <c r="H35" s="1032"/>
      <c r="I35" s="1032"/>
      <c r="J35" s="1032"/>
      <c r="K35" s="1032"/>
      <c r="L35" s="1032"/>
    </row>
    <row r="36" spans="1:12" ht="21.75" customHeight="1">
      <c r="A36" s="1032"/>
      <c r="B36" s="1032"/>
      <c r="C36" s="1032"/>
      <c r="D36" s="1032"/>
      <c r="E36" s="1032"/>
      <c r="F36" s="1032"/>
      <c r="G36" s="1032"/>
      <c r="H36" s="1032"/>
      <c r="I36" s="1032"/>
      <c r="J36" s="1032"/>
      <c r="K36" s="1032"/>
      <c r="L36" s="1032"/>
    </row>
    <row r="37" spans="1:12" ht="21.75" customHeight="1">
      <c r="A37" s="1032"/>
      <c r="B37" s="1032"/>
      <c r="C37" s="1032"/>
      <c r="D37" s="1032"/>
      <c r="E37" s="1032"/>
      <c r="F37" s="1032"/>
      <c r="G37" s="1032"/>
      <c r="H37" s="1032"/>
      <c r="I37" s="1032"/>
      <c r="J37" s="1032"/>
      <c r="K37" s="1032"/>
      <c r="L37" s="1032"/>
    </row>
    <row r="38" spans="1:12" ht="21.75" customHeight="1">
      <c r="A38" s="1032"/>
      <c r="B38" s="1032"/>
      <c r="C38" s="1032"/>
      <c r="D38" s="1032"/>
      <c r="E38" s="1032"/>
      <c r="F38" s="1032"/>
      <c r="G38" s="1032"/>
      <c r="H38" s="1032"/>
      <c r="I38" s="1032"/>
      <c r="J38" s="1032"/>
      <c r="K38" s="1032"/>
      <c r="L38" s="1032"/>
    </row>
    <row r="39" spans="1:12" ht="21.75" customHeight="1">
      <c r="A39" s="468"/>
      <c r="B39" s="468"/>
      <c r="C39" s="468"/>
      <c r="D39" s="468"/>
      <c r="E39" s="468"/>
      <c r="F39" s="468"/>
      <c r="G39" s="468"/>
      <c r="H39" s="468"/>
      <c r="I39" s="468"/>
      <c r="J39" s="468"/>
      <c r="K39" s="468"/>
      <c r="L39" s="468"/>
    </row>
  </sheetData>
  <mergeCells count="3">
    <mergeCell ref="A6:L38"/>
    <mergeCell ref="B2:C2"/>
    <mergeCell ref="E2:H2"/>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9"/>
  <sheetViews>
    <sheetView zoomScaleNormal="100" workbookViewId="0">
      <selection activeCell="C7" sqref="C7"/>
    </sheetView>
  </sheetViews>
  <sheetFormatPr defaultRowHeight="12.75"/>
  <cols>
    <col min="1" max="1" width="7.5703125" style="76" customWidth="1"/>
    <col min="2" max="2" width="25" customWidth="1"/>
    <col min="3" max="3" width="39.5703125" customWidth="1"/>
    <col min="4" max="4" width="7.42578125" style="76" customWidth="1"/>
    <col min="5" max="5" width="22" customWidth="1"/>
    <col min="6" max="6" width="7.5703125" customWidth="1"/>
    <col min="7" max="7" width="25" customWidth="1"/>
    <col min="8" max="8" width="39.5703125" customWidth="1"/>
    <col min="9" max="9" width="7.85546875" customWidth="1"/>
    <col min="10" max="10" width="22" customWidth="1"/>
  </cols>
  <sheetData>
    <row r="1" spans="1:10" ht="24.75" customHeight="1">
      <c r="A1" s="1035" t="s">
        <v>336</v>
      </c>
      <c r="B1" s="1035"/>
      <c r="C1" s="1035"/>
      <c r="D1" s="1035"/>
      <c r="E1" s="1035"/>
      <c r="F1" s="1035" t="s">
        <v>494</v>
      </c>
      <c r="G1" s="1035"/>
      <c r="H1" s="1035"/>
      <c r="I1" s="1035"/>
      <c r="J1" s="1035"/>
    </row>
    <row r="2" spans="1:10" ht="7.5" customHeight="1"/>
    <row r="3" spans="1:10" ht="63.75" customHeight="1">
      <c r="A3" s="332" t="s">
        <v>337</v>
      </c>
      <c r="B3" s="2" t="s">
        <v>338</v>
      </c>
      <c r="C3" s="2" t="s">
        <v>339</v>
      </c>
      <c r="D3" s="332" t="s">
        <v>340</v>
      </c>
      <c r="E3" s="2" t="s">
        <v>341</v>
      </c>
      <c r="F3" s="332" t="s">
        <v>337</v>
      </c>
      <c r="G3" s="2" t="s">
        <v>338</v>
      </c>
      <c r="H3" s="2" t="s">
        <v>339</v>
      </c>
      <c r="I3" s="332" t="s">
        <v>340</v>
      </c>
      <c r="J3" s="2" t="s">
        <v>341</v>
      </c>
    </row>
    <row r="4" spans="1:10" ht="21" customHeight="1">
      <c r="A4" s="469"/>
      <c r="B4" s="470"/>
      <c r="C4" s="470"/>
      <c r="D4" s="469"/>
      <c r="E4" s="945"/>
      <c r="F4" s="470"/>
      <c r="G4" s="470"/>
      <c r="H4" s="470"/>
      <c r="I4" s="470"/>
      <c r="J4" s="470"/>
    </row>
    <row r="5" spans="1:10" ht="21" customHeight="1">
      <c r="A5" s="469"/>
      <c r="B5" s="470"/>
      <c r="C5" s="470"/>
      <c r="D5" s="469"/>
      <c r="E5" s="946"/>
      <c r="F5" s="470"/>
      <c r="G5" s="470"/>
      <c r="H5" s="470"/>
      <c r="I5" s="470"/>
      <c r="J5" s="470"/>
    </row>
    <row r="6" spans="1:10" ht="21" customHeight="1">
      <c r="A6" s="469"/>
      <c r="B6" s="470"/>
      <c r="C6" s="470"/>
      <c r="D6" s="469"/>
      <c r="E6" s="946"/>
      <c r="F6" s="470"/>
      <c r="G6" s="470"/>
      <c r="H6" s="470"/>
      <c r="I6" s="470"/>
      <c r="J6" s="470"/>
    </row>
    <row r="7" spans="1:10" ht="21" customHeight="1">
      <c r="A7" s="469"/>
      <c r="B7" s="470"/>
      <c r="C7" s="470"/>
      <c r="D7" s="469"/>
      <c r="E7" s="946"/>
      <c r="F7" s="470"/>
      <c r="G7" s="470"/>
      <c r="H7" s="470"/>
      <c r="I7" s="470"/>
      <c r="J7" s="470"/>
    </row>
    <row r="8" spans="1:10" ht="21" customHeight="1">
      <c r="A8" s="469"/>
      <c r="B8" s="470"/>
      <c r="C8" s="470"/>
      <c r="D8" s="469"/>
      <c r="E8" s="946"/>
      <c r="F8" s="470"/>
      <c r="G8" s="470"/>
      <c r="H8" s="470"/>
      <c r="I8" s="470"/>
      <c r="J8" s="470"/>
    </row>
    <row r="9" spans="1:10" ht="21" customHeight="1">
      <c r="A9" s="469"/>
      <c r="B9" s="470"/>
      <c r="C9" s="471"/>
      <c r="D9" s="469"/>
      <c r="E9" s="946"/>
      <c r="F9" s="470"/>
      <c r="G9" s="470"/>
      <c r="H9" s="470"/>
      <c r="I9" s="470"/>
      <c r="J9" s="470"/>
    </row>
    <row r="10" spans="1:10" ht="21" customHeight="1">
      <c r="A10" s="469"/>
      <c r="B10" s="470"/>
      <c r="C10" s="470"/>
      <c r="D10" s="469"/>
      <c r="E10" s="946"/>
      <c r="F10" s="470"/>
      <c r="G10" s="470"/>
      <c r="H10" s="470"/>
      <c r="I10" s="470"/>
      <c r="J10" s="470"/>
    </row>
    <row r="11" spans="1:10" ht="21" customHeight="1">
      <c r="A11" s="469"/>
      <c r="B11" s="470"/>
      <c r="C11" s="470"/>
      <c r="D11" s="469"/>
      <c r="E11" s="946"/>
      <c r="F11" s="470"/>
      <c r="G11" s="470"/>
      <c r="H11" s="470"/>
      <c r="I11" s="470"/>
      <c r="J11" s="470"/>
    </row>
    <row r="12" spans="1:10" ht="21" customHeight="1">
      <c r="A12" s="469"/>
      <c r="B12" s="470"/>
      <c r="C12" s="470"/>
      <c r="D12" s="469"/>
      <c r="E12" s="946"/>
      <c r="F12" s="470"/>
      <c r="G12" s="470"/>
      <c r="H12" s="470"/>
      <c r="I12" s="470"/>
      <c r="J12" s="470"/>
    </row>
    <row r="13" spans="1:10" ht="21" customHeight="1">
      <c r="A13" s="469"/>
      <c r="B13" s="470"/>
      <c r="C13" s="470"/>
      <c r="D13" s="469"/>
      <c r="E13" s="946"/>
      <c r="F13" s="470"/>
      <c r="G13" s="470"/>
      <c r="H13" s="470"/>
      <c r="I13" s="470"/>
      <c r="J13" s="470"/>
    </row>
    <row r="14" spans="1:10" ht="21" customHeight="1">
      <c r="A14" s="469"/>
      <c r="B14" s="470"/>
      <c r="C14" s="470"/>
      <c r="D14" s="469"/>
      <c r="E14" s="946"/>
      <c r="F14" s="470"/>
      <c r="G14" s="470"/>
      <c r="H14" s="470"/>
      <c r="I14" s="470"/>
      <c r="J14" s="470"/>
    </row>
    <row r="15" spans="1:10" ht="21" customHeight="1">
      <c r="A15" s="469"/>
      <c r="B15" s="470"/>
      <c r="C15" s="470"/>
      <c r="D15" s="469"/>
      <c r="E15" s="947"/>
      <c r="F15" s="470"/>
      <c r="G15" s="470"/>
      <c r="H15" s="470"/>
      <c r="I15" s="470"/>
      <c r="J15" s="470"/>
    </row>
    <row r="16" spans="1:10" ht="21" customHeight="1">
      <c r="A16" s="469"/>
      <c r="B16" s="470"/>
      <c r="C16" s="470"/>
      <c r="D16" s="469"/>
      <c r="E16" s="470"/>
      <c r="F16" s="470"/>
      <c r="G16" s="470"/>
      <c r="H16" s="470"/>
      <c r="I16" s="470"/>
      <c r="J16" s="470"/>
    </row>
    <row r="17" spans="1:10" ht="21" customHeight="1">
      <c r="A17" s="469"/>
      <c r="B17" s="470"/>
      <c r="C17" s="470"/>
      <c r="D17" s="469"/>
      <c r="E17" s="470"/>
      <c r="F17" s="470"/>
      <c r="G17" s="470"/>
      <c r="H17" s="470"/>
      <c r="I17" s="470"/>
      <c r="J17" s="470"/>
    </row>
    <row r="18" spans="1:10" ht="21" customHeight="1">
      <c r="A18" s="469"/>
      <c r="B18" s="470"/>
      <c r="C18" s="470"/>
      <c r="D18" s="469"/>
      <c r="E18" s="470"/>
      <c r="F18" s="470"/>
      <c r="G18" s="470"/>
      <c r="H18" s="470"/>
      <c r="I18" s="470"/>
      <c r="J18" s="470"/>
    </row>
    <row r="19" spans="1:10" ht="21" customHeight="1">
      <c r="A19" s="469"/>
      <c r="B19" s="470"/>
      <c r="C19" s="470"/>
      <c r="D19" s="469"/>
      <c r="E19" s="470"/>
      <c r="F19" s="470"/>
      <c r="G19" s="470"/>
      <c r="H19" s="470"/>
      <c r="I19" s="470"/>
      <c r="J19" s="470"/>
    </row>
    <row r="20" spans="1:10" ht="21" customHeight="1">
      <c r="A20" s="469"/>
      <c r="B20" s="470"/>
      <c r="C20" s="470"/>
      <c r="D20" s="469"/>
      <c r="E20" s="470"/>
      <c r="F20" s="470"/>
      <c r="G20" s="470"/>
      <c r="H20" s="470"/>
      <c r="I20" s="470"/>
      <c r="J20" s="470"/>
    </row>
    <row r="21" spans="1:10" ht="21" customHeight="1">
      <c r="A21" s="469"/>
      <c r="B21" s="470"/>
      <c r="C21" s="470"/>
      <c r="D21" s="469"/>
      <c r="E21" s="470"/>
      <c r="F21" s="470"/>
      <c r="G21" s="470"/>
      <c r="H21" s="470"/>
      <c r="I21" s="470"/>
      <c r="J21" s="470"/>
    </row>
    <row r="22" spans="1:10" ht="21" customHeight="1">
      <c r="A22" s="469"/>
      <c r="B22" s="470"/>
      <c r="C22" s="470"/>
      <c r="D22" s="469"/>
      <c r="E22" s="470"/>
      <c r="F22" s="470"/>
      <c r="G22" s="470"/>
      <c r="H22" s="470"/>
      <c r="I22" s="470"/>
      <c r="J22" s="470"/>
    </row>
    <row r="23" spans="1:10" ht="21" customHeight="1">
      <c r="A23" s="469"/>
      <c r="B23" s="470"/>
      <c r="C23" s="470"/>
      <c r="D23" s="469"/>
      <c r="E23" s="470"/>
      <c r="F23" s="470"/>
      <c r="G23" s="470"/>
      <c r="H23" s="470"/>
      <c r="I23" s="470"/>
      <c r="J23" s="470"/>
    </row>
    <row r="24" spans="1:10" ht="21" customHeight="1">
      <c r="A24" s="469"/>
      <c r="B24" s="470"/>
      <c r="C24" s="470"/>
      <c r="D24" s="469"/>
      <c r="E24" s="470"/>
      <c r="F24" s="470"/>
      <c r="G24" s="470"/>
      <c r="H24" s="470"/>
      <c r="I24" s="470"/>
      <c r="J24" s="470"/>
    </row>
    <row r="25" spans="1:10" ht="21" customHeight="1">
      <c r="A25" s="469"/>
      <c r="B25" s="470"/>
      <c r="C25" s="470"/>
      <c r="D25" s="469"/>
      <c r="E25" s="470"/>
      <c r="F25" s="470"/>
      <c r="G25" s="470"/>
      <c r="H25" s="470"/>
      <c r="I25" s="470"/>
      <c r="J25" s="470"/>
    </row>
    <row r="26" spans="1:10" ht="21" customHeight="1">
      <c r="A26" s="469"/>
      <c r="B26" s="470"/>
      <c r="C26" s="470"/>
      <c r="D26" s="469"/>
      <c r="E26" s="470"/>
      <c r="F26" s="470"/>
      <c r="G26" s="470"/>
      <c r="H26" s="470"/>
      <c r="I26" s="470"/>
      <c r="J26" s="470"/>
    </row>
    <row r="27" spans="1:10" ht="21" customHeight="1">
      <c r="A27" s="469"/>
      <c r="B27" s="470"/>
      <c r="C27" s="470"/>
      <c r="D27" s="469"/>
      <c r="E27" s="470"/>
      <c r="F27" s="470"/>
      <c r="G27" s="470"/>
      <c r="H27" s="470"/>
      <c r="I27" s="470"/>
      <c r="J27" s="470"/>
    </row>
    <row r="28" spans="1:10" ht="21" customHeight="1">
      <c r="A28" s="469"/>
      <c r="B28" s="470"/>
      <c r="C28" s="470"/>
      <c r="D28" s="469"/>
      <c r="E28" s="470"/>
      <c r="F28" s="470"/>
      <c r="G28" s="470"/>
      <c r="H28" s="470"/>
      <c r="I28" s="470"/>
      <c r="J28" s="470"/>
    </row>
    <row r="29" spans="1:10" ht="21" customHeight="1">
      <c r="A29" s="469"/>
      <c r="B29" s="470"/>
      <c r="C29" s="470"/>
      <c r="D29" s="469"/>
      <c r="E29" s="470"/>
      <c r="F29" s="470"/>
      <c r="G29" s="470"/>
      <c r="H29" s="470"/>
      <c r="I29" s="470"/>
      <c r="J29" s="470"/>
    </row>
    <row r="30" spans="1:10" ht="21" customHeight="1">
      <c r="A30" s="469"/>
      <c r="B30" s="470"/>
      <c r="C30" s="470"/>
      <c r="D30" s="469"/>
      <c r="E30" s="470"/>
      <c r="F30" s="470"/>
      <c r="G30" s="470"/>
      <c r="H30" s="470"/>
      <c r="I30" s="470"/>
      <c r="J30" s="470"/>
    </row>
    <row r="31" spans="1:10" ht="21" customHeight="1">
      <c r="A31" s="469"/>
      <c r="B31" s="470"/>
      <c r="C31" s="470"/>
      <c r="D31" s="469"/>
      <c r="E31" s="470"/>
      <c r="F31" s="470"/>
      <c r="G31" s="470"/>
      <c r="H31" s="470"/>
      <c r="I31" s="470"/>
      <c r="J31" s="470"/>
    </row>
    <row r="32" spans="1:10" ht="21" customHeight="1">
      <c r="A32" s="469"/>
      <c r="B32" s="470"/>
      <c r="C32" s="470"/>
      <c r="D32" s="469"/>
      <c r="E32" s="470"/>
      <c r="F32" s="470"/>
      <c r="G32" s="470"/>
      <c r="H32" s="470"/>
      <c r="I32" s="470"/>
      <c r="J32" s="470"/>
    </row>
    <row r="33" spans="1:10" ht="21" customHeight="1">
      <c r="A33" s="469"/>
      <c r="B33" s="470"/>
      <c r="C33" s="470"/>
      <c r="D33" s="469"/>
      <c r="E33" s="470"/>
      <c r="F33" s="470"/>
      <c r="G33" s="470"/>
      <c r="H33" s="470"/>
      <c r="I33" s="470"/>
      <c r="J33" s="470"/>
    </row>
    <row r="34" spans="1:10" ht="21" customHeight="1">
      <c r="A34" s="469"/>
      <c r="B34" s="470"/>
      <c r="C34" s="470"/>
      <c r="D34" s="469"/>
      <c r="E34" s="470"/>
      <c r="F34" s="470"/>
      <c r="G34" s="470"/>
      <c r="H34" s="470"/>
      <c r="I34" s="470"/>
      <c r="J34" s="470"/>
    </row>
    <row r="35" spans="1:10" ht="21" customHeight="1">
      <c r="A35" s="469"/>
      <c r="B35" s="470"/>
      <c r="C35" s="470"/>
      <c r="D35" s="469"/>
      <c r="E35" s="470"/>
      <c r="F35" s="470"/>
      <c r="G35" s="470"/>
      <c r="H35" s="470"/>
      <c r="I35" s="470"/>
      <c r="J35" s="470"/>
    </row>
    <row r="36" spans="1:10" ht="21" customHeight="1">
      <c r="A36" s="469"/>
      <c r="B36" s="470"/>
      <c r="C36" s="470"/>
      <c r="D36" s="469"/>
      <c r="E36" s="470"/>
      <c r="F36" s="470"/>
      <c r="G36" s="470"/>
      <c r="H36" s="470"/>
      <c r="I36" s="470"/>
      <c r="J36" s="470"/>
    </row>
    <row r="37" spans="1:10" ht="21" customHeight="1">
      <c r="A37" s="469"/>
      <c r="B37" s="470"/>
      <c r="C37" s="470"/>
      <c r="D37" s="469"/>
      <c r="E37" s="470"/>
      <c r="F37" s="470"/>
      <c r="G37" s="470"/>
      <c r="H37" s="470"/>
      <c r="I37" s="470"/>
      <c r="J37" s="470"/>
    </row>
    <row r="38" spans="1:10" ht="21" customHeight="1">
      <c r="A38" s="469"/>
      <c r="B38" s="470"/>
      <c r="C38" s="470"/>
      <c r="D38" s="469"/>
      <c r="E38" s="470"/>
      <c r="F38" s="470"/>
      <c r="G38" s="470"/>
      <c r="H38" s="470"/>
      <c r="I38" s="470"/>
      <c r="J38" s="470"/>
    </row>
    <row r="39" spans="1:10" ht="18.75" customHeight="1"/>
    <row r="40" spans="1:10" ht="18.75" customHeight="1"/>
    <row r="41" spans="1:10" ht="18.75" customHeight="1"/>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sheetData>
  <protectedRanges>
    <protectedRange sqref="B39:F51 B16:E38 G6:J38" name="ช่วง1"/>
    <protectedRange sqref="B6:E15" name="ช่วง1_2"/>
  </protectedRanges>
  <mergeCells count="2">
    <mergeCell ref="A1:E1"/>
    <mergeCell ref="F1:J1"/>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7" zoomScaleNormal="100" workbookViewId="0">
      <selection activeCell="E44" sqref="E44"/>
    </sheetView>
  </sheetViews>
  <sheetFormatPr defaultRowHeight="12.75"/>
  <cols>
    <col min="1" max="1" width="5.28515625" customWidth="1"/>
    <col min="2" max="3" width="5" customWidth="1"/>
    <col min="4" max="4" width="4.140625" customWidth="1"/>
    <col min="5" max="5" width="28.5703125" customWidth="1"/>
    <col min="6" max="6" width="4.140625" customWidth="1"/>
    <col min="7" max="7" width="5.42578125" customWidth="1"/>
    <col min="8" max="9" width="4.5703125" customWidth="1"/>
    <col min="10" max="10" width="3.7109375" customWidth="1"/>
    <col min="11" max="11" width="12.140625" customWidth="1"/>
    <col min="12" max="12" width="8.42578125" customWidth="1"/>
    <col min="13" max="13" width="10.140625" customWidth="1"/>
  </cols>
  <sheetData>
    <row r="1" spans="1:17" s="303" customFormat="1" ht="20.25" customHeight="1">
      <c r="A1" s="314" t="s">
        <v>293</v>
      </c>
      <c r="B1" s="314"/>
      <c r="C1" s="615"/>
      <c r="D1" s="314"/>
      <c r="E1" s="314"/>
      <c r="F1" s="1059"/>
      <c r="G1" s="1059"/>
      <c r="H1" s="1059"/>
      <c r="I1" s="1059"/>
      <c r="J1" s="315"/>
      <c r="K1" s="316"/>
      <c r="L1" s="316"/>
      <c r="M1" s="316"/>
    </row>
    <row r="2" spans="1:17" s="303" customFormat="1" ht="19.5" customHeight="1">
      <c r="A2" s="1060" t="s">
        <v>294</v>
      </c>
      <c r="B2" s="1060"/>
      <c r="C2" s="1060"/>
      <c r="D2" s="1060"/>
      <c r="E2" s="1060"/>
      <c r="F2" s="1060"/>
      <c r="G2" s="1060"/>
      <c r="H2" s="1060"/>
      <c r="I2" s="1060"/>
      <c r="J2" s="1060"/>
      <c r="K2" s="316"/>
      <c r="L2" s="316"/>
      <c r="M2" s="316"/>
    </row>
    <row r="3" spans="1:17" s="316" customFormat="1" ht="3" customHeight="1"/>
    <row r="4" spans="1:17" s="303" customFormat="1" ht="20.25" customHeight="1">
      <c r="A4" s="1061" t="s">
        <v>295</v>
      </c>
      <c r="B4" s="1062"/>
      <c r="C4" s="1062"/>
      <c r="D4" s="1062"/>
      <c r="E4" s="1063"/>
      <c r="F4" s="614"/>
      <c r="G4" s="1061" t="s">
        <v>296</v>
      </c>
      <c r="H4" s="1062"/>
      <c r="I4" s="1062"/>
      <c r="J4" s="1062"/>
      <c r="K4" s="1062"/>
      <c r="L4" s="1062"/>
      <c r="M4" s="1063"/>
    </row>
    <row r="5" spans="1:17" s="303" customFormat="1" ht="20.25" customHeight="1">
      <c r="A5" s="1064" t="s">
        <v>297</v>
      </c>
      <c r="B5" s="1055"/>
      <c r="C5" s="1055"/>
      <c r="D5" s="1055"/>
      <c r="E5" s="1065"/>
      <c r="F5" s="614"/>
      <c r="G5" s="1064" t="s">
        <v>298</v>
      </c>
      <c r="H5" s="1055"/>
      <c r="I5" s="1055"/>
      <c r="J5" s="1055"/>
      <c r="K5" s="1055"/>
      <c r="L5" s="317"/>
      <c r="M5" s="318"/>
    </row>
    <row r="6" spans="1:17" s="303" customFormat="1" ht="20.25" customHeight="1">
      <c r="A6" s="1066" t="s">
        <v>511</v>
      </c>
      <c r="B6" s="1043"/>
      <c r="C6" s="1043"/>
      <c r="D6" s="1043"/>
      <c r="E6" s="1067"/>
      <c r="F6" s="614"/>
      <c r="G6" s="1066" t="s">
        <v>512</v>
      </c>
      <c r="H6" s="1043"/>
      <c r="I6" s="1043"/>
      <c r="J6" s="1043"/>
      <c r="K6" s="1043"/>
      <c r="L6" s="1043"/>
      <c r="M6" s="1067"/>
    </row>
    <row r="7" spans="1:17" s="321" customFormat="1" ht="20.25" customHeight="1">
      <c r="A7" s="319"/>
      <c r="B7" s="445" t="s">
        <v>493</v>
      </c>
      <c r="C7" s="1045" t="s">
        <v>299</v>
      </c>
      <c r="D7" s="1045"/>
      <c r="E7" s="1057"/>
      <c r="F7" s="320"/>
      <c r="G7" s="319"/>
      <c r="H7" s="445" t="s">
        <v>493</v>
      </c>
      <c r="I7" s="1045" t="s">
        <v>299</v>
      </c>
      <c r="J7" s="1045"/>
      <c r="K7" s="1045"/>
      <c r="L7" s="1045"/>
      <c r="M7" s="617"/>
    </row>
    <row r="8" spans="1:17" s="321" customFormat="1" ht="20.25" customHeight="1">
      <c r="A8" s="319"/>
      <c r="B8" s="616"/>
      <c r="C8" s="328" t="s">
        <v>330</v>
      </c>
      <c r="D8" s="1045" t="s">
        <v>300</v>
      </c>
      <c r="E8" s="1057"/>
      <c r="F8" s="320"/>
      <c r="G8" s="319"/>
      <c r="H8" s="616"/>
      <c r="I8" s="328" t="s">
        <v>330</v>
      </c>
      <c r="J8" s="1045" t="s">
        <v>300</v>
      </c>
      <c r="K8" s="1045"/>
      <c r="L8" s="1045"/>
      <c r="M8" s="617"/>
    </row>
    <row r="9" spans="1:17" s="321" customFormat="1" ht="20.25" customHeight="1">
      <c r="A9" s="319"/>
      <c r="B9" s="616"/>
      <c r="C9" s="328" t="s">
        <v>330</v>
      </c>
      <c r="D9" s="1045" t="s">
        <v>301</v>
      </c>
      <c r="E9" s="1057"/>
      <c r="F9" s="320"/>
      <c r="G9" s="319"/>
      <c r="H9" s="616"/>
      <c r="I9" s="445" t="s">
        <v>493</v>
      </c>
      <c r="J9" s="1045" t="s">
        <v>301</v>
      </c>
      <c r="K9" s="1045"/>
      <c r="L9" s="1045"/>
      <c r="M9" s="617"/>
      <c r="Q9" s="445" t="s">
        <v>493</v>
      </c>
    </row>
    <row r="10" spans="1:17" s="321" customFormat="1" ht="20.25" customHeight="1">
      <c r="A10" s="319"/>
      <c r="B10" s="616"/>
      <c r="C10" s="445" t="s">
        <v>493</v>
      </c>
      <c r="D10" s="1045" t="s">
        <v>302</v>
      </c>
      <c r="E10" s="1057"/>
      <c r="F10" s="320"/>
      <c r="G10" s="319"/>
      <c r="H10" s="616"/>
      <c r="I10" s="328" t="s">
        <v>330</v>
      </c>
      <c r="J10" s="1045" t="s">
        <v>302</v>
      </c>
      <c r="K10" s="1045"/>
      <c r="L10" s="1045"/>
      <c r="M10" s="617"/>
    </row>
    <row r="11" spans="1:17" s="321" customFormat="1" ht="20.25" customHeight="1">
      <c r="A11" s="319"/>
      <c r="B11" s="616"/>
      <c r="C11" s="445" t="s">
        <v>493</v>
      </c>
      <c r="D11" s="1045" t="s">
        <v>303</v>
      </c>
      <c r="E11" s="1057"/>
      <c r="F11" s="320"/>
      <c r="G11" s="319"/>
      <c r="H11" s="616"/>
      <c r="I11" s="328" t="s">
        <v>330</v>
      </c>
      <c r="J11" s="1045" t="s">
        <v>303</v>
      </c>
      <c r="K11" s="1045"/>
      <c r="L11" s="1045"/>
      <c r="M11" s="617"/>
    </row>
    <row r="12" spans="1:17" s="321" customFormat="1" ht="20.25" customHeight="1">
      <c r="A12" s="319"/>
      <c r="B12" s="616"/>
      <c r="C12" s="328" t="s">
        <v>330</v>
      </c>
      <c r="D12" s="1045" t="s">
        <v>304</v>
      </c>
      <c r="E12" s="1057"/>
      <c r="F12" s="320"/>
      <c r="G12" s="319"/>
      <c r="H12" s="616"/>
      <c r="I12" s="328" t="s">
        <v>330</v>
      </c>
      <c r="J12" s="1045" t="s">
        <v>304</v>
      </c>
      <c r="K12" s="1045"/>
      <c r="L12" s="1045"/>
      <c r="M12" s="617"/>
    </row>
    <row r="13" spans="1:17" s="321" customFormat="1" ht="20.25" customHeight="1">
      <c r="A13" s="319"/>
      <c r="B13" s="616"/>
      <c r="C13" s="445" t="s">
        <v>493</v>
      </c>
      <c r="D13" s="1045" t="s">
        <v>305</v>
      </c>
      <c r="E13" s="1057"/>
      <c r="F13" s="320"/>
      <c r="G13" s="319"/>
      <c r="H13" s="616"/>
      <c r="I13" s="328" t="s">
        <v>330</v>
      </c>
      <c r="J13" s="1045" t="s">
        <v>305</v>
      </c>
      <c r="K13" s="1045"/>
      <c r="L13" s="1045"/>
      <c r="M13" s="617"/>
    </row>
    <row r="14" spans="1:17" s="321" customFormat="1" ht="20.25" customHeight="1">
      <c r="A14" s="319"/>
      <c r="B14" s="616"/>
      <c r="C14" s="445" t="s">
        <v>493</v>
      </c>
      <c r="D14" s="1045" t="s">
        <v>306</v>
      </c>
      <c r="E14" s="1057"/>
      <c r="F14" s="320"/>
      <c r="G14" s="319"/>
      <c r="H14" s="616"/>
      <c r="I14" s="445" t="s">
        <v>493</v>
      </c>
      <c r="J14" s="1045" t="s">
        <v>306</v>
      </c>
      <c r="K14" s="1045"/>
      <c r="L14" s="1045"/>
      <c r="M14" s="617"/>
    </row>
    <row r="15" spans="1:17" s="321" customFormat="1" ht="20.25" customHeight="1">
      <c r="A15" s="319"/>
      <c r="B15" s="616"/>
      <c r="C15" s="616"/>
      <c r="D15" s="328" t="s">
        <v>330</v>
      </c>
      <c r="E15" s="617" t="s">
        <v>307</v>
      </c>
      <c r="F15" s="320"/>
      <c r="G15" s="319"/>
      <c r="H15" s="616"/>
      <c r="I15" s="616"/>
      <c r="J15" s="328" t="s">
        <v>330</v>
      </c>
      <c r="K15" s="616" t="s">
        <v>307</v>
      </c>
      <c r="L15" s="616"/>
      <c r="M15" s="617"/>
    </row>
    <row r="16" spans="1:17" s="321" customFormat="1" ht="20.25" customHeight="1">
      <c r="A16" s="319"/>
      <c r="B16" s="616"/>
      <c r="C16" s="616"/>
      <c r="D16" s="445" t="s">
        <v>493</v>
      </c>
      <c r="E16" s="617" t="s">
        <v>308</v>
      </c>
      <c r="F16" s="320"/>
      <c r="G16" s="319"/>
      <c r="H16" s="616"/>
      <c r="I16" s="616"/>
      <c r="J16" s="445" t="s">
        <v>493</v>
      </c>
      <c r="K16" s="616" t="s">
        <v>308</v>
      </c>
      <c r="L16" s="616"/>
      <c r="M16" s="617"/>
    </row>
    <row r="17" spans="1:13" s="321" customFormat="1" ht="20.25" customHeight="1">
      <c r="A17" s="319"/>
      <c r="B17" s="445" t="s">
        <v>493</v>
      </c>
      <c r="C17" s="1045" t="s">
        <v>309</v>
      </c>
      <c r="D17" s="1045"/>
      <c r="E17" s="1057"/>
      <c r="F17" s="320"/>
      <c r="G17" s="319"/>
      <c r="H17" s="328" t="s">
        <v>330</v>
      </c>
      <c r="I17" s="1045" t="s">
        <v>309</v>
      </c>
      <c r="J17" s="1045"/>
      <c r="K17" s="1045"/>
      <c r="L17" s="1045"/>
      <c r="M17" s="617"/>
    </row>
    <row r="18" spans="1:13" s="321" customFormat="1" ht="20.25" customHeight="1">
      <c r="A18" s="319"/>
      <c r="B18" s="445" t="s">
        <v>493</v>
      </c>
      <c r="C18" s="1045" t="s">
        <v>310</v>
      </c>
      <c r="D18" s="1045"/>
      <c r="E18" s="1057"/>
      <c r="F18" s="320"/>
      <c r="G18" s="319"/>
      <c r="H18" s="445" t="s">
        <v>493</v>
      </c>
      <c r="I18" s="1045" t="s">
        <v>310</v>
      </c>
      <c r="J18" s="1045"/>
      <c r="K18" s="1045"/>
      <c r="L18" s="1045"/>
      <c r="M18" s="617"/>
    </row>
    <row r="19" spans="1:13" s="321" customFormat="1" ht="20.25" customHeight="1">
      <c r="A19" s="322"/>
      <c r="B19" s="588" t="s">
        <v>330</v>
      </c>
      <c r="C19" s="1049" t="s">
        <v>311</v>
      </c>
      <c r="D19" s="1049"/>
      <c r="E19" s="323"/>
      <c r="F19" s="320"/>
      <c r="G19" s="322"/>
      <c r="H19" s="588" t="s">
        <v>330</v>
      </c>
      <c r="I19" s="1049" t="s">
        <v>311</v>
      </c>
      <c r="J19" s="1049"/>
      <c r="K19" s="620"/>
      <c r="L19" s="620"/>
      <c r="M19" s="323"/>
    </row>
    <row r="20" spans="1:13" s="316" customFormat="1" ht="3.75" customHeight="1"/>
    <row r="21" spans="1:13" s="303" customFormat="1" ht="20.25" customHeight="1">
      <c r="A21" s="1050" t="s">
        <v>312</v>
      </c>
      <c r="B21" s="1051"/>
      <c r="C21" s="1051"/>
      <c r="D21" s="1051"/>
      <c r="E21" s="1052"/>
      <c r="F21" s="614"/>
      <c r="G21" s="1050" t="s">
        <v>331</v>
      </c>
      <c r="H21" s="1051"/>
      <c r="I21" s="1051"/>
      <c r="J21" s="1051"/>
      <c r="K21" s="1051"/>
      <c r="L21" s="1051"/>
      <c r="M21" s="1052"/>
    </row>
    <row r="22" spans="1:13" s="303" customFormat="1" ht="18.75" customHeight="1">
      <c r="A22" s="1054" t="s">
        <v>313</v>
      </c>
      <c r="B22" s="1055"/>
      <c r="C22" s="1055"/>
      <c r="D22" s="1055"/>
      <c r="E22" s="1056"/>
      <c r="F22" s="614"/>
      <c r="G22" s="621"/>
      <c r="H22" s="445" t="s">
        <v>493</v>
      </c>
      <c r="I22" s="1045" t="s">
        <v>314</v>
      </c>
      <c r="J22" s="1045"/>
      <c r="K22" s="1045"/>
      <c r="L22" s="1045"/>
      <c r="M22" s="618"/>
    </row>
    <row r="23" spans="1:13" s="321" customFormat="1" ht="20.25" customHeight="1">
      <c r="A23" s="1053" t="s">
        <v>513</v>
      </c>
      <c r="B23" s="1045"/>
      <c r="C23" s="1045"/>
      <c r="D23" s="1045"/>
      <c r="E23" s="1046"/>
      <c r="F23" s="320"/>
      <c r="G23" s="621"/>
      <c r="H23" s="616"/>
      <c r="I23" s="328" t="s">
        <v>330</v>
      </c>
      <c r="J23" s="1045" t="s">
        <v>315</v>
      </c>
      <c r="K23" s="1045"/>
      <c r="L23" s="1045"/>
      <c r="M23" s="618"/>
    </row>
    <row r="24" spans="1:13" s="321" customFormat="1" ht="20.25" customHeight="1">
      <c r="A24" s="621"/>
      <c r="B24" s="445" t="s">
        <v>493</v>
      </c>
      <c r="C24" s="1045" t="s">
        <v>299</v>
      </c>
      <c r="D24" s="1045"/>
      <c r="E24" s="1046"/>
      <c r="F24" s="320"/>
      <c r="G24" s="621"/>
      <c r="H24" s="616"/>
      <c r="I24" s="445" t="s">
        <v>493</v>
      </c>
      <c r="J24" s="1045" t="s">
        <v>514</v>
      </c>
      <c r="K24" s="1045"/>
      <c r="L24" s="1045"/>
      <c r="M24" s="618"/>
    </row>
    <row r="25" spans="1:13" s="321" customFormat="1" ht="20.25" customHeight="1">
      <c r="A25" s="621"/>
      <c r="B25" s="616"/>
      <c r="C25" s="328" t="s">
        <v>330</v>
      </c>
      <c r="D25" s="1045" t="s">
        <v>300</v>
      </c>
      <c r="E25" s="1046"/>
      <c r="F25" s="320"/>
      <c r="G25" s="621"/>
      <c r="H25" s="328" t="s">
        <v>330</v>
      </c>
      <c r="I25" s="1045" t="s">
        <v>515</v>
      </c>
      <c r="J25" s="1045"/>
      <c r="K25" s="1045"/>
      <c r="L25" s="1045"/>
      <c r="M25" s="1046"/>
    </row>
    <row r="26" spans="1:13" s="321" customFormat="1" ht="20.25" customHeight="1">
      <c r="A26" s="621"/>
      <c r="B26" s="616"/>
      <c r="C26" s="328" t="s">
        <v>330</v>
      </c>
      <c r="D26" s="1045" t="s">
        <v>301</v>
      </c>
      <c r="E26" s="1046"/>
      <c r="F26" s="320"/>
      <c r="G26" s="621"/>
      <c r="H26" s="616"/>
      <c r="I26" s="328" t="s">
        <v>330</v>
      </c>
      <c r="J26" s="308"/>
      <c r="K26" s="308"/>
      <c r="L26" s="308" t="s">
        <v>332</v>
      </c>
      <c r="M26" s="329"/>
    </row>
    <row r="27" spans="1:13" s="321" customFormat="1" ht="20.25" customHeight="1">
      <c r="A27" s="621"/>
      <c r="B27" s="616"/>
      <c r="C27" s="445" t="s">
        <v>493</v>
      </c>
      <c r="D27" s="1045" t="s">
        <v>302</v>
      </c>
      <c r="E27" s="1046"/>
      <c r="F27" s="320"/>
      <c r="G27" s="324"/>
      <c r="H27" s="619"/>
      <c r="I27" s="588" t="s">
        <v>330</v>
      </c>
      <c r="J27" s="330"/>
      <c r="K27" s="330"/>
      <c r="L27" s="330" t="s">
        <v>8</v>
      </c>
      <c r="M27" s="331"/>
    </row>
    <row r="28" spans="1:13" s="321" customFormat="1" ht="18.75" customHeight="1">
      <c r="A28" s="621"/>
      <c r="B28" s="616"/>
      <c r="C28" s="445" t="s">
        <v>493</v>
      </c>
      <c r="D28" s="1045" t="s">
        <v>303</v>
      </c>
      <c r="E28" s="1046"/>
      <c r="F28" s="320"/>
      <c r="G28" s="320"/>
      <c r="H28" s="320"/>
      <c r="I28" s="320"/>
      <c r="J28" s="320"/>
      <c r="K28" s="320"/>
      <c r="L28" s="320"/>
      <c r="M28" s="320"/>
    </row>
    <row r="29" spans="1:13" s="321" customFormat="1" ht="19.5" customHeight="1">
      <c r="A29" s="621"/>
      <c r="B29" s="616"/>
      <c r="C29" s="328" t="s">
        <v>330</v>
      </c>
      <c r="D29" s="1045" t="s">
        <v>304</v>
      </c>
      <c r="E29" s="1046"/>
      <c r="F29" s="320"/>
      <c r="G29" s="320"/>
      <c r="H29" s="1047" t="s">
        <v>316</v>
      </c>
      <c r="I29" s="1047"/>
      <c r="J29" s="1047"/>
      <c r="K29" s="1047"/>
      <c r="L29" s="1047"/>
      <c r="M29" s="320"/>
    </row>
    <row r="30" spans="1:13" s="321" customFormat="1" ht="20.25" customHeight="1">
      <c r="A30" s="621"/>
      <c r="B30" s="616"/>
      <c r="C30" s="328" t="s">
        <v>330</v>
      </c>
      <c r="D30" s="1045" t="s">
        <v>305</v>
      </c>
      <c r="E30" s="1046"/>
      <c r="F30" s="320"/>
      <c r="G30" s="325"/>
      <c r="H30" s="589" t="s">
        <v>493</v>
      </c>
      <c r="I30" s="1048" t="s">
        <v>317</v>
      </c>
      <c r="J30" s="1048"/>
      <c r="K30" s="1048"/>
      <c r="L30" s="1048"/>
      <c r="M30" s="326"/>
    </row>
    <row r="31" spans="1:13" s="321" customFormat="1" ht="20.25" customHeight="1">
      <c r="A31" s="621"/>
      <c r="B31" s="616"/>
      <c r="C31" s="445" t="s">
        <v>493</v>
      </c>
      <c r="D31" s="1045" t="s">
        <v>306</v>
      </c>
      <c r="E31" s="1046"/>
      <c r="F31" s="320"/>
      <c r="G31" s="621"/>
      <c r="H31" s="445" t="s">
        <v>493</v>
      </c>
      <c r="I31" s="1045" t="s">
        <v>318</v>
      </c>
      <c r="J31" s="1045"/>
      <c r="K31" s="1045"/>
      <c r="L31" s="1045"/>
      <c r="M31" s="618"/>
    </row>
    <row r="32" spans="1:13" s="321" customFormat="1" ht="20.25" customHeight="1">
      <c r="A32" s="621"/>
      <c r="B32" s="616"/>
      <c r="C32" s="616"/>
      <c r="D32" s="328" t="s">
        <v>330</v>
      </c>
      <c r="E32" s="618" t="s">
        <v>307</v>
      </c>
      <c r="F32" s="320"/>
      <c r="G32" s="621"/>
      <c r="H32" s="445" t="s">
        <v>493</v>
      </c>
      <c r="I32" s="1045" t="s">
        <v>319</v>
      </c>
      <c r="J32" s="1045"/>
      <c r="K32" s="1045"/>
      <c r="L32" s="1045"/>
      <c r="M32" s="618"/>
    </row>
    <row r="33" spans="1:13" s="321" customFormat="1" ht="20.25" customHeight="1">
      <c r="A33" s="621"/>
      <c r="B33" s="616"/>
      <c r="C33" s="616"/>
      <c r="D33" s="445" t="s">
        <v>493</v>
      </c>
      <c r="E33" s="618" t="s">
        <v>308</v>
      </c>
      <c r="F33" s="320"/>
      <c r="G33" s="621"/>
      <c r="H33" s="445" t="s">
        <v>493</v>
      </c>
      <c r="I33" s="1045" t="s">
        <v>320</v>
      </c>
      <c r="J33" s="1045"/>
      <c r="K33" s="1045"/>
      <c r="L33" s="1045"/>
      <c r="M33" s="618"/>
    </row>
    <row r="34" spans="1:13" s="321" customFormat="1" ht="20.25" customHeight="1">
      <c r="A34" s="621"/>
      <c r="B34" s="445" t="s">
        <v>493</v>
      </c>
      <c r="C34" s="1045" t="s">
        <v>309</v>
      </c>
      <c r="D34" s="1045"/>
      <c r="E34" s="1046"/>
      <c r="F34" s="320"/>
      <c r="G34" s="621"/>
      <c r="H34" s="328" t="s">
        <v>330</v>
      </c>
      <c r="I34" s="1045" t="s">
        <v>321</v>
      </c>
      <c r="J34" s="1045"/>
      <c r="K34" s="1045"/>
      <c r="L34" s="1045"/>
      <c r="M34" s="618"/>
    </row>
    <row r="35" spans="1:13" s="321" customFormat="1" ht="20.25" customHeight="1">
      <c r="A35" s="621"/>
      <c r="B35" s="445" t="s">
        <v>493</v>
      </c>
      <c r="C35" s="1045" t="s">
        <v>310</v>
      </c>
      <c r="D35" s="1045"/>
      <c r="E35" s="1046"/>
      <c r="F35" s="320"/>
      <c r="G35" s="324"/>
      <c r="H35" s="619"/>
      <c r="I35" s="619"/>
      <c r="J35" s="619"/>
      <c r="K35" s="619"/>
      <c r="L35" s="619"/>
      <c r="M35" s="327"/>
    </row>
    <row r="36" spans="1:13" s="321" customFormat="1" ht="18" customHeight="1">
      <c r="A36" s="324"/>
      <c r="B36" s="588" t="s">
        <v>330</v>
      </c>
      <c r="C36" s="1058" t="s">
        <v>311</v>
      </c>
      <c r="D36" s="1058"/>
      <c r="E36" s="327"/>
      <c r="F36" s="320"/>
      <c r="G36" s="1038"/>
      <c r="H36" s="1038"/>
      <c r="I36" s="1038"/>
      <c r="J36" s="1038"/>
      <c r="K36" s="1038"/>
      <c r="L36" s="1038"/>
      <c r="M36" s="1038"/>
    </row>
    <row r="37" spans="1:13" s="316" customFormat="1" ht="7.5" customHeight="1"/>
    <row r="38" spans="1:13" s="303" customFormat="1" ht="23.25" customHeight="1">
      <c r="A38" s="1039" t="s">
        <v>322</v>
      </c>
      <c r="B38" s="1040"/>
      <c r="C38" s="1040"/>
      <c r="D38" s="1040"/>
      <c r="E38" s="1041"/>
      <c r="F38" s="614"/>
      <c r="G38" s="1039" t="s">
        <v>323</v>
      </c>
      <c r="H38" s="1040"/>
      <c r="I38" s="1040"/>
      <c r="J38" s="1040"/>
      <c r="K38" s="1040"/>
      <c r="L38" s="1040"/>
      <c r="M38" s="1041"/>
    </row>
    <row r="39" spans="1:13" s="303" customFormat="1" ht="21.2" customHeight="1">
      <c r="A39" s="1042" t="s">
        <v>324</v>
      </c>
      <c r="B39" s="1043"/>
      <c r="C39" s="1043"/>
      <c r="D39" s="1043"/>
      <c r="E39" s="1044"/>
      <c r="F39" s="614"/>
      <c r="G39" s="622"/>
      <c r="H39" s="1043" t="s">
        <v>325</v>
      </c>
      <c r="I39" s="1043"/>
      <c r="J39" s="1043"/>
      <c r="K39" s="1043"/>
      <c r="L39" s="1043"/>
      <c r="M39" s="1044"/>
    </row>
    <row r="40" spans="1:13" s="303" customFormat="1" ht="19.7" customHeight="1">
      <c r="A40" s="1042" t="s">
        <v>757</v>
      </c>
      <c r="B40" s="1043"/>
      <c r="C40" s="1043"/>
      <c r="D40" s="1043"/>
      <c r="E40" s="1044"/>
      <c r="F40" s="614"/>
      <c r="G40" s="622"/>
      <c r="H40" s="1043" t="s">
        <v>326</v>
      </c>
      <c r="I40" s="1043"/>
      <c r="J40" s="1043"/>
      <c r="K40" s="1043"/>
      <c r="L40" s="1043"/>
      <c r="M40" s="1044"/>
    </row>
    <row r="41" spans="1:13" s="303" customFormat="1" ht="19.5" customHeight="1">
      <c r="A41" s="1042" t="s">
        <v>758</v>
      </c>
      <c r="B41" s="1043"/>
      <c r="C41" s="1043"/>
      <c r="D41" s="1043"/>
      <c r="E41" s="1044"/>
      <c r="F41" s="614"/>
      <c r="G41" s="622"/>
      <c r="H41" s="1043" t="s">
        <v>327</v>
      </c>
      <c r="I41" s="1043"/>
      <c r="J41" s="1043"/>
      <c r="K41" s="1043"/>
      <c r="L41" s="1043"/>
      <c r="M41" s="1044"/>
    </row>
    <row r="42" spans="1:13" s="303" customFormat="1" ht="20.100000000000001" customHeight="1">
      <c r="A42" s="1042" t="s">
        <v>759</v>
      </c>
      <c r="B42" s="1043"/>
      <c r="C42" s="1043"/>
      <c r="D42" s="1043"/>
      <c r="E42" s="1044"/>
      <c r="F42" s="614"/>
      <c r="G42" s="622"/>
      <c r="H42" s="1043" t="s">
        <v>328</v>
      </c>
      <c r="I42" s="1043"/>
      <c r="J42" s="1043"/>
      <c r="K42" s="1043"/>
      <c r="L42" s="1043"/>
      <c r="M42" s="1044"/>
    </row>
    <row r="43" spans="1:13" s="303" customFormat="1" ht="18.75" customHeight="1">
      <c r="A43" s="941"/>
      <c r="B43" s="942"/>
      <c r="C43" s="942"/>
      <c r="D43" s="942"/>
      <c r="E43" s="943"/>
      <c r="F43" s="942"/>
      <c r="G43" s="941"/>
      <c r="H43" s="1036" t="s">
        <v>329</v>
      </c>
      <c r="I43" s="1036"/>
      <c r="J43" s="1036"/>
      <c r="K43" s="1036"/>
      <c r="L43" s="1036"/>
      <c r="M43" s="1037"/>
    </row>
    <row r="44" spans="1:13" s="303" customFormat="1" ht="16.5" customHeight="1">
      <c r="A44" s="918"/>
      <c r="B44" s="918"/>
      <c r="C44" s="918"/>
      <c r="D44" s="918"/>
      <c r="E44" s="939"/>
      <c r="F44" s="587"/>
      <c r="G44" s="918"/>
      <c r="H44" s="940"/>
      <c r="I44" s="940"/>
      <c r="J44" s="940"/>
      <c r="K44" s="939"/>
      <c r="L44" s="939"/>
      <c r="M44" s="939"/>
    </row>
  </sheetData>
  <protectedRanges>
    <protectedRange sqref="B44:F55" name="ช่วง1_1"/>
    <protectedRange sqref="I8 J15 H17 B6:F6 I23 H25 I26:I27 H34 B8:F9 C7:F7 B12:F12 B10:B11 D10:F11 B15:F15 B13:B14 D13:F14 B19:F23 B16:C16 E16:F16 C17:F18 I10:I13 H19 B25:F26 C24:F24 B29:F30 B27:B28 D27:F28 B32:F32 B31 D31:F31 B36:F43 B33:C33 E33:F33 C34:F35" name="ช่วง1_1_2"/>
  </protectedRanges>
  <mergeCells count="67">
    <mergeCell ref="F1:I1"/>
    <mergeCell ref="A2:J2"/>
    <mergeCell ref="A4:E4"/>
    <mergeCell ref="C7:E7"/>
    <mergeCell ref="I7:L7"/>
    <mergeCell ref="G4:M4"/>
    <mergeCell ref="A5:E5"/>
    <mergeCell ref="G5:K5"/>
    <mergeCell ref="A6:E6"/>
    <mergeCell ref="G6:M6"/>
    <mergeCell ref="C35:E35"/>
    <mergeCell ref="C36:D36"/>
    <mergeCell ref="D26:E26"/>
    <mergeCell ref="D30:E30"/>
    <mergeCell ref="C34:E34"/>
    <mergeCell ref="C17:E17"/>
    <mergeCell ref="I17:L17"/>
    <mergeCell ref="J8:L8"/>
    <mergeCell ref="D9:E9"/>
    <mergeCell ref="J9:L9"/>
    <mergeCell ref="D10:E10"/>
    <mergeCell ref="J10:L10"/>
    <mergeCell ref="D8:E8"/>
    <mergeCell ref="D12:E12"/>
    <mergeCell ref="D11:E11"/>
    <mergeCell ref="J11:L11"/>
    <mergeCell ref="J12:L12"/>
    <mergeCell ref="D13:E13"/>
    <mergeCell ref="J13:L13"/>
    <mergeCell ref="D14:E14"/>
    <mergeCell ref="J14:L14"/>
    <mergeCell ref="D25:E25"/>
    <mergeCell ref="I25:M25"/>
    <mergeCell ref="I18:L18"/>
    <mergeCell ref="C19:D19"/>
    <mergeCell ref="I19:J19"/>
    <mergeCell ref="A21:E21"/>
    <mergeCell ref="G21:M21"/>
    <mergeCell ref="I22:L22"/>
    <mergeCell ref="A23:E23"/>
    <mergeCell ref="J23:L23"/>
    <mergeCell ref="C24:E24"/>
    <mergeCell ref="J24:L24"/>
    <mergeCell ref="A22:E22"/>
    <mergeCell ref="C18:E18"/>
    <mergeCell ref="I34:L34"/>
    <mergeCell ref="D27:E27"/>
    <mergeCell ref="D28:E28"/>
    <mergeCell ref="D29:E29"/>
    <mergeCell ref="H29:L29"/>
    <mergeCell ref="I30:L30"/>
    <mergeCell ref="D31:E31"/>
    <mergeCell ref="I31:L31"/>
    <mergeCell ref="I32:L32"/>
    <mergeCell ref="I33:L33"/>
    <mergeCell ref="H43:M43"/>
    <mergeCell ref="G36:M36"/>
    <mergeCell ref="A38:E38"/>
    <mergeCell ref="G38:M38"/>
    <mergeCell ref="A39:E39"/>
    <mergeCell ref="H39:M39"/>
    <mergeCell ref="H40:M40"/>
    <mergeCell ref="A41:E41"/>
    <mergeCell ref="H41:M41"/>
    <mergeCell ref="A42:E42"/>
    <mergeCell ref="H42:M42"/>
    <mergeCell ref="A40:E40"/>
  </mergeCells>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52"/>
  <sheetViews>
    <sheetView workbookViewId="0">
      <pane xSplit="6" ySplit="2" topLeftCell="AW3" activePane="bottomRight" state="frozen"/>
      <selection pane="topRight" activeCell="G1" sqref="G1"/>
      <selection pane="bottomLeft" activeCell="A3" sqref="A3"/>
      <selection pane="bottomRight" activeCell="CI11" sqref="CI11"/>
    </sheetView>
  </sheetViews>
  <sheetFormatPr defaultRowHeight="12.75"/>
  <cols>
    <col min="1" max="1" width="4.7109375" customWidth="1"/>
    <col min="2" max="2" width="6.7109375" customWidth="1"/>
    <col min="3" max="3" width="6.28515625" customWidth="1"/>
    <col min="4" max="4" width="12.7109375" customWidth="1"/>
    <col min="5" max="6" width="6.7109375" customWidth="1"/>
    <col min="7" max="31" width="2.140625" customWidth="1"/>
    <col min="32" max="32" width="2.7109375" customWidth="1"/>
    <col min="33" max="33" width="2.5703125" customWidth="1"/>
    <col min="34" max="78" width="2.140625" customWidth="1"/>
    <col min="79" max="79" width="4.7109375" customWidth="1"/>
    <col min="80" max="109" width="2.140625" customWidth="1"/>
    <col min="110" max="111" width="8.7109375" hidden="1" customWidth="1"/>
    <col min="112" max="112" width="10.7109375" hidden="1" customWidth="1"/>
    <col min="113" max="118" width="3.7109375" customWidth="1"/>
  </cols>
  <sheetData>
    <row r="1" spans="1:118" ht="18" customHeight="1">
      <c r="A1" s="1016" t="s">
        <v>0</v>
      </c>
      <c r="B1" s="1020" t="s">
        <v>16</v>
      </c>
      <c r="C1" s="1023" t="s">
        <v>1</v>
      </c>
      <c r="D1" s="1024"/>
      <c r="E1" s="1089"/>
      <c r="F1" s="16" t="s">
        <v>2</v>
      </c>
      <c r="G1" s="1081">
        <v>1</v>
      </c>
      <c r="H1" s="1082"/>
      <c r="I1" s="1082"/>
      <c r="J1" s="1082"/>
      <c r="K1" s="1083"/>
      <c r="L1" s="1081">
        <v>2</v>
      </c>
      <c r="M1" s="1082"/>
      <c r="N1" s="1082"/>
      <c r="O1" s="1082"/>
      <c r="P1" s="1083"/>
      <c r="Q1" s="1081">
        <v>3</v>
      </c>
      <c r="R1" s="1082"/>
      <c r="S1" s="1082"/>
      <c r="T1" s="1082"/>
      <c r="U1" s="1083"/>
      <c r="V1" s="1081">
        <v>4</v>
      </c>
      <c r="W1" s="1082"/>
      <c r="X1" s="1082"/>
      <c r="Y1" s="1082"/>
      <c r="Z1" s="1083"/>
      <c r="AA1" s="1081">
        <v>5</v>
      </c>
      <c r="AB1" s="1082"/>
      <c r="AC1" s="1082"/>
      <c r="AD1" s="1082"/>
      <c r="AE1" s="1083"/>
      <c r="AF1" s="11"/>
      <c r="AG1" s="11"/>
      <c r="AH1" s="1081">
        <v>6</v>
      </c>
      <c r="AI1" s="1082"/>
      <c r="AJ1" s="1082"/>
      <c r="AK1" s="1082"/>
      <c r="AL1" s="1083"/>
      <c r="AM1" s="1081">
        <v>7</v>
      </c>
      <c r="AN1" s="1082"/>
      <c r="AO1" s="1082"/>
      <c r="AP1" s="1082"/>
      <c r="AQ1" s="1083"/>
      <c r="AR1" s="1081">
        <v>8</v>
      </c>
      <c r="AS1" s="1082"/>
      <c r="AT1" s="1082"/>
      <c r="AU1" s="1082"/>
      <c r="AV1" s="1083"/>
      <c r="AW1" s="1081">
        <v>9</v>
      </c>
      <c r="AX1" s="1082"/>
      <c r="AY1" s="1082"/>
      <c r="AZ1" s="1082"/>
      <c r="BA1" s="1083"/>
      <c r="BB1" s="1081">
        <v>10</v>
      </c>
      <c r="BC1" s="1082"/>
      <c r="BD1" s="1082"/>
      <c r="BE1" s="1082"/>
      <c r="BF1" s="1083"/>
      <c r="BG1" s="1081">
        <v>11</v>
      </c>
      <c r="BH1" s="1082"/>
      <c r="BI1" s="1082"/>
      <c r="BJ1" s="1082"/>
      <c r="BK1" s="1083"/>
      <c r="BL1" s="1081">
        <v>12</v>
      </c>
      <c r="BM1" s="1082"/>
      <c r="BN1" s="1082"/>
      <c r="BO1" s="1082"/>
      <c r="BP1" s="1083"/>
      <c r="BQ1" s="1081">
        <v>13</v>
      </c>
      <c r="BR1" s="1082"/>
      <c r="BS1" s="1082"/>
      <c r="BT1" s="1082"/>
      <c r="BU1" s="1083"/>
      <c r="BV1" s="1081">
        <v>14</v>
      </c>
      <c r="BW1" s="1082"/>
      <c r="BX1" s="1082"/>
      <c r="BY1" s="1082"/>
      <c r="BZ1" s="1083"/>
      <c r="CA1" s="1095" t="s">
        <v>0</v>
      </c>
      <c r="CB1" s="1081">
        <v>15</v>
      </c>
      <c r="CC1" s="1082"/>
      <c r="CD1" s="1082"/>
      <c r="CE1" s="1082"/>
      <c r="CF1" s="1083"/>
      <c r="CG1" s="1081">
        <v>16</v>
      </c>
      <c r="CH1" s="1082"/>
      <c r="CI1" s="1082"/>
      <c r="CJ1" s="1082"/>
      <c r="CK1" s="1083"/>
      <c r="CL1" s="1081">
        <v>17</v>
      </c>
      <c r="CM1" s="1082"/>
      <c r="CN1" s="1082"/>
      <c r="CO1" s="1082"/>
      <c r="CP1" s="1083"/>
      <c r="CQ1" s="1081">
        <v>18</v>
      </c>
      <c r="CR1" s="1082"/>
      <c r="CS1" s="1082"/>
      <c r="CT1" s="1082"/>
      <c r="CU1" s="1083"/>
      <c r="CV1" s="1081">
        <v>19</v>
      </c>
      <c r="CW1" s="1082"/>
      <c r="CX1" s="1082"/>
      <c r="CY1" s="1082"/>
      <c r="CZ1" s="1083"/>
      <c r="DA1" s="1081">
        <v>20</v>
      </c>
      <c r="DB1" s="1082"/>
      <c r="DC1" s="1082"/>
      <c r="DD1" s="1082"/>
      <c r="DE1" s="1083"/>
      <c r="DF1" s="1105" t="s">
        <v>4</v>
      </c>
      <c r="DG1" s="1105"/>
      <c r="DH1" s="1095" t="s">
        <v>6</v>
      </c>
      <c r="DI1" s="1110" t="s">
        <v>434</v>
      </c>
      <c r="DJ1" s="1111"/>
      <c r="DK1" s="1111"/>
      <c r="DL1" s="1112"/>
      <c r="DM1" s="1092" t="s">
        <v>435</v>
      </c>
      <c r="DN1" s="1092" t="s">
        <v>436</v>
      </c>
    </row>
    <row r="2" spans="1:118" ht="14.25" customHeight="1">
      <c r="A2" s="1017"/>
      <c r="B2" s="1021"/>
      <c r="C2" s="1026"/>
      <c r="D2" s="1027"/>
      <c r="E2" s="1090"/>
      <c r="F2" s="17" t="s">
        <v>335</v>
      </c>
      <c r="G2" s="1084" t="s">
        <v>565</v>
      </c>
      <c r="H2" s="1085"/>
      <c r="I2" s="1085"/>
      <c r="J2" s="1085"/>
      <c r="K2" s="1086"/>
      <c r="L2" s="1084" t="s">
        <v>565</v>
      </c>
      <c r="M2" s="1085"/>
      <c r="N2" s="1085"/>
      <c r="O2" s="1085"/>
      <c r="P2" s="1086"/>
      <c r="Q2" s="1070" t="s">
        <v>565</v>
      </c>
      <c r="R2" s="1071"/>
      <c r="S2" s="1071"/>
      <c r="T2" s="1072"/>
      <c r="U2" s="944" t="s">
        <v>566</v>
      </c>
      <c r="V2" s="1084" t="s">
        <v>566</v>
      </c>
      <c r="W2" s="1085"/>
      <c r="X2" s="1085"/>
      <c r="Y2" s="1085"/>
      <c r="Z2" s="1086"/>
      <c r="AA2" s="1084" t="s">
        <v>566</v>
      </c>
      <c r="AB2" s="1085"/>
      <c r="AC2" s="1085"/>
      <c r="AD2" s="1085"/>
      <c r="AE2" s="1086"/>
      <c r="AF2" s="19"/>
      <c r="AG2" s="19"/>
      <c r="AH2" s="1084" t="s">
        <v>566</v>
      </c>
      <c r="AI2" s="1085"/>
      <c r="AJ2" s="1085"/>
      <c r="AK2" s="1085"/>
      <c r="AL2" s="1086"/>
      <c r="AM2" s="1084" t="s">
        <v>566</v>
      </c>
      <c r="AN2" s="1085"/>
      <c r="AO2" s="1085"/>
      <c r="AP2" s="1085"/>
      <c r="AQ2" s="1086"/>
      <c r="AR2" s="1084" t="s">
        <v>567</v>
      </c>
      <c r="AS2" s="1085"/>
      <c r="AT2" s="1085"/>
      <c r="AU2" s="1085"/>
      <c r="AV2" s="1086"/>
      <c r="AW2" s="1084" t="s">
        <v>567</v>
      </c>
      <c r="AX2" s="1085"/>
      <c r="AY2" s="1085"/>
      <c r="AZ2" s="1085"/>
      <c r="BA2" s="1086"/>
      <c r="BB2" s="1084" t="s">
        <v>567</v>
      </c>
      <c r="BC2" s="1085"/>
      <c r="BD2" s="1085"/>
      <c r="BE2" s="1085"/>
      <c r="BF2" s="1086"/>
      <c r="BG2" s="1084" t="s">
        <v>567</v>
      </c>
      <c r="BH2" s="1085"/>
      <c r="BI2" s="1085"/>
      <c r="BJ2" s="1085"/>
      <c r="BK2" s="1086"/>
      <c r="BL2" s="1073" t="s">
        <v>567</v>
      </c>
      <c r="BM2" s="1074"/>
      <c r="BN2" s="1075" t="s">
        <v>568</v>
      </c>
      <c r="BO2" s="1071"/>
      <c r="BP2" s="1076"/>
      <c r="BQ2" s="1084" t="s">
        <v>568</v>
      </c>
      <c r="BR2" s="1085"/>
      <c r="BS2" s="1085"/>
      <c r="BT2" s="1085"/>
      <c r="BU2" s="1086"/>
      <c r="BV2" s="1084" t="s">
        <v>568</v>
      </c>
      <c r="BW2" s="1085"/>
      <c r="BX2" s="1085"/>
      <c r="BY2" s="1085"/>
      <c r="BZ2" s="1086"/>
      <c r="CA2" s="1096"/>
      <c r="CB2" s="1084" t="s">
        <v>568</v>
      </c>
      <c r="CC2" s="1085"/>
      <c r="CD2" s="1085"/>
      <c r="CE2" s="1085"/>
      <c r="CF2" s="1086"/>
      <c r="CG2" s="1070" t="s">
        <v>568</v>
      </c>
      <c r="CH2" s="1071"/>
      <c r="CI2" s="1071"/>
      <c r="CJ2" s="1071"/>
      <c r="CK2" s="1076"/>
      <c r="CL2" s="1084" t="s">
        <v>569</v>
      </c>
      <c r="CM2" s="1085"/>
      <c r="CN2" s="1085"/>
      <c r="CO2" s="1085"/>
      <c r="CP2" s="1086"/>
      <c r="CQ2" s="1084" t="s">
        <v>569</v>
      </c>
      <c r="CR2" s="1085"/>
      <c r="CS2" s="1085"/>
      <c r="CT2" s="1085"/>
      <c r="CU2" s="1086"/>
      <c r="CV2" s="1098" t="s">
        <v>569</v>
      </c>
      <c r="CW2" s="1099"/>
      <c r="CX2" s="1099"/>
      <c r="CY2" s="1099"/>
      <c r="CZ2" s="1100"/>
      <c r="DA2" s="1098"/>
      <c r="DB2" s="1099"/>
      <c r="DC2" s="1099"/>
      <c r="DD2" s="1099"/>
      <c r="DE2" s="1100"/>
      <c r="DF2" s="1106" t="s">
        <v>7</v>
      </c>
      <c r="DG2" s="1103" t="s">
        <v>5</v>
      </c>
      <c r="DH2" s="1096"/>
      <c r="DI2" s="1113"/>
      <c r="DJ2" s="1114"/>
      <c r="DK2" s="1114"/>
      <c r="DL2" s="1115"/>
      <c r="DM2" s="1093"/>
      <c r="DN2" s="1093"/>
    </row>
    <row r="3" spans="1:118" ht="12.75" customHeight="1">
      <c r="A3" s="1017"/>
      <c r="B3" s="1021"/>
      <c r="C3" s="1026"/>
      <c r="D3" s="1027"/>
      <c r="E3" s="1090"/>
      <c r="F3" s="17" t="s">
        <v>3</v>
      </c>
      <c r="G3" s="590"/>
      <c r="H3" s="780"/>
      <c r="I3" s="780">
        <v>16</v>
      </c>
      <c r="J3" s="780"/>
      <c r="K3" s="781"/>
      <c r="L3" s="782"/>
      <c r="M3" s="780"/>
      <c r="N3" s="780">
        <v>23</v>
      </c>
      <c r="O3" s="780"/>
      <c r="P3" s="778"/>
      <c r="Q3" s="779"/>
      <c r="R3" s="780"/>
      <c r="S3" s="780">
        <v>30</v>
      </c>
      <c r="T3" s="780"/>
      <c r="U3" s="781"/>
      <c r="V3" s="782"/>
      <c r="W3" s="780"/>
      <c r="X3" s="780">
        <v>6</v>
      </c>
      <c r="Y3" s="780"/>
      <c r="Z3" s="778"/>
      <c r="AA3" s="779"/>
      <c r="AB3" s="780"/>
      <c r="AC3" s="780">
        <v>13</v>
      </c>
      <c r="AD3" s="780"/>
      <c r="AE3" s="781"/>
      <c r="AF3" s="23"/>
      <c r="AG3" s="23"/>
      <c r="AH3" s="779"/>
      <c r="AI3" s="780"/>
      <c r="AJ3" s="780">
        <v>20</v>
      </c>
      <c r="AK3" s="780"/>
      <c r="AL3" s="781"/>
      <c r="AM3" s="779"/>
      <c r="AN3" s="780"/>
      <c r="AO3" s="780">
        <v>27</v>
      </c>
      <c r="AP3" s="780"/>
      <c r="AQ3" s="781"/>
      <c r="AR3" s="782"/>
      <c r="AS3" s="780"/>
      <c r="AT3" s="780">
        <v>4</v>
      </c>
      <c r="AU3" s="780"/>
      <c r="AV3" s="778"/>
      <c r="AW3" s="779"/>
      <c r="AX3" s="780"/>
      <c r="AY3" s="780">
        <v>11</v>
      </c>
      <c r="AZ3" s="780"/>
      <c r="BA3" s="781"/>
      <c r="BB3" s="782"/>
      <c r="BC3" s="780"/>
      <c r="BD3" s="780">
        <v>18</v>
      </c>
      <c r="BE3" s="780"/>
      <c r="BF3" s="778"/>
      <c r="BG3" s="779"/>
      <c r="BH3" s="780"/>
      <c r="BI3" s="780">
        <v>25</v>
      </c>
      <c r="BJ3" s="780"/>
      <c r="BK3" s="781"/>
      <c r="BL3" s="782"/>
      <c r="BM3" s="780"/>
      <c r="BN3" s="780">
        <v>1</v>
      </c>
      <c r="BO3" s="780"/>
      <c r="BP3" s="778"/>
      <c r="BQ3" s="779"/>
      <c r="BR3" s="780"/>
      <c r="BS3" s="780">
        <v>8</v>
      </c>
      <c r="BT3" s="780"/>
      <c r="BU3" s="778"/>
      <c r="BV3" s="779"/>
      <c r="BW3" s="780"/>
      <c r="BX3" s="780">
        <v>15</v>
      </c>
      <c r="BY3" s="780"/>
      <c r="BZ3" s="781"/>
      <c r="CA3" s="1096"/>
      <c r="CB3" s="782"/>
      <c r="CC3" s="780"/>
      <c r="CD3" s="780">
        <v>22</v>
      </c>
      <c r="CE3" s="780"/>
      <c r="CF3" s="778"/>
      <c r="CG3" s="779"/>
      <c r="CH3" s="780"/>
      <c r="CI3" s="780">
        <v>29</v>
      </c>
      <c r="CJ3" s="780"/>
      <c r="CK3" s="781"/>
      <c r="CL3" s="782"/>
      <c r="CM3" s="780"/>
      <c r="CN3" s="780">
        <v>5</v>
      </c>
      <c r="CO3" s="780"/>
      <c r="CP3" s="778"/>
      <c r="CQ3" s="779"/>
      <c r="CR3" s="780"/>
      <c r="CS3" s="780">
        <v>12</v>
      </c>
      <c r="CT3" s="780"/>
      <c r="CU3" s="781"/>
      <c r="CV3" s="475"/>
      <c r="CW3" s="473"/>
      <c r="CX3" s="473">
        <v>19</v>
      </c>
      <c r="CY3" s="473"/>
      <c r="CZ3" s="476"/>
      <c r="DA3" s="477"/>
      <c r="DB3" s="473"/>
      <c r="DC3" s="473"/>
      <c r="DD3" s="473"/>
      <c r="DE3" s="474"/>
      <c r="DF3" s="1107"/>
      <c r="DG3" s="1104"/>
      <c r="DH3" s="1096"/>
      <c r="DI3" s="1113"/>
      <c r="DJ3" s="1114"/>
      <c r="DK3" s="1114"/>
      <c r="DL3" s="1115"/>
      <c r="DM3" s="1093"/>
      <c r="DN3" s="1093"/>
    </row>
    <row r="4" spans="1:118" ht="12.75" customHeight="1">
      <c r="A4" s="1018"/>
      <c r="B4" s="1021"/>
      <c r="C4" s="1026"/>
      <c r="D4" s="1027"/>
      <c r="E4" s="1090"/>
      <c r="F4" s="1087" t="s">
        <v>138</v>
      </c>
      <c r="G4" s="590"/>
      <c r="H4" s="4"/>
      <c r="I4" s="4">
        <v>1</v>
      </c>
      <c r="J4" s="4"/>
      <c r="K4" s="8"/>
      <c r="L4" s="590"/>
      <c r="M4" s="4"/>
      <c r="N4" s="4">
        <v>2</v>
      </c>
      <c r="O4" s="4"/>
      <c r="P4" s="8"/>
      <c r="Q4" s="590"/>
      <c r="R4" s="4"/>
      <c r="S4" s="4">
        <v>3</v>
      </c>
      <c r="T4" s="4"/>
      <c r="U4" s="8"/>
      <c r="V4" s="590"/>
      <c r="W4" s="4"/>
      <c r="X4" s="4">
        <v>4</v>
      </c>
      <c r="Y4" s="4"/>
      <c r="Z4" s="8"/>
      <c r="AA4" s="590"/>
      <c r="AB4" s="4"/>
      <c r="AC4" s="4">
        <v>5</v>
      </c>
      <c r="AD4" s="4"/>
      <c r="AE4" s="8"/>
      <c r="AF4" s="23"/>
      <c r="AG4" s="23"/>
      <c r="AH4" s="590"/>
      <c r="AI4" s="4"/>
      <c r="AJ4" s="4">
        <v>6</v>
      </c>
      <c r="AK4" s="4"/>
      <c r="AL4" s="8"/>
      <c r="AM4" s="590"/>
      <c r="AN4" s="4"/>
      <c r="AO4" s="4">
        <v>7</v>
      </c>
      <c r="AP4" s="4"/>
      <c r="AQ4" s="8"/>
      <c r="AR4" s="590"/>
      <c r="AS4" s="4"/>
      <c r="AT4" s="4">
        <v>8</v>
      </c>
      <c r="AU4" s="4"/>
      <c r="AV4" s="8"/>
      <c r="AW4" s="590"/>
      <c r="AX4" s="4"/>
      <c r="AY4" s="4">
        <v>9</v>
      </c>
      <c r="AZ4" s="4"/>
      <c r="BA4" s="8"/>
      <c r="BB4" s="590"/>
      <c r="BC4" s="4"/>
      <c r="BD4" s="4">
        <v>10</v>
      </c>
      <c r="BE4" s="4"/>
      <c r="BF4" s="8"/>
      <c r="BG4" s="590"/>
      <c r="BH4" s="4"/>
      <c r="BI4" s="4">
        <v>11</v>
      </c>
      <c r="BJ4" s="4"/>
      <c r="BK4" s="8"/>
      <c r="BL4" s="590"/>
      <c r="BM4" s="4"/>
      <c r="BN4" s="4">
        <v>12</v>
      </c>
      <c r="BO4" s="4"/>
      <c r="BP4" s="8"/>
      <c r="BQ4" s="590"/>
      <c r="BR4" s="4"/>
      <c r="BS4" s="4">
        <v>13</v>
      </c>
      <c r="BT4" s="4"/>
      <c r="BU4" s="8"/>
      <c r="BV4" s="590"/>
      <c r="BW4" s="4"/>
      <c r="BX4" s="4">
        <v>14</v>
      </c>
      <c r="BY4" s="4"/>
      <c r="BZ4" s="8"/>
      <c r="CA4" s="1096"/>
      <c r="CB4" s="590"/>
      <c r="CC4" s="4"/>
      <c r="CD4" s="4">
        <v>15</v>
      </c>
      <c r="CE4" s="4"/>
      <c r="CF4" s="8"/>
      <c r="CG4" s="590"/>
      <c r="CH4" s="4"/>
      <c r="CI4" s="4">
        <v>16</v>
      </c>
      <c r="CJ4" s="4"/>
      <c r="CK4" s="8"/>
      <c r="CL4" s="590"/>
      <c r="CM4" s="4"/>
      <c r="CN4" s="4">
        <v>17</v>
      </c>
      <c r="CO4" s="4"/>
      <c r="CP4" s="8"/>
      <c r="CQ4" s="590"/>
      <c r="CR4" s="4"/>
      <c r="CS4" s="4">
        <v>18</v>
      </c>
      <c r="CT4" s="4"/>
      <c r="CU4" s="8"/>
      <c r="CV4" s="472"/>
      <c r="CW4" s="478"/>
      <c r="CX4" s="478">
        <v>19</v>
      </c>
      <c r="CY4" s="478"/>
      <c r="CZ4" s="479"/>
      <c r="DA4" s="472"/>
      <c r="DB4" s="478"/>
      <c r="DC4" s="478"/>
      <c r="DD4" s="478"/>
      <c r="DE4" s="479"/>
      <c r="DF4" s="1108">
        <f>IF(ลับ!CX4=0," ",ลับ!CX4)</f>
        <v>19</v>
      </c>
      <c r="DG4" s="1101">
        <v>100</v>
      </c>
      <c r="DH4" s="1096"/>
      <c r="DI4" s="373" t="s">
        <v>437</v>
      </c>
      <c r="DJ4" s="372" t="s">
        <v>438</v>
      </c>
      <c r="DK4" s="372" t="s">
        <v>439</v>
      </c>
      <c r="DL4" s="376" t="s">
        <v>440</v>
      </c>
      <c r="DM4" s="1094"/>
      <c r="DN4" s="1094"/>
    </row>
    <row r="5" spans="1:118" ht="12" customHeight="1" thickBot="1">
      <c r="A5" s="1019"/>
      <c r="B5" s="1022"/>
      <c r="C5" s="1029"/>
      <c r="D5" s="1030"/>
      <c r="E5" s="1091"/>
      <c r="F5" s="1088"/>
      <c r="G5" s="591"/>
      <c r="H5" s="49"/>
      <c r="I5" s="49"/>
      <c r="J5" s="49"/>
      <c r="K5" s="592"/>
      <c r="L5" s="591"/>
      <c r="M5" s="49"/>
      <c r="N5" s="49"/>
      <c r="O5" s="49"/>
      <c r="P5" s="592"/>
      <c r="Q5" s="591"/>
      <c r="R5" s="49"/>
      <c r="S5" s="49"/>
      <c r="T5" s="49"/>
      <c r="U5" s="592"/>
      <c r="V5" s="591"/>
      <c r="W5" s="49"/>
      <c r="X5" s="49"/>
      <c r="Y5" s="49"/>
      <c r="Z5" s="592"/>
      <c r="AA5" s="591"/>
      <c r="AB5" s="49"/>
      <c r="AC5" s="49"/>
      <c r="AD5" s="49"/>
      <c r="AE5" s="592"/>
      <c r="AF5" s="23"/>
      <c r="AG5" s="23"/>
      <c r="AH5" s="591"/>
      <c r="AI5" s="49"/>
      <c r="AJ5" s="49"/>
      <c r="AK5" s="49"/>
      <c r="AL5" s="592"/>
      <c r="AM5" s="591"/>
      <c r="AN5" s="49"/>
      <c r="AO5" s="49"/>
      <c r="AP5" s="49"/>
      <c r="AQ5" s="592"/>
      <c r="AR5" s="591"/>
      <c r="AS5" s="49"/>
      <c r="AT5" s="49"/>
      <c r="AU5" s="49"/>
      <c r="AV5" s="592"/>
      <c r="AW5" s="591"/>
      <c r="AX5" s="49"/>
      <c r="AY5" s="49"/>
      <c r="AZ5" s="49"/>
      <c r="BA5" s="592"/>
      <c r="BB5" s="591"/>
      <c r="BC5" s="49"/>
      <c r="BD5" s="49"/>
      <c r="BE5" s="49"/>
      <c r="BF5" s="592"/>
      <c r="BG5" s="591"/>
      <c r="BH5" s="49"/>
      <c r="BI5" s="49"/>
      <c r="BJ5" s="49"/>
      <c r="BK5" s="592"/>
      <c r="BL5" s="591"/>
      <c r="BM5" s="49"/>
      <c r="BN5" s="49"/>
      <c r="BO5" s="49"/>
      <c r="BP5" s="592"/>
      <c r="BQ5" s="591"/>
      <c r="BR5" s="49"/>
      <c r="BS5" s="49"/>
      <c r="BT5" s="49"/>
      <c r="BU5" s="592"/>
      <c r="BV5" s="591"/>
      <c r="BW5" s="49"/>
      <c r="BX5" s="49"/>
      <c r="BY5" s="49"/>
      <c r="BZ5" s="592"/>
      <c r="CA5" s="1097"/>
      <c r="CB5" s="591"/>
      <c r="CC5" s="49"/>
      <c r="CD5" s="49"/>
      <c r="CE5" s="49"/>
      <c r="CF5" s="592"/>
      <c r="CG5" s="591"/>
      <c r="CH5" s="49"/>
      <c r="CI5" s="49"/>
      <c r="CJ5" s="49"/>
      <c r="CK5" s="592"/>
      <c r="CL5" s="591"/>
      <c r="CM5" s="49"/>
      <c r="CN5" s="49"/>
      <c r="CO5" s="49"/>
      <c r="CP5" s="592"/>
      <c r="CQ5" s="591"/>
      <c r="CR5" s="49"/>
      <c r="CS5" s="49"/>
      <c r="CT5" s="49"/>
      <c r="CU5" s="592"/>
      <c r="CV5" s="480"/>
      <c r="CW5" s="481"/>
      <c r="CX5" s="481"/>
      <c r="CY5" s="481"/>
      <c r="CZ5" s="482"/>
      <c r="DA5" s="480"/>
      <c r="DB5" s="481"/>
      <c r="DC5" s="481"/>
      <c r="DD5" s="481"/>
      <c r="DE5" s="482"/>
      <c r="DF5" s="1109"/>
      <c r="DG5" s="1102"/>
      <c r="DH5" s="1096"/>
      <c r="DI5" s="374"/>
      <c r="DJ5" s="375"/>
      <c r="DK5" s="375"/>
      <c r="DL5" s="377"/>
      <c r="DM5" s="378"/>
      <c r="DN5" s="605">
        <f>ลับ!CX4</f>
        <v>19</v>
      </c>
    </row>
    <row r="6" spans="1:118" ht="15.2" customHeight="1">
      <c r="A6" s="516">
        <f>IF('ชื่อ-มาตรฐาน7'!A6="","",'ชื่อ-มาตรฐาน7'!A6)</f>
        <v>1</v>
      </c>
      <c r="B6" s="516" t="str">
        <f>IF('ชื่อ-มาตรฐาน7'!B6="","",'ชื่อ-มาตรฐาน7'!B6)</f>
        <v/>
      </c>
      <c r="C6" s="517" t="str">
        <f>IF('ชื่อ-มาตรฐาน7'!C6="","",'ชื่อ-มาตรฐาน7'!C6)</f>
        <v/>
      </c>
      <c r="D6" s="518" t="str">
        <f>IF('ชื่อ-มาตรฐาน7'!D6="","",'ชื่อ-มาตรฐาน7'!D6)</f>
        <v/>
      </c>
      <c r="E6" s="1079" t="str">
        <f>IF('ชื่อ-มาตรฐาน7'!E6="","",'ชื่อ-มาตรฐาน7'!E6)</f>
        <v/>
      </c>
      <c r="F6" s="1080"/>
      <c r="G6" s="594"/>
      <c r="H6" s="593"/>
      <c r="I6" s="593"/>
      <c r="J6" s="593"/>
      <c r="K6" s="595"/>
      <c r="L6" s="594"/>
      <c r="M6" s="593"/>
      <c r="N6" s="593"/>
      <c r="O6" s="593"/>
      <c r="P6" s="595"/>
      <c r="Q6" s="594"/>
      <c r="R6" s="593"/>
      <c r="S6" s="593"/>
      <c r="T6" s="593"/>
      <c r="U6" s="595"/>
      <c r="V6" s="594"/>
      <c r="W6" s="593"/>
      <c r="X6" s="593"/>
      <c r="Y6" s="593"/>
      <c r="Z6" s="595"/>
      <c r="AA6" s="594"/>
      <c r="AB6" s="593"/>
      <c r="AC6" s="593"/>
      <c r="AD6" s="593"/>
      <c r="AE6" s="595"/>
      <c r="AF6" s="1"/>
      <c r="AG6" s="1"/>
      <c r="AH6" s="594"/>
      <c r="AI6" s="593"/>
      <c r="AJ6" s="593"/>
      <c r="AK6" s="593"/>
      <c r="AL6" s="595"/>
      <c r="AM6" s="594"/>
      <c r="AN6" s="593"/>
      <c r="AO6" s="593"/>
      <c r="AP6" s="593"/>
      <c r="AQ6" s="595"/>
      <c r="AR6" s="594"/>
      <c r="AS6" s="593"/>
      <c r="AT6" s="593"/>
      <c r="AU6" s="593"/>
      <c r="AV6" s="595"/>
      <c r="AW6" s="594"/>
      <c r="AX6" s="593"/>
      <c r="AY6" s="593"/>
      <c r="AZ6" s="593"/>
      <c r="BA6" s="595"/>
      <c r="BB6" s="594"/>
      <c r="BC6" s="593"/>
      <c r="BD6" s="593"/>
      <c r="BE6" s="593"/>
      <c r="BF6" s="595"/>
      <c r="BG6" s="594"/>
      <c r="BH6" s="593"/>
      <c r="BI6" s="593"/>
      <c r="BJ6" s="593"/>
      <c r="BK6" s="595"/>
      <c r="BL6" s="594"/>
      <c r="BM6" s="593"/>
      <c r="BN6" s="593"/>
      <c r="BO6" s="593"/>
      <c r="BP6" s="595"/>
      <c r="BQ6" s="594"/>
      <c r="BR6" s="593"/>
      <c r="BS6" s="593"/>
      <c r="BT6" s="593"/>
      <c r="BU6" s="595"/>
      <c r="BV6" s="594"/>
      <c r="BW6" s="593"/>
      <c r="BX6" s="593"/>
      <c r="BY6" s="593"/>
      <c r="BZ6" s="595"/>
      <c r="CA6" s="25">
        <f>IF(A6=""," ",A6)</f>
        <v>1</v>
      </c>
      <c r="CB6" s="594"/>
      <c r="CC6" s="593"/>
      <c r="CD6" s="593"/>
      <c r="CE6" s="593"/>
      <c r="CF6" s="595"/>
      <c r="CG6" s="594"/>
      <c r="CH6" s="593"/>
      <c r="CI6" s="593"/>
      <c r="CJ6" s="593"/>
      <c r="CK6" s="595"/>
      <c r="CL6" s="594"/>
      <c r="CM6" s="593"/>
      <c r="CN6" s="593"/>
      <c r="CO6" s="593"/>
      <c r="CP6" s="595"/>
      <c r="CQ6" s="594"/>
      <c r="CR6" s="593"/>
      <c r="CS6" s="593"/>
      <c r="CT6" s="593"/>
      <c r="CU6" s="595"/>
      <c r="CV6" s="483"/>
      <c r="CW6" s="593"/>
      <c r="CX6" s="495"/>
      <c r="CY6" s="495"/>
      <c r="CZ6" s="496"/>
      <c r="DA6" s="486"/>
      <c r="DB6" s="495"/>
      <c r="DC6" s="495"/>
      <c r="DD6" s="495"/>
      <c r="DE6" s="497"/>
      <c r="DF6" s="257" t="str">
        <f>IF(C6=""," ",ลับ!CX6)</f>
        <v xml:space="preserve"> </v>
      </c>
      <c r="DG6" s="296" t="str">
        <f>IF(DF6=" "," ",(DF6/$DF$4)*100)</f>
        <v xml:space="preserve"> </v>
      </c>
      <c r="DH6" s="73"/>
      <c r="DI6" s="504" t="str">
        <f>IF(B$6="","-",IF(ลับ!$CX58=0,"-",ลับ!$CX58))</f>
        <v>-</v>
      </c>
      <c r="DJ6" s="505" t="str">
        <f>IF(B$6="","-",IF(ลับ!$CX109=0,"-",ลับ!$CX109))</f>
        <v>-</v>
      </c>
      <c r="DK6" s="505" t="str">
        <f>IF(B$6="","-",IF(ลับ!CX160=0,"-",ลับ!$CX160))</f>
        <v>-</v>
      </c>
      <c r="DL6" s="506" t="str">
        <f>IF(B$6="","-",IF(ลับ!$CX212=0,"-",ลับ!$CX212))</f>
        <v>-</v>
      </c>
      <c r="DM6" s="507" t="str">
        <f>IF(SUM(DI6:DL6)=0,"-",SUM(DI6:DL6))</f>
        <v>-</v>
      </c>
      <c r="DN6" s="507">
        <f>IF(DM6="-",ลับ!$CX$4,ลับ!$CX$4-DM6)</f>
        <v>19</v>
      </c>
    </row>
    <row r="7" spans="1:118" ht="15.2" customHeight="1">
      <c r="A7" s="519">
        <f>IF('ชื่อ-มาตรฐาน7'!A7="","",'ชื่อ-มาตรฐาน7'!A7)</f>
        <v>2</v>
      </c>
      <c r="B7" s="519" t="str">
        <f>IF('ชื่อ-มาตรฐาน7'!B7="","",'ชื่อ-มาตรฐาน7'!B7)</f>
        <v/>
      </c>
      <c r="C7" s="520" t="str">
        <f>IF('ชื่อ-มาตรฐาน7'!C7="","",'ชื่อ-มาตรฐาน7'!C7)</f>
        <v/>
      </c>
      <c r="D7" s="521" t="str">
        <f>IF('ชื่อ-มาตรฐาน7'!D7="","",'ชื่อ-มาตรฐาน7'!D7)</f>
        <v/>
      </c>
      <c r="E7" s="1068" t="str">
        <f>IF('ชื่อ-มาตรฐาน7'!E7="","",'ชื่อ-มาตรฐาน7'!E7)</f>
        <v/>
      </c>
      <c r="F7" s="1069"/>
      <c r="G7" s="596"/>
      <c r="H7" s="597"/>
      <c r="I7" s="597"/>
      <c r="J7" s="597"/>
      <c r="K7" s="598"/>
      <c r="L7" s="596"/>
      <c r="M7" s="597"/>
      <c r="N7" s="597"/>
      <c r="O7" s="597"/>
      <c r="P7" s="598"/>
      <c r="Q7" s="596"/>
      <c r="R7" s="597"/>
      <c r="S7" s="597"/>
      <c r="T7" s="597"/>
      <c r="U7" s="598"/>
      <c r="V7" s="596"/>
      <c r="W7" s="597"/>
      <c r="X7" s="597"/>
      <c r="Y7" s="597"/>
      <c r="Z7" s="598"/>
      <c r="AA7" s="596"/>
      <c r="AB7" s="597"/>
      <c r="AC7" s="597"/>
      <c r="AD7" s="597"/>
      <c r="AE7" s="598"/>
      <c r="AF7" s="1"/>
      <c r="AG7" s="1"/>
      <c r="AH7" s="596"/>
      <c r="AI7" s="597"/>
      <c r="AJ7" s="597"/>
      <c r="AK7" s="597"/>
      <c r="AL7" s="598"/>
      <c r="AM7" s="596"/>
      <c r="AN7" s="597"/>
      <c r="AO7" s="597"/>
      <c r="AP7" s="597"/>
      <c r="AQ7" s="598"/>
      <c r="AR7" s="596"/>
      <c r="AS7" s="597"/>
      <c r="AT7" s="597"/>
      <c r="AU7" s="597"/>
      <c r="AV7" s="598"/>
      <c r="AW7" s="596"/>
      <c r="AX7" s="597"/>
      <c r="AY7" s="597"/>
      <c r="AZ7" s="597"/>
      <c r="BA7" s="598"/>
      <c r="BB7" s="596"/>
      <c r="BC7" s="597"/>
      <c r="BD7" s="597"/>
      <c r="BE7" s="597"/>
      <c r="BF7" s="598"/>
      <c r="BG7" s="596"/>
      <c r="BH7" s="597"/>
      <c r="BI7" s="597"/>
      <c r="BJ7" s="597"/>
      <c r="BK7" s="598"/>
      <c r="BL7" s="596"/>
      <c r="BM7" s="597"/>
      <c r="BN7" s="597"/>
      <c r="BO7" s="597"/>
      <c r="BP7" s="598"/>
      <c r="BQ7" s="596"/>
      <c r="BR7" s="597"/>
      <c r="BS7" s="597"/>
      <c r="BT7" s="597"/>
      <c r="BU7" s="598"/>
      <c r="BV7" s="596"/>
      <c r="BW7" s="597"/>
      <c r="BX7" s="597"/>
      <c r="BY7" s="597"/>
      <c r="BZ7" s="598"/>
      <c r="CA7" s="26">
        <f t="shared" ref="CA7:CA44" si="0">IF(A7=""," ",A7)</f>
        <v>2</v>
      </c>
      <c r="CB7" s="596"/>
      <c r="CC7" s="597"/>
      <c r="CD7" s="597"/>
      <c r="CE7" s="597"/>
      <c r="CF7" s="598"/>
      <c r="CG7" s="596"/>
      <c r="CH7" s="597"/>
      <c r="CI7" s="597"/>
      <c r="CJ7" s="597"/>
      <c r="CK7" s="598"/>
      <c r="CL7" s="596"/>
      <c r="CM7" s="597"/>
      <c r="CN7" s="597"/>
      <c r="CO7" s="597"/>
      <c r="CP7" s="598"/>
      <c r="CQ7" s="596"/>
      <c r="CR7" s="597"/>
      <c r="CS7" s="597"/>
      <c r="CT7" s="597"/>
      <c r="CU7" s="598"/>
      <c r="CV7" s="488"/>
      <c r="CW7" s="597"/>
      <c r="CX7" s="498"/>
      <c r="CY7" s="498"/>
      <c r="CZ7" s="499"/>
      <c r="DA7" s="487"/>
      <c r="DB7" s="498"/>
      <c r="DC7" s="498"/>
      <c r="DD7" s="498"/>
      <c r="DE7" s="500"/>
      <c r="DF7" s="262">
        <f>IF(C7=0," ",ลับ!CX7)</f>
        <v>0</v>
      </c>
      <c r="DG7" s="297">
        <f t="shared" ref="DG7:DG55" si="1">IF(DF7=" "," ",(DF7/$DF$4)*100)</f>
        <v>0</v>
      </c>
      <c r="DH7" s="74"/>
      <c r="DI7" s="508" t="str">
        <f>IF(B$6="","-",IF(ลับ!$CX59=0,"-",ลับ!$CX59))</f>
        <v>-</v>
      </c>
      <c r="DJ7" s="509" t="str">
        <f>IF(B$6="","-",IF(ลับ!$CX110=0,"-",ลับ!$CX110))</f>
        <v>-</v>
      </c>
      <c r="DK7" s="509" t="str">
        <f>IF(B$6="","-",IF(ลับ!CX161=0,"-",ลับ!$CX161))</f>
        <v>-</v>
      </c>
      <c r="DL7" s="510" t="str">
        <f>IF(B$6="","-",IF(ลับ!$CX213=0,"-",ลับ!$CX213))</f>
        <v>-</v>
      </c>
      <c r="DM7" s="511" t="str">
        <f t="shared" ref="DM7:DM55" si="2">IF(SUM(DI7:DL7)=0,"-",SUM(DI7:DL7))</f>
        <v>-</v>
      </c>
      <c r="DN7" s="511">
        <f>IF(DM7="-",ลับ!$CX$4,ลับ!$CX$4-DM7)</f>
        <v>19</v>
      </c>
    </row>
    <row r="8" spans="1:118" ht="15.2" customHeight="1">
      <c r="A8" s="519">
        <f>IF('ชื่อ-มาตรฐาน7'!A8="","",'ชื่อ-มาตรฐาน7'!A8)</f>
        <v>3</v>
      </c>
      <c r="B8" s="519" t="str">
        <f>IF('ชื่อ-มาตรฐาน7'!B8="","",'ชื่อ-มาตรฐาน7'!B8)</f>
        <v/>
      </c>
      <c r="C8" s="520" t="str">
        <f>IF('ชื่อ-มาตรฐาน7'!C8="","",'ชื่อ-มาตรฐาน7'!C8)</f>
        <v/>
      </c>
      <c r="D8" s="521" t="str">
        <f>IF('ชื่อ-มาตรฐาน7'!D8="","",'ชื่อ-มาตรฐาน7'!D8)</f>
        <v/>
      </c>
      <c r="E8" s="1068" t="str">
        <f>IF('ชื่อ-มาตรฐาน7'!E8="","",'ชื่อ-มาตรฐาน7'!E8)</f>
        <v/>
      </c>
      <c r="F8" s="1069"/>
      <c r="G8" s="596"/>
      <c r="H8" s="597"/>
      <c r="I8" s="597"/>
      <c r="J8" s="597"/>
      <c r="K8" s="598"/>
      <c r="L8" s="596"/>
      <c r="M8" s="597"/>
      <c r="N8" s="597"/>
      <c r="O8" s="597"/>
      <c r="P8" s="598"/>
      <c r="Q8" s="596"/>
      <c r="R8" s="597"/>
      <c r="S8" s="597"/>
      <c r="T8" s="597"/>
      <c r="U8" s="598"/>
      <c r="V8" s="596"/>
      <c r="W8" s="597"/>
      <c r="X8" s="597"/>
      <c r="Y8" s="597"/>
      <c r="Z8" s="598"/>
      <c r="AA8" s="596"/>
      <c r="AB8" s="597"/>
      <c r="AC8" s="597"/>
      <c r="AD8" s="597"/>
      <c r="AE8" s="598"/>
      <c r="AF8" s="1"/>
      <c r="AG8" s="1"/>
      <c r="AH8" s="596"/>
      <c r="AI8" s="597"/>
      <c r="AJ8" s="597"/>
      <c r="AK8" s="597"/>
      <c r="AL8" s="598"/>
      <c r="AM8" s="596"/>
      <c r="AN8" s="597"/>
      <c r="AO8" s="597"/>
      <c r="AP8" s="597"/>
      <c r="AQ8" s="598"/>
      <c r="AR8" s="596"/>
      <c r="AS8" s="597"/>
      <c r="AT8" s="597"/>
      <c r="AU8" s="597"/>
      <c r="AV8" s="598"/>
      <c r="AW8" s="596"/>
      <c r="AX8" s="597"/>
      <c r="AY8" s="597"/>
      <c r="AZ8" s="597"/>
      <c r="BA8" s="598"/>
      <c r="BB8" s="596"/>
      <c r="BC8" s="597"/>
      <c r="BD8" s="597"/>
      <c r="BE8" s="597"/>
      <c r="BF8" s="598"/>
      <c r="BG8" s="596"/>
      <c r="BH8" s="597"/>
      <c r="BI8" s="597"/>
      <c r="BJ8" s="597"/>
      <c r="BK8" s="598"/>
      <c r="BL8" s="596"/>
      <c r="BM8" s="597"/>
      <c r="BN8" s="597"/>
      <c r="BO8" s="597"/>
      <c r="BP8" s="598"/>
      <c r="BQ8" s="596"/>
      <c r="BR8" s="597"/>
      <c r="BS8" s="597"/>
      <c r="BT8" s="597"/>
      <c r="BU8" s="598"/>
      <c r="BV8" s="596"/>
      <c r="BW8" s="597"/>
      <c r="BX8" s="597"/>
      <c r="BY8" s="597"/>
      <c r="BZ8" s="598"/>
      <c r="CA8" s="26">
        <f t="shared" si="0"/>
        <v>3</v>
      </c>
      <c r="CB8" s="596"/>
      <c r="CC8" s="597"/>
      <c r="CD8" s="597"/>
      <c r="CE8" s="597"/>
      <c r="CF8" s="598"/>
      <c r="CG8" s="596"/>
      <c r="CH8" s="597"/>
      <c r="CI8" s="597"/>
      <c r="CJ8" s="597"/>
      <c r="CK8" s="598"/>
      <c r="CL8" s="596"/>
      <c r="CM8" s="597"/>
      <c r="CN8" s="597"/>
      <c r="CO8" s="597"/>
      <c r="CP8" s="598"/>
      <c r="CQ8" s="596"/>
      <c r="CR8" s="597"/>
      <c r="CS8" s="597"/>
      <c r="CT8" s="597"/>
      <c r="CU8" s="598"/>
      <c r="CV8" s="488"/>
      <c r="CW8" s="597"/>
      <c r="CX8" s="498"/>
      <c r="CY8" s="498"/>
      <c r="CZ8" s="499"/>
      <c r="DA8" s="487"/>
      <c r="DB8" s="498"/>
      <c r="DC8" s="498"/>
      <c r="DD8" s="498"/>
      <c r="DE8" s="500"/>
      <c r="DF8" s="262">
        <f>IF(C8=0," ",ลับ!CX8)</f>
        <v>0</v>
      </c>
      <c r="DG8" s="297">
        <f t="shared" si="1"/>
        <v>0</v>
      </c>
      <c r="DH8" s="74"/>
      <c r="DI8" s="508" t="str">
        <f>IF(B$6="","-",IF(ลับ!$CX60=0,"-",ลับ!$CX60))</f>
        <v>-</v>
      </c>
      <c r="DJ8" s="509" t="str">
        <f>IF(B$6="","-",IF(ลับ!$CX111=0,"-",ลับ!$CX111))</f>
        <v>-</v>
      </c>
      <c r="DK8" s="509" t="str">
        <f>IF(B$6="","-",IF(ลับ!CX162=0,"-",ลับ!$CX162))</f>
        <v>-</v>
      </c>
      <c r="DL8" s="510" t="str">
        <f>IF(B$6="","-",IF(ลับ!$CX214=0,"-",ลับ!$CX214))</f>
        <v>-</v>
      </c>
      <c r="DM8" s="511" t="str">
        <f t="shared" si="2"/>
        <v>-</v>
      </c>
      <c r="DN8" s="511">
        <f>IF(DM8="-",ลับ!$CX$4,ลับ!$CX$4-DM8)</f>
        <v>19</v>
      </c>
    </row>
    <row r="9" spans="1:118" ht="15.2" customHeight="1">
      <c r="A9" s="519">
        <f>IF('ชื่อ-มาตรฐาน7'!A9="","",'ชื่อ-มาตรฐาน7'!A9)</f>
        <v>4</v>
      </c>
      <c r="B9" s="519" t="str">
        <f>IF('ชื่อ-มาตรฐาน7'!B9="","",'ชื่อ-มาตรฐาน7'!B9)</f>
        <v/>
      </c>
      <c r="C9" s="520" t="str">
        <f>IF('ชื่อ-มาตรฐาน7'!C9="","",'ชื่อ-มาตรฐาน7'!C9)</f>
        <v/>
      </c>
      <c r="D9" s="521" t="str">
        <f>IF('ชื่อ-มาตรฐาน7'!D9="","",'ชื่อ-มาตรฐาน7'!D9)</f>
        <v/>
      </c>
      <c r="E9" s="1068" t="str">
        <f>IF('ชื่อ-มาตรฐาน7'!E9="","",'ชื่อ-มาตรฐาน7'!E9)</f>
        <v/>
      </c>
      <c r="F9" s="1069"/>
      <c r="G9" s="596"/>
      <c r="H9" s="597"/>
      <c r="I9" s="597"/>
      <c r="J9" s="597"/>
      <c r="K9" s="598"/>
      <c r="L9" s="596"/>
      <c r="M9" s="597"/>
      <c r="N9" s="597"/>
      <c r="O9" s="597"/>
      <c r="P9" s="598"/>
      <c r="Q9" s="596"/>
      <c r="R9" s="597"/>
      <c r="S9" s="597"/>
      <c r="T9" s="597"/>
      <c r="U9" s="598"/>
      <c r="V9" s="596"/>
      <c r="W9" s="597"/>
      <c r="X9" s="597"/>
      <c r="Y9" s="597"/>
      <c r="Z9" s="598"/>
      <c r="AA9" s="596"/>
      <c r="AB9" s="597"/>
      <c r="AC9" s="597"/>
      <c r="AD9" s="597"/>
      <c r="AE9" s="598"/>
      <c r="AF9" s="1"/>
      <c r="AG9" s="1"/>
      <c r="AH9" s="596"/>
      <c r="AI9" s="597"/>
      <c r="AJ9" s="597"/>
      <c r="AK9" s="597"/>
      <c r="AL9" s="598"/>
      <c r="AM9" s="596"/>
      <c r="AN9" s="597"/>
      <c r="AO9" s="597"/>
      <c r="AP9" s="597"/>
      <c r="AQ9" s="598"/>
      <c r="AR9" s="596"/>
      <c r="AS9" s="597"/>
      <c r="AT9" s="597"/>
      <c r="AU9" s="597"/>
      <c r="AV9" s="598"/>
      <c r="AW9" s="596"/>
      <c r="AX9" s="597"/>
      <c r="AY9" s="597"/>
      <c r="AZ9" s="597"/>
      <c r="BA9" s="598"/>
      <c r="BB9" s="596"/>
      <c r="BC9" s="597"/>
      <c r="BD9" s="597"/>
      <c r="BE9" s="597"/>
      <c r="BF9" s="598"/>
      <c r="BG9" s="596"/>
      <c r="BH9" s="597"/>
      <c r="BI9" s="597"/>
      <c r="BJ9" s="597"/>
      <c r="BK9" s="598"/>
      <c r="BL9" s="596"/>
      <c r="BM9" s="597"/>
      <c r="BN9" s="597"/>
      <c r="BO9" s="597"/>
      <c r="BP9" s="598"/>
      <c r="BQ9" s="596"/>
      <c r="BR9" s="597"/>
      <c r="BS9" s="597"/>
      <c r="BT9" s="597"/>
      <c r="BU9" s="598"/>
      <c r="BV9" s="596"/>
      <c r="BW9" s="597"/>
      <c r="BX9" s="597"/>
      <c r="BY9" s="597"/>
      <c r="BZ9" s="598"/>
      <c r="CA9" s="26">
        <f t="shared" si="0"/>
        <v>4</v>
      </c>
      <c r="CB9" s="596"/>
      <c r="CC9" s="597"/>
      <c r="CD9" s="597"/>
      <c r="CE9" s="597"/>
      <c r="CF9" s="598"/>
      <c r="CG9" s="596"/>
      <c r="CH9" s="597"/>
      <c r="CI9" s="597"/>
      <c r="CJ9" s="597"/>
      <c r="CK9" s="598"/>
      <c r="CL9" s="596"/>
      <c r="CM9" s="597"/>
      <c r="CN9" s="597"/>
      <c r="CO9" s="597"/>
      <c r="CP9" s="598"/>
      <c r="CQ9" s="596"/>
      <c r="CR9" s="597"/>
      <c r="CS9" s="597"/>
      <c r="CT9" s="597"/>
      <c r="CU9" s="598"/>
      <c r="CV9" s="488"/>
      <c r="CW9" s="597"/>
      <c r="CX9" s="498"/>
      <c r="CY9" s="498"/>
      <c r="CZ9" s="499"/>
      <c r="DA9" s="487"/>
      <c r="DB9" s="498"/>
      <c r="DC9" s="498"/>
      <c r="DD9" s="498"/>
      <c r="DE9" s="500"/>
      <c r="DF9" s="262">
        <f>IF(C9=0," ",ลับ!CX9)</f>
        <v>0</v>
      </c>
      <c r="DG9" s="297">
        <f t="shared" si="1"/>
        <v>0</v>
      </c>
      <c r="DH9" s="74"/>
      <c r="DI9" s="508" t="str">
        <f>IF(B$6="","-",IF(ลับ!$CX61=0,"-",ลับ!$CX61))</f>
        <v>-</v>
      </c>
      <c r="DJ9" s="509" t="str">
        <f>IF(B$6="","-",IF(ลับ!$CX112=0,"-",ลับ!$CX112))</f>
        <v>-</v>
      </c>
      <c r="DK9" s="509" t="str">
        <f>IF(B$6="","-",IF(ลับ!CX163=0,"-",ลับ!$CX163))</f>
        <v>-</v>
      </c>
      <c r="DL9" s="510" t="str">
        <f>IF(B$6="","-",IF(ลับ!$CX215=0,"-",ลับ!$CX215))</f>
        <v>-</v>
      </c>
      <c r="DM9" s="511" t="str">
        <f t="shared" si="2"/>
        <v>-</v>
      </c>
      <c r="DN9" s="511">
        <f>IF(DM9="-",ลับ!$CX$4,ลับ!$CX$4-DM9)</f>
        <v>19</v>
      </c>
    </row>
    <row r="10" spans="1:118" ht="15.2" customHeight="1" thickBot="1">
      <c r="A10" s="522">
        <f>IF('ชื่อ-มาตรฐาน7'!A10="","",'ชื่อ-มาตรฐาน7'!A10)</f>
        <v>5</v>
      </c>
      <c r="B10" s="522" t="str">
        <f>IF('ชื่อ-มาตรฐาน7'!B10="","",'ชื่อ-มาตรฐาน7'!B10)</f>
        <v/>
      </c>
      <c r="C10" s="523" t="str">
        <f>IF('ชื่อ-มาตรฐาน7'!C10="","",'ชื่อ-มาตรฐาน7'!C10)</f>
        <v/>
      </c>
      <c r="D10" s="524" t="str">
        <f>IF('ชื่อ-มาตรฐาน7'!D10="","",'ชื่อ-มาตรฐาน7'!D10)</f>
        <v/>
      </c>
      <c r="E10" s="1077" t="str">
        <f>IF('ชื่อ-มาตรฐาน7'!E10="","",'ชื่อ-มาตรฐาน7'!E10)</f>
        <v/>
      </c>
      <c r="F10" s="1078"/>
      <c r="G10" s="599"/>
      <c r="H10" s="600"/>
      <c r="I10" s="600"/>
      <c r="J10" s="600"/>
      <c r="K10" s="601"/>
      <c r="L10" s="599"/>
      <c r="M10" s="600"/>
      <c r="N10" s="600"/>
      <c r="O10" s="600"/>
      <c r="P10" s="601"/>
      <c r="Q10" s="599"/>
      <c r="R10" s="600"/>
      <c r="S10" s="600"/>
      <c r="T10" s="600"/>
      <c r="U10" s="601"/>
      <c r="V10" s="599"/>
      <c r="W10" s="600"/>
      <c r="X10" s="600"/>
      <c r="Y10" s="600"/>
      <c r="Z10" s="601"/>
      <c r="AA10" s="599"/>
      <c r="AB10" s="600"/>
      <c r="AC10" s="600"/>
      <c r="AD10" s="600"/>
      <c r="AE10" s="601"/>
      <c r="AF10" s="1"/>
      <c r="AG10" s="1"/>
      <c r="AH10" s="599"/>
      <c r="AI10" s="600"/>
      <c r="AJ10" s="600"/>
      <c r="AK10" s="600"/>
      <c r="AL10" s="601"/>
      <c r="AM10" s="599"/>
      <c r="AN10" s="600"/>
      <c r="AO10" s="600"/>
      <c r="AP10" s="600"/>
      <c r="AQ10" s="601"/>
      <c r="AR10" s="599"/>
      <c r="AS10" s="600"/>
      <c r="AT10" s="600"/>
      <c r="AU10" s="600"/>
      <c r="AV10" s="601"/>
      <c r="AW10" s="599"/>
      <c r="AX10" s="600"/>
      <c r="AY10" s="600"/>
      <c r="AZ10" s="600"/>
      <c r="BA10" s="601"/>
      <c r="BB10" s="599"/>
      <c r="BC10" s="600"/>
      <c r="BD10" s="600"/>
      <c r="BE10" s="600"/>
      <c r="BF10" s="601"/>
      <c r="BG10" s="599"/>
      <c r="BH10" s="600"/>
      <c r="BI10" s="600"/>
      <c r="BJ10" s="600"/>
      <c r="BK10" s="601"/>
      <c r="BL10" s="599"/>
      <c r="BM10" s="600"/>
      <c r="BN10" s="600"/>
      <c r="BO10" s="600"/>
      <c r="BP10" s="601"/>
      <c r="BQ10" s="599"/>
      <c r="BR10" s="600"/>
      <c r="BS10" s="600"/>
      <c r="BT10" s="600"/>
      <c r="BU10" s="601"/>
      <c r="BV10" s="599"/>
      <c r="BW10" s="600"/>
      <c r="BX10" s="600"/>
      <c r="BY10" s="600"/>
      <c r="BZ10" s="601"/>
      <c r="CA10" s="27">
        <f t="shared" si="0"/>
        <v>5</v>
      </c>
      <c r="CB10" s="599"/>
      <c r="CC10" s="600"/>
      <c r="CD10" s="600"/>
      <c r="CE10" s="600"/>
      <c r="CF10" s="601"/>
      <c r="CG10" s="599"/>
      <c r="CH10" s="600"/>
      <c r="CI10" s="600"/>
      <c r="CJ10" s="600"/>
      <c r="CK10" s="601"/>
      <c r="CL10" s="599"/>
      <c r="CM10" s="600"/>
      <c r="CN10" s="600"/>
      <c r="CO10" s="600"/>
      <c r="CP10" s="601"/>
      <c r="CQ10" s="599"/>
      <c r="CR10" s="600"/>
      <c r="CS10" s="600"/>
      <c r="CT10" s="600"/>
      <c r="CU10" s="601"/>
      <c r="CV10" s="492"/>
      <c r="CW10" s="600"/>
      <c r="CX10" s="501"/>
      <c r="CY10" s="501"/>
      <c r="CZ10" s="502"/>
      <c r="DA10" s="491"/>
      <c r="DB10" s="501"/>
      <c r="DC10" s="501"/>
      <c r="DD10" s="501"/>
      <c r="DE10" s="503"/>
      <c r="DF10" s="272">
        <f>IF(C10=0," ",ลับ!CX10)</f>
        <v>0</v>
      </c>
      <c r="DG10" s="298">
        <f t="shared" si="1"/>
        <v>0</v>
      </c>
      <c r="DH10" s="75"/>
      <c r="DI10" s="512" t="str">
        <f>IF(B$6="","-",IF(ลับ!$CX62=0,"-",ลับ!$CX62))</f>
        <v>-</v>
      </c>
      <c r="DJ10" s="513" t="str">
        <f>IF(B$6="","-",IF(ลับ!$CX113=0,"-",ลับ!$CX113))</f>
        <v>-</v>
      </c>
      <c r="DK10" s="513" t="str">
        <f>IF(B$6="","-",IF(ลับ!CX164=0,"-",ลับ!$CX164))</f>
        <v>-</v>
      </c>
      <c r="DL10" s="514" t="str">
        <f>IF(B$6="","-",IF(ลับ!$CX216=0,"-",ลับ!$CX216))</f>
        <v>-</v>
      </c>
      <c r="DM10" s="515" t="str">
        <f t="shared" si="2"/>
        <v>-</v>
      </c>
      <c r="DN10" s="515">
        <f>IF(DM10="-",ลับ!$CX$4,ลับ!$CX$4-DM10)</f>
        <v>19</v>
      </c>
    </row>
    <row r="11" spans="1:118" ht="15.2" customHeight="1">
      <c r="A11" s="516">
        <f>IF('ชื่อ-มาตรฐาน7'!A11="","",'ชื่อ-มาตรฐาน7'!A11)</f>
        <v>6</v>
      </c>
      <c r="B11" s="516" t="str">
        <f>IF('ชื่อ-มาตรฐาน7'!B11="","",'ชื่อ-มาตรฐาน7'!B11)</f>
        <v/>
      </c>
      <c r="C11" s="517" t="str">
        <f>IF('ชื่อ-มาตรฐาน7'!C11="","",'ชื่อ-มาตรฐาน7'!C11)</f>
        <v/>
      </c>
      <c r="D11" s="518" t="str">
        <f>IF('ชื่อ-มาตรฐาน7'!D11="","",'ชื่อ-มาตรฐาน7'!D11)</f>
        <v/>
      </c>
      <c r="E11" s="1079" t="str">
        <f>IF('ชื่อ-มาตรฐาน7'!E11="","",'ชื่อ-มาตรฐาน7'!E11)</f>
        <v/>
      </c>
      <c r="F11" s="1080"/>
      <c r="G11" s="594"/>
      <c r="H11" s="593"/>
      <c r="I11" s="593"/>
      <c r="J11" s="593"/>
      <c r="K11" s="595"/>
      <c r="L11" s="594"/>
      <c r="M11" s="593"/>
      <c r="N11" s="593"/>
      <c r="O11" s="593"/>
      <c r="P11" s="595"/>
      <c r="Q11" s="594"/>
      <c r="R11" s="593"/>
      <c r="S11" s="593"/>
      <c r="T11" s="593"/>
      <c r="U11" s="595"/>
      <c r="V11" s="594"/>
      <c r="W11" s="593"/>
      <c r="X11" s="593"/>
      <c r="Y11" s="593"/>
      <c r="Z11" s="595"/>
      <c r="AA11" s="594"/>
      <c r="AB11" s="593"/>
      <c r="AC11" s="593"/>
      <c r="AD11" s="593"/>
      <c r="AE11" s="595"/>
      <c r="AF11" s="1"/>
      <c r="AG11" s="1"/>
      <c r="AH11" s="594"/>
      <c r="AI11" s="593"/>
      <c r="AJ11" s="593"/>
      <c r="AK11" s="593"/>
      <c r="AL11" s="595"/>
      <c r="AM11" s="594"/>
      <c r="AN11" s="593"/>
      <c r="AO11" s="593"/>
      <c r="AP11" s="593"/>
      <c r="AQ11" s="595"/>
      <c r="AR11" s="594"/>
      <c r="AS11" s="593"/>
      <c r="AT11" s="593"/>
      <c r="AU11" s="593"/>
      <c r="AV11" s="595"/>
      <c r="AW11" s="594"/>
      <c r="AX11" s="593"/>
      <c r="AY11" s="593"/>
      <c r="AZ11" s="593"/>
      <c r="BA11" s="595"/>
      <c r="BB11" s="594"/>
      <c r="BC11" s="593"/>
      <c r="BD11" s="593"/>
      <c r="BE11" s="593"/>
      <c r="BF11" s="595"/>
      <c r="BG11" s="594"/>
      <c r="BH11" s="593"/>
      <c r="BI11" s="593"/>
      <c r="BJ11" s="593"/>
      <c r="BK11" s="595"/>
      <c r="BL11" s="594"/>
      <c r="BM11" s="593"/>
      <c r="BN11" s="593"/>
      <c r="BO11" s="593"/>
      <c r="BP11" s="595"/>
      <c r="BQ11" s="594"/>
      <c r="BR11" s="593"/>
      <c r="BS11" s="593"/>
      <c r="BT11" s="593"/>
      <c r="BU11" s="595"/>
      <c r="BV11" s="594"/>
      <c r="BW11" s="593"/>
      <c r="BX11" s="593"/>
      <c r="BY11" s="593"/>
      <c r="BZ11" s="595"/>
      <c r="CA11" s="25">
        <f t="shared" si="0"/>
        <v>6</v>
      </c>
      <c r="CB11" s="594"/>
      <c r="CC11" s="593"/>
      <c r="CD11" s="593"/>
      <c r="CE11" s="593"/>
      <c r="CF11" s="595"/>
      <c r="CG11" s="594"/>
      <c r="CH11" s="593"/>
      <c r="CI11" s="593"/>
      <c r="CJ11" s="593"/>
      <c r="CK11" s="595"/>
      <c r="CL11" s="594"/>
      <c r="CM11" s="593"/>
      <c r="CN11" s="593"/>
      <c r="CO11" s="593"/>
      <c r="CP11" s="595"/>
      <c r="CQ11" s="594"/>
      <c r="CR11" s="593"/>
      <c r="CS11" s="593"/>
      <c r="CT11" s="593"/>
      <c r="CU11" s="595"/>
      <c r="CV11" s="483"/>
      <c r="CW11" s="593"/>
      <c r="CX11" s="495"/>
      <c r="CY11" s="495"/>
      <c r="CZ11" s="496"/>
      <c r="DA11" s="486"/>
      <c r="DB11" s="495"/>
      <c r="DC11" s="495"/>
      <c r="DD11" s="495"/>
      <c r="DE11" s="497"/>
      <c r="DF11" s="257">
        <f>IF(C11=0," ",ลับ!CX11)</f>
        <v>0</v>
      </c>
      <c r="DG11" s="296">
        <f t="shared" si="1"/>
        <v>0</v>
      </c>
      <c r="DH11" s="71"/>
      <c r="DI11" s="504" t="str">
        <f>IF(B$6="","-",IF(ลับ!$CX63=0,"-",ลับ!$CX63))</f>
        <v>-</v>
      </c>
      <c r="DJ11" s="505" t="str">
        <f>IF(B$6="","-",IF(ลับ!$CX114=0,"-",ลับ!$CX114))</f>
        <v>-</v>
      </c>
      <c r="DK11" s="505" t="str">
        <f>IF(B$6="","-",IF(ลับ!CX165=0,"-",ลับ!$CX165))</f>
        <v>-</v>
      </c>
      <c r="DL11" s="506" t="str">
        <f>IF(B$6="","-",IF(ลับ!$CX217=0,"-",ลับ!$CX217))</f>
        <v>-</v>
      </c>
      <c r="DM11" s="507" t="str">
        <f t="shared" si="2"/>
        <v>-</v>
      </c>
      <c r="DN11" s="507">
        <f>IF(DM11="-",ลับ!$CX$4,ลับ!$CX$4-DM11)</f>
        <v>19</v>
      </c>
    </row>
    <row r="12" spans="1:118" ht="15.2" customHeight="1">
      <c r="A12" s="519">
        <f>IF('ชื่อ-มาตรฐาน7'!A12="","",'ชื่อ-มาตรฐาน7'!A12)</f>
        <v>7</v>
      </c>
      <c r="B12" s="519" t="str">
        <f>IF('ชื่อ-มาตรฐาน7'!B12="","",'ชื่อ-มาตรฐาน7'!B12)</f>
        <v/>
      </c>
      <c r="C12" s="520" t="str">
        <f>IF('ชื่อ-มาตรฐาน7'!C12="","",'ชื่อ-มาตรฐาน7'!C12)</f>
        <v/>
      </c>
      <c r="D12" s="521" t="str">
        <f>IF('ชื่อ-มาตรฐาน7'!D12="","",'ชื่อ-มาตรฐาน7'!D12)</f>
        <v/>
      </c>
      <c r="E12" s="1068" t="str">
        <f>IF('ชื่อ-มาตรฐาน7'!E12="","",'ชื่อ-มาตรฐาน7'!E12)</f>
        <v/>
      </c>
      <c r="F12" s="1069"/>
      <c r="G12" s="596"/>
      <c r="H12" s="597"/>
      <c r="I12" s="597"/>
      <c r="J12" s="597"/>
      <c r="K12" s="598"/>
      <c r="L12" s="596"/>
      <c r="M12" s="597"/>
      <c r="N12" s="597"/>
      <c r="O12" s="597"/>
      <c r="P12" s="598"/>
      <c r="Q12" s="596"/>
      <c r="R12" s="597"/>
      <c r="S12" s="597"/>
      <c r="T12" s="597"/>
      <c r="U12" s="598"/>
      <c r="V12" s="596"/>
      <c r="W12" s="597"/>
      <c r="X12" s="597"/>
      <c r="Y12" s="597"/>
      <c r="Z12" s="598"/>
      <c r="AA12" s="596"/>
      <c r="AB12" s="597"/>
      <c r="AC12" s="597"/>
      <c r="AD12" s="597"/>
      <c r="AE12" s="598"/>
      <c r="AF12" s="1"/>
      <c r="AG12" s="1"/>
      <c r="AH12" s="596"/>
      <c r="AI12" s="597"/>
      <c r="AJ12" s="597"/>
      <c r="AK12" s="597"/>
      <c r="AL12" s="598"/>
      <c r="AM12" s="596"/>
      <c r="AN12" s="597"/>
      <c r="AO12" s="597"/>
      <c r="AP12" s="597"/>
      <c r="AQ12" s="598"/>
      <c r="AR12" s="596"/>
      <c r="AS12" s="597"/>
      <c r="AT12" s="597"/>
      <c r="AU12" s="597"/>
      <c r="AV12" s="598"/>
      <c r="AW12" s="596"/>
      <c r="AX12" s="597"/>
      <c r="AY12" s="597"/>
      <c r="AZ12" s="597"/>
      <c r="BA12" s="598"/>
      <c r="BB12" s="596"/>
      <c r="BC12" s="597"/>
      <c r="BD12" s="597"/>
      <c r="BE12" s="597"/>
      <c r="BF12" s="598"/>
      <c r="BG12" s="596"/>
      <c r="BH12" s="597"/>
      <c r="BI12" s="597"/>
      <c r="BJ12" s="597"/>
      <c r="BK12" s="598"/>
      <c r="BL12" s="596"/>
      <c r="BM12" s="597"/>
      <c r="BN12" s="597"/>
      <c r="BO12" s="597"/>
      <c r="BP12" s="598"/>
      <c r="BQ12" s="596"/>
      <c r="BR12" s="597"/>
      <c r="BS12" s="597"/>
      <c r="BT12" s="597"/>
      <c r="BU12" s="598"/>
      <c r="BV12" s="596"/>
      <c r="BW12" s="597"/>
      <c r="BX12" s="597"/>
      <c r="BY12" s="597"/>
      <c r="BZ12" s="598"/>
      <c r="CA12" s="26">
        <f t="shared" si="0"/>
        <v>7</v>
      </c>
      <c r="CB12" s="596"/>
      <c r="CC12" s="597"/>
      <c r="CD12" s="597"/>
      <c r="CE12" s="597"/>
      <c r="CF12" s="598"/>
      <c r="CG12" s="596"/>
      <c r="CH12" s="597"/>
      <c r="CI12" s="597"/>
      <c r="CJ12" s="597"/>
      <c r="CK12" s="598"/>
      <c r="CL12" s="596"/>
      <c r="CM12" s="597"/>
      <c r="CN12" s="597"/>
      <c r="CO12" s="597"/>
      <c r="CP12" s="598"/>
      <c r="CQ12" s="596"/>
      <c r="CR12" s="597"/>
      <c r="CS12" s="597"/>
      <c r="CT12" s="597"/>
      <c r="CU12" s="598"/>
      <c r="CV12" s="488"/>
      <c r="CW12" s="597"/>
      <c r="CX12" s="498"/>
      <c r="CY12" s="498"/>
      <c r="CZ12" s="499"/>
      <c r="DA12" s="487"/>
      <c r="DB12" s="498"/>
      <c r="DC12" s="498"/>
      <c r="DD12" s="498"/>
      <c r="DE12" s="500"/>
      <c r="DF12" s="262">
        <f>IF(C12=0," ",ลับ!CX12)</f>
        <v>0</v>
      </c>
      <c r="DG12" s="297">
        <f t="shared" si="1"/>
        <v>0</v>
      </c>
      <c r="DH12" s="69"/>
      <c r="DI12" s="508" t="str">
        <f>IF(B$6="","-",IF(ลับ!$CX64=0,"-",ลับ!$CX64))</f>
        <v>-</v>
      </c>
      <c r="DJ12" s="509" t="str">
        <f>IF(B$6="","-",IF(ลับ!$CX115=0,"-",ลับ!$CX115))</f>
        <v>-</v>
      </c>
      <c r="DK12" s="509" t="str">
        <f>IF(B$6="","-",IF(ลับ!CX166=0,"-",ลับ!$CX166))</f>
        <v>-</v>
      </c>
      <c r="DL12" s="510" t="str">
        <f>IF(B$6="","-",IF(ลับ!$CX218=0,"-",ลับ!$CX218))</f>
        <v>-</v>
      </c>
      <c r="DM12" s="511" t="str">
        <f t="shared" si="2"/>
        <v>-</v>
      </c>
      <c r="DN12" s="511">
        <f>IF(DM12="-",ลับ!$CX$4,ลับ!$CX$4-DM12)</f>
        <v>19</v>
      </c>
    </row>
    <row r="13" spans="1:118" ht="15.2" customHeight="1">
      <c r="A13" s="519">
        <f>IF('ชื่อ-มาตรฐาน7'!A13="","",'ชื่อ-มาตรฐาน7'!A13)</f>
        <v>8</v>
      </c>
      <c r="B13" s="519" t="str">
        <f>IF('ชื่อ-มาตรฐาน7'!B13="","",'ชื่อ-มาตรฐาน7'!B13)</f>
        <v/>
      </c>
      <c r="C13" s="520" t="str">
        <f>IF('ชื่อ-มาตรฐาน7'!C13="","",'ชื่อ-มาตรฐาน7'!C13)</f>
        <v/>
      </c>
      <c r="D13" s="521" t="str">
        <f>IF('ชื่อ-มาตรฐาน7'!D13="","",'ชื่อ-มาตรฐาน7'!D13)</f>
        <v/>
      </c>
      <c r="E13" s="1068" t="str">
        <f>IF('ชื่อ-มาตรฐาน7'!E13="","",'ชื่อ-มาตรฐาน7'!E13)</f>
        <v/>
      </c>
      <c r="F13" s="1069"/>
      <c r="G13" s="596"/>
      <c r="H13" s="597"/>
      <c r="I13" s="597"/>
      <c r="J13" s="597"/>
      <c r="K13" s="598"/>
      <c r="L13" s="596"/>
      <c r="M13" s="597"/>
      <c r="N13" s="597"/>
      <c r="O13" s="597"/>
      <c r="P13" s="598"/>
      <c r="Q13" s="596"/>
      <c r="R13" s="597"/>
      <c r="S13" s="597"/>
      <c r="T13" s="597"/>
      <c r="U13" s="598"/>
      <c r="V13" s="596"/>
      <c r="W13" s="597"/>
      <c r="X13" s="597"/>
      <c r="Y13" s="597"/>
      <c r="Z13" s="598"/>
      <c r="AA13" s="596"/>
      <c r="AB13" s="597"/>
      <c r="AC13" s="597"/>
      <c r="AD13" s="597"/>
      <c r="AE13" s="598"/>
      <c r="AF13" s="1"/>
      <c r="AG13" s="1"/>
      <c r="AH13" s="596"/>
      <c r="AI13" s="597"/>
      <c r="AJ13" s="597"/>
      <c r="AK13" s="597"/>
      <c r="AL13" s="598"/>
      <c r="AM13" s="596"/>
      <c r="AN13" s="597"/>
      <c r="AO13" s="597"/>
      <c r="AP13" s="597"/>
      <c r="AQ13" s="598"/>
      <c r="AR13" s="596"/>
      <c r="AS13" s="597"/>
      <c r="AT13" s="597"/>
      <c r="AU13" s="597"/>
      <c r="AV13" s="598"/>
      <c r="AW13" s="596"/>
      <c r="AX13" s="597"/>
      <c r="AY13" s="597"/>
      <c r="AZ13" s="597"/>
      <c r="BA13" s="598"/>
      <c r="BB13" s="596"/>
      <c r="BC13" s="597"/>
      <c r="BD13" s="597"/>
      <c r="BE13" s="597"/>
      <c r="BF13" s="598"/>
      <c r="BG13" s="596"/>
      <c r="BH13" s="597"/>
      <c r="BI13" s="597"/>
      <c r="BJ13" s="597"/>
      <c r="BK13" s="598"/>
      <c r="BL13" s="596"/>
      <c r="BM13" s="597"/>
      <c r="BN13" s="597"/>
      <c r="BO13" s="597"/>
      <c r="BP13" s="598"/>
      <c r="BQ13" s="596"/>
      <c r="BR13" s="597"/>
      <c r="BS13" s="597"/>
      <c r="BT13" s="597"/>
      <c r="BU13" s="598"/>
      <c r="BV13" s="596"/>
      <c r="BW13" s="597"/>
      <c r="BX13" s="597"/>
      <c r="BY13" s="597"/>
      <c r="BZ13" s="598"/>
      <c r="CA13" s="26">
        <f t="shared" si="0"/>
        <v>8</v>
      </c>
      <c r="CB13" s="596"/>
      <c r="CC13" s="597"/>
      <c r="CD13" s="597"/>
      <c r="CE13" s="597"/>
      <c r="CF13" s="598"/>
      <c r="CG13" s="596"/>
      <c r="CH13" s="597"/>
      <c r="CI13" s="597"/>
      <c r="CJ13" s="597"/>
      <c r="CK13" s="598"/>
      <c r="CL13" s="596"/>
      <c r="CM13" s="597"/>
      <c r="CN13" s="597"/>
      <c r="CO13" s="597"/>
      <c r="CP13" s="598"/>
      <c r="CQ13" s="596"/>
      <c r="CR13" s="597"/>
      <c r="CS13" s="597"/>
      <c r="CT13" s="597"/>
      <c r="CU13" s="598"/>
      <c r="CV13" s="488"/>
      <c r="CW13" s="597"/>
      <c r="CX13" s="498"/>
      <c r="CY13" s="498"/>
      <c r="CZ13" s="499"/>
      <c r="DA13" s="487"/>
      <c r="DB13" s="498"/>
      <c r="DC13" s="498"/>
      <c r="DD13" s="498"/>
      <c r="DE13" s="500"/>
      <c r="DF13" s="262">
        <f>IF(C13=0," ",ลับ!CX13)</f>
        <v>0</v>
      </c>
      <c r="DG13" s="297">
        <f t="shared" si="1"/>
        <v>0</v>
      </c>
      <c r="DH13" s="69"/>
      <c r="DI13" s="508" t="str">
        <f>IF(B$6="","-",IF(ลับ!$CX65=0,"-",ลับ!$CX65))</f>
        <v>-</v>
      </c>
      <c r="DJ13" s="509" t="str">
        <f>IF(B$6="","-",IF(ลับ!$CX116=0,"-",ลับ!$CX116))</f>
        <v>-</v>
      </c>
      <c r="DK13" s="509" t="str">
        <f>IF(B$6="","-",IF(ลับ!CX167=0,"-",ลับ!$CX167))</f>
        <v>-</v>
      </c>
      <c r="DL13" s="510" t="str">
        <f>IF(B$6="","-",IF(ลับ!$CX219=0,"-",ลับ!$CX219))</f>
        <v>-</v>
      </c>
      <c r="DM13" s="511" t="str">
        <f t="shared" si="2"/>
        <v>-</v>
      </c>
      <c r="DN13" s="511">
        <f>IF(DM13="-",ลับ!$CX$4,ลับ!$CX$4-DM13)</f>
        <v>19</v>
      </c>
    </row>
    <row r="14" spans="1:118" ht="15.2" customHeight="1">
      <c r="A14" s="519">
        <f>IF('ชื่อ-มาตรฐาน7'!A14="","",'ชื่อ-มาตรฐาน7'!A14)</f>
        <v>9</v>
      </c>
      <c r="B14" s="519" t="str">
        <f>IF('ชื่อ-มาตรฐาน7'!B14="","",'ชื่อ-มาตรฐาน7'!B14)</f>
        <v/>
      </c>
      <c r="C14" s="520" t="str">
        <f>IF('ชื่อ-มาตรฐาน7'!C14="","",'ชื่อ-มาตรฐาน7'!C14)</f>
        <v/>
      </c>
      <c r="D14" s="521" t="str">
        <f>IF('ชื่อ-มาตรฐาน7'!D14="","",'ชื่อ-มาตรฐาน7'!D14)</f>
        <v/>
      </c>
      <c r="E14" s="1068" t="str">
        <f>IF('ชื่อ-มาตรฐาน7'!E14="","",'ชื่อ-มาตรฐาน7'!E14)</f>
        <v/>
      </c>
      <c r="F14" s="1069"/>
      <c r="G14" s="596"/>
      <c r="H14" s="597"/>
      <c r="I14" s="597"/>
      <c r="J14" s="597"/>
      <c r="K14" s="598"/>
      <c r="L14" s="596"/>
      <c r="M14" s="597"/>
      <c r="N14" s="597"/>
      <c r="O14" s="597"/>
      <c r="P14" s="598"/>
      <c r="Q14" s="596"/>
      <c r="R14" s="597"/>
      <c r="S14" s="597"/>
      <c r="T14" s="597"/>
      <c r="U14" s="598"/>
      <c r="V14" s="596"/>
      <c r="W14" s="597"/>
      <c r="X14" s="597"/>
      <c r="Y14" s="597"/>
      <c r="Z14" s="598"/>
      <c r="AA14" s="596"/>
      <c r="AB14" s="597"/>
      <c r="AC14" s="597"/>
      <c r="AD14" s="597"/>
      <c r="AE14" s="598"/>
      <c r="AF14" s="1"/>
      <c r="AG14" s="1"/>
      <c r="AH14" s="596"/>
      <c r="AI14" s="597"/>
      <c r="AJ14" s="597"/>
      <c r="AK14" s="597"/>
      <c r="AL14" s="598"/>
      <c r="AM14" s="596"/>
      <c r="AN14" s="597"/>
      <c r="AO14" s="597"/>
      <c r="AP14" s="597"/>
      <c r="AQ14" s="598"/>
      <c r="AR14" s="596"/>
      <c r="AS14" s="597"/>
      <c r="AT14" s="597"/>
      <c r="AU14" s="597"/>
      <c r="AV14" s="598"/>
      <c r="AW14" s="596"/>
      <c r="AX14" s="597"/>
      <c r="AY14" s="597"/>
      <c r="AZ14" s="597"/>
      <c r="BA14" s="598"/>
      <c r="BB14" s="596"/>
      <c r="BC14" s="597"/>
      <c r="BD14" s="597"/>
      <c r="BE14" s="597"/>
      <c r="BF14" s="598"/>
      <c r="BG14" s="596"/>
      <c r="BH14" s="597"/>
      <c r="BI14" s="597"/>
      <c r="BJ14" s="597"/>
      <c r="BK14" s="598"/>
      <c r="BL14" s="596"/>
      <c r="BM14" s="597"/>
      <c r="BN14" s="597"/>
      <c r="BO14" s="597"/>
      <c r="BP14" s="598"/>
      <c r="BQ14" s="596"/>
      <c r="BR14" s="597"/>
      <c r="BS14" s="597"/>
      <c r="BT14" s="597"/>
      <c r="BU14" s="598"/>
      <c r="BV14" s="596"/>
      <c r="BW14" s="597"/>
      <c r="BX14" s="597"/>
      <c r="BY14" s="597"/>
      <c r="BZ14" s="598"/>
      <c r="CA14" s="26">
        <f t="shared" si="0"/>
        <v>9</v>
      </c>
      <c r="CB14" s="596"/>
      <c r="CC14" s="597"/>
      <c r="CD14" s="597"/>
      <c r="CE14" s="597"/>
      <c r="CF14" s="598"/>
      <c r="CG14" s="596"/>
      <c r="CH14" s="597"/>
      <c r="CI14" s="597"/>
      <c r="CJ14" s="597"/>
      <c r="CK14" s="598"/>
      <c r="CL14" s="596"/>
      <c r="CM14" s="597"/>
      <c r="CN14" s="597"/>
      <c r="CO14" s="597"/>
      <c r="CP14" s="598"/>
      <c r="CQ14" s="596"/>
      <c r="CR14" s="597"/>
      <c r="CS14" s="597"/>
      <c r="CT14" s="597"/>
      <c r="CU14" s="598"/>
      <c r="CV14" s="488"/>
      <c r="CW14" s="597"/>
      <c r="CX14" s="498"/>
      <c r="CY14" s="498"/>
      <c r="CZ14" s="499"/>
      <c r="DA14" s="487"/>
      <c r="DB14" s="498"/>
      <c r="DC14" s="498"/>
      <c r="DD14" s="498"/>
      <c r="DE14" s="500"/>
      <c r="DF14" s="262">
        <f>IF(C14=0," ",ลับ!CX14)</f>
        <v>0</v>
      </c>
      <c r="DG14" s="297">
        <f t="shared" si="1"/>
        <v>0</v>
      </c>
      <c r="DH14" s="69"/>
      <c r="DI14" s="508" t="str">
        <f>IF(B$6="","-",IF(ลับ!$CX66=0,"-",ลับ!$CX66))</f>
        <v>-</v>
      </c>
      <c r="DJ14" s="509" t="str">
        <f>IF(B$6="","-",IF(ลับ!$CX117=0,"-",ลับ!$CX117))</f>
        <v>-</v>
      </c>
      <c r="DK14" s="509" t="str">
        <f>IF(B$6="","-",IF(ลับ!CX168=0,"-",ลับ!$CX168))</f>
        <v>-</v>
      </c>
      <c r="DL14" s="510" t="str">
        <f>IF(B$6="","-",IF(ลับ!$CX220=0,"-",ลับ!$CX220))</f>
        <v>-</v>
      </c>
      <c r="DM14" s="511" t="str">
        <f t="shared" si="2"/>
        <v>-</v>
      </c>
      <c r="DN14" s="511">
        <f>IF(DM14="-",ลับ!$CX$4,ลับ!$CX$4-DM14)</f>
        <v>19</v>
      </c>
    </row>
    <row r="15" spans="1:118" ht="15.2" customHeight="1" thickBot="1">
      <c r="A15" s="522">
        <f>IF('ชื่อ-มาตรฐาน7'!A15="","",'ชื่อ-มาตรฐาน7'!A15)</f>
        <v>10</v>
      </c>
      <c r="B15" s="522" t="str">
        <f>IF('ชื่อ-มาตรฐาน7'!B15="","",'ชื่อ-มาตรฐาน7'!B15)</f>
        <v/>
      </c>
      <c r="C15" s="523" t="str">
        <f>IF('ชื่อ-มาตรฐาน7'!C15="","",'ชื่อ-มาตรฐาน7'!C15)</f>
        <v/>
      </c>
      <c r="D15" s="524" t="str">
        <f>IF('ชื่อ-มาตรฐาน7'!D15="","",'ชื่อ-มาตรฐาน7'!D15)</f>
        <v/>
      </c>
      <c r="E15" s="1077" t="str">
        <f>IF('ชื่อ-มาตรฐาน7'!E15="","",'ชื่อ-มาตรฐาน7'!E15)</f>
        <v/>
      </c>
      <c r="F15" s="1078"/>
      <c r="G15" s="599"/>
      <c r="H15" s="600"/>
      <c r="I15" s="600"/>
      <c r="J15" s="600"/>
      <c r="K15" s="601"/>
      <c r="L15" s="599"/>
      <c r="M15" s="600"/>
      <c r="N15" s="600"/>
      <c r="O15" s="600"/>
      <c r="P15" s="601"/>
      <c r="Q15" s="599"/>
      <c r="R15" s="600"/>
      <c r="S15" s="600"/>
      <c r="T15" s="600"/>
      <c r="U15" s="601"/>
      <c r="V15" s="599"/>
      <c r="W15" s="600"/>
      <c r="X15" s="600"/>
      <c r="Y15" s="600"/>
      <c r="Z15" s="601"/>
      <c r="AA15" s="599"/>
      <c r="AB15" s="600"/>
      <c r="AC15" s="600"/>
      <c r="AD15" s="600"/>
      <c r="AE15" s="601"/>
      <c r="AF15" s="1"/>
      <c r="AG15" s="1"/>
      <c r="AH15" s="599"/>
      <c r="AI15" s="600"/>
      <c r="AJ15" s="600"/>
      <c r="AK15" s="600"/>
      <c r="AL15" s="601"/>
      <c r="AM15" s="599"/>
      <c r="AN15" s="600"/>
      <c r="AO15" s="600"/>
      <c r="AP15" s="600"/>
      <c r="AQ15" s="601"/>
      <c r="AR15" s="599"/>
      <c r="AS15" s="600"/>
      <c r="AT15" s="600"/>
      <c r="AU15" s="600"/>
      <c r="AV15" s="601"/>
      <c r="AW15" s="599"/>
      <c r="AX15" s="600"/>
      <c r="AY15" s="600"/>
      <c r="AZ15" s="600"/>
      <c r="BA15" s="601"/>
      <c r="BB15" s="599"/>
      <c r="BC15" s="600"/>
      <c r="BD15" s="600"/>
      <c r="BE15" s="600"/>
      <c r="BF15" s="601"/>
      <c r="BG15" s="599"/>
      <c r="BH15" s="600"/>
      <c r="BI15" s="600"/>
      <c r="BJ15" s="600"/>
      <c r="BK15" s="601"/>
      <c r="BL15" s="599"/>
      <c r="BM15" s="600"/>
      <c r="BN15" s="600"/>
      <c r="BO15" s="600"/>
      <c r="BP15" s="601"/>
      <c r="BQ15" s="599"/>
      <c r="BR15" s="600"/>
      <c r="BS15" s="600"/>
      <c r="BT15" s="600"/>
      <c r="BU15" s="601"/>
      <c r="BV15" s="599"/>
      <c r="BW15" s="600"/>
      <c r="BX15" s="600"/>
      <c r="BY15" s="600"/>
      <c r="BZ15" s="601"/>
      <c r="CA15" s="27">
        <f t="shared" si="0"/>
        <v>10</v>
      </c>
      <c r="CB15" s="599"/>
      <c r="CC15" s="600"/>
      <c r="CD15" s="600"/>
      <c r="CE15" s="600"/>
      <c r="CF15" s="601"/>
      <c r="CG15" s="599"/>
      <c r="CH15" s="600"/>
      <c r="CI15" s="600"/>
      <c r="CJ15" s="600"/>
      <c r="CK15" s="601"/>
      <c r="CL15" s="599"/>
      <c r="CM15" s="600"/>
      <c r="CN15" s="600"/>
      <c r="CO15" s="600"/>
      <c r="CP15" s="601"/>
      <c r="CQ15" s="599"/>
      <c r="CR15" s="600"/>
      <c r="CS15" s="600"/>
      <c r="CT15" s="600"/>
      <c r="CU15" s="601"/>
      <c r="CV15" s="492"/>
      <c r="CW15" s="600"/>
      <c r="CX15" s="501"/>
      <c r="CY15" s="501"/>
      <c r="CZ15" s="502"/>
      <c r="DA15" s="491"/>
      <c r="DB15" s="501"/>
      <c r="DC15" s="501"/>
      <c r="DD15" s="501"/>
      <c r="DE15" s="503"/>
      <c r="DF15" s="272">
        <f>IF(C15=0," ",ลับ!CX15)</f>
        <v>0</v>
      </c>
      <c r="DG15" s="298">
        <f t="shared" si="1"/>
        <v>0</v>
      </c>
      <c r="DH15" s="72"/>
      <c r="DI15" s="512" t="str">
        <f>IF(B$6="","-",IF(ลับ!$CX67=0,"-",ลับ!$CX67))</f>
        <v>-</v>
      </c>
      <c r="DJ15" s="513" t="str">
        <f>IF(B$6="","-",IF(ลับ!$CX118=0,"-",ลับ!$CX118))</f>
        <v>-</v>
      </c>
      <c r="DK15" s="513" t="str">
        <f>IF(B$6="","-",IF(ลับ!CX169=0,"-",ลับ!$CX169))</f>
        <v>-</v>
      </c>
      <c r="DL15" s="514" t="str">
        <f>IF(B$6="","-",IF(ลับ!$CX221=0,"-",ลับ!$CX221))</f>
        <v>-</v>
      </c>
      <c r="DM15" s="515" t="str">
        <f t="shared" si="2"/>
        <v>-</v>
      </c>
      <c r="DN15" s="515">
        <f>IF(DM15="-",ลับ!$CX$4,ลับ!$CX$4-DM15)</f>
        <v>19</v>
      </c>
    </row>
    <row r="16" spans="1:118" ht="15.2" customHeight="1">
      <c r="A16" s="516">
        <f>IF('ชื่อ-มาตรฐาน7'!A16="","",'ชื่อ-มาตรฐาน7'!A16)</f>
        <v>11</v>
      </c>
      <c r="B16" s="516" t="str">
        <f>IF('ชื่อ-มาตรฐาน7'!B16="","",'ชื่อ-มาตรฐาน7'!B16)</f>
        <v/>
      </c>
      <c r="C16" s="517" t="str">
        <f>IF('ชื่อ-มาตรฐาน7'!C16="","",'ชื่อ-มาตรฐาน7'!C16)</f>
        <v/>
      </c>
      <c r="D16" s="518" t="str">
        <f>IF('ชื่อ-มาตรฐาน7'!D16="","",'ชื่อ-มาตรฐาน7'!D16)</f>
        <v/>
      </c>
      <c r="E16" s="1079" t="str">
        <f>IF('ชื่อ-มาตรฐาน7'!E16="","",'ชื่อ-มาตรฐาน7'!E16)</f>
        <v/>
      </c>
      <c r="F16" s="1080"/>
      <c r="G16" s="594"/>
      <c r="H16" s="593"/>
      <c r="I16" s="593"/>
      <c r="J16" s="593"/>
      <c r="K16" s="595"/>
      <c r="L16" s="594"/>
      <c r="M16" s="593"/>
      <c r="N16" s="593"/>
      <c r="O16" s="593"/>
      <c r="P16" s="595"/>
      <c r="Q16" s="594"/>
      <c r="R16" s="593"/>
      <c r="S16" s="593"/>
      <c r="T16" s="593"/>
      <c r="U16" s="595"/>
      <c r="V16" s="594"/>
      <c r="W16" s="593"/>
      <c r="X16" s="593"/>
      <c r="Y16" s="593"/>
      <c r="Z16" s="595"/>
      <c r="AA16" s="594"/>
      <c r="AB16" s="593"/>
      <c r="AC16" s="593"/>
      <c r="AD16" s="593"/>
      <c r="AE16" s="595"/>
      <c r="AF16" s="1"/>
      <c r="AG16" s="1"/>
      <c r="AH16" s="594"/>
      <c r="AI16" s="593"/>
      <c r="AJ16" s="593"/>
      <c r="AK16" s="593"/>
      <c r="AL16" s="595"/>
      <c r="AM16" s="594"/>
      <c r="AN16" s="593"/>
      <c r="AO16" s="593"/>
      <c r="AP16" s="593"/>
      <c r="AQ16" s="595"/>
      <c r="AR16" s="594"/>
      <c r="AS16" s="593"/>
      <c r="AT16" s="593"/>
      <c r="AU16" s="593"/>
      <c r="AV16" s="595"/>
      <c r="AW16" s="594"/>
      <c r="AX16" s="593"/>
      <c r="AY16" s="593"/>
      <c r="AZ16" s="593"/>
      <c r="BA16" s="595"/>
      <c r="BB16" s="594"/>
      <c r="BC16" s="593"/>
      <c r="BD16" s="593"/>
      <c r="BE16" s="593"/>
      <c r="BF16" s="595"/>
      <c r="BG16" s="594"/>
      <c r="BH16" s="593"/>
      <c r="BI16" s="593"/>
      <c r="BJ16" s="593"/>
      <c r="BK16" s="595"/>
      <c r="BL16" s="594"/>
      <c r="BM16" s="593"/>
      <c r="BN16" s="593"/>
      <c r="BO16" s="593"/>
      <c r="BP16" s="595"/>
      <c r="BQ16" s="594"/>
      <c r="BR16" s="593"/>
      <c r="BS16" s="593"/>
      <c r="BT16" s="593"/>
      <c r="BU16" s="595"/>
      <c r="BV16" s="594"/>
      <c r="BW16" s="593"/>
      <c r="BX16" s="593"/>
      <c r="BY16" s="593"/>
      <c r="BZ16" s="595"/>
      <c r="CA16" s="25">
        <f t="shared" si="0"/>
        <v>11</v>
      </c>
      <c r="CB16" s="594"/>
      <c r="CC16" s="593"/>
      <c r="CD16" s="593"/>
      <c r="CE16" s="593"/>
      <c r="CF16" s="595"/>
      <c r="CG16" s="594"/>
      <c r="CH16" s="593"/>
      <c r="CI16" s="593"/>
      <c r="CJ16" s="593"/>
      <c r="CK16" s="595"/>
      <c r="CL16" s="594"/>
      <c r="CM16" s="593"/>
      <c r="CN16" s="593"/>
      <c r="CO16" s="593"/>
      <c r="CP16" s="595"/>
      <c r="CQ16" s="594"/>
      <c r="CR16" s="593"/>
      <c r="CS16" s="593"/>
      <c r="CT16" s="593"/>
      <c r="CU16" s="595"/>
      <c r="CV16" s="483"/>
      <c r="CW16" s="593"/>
      <c r="CX16" s="495"/>
      <c r="CY16" s="495"/>
      <c r="CZ16" s="496"/>
      <c r="DA16" s="486"/>
      <c r="DB16" s="495"/>
      <c r="DC16" s="495"/>
      <c r="DD16" s="495"/>
      <c r="DE16" s="497"/>
      <c r="DF16" s="257">
        <f>IF(C16=0," ",ลับ!CX16)</f>
        <v>0</v>
      </c>
      <c r="DG16" s="296">
        <f t="shared" si="1"/>
        <v>0</v>
      </c>
      <c r="DH16" s="68"/>
      <c r="DI16" s="504" t="str">
        <f>IF(B$6="","-",IF(ลับ!$CX68=0,"-",ลับ!$CX68))</f>
        <v>-</v>
      </c>
      <c r="DJ16" s="505" t="str">
        <f>IF(B$6="","-",IF(ลับ!$CX119=0,"-",ลับ!$CX119))</f>
        <v>-</v>
      </c>
      <c r="DK16" s="505" t="str">
        <f>IF(B$6="","-",IF(ลับ!CX170=0,"-",ลับ!$CX170))</f>
        <v>-</v>
      </c>
      <c r="DL16" s="506" t="str">
        <f>IF(B$6="","-",IF(ลับ!$CX222=0,"-",ลับ!$CX222))</f>
        <v>-</v>
      </c>
      <c r="DM16" s="507" t="str">
        <f t="shared" si="2"/>
        <v>-</v>
      </c>
      <c r="DN16" s="507">
        <f>IF(DM16="-",ลับ!$CX$4,ลับ!$CX$4-DM16)</f>
        <v>19</v>
      </c>
    </row>
    <row r="17" spans="1:118" ht="15.2" customHeight="1">
      <c r="A17" s="519">
        <f>IF('ชื่อ-มาตรฐาน7'!A17="","",'ชื่อ-มาตรฐาน7'!A17)</f>
        <v>12</v>
      </c>
      <c r="B17" s="519" t="str">
        <f>IF('ชื่อ-มาตรฐาน7'!B17="","",'ชื่อ-มาตรฐาน7'!B17)</f>
        <v/>
      </c>
      <c r="C17" s="520" t="str">
        <f>IF('ชื่อ-มาตรฐาน7'!C17="","",'ชื่อ-มาตรฐาน7'!C17)</f>
        <v/>
      </c>
      <c r="D17" s="521" t="str">
        <f>IF('ชื่อ-มาตรฐาน7'!D17="","",'ชื่อ-มาตรฐาน7'!D17)</f>
        <v/>
      </c>
      <c r="E17" s="1068" t="str">
        <f>IF('ชื่อ-มาตรฐาน7'!E17="","",'ชื่อ-มาตรฐาน7'!E17)</f>
        <v/>
      </c>
      <c r="F17" s="1069"/>
      <c r="G17" s="596"/>
      <c r="H17" s="597"/>
      <c r="I17" s="597"/>
      <c r="J17" s="597"/>
      <c r="K17" s="598"/>
      <c r="L17" s="596"/>
      <c r="M17" s="597"/>
      <c r="N17" s="597"/>
      <c r="O17" s="597"/>
      <c r="P17" s="598"/>
      <c r="Q17" s="596"/>
      <c r="R17" s="597"/>
      <c r="S17" s="597"/>
      <c r="T17" s="597"/>
      <c r="U17" s="598"/>
      <c r="V17" s="596"/>
      <c r="W17" s="597"/>
      <c r="X17" s="597"/>
      <c r="Y17" s="597"/>
      <c r="Z17" s="598"/>
      <c r="AA17" s="596"/>
      <c r="AB17" s="597"/>
      <c r="AC17" s="597"/>
      <c r="AD17" s="597"/>
      <c r="AE17" s="598"/>
      <c r="AF17" s="1"/>
      <c r="AG17" s="1"/>
      <c r="AH17" s="596"/>
      <c r="AI17" s="597"/>
      <c r="AJ17" s="597"/>
      <c r="AK17" s="597"/>
      <c r="AL17" s="598"/>
      <c r="AM17" s="596"/>
      <c r="AN17" s="597"/>
      <c r="AO17" s="597"/>
      <c r="AP17" s="597"/>
      <c r="AQ17" s="598"/>
      <c r="AR17" s="596"/>
      <c r="AS17" s="597"/>
      <c r="AT17" s="597"/>
      <c r="AU17" s="597"/>
      <c r="AV17" s="598"/>
      <c r="AW17" s="596"/>
      <c r="AX17" s="597"/>
      <c r="AY17" s="597"/>
      <c r="AZ17" s="597"/>
      <c r="BA17" s="598"/>
      <c r="BB17" s="596"/>
      <c r="BC17" s="597"/>
      <c r="BD17" s="597"/>
      <c r="BE17" s="597"/>
      <c r="BF17" s="598"/>
      <c r="BG17" s="596"/>
      <c r="BH17" s="597"/>
      <c r="BI17" s="597"/>
      <c r="BJ17" s="597"/>
      <c r="BK17" s="598"/>
      <c r="BL17" s="596"/>
      <c r="BM17" s="597"/>
      <c r="BN17" s="597"/>
      <c r="BO17" s="597"/>
      <c r="BP17" s="598"/>
      <c r="BQ17" s="596"/>
      <c r="BR17" s="597"/>
      <c r="BS17" s="597"/>
      <c r="BT17" s="597"/>
      <c r="BU17" s="598"/>
      <c r="BV17" s="596"/>
      <c r="BW17" s="597"/>
      <c r="BX17" s="597"/>
      <c r="BY17" s="597"/>
      <c r="BZ17" s="598"/>
      <c r="CA17" s="26">
        <f t="shared" si="0"/>
        <v>12</v>
      </c>
      <c r="CB17" s="596"/>
      <c r="CC17" s="597"/>
      <c r="CD17" s="597"/>
      <c r="CE17" s="597"/>
      <c r="CF17" s="598"/>
      <c r="CG17" s="596"/>
      <c r="CH17" s="597"/>
      <c r="CI17" s="597"/>
      <c r="CJ17" s="597"/>
      <c r="CK17" s="598"/>
      <c r="CL17" s="596"/>
      <c r="CM17" s="597"/>
      <c r="CN17" s="597"/>
      <c r="CO17" s="597"/>
      <c r="CP17" s="598"/>
      <c r="CQ17" s="596"/>
      <c r="CR17" s="597"/>
      <c r="CS17" s="597"/>
      <c r="CT17" s="597"/>
      <c r="CU17" s="598"/>
      <c r="CV17" s="488"/>
      <c r="CW17" s="597"/>
      <c r="CX17" s="498"/>
      <c r="CY17" s="498"/>
      <c r="CZ17" s="499"/>
      <c r="DA17" s="487"/>
      <c r="DB17" s="498"/>
      <c r="DC17" s="498"/>
      <c r="DD17" s="498"/>
      <c r="DE17" s="500"/>
      <c r="DF17" s="262">
        <f>IF(C17=0," ",ลับ!CX17)</f>
        <v>0</v>
      </c>
      <c r="DG17" s="297">
        <f t="shared" si="1"/>
        <v>0</v>
      </c>
      <c r="DH17" s="69"/>
      <c r="DI17" s="508" t="str">
        <f>IF(B$6="","-",IF(ลับ!$CX69=0,"-",ลับ!$CX69))</f>
        <v>-</v>
      </c>
      <c r="DJ17" s="509" t="str">
        <f>IF(B$6="","-",IF(ลับ!$CX120=0,"-",ลับ!$CX120))</f>
        <v>-</v>
      </c>
      <c r="DK17" s="509" t="str">
        <f>IF(B$6="","-",IF(ลับ!CX171=0,"-",ลับ!$CX171))</f>
        <v>-</v>
      </c>
      <c r="DL17" s="510" t="str">
        <f>IF(B$6="","-",IF(ลับ!$CX223=0,"-",ลับ!$CX223))</f>
        <v>-</v>
      </c>
      <c r="DM17" s="511" t="str">
        <f t="shared" si="2"/>
        <v>-</v>
      </c>
      <c r="DN17" s="511">
        <f>IF(DM17="-",ลับ!$CX$4,ลับ!$CX$4-DM17)</f>
        <v>19</v>
      </c>
    </row>
    <row r="18" spans="1:118" ht="15.2" customHeight="1">
      <c r="A18" s="519">
        <f>IF('ชื่อ-มาตรฐาน7'!A18="","",'ชื่อ-มาตรฐาน7'!A18)</f>
        <v>13</v>
      </c>
      <c r="B18" s="519" t="str">
        <f>IF('ชื่อ-มาตรฐาน7'!B18="","",'ชื่อ-มาตรฐาน7'!B18)</f>
        <v/>
      </c>
      <c r="C18" s="520" t="str">
        <f>IF('ชื่อ-มาตรฐาน7'!C18="","",'ชื่อ-มาตรฐาน7'!C18)</f>
        <v/>
      </c>
      <c r="D18" s="521" t="str">
        <f>IF('ชื่อ-มาตรฐาน7'!D18="","",'ชื่อ-มาตรฐาน7'!D18)</f>
        <v/>
      </c>
      <c r="E18" s="1068" t="str">
        <f>IF('ชื่อ-มาตรฐาน7'!E18="","",'ชื่อ-มาตรฐาน7'!E18)</f>
        <v/>
      </c>
      <c r="F18" s="1069"/>
      <c r="G18" s="596"/>
      <c r="H18" s="597"/>
      <c r="I18" s="597"/>
      <c r="J18" s="597"/>
      <c r="K18" s="598"/>
      <c r="L18" s="596"/>
      <c r="M18" s="597"/>
      <c r="N18" s="597"/>
      <c r="O18" s="597"/>
      <c r="P18" s="598"/>
      <c r="Q18" s="596"/>
      <c r="R18" s="597"/>
      <c r="S18" s="597"/>
      <c r="T18" s="597"/>
      <c r="U18" s="598"/>
      <c r="V18" s="596"/>
      <c r="W18" s="597"/>
      <c r="X18" s="597"/>
      <c r="Y18" s="597"/>
      <c r="Z18" s="598"/>
      <c r="AA18" s="596"/>
      <c r="AB18" s="597"/>
      <c r="AC18" s="597"/>
      <c r="AD18" s="597"/>
      <c r="AE18" s="598"/>
      <c r="AF18" s="1"/>
      <c r="AG18" s="1"/>
      <c r="AH18" s="596"/>
      <c r="AI18" s="597"/>
      <c r="AJ18" s="597"/>
      <c r="AK18" s="597"/>
      <c r="AL18" s="598"/>
      <c r="AM18" s="596"/>
      <c r="AN18" s="597"/>
      <c r="AO18" s="597"/>
      <c r="AP18" s="597"/>
      <c r="AQ18" s="598"/>
      <c r="AR18" s="596"/>
      <c r="AS18" s="597"/>
      <c r="AT18" s="597"/>
      <c r="AU18" s="597"/>
      <c r="AV18" s="598"/>
      <c r="AW18" s="596"/>
      <c r="AX18" s="597"/>
      <c r="AY18" s="597"/>
      <c r="AZ18" s="597"/>
      <c r="BA18" s="598"/>
      <c r="BB18" s="596"/>
      <c r="BC18" s="597"/>
      <c r="BD18" s="597"/>
      <c r="BE18" s="597"/>
      <c r="BF18" s="598"/>
      <c r="BG18" s="596"/>
      <c r="BH18" s="597"/>
      <c r="BI18" s="597"/>
      <c r="BJ18" s="597"/>
      <c r="BK18" s="598"/>
      <c r="BL18" s="596"/>
      <c r="BM18" s="597"/>
      <c r="BN18" s="597"/>
      <c r="BO18" s="597"/>
      <c r="BP18" s="598"/>
      <c r="BQ18" s="596"/>
      <c r="BR18" s="597"/>
      <c r="BS18" s="597"/>
      <c r="BT18" s="597"/>
      <c r="BU18" s="598"/>
      <c r="BV18" s="596"/>
      <c r="BW18" s="597"/>
      <c r="BX18" s="597"/>
      <c r="BY18" s="597"/>
      <c r="BZ18" s="598"/>
      <c r="CA18" s="26">
        <f t="shared" si="0"/>
        <v>13</v>
      </c>
      <c r="CB18" s="596"/>
      <c r="CC18" s="597"/>
      <c r="CD18" s="597"/>
      <c r="CE18" s="597"/>
      <c r="CF18" s="598"/>
      <c r="CG18" s="596"/>
      <c r="CH18" s="597"/>
      <c r="CI18" s="597"/>
      <c r="CJ18" s="597"/>
      <c r="CK18" s="598"/>
      <c r="CL18" s="596"/>
      <c r="CM18" s="597"/>
      <c r="CN18" s="597"/>
      <c r="CO18" s="597"/>
      <c r="CP18" s="598"/>
      <c r="CQ18" s="596"/>
      <c r="CR18" s="597"/>
      <c r="CS18" s="597"/>
      <c r="CT18" s="597"/>
      <c r="CU18" s="598"/>
      <c r="CV18" s="488"/>
      <c r="CW18" s="597"/>
      <c r="CX18" s="498"/>
      <c r="CY18" s="498"/>
      <c r="CZ18" s="499"/>
      <c r="DA18" s="487"/>
      <c r="DB18" s="498"/>
      <c r="DC18" s="498"/>
      <c r="DD18" s="498"/>
      <c r="DE18" s="500"/>
      <c r="DF18" s="262">
        <f>IF(C18=0," ",ลับ!CX18)</f>
        <v>0</v>
      </c>
      <c r="DG18" s="297">
        <f t="shared" si="1"/>
        <v>0</v>
      </c>
      <c r="DH18" s="69"/>
      <c r="DI18" s="508" t="str">
        <f>IF(B$6="","-",IF(ลับ!$CX70=0,"-",ลับ!$CX70))</f>
        <v>-</v>
      </c>
      <c r="DJ18" s="509" t="str">
        <f>IF(B$6="","-",IF(ลับ!$CX121=0,"-",ลับ!$CX121))</f>
        <v>-</v>
      </c>
      <c r="DK18" s="509" t="str">
        <f>IF(B$6="","-",IF(ลับ!CX172=0,"-",ลับ!$CX172))</f>
        <v>-</v>
      </c>
      <c r="DL18" s="510" t="str">
        <f>IF(B$6="","-",IF(ลับ!$CX224=0,"-",ลับ!$CX224))</f>
        <v>-</v>
      </c>
      <c r="DM18" s="511" t="str">
        <f t="shared" si="2"/>
        <v>-</v>
      </c>
      <c r="DN18" s="511">
        <f>IF(DM18="-",ลับ!$CX$4,ลับ!$CX$4-DM18)</f>
        <v>19</v>
      </c>
    </row>
    <row r="19" spans="1:118" ht="15.2" customHeight="1">
      <c r="A19" s="519">
        <f>IF('ชื่อ-มาตรฐาน7'!A19="","",'ชื่อ-มาตรฐาน7'!A19)</f>
        <v>14</v>
      </c>
      <c r="B19" s="519" t="str">
        <f>IF('ชื่อ-มาตรฐาน7'!B19="","",'ชื่อ-มาตรฐาน7'!B19)</f>
        <v/>
      </c>
      <c r="C19" s="520" t="str">
        <f>IF('ชื่อ-มาตรฐาน7'!C19="","",'ชื่อ-มาตรฐาน7'!C19)</f>
        <v/>
      </c>
      <c r="D19" s="521" t="str">
        <f>IF('ชื่อ-มาตรฐาน7'!D19="","",'ชื่อ-มาตรฐาน7'!D19)</f>
        <v/>
      </c>
      <c r="E19" s="1068" t="str">
        <f>IF('ชื่อ-มาตรฐาน7'!E19="","",'ชื่อ-มาตรฐาน7'!E19)</f>
        <v/>
      </c>
      <c r="F19" s="1069"/>
      <c r="G19" s="596"/>
      <c r="H19" s="597"/>
      <c r="I19" s="597"/>
      <c r="J19" s="597"/>
      <c r="K19" s="598"/>
      <c r="L19" s="596"/>
      <c r="M19" s="597"/>
      <c r="N19" s="597"/>
      <c r="O19" s="597"/>
      <c r="P19" s="598"/>
      <c r="Q19" s="596"/>
      <c r="R19" s="597"/>
      <c r="S19" s="597"/>
      <c r="T19" s="597"/>
      <c r="U19" s="598"/>
      <c r="V19" s="596"/>
      <c r="W19" s="597"/>
      <c r="X19" s="597"/>
      <c r="Y19" s="597"/>
      <c r="Z19" s="598"/>
      <c r="AA19" s="596"/>
      <c r="AB19" s="597"/>
      <c r="AC19" s="597"/>
      <c r="AD19" s="597"/>
      <c r="AE19" s="598"/>
      <c r="AF19" s="1"/>
      <c r="AG19" s="1"/>
      <c r="AH19" s="596"/>
      <c r="AI19" s="597"/>
      <c r="AJ19" s="597"/>
      <c r="AK19" s="597"/>
      <c r="AL19" s="598"/>
      <c r="AM19" s="596"/>
      <c r="AN19" s="597"/>
      <c r="AO19" s="597"/>
      <c r="AP19" s="597"/>
      <c r="AQ19" s="598"/>
      <c r="AR19" s="596"/>
      <c r="AS19" s="597"/>
      <c r="AT19" s="597"/>
      <c r="AU19" s="597"/>
      <c r="AV19" s="598"/>
      <c r="AW19" s="596"/>
      <c r="AX19" s="597"/>
      <c r="AY19" s="597"/>
      <c r="AZ19" s="597"/>
      <c r="BA19" s="598"/>
      <c r="BB19" s="596"/>
      <c r="BC19" s="597"/>
      <c r="BD19" s="597"/>
      <c r="BE19" s="597"/>
      <c r="BF19" s="598"/>
      <c r="BG19" s="596"/>
      <c r="BH19" s="597"/>
      <c r="BI19" s="597"/>
      <c r="BJ19" s="597"/>
      <c r="BK19" s="598"/>
      <c r="BL19" s="596"/>
      <c r="BM19" s="597"/>
      <c r="BN19" s="597"/>
      <c r="BO19" s="597"/>
      <c r="BP19" s="598"/>
      <c r="BQ19" s="596"/>
      <c r="BR19" s="597"/>
      <c r="BS19" s="597"/>
      <c r="BT19" s="597"/>
      <c r="BU19" s="598"/>
      <c r="BV19" s="596"/>
      <c r="BW19" s="597"/>
      <c r="BX19" s="597"/>
      <c r="BY19" s="597"/>
      <c r="BZ19" s="598"/>
      <c r="CA19" s="26">
        <f t="shared" si="0"/>
        <v>14</v>
      </c>
      <c r="CB19" s="596"/>
      <c r="CC19" s="597"/>
      <c r="CD19" s="597"/>
      <c r="CE19" s="597"/>
      <c r="CF19" s="598"/>
      <c r="CG19" s="596"/>
      <c r="CH19" s="597"/>
      <c r="CI19" s="597"/>
      <c r="CJ19" s="597"/>
      <c r="CK19" s="598"/>
      <c r="CL19" s="596"/>
      <c r="CM19" s="597"/>
      <c r="CN19" s="597"/>
      <c r="CO19" s="597"/>
      <c r="CP19" s="598"/>
      <c r="CQ19" s="596"/>
      <c r="CR19" s="597"/>
      <c r="CS19" s="597"/>
      <c r="CT19" s="597"/>
      <c r="CU19" s="598"/>
      <c r="CV19" s="488"/>
      <c r="CW19" s="597"/>
      <c r="CX19" s="498"/>
      <c r="CY19" s="498"/>
      <c r="CZ19" s="499"/>
      <c r="DA19" s="487"/>
      <c r="DB19" s="498"/>
      <c r="DC19" s="498"/>
      <c r="DD19" s="498"/>
      <c r="DE19" s="500"/>
      <c r="DF19" s="262">
        <f>IF(C19=0," ",ลับ!CX19)</f>
        <v>0</v>
      </c>
      <c r="DG19" s="297">
        <f t="shared" si="1"/>
        <v>0</v>
      </c>
      <c r="DH19" s="69"/>
      <c r="DI19" s="508" t="str">
        <f>IF(B$6="","-",IF(ลับ!$CX71=0,"-",ลับ!$CX71))</f>
        <v>-</v>
      </c>
      <c r="DJ19" s="509" t="str">
        <f>IF(B$6="","-",IF(ลับ!$CX122=0,"-",ลับ!$CX122))</f>
        <v>-</v>
      </c>
      <c r="DK19" s="509" t="str">
        <f>IF(B$6="","-",IF(ลับ!CX173=0,"-",ลับ!$CX173))</f>
        <v>-</v>
      </c>
      <c r="DL19" s="510" t="str">
        <f>IF(B$6="","-",IF(ลับ!$CX225=0,"-",ลับ!$CX225))</f>
        <v>-</v>
      </c>
      <c r="DM19" s="511" t="str">
        <f t="shared" si="2"/>
        <v>-</v>
      </c>
      <c r="DN19" s="511">
        <f>IF(DM19="-",ลับ!$CX$4,ลับ!$CX$4-DM19)</f>
        <v>19</v>
      </c>
    </row>
    <row r="20" spans="1:118" ht="15.2" customHeight="1" thickBot="1">
      <c r="A20" s="522">
        <f>IF('ชื่อ-มาตรฐาน7'!A20="","",'ชื่อ-มาตรฐาน7'!A20)</f>
        <v>15</v>
      </c>
      <c r="B20" s="522" t="str">
        <f>IF('ชื่อ-มาตรฐาน7'!B20="","",'ชื่อ-มาตรฐาน7'!B20)</f>
        <v/>
      </c>
      <c r="C20" s="523" t="str">
        <f>IF('ชื่อ-มาตรฐาน7'!C20="","",'ชื่อ-มาตรฐาน7'!C20)</f>
        <v/>
      </c>
      <c r="D20" s="524" t="str">
        <f>IF('ชื่อ-มาตรฐาน7'!D20="","",'ชื่อ-มาตรฐาน7'!D20)</f>
        <v/>
      </c>
      <c r="E20" s="1077" t="str">
        <f>IF('ชื่อ-มาตรฐาน7'!E20="","",'ชื่อ-มาตรฐาน7'!E20)</f>
        <v/>
      </c>
      <c r="F20" s="1078"/>
      <c r="G20" s="599"/>
      <c r="H20" s="600"/>
      <c r="I20" s="600"/>
      <c r="J20" s="600"/>
      <c r="K20" s="601"/>
      <c r="L20" s="599"/>
      <c r="M20" s="600"/>
      <c r="N20" s="600"/>
      <c r="O20" s="600"/>
      <c r="P20" s="601"/>
      <c r="Q20" s="599"/>
      <c r="R20" s="600"/>
      <c r="S20" s="600"/>
      <c r="T20" s="600"/>
      <c r="U20" s="601"/>
      <c r="V20" s="599"/>
      <c r="W20" s="600"/>
      <c r="X20" s="600"/>
      <c r="Y20" s="600"/>
      <c r="Z20" s="601"/>
      <c r="AA20" s="599"/>
      <c r="AB20" s="600"/>
      <c r="AC20" s="600"/>
      <c r="AD20" s="600"/>
      <c r="AE20" s="601"/>
      <c r="AF20" s="1"/>
      <c r="AG20" s="1"/>
      <c r="AH20" s="599"/>
      <c r="AI20" s="600"/>
      <c r="AJ20" s="600"/>
      <c r="AK20" s="600"/>
      <c r="AL20" s="601"/>
      <c r="AM20" s="599"/>
      <c r="AN20" s="600"/>
      <c r="AO20" s="600"/>
      <c r="AP20" s="600"/>
      <c r="AQ20" s="601"/>
      <c r="AR20" s="599"/>
      <c r="AS20" s="600"/>
      <c r="AT20" s="600"/>
      <c r="AU20" s="600"/>
      <c r="AV20" s="601"/>
      <c r="AW20" s="599"/>
      <c r="AX20" s="600"/>
      <c r="AY20" s="600"/>
      <c r="AZ20" s="600"/>
      <c r="BA20" s="601"/>
      <c r="BB20" s="599"/>
      <c r="BC20" s="600"/>
      <c r="BD20" s="600"/>
      <c r="BE20" s="600"/>
      <c r="BF20" s="601"/>
      <c r="BG20" s="599"/>
      <c r="BH20" s="600"/>
      <c r="BI20" s="600"/>
      <c r="BJ20" s="600"/>
      <c r="BK20" s="601"/>
      <c r="BL20" s="599"/>
      <c r="BM20" s="600"/>
      <c r="BN20" s="600"/>
      <c r="BO20" s="600"/>
      <c r="BP20" s="601"/>
      <c r="BQ20" s="599"/>
      <c r="BR20" s="600"/>
      <c r="BS20" s="600"/>
      <c r="BT20" s="600"/>
      <c r="BU20" s="601"/>
      <c r="BV20" s="599"/>
      <c r="BW20" s="600"/>
      <c r="BX20" s="600"/>
      <c r="BY20" s="600"/>
      <c r="BZ20" s="601"/>
      <c r="CA20" s="27">
        <f t="shared" si="0"/>
        <v>15</v>
      </c>
      <c r="CB20" s="599"/>
      <c r="CC20" s="600"/>
      <c r="CD20" s="600"/>
      <c r="CE20" s="600"/>
      <c r="CF20" s="601"/>
      <c r="CG20" s="599"/>
      <c r="CH20" s="600"/>
      <c r="CI20" s="600"/>
      <c r="CJ20" s="600"/>
      <c r="CK20" s="601"/>
      <c r="CL20" s="599"/>
      <c r="CM20" s="600"/>
      <c r="CN20" s="600"/>
      <c r="CO20" s="600"/>
      <c r="CP20" s="601"/>
      <c r="CQ20" s="599"/>
      <c r="CR20" s="600"/>
      <c r="CS20" s="600"/>
      <c r="CT20" s="600"/>
      <c r="CU20" s="601"/>
      <c r="CV20" s="492"/>
      <c r="CW20" s="600"/>
      <c r="CX20" s="501"/>
      <c r="CY20" s="501"/>
      <c r="CZ20" s="502"/>
      <c r="DA20" s="491"/>
      <c r="DB20" s="501"/>
      <c r="DC20" s="501"/>
      <c r="DD20" s="501"/>
      <c r="DE20" s="503"/>
      <c r="DF20" s="272">
        <f>IF(C20=0," ",ลับ!CX20)</f>
        <v>0</v>
      </c>
      <c r="DG20" s="298">
        <f t="shared" si="1"/>
        <v>0</v>
      </c>
      <c r="DH20" s="70"/>
      <c r="DI20" s="512" t="str">
        <f>IF(B$6="","-",IF(ลับ!$CX72=0,"-",ลับ!$CX72))</f>
        <v>-</v>
      </c>
      <c r="DJ20" s="513" t="str">
        <f>IF(B$6="","-",IF(ลับ!$CX123=0,"-",ลับ!$CX123))</f>
        <v>-</v>
      </c>
      <c r="DK20" s="513" t="str">
        <f>IF(B$6="","-",IF(ลับ!CX174=0,"-",ลับ!$CX174))</f>
        <v>-</v>
      </c>
      <c r="DL20" s="514" t="str">
        <f>IF(B$6="","-",IF(ลับ!$CX226=0,"-",ลับ!$CX226))</f>
        <v>-</v>
      </c>
      <c r="DM20" s="515" t="str">
        <f t="shared" si="2"/>
        <v>-</v>
      </c>
      <c r="DN20" s="515">
        <f>IF(DM20="-",ลับ!$CX$4,ลับ!$CX$4-DM20)</f>
        <v>19</v>
      </c>
    </row>
    <row r="21" spans="1:118" ht="15.2" customHeight="1">
      <c r="A21" s="516">
        <f>IF('ชื่อ-มาตรฐาน7'!A21="","",'ชื่อ-มาตรฐาน7'!A21)</f>
        <v>16</v>
      </c>
      <c r="B21" s="516" t="str">
        <f>IF('ชื่อ-มาตรฐาน7'!B21="","",'ชื่อ-มาตรฐาน7'!B21)</f>
        <v/>
      </c>
      <c r="C21" s="517" t="str">
        <f>IF('ชื่อ-มาตรฐาน7'!C21="","",'ชื่อ-มาตรฐาน7'!C21)</f>
        <v/>
      </c>
      <c r="D21" s="518" t="str">
        <f>IF('ชื่อ-มาตรฐาน7'!D21="","",'ชื่อ-มาตรฐาน7'!D21)</f>
        <v/>
      </c>
      <c r="E21" s="1079" t="str">
        <f>IF('ชื่อ-มาตรฐาน7'!E21="","",'ชื่อ-มาตรฐาน7'!E21)</f>
        <v/>
      </c>
      <c r="F21" s="1080"/>
      <c r="G21" s="594"/>
      <c r="H21" s="593"/>
      <c r="I21" s="593"/>
      <c r="J21" s="593"/>
      <c r="K21" s="595"/>
      <c r="L21" s="594"/>
      <c r="M21" s="593"/>
      <c r="N21" s="593"/>
      <c r="O21" s="593"/>
      <c r="P21" s="595"/>
      <c r="Q21" s="594"/>
      <c r="R21" s="593"/>
      <c r="S21" s="593"/>
      <c r="T21" s="593"/>
      <c r="U21" s="595"/>
      <c r="V21" s="594"/>
      <c r="W21" s="593"/>
      <c r="X21" s="593"/>
      <c r="Y21" s="593"/>
      <c r="Z21" s="595"/>
      <c r="AA21" s="594"/>
      <c r="AB21" s="593"/>
      <c r="AC21" s="593"/>
      <c r="AD21" s="593"/>
      <c r="AE21" s="595"/>
      <c r="AF21" s="1"/>
      <c r="AG21" s="1"/>
      <c r="AH21" s="594"/>
      <c r="AI21" s="593"/>
      <c r="AJ21" s="593"/>
      <c r="AK21" s="593"/>
      <c r="AL21" s="595"/>
      <c r="AM21" s="594"/>
      <c r="AN21" s="593"/>
      <c r="AO21" s="593"/>
      <c r="AP21" s="593"/>
      <c r="AQ21" s="595"/>
      <c r="AR21" s="594"/>
      <c r="AS21" s="593"/>
      <c r="AT21" s="593"/>
      <c r="AU21" s="593"/>
      <c r="AV21" s="595"/>
      <c r="AW21" s="594"/>
      <c r="AX21" s="593"/>
      <c r="AY21" s="593"/>
      <c r="AZ21" s="593"/>
      <c r="BA21" s="595"/>
      <c r="BB21" s="594"/>
      <c r="BC21" s="593"/>
      <c r="BD21" s="593"/>
      <c r="BE21" s="593"/>
      <c r="BF21" s="595"/>
      <c r="BG21" s="594"/>
      <c r="BH21" s="593"/>
      <c r="BI21" s="593"/>
      <c r="BJ21" s="593"/>
      <c r="BK21" s="595"/>
      <c r="BL21" s="594"/>
      <c r="BM21" s="593"/>
      <c r="BN21" s="593"/>
      <c r="BO21" s="593"/>
      <c r="BP21" s="595"/>
      <c r="BQ21" s="594"/>
      <c r="BR21" s="593"/>
      <c r="BS21" s="593"/>
      <c r="BT21" s="593"/>
      <c r="BU21" s="595"/>
      <c r="BV21" s="594"/>
      <c r="BW21" s="593"/>
      <c r="BX21" s="593"/>
      <c r="BY21" s="593"/>
      <c r="BZ21" s="595"/>
      <c r="CA21" s="25">
        <f t="shared" si="0"/>
        <v>16</v>
      </c>
      <c r="CB21" s="594"/>
      <c r="CC21" s="593"/>
      <c r="CD21" s="593"/>
      <c r="CE21" s="593"/>
      <c r="CF21" s="595"/>
      <c r="CG21" s="594"/>
      <c r="CH21" s="593"/>
      <c r="CI21" s="593"/>
      <c r="CJ21" s="593"/>
      <c r="CK21" s="595"/>
      <c r="CL21" s="594"/>
      <c r="CM21" s="593"/>
      <c r="CN21" s="593"/>
      <c r="CO21" s="593"/>
      <c r="CP21" s="595"/>
      <c r="CQ21" s="594"/>
      <c r="CR21" s="593"/>
      <c r="CS21" s="593"/>
      <c r="CT21" s="593"/>
      <c r="CU21" s="595"/>
      <c r="CV21" s="483"/>
      <c r="CW21" s="483"/>
      <c r="CX21" s="495"/>
      <c r="CY21" s="495"/>
      <c r="CZ21" s="496"/>
      <c r="DA21" s="486"/>
      <c r="DB21" s="495"/>
      <c r="DC21" s="495"/>
      <c r="DD21" s="495"/>
      <c r="DE21" s="497"/>
      <c r="DF21" s="257">
        <f>IF(C21=0," ",ลับ!CX21)</f>
        <v>0</v>
      </c>
      <c r="DG21" s="296">
        <f t="shared" si="1"/>
        <v>0</v>
      </c>
      <c r="DH21" s="71"/>
      <c r="DI21" s="504" t="str">
        <f>IF(B$6="","-",IF(ลับ!$CX73=0,"-",ลับ!$CX73))</f>
        <v>-</v>
      </c>
      <c r="DJ21" s="505" t="str">
        <f>IF(B$6="","-",IF(ลับ!$CX124=0,"-",ลับ!$CX124))</f>
        <v>-</v>
      </c>
      <c r="DK21" s="505" t="str">
        <f>IF(B$6="","-",IF(ลับ!CX175=0,"-",ลับ!$CX175))</f>
        <v>-</v>
      </c>
      <c r="DL21" s="506" t="str">
        <f>IF(B$6="","-",IF(ลับ!$CX227=0,"-",ลับ!$CX227))</f>
        <v>-</v>
      </c>
      <c r="DM21" s="507" t="str">
        <f t="shared" si="2"/>
        <v>-</v>
      </c>
      <c r="DN21" s="507">
        <f>IF(DM21="-",ลับ!$CX$4,ลับ!$CX$4-DM21)</f>
        <v>19</v>
      </c>
    </row>
    <row r="22" spans="1:118" ht="15.2" customHeight="1">
      <c r="A22" s="519">
        <f>IF('ชื่อ-มาตรฐาน7'!A22="","",'ชื่อ-มาตรฐาน7'!A22)</f>
        <v>17</v>
      </c>
      <c r="B22" s="519" t="str">
        <f>IF('ชื่อ-มาตรฐาน7'!B22="","",'ชื่อ-มาตรฐาน7'!B22)</f>
        <v/>
      </c>
      <c r="C22" s="520" t="str">
        <f>IF('ชื่อ-มาตรฐาน7'!C22="","",'ชื่อ-มาตรฐาน7'!C22)</f>
        <v/>
      </c>
      <c r="D22" s="521" t="str">
        <f>IF('ชื่อ-มาตรฐาน7'!D22="","",'ชื่อ-มาตรฐาน7'!D22)</f>
        <v/>
      </c>
      <c r="E22" s="1068" t="str">
        <f>IF('ชื่อ-มาตรฐาน7'!E22="","",'ชื่อ-มาตรฐาน7'!E22)</f>
        <v/>
      </c>
      <c r="F22" s="1069"/>
      <c r="G22" s="596"/>
      <c r="H22" s="597"/>
      <c r="I22" s="597"/>
      <c r="J22" s="597"/>
      <c r="K22" s="598"/>
      <c r="L22" s="596"/>
      <c r="M22" s="597"/>
      <c r="N22" s="597"/>
      <c r="O22" s="597"/>
      <c r="P22" s="598"/>
      <c r="Q22" s="596"/>
      <c r="R22" s="597"/>
      <c r="S22" s="597"/>
      <c r="T22" s="597"/>
      <c r="U22" s="598"/>
      <c r="V22" s="596"/>
      <c r="W22" s="597"/>
      <c r="X22" s="597"/>
      <c r="Y22" s="597"/>
      <c r="Z22" s="598"/>
      <c r="AA22" s="596"/>
      <c r="AB22" s="597"/>
      <c r="AC22" s="597"/>
      <c r="AD22" s="597"/>
      <c r="AE22" s="598"/>
      <c r="AF22" s="1"/>
      <c r="AG22" s="1"/>
      <c r="AH22" s="596"/>
      <c r="AI22" s="597"/>
      <c r="AJ22" s="597"/>
      <c r="AK22" s="597"/>
      <c r="AL22" s="598"/>
      <c r="AM22" s="596"/>
      <c r="AN22" s="597"/>
      <c r="AO22" s="597"/>
      <c r="AP22" s="597"/>
      <c r="AQ22" s="598"/>
      <c r="AR22" s="596"/>
      <c r="AS22" s="597"/>
      <c r="AT22" s="597"/>
      <c r="AU22" s="597"/>
      <c r="AV22" s="598"/>
      <c r="AW22" s="596"/>
      <c r="AX22" s="597"/>
      <c r="AY22" s="597"/>
      <c r="AZ22" s="597"/>
      <c r="BA22" s="598"/>
      <c r="BB22" s="596"/>
      <c r="BC22" s="597"/>
      <c r="BD22" s="597"/>
      <c r="BE22" s="597"/>
      <c r="BF22" s="598"/>
      <c r="BG22" s="596"/>
      <c r="BH22" s="597"/>
      <c r="BI22" s="597"/>
      <c r="BJ22" s="597"/>
      <c r="BK22" s="598"/>
      <c r="BL22" s="596"/>
      <c r="BM22" s="597"/>
      <c r="BN22" s="597"/>
      <c r="BO22" s="597"/>
      <c r="BP22" s="598"/>
      <c r="BQ22" s="596"/>
      <c r="BR22" s="597"/>
      <c r="BS22" s="597"/>
      <c r="BT22" s="597"/>
      <c r="BU22" s="598"/>
      <c r="BV22" s="596"/>
      <c r="BW22" s="597"/>
      <c r="BX22" s="597"/>
      <c r="BY22" s="597"/>
      <c r="BZ22" s="598"/>
      <c r="CA22" s="26">
        <f t="shared" si="0"/>
        <v>17</v>
      </c>
      <c r="CB22" s="596"/>
      <c r="CC22" s="597"/>
      <c r="CD22" s="597"/>
      <c r="CE22" s="597"/>
      <c r="CF22" s="598"/>
      <c r="CG22" s="596"/>
      <c r="CH22" s="597"/>
      <c r="CI22" s="597"/>
      <c r="CJ22" s="597"/>
      <c r="CK22" s="598"/>
      <c r="CL22" s="596"/>
      <c r="CM22" s="597"/>
      <c r="CN22" s="597"/>
      <c r="CO22" s="597"/>
      <c r="CP22" s="598"/>
      <c r="CQ22" s="596"/>
      <c r="CR22" s="597"/>
      <c r="CS22" s="597"/>
      <c r="CT22" s="597"/>
      <c r="CU22" s="598"/>
      <c r="CV22" s="488"/>
      <c r="CW22" s="488"/>
      <c r="CX22" s="498"/>
      <c r="CY22" s="498"/>
      <c r="CZ22" s="499"/>
      <c r="DA22" s="487"/>
      <c r="DB22" s="498"/>
      <c r="DC22" s="498"/>
      <c r="DD22" s="498"/>
      <c r="DE22" s="500"/>
      <c r="DF22" s="262">
        <f>IF(C22=0," ",ลับ!CX22)</f>
        <v>0</v>
      </c>
      <c r="DG22" s="297">
        <f t="shared" si="1"/>
        <v>0</v>
      </c>
      <c r="DH22" s="69"/>
      <c r="DI22" s="508" t="str">
        <f>IF(B$6="","-",IF(ลับ!$CX74=0,"-",ลับ!$CX74))</f>
        <v>-</v>
      </c>
      <c r="DJ22" s="509" t="str">
        <f>IF(B$6="","-",IF(ลับ!$CX125=0,"-",ลับ!$CX125))</f>
        <v>-</v>
      </c>
      <c r="DK22" s="509" t="str">
        <f>IF(B$6="","-",IF(ลับ!CX176=0,"-",ลับ!$CX176))</f>
        <v>-</v>
      </c>
      <c r="DL22" s="510" t="str">
        <f>IF(B$6="","-",IF(ลับ!$CX228=0,"-",ลับ!$CX228))</f>
        <v>-</v>
      </c>
      <c r="DM22" s="511" t="str">
        <f t="shared" si="2"/>
        <v>-</v>
      </c>
      <c r="DN22" s="511">
        <f>IF(DM22="-",ลับ!$CX$4,ลับ!$CX$4-DM22)</f>
        <v>19</v>
      </c>
    </row>
    <row r="23" spans="1:118" ht="15.2" customHeight="1">
      <c r="A23" s="519">
        <f>IF('ชื่อ-มาตรฐาน7'!A23="","",'ชื่อ-มาตรฐาน7'!A23)</f>
        <v>18</v>
      </c>
      <c r="B23" s="519" t="str">
        <f>IF('ชื่อ-มาตรฐาน7'!B23="","",'ชื่อ-มาตรฐาน7'!B23)</f>
        <v/>
      </c>
      <c r="C23" s="520" t="str">
        <f>IF('ชื่อ-มาตรฐาน7'!C23="","",'ชื่อ-มาตรฐาน7'!C23)</f>
        <v/>
      </c>
      <c r="D23" s="521" t="str">
        <f>IF('ชื่อ-มาตรฐาน7'!D23="","",'ชื่อ-มาตรฐาน7'!D23)</f>
        <v/>
      </c>
      <c r="E23" s="1068" t="str">
        <f>IF('ชื่อ-มาตรฐาน7'!E23="","",'ชื่อ-มาตรฐาน7'!E23)</f>
        <v/>
      </c>
      <c r="F23" s="1069"/>
      <c r="G23" s="596"/>
      <c r="H23" s="597"/>
      <c r="I23" s="597"/>
      <c r="J23" s="597"/>
      <c r="K23" s="598"/>
      <c r="L23" s="596"/>
      <c r="M23" s="597"/>
      <c r="N23" s="597"/>
      <c r="O23" s="597"/>
      <c r="P23" s="598"/>
      <c r="Q23" s="596"/>
      <c r="R23" s="597"/>
      <c r="S23" s="597"/>
      <c r="T23" s="597"/>
      <c r="U23" s="598"/>
      <c r="V23" s="596"/>
      <c r="W23" s="597"/>
      <c r="X23" s="597"/>
      <c r="Y23" s="597"/>
      <c r="Z23" s="598"/>
      <c r="AA23" s="596"/>
      <c r="AB23" s="597"/>
      <c r="AC23" s="597"/>
      <c r="AD23" s="597"/>
      <c r="AE23" s="598"/>
      <c r="AF23" s="1"/>
      <c r="AG23" s="1"/>
      <c r="AH23" s="596"/>
      <c r="AI23" s="597"/>
      <c r="AJ23" s="597"/>
      <c r="AK23" s="597"/>
      <c r="AL23" s="598"/>
      <c r="AM23" s="596"/>
      <c r="AN23" s="597"/>
      <c r="AO23" s="597"/>
      <c r="AP23" s="597"/>
      <c r="AQ23" s="598"/>
      <c r="AR23" s="596"/>
      <c r="AS23" s="597"/>
      <c r="AT23" s="597"/>
      <c r="AU23" s="597"/>
      <c r="AV23" s="598"/>
      <c r="AW23" s="596"/>
      <c r="AX23" s="597"/>
      <c r="AY23" s="597"/>
      <c r="AZ23" s="597"/>
      <c r="BA23" s="598"/>
      <c r="BB23" s="596"/>
      <c r="BC23" s="597"/>
      <c r="BD23" s="597"/>
      <c r="BE23" s="597"/>
      <c r="BF23" s="598"/>
      <c r="BG23" s="596"/>
      <c r="BH23" s="597"/>
      <c r="BI23" s="597"/>
      <c r="BJ23" s="597"/>
      <c r="BK23" s="598"/>
      <c r="BL23" s="596"/>
      <c r="BM23" s="597"/>
      <c r="BN23" s="597"/>
      <c r="BO23" s="597"/>
      <c r="BP23" s="598"/>
      <c r="BQ23" s="596"/>
      <c r="BR23" s="597"/>
      <c r="BS23" s="597"/>
      <c r="BT23" s="597"/>
      <c r="BU23" s="598"/>
      <c r="BV23" s="596"/>
      <c r="BW23" s="597"/>
      <c r="BX23" s="597"/>
      <c r="BY23" s="597"/>
      <c r="BZ23" s="598"/>
      <c r="CA23" s="26">
        <f t="shared" si="0"/>
        <v>18</v>
      </c>
      <c r="CB23" s="596"/>
      <c r="CC23" s="597"/>
      <c r="CD23" s="597"/>
      <c r="CE23" s="597"/>
      <c r="CF23" s="598"/>
      <c r="CG23" s="596"/>
      <c r="CH23" s="597"/>
      <c r="CI23" s="597"/>
      <c r="CJ23" s="597"/>
      <c r="CK23" s="598"/>
      <c r="CL23" s="596"/>
      <c r="CM23" s="597"/>
      <c r="CN23" s="597"/>
      <c r="CO23" s="597"/>
      <c r="CP23" s="598"/>
      <c r="CQ23" s="596"/>
      <c r="CR23" s="597"/>
      <c r="CS23" s="597"/>
      <c r="CT23" s="597"/>
      <c r="CU23" s="598"/>
      <c r="CV23" s="488"/>
      <c r="CW23" s="488"/>
      <c r="CX23" s="498"/>
      <c r="CY23" s="498"/>
      <c r="CZ23" s="499"/>
      <c r="DA23" s="487"/>
      <c r="DB23" s="498"/>
      <c r="DC23" s="498"/>
      <c r="DD23" s="498"/>
      <c r="DE23" s="500"/>
      <c r="DF23" s="262">
        <f>IF(C23=0," ",ลับ!CX23)</f>
        <v>0</v>
      </c>
      <c r="DG23" s="297">
        <f t="shared" si="1"/>
        <v>0</v>
      </c>
      <c r="DH23" s="69"/>
      <c r="DI23" s="508" t="str">
        <f>IF(B$6="","-",IF(ลับ!$CX75=0,"-",ลับ!$CX75))</f>
        <v>-</v>
      </c>
      <c r="DJ23" s="509" t="str">
        <f>IF(B$6="","-",IF(ลับ!$CX126=0,"-",ลับ!$CX126))</f>
        <v>-</v>
      </c>
      <c r="DK23" s="509" t="str">
        <f>IF(B$6="","-",IF(ลับ!CX177=0,"-",ลับ!$CX177))</f>
        <v>-</v>
      </c>
      <c r="DL23" s="510" t="str">
        <f>IF(B$6="","-",IF(ลับ!$CX229=0,"-",ลับ!$CX229))</f>
        <v>-</v>
      </c>
      <c r="DM23" s="511" t="str">
        <f t="shared" si="2"/>
        <v>-</v>
      </c>
      <c r="DN23" s="511">
        <f>IF(DM23="-",ลับ!$CX$4,ลับ!$CX$4-DM23)</f>
        <v>19</v>
      </c>
    </row>
    <row r="24" spans="1:118" ht="15.2" customHeight="1">
      <c r="A24" s="519">
        <f>IF('ชื่อ-มาตรฐาน7'!A24="","",'ชื่อ-มาตรฐาน7'!A24)</f>
        <v>19</v>
      </c>
      <c r="B24" s="519" t="str">
        <f>IF('ชื่อ-มาตรฐาน7'!B24="","",'ชื่อ-มาตรฐาน7'!B24)</f>
        <v/>
      </c>
      <c r="C24" s="520" t="str">
        <f>IF('ชื่อ-มาตรฐาน7'!C24="","",'ชื่อ-มาตรฐาน7'!C24)</f>
        <v/>
      </c>
      <c r="D24" s="521" t="str">
        <f>IF('ชื่อ-มาตรฐาน7'!D24="","",'ชื่อ-มาตรฐาน7'!D24)</f>
        <v/>
      </c>
      <c r="E24" s="1068" t="str">
        <f>IF('ชื่อ-มาตรฐาน7'!E24="","",'ชื่อ-มาตรฐาน7'!E24)</f>
        <v/>
      </c>
      <c r="F24" s="1069"/>
      <c r="G24" s="596"/>
      <c r="H24" s="597"/>
      <c r="I24" s="597"/>
      <c r="J24" s="597"/>
      <c r="K24" s="598"/>
      <c r="L24" s="596"/>
      <c r="M24" s="597"/>
      <c r="N24" s="597"/>
      <c r="O24" s="597"/>
      <c r="P24" s="598"/>
      <c r="Q24" s="596"/>
      <c r="R24" s="597"/>
      <c r="S24" s="597"/>
      <c r="T24" s="597"/>
      <c r="U24" s="598"/>
      <c r="V24" s="596"/>
      <c r="W24" s="597"/>
      <c r="X24" s="597"/>
      <c r="Y24" s="597"/>
      <c r="Z24" s="598"/>
      <c r="AA24" s="596"/>
      <c r="AB24" s="597"/>
      <c r="AC24" s="597"/>
      <c r="AD24" s="597"/>
      <c r="AE24" s="598"/>
      <c r="AF24" s="1"/>
      <c r="AG24" s="1"/>
      <c r="AH24" s="596"/>
      <c r="AI24" s="597"/>
      <c r="AJ24" s="597"/>
      <c r="AK24" s="597"/>
      <c r="AL24" s="598"/>
      <c r="AM24" s="596"/>
      <c r="AN24" s="597"/>
      <c r="AO24" s="597"/>
      <c r="AP24" s="597"/>
      <c r="AQ24" s="598"/>
      <c r="AR24" s="596"/>
      <c r="AS24" s="597"/>
      <c r="AT24" s="597"/>
      <c r="AU24" s="597"/>
      <c r="AV24" s="598"/>
      <c r="AW24" s="596"/>
      <c r="AX24" s="597"/>
      <c r="AY24" s="597"/>
      <c r="AZ24" s="597"/>
      <c r="BA24" s="598"/>
      <c r="BB24" s="596"/>
      <c r="BC24" s="597"/>
      <c r="BD24" s="597"/>
      <c r="BE24" s="597"/>
      <c r="BF24" s="598"/>
      <c r="BG24" s="596"/>
      <c r="BH24" s="597"/>
      <c r="BI24" s="597"/>
      <c r="BJ24" s="597"/>
      <c r="BK24" s="598"/>
      <c r="BL24" s="596"/>
      <c r="BM24" s="597"/>
      <c r="BN24" s="597"/>
      <c r="BO24" s="597"/>
      <c r="BP24" s="598"/>
      <c r="BQ24" s="596"/>
      <c r="BR24" s="597"/>
      <c r="BS24" s="597"/>
      <c r="BT24" s="597"/>
      <c r="BU24" s="598"/>
      <c r="BV24" s="596"/>
      <c r="BW24" s="597"/>
      <c r="BX24" s="597"/>
      <c r="BY24" s="597"/>
      <c r="BZ24" s="598"/>
      <c r="CA24" s="26">
        <f t="shared" si="0"/>
        <v>19</v>
      </c>
      <c r="CB24" s="596"/>
      <c r="CC24" s="597"/>
      <c r="CD24" s="597"/>
      <c r="CE24" s="597"/>
      <c r="CF24" s="598"/>
      <c r="CG24" s="596"/>
      <c r="CH24" s="597"/>
      <c r="CI24" s="597"/>
      <c r="CJ24" s="597"/>
      <c r="CK24" s="598"/>
      <c r="CL24" s="596"/>
      <c r="CM24" s="597"/>
      <c r="CN24" s="597"/>
      <c r="CO24" s="597"/>
      <c r="CP24" s="598"/>
      <c r="CQ24" s="596"/>
      <c r="CR24" s="597"/>
      <c r="CS24" s="597"/>
      <c r="CT24" s="597"/>
      <c r="CU24" s="598"/>
      <c r="CV24" s="488"/>
      <c r="CW24" s="488"/>
      <c r="CX24" s="498"/>
      <c r="CY24" s="498"/>
      <c r="CZ24" s="499"/>
      <c r="DA24" s="487"/>
      <c r="DB24" s="498"/>
      <c r="DC24" s="498"/>
      <c r="DD24" s="498"/>
      <c r="DE24" s="500"/>
      <c r="DF24" s="262">
        <f>IF(C24=0," ",ลับ!CX24)</f>
        <v>0</v>
      </c>
      <c r="DG24" s="297">
        <f t="shared" si="1"/>
        <v>0</v>
      </c>
      <c r="DH24" s="69"/>
      <c r="DI24" s="508" t="str">
        <f>IF(B$6="","-",IF(ลับ!$CX76=0,"-",ลับ!$CX76))</f>
        <v>-</v>
      </c>
      <c r="DJ24" s="509" t="str">
        <f>IF(B$6="","-",IF(ลับ!$CX127=0,"-",ลับ!$CX127))</f>
        <v>-</v>
      </c>
      <c r="DK24" s="509" t="str">
        <f>IF(B$6="","-",IF(ลับ!CX178=0,"-",ลับ!$CX178))</f>
        <v>-</v>
      </c>
      <c r="DL24" s="510" t="str">
        <f>IF(B$6="","-",IF(ลับ!$CX230=0,"-",ลับ!$CX230))</f>
        <v>-</v>
      </c>
      <c r="DM24" s="511" t="str">
        <f t="shared" si="2"/>
        <v>-</v>
      </c>
      <c r="DN24" s="511">
        <f>IF(DM24="-",ลับ!$CX$4,ลับ!$CX$4-DM24)</f>
        <v>19</v>
      </c>
    </row>
    <row r="25" spans="1:118" ht="15.2" customHeight="1" thickBot="1">
      <c r="A25" s="522">
        <f>IF('ชื่อ-มาตรฐาน7'!A25="","",'ชื่อ-มาตรฐาน7'!A25)</f>
        <v>20</v>
      </c>
      <c r="B25" s="522" t="str">
        <f>IF('ชื่อ-มาตรฐาน7'!B25="","",'ชื่อ-มาตรฐาน7'!B25)</f>
        <v/>
      </c>
      <c r="C25" s="523" t="str">
        <f>IF('ชื่อ-มาตรฐาน7'!C25="","",'ชื่อ-มาตรฐาน7'!C25)</f>
        <v/>
      </c>
      <c r="D25" s="524" t="str">
        <f>IF('ชื่อ-มาตรฐาน7'!D25="","",'ชื่อ-มาตรฐาน7'!D25)</f>
        <v/>
      </c>
      <c r="E25" s="1077" t="str">
        <f>IF('ชื่อ-มาตรฐาน7'!E25="","",'ชื่อ-มาตรฐาน7'!E25)</f>
        <v/>
      </c>
      <c r="F25" s="1078"/>
      <c r="G25" s="599"/>
      <c r="H25" s="600"/>
      <c r="I25" s="600"/>
      <c r="J25" s="600"/>
      <c r="K25" s="601"/>
      <c r="L25" s="599"/>
      <c r="M25" s="600"/>
      <c r="N25" s="600"/>
      <c r="O25" s="600"/>
      <c r="P25" s="601"/>
      <c r="Q25" s="599"/>
      <c r="R25" s="600"/>
      <c r="S25" s="600"/>
      <c r="T25" s="600"/>
      <c r="U25" s="601"/>
      <c r="V25" s="599"/>
      <c r="W25" s="600"/>
      <c r="X25" s="600"/>
      <c r="Y25" s="600"/>
      <c r="Z25" s="601"/>
      <c r="AA25" s="599"/>
      <c r="AB25" s="600"/>
      <c r="AC25" s="600"/>
      <c r="AD25" s="600"/>
      <c r="AE25" s="601"/>
      <c r="AF25" s="1"/>
      <c r="AG25" s="1"/>
      <c r="AH25" s="599"/>
      <c r="AI25" s="600"/>
      <c r="AJ25" s="600"/>
      <c r="AK25" s="600"/>
      <c r="AL25" s="601"/>
      <c r="AM25" s="599"/>
      <c r="AN25" s="600"/>
      <c r="AO25" s="600"/>
      <c r="AP25" s="600"/>
      <c r="AQ25" s="601"/>
      <c r="AR25" s="599"/>
      <c r="AS25" s="600"/>
      <c r="AT25" s="600"/>
      <c r="AU25" s="600"/>
      <c r="AV25" s="601"/>
      <c r="AW25" s="599"/>
      <c r="AX25" s="600"/>
      <c r="AY25" s="600"/>
      <c r="AZ25" s="600"/>
      <c r="BA25" s="601"/>
      <c r="BB25" s="599"/>
      <c r="BC25" s="600"/>
      <c r="BD25" s="600"/>
      <c r="BE25" s="600"/>
      <c r="BF25" s="601"/>
      <c r="BG25" s="599"/>
      <c r="BH25" s="600"/>
      <c r="BI25" s="600"/>
      <c r="BJ25" s="600"/>
      <c r="BK25" s="601"/>
      <c r="BL25" s="599"/>
      <c r="BM25" s="600"/>
      <c r="BN25" s="600"/>
      <c r="BO25" s="600"/>
      <c r="BP25" s="601"/>
      <c r="BQ25" s="599"/>
      <c r="BR25" s="600"/>
      <c r="BS25" s="600"/>
      <c r="BT25" s="600"/>
      <c r="BU25" s="601"/>
      <c r="BV25" s="599"/>
      <c r="BW25" s="600"/>
      <c r="BX25" s="600"/>
      <c r="BY25" s="600"/>
      <c r="BZ25" s="601"/>
      <c r="CA25" s="27">
        <f t="shared" si="0"/>
        <v>20</v>
      </c>
      <c r="CB25" s="599"/>
      <c r="CC25" s="600"/>
      <c r="CD25" s="600"/>
      <c r="CE25" s="600"/>
      <c r="CF25" s="601"/>
      <c r="CG25" s="599"/>
      <c r="CH25" s="600"/>
      <c r="CI25" s="600"/>
      <c r="CJ25" s="600"/>
      <c r="CK25" s="601"/>
      <c r="CL25" s="599"/>
      <c r="CM25" s="600"/>
      <c r="CN25" s="600"/>
      <c r="CO25" s="600"/>
      <c r="CP25" s="601"/>
      <c r="CQ25" s="599"/>
      <c r="CR25" s="600"/>
      <c r="CS25" s="600"/>
      <c r="CT25" s="600"/>
      <c r="CU25" s="601"/>
      <c r="CV25" s="492"/>
      <c r="CW25" s="492"/>
      <c r="CX25" s="501"/>
      <c r="CY25" s="501"/>
      <c r="CZ25" s="502"/>
      <c r="DA25" s="491"/>
      <c r="DB25" s="501"/>
      <c r="DC25" s="501"/>
      <c r="DD25" s="501"/>
      <c r="DE25" s="503"/>
      <c r="DF25" s="272">
        <f>IF(C25=0," ",ลับ!CX25)</f>
        <v>0</v>
      </c>
      <c r="DG25" s="298">
        <f t="shared" si="1"/>
        <v>0</v>
      </c>
      <c r="DH25" s="72"/>
      <c r="DI25" s="512" t="str">
        <f>IF(B$6="","-",IF(ลับ!$CX77=0,"-",ลับ!$CX77))</f>
        <v>-</v>
      </c>
      <c r="DJ25" s="513" t="str">
        <f>IF(B$6="","-",IF(ลับ!$CX128=0,"-",ลับ!$CX128))</f>
        <v>-</v>
      </c>
      <c r="DK25" s="513" t="str">
        <f>IF(B$6="","-",IF(ลับ!CX179=0,"-",ลับ!$CX179))</f>
        <v>-</v>
      </c>
      <c r="DL25" s="514" t="str">
        <f>IF(B$6="","-",IF(ลับ!$CX231=0,"-",ลับ!$CX231))</f>
        <v>-</v>
      </c>
      <c r="DM25" s="515" t="str">
        <f t="shared" si="2"/>
        <v>-</v>
      </c>
      <c r="DN25" s="515">
        <f>IF(DM25="-",ลับ!$CX$4,ลับ!$CX$4-DM25)</f>
        <v>19</v>
      </c>
    </row>
    <row r="26" spans="1:118" ht="15" customHeight="1">
      <c r="A26" s="516">
        <f>IF('ชื่อ-มาตรฐาน7'!A26="","",'ชื่อ-มาตรฐาน7'!A26)</f>
        <v>21</v>
      </c>
      <c r="B26" s="516" t="str">
        <f>IF('ชื่อ-มาตรฐาน7'!B26="","",'ชื่อ-มาตรฐาน7'!B26)</f>
        <v/>
      </c>
      <c r="C26" s="517" t="str">
        <f>IF('ชื่อ-มาตรฐาน7'!C26="","",'ชื่อ-มาตรฐาน7'!C26)</f>
        <v/>
      </c>
      <c r="D26" s="518" t="str">
        <f>IF('ชื่อ-มาตรฐาน7'!D26="","",'ชื่อ-มาตรฐาน7'!D26)</f>
        <v/>
      </c>
      <c r="E26" s="1079" t="str">
        <f>IF('ชื่อ-มาตรฐาน7'!E26="","",'ชื่อ-มาตรฐาน7'!E26)</f>
        <v/>
      </c>
      <c r="F26" s="1080"/>
      <c r="G26" s="594"/>
      <c r="H26" s="593"/>
      <c r="I26" s="593"/>
      <c r="J26" s="593"/>
      <c r="K26" s="595"/>
      <c r="L26" s="594"/>
      <c r="M26" s="593"/>
      <c r="N26" s="593"/>
      <c r="O26" s="593"/>
      <c r="P26" s="595"/>
      <c r="Q26" s="594"/>
      <c r="R26" s="593"/>
      <c r="S26" s="593"/>
      <c r="T26" s="593"/>
      <c r="U26" s="595"/>
      <c r="V26" s="594"/>
      <c r="W26" s="593"/>
      <c r="X26" s="593"/>
      <c r="Y26" s="593"/>
      <c r="Z26" s="595"/>
      <c r="AA26" s="594"/>
      <c r="AB26" s="593"/>
      <c r="AC26" s="593"/>
      <c r="AD26" s="593"/>
      <c r="AE26" s="595"/>
      <c r="AF26" s="1"/>
      <c r="AG26" s="1"/>
      <c r="AH26" s="594"/>
      <c r="AI26" s="593"/>
      <c r="AJ26" s="593"/>
      <c r="AK26" s="593"/>
      <c r="AL26" s="595"/>
      <c r="AM26" s="594"/>
      <c r="AN26" s="593"/>
      <c r="AO26" s="593"/>
      <c r="AP26" s="593"/>
      <c r="AQ26" s="595"/>
      <c r="AR26" s="594"/>
      <c r="AS26" s="593"/>
      <c r="AT26" s="593"/>
      <c r="AU26" s="593"/>
      <c r="AV26" s="595"/>
      <c r="AW26" s="594"/>
      <c r="AX26" s="593"/>
      <c r="AY26" s="593"/>
      <c r="AZ26" s="593"/>
      <c r="BA26" s="595"/>
      <c r="BB26" s="594"/>
      <c r="BC26" s="593"/>
      <c r="BD26" s="593"/>
      <c r="BE26" s="593"/>
      <c r="BF26" s="595"/>
      <c r="BG26" s="594"/>
      <c r="BH26" s="593"/>
      <c r="BI26" s="593"/>
      <c r="BJ26" s="593"/>
      <c r="BK26" s="595"/>
      <c r="BL26" s="594"/>
      <c r="BM26" s="593"/>
      <c r="BN26" s="593"/>
      <c r="BO26" s="593"/>
      <c r="BP26" s="595"/>
      <c r="BQ26" s="594"/>
      <c r="BR26" s="593"/>
      <c r="BS26" s="593"/>
      <c r="BT26" s="593"/>
      <c r="BU26" s="595"/>
      <c r="BV26" s="594"/>
      <c r="BW26" s="593"/>
      <c r="BX26" s="593"/>
      <c r="BY26" s="593"/>
      <c r="BZ26" s="595"/>
      <c r="CA26" s="25">
        <f t="shared" si="0"/>
        <v>21</v>
      </c>
      <c r="CB26" s="594"/>
      <c r="CC26" s="593"/>
      <c r="CD26" s="593"/>
      <c r="CE26" s="593"/>
      <c r="CF26" s="595"/>
      <c r="CG26" s="594"/>
      <c r="CH26" s="593"/>
      <c r="CI26" s="593"/>
      <c r="CJ26" s="593"/>
      <c r="CK26" s="595"/>
      <c r="CL26" s="594"/>
      <c r="CM26" s="593"/>
      <c r="CN26" s="593"/>
      <c r="CO26" s="593"/>
      <c r="CP26" s="595"/>
      <c r="CQ26" s="594"/>
      <c r="CR26" s="593"/>
      <c r="CS26" s="593"/>
      <c r="CT26" s="593"/>
      <c r="CU26" s="595"/>
      <c r="CV26" s="483"/>
      <c r="CW26" s="483"/>
      <c r="CX26" s="495"/>
      <c r="CY26" s="495"/>
      <c r="CZ26" s="496"/>
      <c r="DA26" s="486"/>
      <c r="DB26" s="495"/>
      <c r="DC26" s="495"/>
      <c r="DD26" s="495"/>
      <c r="DE26" s="497"/>
      <c r="DF26" s="257">
        <f>IF(C26=0," ",ลับ!CX26)</f>
        <v>0</v>
      </c>
      <c r="DG26" s="296">
        <f t="shared" si="1"/>
        <v>0</v>
      </c>
      <c r="DH26" s="68"/>
      <c r="DI26" s="504" t="str">
        <f>IF(B$6="","-",IF(ลับ!$CX78=0,"-",ลับ!$CX78))</f>
        <v>-</v>
      </c>
      <c r="DJ26" s="505" t="str">
        <f>IF(B$6="","-",IF(ลับ!$CX129=0,"-",ลับ!$CX129))</f>
        <v>-</v>
      </c>
      <c r="DK26" s="505" t="str">
        <f>IF(B$6="","-",IF(ลับ!CX180=0,"-",ลับ!$CX180))</f>
        <v>-</v>
      </c>
      <c r="DL26" s="506" t="str">
        <f>IF(B$6="","-",IF(ลับ!$CX232=0,"-",ลับ!$CX232))</f>
        <v>-</v>
      </c>
      <c r="DM26" s="507" t="str">
        <f t="shared" si="2"/>
        <v>-</v>
      </c>
      <c r="DN26" s="507">
        <f>IF(DM26="-",ลับ!$CX$4,ลับ!$CX$4-DM26)</f>
        <v>19</v>
      </c>
    </row>
    <row r="27" spans="1:118" ht="15" customHeight="1">
      <c r="A27" s="519">
        <f>IF('ชื่อ-มาตรฐาน7'!A27="","",'ชื่อ-มาตรฐาน7'!A27)</f>
        <v>22</v>
      </c>
      <c r="B27" s="519" t="str">
        <f>IF('ชื่อ-มาตรฐาน7'!B27="","",'ชื่อ-มาตรฐาน7'!B27)</f>
        <v/>
      </c>
      <c r="C27" s="520" t="str">
        <f>IF('ชื่อ-มาตรฐาน7'!C27="","",'ชื่อ-มาตรฐาน7'!C27)</f>
        <v/>
      </c>
      <c r="D27" s="521" t="str">
        <f>IF('ชื่อ-มาตรฐาน7'!D27="","",'ชื่อ-มาตรฐาน7'!D27)</f>
        <v/>
      </c>
      <c r="E27" s="1068" t="str">
        <f>IF('ชื่อ-มาตรฐาน7'!E27="","",'ชื่อ-มาตรฐาน7'!E27)</f>
        <v/>
      </c>
      <c r="F27" s="1069"/>
      <c r="G27" s="596"/>
      <c r="H27" s="597"/>
      <c r="I27" s="597"/>
      <c r="J27" s="597"/>
      <c r="K27" s="598"/>
      <c r="L27" s="596"/>
      <c r="M27" s="597"/>
      <c r="N27" s="597"/>
      <c r="O27" s="597"/>
      <c r="P27" s="598"/>
      <c r="Q27" s="596"/>
      <c r="R27" s="597"/>
      <c r="S27" s="597"/>
      <c r="T27" s="597"/>
      <c r="U27" s="598"/>
      <c r="V27" s="596"/>
      <c r="W27" s="597"/>
      <c r="X27" s="597"/>
      <c r="Y27" s="597"/>
      <c r="Z27" s="598"/>
      <c r="AA27" s="596"/>
      <c r="AB27" s="597"/>
      <c r="AC27" s="597"/>
      <c r="AD27" s="597"/>
      <c r="AE27" s="598"/>
      <c r="AF27" s="1"/>
      <c r="AG27" s="1"/>
      <c r="AH27" s="596"/>
      <c r="AI27" s="597"/>
      <c r="AJ27" s="597"/>
      <c r="AK27" s="597"/>
      <c r="AL27" s="598"/>
      <c r="AM27" s="596"/>
      <c r="AN27" s="597"/>
      <c r="AO27" s="597"/>
      <c r="AP27" s="597"/>
      <c r="AQ27" s="598"/>
      <c r="AR27" s="596"/>
      <c r="AS27" s="597"/>
      <c r="AT27" s="597"/>
      <c r="AU27" s="597"/>
      <c r="AV27" s="598"/>
      <c r="AW27" s="596"/>
      <c r="AX27" s="597"/>
      <c r="AY27" s="597"/>
      <c r="AZ27" s="597"/>
      <c r="BA27" s="598"/>
      <c r="BB27" s="596"/>
      <c r="BC27" s="597"/>
      <c r="BD27" s="597"/>
      <c r="BE27" s="597"/>
      <c r="BF27" s="598"/>
      <c r="BG27" s="596"/>
      <c r="BH27" s="597"/>
      <c r="BI27" s="597"/>
      <c r="BJ27" s="597"/>
      <c r="BK27" s="598"/>
      <c r="BL27" s="596"/>
      <c r="BM27" s="597"/>
      <c r="BN27" s="597"/>
      <c r="BO27" s="597"/>
      <c r="BP27" s="598"/>
      <c r="BQ27" s="596"/>
      <c r="BR27" s="597"/>
      <c r="BS27" s="597"/>
      <c r="BT27" s="597"/>
      <c r="BU27" s="598"/>
      <c r="BV27" s="596"/>
      <c r="BW27" s="597"/>
      <c r="BX27" s="597"/>
      <c r="BY27" s="597"/>
      <c r="BZ27" s="598"/>
      <c r="CA27" s="26">
        <f t="shared" si="0"/>
        <v>22</v>
      </c>
      <c r="CB27" s="596"/>
      <c r="CC27" s="597"/>
      <c r="CD27" s="597"/>
      <c r="CE27" s="597"/>
      <c r="CF27" s="598"/>
      <c r="CG27" s="596"/>
      <c r="CH27" s="597"/>
      <c r="CI27" s="597"/>
      <c r="CJ27" s="597"/>
      <c r="CK27" s="598"/>
      <c r="CL27" s="596"/>
      <c r="CM27" s="597"/>
      <c r="CN27" s="597"/>
      <c r="CO27" s="597"/>
      <c r="CP27" s="598"/>
      <c r="CQ27" s="596"/>
      <c r="CR27" s="597"/>
      <c r="CS27" s="597"/>
      <c r="CT27" s="597"/>
      <c r="CU27" s="598"/>
      <c r="CV27" s="488"/>
      <c r="CW27" s="488"/>
      <c r="CX27" s="498"/>
      <c r="CY27" s="498"/>
      <c r="CZ27" s="499"/>
      <c r="DA27" s="487"/>
      <c r="DB27" s="498"/>
      <c r="DC27" s="498"/>
      <c r="DD27" s="498"/>
      <c r="DE27" s="500"/>
      <c r="DF27" s="262">
        <f>IF(C27=0," ",ลับ!CX27)</f>
        <v>0</v>
      </c>
      <c r="DG27" s="297">
        <f t="shared" si="1"/>
        <v>0</v>
      </c>
      <c r="DH27" s="69"/>
      <c r="DI27" s="508" t="str">
        <f>IF(B$6="","-",IF(ลับ!$CX79=0,"-",ลับ!$CX79))</f>
        <v>-</v>
      </c>
      <c r="DJ27" s="509" t="str">
        <f>IF(B$6="","-",IF(ลับ!$CX130=0,"-",ลับ!$CX130))</f>
        <v>-</v>
      </c>
      <c r="DK27" s="509" t="str">
        <f>IF(B$6="","-",IF(ลับ!CX181=0,"-",ลับ!$CX181))</f>
        <v>-</v>
      </c>
      <c r="DL27" s="510" t="str">
        <f>IF(B$6="","-",IF(ลับ!$CX233=0,"-",ลับ!$CX233))</f>
        <v>-</v>
      </c>
      <c r="DM27" s="511" t="str">
        <f t="shared" si="2"/>
        <v>-</v>
      </c>
      <c r="DN27" s="511">
        <f>IF(DM27="-",ลับ!$CX$4,ลับ!$CX$4-DM27)</f>
        <v>19</v>
      </c>
    </row>
    <row r="28" spans="1:118" ht="15" customHeight="1">
      <c r="A28" s="519">
        <f>IF('ชื่อ-มาตรฐาน7'!A28="","",'ชื่อ-มาตรฐาน7'!A28)</f>
        <v>23</v>
      </c>
      <c r="B28" s="519" t="str">
        <f>IF('ชื่อ-มาตรฐาน7'!B28="","",'ชื่อ-มาตรฐาน7'!B28)</f>
        <v/>
      </c>
      <c r="C28" s="520" t="str">
        <f>IF('ชื่อ-มาตรฐาน7'!C28="","",'ชื่อ-มาตรฐาน7'!C28)</f>
        <v/>
      </c>
      <c r="D28" s="521" t="str">
        <f>IF('ชื่อ-มาตรฐาน7'!D28="","",'ชื่อ-มาตรฐาน7'!D28)</f>
        <v/>
      </c>
      <c r="E28" s="1068" t="str">
        <f>IF('ชื่อ-มาตรฐาน7'!E28="","",'ชื่อ-มาตรฐาน7'!E28)</f>
        <v/>
      </c>
      <c r="F28" s="1069"/>
      <c r="G28" s="596"/>
      <c r="H28" s="597"/>
      <c r="I28" s="597"/>
      <c r="J28" s="597"/>
      <c r="K28" s="598"/>
      <c r="L28" s="596"/>
      <c r="M28" s="597"/>
      <c r="N28" s="597"/>
      <c r="O28" s="597"/>
      <c r="P28" s="598"/>
      <c r="Q28" s="596"/>
      <c r="R28" s="597"/>
      <c r="S28" s="597"/>
      <c r="T28" s="597"/>
      <c r="U28" s="598"/>
      <c r="V28" s="596"/>
      <c r="W28" s="597"/>
      <c r="X28" s="597"/>
      <c r="Y28" s="597"/>
      <c r="Z28" s="598"/>
      <c r="AA28" s="596"/>
      <c r="AB28" s="597"/>
      <c r="AC28" s="597"/>
      <c r="AD28" s="597"/>
      <c r="AE28" s="598"/>
      <c r="AF28" s="1"/>
      <c r="AG28" s="1"/>
      <c r="AH28" s="596"/>
      <c r="AI28" s="597"/>
      <c r="AJ28" s="597"/>
      <c r="AK28" s="597"/>
      <c r="AL28" s="598"/>
      <c r="AM28" s="596"/>
      <c r="AN28" s="597"/>
      <c r="AO28" s="597"/>
      <c r="AP28" s="597"/>
      <c r="AQ28" s="598"/>
      <c r="AR28" s="596"/>
      <c r="AS28" s="597"/>
      <c r="AT28" s="597"/>
      <c r="AU28" s="597"/>
      <c r="AV28" s="598"/>
      <c r="AW28" s="596"/>
      <c r="AX28" s="597"/>
      <c r="AY28" s="597"/>
      <c r="AZ28" s="597"/>
      <c r="BA28" s="598"/>
      <c r="BB28" s="596"/>
      <c r="BC28" s="597"/>
      <c r="BD28" s="597"/>
      <c r="BE28" s="597"/>
      <c r="BF28" s="598"/>
      <c r="BG28" s="596"/>
      <c r="BH28" s="597"/>
      <c r="BI28" s="597"/>
      <c r="BJ28" s="597"/>
      <c r="BK28" s="598"/>
      <c r="BL28" s="596"/>
      <c r="BM28" s="597"/>
      <c r="BN28" s="597"/>
      <c r="BO28" s="597"/>
      <c r="BP28" s="598"/>
      <c r="BQ28" s="596"/>
      <c r="BR28" s="597"/>
      <c r="BS28" s="597"/>
      <c r="BT28" s="597"/>
      <c r="BU28" s="598"/>
      <c r="BV28" s="596"/>
      <c r="BW28" s="597"/>
      <c r="BX28" s="597"/>
      <c r="BY28" s="597"/>
      <c r="BZ28" s="598"/>
      <c r="CA28" s="26">
        <f t="shared" si="0"/>
        <v>23</v>
      </c>
      <c r="CB28" s="596"/>
      <c r="CC28" s="597"/>
      <c r="CD28" s="597"/>
      <c r="CE28" s="597"/>
      <c r="CF28" s="598"/>
      <c r="CG28" s="596"/>
      <c r="CH28" s="597"/>
      <c r="CI28" s="597"/>
      <c r="CJ28" s="597"/>
      <c r="CK28" s="598"/>
      <c r="CL28" s="596"/>
      <c r="CM28" s="597"/>
      <c r="CN28" s="597"/>
      <c r="CO28" s="597"/>
      <c r="CP28" s="598"/>
      <c r="CQ28" s="596"/>
      <c r="CR28" s="597"/>
      <c r="CS28" s="597"/>
      <c r="CT28" s="597"/>
      <c r="CU28" s="598"/>
      <c r="CV28" s="488"/>
      <c r="CW28" s="488"/>
      <c r="CX28" s="498"/>
      <c r="CY28" s="498"/>
      <c r="CZ28" s="499"/>
      <c r="DA28" s="487"/>
      <c r="DB28" s="498"/>
      <c r="DC28" s="498"/>
      <c r="DD28" s="498"/>
      <c r="DE28" s="500"/>
      <c r="DF28" s="262">
        <f>IF(C28=0," ",ลับ!CX28)</f>
        <v>0</v>
      </c>
      <c r="DG28" s="297">
        <f t="shared" si="1"/>
        <v>0</v>
      </c>
      <c r="DH28" s="69"/>
      <c r="DI28" s="508" t="str">
        <f>IF(B$6="","-",IF(ลับ!$CX80=0,"-",ลับ!$CX80))</f>
        <v>-</v>
      </c>
      <c r="DJ28" s="509" t="str">
        <f>IF(B$6="","-",IF(ลับ!$CX131=0,"-",ลับ!$CX131))</f>
        <v>-</v>
      </c>
      <c r="DK28" s="509" t="str">
        <f>IF(B$6="","-",IF(ลับ!CX182=0,"-",ลับ!$CX182))</f>
        <v>-</v>
      </c>
      <c r="DL28" s="510" t="str">
        <f>IF(B$6="","-",IF(ลับ!$CX234=0,"-",ลับ!$CX234))</f>
        <v>-</v>
      </c>
      <c r="DM28" s="511" t="str">
        <f t="shared" si="2"/>
        <v>-</v>
      </c>
      <c r="DN28" s="511">
        <f>IF(DM28="-",ลับ!$CX$4,ลับ!$CX$4-DM28)</f>
        <v>19</v>
      </c>
    </row>
    <row r="29" spans="1:118" ht="15" customHeight="1">
      <c r="A29" s="519">
        <f>IF('ชื่อ-มาตรฐาน7'!A29="","",'ชื่อ-มาตรฐาน7'!A29)</f>
        <v>24</v>
      </c>
      <c r="B29" s="519" t="str">
        <f>IF('ชื่อ-มาตรฐาน7'!B29="","",'ชื่อ-มาตรฐาน7'!B29)</f>
        <v/>
      </c>
      <c r="C29" s="520" t="str">
        <f>IF('ชื่อ-มาตรฐาน7'!C29="","",'ชื่อ-มาตรฐาน7'!C29)</f>
        <v/>
      </c>
      <c r="D29" s="521" t="str">
        <f>IF('ชื่อ-มาตรฐาน7'!D29="","",'ชื่อ-มาตรฐาน7'!D29)</f>
        <v/>
      </c>
      <c r="E29" s="1068" t="str">
        <f>IF('ชื่อ-มาตรฐาน7'!E29="","",'ชื่อ-มาตรฐาน7'!E29)</f>
        <v/>
      </c>
      <c r="F29" s="1069"/>
      <c r="G29" s="596"/>
      <c r="H29" s="597"/>
      <c r="I29" s="597"/>
      <c r="J29" s="597"/>
      <c r="K29" s="598"/>
      <c r="L29" s="596"/>
      <c r="M29" s="597"/>
      <c r="N29" s="597"/>
      <c r="O29" s="597"/>
      <c r="P29" s="598"/>
      <c r="Q29" s="596"/>
      <c r="R29" s="597"/>
      <c r="S29" s="597"/>
      <c r="T29" s="597"/>
      <c r="U29" s="598"/>
      <c r="V29" s="596"/>
      <c r="W29" s="597"/>
      <c r="X29" s="597"/>
      <c r="Y29" s="597"/>
      <c r="Z29" s="598"/>
      <c r="AA29" s="596"/>
      <c r="AB29" s="597"/>
      <c r="AC29" s="597"/>
      <c r="AD29" s="597"/>
      <c r="AE29" s="598"/>
      <c r="AF29" s="1"/>
      <c r="AG29" s="1"/>
      <c r="AH29" s="596"/>
      <c r="AI29" s="597"/>
      <c r="AJ29" s="597"/>
      <c r="AK29" s="597"/>
      <c r="AL29" s="598"/>
      <c r="AM29" s="596"/>
      <c r="AN29" s="597"/>
      <c r="AO29" s="597"/>
      <c r="AP29" s="597"/>
      <c r="AQ29" s="598"/>
      <c r="AR29" s="596"/>
      <c r="AS29" s="597"/>
      <c r="AT29" s="597"/>
      <c r="AU29" s="597"/>
      <c r="AV29" s="598"/>
      <c r="AW29" s="596"/>
      <c r="AX29" s="597"/>
      <c r="AY29" s="597"/>
      <c r="AZ29" s="597"/>
      <c r="BA29" s="598"/>
      <c r="BB29" s="596"/>
      <c r="BC29" s="597"/>
      <c r="BD29" s="597"/>
      <c r="BE29" s="597"/>
      <c r="BF29" s="598"/>
      <c r="BG29" s="596"/>
      <c r="BH29" s="597"/>
      <c r="BI29" s="597"/>
      <c r="BJ29" s="597"/>
      <c r="BK29" s="598"/>
      <c r="BL29" s="596"/>
      <c r="BM29" s="597"/>
      <c r="BN29" s="597"/>
      <c r="BO29" s="597"/>
      <c r="BP29" s="598"/>
      <c r="BQ29" s="596"/>
      <c r="BR29" s="597"/>
      <c r="BS29" s="597"/>
      <c r="BT29" s="597"/>
      <c r="BU29" s="598"/>
      <c r="BV29" s="596"/>
      <c r="BW29" s="597"/>
      <c r="BX29" s="597"/>
      <c r="BY29" s="597"/>
      <c r="BZ29" s="598"/>
      <c r="CA29" s="26">
        <f t="shared" si="0"/>
        <v>24</v>
      </c>
      <c r="CB29" s="596"/>
      <c r="CC29" s="597"/>
      <c r="CD29" s="597"/>
      <c r="CE29" s="597"/>
      <c r="CF29" s="598"/>
      <c r="CG29" s="596"/>
      <c r="CH29" s="597"/>
      <c r="CI29" s="597"/>
      <c r="CJ29" s="597"/>
      <c r="CK29" s="598"/>
      <c r="CL29" s="596"/>
      <c r="CM29" s="597"/>
      <c r="CN29" s="597"/>
      <c r="CO29" s="597"/>
      <c r="CP29" s="598"/>
      <c r="CQ29" s="596"/>
      <c r="CR29" s="597"/>
      <c r="CS29" s="597"/>
      <c r="CT29" s="597"/>
      <c r="CU29" s="598"/>
      <c r="CV29" s="488"/>
      <c r="CW29" s="488"/>
      <c r="CX29" s="498"/>
      <c r="CY29" s="498"/>
      <c r="CZ29" s="499"/>
      <c r="DA29" s="487"/>
      <c r="DB29" s="498"/>
      <c r="DC29" s="498"/>
      <c r="DD29" s="498"/>
      <c r="DE29" s="500"/>
      <c r="DF29" s="262">
        <f>IF(C29=0," ",ลับ!CX29)</f>
        <v>0</v>
      </c>
      <c r="DG29" s="297">
        <f t="shared" si="1"/>
        <v>0</v>
      </c>
      <c r="DH29" s="69"/>
      <c r="DI29" s="508" t="str">
        <f>IF(B$6="","-",IF(ลับ!$CX81=0,"-",ลับ!$CX81))</f>
        <v>-</v>
      </c>
      <c r="DJ29" s="509" t="str">
        <f>IF(B$6="","-",IF(ลับ!$CX132=0,"-",ลับ!$CX132))</f>
        <v>-</v>
      </c>
      <c r="DK29" s="509" t="str">
        <f>IF(B$6="","-",IF(ลับ!CX183=0,"-",ลับ!$CX183))</f>
        <v>-</v>
      </c>
      <c r="DL29" s="510" t="str">
        <f>IF(B$6="","-",IF(ลับ!$CX235=0,"-",ลับ!$CX235))</f>
        <v>-</v>
      </c>
      <c r="DM29" s="511" t="str">
        <f t="shared" si="2"/>
        <v>-</v>
      </c>
      <c r="DN29" s="511">
        <f>IF(DM29="-",ลับ!$CX$4,ลับ!$CX$4-DM29)</f>
        <v>19</v>
      </c>
    </row>
    <row r="30" spans="1:118" ht="15" customHeight="1" thickBot="1">
      <c r="A30" s="522">
        <f>IF('ชื่อ-มาตรฐาน7'!A30="","",'ชื่อ-มาตรฐาน7'!A30)</f>
        <v>25</v>
      </c>
      <c r="B30" s="522" t="str">
        <f>IF('ชื่อ-มาตรฐาน7'!B30="","",'ชื่อ-มาตรฐาน7'!B30)</f>
        <v/>
      </c>
      <c r="C30" s="523" t="str">
        <f>IF('ชื่อ-มาตรฐาน7'!C30="","",'ชื่อ-มาตรฐาน7'!C30)</f>
        <v/>
      </c>
      <c r="D30" s="524" t="str">
        <f>IF('ชื่อ-มาตรฐาน7'!D30="","",'ชื่อ-มาตรฐาน7'!D30)</f>
        <v/>
      </c>
      <c r="E30" s="1077" t="str">
        <f>IF('ชื่อ-มาตรฐาน7'!E30="","",'ชื่อ-มาตรฐาน7'!E30)</f>
        <v/>
      </c>
      <c r="F30" s="1078"/>
      <c r="G30" s="599"/>
      <c r="H30" s="600"/>
      <c r="I30" s="600"/>
      <c r="J30" s="600"/>
      <c r="K30" s="601"/>
      <c r="L30" s="599"/>
      <c r="M30" s="600"/>
      <c r="N30" s="600"/>
      <c r="O30" s="600"/>
      <c r="P30" s="601"/>
      <c r="Q30" s="599"/>
      <c r="R30" s="600"/>
      <c r="S30" s="600"/>
      <c r="T30" s="600"/>
      <c r="U30" s="601"/>
      <c r="V30" s="599"/>
      <c r="W30" s="600"/>
      <c r="X30" s="600"/>
      <c r="Y30" s="600"/>
      <c r="Z30" s="601"/>
      <c r="AA30" s="599"/>
      <c r="AB30" s="600"/>
      <c r="AC30" s="600"/>
      <c r="AD30" s="600"/>
      <c r="AE30" s="601"/>
      <c r="AF30" s="1"/>
      <c r="AG30" s="1"/>
      <c r="AH30" s="599"/>
      <c r="AI30" s="600"/>
      <c r="AJ30" s="600"/>
      <c r="AK30" s="600"/>
      <c r="AL30" s="601"/>
      <c r="AM30" s="599"/>
      <c r="AN30" s="600"/>
      <c r="AO30" s="600"/>
      <c r="AP30" s="600"/>
      <c r="AQ30" s="601"/>
      <c r="AR30" s="599"/>
      <c r="AS30" s="600"/>
      <c r="AT30" s="600"/>
      <c r="AU30" s="600"/>
      <c r="AV30" s="601"/>
      <c r="AW30" s="599"/>
      <c r="AX30" s="600"/>
      <c r="AY30" s="600"/>
      <c r="AZ30" s="600"/>
      <c r="BA30" s="601"/>
      <c r="BB30" s="599"/>
      <c r="BC30" s="600"/>
      <c r="BD30" s="600"/>
      <c r="BE30" s="600"/>
      <c r="BF30" s="601"/>
      <c r="BG30" s="599"/>
      <c r="BH30" s="600"/>
      <c r="BI30" s="600"/>
      <c r="BJ30" s="600"/>
      <c r="BK30" s="601"/>
      <c r="BL30" s="599"/>
      <c r="BM30" s="600"/>
      <c r="BN30" s="600"/>
      <c r="BO30" s="600"/>
      <c r="BP30" s="601"/>
      <c r="BQ30" s="599"/>
      <c r="BR30" s="600"/>
      <c r="BS30" s="600"/>
      <c r="BT30" s="600"/>
      <c r="BU30" s="601"/>
      <c r="BV30" s="599"/>
      <c r="BW30" s="600"/>
      <c r="BX30" s="600"/>
      <c r="BY30" s="600"/>
      <c r="BZ30" s="601"/>
      <c r="CA30" s="27">
        <f t="shared" si="0"/>
        <v>25</v>
      </c>
      <c r="CB30" s="599"/>
      <c r="CC30" s="600"/>
      <c r="CD30" s="600"/>
      <c r="CE30" s="600"/>
      <c r="CF30" s="601"/>
      <c r="CG30" s="599"/>
      <c r="CH30" s="600"/>
      <c r="CI30" s="600"/>
      <c r="CJ30" s="600"/>
      <c r="CK30" s="601"/>
      <c r="CL30" s="599"/>
      <c r="CM30" s="600"/>
      <c r="CN30" s="600"/>
      <c r="CO30" s="600"/>
      <c r="CP30" s="601"/>
      <c r="CQ30" s="599"/>
      <c r="CR30" s="600"/>
      <c r="CS30" s="600"/>
      <c r="CT30" s="600"/>
      <c r="CU30" s="601"/>
      <c r="CV30" s="492"/>
      <c r="CW30" s="492"/>
      <c r="CX30" s="501"/>
      <c r="CY30" s="501"/>
      <c r="CZ30" s="502"/>
      <c r="DA30" s="491"/>
      <c r="DB30" s="501"/>
      <c r="DC30" s="501"/>
      <c r="DD30" s="501"/>
      <c r="DE30" s="503"/>
      <c r="DF30" s="272">
        <f>IF(C30=0," ",ลับ!CX30)</f>
        <v>0</v>
      </c>
      <c r="DG30" s="298">
        <f t="shared" si="1"/>
        <v>0</v>
      </c>
      <c r="DH30" s="70"/>
      <c r="DI30" s="512" t="str">
        <f>IF(B$6="","-",IF(ลับ!$CX82=0,"-",ลับ!$CX82))</f>
        <v>-</v>
      </c>
      <c r="DJ30" s="513" t="str">
        <f>IF(B$6="","-",IF(ลับ!$CX133=0,"-",ลับ!$CX133))</f>
        <v>-</v>
      </c>
      <c r="DK30" s="513" t="str">
        <f>IF(B$6="","-",IF(ลับ!CX184=0,"-",ลับ!$CX184))</f>
        <v>-</v>
      </c>
      <c r="DL30" s="514" t="str">
        <f>IF(B$6="","-",IF(ลับ!$CX236=0,"-",ลับ!$CX236))</f>
        <v>-</v>
      </c>
      <c r="DM30" s="515" t="str">
        <f t="shared" si="2"/>
        <v>-</v>
      </c>
      <c r="DN30" s="515">
        <f>IF(DM30="-",ลับ!$CX$4,ลับ!$CX$4-DM30)</f>
        <v>19</v>
      </c>
    </row>
    <row r="31" spans="1:118" ht="15" customHeight="1">
      <c r="A31" s="516">
        <f>IF('ชื่อ-มาตรฐาน7'!A31="","",'ชื่อ-มาตรฐาน7'!A31)</f>
        <v>26</v>
      </c>
      <c r="B31" s="516" t="str">
        <f>IF('ชื่อ-มาตรฐาน7'!B31="","",'ชื่อ-มาตรฐาน7'!B31)</f>
        <v/>
      </c>
      <c r="C31" s="517" t="str">
        <f>IF('ชื่อ-มาตรฐาน7'!C31="","",'ชื่อ-มาตรฐาน7'!C31)</f>
        <v/>
      </c>
      <c r="D31" s="518" t="str">
        <f>IF('ชื่อ-มาตรฐาน7'!D31="","",'ชื่อ-มาตรฐาน7'!D31)</f>
        <v/>
      </c>
      <c r="E31" s="1079" t="str">
        <f>IF('ชื่อ-มาตรฐาน7'!E31="","",'ชื่อ-มาตรฐาน7'!E31)</f>
        <v/>
      </c>
      <c r="F31" s="1080"/>
      <c r="G31" s="594"/>
      <c r="H31" s="593"/>
      <c r="I31" s="593"/>
      <c r="J31" s="593"/>
      <c r="K31" s="595"/>
      <c r="L31" s="594"/>
      <c r="M31" s="593"/>
      <c r="N31" s="593"/>
      <c r="O31" s="593"/>
      <c r="P31" s="595"/>
      <c r="Q31" s="594"/>
      <c r="R31" s="593"/>
      <c r="S31" s="593"/>
      <c r="T31" s="593"/>
      <c r="U31" s="595"/>
      <c r="V31" s="594"/>
      <c r="W31" s="593"/>
      <c r="X31" s="593"/>
      <c r="Y31" s="593"/>
      <c r="Z31" s="595"/>
      <c r="AA31" s="594"/>
      <c r="AB31" s="593"/>
      <c r="AC31" s="593"/>
      <c r="AD31" s="593"/>
      <c r="AE31" s="595"/>
      <c r="AF31" s="1"/>
      <c r="AG31" s="1"/>
      <c r="AH31" s="594"/>
      <c r="AI31" s="593"/>
      <c r="AJ31" s="593"/>
      <c r="AK31" s="593"/>
      <c r="AL31" s="595"/>
      <c r="AM31" s="594"/>
      <c r="AN31" s="593"/>
      <c r="AO31" s="593"/>
      <c r="AP31" s="593"/>
      <c r="AQ31" s="595"/>
      <c r="AR31" s="594"/>
      <c r="AS31" s="593"/>
      <c r="AT31" s="593"/>
      <c r="AU31" s="593"/>
      <c r="AV31" s="595"/>
      <c r="AW31" s="594"/>
      <c r="AX31" s="593"/>
      <c r="AY31" s="593"/>
      <c r="AZ31" s="593"/>
      <c r="BA31" s="595"/>
      <c r="BB31" s="594"/>
      <c r="BC31" s="593"/>
      <c r="BD31" s="593"/>
      <c r="BE31" s="593"/>
      <c r="BF31" s="595"/>
      <c r="BG31" s="594"/>
      <c r="BH31" s="593"/>
      <c r="BI31" s="593"/>
      <c r="BJ31" s="593"/>
      <c r="BK31" s="595"/>
      <c r="BL31" s="594"/>
      <c r="BM31" s="593"/>
      <c r="BN31" s="593"/>
      <c r="BO31" s="593"/>
      <c r="BP31" s="595"/>
      <c r="BQ31" s="594"/>
      <c r="BR31" s="593"/>
      <c r="BS31" s="593"/>
      <c r="BT31" s="593"/>
      <c r="BU31" s="595"/>
      <c r="BV31" s="594"/>
      <c r="BW31" s="593"/>
      <c r="BX31" s="593"/>
      <c r="BY31" s="593"/>
      <c r="BZ31" s="595"/>
      <c r="CA31" s="25">
        <f t="shared" si="0"/>
        <v>26</v>
      </c>
      <c r="CB31" s="594"/>
      <c r="CC31" s="593"/>
      <c r="CD31" s="593"/>
      <c r="CE31" s="593"/>
      <c r="CF31" s="595"/>
      <c r="CG31" s="594"/>
      <c r="CH31" s="593"/>
      <c r="CI31" s="593"/>
      <c r="CJ31" s="593"/>
      <c r="CK31" s="595"/>
      <c r="CL31" s="594"/>
      <c r="CM31" s="593"/>
      <c r="CN31" s="593"/>
      <c r="CO31" s="593"/>
      <c r="CP31" s="595"/>
      <c r="CQ31" s="594"/>
      <c r="CR31" s="593"/>
      <c r="CS31" s="593"/>
      <c r="CT31" s="593"/>
      <c r="CU31" s="595"/>
      <c r="CV31" s="483"/>
      <c r="CW31" s="483"/>
      <c r="CX31" s="495"/>
      <c r="CY31" s="495"/>
      <c r="CZ31" s="496"/>
      <c r="DA31" s="486"/>
      <c r="DB31" s="495"/>
      <c r="DC31" s="495"/>
      <c r="DD31" s="495"/>
      <c r="DE31" s="497"/>
      <c r="DF31" s="257">
        <f>IF(C31=0," ",ลับ!CX31)</f>
        <v>0</v>
      </c>
      <c r="DG31" s="296">
        <f t="shared" si="1"/>
        <v>0</v>
      </c>
      <c r="DH31" s="71"/>
      <c r="DI31" s="504" t="str">
        <f>IF(B$6="","-",IF(ลับ!$CX83=0,"-",ลับ!$CX83))</f>
        <v>-</v>
      </c>
      <c r="DJ31" s="505" t="str">
        <f>IF(B$6="","-",IF(ลับ!$CX134=0,"-",ลับ!$CX134))</f>
        <v>-</v>
      </c>
      <c r="DK31" s="505" t="str">
        <f>IF(B$6="","-",IF(ลับ!CX185=0,"-",ลับ!$CX185))</f>
        <v>-</v>
      </c>
      <c r="DL31" s="506" t="str">
        <f>IF(B$6="","-",IF(ลับ!$CX237=0,"-",ลับ!$CX237))</f>
        <v>-</v>
      </c>
      <c r="DM31" s="507" t="str">
        <f t="shared" si="2"/>
        <v>-</v>
      </c>
      <c r="DN31" s="507">
        <f>IF(DM31="-",ลับ!$CX$4,ลับ!$CX$4-DM31)</f>
        <v>19</v>
      </c>
    </row>
    <row r="32" spans="1:118" ht="15" customHeight="1">
      <c r="A32" s="519">
        <f>IF('ชื่อ-มาตรฐาน7'!A32="","",'ชื่อ-มาตรฐาน7'!A32)</f>
        <v>27</v>
      </c>
      <c r="B32" s="519" t="str">
        <f>IF('ชื่อ-มาตรฐาน7'!B32="","",'ชื่อ-มาตรฐาน7'!B32)</f>
        <v/>
      </c>
      <c r="C32" s="520" t="str">
        <f>IF('ชื่อ-มาตรฐาน7'!C32="","",'ชื่อ-มาตรฐาน7'!C32)</f>
        <v/>
      </c>
      <c r="D32" s="521" t="str">
        <f>IF('ชื่อ-มาตรฐาน7'!D32="","",'ชื่อ-มาตรฐาน7'!D32)</f>
        <v/>
      </c>
      <c r="E32" s="1068" t="str">
        <f>IF('ชื่อ-มาตรฐาน7'!E32="","",'ชื่อ-มาตรฐาน7'!E32)</f>
        <v/>
      </c>
      <c r="F32" s="1069"/>
      <c r="G32" s="596"/>
      <c r="H32" s="597"/>
      <c r="I32" s="597"/>
      <c r="J32" s="597"/>
      <c r="K32" s="598"/>
      <c r="L32" s="596"/>
      <c r="M32" s="597"/>
      <c r="N32" s="597"/>
      <c r="O32" s="597"/>
      <c r="P32" s="598"/>
      <c r="Q32" s="596"/>
      <c r="R32" s="597"/>
      <c r="S32" s="597"/>
      <c r="T32" s="597"/>
      <c r="U32" s="598"/>
      <c r="V32" s="596"/>
      <c r="W32" s="597"/>
      <c r="X32" s="597"/>
      <c r="Y32" s="597"/>
      <c r="Z32" s="598"/>
      <c r="AA32" s="596"/>
      <c r="AB32" s="597"/>
      <c r="AC32" s="597"/>
      <c r="AD32" s="597"/>
      <c r="AE32" s="598"/>
      <c r="AF32" s="1"/>
      <c r="AG32" s="1"/>
      <c r="AH32" s="596"/>
      <c r="AI32" s="597"/>
      <c r="AJ32" s="597"/>
      <c r="AK32" s="597"/>
      <c r="AL32" s="598"/>
      <c r="AM32" s="596"/>
      <c r="AN32" s="597"/>
      <c r="AO32" s="597"/>
      <c r="AP32" s="597"/>
      <c r="AQ32" s="598"/>
      <c r="AR32" s="596"/>
      <c r="AS32" s="597"/>
      <c r="AT32" s="597"/>
      <c r="AU32" s="597"/>
      <c r="AV32" s="598"/>
      <c r="AW32" s="596"/>
      <c r="AX32" s="597"/>
      <c r="AY32" s="597"/>
      <c r="AZ32" s="597"/>
      <c r="BA32" s="598"/>
      <c r="BB32" s="596"/>
      <c r="BC32" s="597"/>
      <c r="BD32" s="597"/>
      <c r="BE32" s="597"/>
      <c r="BF32" s="598"/>
      <c r="BG32" s="596"/>
      <c r="BH32" s="597"/>
      <c r="BI32" s="597"/>
      <c r="BJ32" s="597"/>
      <c r="BK32" s="598"/>
      <c r="BL32" s="596"/>
      <c r="BM32" s="597"/>
      <c r="BN32" s="597"/>
      <c r="BO32" s="597"/>
      <c r="BP32" s="598"/>
      <c r="BQ32" s="596"/>
      <c r="BR32" s="597"/>
      <c r="BS32" s="597"/>
      <c r="BT32" s="597"/>
      <c r="BU32" s="598"/>
      <c r="BV32" s="596"/>
      <c r="BW32" s="597"/>
      <c r="BX32" s="597"/>
      <c r="BY32" s="597"/>
      <c r="BZ32" s="598"/>
      <c r="CA32" s="26">
        <f t="shared" si="0"/>
        <v>27</v>
      </c>
      <c r="CB32" s="596"/>
      <c r="CC32" s="597"/>
      <c r="CD32" s="597"/>
      <c r="CE32" s="597"/>
      <c r="CF32" s="598"/>
      <c r="CG32" s="596"/>
      <c r="CH32" s="597"/>
      <c r="CI32" s="597"/>
      <c r="CJ32" s="597"/>
      <c r="CK32" s="598"/>
      <c r="CL32" s="596"/>
      <c r="CM32" s="597"/>
      <c r="CN32" s="597"/>
      <c r="CO32" s="597"/>
      <c r="CP32" s="598"/>
      <c r="CQ32" s="596"/>
      <c r="CR32" s="597"/>
      <c r="CS32" s="597"/>
      <c r="CT32" s="597"/>
      <c r="CU32" s="598"/>
      <c r="CV32" s="488"/>
      <c r="CW32" s="488"/>
      <c r="CX32" s="498"/>
      <c r="CY32" s="498"/>
      <c r="CZ32" s="499"/>
      <c r="DA32" s="487"/>
      <c r="DB32" s="498"/>
      <c r="DC32" s="498"/>
      <c r="DD32" s="498"/>
      <c r="DE32" s="500"/>
      <c r="DF32" s="262">
        <f>IF(C32=0," ",ลับ!CX32)</f>
        <v>0</v>
      </c>
      <c r="DG32" s="297">
        <f t="shared" si="1"/>
        <v>0</v>
      </c>
      <c r="DH32" s="69"/>
      <c r="DI32" s="508" t="str">
        <f>IF(B$6="","-",IF(ลับ!$CX84=0,"-",ลับ!$CX84))</f>
        <v>-</v>
      </c>
      <c r="DJ32" s="509" t="str">
        <f>IF(B$6="","-",IF(ลับ!$CX135=0,"-",ลับ!$CX135))</f>
        <v>-</v>
      </c>
      <c r="DK32" s="509" t="str">
        <f>IF(B$6="","-",IF(ลับ!CX186=0,"-",ลับ!$CX186))</f>
        <v>-</v>
      </c>
      <c r="DL32" s="510" t="str">
        <f>IF(B$6="","-",IF(ลับ!$CX238=0,"-",ลับ!$CX238))</f>
        <v>-</v>
      </c>
      <c r="DM32" s="511" t="str">
        <f t="shared" si="2"/>
        <v>-</v>
      </c>
      <c r="DN32" s="511">
        <f>IF(DM32="-",ลับ!$CX$4,ลับ!$CX$4-DM32)</f>
        <v>19</v>
      </c>
    </row>
    <row r="33" spans="1:118" ht="15" customHeight="1">
      <c r="A33" s="519">
        <f>IF('ชื่อ-มาตรฐาน7'!A33="","",'ชื่อ-มาตรฐาน7'!A33)</f>
        <v>28</v>
      </c>
      <c r="B33" s="519" t="str">
        <f>IF('ชื่อ-มาตรฐาน7'!B33="","",'ชื่อ-มาตรฐาน7'!B33)</f>
        <v/>
      </c>
      <c r="C33" s="520" t="str">
        <f>IF('ชื่อ-มาตรฐาน7'!C33="","",'ชื่อ-มาตรฐาน7'!C33)</f>
        <v/>
      </c>
      <c r="D33" s="521" t="str">
        <f>IF('ชื่อ-มาตรฐาน7'!D33="","",'ชื่อ-มาตรฐาน7'!D33)</f>
        <v/>
      </c>
      <c r="E33" s="1068" t="str">
        <f>IF('ชื่อ-มาตรฐาน7'!E33="","",'ชื่อ-มาตรฐาน7'!E33)</f>
        <v/>
      </c>
      <c r="F33" s="1069"/>
      <c r="G33" s="596"/>
      <c r="H33" s="597"/>
      <c r="I33" s="597"/>
      <c r="J33" s="597"/>
      <c r="K33" s="598"/>
      <c r="L33" s="596"/>
      <c r="M33" s="597"/>
      <c r="N33" s="597"/>
      <c r="O33" s="597"/>
      <c r="P33" s="598"/>
      <c r="Q33" s="596"/>
      <c r="R33" s="597"/>
      <c r="S33" s="597"/>
      <c r="T33" s="597"/>
      <c r="U33" s="598"/>
      <c r="V33" s="596"/>
      <c r="W33" s="597"/>
      <c r="X33" s="597"/>
      <c r="Y33" s="597"/>
      <c r="Z33" s="598"/>
      <c r="AA33" s="596"/>
      <c r="AB33" s="597"/>
      <c r="AC33" s="597"/>
      <c r="AD33" s="597"/>
      <c r="AE33" s="598"/>
      <c r="AF33" s="1"/>
      <c r="AG33" s="1"/>
      <c r="AH33" s="596"/>
      <c r="AI33" s="597"/>
      <c r="AJ33" s="597"/>
      <c r="AK33" s="597"/>
      <c r="AL33" s="598"/>
      <c r="AM33" s="596"/>
      <c r="AN33" s="597"/>
      <c r="AO33" s="597"/>
      <c r="AP33" s="597"/>
      <c r="AQ33" s="598"/>
      <c r="AR33" s="596"/>
      <c r="AS33" s="597"/>
      <c r="AT33" s="597"/>
      <c r="AU33" s="597"/>
      <c r="AV33" s="598"/>
      <c r="AW33" s="596"/>
      <c r="AX33" s="597"/>
      <c r="AY33" s="597"/>
      <c r="AZ33" s="597"/>
      <c r="BA33" s="598"/>
      <c r="BB33" s="596"/>
      <c r="BC33" s="597"/>
      <c r="BD33" s="597"/>
      <c r="BE33" s="597"/>
      <c r="BF33" s="598"/>
      <c r="BG33" s="596"/>
      <c r="BH33" s="597"/>
      <c r="BI33" s="597"/>
      <c r="BJ33" s="597"/>
      <c r="BK33" s="598"/>
      <c r="BL33" s="596"/>
      <c r="BM33" s="597"/>
      <c r="BN33" s="597"/>
      <c r="BO33" s="597"/>
      <c r="BP33" s="598"/>
      <c r="BQ33" s="596"/>
      <c r="BR33" s="597"/>
      <c r="BS33" s="597"/>
      <c r="BT33" s="597"/>
      <c r="BU33" s="598"/>
      <c r="BV33" s="596"/>
      <c r="BW33" s="597"/>
      <c r="BX33" s="597"/>
      <c r="BY33" s="597"/>
      <c r="BZ33" s="598"/>
      <c r="CA33" s="26">
        <f t="shared" si="0"/>
        <v>28</v>
      </c>
      <c r="CB33" s="596"/>
      <c r="CC33" s="597"/>
      <c r="CD33" s="597"/>
      <c r="CE33" s="597"/>
      <c r="CF33" s="598"/>
      <c r="CG33" s="596"/>
      <c r="CH33" s="597"/>
      <c r="CI33" s="597"/>
      <c r="CJ33" s="597"/>
      <c r="CK33" s="598"/>
      <c r="CL33" s="596"/>
      <c r="CM33" s="597"/>
      <c r="CN33" s="597"/>
      <c r="CO33" s="597"/>
      <c r="CP33" s="598"/>
      <c r="CQ33" s="596"/>
      <c r="CR33" s="597"/>
      <c r="CS33" s="597"/>
      <c r="CT33" s="597"/>
      <c r="CU33" s="598"/>
      <c r="CV33" s="488"/>
      <c r="CW33" s="488"/>
      <c r="CX33" s="498"/>
      <c r="CY33" s="498"/>
      <c r="CZ33" s="499"/>
      <c r="DA33" s="487"/>
      <c r="DB33" s="498"/>
      <c r="DC33" s="498"/>
      <c r="DD33" s="498"/>
      <c r="DE33" s="500"/>
      <c r="DF33" s="262">
        <f>IF(C33=0," ",ลับ!CX33)</f>
        <v>0</v>
      </c>
      <c r="DG33" s="297">
        <f t="shared" si="1"/>
        <v>0</v>
      </c>
      <c r="DH33" s="69"/>
      <c r="DI33" s="508" t="str">
        <f>IF(B$6="","-",IF(ลับ!$CX85=0,"-",ลับ!$CX85))</f>
        <v>-</v>
      </c>
      <c r="DJ33" s="509" t="str">
        <f>IF(B$6="","-",IF(ลับ!$CX136=0,"-",ลับ!$CX136))</f>
        <v>-</v>
      </c>
      <c r="DK33" s="509" t="str">
        <f>IF(B$6="","-",IF(ลับ!CX187=0,"-",ลับ!$CX187))</f>
        <v>-</v>
      </c>
      <c r="DL33" s="510" t="str">
        <f>IF(B$6="","-",IF(ลับ!$CX239=0,"-",ลับ!$CX239))</f>
        <v>-</v>
      </c>
      <c r="DM33" s="511" t="str">
        <f t="shared" si="2"/>
        <v>-</v>
      </c>
      <c r="DN33" s="511">
        <f>IF(DM33="-",ลับ!$CX$4,ลับ!$CX$4-DM33)</f>
        <v>19</v>
      </c>
    </row>
    <row r="34" spans="1:118" ht="15" customHeight="1">
      <c r="A34" s="519">
        <f>IF('ชื่อ-มาตรฐาน7'!A34="","",'ชื่อ-มาตรฐาน7'!A34)</f>
        <v>29</v>
      </c>
      <c r="B34" s="519" t="str">
        <f>IF('ชื่อ-มาตรฐาน7'!B34="","",'ชื่อ-มาตรฐาน7'!B34)</f>
        <v/>
      </c>
      <c r="C34" s="520" t="str">
        <f>IF('ชื่อ-มาตรฐาน7'!C34="","",'ชื่อ-มาตรฐาน7'!C34)</f>
        <v/>
      </c>
      <c r="D34" s="521" t="str">
        <f>IF('ชื่อ-มาตรฐาน7'!D34="","",'ชื่อ-มาตรฐาน7'!D34)</f>
        <v/>
      </c>
      <c r="E34" s="1068" t="str">
        <f>IF('ชื่อ-มาตรฐาน7'!E34="","",'ชื่อ-มาตรฐาน7'!E34)</f>
        <v/>
      </c>
      <c r="F34" s="1069"/>
      <c r="G34" s="596"/>
      <c r="H34" s="597"/>
      <c r="I34" s="597"/>
      <c r="J34" s="597"/>
      <c r="K34" s="598"/>
      <c r="L34" s="596"/>
      <c r="M34" s="597"/>
      <c r="N34" s="597"/>
      <c r="O34" s="597"/>
      <c r="P34" s="598"/>
      <c r="Q34" s="596"/>
      <c r="R34" s="597"/>
      <c r="S34" s="597"/>
      <c r="T34" s="597"/>
      <c r="U34" s="598"/>
      <c r="V34" s="596"/>
      <c r="W34" s="597"/>
      <c r="X34" s="597"/>
      <c r="Y34" s="597"/>
      <c r="Z34" s="598"/>
      <c r="AA34" s="596"/>
      <c r="AB34" s="597"/>
      <c r="AC34" s="597"/>
      <c r="AD34" s="597"/>
      <c r="AE34" s="598"/>
      <c r="AF34" s="1"/>
      <c r="AG34" s="1"/>
      <c r="AH34" s="596"/>
      <c r="AI34" s="597"/>
      <c r="AJ34" s="597"/>
      <c r="AK34" s="597"/>
      <c r="AL34" s="598"/>
      <c r="AM34" s="596"/>
      <c r="AN34" s="597"/>
      <c r="AO34" s="597"/>
      <c r="AP34" s="597"/>
      <c r="AQ34" s="598"/>
      <c r="AR34" s="596"/>
      <c r="AS34" s="597"/>
      <c r="AT34" s="597"/>
      <c r="AU34" s="597"/>
      <c r="AV34" s="598"/>
      <c r="AW34" s="596"/>
      <c r="AX34" s="597"/>
      <c r="AY34" s="597"/>
      <c r="AZ34" s="597"/>
      <c r="BA34" s="598"/>
      <c r="BB34" s="596"/>
      <c r="BC34" s="597"/>
      <c r="BD34" s="597"/>
      <c r="BE34" s="597"/>
      <c r="BF34" s="598"/>
      <c r="BG34" s="596"/>
      <c r="BH34" s="597"/>
      <c r="BI34" s="597"/>
      <c r="BJ34" s="597"/>
      <c r="BK34" s="598"/>
      <c r="BL34" s="596"/>
      <c r="BM34" s="597"/>
      <c r="BN34" s="597"/>
      <c r="BO34" s="597"/>
      <c r="BP34" s="598"/>
      <c r="BQ34" s="596"/>
      <c r="BR34" s="597"/>
      <c r="BS34" s="597"/>
      <c r="BT34" s="597"/>
      <c r="BU34" s="598"/>
      <c r="BV34" s="596"/>
      <c r="BW34" s="597"/>
      <c r="BX34" s="597"/>
      <c r="BY34" s="597"/>
      <c r="BZ34" s="598"/>
      <c r="CA34" s="26">
        <f t="shared" si="0"/>
        <v>29</v>
      </c>
      <c r="CB34" s="596"/>
      <c r="CC34" s="597"/>
      <c r="CD34" s="597"/>
      <c r="CE34" s="597"/>
      <c r="CF34" s="598"/>
      <c r="CG34" s="596"/>
      <c r="CH34" s="597"/>
      <c r="CI34" s="597"/>
      <c r="CJ34" s="597"/>
      <c r="CK34" s="598"/>
      <c r="CL34" s="596"/>
      <c r="CM34" s="597"/>
      <c r="CN34" s="597"/>
      <c r="CO34" s="597"/>
      <c r="CP34" s="598"/>
      <c r="CQ34" s="596"/>
      <c r="CR34" s="597"/>
      <c r="CS34" s="597"/>
      <c r="CT34" s="597"/>
      <c r="CU34" s="598"/>
      <c r="CV34" s="488"/>
      <c r="CW34" s="488"/>
      <c r="CX34" s="498"/>
      <c r="CY34" s="498"/>
      <c r="CZ34" s="499"/>
      <c r="DA34" s="487"/>
      <c r="DB34" s="498"/>
      <c r="DC34" s="498"/>
      <c r="DD34" s="498"/>
      <c r="DE34" s="500"/>
      <c r="DF34" s="262">
        <f>IF(C34=0," ",ลับ!CX34)</f>
        <v>0</v>
      </c>
      <c r="DG34" s="297">
        <f t="shared" si="1"/>
        <v>0</v>
      </c>
      <c r="DH34" s="69"/>
      <c r="DI34" s="508" t="str">
        <f>IF(B$6="","-",IF(ลับ!$CX86=0,"-",ลับ!$CX86))</f>
        <v>-</v>
      </c>
      <c r="DJ34" s="509" t="str">
        <f>IF(B$6="","-",IF(ลับ!$CX137=0,"-",ลับ!$CX137))</f>
        <v>-</v>
      </c>
      <c r="DK34" s="509" t="str">
        <f>IF(B$6="","-",IF(ลับ!CX188=0,"-",ลับ!$CX188))</f>
        <v>-</v>
      </c>
      <c r="DL34" s="510" t="str">
        <f>IF(B$6="","-",IF(ลับ!$CX240=0,"-",ลับ!$CX240))</f>
        <v>-</v>
      </c>
      <c r="DM34" s="511" t="str">
        <f t="shared" si="2"/>
        <v>-</v>
      </c>
      <c r="DN34" s="511">
        <f>IF(DM34="-",ลับ!$CX$4,ลับ!$CX$4-DM34)</f>
        <v>19</v>
      </c>
    </row>
    <row r="35" spans="1:118" ht="15" customHeight="1" thickBot="1">
      <c r="A35" s="522">
        <f>IF('ชื่อ-มาตรฐาน7'!A35="","",'ชื่อ-มาตรฐาน7'!A35)</f>
        <v>30</v>
      </c>
      <c r="B35" s="522" t="str">
        <f>IF('ชื่อ-มาตรฐาน7'!B35="","",'ชื่อ-มาตรฐาน7'!B35)</f>
        <v/>
      </c>
      <c r="C35" s="523" t="str">
        <f>IF('ชื่อ-มาตรฐาน7'!C35="","",'ชื่อ-มาตรฐาน7'!C35)</f>
        <v/>
      </c>
      <c r="D35" s="524" t="str">
        <f>IF('ชื่อ-มาตรฐาน7'!D35="","",'ชื่อ-มาตรฐาน7'!D35)</f>
        <v/>
      </c>
      <c r="E35" s="1077" t="str">
        <f>IF('ชื่อ-มาตรฐาน7'!E35="","",'ชื่อ-มาตรฐาน7'!E35)</f>
        <v/>
      </c>
      <c r="F35" s="1078"/>
      <c r="G35" s="599"/>
      <c r="H35" s="600"/>
      <c r="I35" s="600"/>
      <c r="J35" s="600"/>
      <c r="K35" s="601"/>
      <c r="L35" s="599"/>
      <c r="M35" s="600"/>
      <c r="N35" s="600"/>
      <c r="O35" s="600"/>
      <c r="P35" s="601"/>
      <c r="Q35" s="599"/>
      <c r="R35" s="600"/>
      <c r="S35" s="600"/>
      <c r="T35" s="600"/>
      <c r="U35" s="601"/>
      <c r="V35" s="599"/>
      <c r="W35" s="600"/>
      <c r="X35" s="600"/>
      <c r="Y35" s="600"/>
      <c r="Z35" s="601"/>
      <c r="AA35" s="599"/>
      <c r="AB35" s="600"/>
      <c r="AC35" s="600"/>
      <c r="AD35" s="600"/>
      <c r="AE35" s="601"/>
      <c r="AF35" s="1"/>
      <c r="AG35" s="1"/>
      <c r="AH35" s="599"/>
      <c r="AI35" s="600"/>
      <c r="AJ35" s="600"/>
      <c r="AK35" s="600"/>
      <c r="AL35" s="601"/>
      <c r="AM35" s="599"/>
      <c r="AN35" s="600"/>
      <c r="AO35" s="600"/>
      <c r="AP35" s="600"/>
      <c r="AQ35" s="601"/>
      <c r="AR35" s="599"/>
      <c r="AS35" s="600"/>
      <c r="AT35" s="600"/>
      <c r="AU35" s="600"/>
      <c r="AV35" s="601"/>
      <c r="AW35" s="599"/>
      <c r="AX35" s="600"/>
      <c r="AY35" s="600"/>
      <c r="AZ35" s="600"/>
      <c r="BA35" s="601"/>
      <c r="BB35" s="599"/>
      <c r="BC35" s="600"/>
      <c r="BD35" s="600"/>
      <c r="BE35" s="600"/>
      <c r="BF35" s="601"/>
      <c r="BG35" s="599"/>
      <c r="BH35" s="600"/>
      <c r="BI35" s="600"/>
      <c r="BJ35" s="600"/>
      <c r="BK35" s="601"/>
      <c r="BL35" s="599"/>
      <c r="BM35" s="600"/>
      <c r="BN35" s="600"/>
      <c r="BO35" s="600"/>
      <c r="BP35" s="601"/>
      <c r="BQ35" s="599"/>
      <c r="BR35" s="600"/>
      <c r="BS35" s="600"/>
      <c r="BT35" s="600"/>
      <c r="BU35" s="601"/>
      <c r="BV35" s="599"/>
      <c r="BW35" s="600"/>
      <c r="BX35" s="600"/>
      <c r="BY35" s="600"/>
      <c r="BZ35" s="601"/>
      <c r="CA35" s="27">
        <f t="shared" si="0"/>
        <v>30</v>
      </c>
      <c r="CB35" s="599"/>
      <c r="CC35" s="600"/>
      <c r="CD35" s="600"/>
      <c r="CE35" s="600"/>
      <c r="CF35" s="601"/>
      <c r="CG35" s="599"/>
      <c r="CH35" s="600"/>
      <c r="CI35" s="600"/>
      <c r="CJ35" s="600"/>
      <c r="CK35" s="601"/>
      <c r="CL35" s="599"/>
      <c r="CM35" s="600"/>
      <c r="CN35" s="600"/>
      <c r="CO35" s="600"/>
      <c r="CP35" s="601"/>
      <c r="CQ35" s="599"/>
      <c r="CR35" s="600"/>
      <c r="CS35" s="600"/>
      <c r="CT35" s="600"/>
      <c r="CU35" s="601"/>
      <c r="CV35" s="492"/>
      <c r="CW35" s="492"/>
      <c r="CX35" s="501"/>
      <c r="CY35" s="501"/>
      <c r="CZ35" s="502"/>
      <c r="DA35" s="491"/>
      <c r="DB35" s="501"/>
      <c r="DC35" s="501"/>
      <c r="DD35" s="501"/>
      <c r="DE35" s="503"/>
      <c r="DF35" s="272">
        <f>IF(C35=0," ",ลับ!CX35)</f>
        <v>0</v>
      </c>
      <c r="DG35" s="298">
        <f t="shared" si="1"/>
        <v>0</v>
      </c>
      <c r="DH35" s="72"/>
      <c r="DI35" s="512" t="str">
        <f>IF(B$6="","-",IF(ลับ!$CX87=0,"-",ลับ!$CX87))</f>
        <v>-</v>
      </c>
      <c r="DJ35" s="513" t="str">
        <f>IF(B$6="","-",IF(ลับ!$CX138=0,"-",ลับ!$CX138))</f>
        <v>-</v>
      </c>
      <c r="DK35" s="513" t="str">
        <f>IF(B$6="","-",IF(ลับ!CX189=0,"-",ลับ!$CX189))</f>
        <v>-</v>
      </c>
      <c r="DL35" s="514" t="str">
        <f>IF(B$6="","-",IF(ลับ!$CX241=0,"-",ลับ!$CX241))</f>
        <v>-</v>
      </c>
      <c r="DM35" s="515" t="str">
        <f t="shared" si="2"/>
        <v>-</v>
      </c>
      <c r="DN35" s="515">
        <f>IF(DM35="-",ลับ!$CX$4,ลับ!$CX$4-DM35)</f>
        <v>19</v>
      </c>
    </row>
    <row r="36" spans="1:118" ht="15" customHeight="1">
      <c r="A36" s="516">
        <f>IF('ชื่อ-มาตรฐาน7'!A36="","",'ชื่อ-มาตรฐาน7'!A36)</f>
        <v>31</v>
      </c>
      <c r="B36" s="516" t="str">
        <f>IF('ชื่อ-มาตรฐาน7'!B36="","",'ชื่อ-มาตรฐาน7'!B36)</f>
        <v/>
      </c>
      <c r="C36" s="517" t="str">
        <f>IF('ชื่อ-มาตรฐาน7'!C36="","",'ชื่อ-มาตรฐาน7'!C36)</f>
        <v/>
      </c>
      <c r="D36" s="518" t="str">
        <f>IF('ชื่อ-มาตรฐาน7'!D36="","",'ชื่อ-มาตรฐาน7'!D36)</f>
        <v/>
      </c>
      <c r="E36" s="1079" t="str">
        <f>IF('ชื่อ-มาตรฐาน7'!E36="","",'ชื่อ-มาตรฐาน7'!E36)</f>
        <v/>
      </c>
      <c r="F36" s="1080"/>
      <c r="G36" s="594"/>
      <c r="H36" s="593"/>
      <c r="I36" s="593"/>
      <c r="J36" s="593"/>
      <c r="K36" s="595"/>
      <c r="L36" s="594"/>
      <c r="M36" s="593"/>
      <c r="N36" s="593"/>
      <c r="O36" s="593"/>
      <c r="P36" s="595"/>
      <c r="Q36" s="594"/>
      <c r="R36" s="593"/>
      <c r="S36" s="593"/>
      <c r="T36" s="593"/>
      <c r="U36" s="595"/>
      <c r="V36" s="594"/>
      <c r="W36" s="593"/>
      <c r="X36" s="593"/>
      <c r="Y36" s="593"/>
      <c r="Z36" s="595"/>
      <c r="AA36" s="594"/>
      <c r="AB36" s="593"/>
      <c r="AC36" s="593"/>
      <c r="AD36" s="593"/>
      <c r="AE36" s="595"/>
      <c r="AF36" s="1"/>
      <c r="AG36" s="1"/>
      <c r="AH36" s="594"/>
      <c r="AI36" s="593"/>
      <c r="AJ36" s="593"/>
      <c r="AK36" s="593"/>
      <c r="AL36" s="595"/>
      <c r="AM36" s="594"/>
      <c r="AN36" s="593"/>
      <c r="AO36" s="593"/>
      <c r="AP36" s="593"/>
      <c r="AQ36" s="595"/>
      <c r="AR36" s="594"/>
      <c r="AS36" s="593"/>
      <c r="AT36" s="593"/>
      <c r="AU36" s="593"/>
      <c r="AV36" s="595"/>
      <c r="AW36" s="594"/>
      <c r="AX36" s="593"/>
      <c r="AY36" s="593"/>
      <c r="AZ36" s="593"/>
      <c r="BA36" s="595"/>
      <c r="BB36" s="594"/>
      <c r="BC36" s="593"/>
      <c r="BD36" s="593"/>
      <c r="BE36" s="593"/>
      <c r="BF36" s="595"/>
      <c r="BG36" s="594"/>
      <c r="BH36" s="593"/>
      <c r="BI36" s="593"/>
      <c r="BJ36" s="593"/>
      <c r="BK36" s="595"/>
      <c r="BL36" s="594"/>
      <c r="BM36" s="593"/>
      <c r="BN36" s="593"/>
      <c r="BO36" s="593"/>
      <c r="BP36" s="595"/>
      <c r="BQ36" s="594"/>
      <c r="BR36" s="593"/>
      <c r="BS36" s="593"/>
      <c r="BT36" s="593"/>
      <c r="BU36" s="595"/>
      <c r="BV36" s="594"/>
      <c r="BW36" s="593"/>
      <c r="BX36" s="593"/>
      <c r="BY36" s="593"/>
      <c r="BZ36" s="595"/>
      <c r="CA36" s="25">
        <f t="shared" si="0"/>
        <v>31</v>
      </c>
      <c r="CB36" s="594"/>
      <c r="CC36" s="593"/>
      <c r="CD36" s="593"/>
      <c r="CE36" s="593"/>
      <c r="CF36" s="595"/>
      <c r="CG36" s="594"/>
      <c r="CH36" s="593"/>
      <c r="CI36" s="593"/>
      <c r="CJ36" s="593"/>
      <c r="CK36" s="595"/>
      <c r="CL36" s="594"/>
      <c r="CM36" s="593"/>
      <c r="CN36" s="593"/>
      <c r="CO36" s="593"/>
      <c r="CP36" s="595"/>
      <c r="CQ36" s="594"/>
      <c r="CR36" s="593"/>
      <c r="CS36" s="593"/>
      <c r="CT36" s="593"/>
      <c r="CU36" s="595"/>
      <c r="CV36" s="483"/>
      <c r="CW36" s="483"/>
      <c r="CX36" s="495"/>
      <c r="CY36" s="495"/>
      <c r="CZ36" s="496"/>
      <c r="DA36" s="486"/>
      <c r="DB36" s="495"/>
      <c r="DC36" s="495"/>
      <c r="DD36" s="495"/>
      <c r="DE36" s="497"/>
      <c r="DF36" s="257">
        <f>IF(C36=0," ",ลับ!CX36)</f>
        <v>0</v>
      </c>
      <c r="DG36" s="296">
        <f t="shared" si="1"/>
        <v>0</v>
      </c>
      <c r="DH36" s="68"/>
      <c r="DI36" s="504" t="str">
        <f>IF(B$6="","-",IF(ลับ!$CX88=0,"-",ลับ!$CX88))</f>
        <v>-</v>
      </c>
      <c r="DJ36" s="505" t="str">
        <f>IF(B$6="","-",IF(ลับ!$CX139=0,"-",ลับ!$CX139))</f>
        <v>-</v>
      </c>
      <c r="DK36" s="505" t="str">
        <f>IF(B$6="","-",IF(ลับ!CX190=0,"-",ลับ!$CX190))</f>
        <v>-</v>
      </c>
      <c r="DL36" s="506" t="str">
        <f>IF(B$6="","-",IF(ลับ!$CX242=0,"-",ลับ!$CX242))</f>
        <v>-</v>
      </c>
      <c r="DM36" s="507" t="str">
        <f t="shared" si="2"/>
        <v>-</v>
      </c>
      <c r="DN36" s="507">
        <f>IF(DM36="-",ลับ!$CX$4,ลับ!$CX$4-DM36)</f>
        <v>19</v>
      </c>
    </row>
    <row r="37" spans="1:118" ht="15" customHeight="1">
      <c r="A37" s="519">
        <f>IF('ชื่อ-มาตรฐาน7'!A37="","",'ชื่อ-มาตรฐาน7'!A37)</f>
        <v>32</v>
      </c>
      <c r="B37" s="519" t="str">
        <f>IF('ชื่อ-มาตรฐาน7'!B37="","",'ชื่อ-มาตรฐาน7'!B37)</f>
        <v/>
      </c>
      <c r="C37" s="520" t="str">
        <f>IF('ชื่อ-มาตรฐาน7'!C37="","",'ชื่อ-มาตรฐาน7'!C37)</f>
        <v/>
      </c>
      <c r="D37" s="521" t="str">
        <f>IF('ชื่อ-มาตรฐาน7'!D37="","",'ชื่อ-มาตรฐาน7'!D37)</f>
        <v/>
      </c>
      <c r="E37" s="1068" t="str">
        <f>IF('ชื่อ-มาตรฐาน7'!E37="","",'ชื่อ-มาตรฐาน7'!E37)</f>
        <v/>
      </c>
      <c r="F37" s="1069"/>
      <c r="G37" s="596"/>
      <c r="H37" s="597"/>
      <c r="I37" s="597"/>
      <c r="J37" s="597"/>
      <c r="K37" s="598"/>
      <c r="L37" s="596"/>
      <c r="M37" s="597"/>
      <c r="N37" s="597"/>
      <c r="O37" s="597"/>
      <c r="P37" s="598"/>
      <c r="Q37" s="596"/>
      <c r="R37" s="597"/>
      <c r="S37" s="597"/>
      <c r="T37" s="597"/>
      <c r="U37" s="598"/>
      <c r="V37" s="596"/>
      <c r="W37" s="597"/>
      <c r="X37" s="597"/>
      <c r="Y37" s="597"/>
      <c r="Z37" s="598"/>
      <c r="AA37" s="596"/>
      <c r="AB37" s="597"/>
      <c r="AC37" s="597"/>
      <c r="AD37" s="597"/>
      <c r="AE37" s="598"/>
      <c r="AF37" s="1"/>
      <c r="AG37" s="1"/>
      <c r="AH37" s="596"/>
      <c r="AI37" s="597"/>
      <c r="AJ37" s="597"/>
      <c r="AK37" s="597"/>
      <c r="AL37" s="598"/>
      <c r="AM37" s="596"/>
      <c r="AN37" s="597"/>
      <c r="AO37" s="597"/>
      <c r="AP37" s="597"/>
      <c r="AQ37" s="598"/>
      <c r="AR37" s="596"/>
      <c r="AS37" s="597"/>
      <c r="AT37" s="597"/>
      <c r="AU37" s="597"/>
      <c r="AV37" s="598"/>
      <c r="AW37" s="596"/>
      <c r="AX37" s="597"/>
      <c r="AY37" s="597"/>
      <c r="AZ37" s="597"/>
      <c r="BA37" s="598"/>
      <c r="BB37" s="596"/>
      <c r="BC37" s="597"/>
      <c r="BD37" s="597"/>
      <c r="BE37" s="597"/>
      <c r="BF37" s="598"/>
      <c r="BG37" s="596"/>
      <c r="BH37" s="597"/>
      <c r="BI37" s="597"/>
      <c r="BJ37" s="597"/>
      <c r="BK37" s="598"/>
      <c r="BL37" s="596"/>
      <c r="BM37" s="597"/>
      <c r="BN37" s="597"/>
      <c r="BO37" s="597"/>
      <c r="BP37" s="598"/>
      <c r="BQ37" s="596"/>
      <c r="BR37" s="597"/>
      <c r="BS37" s="597"/>
      <c r="BT37" s="597"/>
      <c r="BU37" s="598"/>
      <c r="BV37" s="596"/>
      <c r="BW37" s="597"/>
      <c r="BX37" s="597"/>
      <c r="BY37" s="597"/>
      <c r="BZ37" s="598"/>
      <c r="CA37" s="26">
        <f t="shared" si="0"/>
        <v>32</v>
      </c>
      <c r="CB37" s="596"/>
      <c r="CC37" s="597"/>
      <c r="CD37" s="597"/>
      <c r="CE37" s="597"/>
      <c r="CF37" s="598"/>
      <c r="CG37" s="596"/>
      <c r="CH37" s="597"/>
      <c r="CI37" s="597"/>
      <c r="CJ37" s="597"/>
      <c r="CK37" s="598"/>
      <c r="CL37" s="596"/>
      <c r="CM37" s="597"/>
      <c r="CN37" s="597"/>
      <c r="CO37" s="597"/>
      <c r="CP37" s="598"/>
      <c r="CQ37" s="596"/>
      <c r="CR37" s="597"/>
      <c r="CS37" s="597"/>
      <c r="CT37" s="597"/>
      <c r="CU37" s="598"/>
      <c r="CV37" s="488"/>
      <c r="CW37" s="488"/>
      <c r="CX37" s="498"/>
      <c r="CY37" s="498"/>
      <c r="CZ37" s="499"/>
      <c r="DA37" s="487"/>
      <c r="DB37" s="498"/>
      <c r="DC37" s="498"/>
      <c r="DD37" s="498"/>
      <c r="DE37" s="500"/>
      <c r="DF37" s="262">
        <f>IF(C37=0," ",ลับ!CX37)</f>
        <v>0</v>
      </c>
      <c r="DG37" s="297">
        <f t="shared" si="1"/>
        <v>0</v>
      </c>
      <c r="DH37" s="69"/>
      <c r="DI37" s="508" t="str">
        <f>IF(B$6="","-",IF(ลับ!$CX89=0,"-",ลับ!$CX89))</f>
        <v>-</v>
      </c>
      <c r="DJ37" s="509" t="str">
        <f>IF(B$6="","-",IF(ลับ!$CX140=0,"-",ลับ!$CX140))</f>
        <v>-</v>
      </c>
      <c r="DK37" s="509" t="str">
        <f>IF(B$6="","-",IF(ลับ!CX191=0,"-",ลับ!$CX191))</f>
        <v>-</v>
      </c>
      <c r="DL37" s="510" t="str">
        <f>IF(B$6="","-",IF(ลับ!$CX243=0,"-",ลับ!$CX243))</f>
        <v>-</v>
      </c>
      <c r="DM37" s="511" t="str">
        <f t="shared" si="2"/>
        <v>-</v>
      </c>
      <c r="DN37" s="511">
        <f>IF(DM37="-",ลับ!$CX$4,ลับ!$CX$4-DM37)</f>
        <v>19</v>
      </c>
    </row>
    <row r="38" spans="1:118" ht="15" customHeight="1">
      <c r="A38" s="519">
        <f>IF('ชื่อ-มาตรฐาน7'!A38="","",'ชื่อ-มาตรฐาน7'!A38)</f>
        <v>33</v>
      </c>
      <c r="B38" s="519" t="str">
        <f>IF('ชื่อ-มาตรฐาน7'!B38="","",'ชื่อ-มาตรฐาน7'!B38)</f>
        <v/>
      </c>
      <c r="C38" s="520" t="str">
        <f>IF('ชื่อ-มาตรฐาน7'!C38="","",'ชื่อ-มาตรฐาน7'!C38)</f>
        <v/>
      </c>
      <c r="D38" s="521" t="str">
        <f>IF('ชื่อ-มาตรฐาน7'!D38="","",'ชื่อ-มาตรฐาน7'!D38)</f>
        <v/>
      </c>
      <c r="E38" s="1068" t="str">
        <f>IF('ชื่อ-มาตรฐาน7'!E38="","",'ชื่อ-มาตรฐาน7'!E38)</f>
        <v/>
      </c>
      <c r="F38" s="1069"/>
      <c r="G38" s="596"/>
      <c r="H38" s="597"/>
      <c r="I38" s="597"/>
      <c r="J38" s="597"/>
      <c r="K38" s="598"/>
      <c r="L38" s="596"/>
      <c r="M38" s="597"/>
      <c r="N38" s="597"/>
      <c r="O38" s="597"/>
      <c r="P38" s="598"/>
      <c r="Q38" s="596"/>
      <c r="R38" s="597"/>
      <c r="S38" s="597"/>
      <c r="T38" s="597"/>
      <c r="U38" s="598"/>
      <c r="V38" s="596"/>
      <c r="W38" s="597"/>
      <c r="X38" s="597"/>
      <c r="Y38" s="597"/>
      <c r="Z38" s="598"/>
      <c r="AA38" s="596"/>
      <c r="AB38" s="597"/>
      <c r="AC38" s="597"/>
      <c r="AD38" s="597"/>
      <c r="AE38" s="598"/>
      <c r="AF38" s="1"/>
      <c r="AG38" s="1"/>
      <c r="AH38" s="596"/>
      <c r="AI38" s="597"/>
      <c r="AJ38" s="597"/>
      <c r="AK38" s="597"/>
      <c r="AL38" s="598"/>
      <c r="AM38" s="596"/>
      <c r="AN38" s="597"/>
      <c r="AO38" s="597"/>
      <c r="AP38" s="597"/>
      <c r="AQ38" s="598"/>
      <c r="AR38" s="596"/>
      <c r="AS38" s="597"/>
      <c r="AT38" s="597"/>
      <c r="AU38" s="597"/>
      <c r="AV38" s="598"/>
      <c r="AW38" s="596"/>
      <c r="AX38" s="597"/>
      <c r="AY38" s="597"/>
      <c r="AZ38" s="597"/>
      <c r="BA38" s="598"/>
      <c r="BB38" s="596"/>
      <c r="BC38" s="597"/>
      <c r="BD38" s="597"/>
      <c r="BE38" s="597"/>
      <c r="BF38" s="598"/>
      <c r="BG38" s="596"/>
      <c r="BH38" s="597"/>
      <c r="BI38" s="597"/>
      <c r="BJ38" s="597"/>
      <c r="BK38" s="598"/>
      <c r="BL38" s="596"/>
      <c r="BM38" s="597"/>
      <c r="BN38" s="597"/>
      <c r="BO38" s="597"/>
      <c r="BP38" s="598"/>
      <c r="BQ38" s="596"/>
      <c r="BR38" s="597"/>
      <c r="BS38" s="597"/>
      <c r="BT38" s="597"/>
      <c r="BU38" s="598"/>
      <c r="BV38" s="596"/>
      <c r="BW38" s="597"/>
      <c r="BX38" s="597"/>
      <c r="BY38" s="597"/>
      <c r="BZ38" s="598"/>
      <c r="CA38" s="26">
        <f t="shared" si="0"/>
        <v>33</v>
      </c>
      <c r="CB38" s="596"/>
      <c r="CC38" s="597"/>
      <c r="CD38" s="597"/>
      <c r="CE38" s="597"/>
      <c r="CF38" s="598"/>
      <c r="CG38" s="596"/>
      <c r="CH38" s="597"/>
      <c r="CI38" s="597"/>
      <c r="CJ38" s="597"/>
      <c r="CK38" s="598"/>
      <c r="CL38" s="596"/>
      <c r="CM38" s="597"/>
      <c r="CN38" s="597"/>
      <c r="CO38" s="597"/>
      <c r="CP38" s="598"/>
      <c r="CQ38" s="596"/>
      <c r="CR38" s="597"/>
      <c r="CS38" s="597"/>
      <c r="CT38" s="597"/>
      <c r="CU38" s="598"/>
      <c r="CV38" s="488"/>
      <c r="CW38" s="488"/>
      <c r="CX38" s="498"/>
      <c r="CY38" s="498"/>
      <c r="CZ38" s="499"/>
      <c r="DA38" s="487"/>
      <c r="DB38" s="498"/>
      <c r="DC38" s="498"/>
      <c r="DD38" s="498"/>
      <c r="DE38" s="500"/>
      <c r="DF38" s="262">
        <f>IF(C38=0," ",ลับ!CX38)</f>
        <v>0</v>
      </c>
      <c r="DG38" s="297">
        <f t="shared" si="1"/>
        <v>0</v>
      </c>
      <c r="DH38" s="69"/>
      <c r="DI38" s="508" t="str">
        <f>IF(B$6="","-",IF(ลับ!$CX90=0,"-",ลับ!$CX90))</f>
        <v>-</v>
      </c>
      <c r="DJ38" s="509" t="str">
        <f>IF(B$6="","-",IF(ลับ!$CX141=0,"-",ลับ!$CX141))</f>
        <v>-</v>
      </c>
      <c r="DK38" s="509" t="str">
        <f>IF(B$6="","-",IF(ลับ!CX192=0,"-",ลับ!$CX192))</f>
        <v>-</v>
      </c>
      <c r="DL38" s="510" t="str">
        <f>IF(B$6="","-",IF(ลับ!$CX244=0,"-",ลับ!$CX244))</f>
        <v>-</v>
      </c>
      <c r="DM38" s="511" t="str">
        <f t="shared" si="2"/>
        <v>-</v>
      </c>
      <c r="DN38" s="511">
        <f>IF(DM38="-",ลับ!$CX$4,ลับ!$CX$4-DM38)</f>
        <v>19</v>
      </c>
    </row>
    <row r="39" spans="1:118" ht="15" customHeight="1">
      <c r="A39" s="519">
        <f>IF('ชื่อ-มาตรฐาน7'!A39="","",'ชื่อ-มาตรฐาน7'!A39)</f>
        <v>34</v>
      </c>
      <c r="B39" s="519" t="str">
        <f>IF('ชื่อ-มาตรฐาน7'!B39="","",'ชื่อ-มาตรฐาน7'!B39)</f>
        <v/>
      </c>
      <c r="C39" s="520" t="str">
        <f>IF('ชื่อ-มาตรฐาน7'!C39="","",'ชื่อ-มาตรฐาน7'!C39)</f>
        <v/>
      </c>
      <c r="D39" s="521" t="str">
        <f>IF('ชื่อ-มาตรฐาน7'!D39="","",'ชื่อ-มาตรฐาน7'!D39)</f>
        <v/>
      </c>
      <c r="E39" s="1068" t="str">
        <f>IF('ชื่อ-มาตรฐาน7'!E39="","",'ชื่อ-มาตรฐาน7'!E39)</f>
        <v/>
      </c>
      <c r="F39" s="1069"/>
      <c r="G39" s="596"/>
      <c r="H39" s="597"/>
      <c r="I39" s="597"/>
      <c r="J39" s="597"/>
      <c r="K39" s="598"/>
      <c r="L39" s="596"/>
      <c r="M39" s="597"/>
      <c r="N39" s="597"/>
      <c r="O39" s="597"/>
      <c r="P39" s="598"/>
      <c r="Q39" s="596"/>
      <c r="R39" s="597"/>
      <c r="S39" s="597"/>
      <c r="T39" s="597"/>
      <c r="U39" s="598"/>
      <c r="V39" s="596"/>
      <c r="W39" s="597"/>
      <c r="X39" s="597"/>
      <c r="Y39" s="597"/>
      <c r="Z39" s="598"/>
      <c r="AA39" s="596"/>
      <c r="AB39" s="597"/>
      <c r="AC39" s="597"/>
      <c r="AD39" s="597"/>
      <c r="AE39" s="598"/>
      <c r="AF39" s="1"/>
      <c r="AG39" s="1"/>
      <c r="AH39" s="596"/>
      <c r="AI39" s="597"/>
      <c r="AJ39" s="597"/>
      <c r="AK39" s="597"/>
      <c r="AL39" s="598"/>
      <c r="AM39" s="596"/>
      <c r="AN39" s="597"/>
      <c r="AO39" s="597"/>
      <c r="AP39" s="597"/>
      <c r="AQ39" s="598"/>
      <c r="AR39" s="596"/>
      <c r="AS39" s="597"/>
      <c r="AT39" s="597"/>
      <c r="AU39" s="597"/>
      <c r="AV39" s="598"/>
      <c r="AW39" s="596"/>
      <c r="AX39" s="597"/>
      <c r="AY39" s="597"/>
      <c r="AZ39" s="597"/>
      <c r="BA39" s="598"/>
      <c r="BB39" s="596"/>
      <c r="BC39" s="597"/>
      <c r="BD39" s="597"/>
      <c r="BE39" s="597"/>
      <c r="BF39" s="598"/>
      <c r="BG39" s="596"/>
      <c r="BH39" s="597"/>
      <c r="BI39" s="597"/>
      <c r="BJ39" s="597"/>
      <c r="BK39" s="598"/>
      <c r="BL39" s="596"/>
      <c r="BM39" s="597"/>
      <c r="BN39" s="597"/>
      <c r="BO39" s="597"/>
      <c r="BP39" s="598"/>
      <c r="BQ39" s="596"/>
      <c r="BR39" s="597"/>
      <c r="BS39" s="597"/>
      <c r="BT39" s="597"/>
      <c r="BU39" s="598"/>
      <c r="BV39" s="596"/>
      <c r="BW39" s="597"/>
      <c r="BX39" s="597"/>
      <c r="BY39" s="597"/>
      <c r="BZ39" s="598"/>
      <c r="CA39" s="26">
        <f t="shared" si="0"/>
        <v>34</v>
      </c>
      <c r="CB39" s="596"/>
      <c r="CC39" s="597"/>
      <c r="CD39" s="597"/>
      <c r="CE39" s="597"/>
      <c r="CF39" s="598"/>
      <c r="CG39" s="596"/>
      <c r="CH39" s="597"/>
      <c r="CI39" s="597"/>
      <c r="CJ39" s="597"/>
      <c r="CK39" s="598"/>
      <c r="CL39" s="596"/>
      <c r="CM39" s="597"/>
      <c r="CN39" s="597"/>
      <c r="CO39" s="597"/>
      <c r="CP39" s="598"/>
      <c r="CQ39" s="596"/>
      <c r="CR39" s="597"/>
      <c r="CS39" s="597"/>
      <c r="CT39" s="597"/>
      <c r="CU39" s="598"/>
      <c r="CV39" s="488"/>
      <c r="CW39" s="488"/>
      <c r="CX39" s="498"/>
      <c r="CY39" s="498"/>
      <c r="CZ39" s="499"/>
      <c r="DA39" s="487"/>
      <c r="DB39" s="498"/>
      <c r="DC39" s="498"/>
      <c r="DD39" s="498"/>
      <c r="DE39" s="500"/>
      <c r="DF39" s="262">
        <f>IF(C39=0," ",ลับ!CX39)</f>
        <v>0</v>
      </c>
      <c r="DG39" s="297">
        <f t="shared" si="1"/>
        <v>0</v>
      </c>
      <c r="DH39" s="69"/>
      <c r="DI39" s="508" t="str">
        <f>IF(B$6="","-",IF(ลับ!$CX91=0,"-",ลับ!$CX91))</f>
        <v>-</v>
      </c>
      <c r="DJ39" s="509" t="str">
        <f>IF(B$6="","-",IF(ลับ!$CX142=0,"-",ลับ!$CX142))</f>
        <v>-</v>
      </c>
      <c r="DK39" s="509" t="str">
        <f>IF(B$6="","-",IF(ลับ!CX193=0,"-",ลับ!$CX193))</f>
        <v>-</v>
      </c>
      <c r="DL39" s="510" t="str">
        <f>IF(B$6="","-",IF(ลับ!$CX245=0,"-",ลับ!$CX245))</f>
        <v>-</v>
      </c>
      <c r="DM39" s="511" t="str">
        <f t="shared" si="2"/>
        <v>-</v>
      </c>
      <c r="DN39" s="511">
        <f>IF(DM39="-",ลับ!$CX$4,ลับ!$CX$4-DM39)</f>
        <v>19</v>
      </c>
    </row>
    <row r="40" spans="1:118" ht="15" customHeight="1" thickBot="1">
      <c r="A40" s="522">
        <f>IF('ชื่อ-มาตรฐาน7'!A40="","",'ชื่อ-มาตรฐาน7'!A40)</f>
        <v>35</v>
      </c>
      <c r="B40" s="522" t="str">
        <f>IF('ชื่อ-มาตรฐาน7'!B40="","",'ชื่อ-มาตรฐาน7'!B40)</f>
        <v/>
      </c>
      <c r="C40" s="523" t="str">
        <f>IF('ชื่อ-มาตรฐาน7'!C40="","",'ชื่อ-มาตรฐาน7'!C40)</f>
        <v/>
      </c>
      <c r="D40" s="524" t="str">
        <f>IF('ชื่อ-มาตรฐาน7'!D40="","",'ชื่อ-มาตรฐาน7'!D40)</f>
        <v/>
      </c>
      <c r="E40" s="1077" t="str">
        <f>IF('ชื่อ-มาตรฐาน7'!E40="","",'ชื่อ-มาตรฐาน7'!E40)</f>
        <v/>
      </c>
      <c r="F40" s="1078"/>
      <c r="G40" s="599"/>
      <c r="H40" s="600"/>
      <c r="I40" s="600"/>
      <c r="J40" s="600"/>
      <c r="K40" s="601"/>
      <c r="L40" s="599"/>
      <c r="M40" s="600"/>
      <c r="N40" s="600"/>
      <c r="O40" s="600"/>
      <c r="P40" s="601"/>
      <c r="Q40" s="599"/>
      <c r="R40" s="600"/>
      <c r="S40" s="600"/>
      <c r="T40" s="600"/>
      <c r="U40" s="601"/>
      <c r="V40" s="599"/>
      <c r="W40" s="600"/>
      <c r="X40" s="600"/>
      <c r="Y40" s="600"/>
      <c r="Z40" s="601"/>
      <c r="AA40" s="599"/>
      <c r="AB40" s="600"/>
      <c r="AC40" s="600"/>
      <c r="AD40" s="600"/>
      <c r="AE40" s="601"/>
      <c r="AF40" s="1"/>
      <c r="AG40" s="1"/>
      <c r="AH40" s="599"/>
      <c r="AI40" s="600"/>
      <c r="AJ40" s="600"/>
      <c r="AK40" s="600"/>
      <c r="AL40" s="601"/>
      <c r="AM40" s="599"/>
      <c r="AN40" s="600"/>
      <c r="AO40" s="600"/>
      <c r="AP40" s="600"/>
      <c r="AQ40" s="601"/>
      <c r="AR40" s="599"/>
      <c r="AS40" s="600"/>
      <c r="AT40" s="600"/>
      <c r="AU40" s="600"/>
      <c r="AV40" s="601"/>
      <c r="AW40" s="599"/>
      <c r="AX40" s="600"/>
      <c r="AY40" s="600"/>
      <c r="AZ40" s="600"/>
      <c r="BA40" s="601"/>
      <c r="BB40" s="599"/>
      <c r="BC40" s="600"/>
      <c r="BD40" s="600"/>
      <c r="BE40" s="600"/>
      <c r="BF40" s="601"/>
      <c r="BG40" s="599"/>
      <c r="BH40" s="600"/>
      <c r="BI40" s="600"/>
      <c r="BJ40" s="600"/>
      <c r="BK40" s="601"/>
      <c r="BL40" s="599"/>
      <c r="BM40" s="600"/>
      <c r="BN40" s="600"/>
      <c r="BO40" s="600"/>
      <c r="BP40" s="601"/>
      <c r="BQ40" s="599"/>
      <c r="BR40" s="600"/>
      <c r="BS40" s="600"/>
      <c r="BT40" s="600"/>
      <c r="BU40" s="601"/>
      <c r="BV40" s="599"/>
      <c r="BW40" s="600"/>
      <c r="BX40" s="600"/>
      <c r="BY40" s="600"/>
      <c r="BZ40" s="601"/>
      <c r="CA40" s="27">
        <f t="shared" si="0"/>
        <v>35</v>
      </c>
      <c r="CB40" s="599"/>
      <c r="CC40" s="600"/>
      <c r="CD40" s="600"/>
      <c r="CE40" s="600"/>
      <c r="CF40" s="601"/>
      <c r="CG40" s="599"/>
      <c r="CH40" s="600"/>
      <c r="CI40" s="600"/>
      <c r="CJ40" s="600"/>
      <c r="CK40" s="601"/>
      <c r="CL40" s="599"/>
      <c r="CM40" s="600"/>
      <c r="CN40" s="600"/>
      <c r="CO40" s="600"/>
      <c r="CP40" s="601"/>
      <c r="CQ40" s="599"/>
      <c r="CR40" s="600"/>
      <c r="CS40" s="600"/>
      <c r="CT40" s="600"/>
      <c r="CU40" s="601"/>
      <c r="CV40" s="492"/>
      <c r="CW40" s="492"/>
      <c r="CX40" s="501"/>
      <c r="CY40" s="501"/>
      <c r="CZ40" s="502"/>
      <c r="DA40" s="491"/>
      <c r="DB40" s="501"/>
      <c r="DC40" s="501"/>
      <c r="DD40" s="501"/>
      <c r="DE40" s="503"/>
      <c r="DF40" s="272">
        <f>IF(C40=0," ",ลับ!CX40)</f>
        <v>0</v>
      </c>
      <c r="DG40" s="298">
        <f t="shared" si="1"/>
        <v>0</v>
      </c>
      <c r="DH40" s="70"/>
      <c r="DI40" s="512" t="str">
        <f>IF(B$6="","-",IF(ลับ!$CX92=0,"-",ลับ!$CX92))</f>
        <v>-</v>
      </c>
      <c r="DJ40" s="513" t="str">
        <f>IF(B$6="","-",IF(ลับ!$CX143=0,"-",ลับ!$CX143))</f>
        <v>-</v>
      </c>
      <c r="DK40" s="513" t="str">
        <f>IF(B$6="","-",IF(ลับ!CX194=0,"-",ลับ!$CX194))</f>
        <v>-</v>
      </c>
      <c r="DL40" s="514" t="str">
        <f>IF(B$6="","-",IF(ลับ!$CX246=0,"-",ลับ!$CX246))</f>
        <v>-</v>
      </c>
      <c r="DM40" s="515" t="str">
        <f t="shared" si="2"/>
        <v>-</v>
      </c>
      <c r="DN40" s="515">
        <f>IF(DM40="-",ลับ!$CX$4,ลับ!$CX$4-DM40)</f>
        <v>19</v>
      </c>
    </row>
    <row r="41" spans="1:118" ht="15" customHeight="1">
      <c r="A41" s="516">
        <f>IF('ชื่อ-มาตรฐาน7'!A41="","",'ชื่อ-มาตรฐาน7'!A41)</f>
        <v>36</v>
      </c>
      <c r="B41" s="516" t="str">
        <f>IF('ชื่อ-มาตรฐาน7'!B41="","",'ชื่อ-มาตรฐาน7'!B41)</f>
        <v/>
      </c>
      <c r="C41" s="517" t="str">
        <f>IF('ชื่อ-มาตรฐาน7'!C41="","",'ชื่อ-มาตรฐาน7'!C41)</f>
        <v/>
      </c>
      <c r="D41" s="518" t="str">
        <f>IF('ชื่อ-มาตรฐาน7'!D41="","",'ชื่อ-มาตรฐาน7'!D41)</f>
        <v/>
      </c>
      <c r="E41" s="1079" t="str">
        <f>IF('ชื่อ-มาตรฐาน7'!E41="","",'ชื่อ-มาตรฐาน7'!E41)</f>
        <v/>
      </c>
      <c r="F41" s="1080"/>
      <c r="G41" s="594"/>
      <c r="H41" s="593"/>
      <c r="I41" s="593"/>
      <c r="J41" s="593"/>
      <c r="K41" s="595"/>
      <c r="L41" s="594"/>
      <c r="M41" s="593"/>
      <c r="N41" s="593"/>
      <c r="O41" s="593"/>
      <c r="P41" s="595"/>
      <c r="Q41" s="594"/>
      <c r="R41" s="593"/>
      <c r="S41" s="593"/>
      <c r="T41" s="593"/>
      <c r="U41" s="595"/>
      <c r="V41" s="594"/>
      <c r="W41" s="593"/>
      <c r="X41" s="593"/>
      <c r="Y41" s="593"/>
      <c r="Z41" s="595"/>
      <c r="AA41" s="594"/>
      <c r="AB41" s="593"/>
      <c r="AC41" s="593"/>
      <c r="AD41" s="593"/>
      <c r="AE41" s="595"/>
      <c r="AF41" s="1"/>
      <c r="AG41" s="1"/>
      <c r="AH41" s="594"/>
      <c r="AI41" s="593"/>
      <c r="AJ41" s="593"/>
      <c r="AK41" s="593"/>
      <c r="AL41" s="595"/>
      <c r="AM41" s="594"/>
      <c r="AN41" s="593"/>
      <c r="AO41" s="593"/>
      <c r="AP41" s="593"/>
      <c r="AQ41" s="595"/>
      <c r="AR41" s="594"/>
      <c r="AS41" s="593"/>
      <c r="AT41" s="593"/>
      <c r="AU41" s="593"/>
      <c r="AV41" s="595"/>
      <c r="AW41" s="594"/>
      <c r="AX41" s="593"/>
      <c r="AY41" s="593"/>
      <c r="AZ41" s="593"/>
      <c r="BA41" s="595"/>
      <c r="BB41" s="594"/>
      <c r="BC41" s="593"/>
      <c r="BD41" s="593"/>
      <c r="BE41" s="593"/>
      <c r="BF41" s="595"/>
      <c r="BG41" s="594"/>
      <c r="BH41" s="593"/>
      <c r="BI41" s="593"/>
      <c r="BJ41" s="593"/>
      <c r="BK41" s="595"/>
      <c r="BL41" s="594"/>
      <c r="BM41" s="593"/>
      <c r="BN41" s="593"/>
      <c r="BO41" s="593"/>
      <c r="BP41" s="595"/>
      <c r="BQ41" s="594"/>
      <c r="BR41" s="593"/>
      <c r="BS41" s="593"/>
      <c r="BT41" s="593"/>
      <c r="BU41" s="595"/>
      <c r="BV41" s="594"/>
      <c r="BW41" s="593"/>
      <c r="BX41" s="593"/>
      <c r="BY41" s="593"/>
      <c r="BZ41" s="595"/>
      <c r="CA41" s="25">
        <f t="shared" si="0"/>
        <v>36</v>
      </c>
      <c r="CB41" s="594"/>
      <c r="CC41" s="593"/>
      <c r="CD41" s="593"/>
      <c r="CE41" s="593"/>
      <c r="CF41" s="595"/>
      <c r="CG41" s="594"/>
      <c r="CH41" s="593"/>
      <c r="CI41" s="593"/>
      <c r="CJ41" s="593"/>
      <c r="CK41" s="595"/>
      <c r="CL41" s="594"/>
      <c r="CM41" s="593"/>
      <c r="CN41" s="593"/>
      <c r="CO41" s="593"/>
      <c r="CP41" s="595"/>
      <c r="CQ41" s="594"/>
      <c r="CR41" s="593"/>
      <c r="CS41" s="593"/>
      <c r="CT41" s="593"/>
      <c r="CU41" s="595"/>
      <c r="CV41" s="483"/>
      <c r="CW41" s="483"/>
      <c r="CX41" s="495"/>
      <c r="CY41" s="495"/>
      <c r="CZ41" s="496"/>
      <c r="DA41" s="486"/>
      <c r="DB41" s="495"/>
      <c r="DC41" s="495"/>
      <c r="DD41" s="495"/>
      <c r="DE41" s="497"/>
      <c r="DF41" s="257">
        <f>IF(C41=0," ",ลับ!CX41)</f>
        <v>0</v>
      </c>
      <c r="DG41" s="296">
        <f t="shared" si="1"/>
        <v>0</v>
      </c>
      <c r="DH41" s="71"/>
      <c r="DI41" s="504" t="str">
        <f>IF(B$6="","-",IF(ลับ!$CX93=0,"-",ลับ!$CX93))</f>
        <v>-</v>
      </c>
      <c r="DJ41" s="505" t="str">
        <f>IF(B$6="","-",IF(ลับ!$CX144=0,"-",ลับ!$CX144))</f>
        <v>-</v>
      </c>
      <c r="DK41" s="505" t="str">
        <f>IF(B$6="","-",IF(ลับ!CX195=0,"-",ลับ!$CX195))</f>
        <v>-</v>
      </c>
      <c r="DL41" s="506" t="str">
        <f>IF(B$6="","-",IF(ลับ!$CX247=0,"-",ลับ!$CX247))</f>
        <v>-</v>
      </c>
      <c r="DM41" s="507" t="str">
        <f t="shared" si="2"/>
        <v>-</v>
      </c>
      <c r="DN41" s="507">
        <f>IF(DM41="-",ลับ!$CX$4,ลับ!$CX$4-DM41)</f>
        <v>19</v>
      </c>
    </row>
    <row r="42" spans="1:118" ht="15" customHeight="1">
      <c r="A42" s="519">
        <f>IF('ชื่อ-มาตรฐาน7'!A42="","",'ชื่อ-มาตรฐาน7'!A42)</f>
        <v>37</v>
      </c>
      <c r="B42" s="519" t="str">
        <f>IF('ชื่อ-มาตรฐาน7'!B42="","",'ชื่อ-มาตรฐาน7'!B42)</f>
        <v/>
      </c>
      <c r="C42" s="520" t="str">
        <f>IF('ชื่อ-มาตรฐาน7'!C42="","",'ชื่อ-มาตรฐาน7'!C42)</f>
        <v/>
      </c>
      <c r="D42" s="521" t="str">
        <f>IF('ชื่อ-มาตรฐาน7'!D42="","",'ชื่อ-มาตรฐาน7'!D42)</f>
        <v/>
      </c>
      <c r="E42" s="1068" t="str">
        <f>IF('ชื่อ-มาตรฐาน7'!E42="","",'ชื่อ-มาตรฐาน7'!E42)</f>
        <v/>
      </c>
      <c r="F42" s="1069"/>
      <c r="G42" s="596"/>
      <c r="H42" s="597"/>
      <c r="I42" s="597"/>
      <c r="J42" s="597"/>
      <c r="K42" s="598"/>
      <c r="L42" s="596"/>
      <c r="M42" s="597"/>
      <c r="N42" s="597"/>
      <c r="O42" s="597"/>
      <c r="P42" s="598"/>
      <c r="Q42" s="596"/>
      <c r="R42" s="597"/>
      <c r="S42" s="597"/>
      <c r="T42" s="597"/>
      <c r="U42" s="598"/>
      <c r="V42" s="596"/>
      <c r="W42" s="597"/>
      <c r="X42" s="597"/>
      <c r="Y42" s="597"/>
      <c r="Z42" s="598"/>
      <c r="AA42" s="596"/>
      <c r="AB42" s="597"/>
      <c r="AC42" s="597"/>
      <c r="AD42" s="597"/>
      <c r="AE42" s="598"/>
      <c r="AF42" s="1"/>
      <c r="AG42" s="1"/>
      <c r="AH42" s="596"/>
      <c r="AI42" s="597"/>
      <c r="AJ42" s="597"/>
      <c r="AK42" s="597"/>
      <c r="AL42" s="598"/>
      <c r="AM42" s="596"/>
      <c r="AN42" s="597"/>
      <c r="AO42" s="597"/>
      <c r="AP42" s="597"/>
      <c r="AQ42" s="598"/>
      <c r="AR42" s="596"/>
      <c r="AS42" s="597"/>
      <c r="AT42" s="597"/>
      <c r="AU42" s="597"/>
      <c r="AV42" s="598"/>
      <c r="AW42" s="596"/>
      <c r="AX42" s="597"/>
      <c r="AY42" s="597"/>
      <c r="AZ42" s="597"/>
      <c r="BA42" s="598"/>
      <c r="BB42" s="596"/>
      <c r="BC42" s="597"/>
      <c r="BD42" s="597"/>
      <c r="BE42" s="597"/>
      <c r="BF42" s="598"/>
      <c r="BG42" s="596"/>
      <c r="BH42" s="597"/>
      <c r="BI42" s="597"/>
      <c r="BJ42" s="597"/>
      <c r="BK42" s="598"/>
      <c r="BL42" s="596"/>
      <c r="BM42" s="597"/>
      <c r="BN42" s="597"/>
      <c r="BO42" s="597"/>
      <c r="BP42" s="598"/>
      <c r="BQ42" s="596"/>
      <c r="BR42" s="597"/>
      <c r="BS42" s="597"/>
      <c r="BT42" s="597"/>
      <c r="BU42" s="598"/>
      <c r="BV42" s="596"/>
      <c r="BW42" s="597"/>
      <c r="BX42" s="597"/>
      <c r="BY42" s="597"/>
      <c r="BZ42" s="598"/>
      <c r="CA42" s="26">
        <f t="shared" si="0"/>
        <v>37</v>
      </c>
      <c r="CB42" s="596"/>
      <c r="CC42" s="597"/>
      <c r="CD42" s="597"/>
      <c r="CE42" s="597"/>
      <c r="CF42" s="598"/>
      <c r="CG42" s="596"/>
      <c r="CH42" s="597"/>
      <c r="CI42" s="597"/>
      <c r="CJ42" s="597"/>
      <c r="CK42" s="598"/>
      <c r="CL42" s="596"/>
      <c r="CM42" s="597"/>
      <c r="CN42" s="597"/>
      <c r="CO42" s="597"/>
      <c r="CP42" s="598"/>
      <c r="CQ42" s="596"/>
      <c r="CR42" s="597"/>
      <c r="CS42" s="597"/>
      <c r="CT42" s="597"/>
      <c r="CU42" s="598"/>
      <c r="CV42" s="488"/>
      <c r="CW42" s="488"/>
      <c r="CX42" s="498"/>
      <c r="CY42" s="498"/>
      <c r="CZ42" s="499"/>
      <c r="DA42" s="487"/>
      <c r="DB42" s="498"/>
      <c r="DC42" s="498"/>
      <c r="DD42" s="498"/>
      <c r="DE42" s="500"/>
      <c r="DF42" s="262">
        <f>IF(C42=0," ",ลับ!CX42)</f>
        <v>0</v>
      </c>
      <c r="DG42" s="297">
        <f t="shared" si="1"/>
        <v>0</v>
      </c>
      <c r="DH42" s="69"/>
      <c r="DI42" s="508" t="str">
        <f>IF(B$6="","-",IF(ลับ!$CX94=0,"-",ลับ!$CX94))</f>
        <v>-</v>
      </c>
      <c r="DJ42" s="509" t="str">
        <f>IF(B$6="","-",IF(ลับ!$CX145=0,"-",ลับ!$CX145))</f>
        <v>-</v>
      </c>
      <c r="DK42" s="509" t="str">
        <f>IF(B$6="","-",IF(ลับ!CX196=0,"-",ลับ!$CX196))</f>
        <v>-</v>
      </c>
      <c r="DL42" s="510" t="str">
        <f>IF(B$6="","-",IF(ลับ!$CX248=0,"-",ลับ!$CX248))</f>
        <v>-</v>
      </c>
      <c r="DM42" s="511" t="str">
        <f t="shared" si="2"/>
        <v>-</v>
      </c>
      <c r="DN42" s="511">
        <f>IF(DM42="-",ลับ!$CX$4,ลับ!$CX$4-DM42)</f>
        <v>19</v>
      </c>
    </row>
    <row r="43" spans="1:118" ht="15" customHeight="1">
      <c r="A43" s="519">
        <f>IF('ชื่อ-มาตรฐาน7'!A43="","",'ชื่อ-มาตรฐาน7'!A43)</f>
        <v>38</v>
      </c>
      <c r="B43" s="519" t="str">
        <f>IF('ชื่อ-มาตรฐาน7'!B43="","",'ชื่อ-มาตรฐาน7'!B43)</f>
        <v/>
      </c>
      <c r="C43" s="520" t="str">
        <f>IF('ชื่อ-มาตรฐาน7'!C43="","",'ชื่อ-มาตรฐาน7'!C43)</f>
        <v/>
      </c>
      <c r="D43" s="521" t="str">
        <f>IF('ชื่อ-มาตรฐาน7'!D43="","",'ชื่อ-มาตรฐาน7'!D43)</f>
        <v/>
      </c>
      <c r="E43" s="1068" t="str">
        <f>IF('ชื่อ-มาตรฐาน7'!E43="","",'ชื่อ-มาตรฐาน7'!E43)</f>
        <v/>
      </c>
      <c r="F43" s="1069"/>
      <c r="G43" s="596"/>
      <c r="H43" s="597"/>
      <c r="I43" s="597"/>
      <c r="J43" s="597"/>
      <c r="K43" s="598"/>
      <c r="L43" s="596"/>
      <c r="M43" s="597"/>
      <c r="N43" s="597"/>
      <c r="O43" s="597"/>
      <c r="P43" s="598"/>
      <c r="Q43" s="596"/>
      <c r="R43" s="597"/>
      <c r="S43" s="597"/>
      <c r="T43" s="597"/>
      <c r="U43" s="598"/>
      <c r="V43" s="596"/>
      <c r="W43" s="597"/>
      <c r="X43" s="597"/>
      <c r="Y43" s="597"/>
      <c r="Z43" s="598"/>
      <c r="AA43" s="596"/>
      <c r="AB43" s="597"/>
      <c r="AC43" s="597"/>
      <c r="AD43" s="597"/>
      <c r="AE43" s="598"/>
      <c r="AF43" s="1"/>
      <c r="AG43" s="1"/>
      <c r="AH43" s="596"/>
      <c r="AI43" s="597"/>
      <c r="AJ43" s="597"/>
      <c r="AK43" s="597"/>
      <c r="AL43" s="598"/>
      <c r="AM43" s="596"/>
      <c r="AN43" s="597"/>
      <c r="AO43" s="597"/>
      <c r="AP43" s="597"/>
      <c r="AQ43" s="598"/>
      <c r="AR43" s="596"/>
      <c r="AS43" s="597"/>
      <c r="AT43" s="597"/>
      <c r="AU43" s="597"/>
      <c r="AV43" s="598"/>
      <c r="AW43" s="596"/>
      <c r="AX43" s="597"/>
      <c r="AY43" s="597"/>
      <c r="AZ43" s="597"/>
      <c r="BA43" s="598"/>
      <c r="BB43" s="596"/>
      <c r="BC43" s="597"/>
      <c r="BD43" s="597"/>
      <c r="BE43" s="597"/>
      <c r="BF43" s="598"/>
      <c r="BG43" s="596"/>
      <c r="BH43" s="597"/>
      <c r="BI43" s="597"/>
      <c r="BJ43" s="597"/>
      <c r="BK43" s="598"/>
      <c r="BL43" s="596"/>
      <c r="BM43" s="597"/>
      <c r="BN43" s="597"/>
      <c r="BO43" s="597"/>
      <c r="BP43" s="598"/>
      <c r="BQ43" s="596"/>
      <c r="BR43" s="597"/>
      <c r="BS43" s="597"/>
      <c r="BT43" s="597"/>
      <c r="BU43" s="598"/>
      <c r="BV43" s="596"/>
      <c r="BW43" s="597"/>
      <c r="BX43" s="597"/>
      <c r="BY43" s="597"/>
      <c r="BZ43" s="598"/>
      <c r="CA43" s="26">
        <f t="shared" si="0"/>
        <v>38</v>
      </c>
      <c r="CB43" s="596"/>
      <c r="CC43" s="597"/>
      <c r="CD43" s="597"/>
      <c r="CE43" s="597"/>
      <c r="CF43" s="598"/>
      <c r="CG43" s="596"/>
      <c r="CH43" s="597"/>
      <c r="CI43" s="597"/>
      <c r="CJ43" s="597"/>
      <c r="CK43" s="598"/>
      <c r="CL43" s="596"/>
      <c r="CM43" s="597"/>
      <c r="CN43" s="597"/>
      <c r="CO43" s="597"/>
      <c r="CP43" s="598"/>
      <c r="CQ43" s="596"/>
      <c r="CR43" s="597"/>
      <c r="CS43" s="597"/>
      <c r="CT43" s="597"/>
      <c r="CU43" s="598"/>
      <c r="CV43" s="488"/>
      <c r="CW43" s="488"/>
      <c r="CX43" s="498"/>
      <c r="CY43" s="498"/>
      <c r="CZ43" s="499"/>
      <c r="DA43" s="487"/>
      <c r="DB43" s="498"/>
      <c r="DC43" s="498"/>
      <c r="DD43" s="498"/>
      <c r="DE43" s="500"/>
      <c r="DF43" s="262">
        <f>IF(C43=0," ",ลับ!CX43)</f>
        <v>0</v>
      </c>
      <c r="DG43" s="297">
        <f t="shared" si="1"/>
        <v>0</v>
      </c>
      <c r="DH43" s="69"/>
      <c r="DI43" s="508" t="str">
        <f>IF(B$6="","-",IF(ลับ!$CX95=0,"-",ลับ!$CX95))</f>
        <v>-</v>
      </c>
      <c r="DJ43" s="509" t="str">
        <f>IF(B$6="","-",IF(ลับ!$CX146=0,"-",ลับ!$CX146))</f>
        <v>-</v>
      </c>
      <c r="DK43" s="509" t="str">
        <f>IF(B$6="","-",IF(ลับ!CX197=0,"-",ลับ!$CX197))</f>
        <v>-</v>
      </c>
      <c r="DL43" s="510" t="str">
        <f>IF(B$6="","-",IF(ลับ!$CX249=0,"-",ลับ!$CX249))</f>
        <v>-</v>
      </c>
      <c r="DM43" s="511" t="str">
        <f t="shared" si="2"/>
        <v>-</v>
      </c>
      <c r="DN43" s="511">
        <f>IF(DM43="-",ลับ!$CX$4,ลับ!$CX$4-DM43)</f>
        <v>19</v>
      </c>
    </row>
    <row r="44" spans="1:118" ht="15" customHeight="1">
      <c r="A44" s="519">
        <f>IF('ชื่อ-มาตรฐาน7'!A44="","",'ชื่อ-มาตรฐาน7'!A44)</f>
        <v>39</v>
      </c>
      <c r="B44" s="519" t="str">
        <f>IF('ชื่อ-มาตรฐาน7'!B44="","",'ชื่อ-มาตรฐาน7'!B44)</f>
        <v/>
      </c>
      <c r="C44" s="520" t="str">
        <f>IF('ชื่อ-มาตรฐาน7'!C44="","",'ชื่อ-มาตรฐาน7'!C44)</f>
        <v/>
      </c>
      <c r="D44" s="521" t="str">
        <f>IF('ชื่อ-มาตรฐาน7'!D44="","",'ชื่อ-มาตรฐาน7'!D44)</f>
        <v/>
      </c>
      <c r="E44" s="1068" t="str">
        <f>IF('ชื่อ-มาตรฐาน7'!E44="","",'ชื่อ-มาตรฐาน7'!E44)</f>
        <v/>
      </c>
      <c r="F44" s="1069"/>
      <c r="G44" s="596"/>
      <c r="H44" s="597"/>
      <c r="I44" s="597"/>
      <c r="J44" s="597"/>
      <c r="K44" s="598"/>
      <c r="L44" s="596"/>
      <c r="M44" s="597"/>
      <c r="N44" s="597"/>
      <c r="O44" s="597"/>
      <c r="P44" s="598"/>
      <c r="Q44" s="596"/>
      <c r="R44" s="597"/>
      <c r="S44" s="597"/>
      <c r="T44" s="597"/>
      <c r="U44" s="598"/>
      <c r="V44" s="596"/>
      <c r="W44" s="597"/>
      <c r="X44" s="597"/>
      <c r="Y44" s="597"/>
      <c r="Z44" s="598"/>
      <c r="AA44" s="596"/>
      <c r="AB44" s="597"/>
      <c r="AC44" s="597"/>
      <c r="AD44" s="597"/>
      <c r="AE44" s="598"/>
      <c r="AF44" s="1"/>
      <c r="AG44" s="1"/>
      <c r="AH44" s="596"/>
      <c r="AI44" s="597"/>
      <c r="AJ44" s="597"/>
      <c r="AK44" s="597"/>
      <c r="AL44" s="598"/>
      <c r="AM44" s="596"/>
      <c r="AN44" s="597"/>
      <c r="AO44" s="597"/>
      <c r="AP44" s="597"/>
      <c r="AQ44" s="598"/>
      <c r="AR44" s="596"/>
      <c r="AS44" s="597"/>
      <c r="AT44" s="597"/>
      <c r="AU44" s="597"/>
      <c r="AV44" s="598"/>
      <c r="AW44" s="596"/>
      <c r="AX44" s="597"/>
      <c r="AY44" s="597"/>
      <c r="AZ44" s="597"/>
      <c r="BA44" s="598"/>
      <c r="BB44" s="596"/>
      <c r="BC44" s="597"/>
      <c r="BD44" s="597"/>
      <c r="BE44" s="597"/>
      <c r="BF44" s="598"/>
      <c r="BG44" s="596"/>
      <c r="BH44" s="597"/>
      <c r="BI44" s="597"/>
      <c r="BJ44" s="597"/>
      <c r="BK44" s="598"/>
      <c r="BL44" s="596"/>
      <c r="BM44" s="597"/>
      <c r="BN44" s="597"/>
      <c r="BO44" s="597"/>
      <c r="BP44" s="598"/>
      <c r="BQ44" s="596"/>
      <c r="BR44" s="597"/>
      <c r="BS44" s="597"/>
      <c r="BT44" s="597"/>
      <c r="BU44" s="598"/>
      <c r="BV44" s="596"/>
      <c r="BW44" s="597"/>
      <c r="BX44" s="597"/>
      <c r="BY44" s="597"/>
      <c r="BZ44" s="598"/>
      <c r="CA44" s="26">
        <f t="shared" si="0"/>
        <v>39</v>
      </c>
      <c r="CB44" s="596"/>
      <c r="CC44" s="597"/>
      <c r="CD44" s="597"/>
      <c r="CE44" s="597"/>
      <c r="CF44" s="598"/>
      <c r="CG44" s="596"/>
      <c r="CH44" s="597"/>
      <c r="CI44" s="597"/>
      <c r="CJ44" s="597"/>
      <c r="CK44" s="598"/>
      <c r="CL44" s="596"/>
      <c r="CM44" s="597"/>
      <c r="CN44" s="597"/>
      <c r="CO44" s="597"/>
      <c r="CP44" s="598"/>
      <c r="CQ44" s="596"/>
      <c r="CR44" s="597"/>
      <c r="CS44" s="597"/>
      <c r="CT44" s="597"/>
      <c r="CU44" s="598"/>
      <c r="CV44" s="488"/>
      <c r="CW44" s="488"/>
      <c r="CX44" s="498"/>
      <c r="CY44" s="498"/>
      <c r="CZ44" s="499"/>
      <c r="DA44" s="487"/>
      <c r="DB44" s="498"/>
      <c r="DC44" s="498"/>
      <c r="DD44" s="498"/>
      <c r="DE44" s="500"/>
      <c r="DF44" s="262">
        <f>IF(C44=0," ",ลับ!CX44)</f>
        <v>0</v>
      </c>
      <c r="DG44" s="297">
        <f t="shared" si="1"/>
        <v>0</v>
      </c>
      <c r="DH44" s="69"/>
      <c r="DI44" s="508" t="str">
        <f>IF(B$6="","-",IF(ลับ!$CX96=0,"-",ลับ!$CX96))</f>
        <v>-</v>
      </c>
      <c r="DJ44" s="509" t="str">
        <f>IF(B$6="","-",IF(ลับ!$CX147=0,"-",ลับ!$CX147))</f>
        <v>-</v>
      </c>
      <c r="DK44" s="509" t="str">
        <f>IF(B$6="","-",IF(ลับ!CX198=0,"-",ลับ!$CX198))</f>
        <v>-</v>
      </c>
      <c r="DL44" s="510" t="str">
        <f>IF(B$6="","-",IF(ลับ!$CX250=0,"-",ลับ!$CX250))</f>
        <v>-</v>
      </c>
      <c r="DM44" s="511" t="str">
        <f t="shared" si="2"/>
        <v>-</v>
      </c>
      <c r="DN44" s="511">
        <f>IF(DM44="-",ลับ!$CX$4,ลับ!$CX$4-DM44)</f>
        <v>19</v>
      </c>
    </row>
    <row r="45" spans="1:118" ht="15" customHeight="1" thickBot="1">
      <c r="A45" s="522">
        <f>IF('ชื่อ-มาตรฐาน7'!A45="","",'ชื่อ-มาตรฐาน7'!A45)</f>
        <v>40</v>
      </c>
      <c r="B45" s="522" t="str">
        <f>IF('ชื่อ-มาตรฐาน7'!B45="","",'ชื่อ-มาตรฐาน7'!B45)</f>
        <v/>
      </c>
      <c r="C45" s="523" t="str">
        <f>IF('ชื่อ-มาตรฐาน7'!C45="","",'ชื่อ-มาตรฐาน7'!C45)</f>
        <v/>
      </c>
      <c r="D45" s="524" t="str">
        <f>IF('ชื่อ-มาตรฐาน7'!D45="","",'ชื่อ-มาตรฐาน7'!D45)</f>
        <v/>
      </c>
      <c r="E45" s="1077" t="str">
        <f>IF('ชื่อ-มาตรฐาน7'!E45="","",'ชื่อ-มาตรฐาน7'!E45)</f>
        <v/>
      </c>
      <c r="F45" s="1078"/>
      <c r="G45" s="599"/>
      <c r="H45" s="600"/>
      <c r="I45" s="600"/>
      <c r="J45" s="600"/>
      <c r="K45" s="601"/>
      <c r="L45" s="599"/>
      <c r="M45" s="600"/>
      <c r="N45" s="600"/>
      <c r="O45" s="600"/>
      <c r="P45" s="601"/>
      <c r="Q45" s="599"/>
      <c r="R45" s="600"/>
      <c r="S45" s="600"/>
      <c r="T45" s="600"/>
      <c r="U45" s="601"/>
      <c r="V45" s="599"/>
      <c r="W45" s="600"/>
      <c r="X45" s="600"/>
      <c r="Y45" s="600"/>
      <c r="Z45" s="601"/>
      <c r="AA45" s="599"/>
      <c r="AB45" s="600"/>
      <c r="AC45" s="600"/>
      <c r="AD45" s="600"/>
      <c r="AE45" s="601"/>
      <c r="AF45" s="1"/>
      <c r="AG45" s="1"/>
      <c r="AH45" s="599"/>
      <c r="AI45" s="600"/>
      <c r="AJ45" s="600"/>
      <c r="AK45" s="600"/>
      <c r="AL45" s="601"/>
      <c r="AM45" s="599"/>
      <c r="AN45" s="600"/>
      <c r="AO45" s="600"/>
      <c r="AP45" s="600"/>
      <c r="AQ45" s="601"/>
      <c r="AR45" s="599"/>
      <c r="AS45" s="600"/>
      <c r="AT45" s="600"/>
      <c r="AU45" s="600"/>
      <c r="AV45" s="601"/>
      <c r="AW45" s="599"/>
      <c r="AX45" s="600"/>
      <c r="AY45" s="600"/>
      <c r="AZ45" s="600"/>
      <c r="BA45" s="601"/>
      <c r="BB45" s="599"/>
      <c r="BC45" s="600"/>
      <c r="BD45" s="600"/>
      <c r="BE45" s="600"/>
      <c r="BF45" s="601"/>
      <c r="BG45" s="599"/>
      <c r="BH45" s="600"/>
      <c r="BI45" s="600"/>
      <c r="BJ45" s="600"/>
      <c r="BK45" s="601"/>
      <c r="BL45" s="599"/>
      <c r="BM45" s="600"/>
      <c r="BN45" s="600"/>
      <c r="BO45" s="600"/>
      <c r="BP45" s="601"/>
      <c r="BQ45" s="599"/>
      <c r="BR45" s="600"/>
      <c r="BS45" s="600"/>
      <c r="BT45" s="600"/>
      <c r="BU45" s="601"/>
      <c r="BV45" s="599"/>
      <c r="BW45" s="600"/>
      <c r="BX45" s="600"/>
      <c r="BY45" s="600"/>
      <c r="BZ45" s="601"/>
      <c r="CA45" s="27">
        <f t="shared" ref="CA45:CA50" si="3">IF(A45=""," ",A45)</f>
        <v>40</v>
      </c>
      <c r="CB45" s="599"/>
      <c r="CC45" s="600"/>
      <c r="CD45" s="600"/>
      <c r="CE45" s="600"/>
      <c r="CF45" s="601"/>
      <c r="CG45" s="599"/>
      <c r="CH45" s="600"/>
      <c r="CI45" s="600"/>
      <c r="CJ45" s="600"/>
      <c r="CK45" s="601"/>
      <c r="CL45" s="599"/>
      <c r="CM45" s="600"/>
      <c r="CN45" s="600"/>
      <c r="CO45" s="600"/>
      <c r="CP45" s="601"/>
      <c r="CQ45" s="599"/>
      <c r="CR45" s="600"/>
      <c r="CS45" s="600"/>
      <c r="CT45" s="600"/>
      <c r="CU45" s="601"/>
      <c r="CV45" s="492"/>
      <c r="CW45" s="492"/>
      <c r="CX45" s="501"/>
      <c r="CY45" s="501"/>
      <c r="CZ45" s="502"/>
      <c r="DA45" s="491"/>
      <c r="DB45" s="501"/>
      <c r="DC45" s="501"/>
      <c r="DD45" s="501"/>
      <c r="DE45" s="503"/>
      <c r="DF45" s="272">
        <f>IF(C45=0," ",ลับ!CX45)</f>
        <v>0</v>
      </c>
      <c r="DG45" s="298">
        <f t="shared" si="1"/>
        <v>0</v>
      </c>
      <c r="DH45" s="72"/>
      <c r="DI45" s="512" t="str">
        <f>IF(B$6="","-",IF(ลับ!$CX97=0,"-",ลับ!$CX97))</f>
        <v>-</v>
      </c>
      <c r="DJ45" s="513" t="str">
        <f>IF(B$6="","-",IF(ลับ!$CX148=0,"-",ลับ!$CX148))</f>
        <v>-</v>
      </c>
      <c r="DK45" s="513" t="str">
        <f>IF(B$6="","-",IF(ลับ!CX199=0,"-",ลับ!$CX199))</f>
        <v>-</v>
      </c>
      <c r="DL45" s="514" t="str">
        <f>IF(B$6="","-",IF(ลับ!$CX251=0,"-",ลับ!$CX251))</f>
        <v>-</v>
      </c>
      <c r="DM45" s="515" t="str">
        <f t="shared" si="2"/>
        <v>-</v>
      </c>
      <c r="DN45" s="515">
        <f>IF(DM45="-",ลับ!$CX$4,ลับ!$CX$4-DM45)</f>
        <v>19</v>
      </c>
    </row>
    <row r="46" spans="1:118" ht="15" customHeight="1">
      <c r="A46" s="516">
        <f>IF('ชื่อ-มาตรฐาน7'!A46="","",'ชื่อ-มาตรฐาน7'!A46)</f>
        <v>41</v>
      </c>
      <c r="B46" s="516" t="str">
        <f>IF('ชื่อ-มาตรฐาน7'!B46="","",'ชื่อ-มาตรฐาน7'!B46)</f>
        <v/>
      </c>
      <c r="C46" s="517" t="str">
        <f>IF('ชื่อ-มาตรฐาน7'!C46="","",'ชื่อ-มาตรฐาน7'!C46)</f>
        <v/>
      </c>
      <c r="D46" s="518" t="str">
        <f>IF('ชื่อ-มาตรฐาน7'!D46="","",'ชื่อ-มาตรฐาน7'!D46)</f>
        <v/>
      </c>
      <c r="E46" s="1079" t="str">
        <f>IF('ชื่อ-มาตรฐาน7'!E46="","",'ชื่อ-มาตรฐาน7'!E46)</f>
        <v/>
      </c>
      <c r="F46" s="1080"/>
      <c r="G46" s="486"/>
      <c r="H46" s="483"/>
      <c r="I46" s="483"/>
      <c r="J46" s="483"/>
      <c r="K46" s="484"/>
      <c r="L46" s="483"/>
      <c r="M46" s="483"/>
      <c r="N46" s="483"/>
      <c r="O46" s="483"/>
      <c r="P46" s="485"/>
      <c r="Q46" s="486"/>
      <c r="R46" s="483"/>
      <c r="S46" s="483"/>
      <c r="T46" s="483"/>
      <c r="U46" s="484"/>
      <c r="V46" s="483"/>
      <c r="W46" s="483"/>
      <c r="X46" s="483"/>
      <c r="Y46" s="483"/>
      <c r="Z46" s="485"/>
      <c r="AA46" s="486"/>
      <c r="AB46" s="483"/>
      <c r="AC46" s="483"/>
      <c r="AD46" s="483"/>
      <c r="AE46" s="484"/>
      <c r="AF46" s="1"/>
      <c r="AG46" s="1"/>
      <c r="AH46" s="486"/>
      <c r="AI46" s="483"/>
      <c r="AJ46" s="483"/>
      <c r="AK46" s="483"/>
      <c r="AL46" s="484"/>
      <c r="AM46" s="486"/>
      <c r="AN46" s="483"/>
      <c r="AO46" s="483"/>
      <c r="AP46" s="483"/>
      <c r="AQ46" s="484"/>
      <c r="AR46" s="483"/>
      <c r="AS46" s="495"/>
      <c r="AT46" s="495"/>
      <c r="AU46" s="495"/>
      <c r="AV46" s="496"/>
      <c r="AW46" s="486"/>
      <c r="AX46" s="495"/>
      <c r="AY46" s="495"/>
      <c r="AZ46" s="495"/>
      <c r="BA46" s="497"/>
      <c r="BB46" s="483"/>
      <c r="BC46" s="483"/>
      <c r="BD46" s="483"/>
      <c r="BE46" s="483"/>
      <c r="BF46" s="485"/>
      <c r="BG46" s="486"/>
      <c r="BH46" s="483"/>
      <c r="BI46" s="483"/>
      <c r="BJ46" s="483"/>
      <c r="BK46" s="484"/>
      <c r="BL46" s="483"/>
      <c r="BM46" s="483"/>
      <c r="BN46" s="483"/>
      <c r="BO46" s="483"/>
      <c r="BP46" s="485"/>
      <c r="BQ46" s="486"/>
      <c r="BR46" s="483"/>
      <c r="BS46" s="483"/>
      <c r="BT46" s="483"/>
      <c r="BU46" s="484"/>
      <c r="BV46" s="486"/>
      <c r="BW46" s="483"/>
      <c r="BX46" s="483"/>
      <c r="BY46" s="483"/>
      <c r="BZ46" s="484"/>
      <c r="CA46" s="25">
        <f t="shared" si="3"/>
        <v>41</v>
      </c>
      <c r="CB46" s="483"/>
      <c r="CC46" s="483"/>
      <c r="CD46" s="483"/>
      <c r="CE46" s="483"/>
      <c r="CF46" s="485"/>
      <c r="CG46" s="486"/>
      <c r="CH46" s="483"/>
      <c r="CI46" s="483"/>
      <c r="CJ46" s="483"/>
      <c r="CK46" s="484"/>
      <c r="CL46" s="483"/>
      <c r="CM46" s="495"/>
      <c r="CN46" s="495"/>
      <c r="CO46" s="495"/>
      <c r="CP46" s="496"/>
      <c r="CQ46" s="486"/>
      <c r="CR46" s="495"/>
      <c r="CS46" s="495"/>
      <c r="CT46" s="495"/>
      <c r="CU46" s="497"/>
      <c r="CV46" s="483"/>
      <c r="CW46" s="495"/>
      <c r="CX46" s="495"/>
      <c r="CY46" s="495"/>
      <c r="CZ46" s="496"/>
      <c r="DA46" s="486"/>
      <c r="DB46" s="495"/>
      <c r="DC46" s="495"/>
      <c r="DD46" s="495"/>
      <c r="DE46" s="497"/>
      <c r="DF46" s="257">
        <f>IF(C46=0," ",ลับ!CX46)</f>
        <v>0</v>
      </c>
      <c r="DG46" s="296">
        <f t="shared" si="1"/>
        <v>0</v>
      </c>
      <c r="DH46" s="68"/>
      <c r="DI46" s="504" t="str">
        <f>IF(B$6="","-",IF(ลับ!$CX98=0,"-",ลับ!$CX98))</f>
        <v>-</v>
      </c>
      <c r="DJ46" s="505" t="str">
        <f>IF(B$6="","-",IF(ลับ!$CX149=0,"-",ลับ!$CX149))</f>
        <v>-</v>
      </c>
      <c r="DK46" s="505" t="str">
        <f>IF(B$6="","-",IF(ลับ!CX200=0,"-",ลับ!$CX200))</f>
        <v>-</v>
      </c>
      <c r="DL46" s="506" t="str">
        <f>IF(B$6="","-",IF(ลับ!$CX252=0,"-",ลับ!$CX252))</f>
        <v>-</v>
      </c>
      <c r="DM46" s="507" t="str">
        <f t="shared" si="2"/>
        <v>-</v>
      </c>
      <c r="DN46" s="507">
        <f>IF(DM46="-",ลับ!$CX$4,ลับ!$CX$4-DM46)</f>
        <v>19</v>
      </c>
    </row>
    <row r="47" spans="1:118" ht="15" customHeight="1">
      <c r="A47" s="519">
        <f>IF('ชื่อ-มาตรฐาน7'!A47="","",'ชื่อ-มาตรฐาน7'!A47)</f>
        <v>42</v>
      </c>
      <c r="B47" s="519" t="str">
        <f>IF('ชื่อ-มาตรฐาน7'!B47="","",'ชื่อ-มาตรฐาน7'!B47)</f>
        <v/>
      </c>
      <c r="C47" s="520" t="str">
        <f>IF('ชื่อ-มาตรฐาน7'!C47="","",'ชื่อ-มาตรฐาน7'!C47)</f>
        <v/>
      </c>
      <c r="D47" s="521" t="str">
        <f>IF('ชื่อ-มาตรฐาน7'!D47="","",'ชื่อ-มาตรฐาน7'!D47)</f>
        <v/>
      </c>
      <c r="E47" s="1068" t="str">
        <f>IF('ชื่อ-มาตรฐาน7'!E47="","",'ชื่อ-มาตรฐาน7'!E47)</f>
        <v/>
      </c>
      <c r="F47" s="1069"/>
      <c r="G47" s="487"/>
      <c r="H47" s="488"/>
      <c r="I47" s="488"/>
      <c r="J47" s="488"/>
      <c r="K47" s="489"/>
      <c r="L47" s="488"/>
      <c r="M47" s="488"/>
      <c r="N47" s="488"/>
      <c r="O47" s="488"/>
      <c r="P47" s="490"/>
      <c r="Q47" s="487"/>
      <c r="R47" s="488"/>
      <c r="S47" s="488"/>
      <c r="T47" s="488"/>
      <c r="U47" s="489"/>
      <c r="V47" s="488"/>
      <c r="W47" s="488"/>
      <c r="X47" s="488"/>
      <c r="Y47" s="488"/>
      <c r="Z47" s="490"/>
      <c r="AA47" s="487"/>
      <c r="AB47" s="488"/>
      <c r="AC47" s="488"/>
      <c r="AD47" s="488"/>
      <c r="AE47" s="489"/>
      <c r="AF47" s="1"/>
      <c r="AG47" s="1"/>
      <c r="AH47" s="487"/>
      <c r="AI47" s="488"/>
      <c r="AJ47" s="488"/>
      <c r="AK47" s="488"/>
      <c r="AL47" s="489"/>
      <c r="AM47" s="487"/>
      <c r="AN47" s="488"/>
      <c r="AO47" s="488"/>
      <c r="AP47" s="488"/>
      <c r="AQ47" s="489"/>
      <c r="AR47" s="488"/>
      <c r="AS47" s="498"/>
      <c r="AT47" s="498"/>
      <c r="AU47" s="498"/>
      <c r="AV47" s="499"/>
      <c r="AW47" s="487"/>
      <c r="AX47" s="498"/>
      <c r="AY47" s="498"/>
      <c r="AZ47" s="498"/>
      <c r="BA47" s="500"/>
      <c r="BB47" s="488"/>
      <c r="BC47" s="488"/>
      <c r="BD47" s="488"/>
      <c r="BE47" s="488"/>
      <c r="BF47" s="490"/>
      <c r="BG47" s="487"/>
      <c r="BH47" s="488"/>
      <c r="BI47" s="488"/>
      <c r="BJ47" s="488"/>
      <c r="BK47" s="489"/>
      <c r="BL47" s="488"/>
      <c r="BM47" s="488"/>
      <c r="BN47" s="488"/>
      <c r="BO47" s="488"/>
      <c r="BP47" s="490"/>
      <c r="BQ47" s="487"/>
      <c r="BR47" s="488"/>
      <c r="BS47" s="488"/>
      <c r="BT47" s="488"/>
      <c r="BU47" s="489"/>
      <c r="BV47" s="487"/>
      <c r="BW47" s="488"/>
      <c r="BX47" s="488"/>
      <c r="BY47" s="488"/>
      <c r="BZ47" s="489"/>
      <c r="CA47" s="26">
        <f t="shared" si="3"/>
        <v>42</v>
      </c>
      <c r="CB47" s="488"/>
      <c r="CC47" s="488"/>
      <c r="CD47" s="488"/>
      <c r="CE47" s="488"/>
      <c r="CF47" s="490"/>
      <c r="CG47" s="487"/>
      <c r="CH47" s="488"/>
      <c r="CI47" s="488"/>
      <c r="CJ47" s="488"/>
      <c r="CK47" s="489"/>
      <c r="CL47" s="488"/>
      <c r="CM47" s="498"/>
      <c r="CN47" s="498"/>
      <c r="CO47" s="498"/>
      <c r="CP47" s="499"/>
      <c r="CQ47" s="487"/>
      <c r="CR47" s="498"/>
      <c r="CS47" s="498"/>
      <c r="CT47" s="498"/>
      <c r="CU47" s="500"/>
      <c r="CV47" s="488"/>
      <c r="CW47" s="498"/>
      <c r="CX47" s="498"/>
      <c r="CY47" s="498"/>
      <c r="CZ47" s="499"/>
      <c r="DA47" s="487"/>
      <c r="DB47" s="498"/>
      <c r="DC47" s="498"/>
      <c r="DD47" s="498"/>
      <c r="DE47" s="500"/>
      <c r="DF47" s="262">
        <f>IF(C47=0," ",ลับ!CX47)</f>
        <v>0</v>
      </c>
      <c r="DG47" s="297">
        <f t="shared" si="1"/>
        <v>0</v>
      </c>
      <c r="DH47" s="69"/>
      <c r="DI47" s="508" t="str">
        <f>IF(B$6="","-",IF(ลับ!$CX99=0,"-",ลับ!$CX99))</f>
        <v>-</v>
      </c>
      <c r="DJ47" s="509" t="str">
        <f>IF(B$6="","-",IF(ลับ!$CX150=0,"-",ลับ!$CX150))</f>
        <v>-</v>
      </c>
      <c r="DK47" s="509" t="str">
        <f>IF(B$6="","-",IF(ลับ!CX201=0,"-",ลับ!$CX201))</f>
        <v>-</v>
      </c>
      <c r="DL47" s="510" t="str">
        <f>IF(B$6="","-",IF(ลับ!$CX253=0,"-",ลับ!$CX253))</f>
        <v>-</v>
      </c>
      <c r="DM47" s="511" t="str">
        <f t="shared" si="2"/>
        <v>-</v>
      </c>
      <c r="DN47" s="511">
        <f>IF(DM47="-",ลับ!$CX$4,ลับ!$CX$4-DM47)</f>
        <v>19</v>
      </c>
    </row>
    <row r="48" spans="1:118" ht="15" customHeight="1">
      <c r="A48" s="519">
        <f>IF('ชื่อ-มาตรฐาน7'!A48="","",'ชื่อ-มาตรฐาน7'!A48)</f>
        <v>43</v>
      </c>
      <c r="B48" s="519" t="str">
        <f>IF('ชื่อ-มาตรฐาน7'!B48="","",'ชื่อ-มาตรฐาน7'!B48)</f>
        <v/>
      </c>
      <c r="C48" s="520" t="str">
        <f>IF('ชื่อ-มาตรฐาน7'!C48="","",'ชื่อ-มาตรฐาน7'!C48)</f>
        <v/>
      </c>
      <c r="D48" s="521" t="str">
        <f>IF('ชื่อ-มาตรฐาน7'!D48="","",'ชื่อ-มาตรฐาน7'!D48)</f>
        <v/>
      </c>
      <c r="E48" s="1068" t="str">
        <f>IF('ชื่อ-มาตรฐาน7'!E48="","",'ชื่อ-มาตรฐาน7'!E48)</f>
        <v/>
      </c>
      <c r="F48" s="1069"/>
      <c r="G48" s="487"/>
      <c r="H48" s="488"/>
      <c r="I48" s="488"/>
      <c r="J48" s="488"/>
      <c r="K48" s="489"/>
      <c r="L48" s="488"/>
      <c r="M48" s="488"/>
      <c r="N48" s="488"/>
      <c r="O48" s="488"/>
      <c r="P48" s="490"/>
      <c r="Q48" s="487"/>
      <c r="R48" s="488"/>
      <c r="S48" s="488"/>
      <c r="T48" s="488"/>
      <c r="U48" s="489"/>
      <c r="V48" s="488"/>
      <c r="W48" s="488"/>
      <c r="X48" s="488"/>
      <c r="Y48" s="488"/>
      <c r="Z48" s="490"/>
      <c r="AA48" s="487"/>
      <c r="AB48" s="488"/>
      <c r="AC48" s="488"/>
      <c r="AD48" s="488"/>
      <c r="AE48" s="489"/>
      <c r="AF48" s="1"/>
      <c r="AG48" s="1"/>
      <c r="AH48" s="487"/>
      <c r="AI48" s="488"/>
      <c r="AJ48" s="488"/>
      <c r="AK48" s="488"/>
      <c r="AL48" s="489"/>
      <c r="AM48" s="487"/>
      <c r="AN48" s="488"/>
      <c r="AO48" s="488"/>
      <c r="AP48" s="488"/>
      <c r="AQ48" s="489"/>
      <c r="AR48" s="488"/>
      <c r="AS48" s="498"/>
      <c r="AT48" s="498"/>
      <c r="AU48" s="498"/>
      <c r="AV48" s="499"/>
      <c r="AW48" s="487"/>
      <c r="AX48" s="498"/>
      <c r="AY48" s="498"/>
      <c r="AZ48" s="498"/>
      <c r="BA48" s="500"/>
      <c r="BB48" s="488"/>
      <c r="BC48" s="488"/>
      <c r="BD48" s="488"/>
      <c r="BE48" s="488"/>
      <c r="BF48" s="490"/>
      <c r="BG48" s="487"/>
      <c r="BH48" s="488"/>
      <c r="BI48" s="488"/>
      <c r="BJ48" s="488"/>
      <c r="BK48" s="489"/>
      <c r="BL48" s="488"/>
      <c r="BM48" s="488"/>
      <c r="BN48" s="488"/>
      <c r="BO48" s="488"/>
      <c r="BP48" s="490"/>
      <c r="BQ48" s="487"/>
      <c r="BR48" s="488"/>
      <c r="BS48" s="488"/>
      <c r="BT48" s="488"/>
      <c r="BU48" s="489"/>
      <c r="BV48" s="487"/>
      <c r="BW48" s="488"/>
      <c r="BX48" s="488"/>
      <c r="BY48" s="488"/>
      <c r="BZ48" s="489"/>
      <c r="CA48" s="26">
        <f t="shared" si="3"/>
        <v>43</v>
      </c>
      <c r="CB48" s="488"/>
      <c r="CC48" s="488"/>
      <c r="CD48" s="488"/>
      <c r="CE48" s="488"/>
      <c r="CF48" s="490"/>
      <c r="CG48" s="487"/>
      <c r="CH48" s="488"/>
      <c r="CI48" s="488"/>
      <c r="CJ48" s="488"/>
      <c r="CK48" s="489"/>
      <c r="CL48" s="488"/>
      <c r="CM48" s="498"/>
      <c r="CN48" s="498"/>
      <c r="CO48" s="498"/>
      <c r="CP48" s="499"/>
      <c r="CQ48" s="487"/>
      <c r="CR48" s="498"/>
      <c r="CS48" s="498"/>
      <c r="CT48" s="498"/>
      <c r="CU48" s="500"/>
      <c r="CV48" s="488"/>
      <c r="CW48" s="498"/>
      <c r="CX48" s="498"/>
      <c r="CY48" s="498"/>
      <c r="CZ48" s="499"/>
      <c r="DA48" s="487"/>
      <c r="DB48" s="498"/>
      <c r="DC48" s="498"/>
      <c r="DD48" s="498"/>
      <c r="DE48" s="500"/>
      <c r="DF48" s="262">
        <f>IF(C48=0," ",ลับ!CX48)</f>
        <v>0</v>
      </c>
      <c r="DG48" s="297">
        <f t="shared" si="1"/>
        <v>0</v>
      </c>
      <c r="DH48" s="69"/>
      <c r="DI48" s="508" t="str">
        <f>IF(B$6="","-",IF(ลับ!$CX100=0,"-",ลับ!$CX100))</f>
        <v>-</v>
      </c>
      <c r="DJ48" s="509" t="str">
        <f>IF(B$6="","-",IF(ลับ!$CX151=0,"-",ลับ!$CX151))</f>
        <v>-</v>
      </c>
      <c r="DK48" s="509" t="str">
        <f>IF(B$6="","-",IF(ลับ!CX202=0,"-",ลับ!$CX202))</f>
        <v>-</v>
      </c>
      <c r="DL48" s="510" t="str">
        <f>IF(B$6="","-",IF(ลับ!$CX254=0,"-",ลับ!$CX254))</f>
        <v>-</v>
      </c>
      <c r="DM48" s="511" t="str">
        <f t="shared" si="2"/>
        <v>-</v>
      </c>
      <c r="DN48" s="511">
        <f>IF(DM48="-",ลับ!$CX$4,ลับ!$CX$4-DM48)</f>
        <v>19</v>
      </c>
    </row>
    <row r="49" spans="1:118" ht="15" customHeight="1">
      <c r="A49" s="519">
        <f>IF('ชื่อ-มาตรฐาน7'!A49="","",'ชื่อ-มาตรฐาน7'!A49)</f>
        <v>44</v>
      </c>
      <c r="B49" s="519" t="str">
        <f>IF('ชื่อ-มาตรฐาน7'!B49="","",'ชื่อ-มาตรฐาน7'!B49)</f>
        <v/>
      </c>
      <c r="C49" s="520" t="str">
        <f>IF('ชื่อ-มาตรฐาน7'!C49="","",'ชื่อ-มาตรฐาน7'!C49)</f>
        <v/>
      </c>
      <c r="D49" s="521" t="str">
        <f>IF('ชื่อ-มาตรฐาน7'!D49="","",'ชื่อ-มาตรฐาน7'!D49)</f>
        <v/>
      </c>
      <c r="E49" s="1068" t="str">
        <f>IF('ชื่อ-มาตรฐาน7'!E49="","",'ชื่อ-มาตรฐาน7'!E49)</f>
        <v/>
      </c>
      <c r="F49" s="1069"/>
      <c r="G49" s="487"/>
      <c r="H49" s="488"/>
      <c r="I49" s="488"/>
      <c r="J49" s="488"/>
      <c r="K49" s="489"/>
      <c r="L49" s="488"/>
      <c r="M49" s="488"/>
      <c r="N49" s="488"/>
      <c r="O49" s="488"/>
      <c r="P49" s="490"/>
      <c r="Q49" s="487"/>
      <c r="R49" s="488"/>
      <c r="S49" s="488"/>
      <c r="T49" s="488"/>
      <c r="U49" s="489"/>
      <c r="V49" s="488"/>
      <c r="W49" s="488"/>
      <c r="X49" s="488"/>
      <c r="Y49" s="488"/>
      <c r="Z49" s="490"/>
      <c r="AA49" s="487"/>
      <c r="AB49" s="488"/>
      <c r="AC49" s="488"/>
      <c r="AD49" s="488"/>
      <c r="AE49" s="489"/>
      <c r="AF49" s="1"/>
      <c r="AG49" s="1"/>
      <c r="AH49" s="487"/>
      <c r="AI49" s="488"/>
      <c r="AJ49" s="488"/>
      <c r="AK49" s="488"/>
      <c r="AL49" s="489"/>
      <c r="AM49" s="487"/>
      <c r="AN49" s="488"/>
      <c r="AO49" s="488"/>
      <c r="AP49" s="488"/>
      <c r="AQ49" s="489"/>
      <c r="AR49" s="488"/>
      <c r="AS49" s="498"/>
      <c r="AT49" s="498"/>
      <c r="AU49" s="498"/>
      <c r="AV49" s="499"/>
      <c r="AW49" s="487"/>
      <c r="AX49" s="498"/>
      <c r="AY49" s="498"/>
      <c r="AZ49" s="498"/>
      <c r="BA49" s="500"/>
      <c r="BB49" s="488"/>
      <c r="BC49" s="488"/>
      <c r="BD49" s="488"/>
      <c r="BE49" s="488"/>
      <c r="BF49" s="490"/>
      <c r="BG49" s="487"/>
      <c r="BH49" s="488"/>
      <c r="BI49" s="488"/>
      <c r="BJ49" s="488"/>
      <c r="BK49" s="489"/>
      <c r="BL49" s="488"/>
      <c r="BM49" s="488"/>
      <c r="BN49" s="488"/>
      <c r="BO49" s="488"/>
      <c r="BP49" s="490"/>
      <c r="BQ49" s="487"/>
      <c r="BR49" s="488"/>
      <c r="BS49" s="488"/>
      <c r="BT49" s="488"/>
      <c r="BU49" s="489"/>
      <c r="BV49" s="487"/>
      <c r="BW49" s="488"/>
      <c r="BX49" s="488"/>
      <c r="BY49" s="488"/>
      <c r="BZ49" s="489"/>
      <c r="CA49" s="26">
        <f t="shared" si="3"/>
        <v>44</v>
      </c>
      <c r="CB49" s="488"/>
      <c r="CC49" s="488"/>
      <c r="CD49" s="488"/>
      <c r="CE49" s="488"/>
      <c r="CF49" s="490"/>
      <c r="CG49" s="487"/>
      <c r="CH49" s="488"/>
      <c r="CI49" s="488"/>
      <c r="CJ49" s="488"/>
      <c r="CK49" s="489"/>
      <c r="CL49" s="488"/>
      <c r="CM49" s="498"/>
      <c r="CN49" s="498"/>
      <c r="CO49" s="498"/>
      <c r="CP49" s="499"/>
      <c r="CQ49" s="487"/>
      <c r="CR49" s="498"/>
      <c r="CS49" s="498"/>
      <c r="CT49" s="498"/>
      <c r="CU49" s="500"/>
      <c r="CV49" s="488"/>
      <c r="CW49" s="498"/>
      <c r="CX49" s="498"/>
      <c r="CY49" s="498"/>
      <c r="CZ49" s="499"/>
      <c r="DA49" s="487"/>
      <c r="DB49" s="498"/>
      <c r="DC49" s="498"/>
      <c r="DD49" s="498"/>
      <c r="DE49" s="500"/>
      <c r="DF49" s="262">
        <f>IF(C49=0," ",ลับ!CX49)</f>
        <v>0</v>
      </c>
      <c r="DG49" s="297">
        <f t="shared" si="1"/>
        <v>0</v>
      </c>
      <c r="DH49" s="69"/>
      <c r="DI49" s="508" t="str">
        <f>IF(B$6="","-",IF(ลับ!$CX101=0,"-",ลับ!$CX101))</f>
        <v>-</v>
      </c>
      <c r="DJ49" s="509" t="str">
        <f>IF(B$6="","-",IF(ลับ!$CX152=0,"-",ลับ!$CX152))</f>
        <v>-</v>
      </c>
      <c r="DK49" s="509" t="str">
        <f>IF(B$6="","-",IF(ลับ!CX203=0,"-",ลับ!$CX203))</f>
        <v>-</v>
      </c>
      <c r="DL49" s="510" t="str">
        <f>IF(B$6="","-",IF(ลับ!$CX255=0,"-",ลับ!$CX255))</f>
        <v>-</v>
      </c>
      <c r="DM49" s="511" t="str">
        <f t="shared" si="2"/>
        <v>-</v>
      </c>
      <c r="DN49" s="511">
        <f>IF(DM49="-",ลับ!$CX$4,ลับ!$CX$4-DM49)</f>
        <v>19</v>
      </c>
    </row>
    <row r="50" spans="1:118" ht="15" customHeight="1" thickBot="1">
      <c r="A50" s="522">
        <f>IF('ชื่อ-มาตรฐาน7'!A50="","",'ชื่อ-มาตรฐาน7'!A50)</f>
        <v>45</v>
      </c>
      <c r="B50" s="522" t="str">
        <f>IF('ชื่อ-มาตรฐาน7'!B50="","",'ชื่อ-มาตรฐาน7'!B50)</f>
        <v/>
      </c>
      <c r="C50" s="523" t="str">
        <f>IF('ชื่อ-มาตรฐาน7'!C50="","",'ชื่อ-มาตรฐาน7'!C50)</f>
        <v/>
      </c>
      <c r="D50" s="524" t="str">
        <f>IF('ชื่อ-มาตรฐาน7'!D50="","",'ชื่อ-มาตรฐาน7'!D50)</f>
        <v/>
      </c>
      <c r="E50" s="1077" t="str">
        <f>IF('ชื่อ-มาตรฐาน7'!E50="","",'ชื่อ-มาตรฐาน7'!E50)</f>
        <v/>
      </c>
      <c r="F50" s="1078"/>
      <c r="G50" s="491"/>
      <c r="H50" s="492"/>
      <c r="I50" s="492"/>
      <c r="J50" s="492"/>
      <c r="K50" s="493"/>
      <c r="L50" s="492"/>
      <c r="M50" s="492"/>
      <c r="N50" s="492"/>
      <c r="O50" s="492"/>
      <c r="P50" s="494"/>
      <c r="Q50" s="491"/>
      <c r="R50" s="492"/>
      <c r="S50" s="492"/>
      <c r="T50" s="492"/>
      <c r="U50" s="493"/>
      <c r="V50" s="492"/>
      <c r="W50" s="492"/>
      <c r="X50" s="492"/>
      <c r="Y50" s="492"/>
      <c r="Z50" s="494"/>
      <c r="AA50" s="491"/>
      <c r="AB50" s="492"/>
      <c r="AC50" s="492"/>
      <c r="AD50" s="492"/>
      <c r="AE50" s="493"/>
      <c r="AF50" s="1"/>
      <c r="AG50" s="1"/>
      <c r="AH50" s="491"/>
      <c r="AI50" s="492"/>
      <c r="AJ50" s="492"/>
      <c r="AK50" s="492"/>
      <c r="AL50" s="493"/>
      <c r="AM50" s="491"/>
      <c r="AN50" s="492"/>
      <c r="AO50" s="492"/>
      <c r="AP50" s="492"/>
      <c r="AQ50" s="493"/>
      <c r="AR50" s="492"/>
      <c r="AS50" s="501"/>
      <c r="AT50" s="501"/>
      <c r="AU50" s="501"/>
      <c r="AV50" s="502"/>
      <c r="AW50" s="491"/>
      <c r="AX50" s="501"/>
      <c r="AY50" s="501"/>
      <c r="AZ50" s="501"/>
      <c r="BA50" s="503"/>
      <c r="BB50" s="492"/>
      <c r="BC50" s="492"/>
      <c r="BD50" s="492"/>
      <c r="BE50" s="492"/>
      <c r="BF50" s="494"/>
      <c r="BG50" s="491"/>
      <c r="BH50" s="492"/>
      <c r="BI50" s="492"/>
      <c r="BJ50" s="492"/>
      <c r="BK50" s="493"/>
      <c r="BL50" s="492"/>
      <c r="BM50" s="492"/>
      <c r="BN50" s="492"/>
      <c r="BO50" s="492"/>
      <c r="BP50" s="494"/>
      <c r="BQ50" s="491"/>
      <c r="BR50" s="492"/>
      <c r="BS50" s="492"/>
      <c r="BT50" s="492"/>
      <c r="BU50" s="493"/>
      <c r="BV50" s="491"/>
      <c r="BW50" s="492"/>
      <c r="BX50" s="492"/>
      <c r="BY50" s="492"/>
      <c r="BZ50" s="493"/>
      <c r="CA50" s="27">
        <f t="shared" si="3"/>
        <v>45</v>
      </c>
      <c r="CB50" s="492"/>
      <c r="CC50" s="492"/>
      <c r="CD50" s="492"/>
      <c r="CE50" s="492"/>
      <c r="CF50" s="494"/>
      <c r="CG50" s="491"/>
      <c r="CH50" s="492"/>
      <c r="CI50" s="492"/>
      <c r="CJ50" s="492"/>
      <c r="CK50" s="493"/>
      <c r="CL50" s="492"/>
      <c r="CM50" s="501"/>
      <c r="CN50" s="501"/>
      <c r="CO50" s="501"/>
      <c r="CP50" s="502"/>
      <c r="CQ50" s="491"/>
      <c r="CR50" s="501"/>
      <c r="CS50" s="501"/>
      <c r="CT50" s="501"/>
      <c r="CU50" s="503"/>
      <c r="CV50" s="492"/>
      <c r="CW50" s="501"/>
      <c r="CX50" s="501"/>
      <c r="CY50" s="501"/>
      <c r="CZ50" s="502"/>
      <c r="DA50" s="491"/>
      <c r="DB50" s="501"/>
      <c r="DC50" s="501"/>
      <c r="DD50" s="501"/>
      <c r="DE50" s="503"/>
      <c r="DF50" s="272">
        <f>IF(C50=0," ",ลับ!CX50)</f>
        <v>0</v>
      </c>
      <c r="DG50" s="298">
        <f t="shared" si="1"/>
        <v>0</v>
      </c>
      <c r="DH50" s="70"/>
      <c r="DI50" s="512" t="str">
        <f>IF(B$6="","-",IF(ลับ!$CX102=0,"-",ลับ!$CX102))</f>
        <v>-</v>
      </c>
      <c r="DJ50" s="513" t="str">
        <f>IF(B$6="","-",IF(ลับ!$CX153=0,"-",ลับ!$CX153))</f>
        <v>-</v>
      </c>
      <c r="DK50" s="513" t="str">
        <f>IF(B$6="","-",IF(ลับ!CX204=0,"-",ลับ!$CX204))</f>
        <v>-</v>
      </c>
      <c r="DL50" s="514" t="str">
        <f>IF(B$6="","-",IF(ลับ!$CX256=0,"-",ลับ!$CX256))</f>
        <v>-</v>
      </c>
      <c r="DM50" s="515" t="str">
        <f t="shared" si="2"/>
        <v>-</v>
      </c>
      <c r="DN50" s="515">
        <f>IF(DM50="-",ลับ!$CX$4,ลับ!$CX$4-DM50)</f>
        <v>19</v>
      </c>
    </row>
    <row r="51" spans="1:118" ht="15" customHeight="1">
      <c r="A51" s="516">
        <f>IF('ชื่อ-มาตรฐาน7'!A51="","",'ชื่อ-มาตรฐาน7'!A51)</f>
        <v>46</v>
      </c>
      <c r="B51" s="516" t="str">
        <f>IF('ชื่อ-มาตรฐาน7'!B51="","",'ชื่อ-มาตรฐาน7'!B51)</f>
        <v/>
      </c>
      <c r="C51" s="517" t="str">
        <f>IF('ชื่อ-มาตรฐาน7'!C51="","",'ชื่อ-มาตรฐาน7'!C51)</f>
        <v/>
      </c>
      <c r="D51" s="921" t="str">
        <f>IF('ชื่อ-มาตรฐาน7'!D51="","",'ชื่อ-มาตรฐาน7'!D51)</f>
        <v/>
      </c>
      <c r="E51" s="1079" t="str">
        <f>IF('ชื่อ-มาตรฐาน7'!E51="","",'ชื่อ-มาตรฐาน7'!E51)</f>
        <v/>
      </c>
      <c r="F51" s="1080"/>
      <c r="G51" s="486"/>
      <c r="H51" s="483"/>
      <c r="I51" s="483"/>
      <c r="J51" s="483"/>
      <c r="K51" s="484"/>
      <c r="L51" s="483"/>
      <c r="M51" s="483"/>
      <c r="N51" s="483"/>
      <c r="O51" s="483"/>
      <c r="P51" s="485"/>
      <c r="Q51" s="486"/>
      <c r="R51" s="483"/>
      <c r="S51" s="483"/>
      <c r="T51" s="483"/>
      <c r="U51" s="484"/>
      <c r="V51" s="483"/>
      <c r="W51" s="483"/>
      <c r="X51" s="483"/>
      <c r="Y51" s="483"/>
      <c r="Z51" s="485"/>
      <c r="AA51" s="486"/>
      <c r="AB51" s="483"/>
      <c r="AC51" s="483"/>
      <c r="AD51" s="483"/>
      <c r="AE51" s="484"/>
      <c r="AF51" s="1"/>
      <c r="AG51" s="1"/>
      <c r="AH51" s="486"/>
      <c r="AI51" s="483"/>
      <c r="AJ51" s="483"/>
      <c r="AK51" s="483"/>
      <c r="AL51" s="484"/>
      <c r="AM51" s="486"/>
      <c r="AN51" s="483"/>
      <c r="AO51" s="483"/>
      <c r="AP51" s="483"/>
      <c r="AQ51" s="484"/>
      <c r="AR51" s="483"/>
      <c r="AS51" s="495"/>
      <c r="AT51" s="495"/>
      <c r="AU51" s="495"/>
      <c r="AV51" s="496"/>
      <c r="AW51" s="486"/>
      <c r="AX51" s="495"/>
      <c r="AY51" s="495"/>
      <c r="AZ51" s="495"/>
      <c r="BA51" s="497"/>
      <c r="BB51" s="483"/>
      <c r="BC51" s="483"/>
      <c r="BD51" s="483"/>
      <c r="BE51" s="483"/>
      <c r="BF51" s="485"/>
      <c r="BG51" s="486"/>
      <c r="BH51" s="483"/>
      <c r="BI51" s="483"/>
      <c r="BJ51" s="483"/>
      <c r="BK51" s="484"/>
      <c r="BL51" s="483"/>
      <c r="BM51" s="483"/>
      <c r="BN51" s="483"/>
      <c r="BO51" s="483"/>
      <c r="BP51" s="485"/>
      <c r="BQ51" s="486"/>
      <c r="BR51" s="483"/>
      <c r="BS51" s="483"/>
      <c r="BT51" s="483"/>
      <c r="BU51" s="484"/>
      <c r="BV51" s="486"/>
      <c r="BW51" s="483"/>
      <c r="BX51" s="483"/>
      <c r="BY51" s="483"/>
      <c r="BZ51" s="484"/>
      <c r="CA51" s="25">
        <f t="shared" ref="CA51:CA55" si="4">IF(A51=""," ",A51)</f>
        <v>46</v>
      </c>
      <c r="CB51" s="483"/>
      <c r="CC51" s="483"/>
      <c r="CD51" s="483"/>
      <c r="CE51" s="483"/>
      <c r="CF51" s="485"/>
      <c r="CG51" s="486"/>
      <c r="CH51" s="483"/>
      <c r="CI51" s="483"/>
      <c r="CJ51" s="483"/>
      <c r="CK51" s="484"/>
      <c r="CL51" s="483"/>
      <c r="CM51" s="495"/>
      <c r="CN51" s="495"/>
      <c r="CO51" s="495"/>
      <c r="CP51" s="496"/>
      <c r="CQ51" s="486"/>
      <c r="CR51" s="495"/>
      <c r="CS51" s="495"/>
      <c r="CT51" s="495"/>
      <c r="CU51" s="497"/>
      <c r="CV51" s="483"/>
      <c r="CW51" s="495"/>
      <c r="CX51" s="495"/>
      <c r="CY51" s="495"/>
      <c r="CZ51" s="496"/>
      <c r="DA51" s="486"/>
      <c r="DB51" s="495"/>
      <c r="DC51" s="495"/>
      <c r="DD51" s="495"/>
      <c r="DE51" s="497"/>
      <c r="DF51" s="924">
        <f>IF(C51=0," ",ลับ!CX51)</f>
        <v>0</v>
      </c>
      <c r="DG51" s="296">
        <f t="shared" si="1"/>
        <v>0</v>
      </c>
      <c r="DH51" s="68"/>
      <c r="DI51" s="504" t="str">
        <f>IF(B$6="","-",IF(ลับ!$CX103=0,"-",ลับ!$CX103))</f>
        <v>-</v>
      </c>
      <c r="DJ51" s="505" t="str">
        <f>IF(B$6="","-",IF(ลับ!$CX154=0,"-",ลับ!$CX154))</f>
        <v>-</v>
      </c>
      <c r="DK51" s="505" t="str">
        <f>IF(B$6="","-",IF(ลับ!CX205=0,"-",ลับ!$CX205))</f>
        <v>-</v>
      </c>
      <c r="DL51" s="506" t="str">
        <f>IF(B$6="","-",IF(ลับ!$CX257=0,"-",ลับ!$CX257))</f>
        <v>-</v>
      </c>
      <c r="DM51" s="507" t="str">
        <f t="shared" si="2"/>
        <v>-</v>
      </c>
      <c r="DN51" s="507">
        <f>IF(DM51="-",ลับ!$CX$4,ลับ!$CX$4-DM51)</f>
        <v>19</v>
      </c>
    </row>
    <row r="52" spans="1:118" ht="15" customHeight="1">
      <c r="A52" s="519">
        <f>IF('ชื่อ-มาตรฐาน7'!A52="","",'ชื่อ-มาตรฐาน7'!A52)</f>
        <v>47</v>
      </c>
      <c r="B52" s="519" t="str">
        <f>IF('ชื่อ-มาตรฐาน7'!B52="","",'ชื่อ-มาตรฐาน7'!B52)</f>
        <v/>
      </c>
      <c r="C52" s="520" t="str">
        <f>IF('ชื่อ-มาตรฐาน7'!C52="","",'ชื่อ-มาตรฐาน7'!C52)</f>
        <v/>
      </c>
      <c r="D52" s="919" t="str">
        <f>IF('ชื่อ-มาตรฐาน7'!D52="","",'ชื่อ-มาตรฐาน7'!D52)</f>
        <v/>
      </c>
      <c r="E52" s="1068" t="str">
        <f>IF('ชื่อ-มาตรฐาน7'!E52="","",'ชื่อ-มาตรฐาน7'!E52)</f>
        <v/>
      </c>
      <c r="F52" s="1069"/>
      <c r="G52" s="487"/>
      <c r="H52" s="488"/>
      <c r="I52" s="488"/>
      <c r="J52" s="488"/>
      <c r="K52" s="489"/>
      <c r="L52" s="488"/>
      <c r="M52" s="488"/>
      <c r="N52" s="488"/>
      <c r="O52" s="488"/>
      <c r="P52" s="490"/>
      <c r="Q52" s="487"/>
      <c r="R52" s="488"/>
      <c r="S52" s="488"/>
      <c r="T52" s="488"/>
      <c r="U52" s="489"/>
      <c r="V52" s="488"/>
      <c r="W52" s="488"/>
      <c r="X52" s="488"/>
      <c r="Y52" s="488"/>
      <c r="Z52" s="490"/>
      <c r="AA52" s="487"/>
      <c r="AB52" s="488"/>
      <c r="AC52" s="488"/>
      <c r="AD52" s="488"/>
      <c r="AE52" s="489"/>
      <c r="AF52" s="1"/>
      <c r="AG52" s="1"/>
      <c r="AH52" s="487"/>
      <c r="AI52" s="488"/>
      <c r="AJ52" s="488"/>
      <c r="AK52" s="488"/>
      <c r="AL52" s="489"/>
      <c r="AM52" s="487"/>
      <c r="AN52" s="488"/>
      <c r="AO52" s="488"/>
      <c r="AP52" s="488"/>
      <c r="AQ52" s="489"/>
      <c r="AR52" s="488"/>
      <c r="AS52" s="498"/>
      <c r="AT52" s="498"/>
      <c r="AU52" s="498"/>
      <c r="AV52" s="499"/>
      <c r="AW52" s="487"/>
      <c r="AX52" s="498"/>
      <c r="AY52" s="498"/>
      <c r="AZ52" s="498"/>
      <c r="BA52" s="500"/>
      <c r="BB52" s="488"/>
      <c r="BC52" s="488"/>
      <c r="BD52" s="488"/>
      <c r="BE52" s="488"/>
      <c r="BF52" s="490"/>
      <c r="BG52" s="487"/>
      <c r="BH52" s="488"/>
      <c r="BI52" s="488"/>
      <c r="BJ52" s="488"/>
      <c r="BK52" s="489"/>
      <c r="BL52" s="488"/>
      <c r="BM52" s="488"/>
      <c r="BN52" s="488"/>
      <c r="BO52" s="488"/>
      <c r="BP52" s="490"/>
      <c r="BQ52" s="487"/>
      <c r="BR52" s="488"/>
      <c r="BS52" s="488"/>
      <c r="BT52" s="488"/>
      <c r="BU52" s="489"/>
      <c r="BV52" s="487"/>
      <c r="BW52" s="488"/>
      <c r="BX52" s="488"/>
      <c r="BY52" s="488"/>
      <c r="BZ52" s="489"/>
      <c r="CA52" s="26">
        <f t="shared" si="4"/>
        <v>47</v>
      </c>
      <c r="CB52" s="488"/>
      <c r="CC52" s="488"/>
      <c r="CD52" s="488"/>
      <c r="CE52" s="488"/>
      <c r="CF52" s="490"/>
      <c r="CG52" s="487"/>
      <c r="CH52" s="488"/>
      <c r="CI52" s="488"/>
      <c r="CJ52" s="488"/>
      <c r="CK52" s="489"/>
      <c r="CL52" s="488"/>
      <c r="CM52" s="498"/>
      <c r="CN52" s="498"/>
      <c r="CO52" s="498"/>
      <c r="CP52" s="499"/>
      <c r="CQ52" s="487"/>
      <c r="CR52" s="498"/>
      <c r="CS52" s="498"/>
      <c r="CT52" s="498"/>
      <c r="CU52" s="500"/>
      <c r="CV52" s="488"/>
      <c r="CW52" s="498"/>
      <c r="CX52" s="498"/>
      <c r="CY52" s="498"/>
      <c r="CZ52" s="499"/>
      <c r="DA52" s="487"/>
      <c r="DB52" s="498"/>
      <c r="DC52" s="498"/>
      <c r="DD52" s="498"/>
      <c r="DE52" s="500"/>
      <c r="DF52" s="923">
        <f>IF(C52=0," ",ลับ!CX52)</f>
        <v>0</v>
      </c>
      <c r="DG52" s="297">
        <f t="shared" si="1"/>
        <v>0</v>
      </c>
      <c r="DH52" s="69"/>
      <c r="DI52" s="508" t="str">
        <f>IF(B$6="","-",IF(ลับ!$CX104=0,"-",ลับ!$CX104))</f>
        <v>-</v>
      </c>
      <c r="DJ52" s="509" t="str">
        <f>IF(B$6="","-",IF(ลับ!$CX155=0,"-",ลับ!$CX155))</f>
        <v>-</v>
      </c>
      <c r="DK52" s="509" t="str">
        <f>IF(B$6="","-",IF(ลับ!CX206=0,"-",ลับ!$CX206))</f>
        <v>-</v>
      </c>
      <c r="DL52" s="510" t="str">
        <f>IF(B$6="","-",IF(ลับ!$CX258=0,"-",ลับ!$CX258))</f>
        <v>-</v>
      </c>
      <c r="DM52" s="511" t="str">
        <f t="shared" si="2"/>
        <v>-</v>
      </c>
      <c r="DN52" s="511">
        <f>IF(DM52="-",ลับ!$CX$4,ลับ!$CX$4-DM52)</f>
        <v>19</v>
      </c>
    </row>
    <row r="53" spans="1:118" ht="15" customHeight="1">
      <c r="A53" s="519">
        <f>IF('ชื่อ-มาตรฐาน7'!A53="","",'ชื่อ-มาตรฐาน7'!A53)</f>
        <v>48</v>
      </c>
      <c r="B53" s="519" t="str">
        <f>IF('ชื่อ-มาตรฐาน7'!B53="","",'ชื่อ-มาตรฐาน7'!B53)</f>
        <v/>
      </c>
      <c r="C53" s="520" t="str">
        <f>IF('ชื่อ-มาตรฐาน7'!C53="","",'ชื่อ-มาตรฐาน7'!C53)</f>
        <v/>
      </c>
      <c r="D53" s="919" t="str">
        <f>IF('ชื่อ-มาตรฐาน7'!D53="","",'ชื่อ-มาตรฐาน7'!D53)</f>
        <v/>
      </c>
      <c r="E53" s="1068" t="str">
        <f>IF('ชื่อ-มาตรฐาน7'!E53="","",'ชื่อ-มาตรฐาน7'!E53)</f>
        <v/>
      </c>
      <c r="F53" s="1069"/>
      <c r="G53" s="487"/>
      <c r="H53" s="488"/>
      <c r="I53" s="488"/>
      <c r="J53" s="488"/>
      <c r="K53" s="489"/>
      <c r="L53" s="488"/>
      <c r="M53" s="488"/>
      <c r="N53" s="488"/>
      <c r="O53" s="488"/>
      <c r="P53" s="490"/>
      <c r="Q53" s="487"/>
      <c r="R53" s="488"/>
      <c r="S53" s="488"/>
      <c r="T53" s="488"/>
      <c r="U53" s="489"/>
      <c r="V53" s="488"/>
      <c r="W53" s="488"/>
      <c r="X53" s="488"/>
      <c r="Y53" s="488"/>
      <c r="Z53" s="490"/>
      <c r="AA53" s="487"/>
      <c r="AB53" s="488"/>
      <c r="AC53" s="488"/>
      <c r="AD53" s="488"/>
      <c r="AE53" s="489"/>
      <c r="AF53" s="1"/>
      <c r="AG53" s="1"/>
      <c r="AH53" s="487"/>
      <c r="AI53" s="488"/>
      <c r="AJ53" s="488"/>
      <c r="AK53" s="488"/>
      <c r="AL53" s="489"/>
      <c r="AM53" s="487"/>
      <c r="AN53" s="488"/>
      <c r="AO53" s="488"/>
      <c r="AP53" s="488"/>
      <c r="AQ53" s="489"/>
      <c r="AR53" s="488"/>
      <c r="AS53" s="498"/>
      <c r="AT53" s="498"/>
      <c r="AU53" s="498"/>
      <c r="AV53" s="499"/>
      <c r="AW53" s="487"/>
      <c r="AX53" s="498"/>
      <c r="AY53" s="498"/>
      <c r="AZ53" s="498"/>
      <c r="BA53" s="500"/>
      <c r="BB53" s="488"/>
      <c r="BC53" s="488"/>
      <c r="BD53" s="488"/>
      <c r="BE53" s="488"/>
      <c r="BF53" s="490"/>
      <c r="BG53" s="487"/>
      <c r="BH53" s="488"/>
      <c r="BI53" s="488"/>
      <c r="BJ53" s="488"/>
      <c r="BK53" s="489"/>
      <c r="BL53" s="488"/>
      <c r="BM53" s="488"/>
      <c r="BN53" s="488"/>
      <c r="BO53" s="488"/>
      <c r="BP53" s="490"/>
      <c r="BQ53" s="487"/>
      <c r="BR53" s="488"/>
      <c r="BS53" s="488"/>
      <c r="BT53" s="488"/>
      <c r="BU53" s="489"/>
      <c r="BV53" s="487"/>
      <c r="BW53" s="488"/>
      <c r="BX53" s="488"/>
      <c r="BY53" s="488"/>
      <c r="BZ53" s="489"/>
      <c r="CA53" s="26">
        <f t="shared" si="4"/>
        <v>48</v>
      </c>
      <c r="CB53" s="488"/>
      <c r="CC53" s="488"/>
      <c r="CD53" s="488"/>
      <c r="CE53" s="488"/>
      <c r="CF53" s="490"/>
      <c r="CG53" s="487"/>
      <c r="CH53" s="488"/>
      <c r="CI53" s="488"/>
      <c r="CJ53" s="488"/>
      <c r="CK53" s="489"/>
      <c r="CL53" s="488"/>
      <c r="CM53" s="498"/>
      <c r="CN53" s="498"/>
      <c r="CO53" s="498"/>
      <c r="CP53" s="499"/>
      <c r="CQ53" s="487"/>
      <c r="CR53" s="498"/>
      <c r="CS53" s="498"/>
      <c r="CT53" s="498"/>
      <c r="CU53" s="500"/>
      <c r="CV53" s="488"/>
      <c r="CW53" s="498"/>
      <c r="CX53" s="498"/>
      <c r="CY53" s="498"/>
      <c r="CZ53" s="499"/>
      <c r="DA53" s="487"/>
      <c r="DB53" s="498"/>
      <c r="DC53" s="498"/>
      <c r="DD53" s="498"/>
      <c r="DE53" s="500"/>
      <c r="DF53" s="923">
        <f>IF(C53=0," ",ลับ!CX53)</f>
        <v>0</v>
      </c>
      <c r="DG53" s="297">
        <f t="shared" si="1"/>
        <v>0</v>
      </c>
      <c r="DH53" s="69"/>
      <c r="DI53" s="508" t="str">
        <f>IF(B$6="","-",IF(ลับ!$CX105=0,"-",ลับ!$CX105))</f>
        <v>-</v>
      </c>
      <c r="DJ53" s="509" t="str">
        <f>IF(B$6="","-",IF(ลับ!$CX156=0,"-",ลับ!$CX156))</f>
        <v>-</v>
      </c>
      <c r="DK53" s="509" t="str">
        <f>IF(B$6="","-",IF(ลับ!CX207=0,"-",ลับ!$CX207))</f>
        <v>-</v>
      </c>
      <c r="DL53" s="510" t="str">
        <f>IF(B$6="","-",IF(ลับ!$CX259=0,"-",ลับ!$CX259))</f>
        <v>-</v>
      </c>
      <c r="DM53" s="511" t="str">
        <f t="shared" si="2"/>
        <v>-</v>
      </c>
      <c r="DN53" s="511">
        <f>IF(DM53="-",ลับ!$CX$4,ลับ!$CX$4-DM53)</f>
        <v>19</v>
      </c>
    </row>
    <row r="54" spans="1:118" ht="15" customHeight="1">
      <c r="A54" s="519">
        <f>IF('ชื่อ-มาตรฐาน7'!A54="","",'ชื่อ-มาตรฐาน7'!A54)</f>
        <v>49</v>
      </c>
      <c r="B54" s="519" t="str">
        <f>IF('ชื่อ-มาตรฐาน7'!B54="","",'ชื่อ-มาตรฐาน7'!B54)</f>
        <v/>
      </c>
      <c r="C54" s="520" t="str">
        <f>IF('ชื่อ-มาตรฐาน7'!C54="","",'ชื่อ-มาตรฐาน7'!C54)</f>
        <v/>
      </c>
      <c r="D54" s="919" t="str">
        <f>IF('ชื่อ-มาตรฐาน7'!D54="","",'ชื่อ-มาตรฐาน7'!D54)</f>
        <v/>
      </c>
      <c r="E54" s="1068" t="str">
        <f>IF('ชื่อ-มาตรฐาน7'!E54="","",'ชื่อ-มาตรฐาน7'!E54)</f>
        <v/>
      </c>
      <c r="F54" s="1069"/>
      <c r="G54" s="487"/>
      <c r="H54" s="488"/>
      <c r="I54" s="488"/>
      <c r="J54" s="488"/>
      <c r="K54" s="489"/>
      <c r="L54" s="488"/>
      <c r="M54" s="488"/>
      <c r="N54" s="488"/>
      <c r="O54" s="488"/>
      <c r="P54" s="490"/>
      <c r="Q54" s="487"/>
      <c r="R54" s="488"/>
      <c r="S54" s="488"/>
      <c r="T54" s="488"/>
      <c r="U54" s="489"/>
      <c r="V54" s="488"/>
      <c r="W54" s="488"/>
      <c r="X54" s="488"/>
      <c r="Y54" s="488"/>
      <c r="Z54" s="490"/>
      <c r="AA54" s="487"/>
      <c r="AB54" s="488"/>
      <c r="AC54" s="488"/>
      <c r="AD54" s="488"/>
      <c r="AE54" s="489"/>
      <c r="AF54" s="1"/>
      <c r="AG54" s="1"/>
      <c r="AH54" s="487"/>
      <c r="AI54" s="488"/>
      <c r="AJ54" s="488"/>
      <c r="AK54" s="488"/>
      <c r="AL54" s="489"/>
      <c r="AM54" s="487"/>
      <c r="AN54" s="488"/>
      <c r="AO54" s="488"/>
      <c r="AP54" s="488"/>
      <c r="AQ54" s="489"/>
      <c r="AR54" s="488"/>
      <c r="AS54" s="498"/>
      <c r="AT54" s="498"/>
      <c r="AU54" s="498"/>
      <c r="AV54" s="499"/>
      <c r="AW54" s="487"/>
      <c r="AX54" s="498"/>
      <c r="AY54" s="498"/>
      <c r="AZ54" s="498"/>
      <c r="BA54" s="500"/>
      <c r="BB54" s="488"/>
      <c r="BC54" s="488"/>
      <c r="BD54" s="488"/>
      <c r="BE54" s="488"/>
      <c r="BF54" s="490"/>
      <c r="BG54" s="487"/>
      <c r="BH54" s="488"/>
      <c r="BI54" s="488"/>
      <c r="BJ54" s="488"/>
      <c r="BK54" s="489"/>
      <c r="BL54" s="488"/>
      <c r="BM54" s="488"/>
      <c r="BN54" s="488"/>
      <c r="BO54" s="488"/>
      <c r="BP54" s="490"/>
      <c r="BQ54" s="487"/>
      <c r="BR54" s="488"/>
      <c r="BS54" s="488"/>
      <c r="BT54" s="488"/>
      <c r="BU54" s="489"/>
      <c r="BV54" s="487"/>
      <c r="BW54" s="488"/>
      <c r="BX54" s="488"/>
      <c r="BY54" s="488"/>
      <c r="BZ54" s="489"/>
      <c r="CA54" s="26">
        <f t="shared" si="4"/>
        <v>49</v>
      </c>
      <c r="CB54" s="488"/>
      <c r="CC54" s="488"/>
      <c r="CD54" s="488"/>
      <c r="CE54" s="488"/>
      <c r="CF54" s="490"/>
      <c r="CG54" s="487"/>
      <c r="CH54" s="488"/>
      <c r="CI54" s="488"/>
      <c r="CJ54" s="488"/>
      <c r="CK54" s="489"/>
      <c r="CL54" s="488"/>
      <c r="CM54" s="498"/>
      <c r="CN54" s="498"/>
      <c r="CO54" s="498"/>
      <c r="CP54" s="499"/>
      <c r="CQ54" s="487"/>
      <c r="CR54" s="498"/>
      <c r="CS54" s="498"/>
      <c r="CT54" s="498"/>
      <c r="CU54" s="500"/>
      <c r="CV54" s="488"/>
      <c r="CW54" s="498"/>
      <c r="CX54" s="498"/>
      <c r="CY54" s="498"/>
      <c r="CZ54" s="499"/>
      <c r="DA54" s="487"/>
      <c r="DB54" s="498"/>
      <c r="DC54" s="498"/>
      <c r="DD54" s="498"/>
      <c r="DE54" s="500"/>
      <c r="DF54" s="923">
        <f>IF(C54=0," ",ลับ!CX54)</f>
        <v>0</v>
      </c>
      <c r="DG54" s="297">
        <f t="shared" si="1"/>
        <v>0</v>
      </c>
      <c r="DH54" s="69"/>
      <c r="DI54" s="508" t="str">
        <f>IF(B$6="","-",IF(ลับ!$CX106=0,"-",ลับ!$CX106))</f>
        <v>-</v>
      </c>
      <c r="DJ54" s="509" t="str">
        <f>IF(B$6="","-",IF(ลับ!$CX157=0,"-",ลับ!$CX157))</f>
        <v>-</v>
      </c>
      <c r="DK54" s="509" t="str">
        <f>IF(B$6="","-",IF(ลับ!CX208=0,"-",ลับ!$CX208))</f>
        <v>-</v>
      </c>
      <c r="DL54" s="510" t="str">
        <f>IF(B$6="","-",IF(ลับ!$CX260=0,"-",ลับ!$CX260))</f>
        <v>-</v>
      </c>
      <c r="DM54" s="511" t="str">
        <f t="shared" si="2"/>
        <v>-</v>
      </c>
      <c r="DN54" s="511">
        <f>IF(DM54="-",ลับ!$CX$4,ลับ!$CX$4-DM54)</f>
        <v>19</v>
      </c>
    </row>
    <row r="55" spans="1:118" ht="15" customHeight="1" thickBot="1">
      <c r="A55" s="522">
        <f>IF('ชื่อ-มาตรฐาน7'!A55="","",'ชื่อ-มาตรฐาน7'!A55)</f>
        <v>50</v>
      </c>
      <c r="B55" s="522" t="str">
        <f>IF('ชื่อ-มาตรฐาน7'!B55="","",'ชื่อ-มาตรฐาน7'!B55)</f>
        <v/>
      </c>
      <c r="C55" s="523" t="str">
        <f>IF('ชื่อ-มาตรฐาน7'!C55="","",'ชื่อ-มาตรฐาน7'!C55)</f>
        <v/>
      </c>
      <c r="D55" s="920" t="str">
        <f>IF('ชื่อ-มาตรฐาน7'!D55="","",'ชื่อ-มาตรฐาน7'!D55)</f>
        <v/>
      </c>
      <c r="E55" s="1077" t="str">
        <f>IF('ชื่อ-มาตรฐาน7'!E55="","",'ชื่อ-มาตรฐาน7'!E55)</f>
        <v/>
      </c>
      <c r="F55" s="1078"/>
      <c r="G55" s="491"/>
      <c r="H55" s="492"/>
      <c r="I55" s="492"/>
      <c r="J55" s="492"/>
      <c r="K55" s="493"/>
      <c r="L55" s="492"/>
      <c r="M55" s="492"/>
      <c r="N55" s="492"/>
      <c r="O55" s="492"/>
      <c r="P55" s="494"/>
      <c r="Q55" s="491"/>
      <c r="R55" s="492"/>
      <c r="S55" s="492"/>
      <c r="T55" s="492"/>
      <c r="U55" s="493"/>
      <c r="V55" s="492"/>
      <c r="W55" s="492"/>
      <c r="X55" s="492"/>
      <c r="Y55" s="492"/>
      <c r="Z55" s="494"/>
      <c r="AA55" s="491"/>
      <c r="AB55" s="492"/>
      <c r="AC55" s="492"/>
      <c r="AD55" s="492"/>
      <c r="AE55" s="493"/>
      <c r="AF55" s="1"/>
      <c r="AG55" s="1"/>
      <c r="AH55" s="491"/>
      <c r="AI55" s="492"/>
      <c r="AJ55" s="492"/>
      <c r="AK55" s="492"/>
      <c r="AL55" s="493"/>
      <c r="AM55" s="491"/>
      <c r="AN55" s="492"/>
      <c r="AO55" s="492"/>
      <c r="AP55" s="492"/>
      <c r="AQ55" s="493"/>
      <c r="AR55" s="492"/>
      <c r="AS55" s="501"/>
      <c r="AT55" s="501"/>
      <c r="AU55" s="501"/>
      <c r="AV55" s="502"/>
      <c r="AW55" s="491"/>
      <c r="AX55" s="501"/>
      <c r="AY55" s="501"/>
      <c r="AZ55" s="501"/>
      <c r="BA55" s="503"/>
      <c r="BB55" s="492"/>
      <c r="BC55" s="492"/>
      <c r="BD55" s="492"/>
      <c r="BE55" s="492"/>
      <c r="BF55" s="494"/>
      <c r="BG55" s="491"/>
      <c r="BH55" s="492"/>
      <c r="BI55" s="492"/>
      <c r="BJ55" s="492"/>
      <c r="BK55" s="493"/>
      <c r="BL55" s="492"/>
      <c r="BM55" s="492"/>
      <c r="BN55" s="492"/>
      <c r="BO55" s="492"/>
      <c r="BP55" s="494"/>
      <c r="BQ55" s="491"/>
      <c r="BR55" s="492"/>
      <c r="BS55" s="492"/>
      <c r="BT55" s="492"/>
      <c r="BU55" s="493"/>
      <c r="BV55" s="491"/>
      <c r="BW55" s="492"/>
      <c r="BX55" s="492"/>
      <c r="BY55" s="492"/>
      <c r="BZ55" s="493"/>
      <c r="CA55" s="27">
        <f t="shared" si="4"/>
        <v>50</v>
      </c>
      <c r="CB55" s="492"/>
      <c r="CC55" s="492"/>
      <c r="CD55" s="492"/>
      <c r="CE55" s="492"/>
      <c r="CF55" s="494"/>
      <c r="CG55" s="491"/>
      <c r="CH55" s="492"/>
      <c r="CI55" s="492"/>
      <c r="CJ55" s="492"/>
      <c r="CK55" s="493"/>
      <c r="CL55" s="492"/>
      <c r="CM55" s="501"/>
      <c r="CN55" s="501"/>
      <c r="CO55" s="501"/>
      <c r="CP55" s="502"/>
      <c r="CQ55" s="491"/>
      <c r="CR55" s="501"/>
      <c r="CS55" s="501"/>
      <c r="CT55" s="501"/>
      <c r="CU55" s="503"/>
      <c r="CV55" s="492"/>
      <c r="CW55" s="501"/>
      <c r="CX55" s="501"/>
      <c r="CY55" s="501"/>
      <c r="CZ55" s="502"/>
      <c r="DA55" s="491"/>
      <c r="DB55" s="501"/>
      <c r="DC55" s="501"/>
      <c r="DD55" s="501"/>
      <c r="DE55" s="503"/>
      <c r="DF55" s="922">
        <f>IF(C55=0," ",ลับ!CX55)</f>
        <v>0</v>
      </c>
      <c r="DG55" s="298">
        <f t="shared" si="1"/>
        <v>0</v>
      </c>
      <c r="DH55" s="70"/>
      <c r="DI55" s="512" t="str">
        <f>IF(B$6="","-",IF(ลับ!$CX107=0,"-",ลับ!$CX107))</f>
        <v>-</v>
      </c>
      <c r="DJ55" s="513" t="str">
        <f>IF(B$6="","-",IF(ลับ!$CX158=0,"-",ลับ!$CX158))</f>
        <v>-</v>
      </c>
      <c r="DK55" s="513" t="str">
        <f>IF(B$6="","-",IF(ลับ!CX209=0,"-",ลับ!$CX209))</f>
        <v>-</v>
      </c>
      <c r="DL55" s="514" t="str">
        <f>IF(B$6="","-",IF(ลับ!$CX261=0,"-",ลับ!$CX261))</f>
        <v>-</v>
      </c>
      <c r="DM55" s="515" t="str">
        <f t="shared" si="2"/>
        <v>-</v>
      </c>
      <c r="DN55" s="515">
        <f>IF(DM55="-",ลับ!$CX$4,ลับ!$CX$4-DM55)</f>
        <v>19</v>
      </c>
    </row>
    <row r="56" spans="1:118" ht="15" customHeight="1">
      <c r="A56" s="516" t="e">
        <f>IF('ชื่อ-มาตรฐาน7'!#REF!="","",'ชื่อ-มาตรฐาน7'!#REF!)</f>
        <v>#REF!</v>
      </c>
      <c r="B56" s="516" t="e">
        <f>IF('ชื่อ-มาตรฐาน7'!#REF!="","",'ชื่อ-มาตรฐาน7'!#REF!)</f>
        <v>#REF!</v>
      </c>
      <c r="C56" s="517" t="e">
        <f>IF('ชื่อ-มาตรฐาน7'!#REF!="","",'ชื่อ-มาตรฐาน7'!#REF!)</f>
        <v>#REF!</v>
      </c>
      <c r="D56" s="921" t="e">
        <f>IF('ชื่อ-มาตรฐาน7'!#REF!="","",'ชื่อ-มาตรฐาน7'!#REF!)</f>
        <v>#REF!</v>
      </c>
      <c r="E56" s="1079" t="e">
        <f>IF('ชื่อ-มาตรฐาน7'!#REF!="","",'ชื่อ-มาตรฐาน7'!#REF!)</f>
        <v>#REF!</v>
      </c>
      <c r="F56" s="1080"/>
      <c r="G56" s="486"/>
      <c r="H56" s="483"/>
      <c r="I56" s="483"/>
      <c r="J56" s="483"/>
      <c r="K56" s="484"/>
      <c r="L56" s="483"/>
      <c r="M56" s="483"/>
      <c r="N56" s="483"/>
      <c r="O56" s="483"/>
      <c r="P56" s="485"/>
      <c r="Q56" s="486"/>
      <c r="R56" s="483"/>
      <c r="S56" s="483"/>
      <c r="T56" s="483"/>
      <c r="U56" s="484"/>
      <c r="V56" s="483"/>
      <c r="W56" s="483"/>
      <c r="X56" s="483"/>
      <c r="Y56" s="483"/>
      <c r="Z56" s="485"/>
      <c r="AA56" s="486"/>
      <c r="AB56" s="483"/>
      <c r="AC56" s="483"/>
      <c r="AD56" s="483"/>
      <c r="AE56" s="484"/>
      <c r="AF56" s="1"/>
      <c r="AG56" s="1"/>
      <c r="AH56" s="486"/>
      <c r="AI56" s="483"/>
      <c r="AJ56" s="483"/>
      <c r="AK56" s="483"/>
      <c r="AL56" s="484"/>
      <c r="AM56" s="486"/>
      <c r="AN56" s="483"/>
      <c r="AO56" s="483"/>
      <c r="AP56" s="483"/>
      <c r="AQ56" s="484"/>
      <c r="AR56" s="483"/>
      <c r="AS56" s="495"/>
      <c r="AT56" s="495"/>
      <c r="AU56" s="495"/>
      <c r="AV56" s="496"/>
      <c r="AW56" s="486"/>
      <c r="AX56" s="495"/>
      <c r="AY56" s="495"/>
      <c r="AZ56" s="495"/>
      <c r="BA56" s="497"/>
      <c r="BB56" s="483"/>
      <c r="BC56" s="483"/>
      <c r="BD56" s="483"/>
      <c r="BE56" s="483"/>
      <c r="BF56" s="485"/>
      <c r="BG56" s="486"/>
      <c r="BH56" s="483"/>
      <c r="BI56" s="483"/>
      <c r="BJ56" s="483"/>
      <c r="BK56" s="484"/>
      <c r="BL56" s="483"/>
      <c r="BM56" s="483"/>
      <c r="BN56" s="483"/>
      <c r="BO56" s="483"/>
      <c r="BP56" s="485"/>
      <c r="BQ56" s="486"/>
      <c r="BR56" s="483"/>
      <c r="BS56" s="483"/>
      <c r="BT56" s="483"/>
      <c r="BU56" s="484"/>
      <c r="BV56" s="486"/>
      <c r="BW56" s="483"/>
      <c r="BX56" s="483"/>
      <c r="BY56" s="483"/>
      <c r="BZ56" s="484"/>
      <c r="CA56" s="25"/>
      <c r="CB56" s="483"/>
      <c r="CC56" s="483"/>
      <c r="CD56" s="483"/>
      <c r="CE56" s="483"/>
      <c r="CF56" s="485"/>
      <c r="CG56" s="486"/>
      <c r="CH56" s="483"/>
      <c r="CI56" s="483"/>
      <c r="CJ56" s="483"/>
      <c r="CK56" s="484"/>
      <c r="CL56" s="483"/>
      <c r="CM56" s="495"/>
      <c r="CN56" s="495"/>
      <c r="CO56" s="495"/>
      <c r="CP56" s="496"/>
      <c r="CQ56" s="486"/>
      <c r="CR56" s="495"/>
      <c r="CS56" s="495"/>
      <c r="CT56" s="495"/>
      <c r="CU56" s="497"/>
      <c r="CV56" s="483"/>
      <c r="CW56" s="495"/>
      <c r="CX56" s="495"/>
      <c r="CY56" s="495"/>
      <c r="CZ56" s="496"/>
      <c r="DA56" s="486"/>
      <c r="DB56" s="495"/>
      <c r="DC56" s="495"/>
      <c r="DD56" s="495"/>
      <c r="DE56" s="497"/>
      <c r="DF56" s="924"/>
      <c r="DG56" s="296"/>
      <c r="DH56" s="68"/>
      <c r="DI56" s="504"/>
      <c r="DJ56" s="505"/>
      <c r="DK56" s="505"/>
      <c r="DL56" s="506"/>
      <c r="DM56" s="507"/>
      <c r="DN56" s="507"/>
    </row>
    <row r="57" spans="1:118" ht="15" customHeight="1">
      <c r="A57" s="519" t="e">
        <f>IF('ชื่อ-มาตรฐาน7'!#REF!="","",'ชื่อ-มาตรฐาน7'!#REF!)</f>
        <v>#REF!</v>
      </c>
      <c r="B57" s="519" t="e">
        <f>IF('ชื่อ-มาตรฐาน7'!#REF!="","",'ชื่อ-มาตรฐาน7'!#REF!)</f>
        <v>#REF!</v>
      </c>
      <c r="C57" s="520" t="e">
        <f>IF('ชื่อ-มาตรฐาน7'!#REF!="","",'ชื่อ-มาตรฐาน7'!#REF!)</f>
        <v>#REF!</v>
      </c>
      <c r="D57" s="919" t="e">
        <f>IF('ชื่อ-มาตรฐาน7'!#REF!="","",'ชื่อ-มาตรฐาน7'!#REF!)</f>
        <v>#REF!</v>
      </c>
      <c r="E57" s="1068" t="e">
        <f>IF('ชื่อ-มาตรฐาน7'!#REF!="","",'ชื่อ-มาตรฐาน7'!#REF!)</f>
        <v>#REF!</v>
      </c>
      <c r="F57" s="1069"/>
      <c r="G57" s="487"/>
      <c r="H57" s="488"/>
      <c r="I57" s="488"/>
      <c r="J57" s="488"/>
      <c r="K57" s="489"/>
      <c r="L57" s="488"/>
      <c r="M57" s="488"/>
      <c r="N57" s="488"/>
      <c r="O57" s="488"/>
      <c r="P57" s="490"/>
      <c r="Q57" s="487"/>
      <c r="R57" s="488"/>
      <c r="S57" s="488"/>
      <c r="T57" s="488"/>
      <c r="U57" s="489"/>
      <c r="V57" s="488"/>
      <c r="W57" s="488"/>
      <c r="X57" s="488"/>
      <c r="Y57" s="488"/>
      <c r="Z57" s="490"/>
      <c r="AA57" s="487"/>
      <c r="AB57" s="488"/>
      <c r="AC57" s="488"/>
      <c r="AD57" s="488"/>
      <c r="AE57" s="489"/>
      <c r="AF57" s="1"/>
      <c r="AG57" s="1"/>
      <c r="AH57" s="487"/>
      <c r="AI57" s="488"/>
      <c r="AJ57" s="488"/>
      <c r="AK57" s="488"/>
      <c r="AL57" s="489"/>
      <c r="AM57" s="487"/>
      <c r="AN57" s="488"/>
      <c r="AO57" s="488"/>
      <c r="AP57" s="488"/>
      <c r="AQ57" s="489"/>
      <c r="AR57" s="488"/>
      <c r="AS57" s="498"/>
      <c r="AT57" s="498"/>
      <c r="AU57" s="498"/>
      <c r="AV57" s="499"/>
      <c r="AW57" s="487"/>
      <c r="AX57" s="498"/>
      <c r="AY57" s="498"/>
      <c r="AZ57" s="498"/>
      <c r="BA57" s="500"/>
      <c r="BB57" s="488"/>
      <c r="BC57" s="488"/>
      <c r="BD57" s="488"/>
      <c r="BE57" s="488"/>
      <c r="BF57" s="490"/>
      <c r="BG57" s="487"/>
      <c r="BH57" s="488"/>
      <c r="BI57" s="488"/>
      <c r="BJ57" s="488"/>
      <c r="BK57" s="489"/>
      <c r="BL57" s="488"/>
      <c r="BM57" s="488"/>
      <c r="BN57" s="488"/>
      <c r="BO57" s="488"/>
      <c r="BP57" s="490"/>
      <c r="BQ57" s="487"/>
      <c r="BR57" s="488"/>
      <c r="BS57" s="488"/>
      <c r="BT57" s="488"/>
      <c r="BU57" s="489"/>
      <c r="BV57" s="487"/>
      <c r="BW57" s="488"/>
      <c r="BX57" s="488"/>
      <c r="BY57" s="488"/>
      <c r="BZ57" s="489"/>
      <c r="CA57" s="26"/>
      <c r="CB57" s="488"/>
      <c r="CC57" s="488"/>
      <c r="CD57" s="488"/>
      <c r="CE57" s="488"/>
      <c r="CF57" s="490"/>
      <c r="CG57" s="487"/>
      <c r="CH57" s="488"/>
      <c r="CI57" s="488"/>
      <c r="CJ57" s="488"/>
      <c r="CK57" s="489"/>
      <c r="CL57" s="488"/>
      <c r="CM57" s="498"/>
      <c r="CN57" s="498"/>
      <c r="CO57" s="498"/>
      <c r="CP57" s="499"/>
      <c r="CQ57" s="487"/>
      <c r="CR57" s="498"/>
      <c r="CS57" s="498"/>
      <c r="CT57" s="498"/>
      <c r="CU57" s="500"/>
      <c r="CV57" s="488"/>
      <c r="CW57" s="498"/>
      <c r="CX57" s="498"/>
      <c r="CY57" s="498"/>
      <c r="CZ57" s="499"/>
      <c r="DA57" s="487"/>
      <c r="DB57" s="498"/>
      <c r="DC57" s="498"/>
      <c r="DD57" s="498"/>
      <c r="DE57" s="500"/>
      <c r="DF57" s="923"/>
      <c r="DG57" s="297"/>
      <c r="DH57" s="69"/>
      <c r="DI57" s="508"/>
      <c r="DJ57" s="509"/>
      <c r="DK57" s="509"/>
      <c r="DL57" s="510"/>
      <c r="DM57" s="511"/>
      <c r="DN57" s="511"/>
    </row>
    <row r="58" spans="1:118" ht="15" customHeight="1">
      <c r="A58" s="519" t="e">
        <f>IF('ชื่อ-มาตรฐาน7'!#REF!="","",'ชื่อ-มาตรฐาน7'!#REF!)</f>
        <v>#REF!</v>
      </c>
      <c r="B58" s="519" t="e">
        <f>IF('ชื่อ-มาตรฐาน7'!#REF!="","",'ชื่อ-มาตรฐาน7'!#REF!)</f>
        <v>#REF!</v>
      </c>
      <c r="C58" s="520" t="e">
        <f>IF('ชื่อ-มาตรฐาน7'!#REF!="","",'ชื่อ-มาตรฐาน7'!#REF!)</f>
        <v>#REF!</v>
      </c>
      <c r="D58" s="919" t="e">
        <f>IF('ชื่อ-มาตรฐาน7'!#REF!="","",'ชื่อ-มาตรฐาน7'!#REF!)</f>
        <v>#REF!</v>
      </c>
      <c r="E58" s="1068" t="e">
        <f>IF('ชื่อ-มาตรฐาน7'!#REF!="","",'ชื่อ-มาตรฐาน7'!#REF!)</f>
        <v>#REF!</v>
      </c>
      <c r="F58" s="1069"/>
      <c r="G58" s="487"/>
      <c r="H58" s="488"/>
      <c r="I58" s="488"/>
      <c r="J58" s="488"/>
      <c r="K58" s="489"/>
      <c r="L58" s="488"/>
      <c r="M58" s="488"/>
      <c r="N58" s="488"/>
      <c r="O58" s="488"/>
      <c r="P58" s="490"/>
      <c r="Q58" s="487"/>
      <c r="R58" s="488"/>
      <c r="S58" s="488"/>
      <c r="T58" s="488"/>
      <c r="U58" s="489"/>
      <c r="V58" s="488"/>
      <c r="W58" s="488"/>
      <c r="X58" s="488"/>
      <c r="Y58" s="488"/>
      <c r="Z58" s="490"/>
      <c r="AA58" s="487"/>
      <c r="AB58" s="488"/>
      <c r="AC58" s="488"/>
      <c r="AD58" s="488"/>
      <c r="AE58" s="489"/>
      <c r="AF58" s="1"/>
      <c r="AG58" s="1"/>
      <c r="AH58" s="487"/>
      <c r="AI58" s="488"/>
      <c r="AJ58" s="488"/>
      <c r="AK58" s="488"/>
      <c r="AL58" s="489"/>
      <c r="AM58" s="487"/>
      <c r="AN58" s="488"/>
      <c r="AO58" s="488"/>
      <c r="AP58" s="488"/>
      <c r="AQ58" s="489"/>
      <c r="AR58" s="488"/>
      <c r="AS58" s="498"/>
      <c r="AT58" s="498"/>
      <c r="AU58" s="498"/>
      <c r="AV58" s="499"/>
      <c r="AW58" s="487"/>
      <c r="AX58" s="498"/>
      <c r="AY58" s="498"/>
      <c r="AZ58" s="498"/>
      <c r="BA58" s="500"/>
      <c r="BB58" s="488"/>
      <c r="BC58" s="488"/>
      <c r="BD58" s="488"/>
      <c r="BE58" s="488"/>
      <c r="BF58" s="490"/>
      <c r="BG58" s="487"/>
      <c r="BH58" s="488"/>
      <c r="BI58" s="488"/>
      <c r="BJ58" s="488"/>
      <c r="BK58" s="489"/>
      <c r="BL58" s="488"/>
      <c r="BM58" s="488"/>
      <c r="BN58" s="488"/>
      <c r="BO58" s="488"/>
      <c r="BP58" s="490"/>
      <c r="BQ58" s="487"/>
      <c r="BR58" s="488"/>
      <c r="BS58" s="488"/>
      <c r="BT58" s="488"/>
      <c r="BU58" s="489"/>
      <c r="BV58" s="487"/>
      <c r="BW58" s="488"/>
      <c r="BX58" s="488"/>
      <c r="BY58" s="488"/>
      <c r="BZ58" s="489"/>
      <c r="CA58" s="26"/>
      <c r="CB58" s="488"/>
      <c r="CC58" s="488"/>
      <c r="CD58" s="488"/>
      <c r="CE58" s="488"/>
      <c r="CF58" s="490"/>
      <c r="CG58" s="487"/>
      <c r="CH58" s="488"/>
      <c r="CI58" s="488"/>
      <c r="CJ58" s="488"/>
      <c r="CK58" s="489"/>
      <c r="CL58" s="488"/>
      <c r="CM58" s="498"/>
      <c r="CN58" s="498"/>
      <c r="CO58" s="498"/>
      <c r="CP58" s="499"/>
      <c r="CQ58" s="487"/>
      <c r="CR58" s="498"/>
      <c r="CS58" s="498"/>
      <c r="CT58" s="498"/>
      <c r="CU58" s="500"/>
      <c r="CV58" s="488"/>
      <c r="CW58" s="498"/>
      <c r="CX58" s="498"/>
      <c r="CY58" s="498"/>
      <c r="CZ58" s="499"/>
      <c r="DA58" s="487"/>
      <c r="DB58" s="498"/>
      <c r="DC58" s="498"/>
      <c r="DD58" s="498"/>
      <c r="DE58" s="500"/>
      <c r="DF58" s="923"/>
      <c r="DG58" s="297"/>
      <c r="DH58" s="69"/>
      <c r="DI58" s="508"/>
      <c r="DJ58" s="509"/>
      <c r="DK58" s="509"/>
      <c r="DL58" s="510"/>
      <c r="DM58" s="511"/>
      <c r="DN58" s="511"/>
    </row>
    <row r="59" spans="1:118" ht="15" customHeight="1">
      <c r="A59" s="519" t="e">
        <f>IF('ชื่อ-มาตรฐาน7'!#REF!="","",'ชื่อ-มาตรฐาน7'!#REF!)</f>
        <v>#REF!</v>
      </c>
      <c r="B59" s="519" t="e">
        <f>IF('ชื่อ-มาตรฐาน7'!#REF!="","",'ชื่อ-มาตรฐาน7'!#REF!)</f>
        <v>#REF!</v>
      </c>
      <c r="C59" s="520" t="e">
        <f>IF('ชื่อ-มาตรฐาน7'!#REF!="","",'ชื่อ-มาตรฐาน7'!#REF!)</f>
        <v>#REF!</v>
      </c>
      <c r="D59" s="919" t="e">
        <f>IF('ชื่อ-มาตรฐาน7'!#REF!="","",'ชื่อ-มาตรฐาน7'!#REF!)</f>
        <v>#REF!</v>
      </c>
      <c r="E59" s="1068" t="e">
        <f>IF('ชื่อ-มาตรฐาน7'!#REF!="","",'ชื่อ-มาตรฐาน7'!#REF!)</f>
        <v>#REF!</v>
      </c>
      <c r="F59" s="1069"/>
      <c r="G59" s="487"/>
      <c r="H59" s="488"/>
      <c r="I59" s="488"/>
      <c r="J59" s="488"/>
      <c r="K59" s="489"/>
      <c r="L59" s="488"/>
      <c r="M59" s="488"/>
      <c r="N59" s="488"/>
      <c r="O59" s="488"/>
      <c r="P59" s="490"/>
      <c r="Q59" s="487"/>
      <c r="R59" s="488"/>
      <c r="S59" s="488"/>
      <c r="T59" s="488"/>
      <c r="U59" s="489"/>
      <c r="V59" s="488"/>
      <c r="W59" s="488"/>
      <c r="X59" s="488"/>
      <c r="Y59" s="488"/>
      <c r="Z59" s="490"/>
      <c r="AA59" s="487"/>
      <c r="AB59" s="488"/>
      <c r="AC59" s="488"/>
      <c r="AD59" s="488"/>
      <c r="AE59" s="489"/>
      <c r="AF59" s="1"/>
      <c r="AG59" s="1"/>
      <c r="AH59" s="487"/>
      <c r="AI59" s="488"/>
      <c r="AJ59" s="488"/>
      <c r="AK59" s="488"/>
      <c r="AL59" s="489"/>
      <c r="AM59" s="487"/>
      <c r="AN59" s="488"/>
      <c r="AO59" s="488"/>
      <c r="AP59" s="488"/>
      <c r="AQ59" s="489"/>
      <c r="AR59" s="488"/>
      <c r="AS59" s="498"/>
      <c r="AT59" s="498"/>
      <c r="AU59" s="498"/>
      <c r="AV59" s="499"/>
      <c r="AW59" s="487"/>
      <c r="AX59" s="498"/>
      <c r="AY59" s="498"/>
      <c r="AZ59" s="498"/>
      <c r="BA59" s="500"/>
      <c r="BB59" s="488"/>
      <c r="BC59" s="488"/>
      <c r="BD59" s="488"/>
      <c r="BE59" s="488"/>
      <c r="BF59" s="490"/>
      <c r="BG59" s="487"/>
      <c r="BH59" s="488"/>
      <c r="BI59" s="488"/>
      <c r="BJ59" s="488"/>
      <c r="BK59" s="489"/>
      <c r="BL59" s="488"/>
      <c r="BM59" s="488"/>
      <c r="BN59" s="488"/>
      <c r="BO59" s="488"/>
      <c r="BP59" s="490"/>
      <c r="BQ59" s="487"/>
      <c r="BR59" s="488"/>
      <c r="BS59" s="488"/>
      <c r="BT59" s="488"/>
      <c r="BU59" s="489"/>
      <c r="BV59" s="487"/>
      <c r="BW59" s="488"/>
      <c r="BX59" s="488"/>
      <c r="BY59" s="488"/>
      <c r="BZ59" s="489"/>
      <c r="CA59" s="26"/>
      <c r="CB59" s="488"/>
      <c r="CC59" s="488"/>
      <c r="CD59" s="488"/>
      <c r="CE59" s="488"/>
      <c r="CF59" s="490"/>
      <c r="CG59" s="487"/>
      <c r="CH59" s="488"/>
      <c r="CI59" s="488"/>
      <c r="CJ59" s="488"/>
      <c r="CK59" s="489"/>
      <c r="CL59" s="488"/>
      <c r="CM59" s="498"/>
      <c r="CN59" s="498"/>
      <c r="CO59" s="498"/>
      <c r="CP59" s="499"/>
      <c r="CQ59" s="487"/>
      <c r="CR59" s="498"/>
      <c r="CS59" s="498"/>
      <c r="CT59" s="498"/>
      <c r="CU59" s="500"/>
      <c r="CV59" s="488"/>
      <c r="CW59" s="498"/>
      <c r="CX59" s="498"/>
      <c r="CY59" s="498"/>
      <c r="CZ59" s="499"/>
      <c r="DA59" s="487"/>
      <c r="DB59" s="498"/>
      <c r="DC59" s="498"/>
      <c r="DD59" s="498"/>
      <c r="DE59" s="500"/>
      <c r="DF59" s="923"/>
      <c r="DG59" s="297"/>
      <c r="DH59" s="69"/>
      <c r="DI59" s="508"/>
      <c r="DJ59" s="509"/>
      <c r="DK59" s="509"/>
      <c r="DL59" s="510"/>
      <c r="DM59" s="511"/>
      <c r="DN59" s="511"/>
    </row>
    <row r="60" spans="1:118" ht="15" customHeight="1" thickBot="1">
      <c r="A60" s="522" t="e">
        <f>IF('ชื่อ-มาตรฐาน7'!#REF!="","",'ชื่อ-มาตรฐาน7'!#REF!)</f>
        <v>#REF!</v>
      </c>
      <c r="B60" s="522" t="e">
        <f>IF('ชื่อ-มาตรฐาน7'!#REF!="","",'ชื่อ-มาตรฐาน7'!#REF!)</f>
        <v>#REF!</v>
      </c>
      <c r="C60" s="523" t="e">
        <f>IF('ชื่อ-มาตรฐาน7'!#REF!="","",'ชื่อ-มาตรฐาน7'!#REF!)</f>
        <v>#REF!</v>
      </c>
      <c r="D60" s="920" t="e">
        <f>IF('ชื่อ-มาตรฐาน7'!#REF!="","",'ชื่อ-มาตรฐาน7'!#REF!)</f>
        <v>#REF!</v>
      </c>
      <c r="E60" s="1077" t="e">
        <f>IF('ชื่อ-มาตรฐาน7'!#REF!="","",'ชื่อ-มาตรฐาน7'!#REF!)</f>
        <v>#REF!</v>
      </c>
      <c r="F60" s="1078"/>
      <c r="G60" s="491"/>
      <c r="H60" s="492"/>
      <c r="I60" s="492"/>
      <c r="J60" s="492"/>
      <c r="K60" s="493"/>
      <c r="L60" s="492"/>
      <c r="M60" s="492"/>
      <c r="N60" s="492"/>
      <c r="O60" s="492"/>
      <c r="P60" s="494"/>
      <c r="Q60" s="491"/>
      <c r="R60" s="492"/>
      <c r="S60" s="492"/>
      <c r="T60" s="492"/>
      <c r="U60" s="493"/>
      <c r="V60" s="492"/>
      <c r="W60" s="492"/>
      <c r="X60" s="492"/>
      <c r="Y60" s="492"/>
      <c r="Z60" s="494"/>
      <c r="AA60" s="491"/>
      <c r="AB60" s="492"/>
      <c r="AC60" s="492"/>
      <c r="AD60" s="492"/>
      <c r="AE60" s="493"/>
      <c r="AF60" s="1"/>
      <c r="AG60" s="1"/>
      <c r="AH60" s="491"/>
      <c r="AI60" s="492"/>
      <c r="AJ60" s="492"/>
      <c r="AK60" s="492"/>
      <c r="AL60" s="493"/>
      <c r="AM60" s="491"/>
      <c r="AN60" s="492"/>
      <c r="AO60" s="492"/>
      <c r="AP60" s="492"/>
      <c r="AQ60" s="493"/>
      <c r="AR60" s="492"/>
      <c r="AS60" s="501"/>
      <c r="AT60" s="501"/>
      <c r="AU60" s="501"/>
      <c r="AV60" s="502"/>
      <c r="AW60" s="491"/>
      <c r="AX60" s="501"/>
      <c r="AY60" s="501"/>
      <c r="AZ60" s="501"/>
      <c r="BA60" s="503"/>
      <c r="BB60" s="492"/>
      <c r="BC60" s="492"/>
      <c r="BD60" s="492"/>
      <c r="BE60" s="492"/>
      <c r="BF60" s="494"/>
      <c r="BG60" s="491"/>
      <c r="BH60" s="492"/>
      <c r="BI60" s="492"/>
      <c r="BJ60" s="492"/>
      <c r="BK60" s="493"/>
      <c r="BL60" s="492"/>
      <c r="BM60" s="492"/>
      <c r="BN60" s="492"/>
      <c r="BO60" s="492"/>
      <c r="BP60" s="494"/>
      <c r="BQ60" s="491"/>
      <c r="BR60" s="492"/>
      <c r="BS60" s="492"/>
      <c r="BT60" s="492"/>
      <c r="BU60" s="493"/>
      <c r="BV60" s="491"/>
      <c r="BW60" s="492"/>
      <c r="BX60" s="492"/>
      <c r="BY60" s="492"/>
      <c r="BZ60" s="493"/>
      <c r="CA60" s="27"/>
      <c r="CB60" s="492"/>
      <c r="CC60" s="492"/>
      <c r="CD60" s="492"/>
      <c r="CE60" s="492"/>
      <c r="CF60" s="494"/>
      <c r="CG60" s="491"/>
      <c r="CH60" s="492"/>
      <c r="CI60" s="492"/>
      <c r="CJ60" s="492"/>
      <c r="CK60" s="493"/>
      <c r="CL60" s="492"/>
      <c r="CM60" s="501"/>
      <c r="CN60" s="501"/>
      <c r="CO60" s="501"/>
      <c r="CP60" s="502"/>
      <c r="CQ60" s="491"/>
      <c r="CR60" s="501"/>
      <c r="CS60" s="501"/>
      <c r="CT60" s="501"/>
      <c r="CU60" s="503"/>
      <c r="CV60" s="492"/>
      <c r="CW60" s="501"/>
      <c r="CX60" s="501"/>
      <c r="CY60" s="501"/>
      <c r="CZ60" s="502"/>
      <c r="DA60" s="491"/>
      <c r="DB60" s="501"/>
      <c r="DC60" s="501"/>
      <c r="DD60" s="501"/>
      <c r="DE60" s="503"/>
      <c r="DF60" s="922"/>
      <c r="DG60" s="298"/>
      <c r="DH60" s="70"/>
      <c r="DI60" s="512"/>
      <c r="DJ60" s="513"/>
      <c r="DK60" s="513"/>
      <c r="DL60" s="514"/>
      <c r="DM60" s="515"/>
      <c r="DN60" s="515"/>
    </row>
    <row r="61" spans="1:118" ht="15" customHeight="1">
      <c r="A61" s="516" t="e">
        <f>IF('ชื่อ-มาตรฐาน7'!#REF!="","",'ชื่อ-มาตรฐาน7'!#REF!)</f>
        <v>#REF!</v>
      </c>
      <c r="B61" s="516" t="e">
        <f>IF('ชื่อ-มาตรฐาน7'!#REF!="","",'ชื่อ-มาตรฐาน7'!#REF!)</f>
        <v>#REF!</v>
      </c>
      <c r="C61" s="517" t="e">
        <f>IF('ชื่อ-มาตรฐาน7'!#REF!="","",'ชื่อ-มาตรฐาน7'!#REF!)</f>
        <v>#REF!</v>
      </c>
      <c r="D61" s="921" t="e">
        <f>IF('ชื่อ-มาตรฐาน7'!#REF!="","",'ชื่อ-มาตรฐาน7'!#REF!)</f>
        <v>#REF!</v>
      </c>
      <c r="E61" s="1079" t="e">
        <f>IF('ชื่อ-มาตรฐาน7'!#REF!="","",'ชื่อ-มาตรฐาน7'!#REF!)</f>
        <v>#REF!</v>
      </c>
      <c r="F61" s="1080"/>
      <c r="G61" s="486"/>
      <c r="H61" s="483"/>
      <c r="I61" s="483"/>
      <c r="J61" s="483"/>
      <c r="K61" s="484"/>
      <c r="L61" s="483"/>
      <c r="M61" s="483"/>
      <c r="N61" s="483"/>
      <c r="O61" s="483"/>
      <c r="P61" s="485"/>
      <c r="Q61" s="486"/>
      <c r="R61" s="483"/>
      <c r="S61" s="483"/>
      <c r="T61" s="483"/>
      <c r="U61" s="484"/>
      <c r="V61" s="483"/>
      <c r="W61" s="483"/>
      <c r="X61" s="483"/>
      <c r="Y61" s="483"/>
      <c r="Z61" s="485"/>
      <c r="AA61" s="486"/>
      <c r="AB61" s="483"/>
      <c r="AC61" s="483"/>
      <c r="AD61" s="483"/>
      <c r="AE61" s="484"/>
      <c r="AF61" s="1"/>
      <c r="AG61" s="1"/>
      <c r="AH61" s="486"/>
      <c r="AI61" s="483"/>
      <c r="AJ61" s="483"/>
      <c r="AK61" s="483"/>
      <c r="AL61" s="484"/>
      <c r="AM61" s="486"/>
      <c r="AN61" s="483"/>
      <c r="AO61" s="483"/>
      <c r="AP61" s="483"/>
      <c r="AQ61" s="484"/>
      <c r="AR61" s="483"/>
      <c r="AS61" s="495"/>
      <c r="AT61" s="495"/>
      <c r="AU61" s="495"/>
      <c r="AV61" s="496"/>
      <c r="AW61" s="486"/>
      <c r="AX61" s="495"/>
      <c r="AY61" s="495"/>
      <c r="AZ61" s="495"/>
      <c r="BA61" s="497"/>
      <c r="BB61" s="483"/>
      <c r="BC61" s="483"/>
      <c r="BD61" s="483"/>
      <c r="BE61" s="483"/>
      <c r="BF61" s="485"/>
      <c r="BG61" s="486"/>
      <c r="BH61" s="483"/>
      <c r="BI61" s="483"/>
      <c r="BJ61" s="483"/>
      <c r="BK61" s="484"/>
      <c r="BL61" s="483"/>
      <c r="BM61" s="483"/>
      <c r="BN61" s="483"/>
      <c r="BO61" s="483"/>
      <c r="BP61" s="485"/>
      <c r="BQ61" s="486"/>
      <c r="BR61" s="483"/>
      <c r="BS61" s="483"/>
      <c r="BT61" s="483"/>
      <c r="BU61" s="484"/>
      <c r="BV61" s="486"/>
      <c r="BW61" s="483"/>
      <c r="BX61" s="483"/>
      <c r="BY61" s="483"/>
      <c r="BZ61" s="484"/>
      <c r="CA61" s="25"/>
      <c r="CB61" s="483"/>
      <c r="CC61" s="483"/>
      <c r="CD61" s="483"/>
      <c r="CE61" s="483"/>
      <c r="CF61" s="485"/>
      <c r="CG61" s="486"/>
      <c r="CH61" s="483"/>
      <c r="CI61" s="483"/>
      <c r="CJ61" s="483"/>
      <c r="CK61" s="484"/>
      <c r="CL61" s="483"/>
      <c r="CM61" s="495"/>
      <c r="CN61" s="495"/>
      <c r="CO61" s="495"/>
      <c r="CP61" s="496"/>
      <c r="CQ61" s="486"/>
      <c r="CR61" s="495"/>
      <c r="CS61" s="495"/>
      <c r="CT61" s="495"/>
      <c r="CU61" s="497"/>
      <c r="CV61" s="483"/>
      <c r="CW61" s="495"/>
      <c r="CX61" s="495"/>
      <c r="CY61" s="495"/>
      <c r="CZ61" s="496"/>
      <c r="DA61" s="486"/>
      <c r="DB61" s="495"/>
      <c r="DC61" s="495"/>
      <c r="DD61" s="495"/>
      <c r="DE61" s="497"/>
      <c r="DF61" s="924"/>
      <c r="DG61" s="296"/>
      <c r="DH61" s="68"/>
      <c r="DI61" s="504"/>
      <c r="DJ61" s="505"/>
      <c r="DK61" s="505"/>
      <c r="DL61" s="506"/>
      <c r="DM61" s="507"/>
      <c r="DN61" s="507"/>
    </row>
    <row r="62" spans="1:118" ht="15" customHeight="1">
      <c r="A62" s="519" t="e">
        <f>IF('ชื่อ-มาตรฐาน7'!#REF!="","",'ชื่อ-มาตรฐาน7'!#REF!)</f>
        <v>#REF!</v>
      </c>
      <c r="B62" s="519" t="e">
        <f>IF('ชื่อ-มาตรฐาน7'!#REF!="","",'ชื่อ-มาตรฐาน7'!#REF!)</f>
        <v>#REF!</v>
      </c>
      <c r="C62" s="520" t="e">
        <f>IF('ชื่อ-มาตรฐาน7'!#REF!="","",'ชื่อ-มาตรฐาน7'!#REF!)</f>
        <v>#REF!</v>
      </c>
      <c r="D62" s="919" t="e">
        <f>IF('ชื่อ-มาตรฐาน7'!#REF!="","",'ชื่อ-มาตรฐาน7'!#REF!)</f>
        <v>#REF!</v>
      </c>
      <c r="E62" s="1068" t="e">
        <f>IF('ชื่อ-มาตรฐาน7'!#REF!="","",'ชื่อ-มาตรฐาน7'!#REF!)</f>
        <v>#REF!</v>
      </c>
      <c r="F62" s="1069"/>
      <c r="G62" s="487"/>
      <c r="H62" s="488"/>
      <c r="I62" s="488"/>
      <c r="J62" s="488"/>
      <c r="K62" s="489"/>
      <c r="L62" s="488"/>
      <c r="M62" s="488"/>
      <c r="N62" s="488"/>
      <c r="O62" s="488"/>
      <c r="P62" s="490"/>
      <c r="Q62" s="487"/>
      <c r="R62" s="488"/>
      <c r="S62" s="488"/>
      <c r="T62" s="488"/>
      <c r="U62" s="489"/>
      <c r="V62" s="488"/>
      <c r="W62" s="488"/>
      <c r="X62" s="488"/>
      <c r="Y62" s="488"/>
      <c r="Z62" s="490"/>
      <c r="AA62" s="487"/>
      <c r="AB62" s="488"/>
      <c r="AC62" s="488"/>
      <c r="AD62" s="488"/>
      <c r="AE62" s="489"/>
      <c r="AF62" s="1"/>
      <c r="AG62" s="1"/>
      <c r="AH62" s="487"/>
      <c r="AI62" s="488"/>
      <c r="AJ62" s="488"/>
      <c r="AK62" s="488"/>
      <c r="AL62" s="489"/>
      <c r="AM62" s="487"/>
      <c r="AN62" s="488"/>
      <c r="AO62" s="488"/>
      <c r="AP62" s="488"/>
      <c r="AQ62" s="489"/>
      <c r="AR62" s="488"/>
      <c r="AS62" s="498"/>
      <c r="AT62" s="498"/>
      <c r="AU62" s="498"/>
      <c r="AV62" s="499"/>
      <c r="AW62" s="487"/>
      <c r="AX62" s="498"/>
      <c r="AY62" s="498"/>
      <c r="AZ62" s="498"/>
      <c r="BA62" s="500"/>
      <c r="BB62" s="488"/>
      <c r="BC62" s="488"/>
      <c r="BD62" s="488"/>
      <c r="BE62" s="488"/>
      <c r="BF62" s="490"/>
      <c r="BG62" s="487"/>
      <c r="BH62" s="488"/>
      <c r="BI62" s="488"/>
      <c r="BJ62" s="488"/>
      <c r="BK62" s="489"/>
      <c r="BL62" s="488"/>
      <c r="BM62" s="488"/>
      <c r="BN62" s="488"/>
      <c r="BO62" s="488"/>
      <c r="BP62" s="490"/>
      <c r="BQ62" s="487"/>
      <c r="BR62" s="488"/>
      <c r="BS62" s="488"/>
      <c r="BT62" s="488"/>
      <c r="BU62" s="489"/>
      <c r="BV62" s="487"/>
      <c r="BW62" s="488"/>
      <c r="BX62" s="488"/>
      <c r="BY62" s="488"/>
      <c r="BZ62" s="489"/>
      <c r="CA62" s="26"/>
      <c r="CB62" s="488"/>
      <c r="CC62" s="488"/>
      <c r="CD62" s="488"/>
      <c r="CE62" s="488"/>
      <c r="CF62" s="490"/>
      <c r="CG62" s="487"/>
      <c r="CH62" s="488"/>
      <c r="CI62" s="488"/>
      <c r="CJ62" s="488"/>
      <c r="CK62" s="489"/>
      <c r="CL62" s="488"/>
      <c r="CM62" s="498"/>
      <c r="CN62" s="498"/>
      <c r="CO62" s="498"/>
      <c r="CP62" s="499"/>
      <c r="CQ62" s="487"/>
      <c r="CR62" s="498"/>
      <c r="CS62" s="498"/>
      <c r="CT62" s="498"/>
      <c r="CU62" s="500"/>
      <c r="CV62" s="488"/>
      <c r="CW62" s="498"/>
      <c r="CX62" s="498"/>
      <c r="CY62" s="498"/>
      <c r="CZ62" s="499"/>
      <c r="DA62" s="487"/>
      <c r="DB62" s="498"/>
      <c r="DC62" s="498"/>
      <c r="DD62" s="498"/>
      <c r="DE62" s="500"/>
      <c r="DF62" s="923"/>
      <c r="DG62" s="297"/>
      <c r="DH62" s="69"/>
      <c r="DI62" s="508"/>
      <c r="DJ62" s="509"/>
      <c r="DK62" s="509"/>
      <c r="DL62" s="510"/>
      <c r="DM62" s="511"/>
      <c r="DN62" s="511"/>
    </row>
    <row r="63" spans="1:118" ht="15" customHeight="1">
      <c r="A63" s="519" t="e">
        <f>IF('ชื่อ-มาตรฐาน7'!#REF!="","",'ชื่อ-มาตรฐาน7'!#REF!)</f>
        <v>#REF!</v>
      </c>
      <c r="B63" s="519" t="e">
        <f>IF('ชื่อ-มาตรฐาน7'!#REF!="","",'ชื่อ-มาตรฐาน7'!#REF!)</f>
        <v>#REF!</v>
      </c>
      <c r="C63" s="520" t="e">
        <f>IF('ชื่อ-มาตรฐาน7'!#REF!="","",'ชื่อ-มาตรฐาน7'!#REF!)</f>
        <v>#REF!</v>
      </c>
      <c r="D63" s="919" t="e">
        <f>IF('ชื่อ-มาตรฐาน7'!#REF!="","",'ชื่อ-มาตรฐาน7'!#REF!)</f>
        <v>#REF!</v>
      </c>
      <c r="E63" s="1068" t="e">
        <f>IF('ชื่อ-มาตรฐาน7'!#REF!="","",'ชื่อ-มาตรฐาน7'!#REF!)</f>
        <v>#REF!</v>
      </c>
      <c r="F63" s="1069"/>
      <c r="G63" s="487"/>
      <c r="H63" s="488"/>
      <c r="I63" s="488"/>
      <c r="J63" s="488"/>
      <c r="K63" s="489"/>
      <c r="L63" s="488"/>
      <c r="M63" s="488"/>
      <c r="N63" s="488"/>
      <c r="O63" s="488"/>
      <c r="P63" s="490"/>
      <c r="Q63" s="487"/>
      <c r="R63" s="488"/>
      <c r="S63" s="488"/>
      <c r="T63" s="488"/>
      <c r="U63" s="489"/>
      <c r="V63" s="488"/>
      <c r="W63" s="488"/>
      <c r="X63" s="488"/>
      <c r="Y63" s="488"/>
      <c r="Z63" s="490"/>
      <c r="AA63" s="487"/>
      <c r="AB63" s="488"/>
      <c r="AC63" s="488"/>
      <c r="AD63" s="488"/>
      <c r="AE63" s="489"/>
      <c r="AF63" s="1"/>
      <c r="AG63" s="1"/>
      <c r="AH63" s="487"/>
      <c r="AI63" s="488"/>
      <c r="AJ63" s="488"/>
      <c r="AK63" s="488"/>
      <c r="AL63" s="489"/>
      <c r="AM63" s="487"/>
      <c r="AN63" s="488"/>
      <c r="AO63" s="488"/>
      <c r="AP63" s="488"/>
      <c r="AQ63" s="489"/>
      <c r="AR63" s="488"/>
      <c r="AS63" s="498"/>
      <c r="AT63" s="498"/>
      <c r="AU63" s="498"/>
      <c r="AV63" s="499"/>
      <c r="AW63" s="487"/>
      <c r="AX63" s="498"/>
      <c r="AY63" s="498"/>
      <c r="AZ63" s="498"/>
      <c r="BA63" s="500"/>
      <c r="BB63" s="488"/>
      <c r="BC63" s="488"/>
      <c r="BD63" s="488"/>
      <c r="BE63" s="488"/>
      <c r="BF63" s="490"/>
      <c r="BG63" s="487"/>
      <c r="BH63" s="488"/>
      <c r="BI63" s="488"/>
      <c r="BJ63" s="488"/>
      <c r="BK63" s="489"/>
      <c r="BL63" s="488"/>
      <c r="BM63" s="488"/>
      <c r="BN63" s="488"/>
      <c r="BO63" s="488"/>
      <c r="BP63" s="490"/>
      <c r="BQ63" s="487"/>
      <c r="BR63" s="488"/>
      <c r="BS63" s="488"/>
      <c r="BT63" s="488"/>
      <c r="BU63" s="489"/>
      <c r="BV63" s="487"/>
      <c r="BW63" s="488"/>
      <c r="BX63" s="488"/>
      <c r="BY63" s="488"/>
      <c r="BZ63" s="489"/>
      <c r="CA63" s="26"/>
      <c r="CB63" s="488"/>
      <c r="CC63" s="488"/>
      <c r="CD63" s="488"/>
      <c r="CE63" s="488"/>
      <c r="CF63" s="490"/>
      <c r="CG63" s="487"/>
      <c r="CH63" s="488"/>
      <c r="CI63" s="488"/>
      <c r="CJ63" s="488"/>
      <c r="CK63" s="489"/>
      <c r="CL63" s="488"/>
      <c r="CM63" s="498"/>
      <c r="CN63" s="498"/>
      <c r="CO63" s="498"/>
      <c r="CP63" s="499"/>
      <c r="CQ63" s="487"/>
      <c r="CR63" s="498"/>
      <c r="CS63" s="498"/>
      <c r="CT63" s="498"/>
      <c r="CU63" s="500"/>
      <c r="CV63" s="488"/>
      <c r="CW63" s="498"/>
      <c r="CX63" s="498"/>
      <c r="CY63" s="498"/>
      <c r="CZ63" s="499"/>
      <c r="DA63" s="487"/>
      <c r="DB63" s="498"/>
      <c r="DC63" s="498"/>
      <c r="DD63" s="498"/>
      <c r="DE63" s="500"/>
      <c r="DF63" s="923"/>
      <c r="DG63" s="297"/>
      <c r="DH63" s="69"/>
      <c r="DI63" s="508"/>
      <c r="DJ63" s="509"/>
      <c r="DK63" s="509"/>
      <c r="DL63" s="510"/>
      <c r="DM63" s="511"/>
      <c r="DN63" s="511"/>
    </row>
    <row r="64" spans="1:118" ht="15" customHeight="1">
      <c r="A64" s="519" t="e">
        <f>IF('ชื่อ-มาตรฐาน7'!#REF!="","",'ชื่อ-มาตรฐาน7'!#REF!)</f>
        <v>#REF!</v>
      </c>
      <c r="B64" s="519" t="e">
        <f>IF('ชื่อ-มาตรฐาน7'!#REF!="","",'ชื่อ-มาตรฐาน7'!#REF!)</f>
        <v>#REF!</v>
      </c>
      <c r="C64" s="520" t="e">
        <f>IF('ชื่อ-มาตรฐาน7'!#REF!="","",'ชื่อ-มาตรฐาน7'!#REF!)</f>
        <v>#REF!</v>
      </c>
      <c r="D64" s="919" t="e">
        <f>IF('ชื่อ-มาตรฐาน7'!#REF!="","",'ชื่อ-มาตรฐาน7'!#REF!)</f>
        <v>#REF!</v>
      </c>
      <c r="E64" s="1068" t="e">
        <f>IF('ชื่อ-มาตรฐาน7'!#REF!="","",'ชื่อ-มาตรฐาน7'!#REF!)</f>
        <v>#REF!</v>
      </c>
      <c r="F64" s="1069"/>
      <c r="G64" s="487"/>
      <c r="H64" s="488"/>
      <c r="I64" s="488"/>
      <c r="J64" s="488"/>
      <c r="K64" s="489"/>
      <c r="L64" s="488"/>
      <c r="M64" s="488"/>
      <c r="N64" s="488"/>
      <c r="O64" s="488"/>
      <c r="P64" s="490"/>
      <c r="Q64" s="487"/>
      <c r="R64" s="488"/>
      <c r="S64" s="488"/>
      <c r="T64" s="488"/>
      <c r="U64" s="489"/>
      <c r="V64" s="488"/>
      <c r="W64" s="488"/>
      <c r="X64" s="488"/>
      <c r="Y64" s="488"/>
      <c r="Z64" s="490"/>
      <c r="AA64" s="487"/>
      <c r="AB64" s="488"/>
      <c r="AC64" s="488"/>
      <c r="AD64" s="488"/>
      <c r="AE64" s="489"/>
      <c r="AF64" s="1"/>
      <c r="AG64" s="1"/>
      <c r="AH64" s="487"/>
      <c r="AI64" s="488"/>
      <c r="AJ64" s="488"/>
      <c r="AK64" s="488"/>
      <c r="AL64" s="489"/>
      <c r="AM64" s="487"/>
      <c r="AN64" s="488"/>
      <c r="AO64" s="488"/>
      <c r="AP64" s="488"/>
      <c r="AQ64" s="489"/>
      <c r="AR64" s="488"/>
      <c r="AS64" s="498"/>
      <c r="AT64" s="498"/>
      <c r="AU64" s="498"/>
      <c r="AV64" s="499"/>
      <c r="AW64" s="487"/>
      <c r="AX64" s="498"/>
      <c r="AY64" s="498"/>
      <c r="AZ64" s="498"/>
      <c r="BA64" s="500"/>
      <c r="BB64" s="488"/>
      <c r="BC64" s="488"/>
      <c r="BD64" s="488"/>
      <c r="BE64" s="488"/>
      <c r="BF64" s="490"/>
      <c r="BG64" s="487"/>
      <c r="BH64" s="488"/>
      <c r="BI64" s="488"/>
      <c r="BJ64" s="488"/>
      <c r="BK64" s="489"/>
      <c r="BL64" s="488"/>
      <c r="BM64" s="488"/>
      <c r="BN64" s="488"/>
      <c r="BO64" s="488"/>
      <c r="BP64" s="490"/>
      <c r="BQ64" s="487"/>
      <c r="BR64" s="488"/>
      <c r="BS64" s="488"/>
      <c r="BT64" s="488"/>
      <c r="BU64" s="489"/>
      <c r="BV64" s="487"/>
      <c r="BW64" s="488"/>
      <c r="BX64" s="488"/>
      <c r="BY64" s="488"/>
      <c r="BZ64" s="489"/>
      <c r="CA64" s="26"/>
      <c r="CB64" s="488"/>
      <c r="CC64" s="488"/>
      <c r="CD64" s="488"/>
      <c r="CE64" s="488"/>
      <c r="CF64" s="490"/>
      <c r="CG64" s="487"/>
      <c r="CH64" s="488"/>
      <c r="CI64" s="488"/>
      <c r="CJ64" s="488"/>
      <c r="CK64" s="489"/>
      <c r="CL64" s="488"/>
      <c r="CM64" s="498"/>
      <c r="CN64" s="498"/>
      <c r="CO64" s="498"/>
      <c r="CP64" s="499"/>
      <c r="CQ64" s="487"/>
      <c r="CR64" s="498"/>
      <c r="CS64" s="498"/>
      <c r="CT64" s="498"/>
      <c r="CU64" s="500"/>
      <c r="CV64" s="488"/>
      <c r="CW64" s="498"/>
      <c r="CX64" s="498"/>
      <c r="CY64" s="498"/>
      <c r="CZ64" s="499"/>
      <c r="DA64" s="487"/>
      <c r="DB64" s="498"/>
      <c r="DC64" s="498"/>
      <c r="DD64" s="498"/>
      <c r="DE64" s="500"/>
      <c r="DF64" s="923"/>
      <c r="DG64" s="297"/>
      <c r="DH64" s="69"/>
      <c r="DI64" s="508"/>
      <c r="DJ64" s="509"/>
      <c r="DK64" s="509"/>
      <c r="DL64" s="510"/>
      <c r="DM64" s="511"/>
      <c r="DN64" s="511"/>
    </row>
    <row r="65" spans="1:118" ht="15" customHeight="1" thickBot="1">
      <c r="A65" s="522" t="e">
        <f>IF('ชื่อ-มาตรฐาน7'!#REF!="","",'ชื่อ-มาตรฐาน7'!#REF!)</f>
        <v>#REF!</v>
      </c>
      <c r="B65" s="522" t="e">
        <f>IF('ชื่อ-มาตรฐาน7'!#REF!="","",'ชื่อ-มาตรฐาน7'!#REF!)</f>
        <v>#REF!</v>
      </c>
      <c r="C65" s="523" t="e">
        <f>IF('ชื่อ-มาตรฐาน7'!#REF!="","",'ชื่อ-มาตรฐาน7'!#REF!)</f>
        <v>#REF!</v>
      </c>
      <c r="D65" s="920" t="e">
        <f>IF('ชื่อ-มาตรฐาน7'!#REF!="","",'ชื่อ-มาตรฐาน7'!#REF!)</f>
        <v>#REF!</v>
      </c>
      <c r="E65" s="1077" t="e">
        <f>IF('ชื่อ-มาตรฐาน7'!#REF!="","",'ชื่อ-มาตรฐาน7'!#REF!)</f>
        <v>#REF!</v>
      </c>
      <c r="F65" s="1078"/>
      <c r="G65" s="491"/>
      <c r="H65" s="492"/>
      <c r="I65" s="492"/>
      <c r="J65" s="492"/>
      <c r="K65" s="493"/>
      <c r="L65" s="492"/>
      <c r="M65" s="492"/>
      <c r="N65" s="492"/>
      <c r="O65" s="492"/>
      <c r="P65" s="494"/>
      <c r="Q65" s="491"/>
      <c r="R65" s="492"/>
      <c r="S65" s="492"/>
      <c r="T65" s="492"/>
      <c r="U65" s="493"/>
      <c r="V65" s="492"/>
      <c r="W65" s="492"/>
      <c r="X65" s="492"/>
      <c r="Y65" s="492"/>
      <c r="Z65" s="494"/>
      <c r="AA65" s="491"/>
      <c r="AB65" s="492"/>
      <c r="AC65" s="492"/>
      <c r="AD65" s="492"/>
      <c r="AE65" s="493"/>
      <c r="AF65" s="1"/>
      <c r="AG65" s="1"/>
      <c r="AH65" s="491"/>
      <c r="AI65" s="492"/>
      <c r="AJ65" s="492"/>
      <c r="AK65" s="492"/>
      <c r="AL65" s="493"/>
      <c r="AM65" s="491"/>
      <c r="AN65" s="492"/>
      <c r="AO65" s="492"/>
      <c r="AP65" s="492"/>
      <c r="AQ65" s="493"/>
      <c r="AR65" s="492"/>
      <c r="AS65" s="501"/>
      <c r="AT65" s="501"/>
      <c r="AU65" s="501"/>
      <c r="AV65" s="502"/>
      <c r="AW65" s="491"/>
      <c r="AX65" s="501"/>
      <c r="AY65" s="501"/>
      <c r="AZ65" s="501"/>
      <c r="BA65" s="503"/>
      <c r="BB65" s="492"/>
      <c r="BC65" s="492"/>
      <c r="BD65" s="492"/>
      <c r="BE65" s="492"/>
      <c r="BF65" s="494"/>
      <c r="BG65" s="491"/>
      <c r="BH65" s="492"/>
      <c r="BI65" s="492"/>
      <c r="BJ65" s="492"/>
      <c r="BK65" s="493"/>
      <c r="BL65" s="492"/>
      <c r="BM65" s="492"/>
      <c r="BN65" s="492"/>
      <c r="BO65" s="492"/>
      <c r="BP65" s="494"/>
      <c r="BQ65" s="491"/>
      <c r="BR65" s="492"/>
      <c r="BS65" s="492"/>
      <c r="BT65" s="492"/>
      <c r="BU65" s="493"/>
      <c r="BV65" s="491"/>
      <c r="BW65" s="492"/>
      <c r="BX65" s="492"/>
      <c r="BY65" s="492"/>
      <c r="BZ65" s="493"/>
      <c r="CA65" s="27"/>
      <c r="CB65" s="492"/>
      <c r="CC65" s="492"/>
      <c r="CD65" s="492"/>
      <c r="CE65" s="492"/>
      <c r="CF65" s="494"/>
      <c r="CG65" s="491"/>
      <c r="CH65" s="492"/>
      <c r="CI65" s="492"/>
      <c r="CJ65" s="492"/>
      <c r="CK65" s="493"/>
      <c r="CL65" s="492"/>
      <c r="CM65" s="501"/>
      <c r="CN65" s="501"/>
      <c r="CO65" s="501"/>
      <c r="CP65" s="502"/>
      <c r="CQ65" s="491"/>
      <c r="CR65" s="501"/>
      <c r="CS65" s="501"/>
      <c r="CT65" s="501"/>
      <c r="CU65" s="503"/>
      <c r="CV65" s="492"/>
      <c r="CW65" s="501"/>
      <c r="CX65" s="501"/>
      <c r="CY65" s="501"/>
      <c r="CZ65" s="502"/>
      <c r="DA65" s="491"/>
      <c r="DB65" s="501"/>
      <c r="DC65" s="501"/>
      <c r="DD65" s="501"/>
      <c r="DE65" s="503"/>
      <c r="DF65" s="922"/>
      <c r="DG65" s="298"/>
      <c r="DH65" s="70"/>
      <c r="DI65" s="512"/>
      <c r="DJ65" s="513"/>
      <c r="DK65" s="513"/>
      <c r="DL65" s="514"/>
      <c r="DM65" s="515"/>
      <c r="DN65" s="515"/>
    </row>
    <row r="66" spans="1:118" ht="15" customHeight="1">
      <c r="A66" s="516" t="e">
        <f>IF('ชื่อ-มาตรฐาน7'!#REF!="","",'ชื่อ-มาตรฐาน7'!#REF!)</f>
        <v>#REF!</v>
      </c>
      <c r="B66" s="516" t="e">
        <f>IF('ชื่อ-มาตรฐาน7'!#REF!="","",'ชื่อ-มาตรฐาน7'!#REF!)</f>
        <v>#REF!</v>
      </c>
      <c r="C66" s="517" t="e">
        <f>IF('ชื่อ-มาตรฐาน7'!#REF!="","",'ชื่อ-มาตรฐาน7'!#REF!)</f>
        <v>#REF!</v>
      </c>
      <c r="D66" s="921" t="e">
        <f>IF('ชื่อ-มาตรฐาน7'!#REF!="","",'ชื่อ-มาตรฐาน7'!#REF!)</f>
        <v>#REF!</v>
      </c>
      <c r="E66" s="1079" t="e">
        <f>IF('ชื่อ-มาตรฐาน7'!#REF!="","",'ชื่อ-มาตรฐาน7'!#REF!)</f>
        <v>#REF!</v>
      </c>
      <c r="F66" s="1080"/>
      <c r="G66" s="486"/>
      <c r="H66" s="483"/>
      <c r="I66" s="483"/>
      <c r="J66" s="483"/>
      <c r="K66" s="484"/>
      <c r="L66" s="483"/>
      <c r="M66" s="483"/>
      <c r="N66" s="483"/>
      <c r="O66" s="483"/>
      <c r="P66" s="485"/>
      <c r="Q66" s="486"/>
      <c r="R66" s="483"/>
      <c r="S66" s="483"/>
      <c r="T66" s="483"/>
      <c r="U66" s="484"/>
      <c r="V66" s="483"/>
      <c r="W66" s="483"/>
      <c r="X66" s="483"/>
      <c r="Y66" s="483"/>
      <c r="Z66" s="485"/>
      <c r="AA66" s="486"/>
      <c r="AB66" s="483"/>
      <c r="AC66" s="483"/>
      <c r="AD66" s="483"/>
      <c r="AE66" s="484"/>
      <c r="AF66" s="1"/>
      <c r="AG66" s="1"/>
      <c r="AH66" s="486"/>
      <c r="AI66" s="483"/>
      <c r="AJ66" s="483"/>
      <c r="AK66" s="483"/>
      <c r="AL66" s="484"/>
      <c r="AM66" s="486"/>
      <c r="AN66" s="483"/>
      <c r="AO66" s="483"/>
      <c r="AP66" s="483"/>
      <c r="AQ66" s="484"/>
      <c r="AR66" s="483"/>
      <c r="AS66" s="495"/>
      <c r="AT66" s="495"/>
      <c r="AU66" s="495"/>
      <c r="AV66" s="496"/>
      <c r="AW66" s="486"/>
      <c r="AX66" s="495"/>
      <c r="AY66" s="495"/>
      <c r="AZ66" s="495"/>
      <c r="BA66" s="497"/>
      <c r="BB66" s="483"/>
      <c r="BC66" s="483"/>
      <c r="BD66" s="483"/>
      <c r="BE66" s="483"/>
      <c r="BF66" s="485"/>
      <c r="BG66" s="486"/>
      <c r="BH66" s="483"/>
      <c r="BI66" s="483"/>
      <c r="BJ66" s="483"/>
      <c r="BK66" s="484"/>
      <c r="BL66" s="483"/>
      <c r="BM66" s="483"/>
      <c r="BN66" s="483"/>
      <c r="BO66" s="483"/>
      <c r="BP66" s="485"/>
      <c r="BQ66" s="486"/>
      <c r="BR66" s="483"/>
      <c r="BS66" s="483"/>
      <c r="BT66" s="483"/>
      <c r="BU66" s="484"/>
      <c r="BV66" s="486"/>
      <c r="BW66" s="483"/>
      <c r="BX66" s="483"/>
      <c r="BY66" s="483"/>
      <c r="BZ66" s="484"/>
      <c r="CA66" s="25"/>
      <c r="CB66" s="483"/>
      <c r="CC66" s="483"/>
      <c r="CD66" s="483"/>
      <c r="CE66" s="483"/>
      <c r="CF66" s="485"/>
      <c r="CG66" s="486"/>
      <c r="CH66" s="483"/>
      <c r="CI66" s="483"/>
      <c r="CJ66" s="483"/>
      <c r="CK66" s="484"/>
      <c r="CL66" s="483"/>
      <c r="CM66" s="495"/>
      <c r="CN66" s="495"/>
      <c r="CO66" s="495"/>
      <c r="CP66" s="496"/>
      <c r="CQ66" s="486"/>
      <c r="CR66" s="495"/>
      <c r="CS66" s="495"/>
      <c r="CT66" s="495"/>
      <c r="CU66" s="497"/>
      <c r="CV66" s="483"/>
      <c r="CW66" s="495"/>
      <c r="CX66" s="495"/>
      <c r="CY66" s="495"/>
      <c r="CZ66" s="496"/>
      <c r="DA66" s="486"/>
      <c r="DB66" s="495"/>
      <c r="DC66" s="495"/>
      <c r="DD66" s="495"/>
      <c r="DE66" s="497"/>
      <c r="DF66" s="924"/>
      <c r="DG66" s="296"/>
      <c r="DH66" s="68"/>
      <c r="DI66" s="504"/>
      <c r="DJ66" s="505"/>
      <c r="DK66" s="505"/>
      <c r="DL66" s="506"/>
      <c r="DM66" s="507"/>
      <c r="DN66" s="507"/>
    </row>
    <row r="67" spans="1:118" ht="15" customHeight="1">
      <c r="A67" s="519" t="e">
        <f>IF('ชื่อ-มาตรฐาน7'!#REF!="","",'ชื่อ-มาตรฐาน7'!#REF!)</f>
        <v>#REF!</v>
      </c>
      <c r="B67" s="519" t="e">
        <f>IF('ชื่อ-มาตรฐาน7'!#REF!="","",'ชื่อ-มาตรฐาน7'!#REF!)</f>
        <v>#REF!</v>
      </c>
      <c r="C67" s="520" t="e">
        <f>IF('ชื่อ-มาตรฐาน7'!#REF!="","",'ชื่อ-มาตรฐาน7'!#REF!)</f>
        <v>#REF!</v>
      </c>
      <c r="D67" s="919" t="e">
        <f>IF('ชื่อ-มาตรฐาน7'!#REF!="","",'ชื่อ-มาตรฐาน7'!#REF!)</f>
        <v>#REF!</v>
      </c>
      <c r="E67" s="1068" t="e">
        <f>IF('ชื่อ-มาตรฐาน7'!#REF!="","",'ชื่อ-มาตรฐาน7'!#REF!)</f>
        <v>#REF!</v>
      </c>
      <c r="F67" s="1069"/>
      <c r="G67" s="487"/>
      <c r="H67" s="488"/>
      <c r="I67" s="488"/>
      <c r="J67" s="488"/>
      <c r="K67" s="489"/>
      <c r="L67" s="488"/>
      <c r="M67" s="488"/>
      <c r="N67" s="488"/>
      <c r="O67" s="488"/>
      <c r="P67" s="490"/>
      <c r="Q67" s="487"/>
      <c r="R67" s="488"/>
      <c r="S67" s="488"/>
      <c r="T67" s="488"/>
      <c r="U67" s="489"/>
      <c r="V67" s="488"/>
      <c r="W67" s="488"/>
      <c r="X67" s="488"/>
      <c r="Y67" s="488"/>
      <c r="Z67" s="490"/>
      <c r="AA67" s="487"/>
      <c r="AB67" s="488"/>
      <c r="AC67" s="488"/>
      <c r="AD67" s="488"/>
      <c r="AE67" s="489"/>
      <c r="AF67" s="1"/>
      <c r="AG67" s="1"/>
      <c r="AH67" s="487"/>
      <c r="AI67" s="488"/>
      <c r="AJ67" s="488"/>
      <c r="AK67" s="488"/>
      <c r="AL67" s="489"/>
      <c r="AM67" s="487"/>
      <c r="AN67" s="488"/>
      <c r="AO67" s="488"/>
      <c r="AP67" s="488"/>
      <c r="AQ67" s="489"/>
      <c r="AR67" s="488"/>
      <c r="AS67" s="498"/>
      <c r="AT67" s="498"/>
      <c r="AU67" s="498"/>
      <c r="AV67" s="499"/>
      <c r="AW67" s="487"/>
      <c r="AX67" s="498"/>
      <c r="AY67" s="498"/>
      <c r="AZ67" s="498"/>
      <c r="BA67" s="500"/>
      <c r="BB67" s="488"/>
      <c r="BC67" s="488"/>
      <c r="BD67" s="488"/>
      <c r="BE67" s="488"/>
      <c r="BF67" s="490"/>
      <c r="BG67" s="487"/>
      <c r="BH67" s="488"/>
      <c r="BI67" s="488"/>
      <c r="BJ67" s="488"/>
      <c r="BK67" s="489"/>
      <c r="BL67" s="488"/>
      <c r="BM67" s="488"/>
      <c r="BN67" s="488"/>
      <c r="BO67" s="488"/>
      <c r="BP67" s="490"/>
      <c r="BQ67" s="487"/>
      <c r="BR67" s="488"/>
      <c r="BS67" s="488"/>
      <c r="BT67" s="488"/>
      <c r="BU67" s="489"/>
      <c r="BV67" s="487"/>
      <c r="BW67" s="488"/>
      <c r="BX67" s="488"/>
      <c r="BY67" s="488"/>
      <c r="BZ67" s="489"/>
      <c r="CA67" s="26"/>
      <c r="CB67" s="488"/>
      <c r="CC67" s="488"/>
      <c r="CD67" s="488"/>
      <c r="CE67" s="488"/>
      <c r="CF67" s="490"/>
      <c r="CG67" s="487"/>
      <c r="CH67" s="488"/>
      <c r="CI67" s="488"/>
      <c r="CJ67" s="488"/>
      <c r="CK67" s="489"/>
      <c r="CL67" s="488"/>
      <c r="CM67" s="498"/>
      <c r="CN67" s="498"/>
      <c r="CO67" s="498"/>
      <c r="CP67" s="499"/>
      <c r="CQ67" s="487"/>
      <c r="CR67" s="498"/>
      <c r="CS67" s="498"/>
      <c r="CT67" s="498"/>
      <c r="CU67" s="500"/>
      <c r="CV67" s="488"/>
      <c r="CW67" s="498"/>
      <c r="CX67" s="498"/>
      <c r="CY67" s="498"/>
      <c r="CZ67" s="499"/>
      <c r="DA67" s="487"/>
      <c r="DB67" s="498"/>
      <c r="DC67" s="498"/>
      <c r="DD67" s="498"/>
      <c r="DE67" s="500"/>
      <c r="DF67" s="923"/>
      <c r="DG67" s="297"/>
      <c r="DH67" s="69"/>
      <c r="DI67" s="508"/>
      <c r="DJ67" s="509"/>
      <c r="DK67" s="509"/>
      <c r="DL67" s="510"/>
      <c r="DM67" s="511"/>
      <c r="DN67" s="511"/>
    </row>
    <row r="68" spans="1:118" ht="15" customHeight="1">
      <c r="A68" s="519" t="e">
        <f>IF('ชื่อ-มาตรฐาน7'!#REF!="","",'ชื่อ-มาตรฐาน7'!#REF!)</f>
        <v>#REF!</v>
      </c>
      <c r="B68" s="519" t="e">
        <f>IF('ชื่อ-มาตรฐาน7'!#REF!="","",'ชื่อ-มาตรฐาน7'!#REF!)</f>
        <v>#REF!</v>
      </c>
      <c r="C68" s="520" t="e">
        <f>IF('ชื่อ-มาตรฐาน7'!#REF!="","",'ชื่อ-มาตรฐาน7'!#REF!)</f>
        <v>#REF!</v>
      </c>
      <c r="D68" s="919" t="e">
        <f>IF('ชื่อ-มาตรฐาน7'!#REF!="","",'ชื่อ-มาตรฐาน7'!#REF!)</f>
        <v>#REF!</v>
      </c>
      <c r="E68" s="1068" t="e">
        <f>IF('ชื่อ-มาตรฐาน7'!#REF!="","",'ชื่อ-มาตรฐาน7'!#REF!)</f>
        <v>#REF!</v>
      </c>
      <c r="F68" s="1069"/>
      <c r="G68" s="487"/>
      <c r="H68" s="488"/>
      <c r="I68" s="488"/>
      <c r="J68" s="488"/>
      <c r="K68" s="489"/>
      <c r="L68" s="488"/>
      <c r="M68" s="488"/>
      <c r="N68" s="488"/>
      <c r="O68" s="488"/>
      <c r="P68" s="490"/>
      <c r="Q68" s="487"/>
      <c r="R68" s="488"/>
      <c r="S68" s="488"/>
      <c r="T68" s="488"/>
      <c r="U68" s="489"/>
      <c r="V68" s="488"/>
      <c r="W68" s="488"/>
      <c r="X68" s="488"/>
      <c r="Y68" s="488"/>
      <c r="Z68" s="490"/>
      <c r="AA68" s="487"/>
      <c r="AB68" s="488"/>
      <c r="AC68" s="488"/>
      <c r="AD68" s="488"/>
      <c r="AE68" s="489"/>
      <c r="AF68" s="1"/>
      <c r="AG68" s="1"/>
      <c r="AH68" s="487"/>
      <c r="AI68" s="488"/>
      <c r="AJ68" s="488"/>
      <c r="AK68" s="488"/>
      <c r="AL68" s="489"/>
      <c r="AM68" s="487"/>
      <c r="AN68" s="488"/>
      <c r="AO68" s="488"/>
      <c r="AP68" s="488"/>
      <c r="AQ68" s="489"/>
      <c r="AR68" s="488"/>
      <c r="AS68" s="498"/>
      <c r="AT68" s="498"/>
      <c r="AU68" s="498"/>
      <c r="AV68" s="499"/>
      <c r="AW68" s="487"/>
      <c r="AX68" s="498"/>
      <c r="AY68" s="498"/>
      <c r="AZ68" s="498"/>
      <c r="BA68" s="500"/>
      <c r="BB68" s="488"/>
      <c r="BC68" s="488"/>
      <c r="BD68" s="488"/>
      <c r="BE68" s="488"/>
      <c r="BF68" s="490"/>
      <c r="BG68" s="487"/>
      <c r="BH68" s="488"/>
      <c r="BI68" s="488"/>
      <c r="BJ68" s="488"/>
      <c r="BK68" s="489"/>
      <c r="BL68" s="488"/>
      <c r="BM68" s="488"/>
      <c r="BN68" s="488"/>
      <c r="BO68" s="488"/>
      <c r="BP68" s="490"/>
      <c r="BQ68" s="487"/>
      <c r="BR68" s="488"/>
      <c r="BS68" s="488"/>
      <c r="BT68" s="488"/>
      <c r="BU68" s="489"/>
      <c r="BV68" s="487"/>
      <c r="BW68" s="488"/>
      <c r="BX68" s="488"/>
      <c r="BY68" s="488"/>
      <c r="BZ68" s="489"/>
      <c r="CA68" s="26"/>
      <c r="CB68" s="488"/>
      <c r="CC68" s="488"/>
      <c r="CD68" s="488"/>
      <c r="CE68" s="488"/>
      <c r="CF68" s="490"/>
      <c r="CG68" s="487"/>
      <c r="CH68" s="488"/>
      <c r="CI68" s="488"/>
      <c r="CJ68" s="488"/>
      <c r="CK68" s="489"/>
      <c r="CL68" s="488"/>
      <c r="CM68" s="498"/>
      <c r="CN68" s="498"/>
      <c r="CO68" s="498"/>
      <c r="CP68" s="499"/>
      <c r="CQ68" s="487"/>
      <c r="CR68" s="498"/>
      <c r="CS68" s="498"/>
      <c r="CT68" s="498"/>
      <c r="CU68" s="500"/>
      <c r="CV68" s="488"/>
      <c r="CW68" s="498"/>
      <c r="CX68" s="498"/>
      <c r="CY68" s="498"/>
      <c r="CZ68" s="499"/>
      <c r="DA68" s="487"/>
      <c r="DB68" s="498"/>
      <c r="DC68" s="498"/>
      <c r="DD68" s="498"/>
      <c r="DE68" s="500"/>
      <c r="DF68" s="923"/>
      <c r="DG68" s="297"/>
      <c r="DH68" s="69"/>
      <c r="DI68" s="508"/>
      <c r="DJ68" s="509"/>
      <c r="DK68" s="509"/>
      <c r="DL68" s="510"/>
      <c r="DM68" s="511"/>
      <c r="DN68" s="511"/>
    </row>
    <row r="69" spans="1:118" ht="15" customHeight="1">
      <c r="A69" s="519" t="e">
        <f>IF('ชื่อ-มาตรฐาน7'!#REF!="","",'ชื่อ-มาตรฐาน7'!#REF!)</f>
        <v>#REF!</v>
      </c>
      <c r="B69" s="519" t="e">
        <f>IF('ชื่อ-มาตรฐาน7'!#REF!="","",'ชื่อ-มาตรฐาน7'!#REF!)</f>
        <v>#REF!</v>
      </c>
      <c r="C69" s="520" t="e">
        <f>IF('ชื่อ-มาตรฐาน7'!#REF!="","",'ชื่อ-มาตรฐาน7'!#REF!)</f>
        <v>#REF!</v>
      </c>
      <c r="D69" s="919" t="e">
        <f>IF('ชื่อ-มาตรฐาน7'!#REF!="","",'ชื่อ-มาตรฐาน7'!#REF!)</f>
        <v>#REF!</v>
      </c>
      <c r="E69" s="1068" t="e">
        <f>IF('ชื่อ-มาตรฐาน7'!#REF!="","",'ชื่อ-มาตรฐาน7'!#REF!)</f>
        <v>#REF!</v>
      </c>
      <c r="F69" s="1069"/>
      <c r="G69" s="487"/>
      <c r="H69" s="488"/>
      <c r="I69" s="488"/>
      <c r="J69" s="488"/>
      <c r="K69" s="489"/>
      <c r="L69" s="488"/>
      <c r="M69" s="488"/>
      <c r="N69" s="488"/>
      <c r="O69" s="488"/>
      <c r="P69" s="490"/>
      <c r="Q69" s="487"/>
      <c r="R69" s="488"/>
      <c r="S69" s="488"/>
      <c r="T69" s="488"/>
      <c r="U69" s="489"/>
      <c r="V69" s="488"/>
      <c r="W69" s="488"/>
      <c r="X69" s="488"/>
      <c r="Y69" s="488"/>
      <c r="Z69" s="490"/>
      <c r="AA69" s="487"/>
      <c r="AB69" s="488"/>
      <c r="AC69" s="488"/>
      <c r="AD69" s="488"/>
      <c r="AE69" s="489"/>
      <c r="AF69" s="1"/>
      <c r="AG69" s="1"/>
      <c r="AH69" s="487"/>
      <c r="AI69" s="488"/>
      <c r="AJ69" s="488"/>
      <c r="AK69" s="488"/>
      <c r="AL69" s="489"/>
      <c r="AM69" s="487"/>
      <c r="AN69" s="488"/>
      <c r="AO69" s="488"/>
      <c r="AP69" s="488"/>
      <c r="AQ69" s="489"/>
      <c r="AR69" s="488"/>
      <c r="AS69" s="498"/>
      <c r="AT69" s="498"/>
      <c r="AU69" s="498"/>
      <c r="AV69" s="499"/>
      <c r="AW69" s="487"/>
      <c r="AX69" s="498"/>
      <c r="AY69" s="498"/>
      <c r="AZ69" s="498"/>
      <c r="BA69" s="500"/>
      <c r="BB69" s="488"/>
      <c r="BC69" s="488"/>
      <c r="BD69" s="488"/>
      <c r="BE69" s="488"/>
      <c r="BF69" s="490"/>
      <c r="BG69" s="487"/>
      <c r="BH69" s="488"/>
      <c r="BI69" s="488"/>
      <c r="BJ69" s="488"/>
      <c r="BK69" s="489"/>
      <c r="BL69" s="488"/>
      <c r="BM69" s="488"/>
      <c r="BN69" s="488"/>
      <c r="BO69" s="488"/>
      <c r="BP69" s="490"/>
      <c r="BQ69" s="487"/>
      <c r="BR69" s="488"/>
      <c r="BS69" s="488"/>
      <c r="BT69" s="488"/>
      <c r="BU69" s="489"/>
      <c r="BV69" s="487"/>
      <c r="BW69" s="488"/>
      <c r="BX69" s="488"/>
      <c r="BY69" s="488"/>
      <c r="BZ69" s="489"/>
      <c r="CA69" s="26"/>
      <c r="CB69" s="488"/>
      <c r="CC69" s="488"/>
      <c r="CD69" s="488"/>
      <c r="CE69" s="488"/>
      <c r="CF69" s="490"/>
      <c r="CG69" s="487"/>
      <c r="CH69" s="488"/>
      <c r="CI69" s="488"/>
      <c r="CJ69" s="488"/>
      <c r="CK69" s="489"/>
      <c r="CL69" s="488"/>
      <c r="CM69" s="498"/>
      <c r="CN69" s="498"/>
      <c r="CO69" s="498"/>
      <c r="CP69" s="499"/>
      <c r="CQ69" s="487"/>
      <c r="CR69" s="498"/>
      <c r="CS69" s="498"/>
      <c r="CT69" s="498"/>
      <c r="CU69" s="500"/>
      <c r="CV69" s="488"/>
      <c r="CW69" s="498"/>
      <c r="CX69" s="498"/>
      <c r="CY69" s="498"/>
      <c r="CZ69" s="499"/>
      <c r="DA69" s="487"/>
      <c r="DB69" s="498"/>
      <c r="DC69" s="498"/>
      <c r="DD69" s="498"/>
      <c r="DE69" s="500"/>
      <c r="DF69" s="923"/>
      <c r="DG69" s="297"/>
      <c r="DH69" s="69"/>
      <c r="DI69" s="508"/>
      <c r="DJ69" s="509"/>
      <c r="DK69" s="509"/>
      <c r="DL69" s="510"/>
      <c r="DM69" s="511"/>
      <c r="DN69" s="511"/>
    </row>
    <row r="70" spans="1:118" ht="15" customHeight="1" thickBot="1">
      <c r="A70" s="522" t="e">
        <f>IF('ชื่อ-มาตรฐาน7'!#REF!="","",'ชื่อ-มาตรฐาน7'!#REF!)</f>
        <v>#REF!</v>
      </c>
      <c r="B70" s="522" t="e">
        <f>IF('ชื่อ-มาตรฐาน7'!#REF!="","",'ชื่อ-มาตรฐาน7'!#REF!)</f>
        <v>#REF!</v>
      </c>
      <c r="C70" s="523" t="e">
        <f>IF('ชื่อ-มาตรฐาน7'!#REF!="","",'ชื่อ-มาตรฐาน7'!#REF!)</f>
        <v>#REF!</v>
      </c>
      <c r="D70" s="920" t="e">
        <f>IF('ชื่อ-มาตรฐาน7'!#REF!="","",'ชื่อ-มาตรฐาน7'!#REF!)</f>
        <v>#REF!</v>
      </c>
      <c r="E70" s="1077" t="e">
        <f>IF('ชื่อ-มาตรฐาน7'!#REF!="","",'ชื่อ-มาตรฐาน7'!#REF!)</f>
        <v>#REF!</v>
      </c>
      <c r="F70" s="1078"/>
      <c r="G70" s="491"/>
      <c r="H70" s="492"/>
      <c r="I70" s="492"/>
      <c r="J70" s="492"/>
      <c r="K70" s="493"/>
      <c r="L70" s="492"/>
      <c r="M70" s="492"/>
      <c r="N70" s="492"/>
      <c r="O70" s="492"/>
      <c r="P70" s="494"/>
      <c r="Q70" s="491"/>
      <c r="R70" s="492"/>
      <c r="S70" s="492"/>
      <c r="T70" s="492"/>
      <c r="U70" s="493"/>
      <c r="V70" s="492"/>
      <c r="W70" s="492"/>
      <c r="X70" s="492"/>
      <c r="Y70" s="492"/>
      <c r="Z70" s="494"/>
      <c r="AA70" s="491"/>
      <c r="AB70" s="492"/>
      <c r="AC70" s="492"/>
      <c r="AD70" s="492"/>
      <c r="AE70" s="493"/>
      <c r="AF70" s="1"/>
      <c r="AG70" s="1"/>
      <c r="AH70" s="491"/>
      <c r="AI70" s="492"/>
      <c r="AJ70" s="492"/>
      <c r="AK70" s="492"/>
      <c r="AL70" s="493"/>
      <c r="AM70" s="491"/>
      <c r="AN70" s="492"/>
      <c r="AO70" s="492"/>
      <c r="AP70" s="492"/>
      <c r="AQ70" s="493"/>
      <c r="AR70" s="492"/>
      <c r="AS70" s="501"/>
      <c r="AT70" s="501"/>
      <c r="AU70" s="501"/>
      <c r="AV70" s="502"/>
      <c r="AW70" s="491"/>
      <c r="AX70" s="501"/>
      <c r="AY70" s="501"/>
      <c r="AZ70" s="501"/>
      <c r="BA70" s="503"/>
      <c r="BB70" s="492"/>
      <c r="BC70" s="492"/>
      <c r="BD70" s="492"/>
      <c r="BE70" s="492"/>
      <c r="BF70" s="494"/>
      <c r="BG70" s="491"/>
      <c r="BH70" s="492"/>
      <c r="BI70" s="492"/>
      <c r="BJ70" s="492"/>
      <c r="BK70" s="493"/>
      <c r="BL70" s="492"/>
      <c r="BM70" s="492"/>
      <c r="BN70" s="492"/>
      <c r="BO70" s="492"/>
      <c r="BP70" s="494"/>
      <c r="BQ70" s="491"/>
      <c r="BR70" s="492"/>
      <c r="BS70" s="492"/>
      <c r="BT70" s="492"/>
      <c r="BU70" s="493"/>
      <c r="BV70" s="491"/>
      <c r="BW70" s="492"/>
      <c r="BX70" s="492"/>
      <c r="BY70" s="492"/>
      <c r="BZ70" s="493"/>
      <c r="CA70" s="27"/>
      <c r="CB70" s="492"/>
      <c r="CC70" s="492"/>
      <c r="CD70" s="492"/>
      <c r="CE70" s="492"/>
      <c r="CF70" s="494"/>
      <c r="CG70" s="491"/>
      <c r="CH70" s="492"/>
      <c r="CI70" s="492"/>
      <c r="CJ70" s="492"/>
      <c r="CK70" s="493"/>
      <c r="CL70" s="492"/>
      <c r="CM70" s="501"/>
      <c r="CN70" s="501"/>
      <c r="CO70" s="501"/>
      <c r="CP70" s="502"/>
      <c r="CQ70" s="491"/>
      <c r="CR70" s="501"/>
      <c r="CS70" s="501"/>
      <c r="CT70" s="501"/>
      <c r="CU70" s="503"/>
      <c r="CV70" s="492"/>
      <c r="CW70" s="501"/>
      <c r="CX70" s="501"/>
      <c r="CY70" s="501"/>
      <c r="CZ70" s="502"/>
      <c r="DA70" s="491"/>
      <c r="DB70" s="501"/>
      <c r="DC70" s="501"/>
      <c r="DD70" s="501"/>
      <c r="DE70" s="503"/>
      <c r="DF70" s="922"/>
      <c r="DG70" s="298"/>
      <c r="DH70" s="70"/>
      <c r="DI70" s="512"/>
      <c r="DJ70" s="513"/>
      <c r="DK70" s="513"/>
      <c r="DL70" s="514"/>
      <c r="DM70" s="515"/>
      <c r="DN70" s="515"/>
    </row>
    <row r="71" spans="1:118" ht="15" customHeight="1">
      <c r="A71" s="516" t="e">
        <f>IF('ชื่อ-มาตรฐาน7'!#REF!="","",'ชื่อ-มาตรฐาน7'!#REF!)</f>
        <v>#REF!</v>
      </c>
      <c r="B71" s="516" t="e">
        <f>IF('ชื่อ-มาตรฐาน7'!#REF!="","",'ชื่อ-มาตรฐาน7'!#REF!)</f>
        <v>#REF!</v>
      </c>
      <c r="C71" s="517" t="e">
        <f>IF('ชื่อ-มาตรฐาน7'!#REF!="","",'ชื่อ-มาตรฐาน7'!#REF!)</f>
        <v>#REF!</v>
      </c>
      <c r="D71" s="921" t="e">
        <f>IF('ชื่อ-มาตรฐาน7'!#REF!="","",'ชื่อ-มาตรฐาน7'!#REF!)</f>
        <v>#REF!</v>
      </c>
      <c r="E71" s="1079" t="e">
        <f>IF('ชื่อ-มาตรฐาน7'!#REF!="","",'ชื่อ-มาตรฐาน7'!#REF!)</f>
        <v>#REF!</v>
      </c>
      <c r="F71" s="1080"/>
      <c r="G71" s="486"/>
      <c r="H71" s="483"/>
      <c r="I71" s="483"/>
      <c r="J71" s="483"/>
      <c r="K71" s="484"/>
      <c r="L71" s="483"/>
      <c r="M71" s="483"/>
      <c r="N71" s="483"/>
      <c r="O71" s="483"/>
      <c r="P71" s="485"/>
      <c r="Q71" s="486"/>
      <c r="R71" s="483"/>
      <c r="S71" s="483"/>
      <c r="T71" s="483"/>
      <c r="U71" s="484"/>
      <c r="V71" s="483"/>
      <c r="W71" s="483"/>
      <c r="X71" s="483"/>
      <c r="Y71" s="483"/>
      <c r="Z71" s="485"/>
      <c r="AA71" s="486"/>
      <c r="AB71" s="483"/>
      <c r="AC71" s="483"/>
      <c r="AD71" s="483"/>
      <c r="AE71" s="484"/>
      <c r="AF71" s="1"/>
      <c r="AG71" s="1"/>
      <c r="AH71" s="486"/>
      <c r="AI71" s="483"/>
      <c r="AJ71" s="483"/>
      <c r="AK71" s="483"/>
      <c r="AL71" s="484"/>
      <c r="AM71" s="486"/>
      <c r="AN71" s="483"/>
      <c r="AO71" s="483"/>
      <c r="AP71" s="483"/>
      <c r="AQ71" s="484"/>
      <c r="AR71" s="483"/>
      <c r="AS71" s="495"/>
      <c r="AT71" s="495"/>
      <c r="AU71" s="495"/>
      <c r="AV71" s="496"/>
      <c r="AW71" s="486"/>
      <c r="AX71" s="495"/>
      <c r="AY71" s="495"/>
      <c r="AZ71" s="495"/>
      <c r="BA71" s="497"/>
      <c r="BB71" s="483"/>
      <c r="BC71" s="483"/>
      <c r="BD71" s="483"/>
      <c r="BE71" s="483"/>
      <c r="BF71" s="485"/>
      <c r="BG71" s="486"/>
      <c r="BH71" s="483"/>
      <c r="BI71" s="483"/>
      <c r="BJ71" s="483"/>
      <c r="BK71" s="484"/>
      <c r="BL71" s="483"/>
      <c r="BM71" s="483"/>
      <c r="BN71" s="483"/>
      <c r="BO71" s="483"/>
      <c r="BP71" s="485"/>
      <c r="BQ71" s="486"/>
      <c r="BR71" s="483"/>
      <c r="BS71" s="483"/>
      <c r="BT71" s="483"/>
      <c r="BU71" s="484"/>
      <c r="BV71" s="486"/>
      <c r="BW71" s="483"/>
      <c r="BX71" s="483"/>
      <c r="BY71" s="483"/>
      <c r="BZ71" s="484"/>
      <c r="CA71" s="25"/>
      <c r="CB71" s="483"/>
      <c r="CC71" s="483"/>
      <c r="CD71" s="483"/>
      <c r="CE71" s="483"/>
      <c r="CF71" s="485"/>
      <c r="CG71" s="486"/>
      <c r="CH71" s="483"/>
      <c r="CI71" s="483"/>
      <c r="CJ71" s="483"/>
      <c r="CK71" s="484"/>
      <c r="CL71" s="483"/>
      <c r="CM71" s="495"/>
      <c r="CN71" s="495"/>
      <c r="CO71" s="495"/>
      <c r="CP71" s="496"/>
      <c r="CQ71" s="486"/>
      <c r="CR71" s="495"/>
      <c r="CS71" s="495"/>
      <c r="CT71" s="495"/>
      <c r="CU71" s="497"/>
      <c r="CV71" s="483"/>
      <c r="CW71" s="495"/>
      <c r="CX71" s="495"/>
      <c r="CY71" s="495"/>
      <c r="CZ71" s="496"/>
      <c r="DA71" s="486"/>
      <c r="DB71" s="495"/>
      <c r="DC71" s="495"/>
      <c r="DD71" s="495"/>
      <c r="DE71" s="497"/>
      <c r="DF71" s="924"/>
      <c r="DG71" s="296"/>
      <c r="DH71" s="68"/>
      <c r="DI71" s="504"/>
      <c r="DJ71" s="505"/>
      <c r="DK71" s="505"/>
      <c r="DL71" s="506"/>
      <c r="DM71" s="507"/>
      <c r="DN71" s="507"/>
    </row>
    <row r="72" spans="1:118" ht="15" customHeight="1">
      <c r="A72" s="519" t="e">
        <f>IF('ชื่อ-มาตรฐาน7'!#REF!="","",'ชื่อ-มาตรฐาน7'!#REF!)</f>
        <v>#REF!</v>
      </c>
      <c r="B72" s="519" t="e">
        <f>IF('ชื่อ-มาตรฐาน7'!#REF!="","",'ชื่อ-มาตรฐาน7'!#REF!)</f>
        <v>#REF!</v>
      </c>
      <c r="C72" s="520" t="e">
        <f>IF('ชื่อ-มาตรฐาน7'!#REF!="","",'ชื่อ-มาตรฐาน7'!#REF!)</f>
        <v>#REF!</v>
      </c>
      <c r="D72" s="919" t="e">
        <f>IF('ชื่อ-มาตรฐาน7'!#REF!="","",'ชื่อ-มาตรฐาน7'!#REF!)</f>
        <v>#REF!</v>
      </c>
      <c r="E72" s="1068" t="e">
        <f>IF('ชื่อ-มาตรฐาน7'!#REF!="","",'ชื่อ-มาตรฐาน7'!#REF!)</f>
        <v>#REF!</v>
      </c>
      <c r="F72" s="1069"/>
      <c r="G72" s="487"/>
      <c r="H72" s="488"/>
      <c r="I72" s="488"/>
      <c r="J72" s="488"/>
      <c r="K72" s="489"/>
      <c r="L72" s="488"/>
      <c r="M72" s="488"/>
      <c r="N72" s="488"/>
      <c r="O72" s="488"/>
      <c r="P72" s="490"/>
      <c r="Q72" s="487"/>
      <c r="R72" s="488"/>
      <c r="S72" s="488"/>
      <c r="T72" s="488"/>
      <c r="U72" s="489"/>
      <c r="V72" s="488"/>
      <c r="W72" s="488"/>
      <c r="X72" s="488"/>
      <c r="Y72" s="488"/>
      <c r="Z72" s="490"/>
      <c r="AA72" s="487"/>
      <c r="AB72" s="488"/>
      <c r="AC72" s="488"/>
      <c r="AD72" s="488"/>
      <c r="AE72" s="489"/>
      <c r="AF72" s="1"/>
      <c r="AG72" s="1"/>
      <c r="AH72" s="487"/>
      <c r="AI72" s="488"/>
      <c r="AJ72" s="488"/>
      <c r="AK72" s="488"/>
      <c r="AL72" s="489"/>
      <c r="AM72" s="487"/>
      <c r="AN72" s="488"/>
      <c r="AO72" s="488"/>
      <c r="AP72" s="488"/>
      <c r="AQ72" s="489"/>
      <c r="AR72" s="488"/>
      <c r="AS72" s="498"/>
      <c r="AT72" s="498"/>
      <c r="AU72" s="498"/>
      <c r="AV72" s="499"/>
      <c r="AW72" s="487"/>
      <c r="AX72" s="498"/>
      <c r="AY72" s="498"/>
      <c r="AZ72" s="498"/>
      <c r="BA72" s="500"/>
      <c r="BB72" s="488"/>
      <c r="BC72" s="488"/>
      <c r="BD72" s="488"/>
      <c r="BE72" s="488"/>
      <c r="BF72" s="490"/>
      <c r="BG72" s="487"/>
      <c r="BH72" s="488"/>
      <c r="BI72" s="488"/>
      <c r="BJ72" s="488"/>
      <c r="BK72" s="489"/>
      <c r="BL72" s="488"/>
      <c r="BM72" s="488"/>
      <c r="BN72" s="488"/>
      <c r="BO72" s="488"/>
      <c r="BP72" s="490"/>
      <c r="BQ72" s="487"/>
      <c r="BR72" s="488"/>
      <c r="BS72" s="488"/>
      <c r="BT72" s="488"/>
      <c r="BU72" s="489"/>
      <c r="BV72" s="487"/>
      <c r="BW72" s="488"/>
      <c r="BX72" s="488"/>
      <c r="BY72" s="488"/>
      <c r="BZ72" s="489"/>
      <c r="CA72" s="26"/>
      <c r="CB72" s="488"/>
      <c r="CC72" s="488"/>
      <c r="CD72" s="488"/>
      <c r="CE72" s="488"/>
      <c r="CF72" s="490"/>
      <c r="CG72" s="487"/>
      <c r="CH72" s="488"/>
      <c r="CI72" s="488"/>
      <c r="CJ72" s="488"/>
      <c r="CK72" s="489"/>
      <c r="CL72" s="488"/>
      <c r="CM72" s="498"/>
      <c r="CN72" s="498"/>
      <c r="CO72" s="498"/>
      <c r="CP72" s="499"/>
      <c r="CQ72" s="487"/>
      <c r="CR72" s="498"/>
      <c r="CS72" s="498"/>
      <c r="CT72" s="498"/>
      <c r="CU72" s="500"/>
      <c r="CV72" s="488"/>
      <c r="CW72" s="498"/>
      <c r="CX72" s="498"/>
      <c r="CY72" s="498"/>
      <c r="CZ72" s="499"/>
      <c r="DA72" s="487"/>
      <c r="DB72" s="498"/>
      <c r="DC72" s="498"/>
      <c r="DD72" s="498"/>
      <c r="DE72" s="500"/>
      <c r="DF72" s="923"/>
      <c r="DG72" s="297"/>
      <c r="DH72" s="69"/>
      <c r="DI72" s="508"/>
      <c r="DJ72" s="509"/>
      <c r="DK72" s="509"/>
      <c r="DL72" s="510"/>
      <c r="DM72" s="511"/>
      <c r="DN72" s="511"/>
    </row>
    <row r="73" spans="1:118" ht="15" customHeight="1">
      <c r="A73" s="519" t="e">
        <f>IF('ชื่อ-มาตรฐาน7'!#REF!="","",'ชื่อ-มาตรฐาน7'!#REF!)</f>
        <v>#REF!</v>
      </c>
      <c r="B73" s="519" t="e">
        <f>IF('ชื่อ-มาตรฐาน7'!#REF!="","",'ชื่อ-มาตรฐาน7'!#REF!)</f>
        <v>#REF!</v>
      </c>
      <c r="C73" s="520" t="e">
        <f>IF('ชื่อ-มาตรฐาน7'!#REF!="","",'ชื่อ-มาตรฐาน7'!#REF!)</f>
        <v>#REF!</v>
      </c>
      <c r="D73" s="919" t="e">
        <f>IF('ชื่อ-มาตรฐาน7'!#REF!="","",'ชื่อ-มาตรฐาน7'!#REF!)</f>
        <v>#REF!</v>
      </c>
      <c r="E73" s="1068" t="e">
        <f>IF('ชื่อ-มาตรฐาน7'!#REF!="","",'ชื่อ-มาตรฐาน7'!#REF!)</f>
        <v>#REF!</v>
      </c>
      <c r="F73" s="1069"/>
      <c r="G73" s="487"/>
      <c r="H73" s="488"/>
      <c r="I73" s="488"/>
      <c r="J73" s="488"/>
      <c r="K73" s="489"/>
      <c r="L73" s="488"/>
      <c r="M73" s="488"/>
      <c r="N73" s="488"/>
      <c r="O73" s="488"/>
      <c r="P73" s="490"/>
      <c r="Q73" s="487"/>
      <c r="R73" s="488"/>
      <c r="S73" s="488"/>
      <c r="T73" s="488"/>
      <c r="U73" s="489"/>
      <c r="V73" s="488"/>
      <c r="W73" s="488"/>
      <c r="X73" s="488"/>
      <c r="Y73" s="488"/>
      <c r="Z73" s="490"/>
      <c r="AA73" s="487"/>
      <c r="AB73" s="488"/>
      <c r="AC73" s="488"/>
      <c r="AD73" s="488"/>
      <c r="AE73" s="489"/>
      <c r="AF73" s="1"/>
      <c r="AG73" s="1"/>
      <c r="AH73" s="487"/>
      <c r="AI73" s="488"/>
      <c r="AJ73" s="488"/>
      <c r="AK73" s="488"/>
      <c r="AL73" s="489"/>
      <c r="AM73" s="487"/>
      <c r="AN73" s="488"/>
      <c r="AO73" s="488"/>
      <c r="AP73" s="488"/>
      <c r="AQ73" s="489"/>
      <c r="AR73" s="488"/>
      <c r="AS73" s="498"/>
      <c r="AT73" s="498"/>
      <c r="AU73" s="498"/>
      <c r="AV73" s="499"/>
      <c r="AW73" s="487"/>
      <c r="AX73" s="498"/>
      <c r="AY73" s="498"/>
      <c r="AZ73" s="498"/>
      <c r="BA73" s="500"/>
      <c r="BB73" s="488"/>
      <c r="BC73" s="488"/>
      <c r="BD73" s="488"/>
      <c r="BE73" s="488"/>
      <c r="BF73" s="490"/>
      <c r="BG73" s="487"/>
      <c r="BH73" s="488"/>
      <c r="BI73" s="488"/>
      <c r="BJ73" s="488"/>
      <c r="BK73" s="489"/>
      <c r="BL73" s="488"/>
      <c r="BM73" s="488"/>
      <c r="BN73" s="488"/>
      <c r="BO73" s="488"/>
      <c r="BP73" s="490"/>
      <c r="BQ73" s="487"/>
      <c r="BR73" s="488"/>
      <c r="BS73" s="488"/>
      <c r="BT73" s="488"/>
      <c r="BU73" s="489"/>
      <c r="BV73" s="487"/>
      <c r="BW73" s="488"/>
      <c r="BX73" s="488"/>
      <c r="BY73" s="488"/>
      <c r="BZ73" s="489"/>
      <c r="CA73" s="26"/>
      <c r="CB73" s="488"/>
      <c r="CC73" s="488"/>
      <c r="CD73" s="488"/>
      <c r="CE73" s="488"/>
      <c r="CF73" s="490"/>
      <c r="CG73" s="487"/>
      <c r="CH73" s="488"/>
      <c r="CI73" s="488"/>
      <c r="CJ73" s="488"/>
      <c r="CK73" s="489"/>
      <c r="CL73" s="488"/>
      <c r="CM73" s="498"/>
      <c r="CN73" s="498"/>
      <c r="CO73" s="498"/>
      <c r="CP73" s="499"/>
      <c r="CQ73" s="487"/>
      <c r="CR73" s="498"/>
      <c r="CS73" s="498"/>
      <c r="CT73" s="498"/>
      <c r="CU73" s="500"/>
      <c r="CV73" s="488"/>
      <c r="CW73" s="498"/>
      <c r="CX73" s="498"/>
      <c r="CY73" s="498"/>
      <c r="CZ73" s="499"/>
      <c r="DA73" s="487"/>
      <c r="DB73" s="498"/>
      <c r="DC73" s="498"/>
      <c r="DD73" s="498"/>
      <c r="DE73" s="500"/>
      <c r="DF73" s="923"/>
      <c r="DG73" s="297"/>
      <c r="DH73" s="69"/>
      <c r="DI73" s="508"/>
      <c r="DJ73" s="509"/>
      <c r="DK73" s="509"/>
      <c r="DL73" s="510"/>
      <c r="DM73" s="511"/>
      <c r="DN73" s="511"/>
    </row>
    <row r="74" spans="1:118" ht="15" customHeight="1">
      <c r="A74" s="519" t="e">
        <f>IF('ชื่อ-มาตรฐาน7'!#REF!="","",'ชื่อ-มาตรฐาน7'!#REF!)</f>
        <v>#REF!</v>
      </c>
      <c r="B74" s="519" t="e">
        <f>IF('ชื่อ-มาตรฐาน7'!#REF!="","",'ชื่อ-มาตรฐาน7'!#REF!)</f>
        <v>#REF!</v>
      </c>
      <c r="C74" s="520" t="e">
        <f>IF('ชื่อ-มาตรฐาน7'!#REF!="","",'ชื่อ-มาตรฐาน7'!#REF!)</f>
        <v>#REF!</v>
      </c>
      <c r="D74" s="919" t="e">
        <f>IF('ชื่อ-มาตรฐาน7'!#REF!="","",'ชื่อ-มาตรฐาน7'!#REF!)</f>
        <v>#REF!</v>
      </c>
      <c r="E74" s="1068" t="e">
        <f>IF('ชื่อ-มาตรฐาน7'!#REF!="","",'ชื่อ-มาตรฐาน7'!#REF!)</f>
        <v>#REF!</v>
      </c>
      <c r="F74" s="1069"/>
      <c r="G74" s="487"/>
      <c r="H74" s="488"/>
      <c r="I74" s="488"/>
      <c r="J74" s="488"/>
      <c r="K74" s="489"/>
      <c r="L74" s="488"/>
      <c r="M74" s="488"/>
      <c r="N74" s="488"/>
      <c r="O74" s="488"/>
      <c r="P74" s="490"/>
      <c r="Q74" s="487"/>
      <c r="R74" s="488"/>
      <c r="S74" s="488"/>
      <c r="T74" s="488"/>
      <c r="U74" s="489"/>
      <c r="V74" s="488"/>
      <c r="W74" s="488"/>
      <c r="X74" s="488"/>
      <c r="Y74" s="488"/>
      <c r="Z74" s="490"/>
      <c r="AA74" s="487"/>
      <c r="AB74" s="488"/>
      <c r="AC74" s="488"/>
      <c r="AD74" s="488"/>
      <c r="AE74" s="489"/>
      <c r="AF74" s="1"/>
      <c r="AG74" s="1"/>
      <c r="AH74" s="487"/>
      <c r="AI74" s="488"/>
      <c r="AJ74" s="488"/>
      <c r="AK74" s="488"/>
      <c r="AL74" s="489"/>
      <c r="AM74" s="487"/>
      <c r="AN74" s="488"/>
      <c r="AO74" s="488"/>
      <c r="AP74" s="488"/>
      <c r="AQ74" s="489"/>
      <c r="AR74" s="488"/>
      <c r="AS74" s="498"/>
      <c r="AT74" s="498"/>
      <c r="AU74" s="498"/>
      <c r="AV74" s="499"/>
      <c r="AW74" s="487"/>
      <c r="AX74" s="498"/>
      <c r="AY74" s="498"/>
      <c r="AZ74" s="498"/>
      <c r="BA74" s="500"/>
      <c r="BB74" s="488"/>
      <c r="BC74" s="488"/>
      <c r="BD74" s="488"/>
      <c r="BE74" s="488"/>
      <c r="BF74" s="490"/>
      <c r="BG74" s="487"/>
      <c r="BH74" s="488"/>
      <c r="BI74" s="488"/>
      <c r="BJ74" s="488"/>
      <c r="BK74" s="489"/>
      <c r="BL74" s="488"/>
      <c r="BM74" s="488"/>
      <c r="BN74" s="488"/>
      <c r="BO74" s="488"/>
      <c r="BP74" s="490"/>
      <c r="BQ74" s="487"/>
      <c r="BR74" s="488"/>
      <c r="BS74" s="488"/>
      <c r="BT74" s="488"/>
      <c r="BU74" s="489"/>
      <c r="BV74" s="487"/>
      <c r="BW74" s="488"/>
      <c r="BX74" s="488"/>
      <c r="BY74" s="488"/>
      <c r="BZ74" s="489"/>
      <c r="CA74" s="26"/>
      <c r="CB74" s="488"/>
      <c r="CC74" s="488"/>
      <c r="CD74" s="488"/>
      <c r="CE74" s="488"/>
      <c r="CF74" s="490"/>
      <c r="CG74" s="487"/>
      <c r="CH74" s="488"/>
      <c r="CI74" s="488"/>
      <c r="CJ74" s="488"/>
      <c r="CK74" s="489"/>
      <c r="CL74" s="488"/>
      <c r="CM74" s="498"/>
      <c r="CN74" s="498"/>
      <c r="CO74" s="498"/>
      <c r="CP74" s="499"/>
      <c r="CQ74" s="487"/>
      <c r="CR74" s="498"/>
      <c r="CS74" s="498"/>
      <c r="CT74" s="498"/>
      <c r="CU74" s="500"/>
      <c r="CV74" s="488"/>
      <c r="CW74" s="498"/>
      <c r="CX74" s="498"/>
      <c r="CY74" s="498"/>
      <c r="CZ74" s="499"/>
      <c r="DA74" s="487"/>
      <c r="DB74" s="498"/>
      <c r="DC74" s="498"/>
      <c r="DD74" s="498"/>
      <c r="DE74" s="500"/>
      <c r="DF74" s="923"/>
      <c r="DG74" s="297"/>
      <c r="DH74" s="69"/>
      <c r="DI74" s="508"/>
      <c r="DJ74" s="509"/>
      <c r="DK74" s="509"/>
      <c r="DL74" s="510"/>
      <c r="DM74" s="511"/>
      <c r="DN74" s="511"/>
    </row>
    <row r="75" spans="1:118" ht="15" customHeight="1" thickBot="1">
      <c r="A75" s="522" t="e">
        <f>IF('ชื่อ-มาตรฐาน7'!#REF!="","",'ชื่อ-มาตรฐาน7'!#REF!)</f>
        <v>#REF!</v>
      </c>
      <c r="B75" s="522" t="e">
        <f>IF('ชื่อ-มาตรฐาน7'!#REF!="","",'ชื่อ-มาตรฐาน7'!#REF!)</f>
        <v>#REF!</v>
      </c>
      <c r="C75" s="523" t="e">
        <f>IF('ชื่อ-มาตรฐาน7'!#REF!="","",'ชื่อ-มาตรฐาน7'!#REF!)</f>
        <v>#REF!</v>
      </c>
      <c r="D75" s="920" t="e">
        <f>IF('ชื่อ-มาตรฐาน7'!#REF!="","",'ชื่อ-มาตรฐาน7'!#REF!)</f>
        <v>#REF!</v>
      </c>
      <c r="E75" s="1077" t="e">
        <f>IF('ชื่อ-มาตรฐาน7'!#REF!="","",'ชื่อ-มาตรฐาน7'!#REF!)</f>
        <v>#REF!</v>
      </c>
      <c r="F75" s="1078"/>
      <c r="G75" s="491"/>
      <c r="H75" s="492"/>
      <c r="I75" s="492"/>
      <c r="J75" s="492"/>
      <c r="K75" s="493"/>
      <c r="L75" s="492"/>
      <c r="M75" s="492"/>
      <c r="N75" s="492"/>
      <c r="O75" s="492"/>
      <c r="P75" s="494"/>
      <c r="Q75" s="491"/>
      <c r="R75" s="492"/>
      <c r="S75" s="492"/>
      <c r="T75" s="492"/>
      <c r="U75" s="493"/>
      <c r="V75" s="492"/>
      <c r="W75" s="492"/>
      <c r="X75" s="492"/>
      <c r="Y75" s="492"/>
      <c r="Z75" s="494"/>
      <c r="AA75" s="491"/>
      <c r="AB75" s="492"/>
      <c r="AC75" s="492"/>
      <c r="AD75" s="492"/>
      <c r="AE75" s="493"/>
      <c r="AF75" s="1"/>
      <c r="AG75" s="1"/>
      <c r="AH75" s="491"/>
      <c r="AI75" s="492"/>
      <c r="AJ75" s="492"/>
      <c r="AK75" s="492"/>
      <c r="AL75" s="493"/>
      <c r="AM75" s="491"/>
      <c r="AN75" s="492"/>
      <c r="AO75" s="492"/>
      <c r="AP75" s="492"/>
      <c r="AQ75" s="493"/>
      <c r="AR75" s="492"/>
      <c r="AS75" s="501"/>
      <c r="AT75" s="501"/>
      <c r="AU75" s="501"/>
      <c r="AV75" s="502"/>
      <c r="AW75" s="491"/>
      <c r="AX75" s="501"/>
      <c r="AY75" s="501"/>
      <c r="AZ75" s="501"/>
      <c r="BA75" s="503"/>
      <c r="BB75" s="492"/>
      <c r="BC75" s="492"/>
      <c r="BD75" s="492"/>
      <c r="BE75" s="492"/>
      <c r="BF75" s="494"/>
      <c r="BG75" s="491"/>
      <c r="BH75" s="492"/>
      <c r="BI75" s="492"/>
      <c r="BJ75" s="492"/>
      <c r="BK75" s="493"/>
      <c r="BL75" s="492"/>
      <c r="BM75" s="492"/>
      <c r="BN75" s="492"/>
      <c r="BO75" s="492"/>
      <c r="BP75" s="494"/>
      <c r="BQ75" s="491"/>
      <c r="BR75" s="492"/>
      <c r="BS75" s="492"/>
      <c r="BT75" s="492"/>
      <c r="BU75" s="493"/>
      <c r="BV75" s="491"/>
      <c r="BW75" s="492"/>
      <c r="BX75" s="492"/>
      <c r="BY75" s="492"/>
      <c r="BZ75" s="493"/>
      <c r="CA75" s="27"/>
      <c r="CB75" s="492"/>
      <c r="CC75" s="492"/>
      <c r="CD75" s="492"/>
      <c r="CE75" s="492"/>
      <c r="CF75" s="494"/>
      <c r="CG75" s="491"/>
      <c r="CH75" s="492"/>
      <c r="CI75" s="492"/>
      <c r="CJ75" s="492"/>
      <c r="CK75" s="493"/>
      <c r="CL75" s="492"/>
      <c r="CM75" s="501"/>
      <c r="CN75" s="501"/>
      <c r="CO75" s="501"/>
      <c r="CP75" s="502"/>
      <c r="CQ75" s="491"/>
      <c r="CR75" s="501"/>
      <c r="CS75" s="501"/>
      <c r="CT75" s="501"/>
      <c r="CU75" s="503"/>
      <c r="CV75" s="492"/>
      <c r="CW75" s="501"/>
      <c r="CX75" s="501"/>
      <c r="CY75" s="501"/>
      <c r="CZ75" s="502"/>
      <c r="DA75" s="491"/>
      <c r="DB75" s="501"/>
      <c r="DC75" s="501"/>
      <c r="DD75" s="501"/>
      <c r="DE75" s="503"/>
      <c r="DF75" s="922"/>
      <c r="DG75" s="298"/>
      <c r="DH75" s="70"/>
      <c r="DI75" s="512"/>
      <c r="DJ75" s="513"/>
      <c r="DK75" s="513"/>
      <c r="DL75" s="514"/>
      <c r="DM75" s="515"/>
      <c r="DN75" s="515"/>
    </row>
    <row r="76" spans="1:118" ht="15" customHeight="1">
      <c r="A76" s="516" t="e">
        <f>IF('ชื่อ-มาตรฐาน7'!#REF!="","",'ชื่อ-มาตรฐาน7'!#REF!)</f>
        <v>#REF!</v>
      </c>
      <c r="B76" s="516" t="e">
        <f>IF('ชื่อ-มาตรฐาน7'!#REF!="","",'ชื่อ-มาตรฐาน7'!#REF!)</f>
        <v>#REF!</v>
      </c>
      <c r="C76" s="517" t="e">
        <f>IF('ชื่อ-มาตรฐาน7'!#REF!="","",'ชื่อ-มาตรฐาน7'!#REF!)</f>
        <v>#REF!</v>
      </c>
      <c r="D76" s="921" t="e">
        <f>IF('ชื่อ-มาตรฐาน7'!#REF!="","",'ชื่อ-มาตรฐาน7'!#REF!)</f>
        <v>#REF!</v>
      </c>
      <c r="E76" s="1079" t="e">
        <f>IF('ชื่อ-มาตรฐาน7'!#REF!="","",'ชื่อ-มาตรฐาน7'!#REF!)</f>
        <v>#REF!</v>
      </c>
      <c r="F76" s="1080"/>
      <c r="G76" s="486"/>
      <c r="H76" s="483"/>
      <c r="I76" s="483"/>
      <c r="J76" s="483"/>
      <c r="K76" s="484"/>
      <c r="L76" s="483"/>
      <c r="M76" s="483"/>
      <c r="N76" s="483"/>
      <c r="O76" s="483"/>
      <c r="P76" s="485"/>
      <c r="Q76" s="486"/>
      <c r="R76" s="483"/>
      <c r="S76" s="483"/>
      <c r="T76" s="483"/>
      <c r="U76" s="484"/>
      <c r="V76" s="483"/>
      <c r="W76" s="483"/>
      <c r="X76" s="483"/>
      <c r="Y76" s="483"/>
      <c r="Z76" s="485"/>
      <c r="AA76" s="486"/>
      <c r="AB76" s="483"/>
      <c r="AC76" s="483"/>
      <c r="AD76" s="483"/>
      <c r="AE76" s="484"/>
      <c r="AF76" s="1"/>
      <c r="AG76" s="1"/>
      <c r="AH76" s="486"/>
      <c r="AI76" s="483"/>
      <c r="AJ76" s="483"/>
      <c r="AK76" s="483"/>
      <c r="AL76" s="484"/>
      <c r="AM76" s="486"/>
      <c r="AN76" s="483"/>
      <c r="AO76" s="483"/>
      <c r="AP76" s="483"/>
      <c r="AQ76" s="484"/>
      <c r="AR76" s="483"/>
      <c r="AS76" s="495"/>
      <c r="AT76" s="495"/>
      <c r="AU76" s="495"/>
      <c r="AV76" s="496"/>
      <c r="AW76" s="486"/>
      <c r="AX76" s="495"/>
      <c r="AY76" s="495"/>
      <c r="AZ76" s="495"/>
      <c r="BA76" s="497"/>
      <c r="BB76" s="483"/>
      <c r="BC76" s="483"/>
      <c r="BD76" s="483"/>
      <c r="BE76" s="483"/>
      <c r="BF76" s="485"/>
      <c r="BG76" s="486"/>
      <c r="BH76" s="483"/>
      <c r="BI76" s="483"/>
      <c r="BJ76" s="483"/>
      <c r="BK76" s="484"/>
      <c r="BL76" s="483"/>
      <c r="BM76" s="483"/>
      <c r="BN76" s="483"/>
      <c r="BO76" s="483"/>
      <c r="BP76" s="485"/>
      <c r="BQ76" s="486"/>
      <c r="BR76" s="483"/>
      <c r="BS76" s="483"/>
      <c r="BT76" s="483"/>
      <c r="BU76" s="484"/>
      <c r="BV76" s="486"/>
      <c r="BW76" s="483"/>
      <c r="BX76" s="483"/>
      <c r="BY76" s="483"/>
      <c r="BZ76" s="484"/>
      <c r="CA76" s="25"/>
      <c r="CB76" s="483"/>
      <c r="CC76" s="483"/>
      <c r="CD76" s="483"/>
      <c r="CE76" s="483"/>
      <c r="CF76" s="485"/>
      <c r="CG76" s="486"/>
      <c r="CH76" s="483"/>
      <c r="CI76" s="483"/>
      <c r="CJ76" s="483"/>
      <c r="CK76" s="484"/>
      <c r="CL76" s="483"/>
      <c r="CM76" s="495"/>
      <c r="CN76" s="495"/>
      <c r="CO76" s="495"/>
      <c r="CP76" s="496"/>
      <c r="CQ76" s="486"/>
      <c r="CR76" s="495"/>
      <c r="CS76" s="495"/>
      <c r="CT76" s="495"/>
      <c r="CU76" s="497"/>
      <c r="CV76" s="483"/>
      <c r="CW76" s="495"/>
      <c r="CX76" s="495"/>
      <c r="CY76" s="495"/>
      <c r="CZ76" s="496"/>
      <c r="DA76" s="486"/>
      <c r="DB76" s="495"/>
      <c r="DC76" s="495"/>
      <c r="DD76" s="495"/>
      <c r="DE76" s="497"/>
      <c r="DF76" s="924"/>
      <c r="DG76" s="296"/>
      <c r="DH76" s="68"/>
      <c r="DI76" s="504"/>
      <c r="DJ76" s="505"/>
      <c r="DK76" s="505"/>
      <c r="DL76" s="506"/>
      <c r="DM76" s="507"/>
      <c r="DN76" s="507"/>
    </row>
    <row r="77" spans="1:118" ht="15" customHeight="1">
      <c r="A77" s="519" t="e">
        <f>IF('ชื่อ-มาตรฐาน7'!#REF!="","",'ชื่อ-มาตรฐาน7'!#REF!)</f>
        <v>#REF!</v>
      </c>
      <c r="B77" s="519" t="e">
        <f>IF('ชื่อ-มาตรฐาน7'!#REF!="","",'ชื่อ-มาตรฐาน7'!#REF!)</f>
        <v>#REF!</v>
      </c>
      <c r="C77" s="520" t="e">
        <f>IF('ชื่อ-มาตรฐาน7'!#REF!="","",'ชื่อ-มาตรฐาน7'!#REF!)</f>
        <v>#REF!</v>
      </c>
      <c r="D77" s="919" t="e">
        <f>IF('ชื่อ-มาตรฐาน7'!#REF!="","",'ชื่อ-มาตรฐาน7'!#REF!)</f>
        <v>#REF!</v>
      </c>
      <c r="E77" s="1068" t="e">
        <f>IF('ชื่อ-มาตรฐาน7'!#REF!="","",'ชื่อ-มาตรฐาน7'!#REF!)</f>
        <v>#REF!</v>
      </c>
      <c r="F77" s="1069"/>
      <c r="G77" s="487"/>
      <c r="H77" s="488"/>
      <c r="I77" s="488"/>
      <c r="J77" s="488"/>
      <c r="K77" s="489"/>
      <c r="L77" s="488"/>
      <c r="M77" s="488"/>
      <c r="N77" s="488"/>
      <c r="O77" s="488"/>
      <c r="P77" s="490"/>
      <c r="Q77" s="487"/>
      <c r="R77" s="488"/>
      <c r="S77" s="488"/>
      <c r="T77" s="488"/>
      <c r="U77" s="489"/>
      <c r="V77" s="488"/>
      <c r="W77" s="488"/>
      <c r="X77" s="488"/>
      <c r="Y77" s="488"/>
      <c r="Z77" s="490"/>
      <c r="AA77" s="487"/>
      <c r="AB77" s="488"/>
      <c r="AC77" s="488"/>
      <c r="AD77" s="488"/>
      <c r="AE77" s="489"/>
      <c r="AF77" s="1"/>
      <c r="AG77" s="1"/>
      <c r="AH77" s="487"/>
      <c r="AI77" s="488"/>
      <c r="AJ77" s="488"/>
      <c r="AK77" s="488"/>
      <c r="AL77" s="489"/>
      <c r="AM77" s="487"/>
      <c r="AN77" s="488"/>
      <c r="AO77" s="488"/>
      <c r="AP77" s="488"/>
      <c r="AQ77" s="489"/>
      <c r="AR77" s="488"/>
      <c r="AS77" s="498"/>
      <c r="AT77" s="498"/>
      <c r="AU77" s="498"/>
      <c r="AV77" s="499"/>
      <c r="AW77" s="487"/>
      <c r="AX77" s="498"/>
      <c r="AY77" s="498"/>
      <c r="AZ77" s="498"/>
      <c r="BA77" s="500"/>
      <c r="BB77" s="488"/>
      <c r="BC77" s="488"/>
      <c r="BD77" s="488"/>
      <c r="BE77" s="488"/>
      <c r="BF77" s="490"/>
      <c r="BG77" s="487"/>
      <c r="BH77" s="488"/>
      <c r="BI77" s="488"/>
      <c r="BJ77" s="488"/>
      <c r="BK77" s="489"/>
      <c r="BL77" s="488"/>
      <c r="BM77" s="488"/>
      <c r="BN77" s="488"/>
      <c r="BO77" s="488"/>
      <c r="BP77" s="490"/>
      <c r="BQ77" s="487"/>
      <c r="BR77" s="488"/>
      <c r="BS77" s="488"/>
      <c r="BT77" s="488"/>
      <c r="BU77" s="489"/>
      <c r="BV77" s="487"/>
      <c r="BW77" s="488"/>
      <c r="BX77" s="488"/>
      <c r="BY77" s="488"/>
      <c r="BZ77" s="489"/>
      <c r="CA77" s="26"/>
      <c r="CB77" s="488"/>
      <c r="CC77" s="488"/>
      <c r="CD77" s="488"/>
      <c r="CE77" s="488"/>
      <c r="CF77" s="490"/>
      <c r="CG77" s="487"/>
      <c r="CH77" s="488"/>
      <c r="CI77" s="488"/>
      <c r="CJ77" s="488"/>
      <c r="CK77" s="489"/>
      <c r="CL77" s="488"/>
      <c r="CM77" s="498"/>
      <c r="CN77" s="498"/>
      <c r="CO77" s="498"/>
      <c r="CP77" s="499"/>
      <c r="CQ77" s="487"/>
      <c r="CR77" s="498"/>
      <c r="CS77" s="498"/>
      <c r="CT77" s="498"/>
      <c r="CU77" s="500"/>
      <c r="CV77" s="488"/>
      <c r="CW77" s="498"/>
      <c r="CX77" s="498"/>
      <c r="CY77" s="498"/>
      <c r="CZ77" s="499"/>
      <c r="DA77" s="487"/>
      <c r="DB77" s="498"/>
      <c r="DC77" s="498"/>
      <c r="DD77" s="498"/>
      <c r="DE77" s="500"/>
      <c r="DF77" s="923"/>
      <c r="DG77" s="297"/>
      <c r="DH77" s="69"/>
      <c r="DI77" s="508"/>
      <c r="DJ77" s="509"/>
      <c r="DK77" s="509"/>
      <c r="DL77" s="510"/>
      <c r="DM77" s="511"/>
      <c r="DN77" s="511"/>
    </row>
    <row r="78" spans="1:118" ht="15" customHeight="1">
      <c r="A78" s="519" t="e">
        <f>IF('ชื่อ-มาตรฐาน7'!#REF!="","",'ชื่อ-มาตรฐาน7'!#REF!)</f>
        <v>#REF!</v>
      </c>
      <c r="B78" s="519" t="e">
        <f>IF('ชื่อ-มาตรฐาน7'!#REF!="","",'ชื่อ-มาตรฐาน7'!#REF!)</f>
        <v>#REF!</v>
      </c>
      <c r="C78" s="520" t="e">
        <f>IF('ชื่อ-มาตรฐาน7'!#REF!="","",'ชื่อ-มาตรฐาน7'!#REF!)</f>
        <v>#REF!</v>
      </c>
      <c r="D78" s="919" t="e">
        <f>IF('ชื่อ-มาตรฐาน7'!#REF!="","",'ชื่อ-มาตรฐาน7'!#REF!)</f>
        <v>#REF!</v>
      </c>
      <c r="E78" s="1068" t="e">
        <f>IF('ชื่อ-มาตรฐาน7'!#REF!="","",'ชื่อ-มาตรฐาน7'!#REF!)</f>
        <v>#REF!</v>
      </c>
      <c r="F78" s="1069"/>
      <c r="G78" s="487"/>
      <c r="H78" s="488"/>
      <c r="I78" s="488"/>
      <c r="J78" s="488"/>
      <c r="K78" s="489"/>
      <c r="L78" s="488"/>
      <c r="M78" s="488"/>
      <c r="N78" s="488"/>
      <c r="O78" s="488"/>
      <c r="P78" s="490"/>
      <c r="Q78" s="487"/>
      <c r="R78" s="488"/>
      <c r="S78" s="488"/>
      <c r="T78" s="488"/>
      <c r="U78" s="489"/>
      <c r="V78" s="488"/>
      <c r="W78" s="488"/>
      <c r="X78" s="488"/>
      <c r="Y78" s="488"/>
      <c r="Z78" s="490"/>
      <c r="AA78" s="487"/>
      <c r="AB78" s="488"/>
      <c r="AC78" s="488"/>
      <c r="AD78" s="488"/>
      <c r="AE78" s="489"/>
      <c r="AF78" s="1"/>
      <c r="AG78" s="1"/>
      <c r="AH78" s="487"/>
      <c r="AI78" s="488"/>
      <c r="AJ78" s="488"/>
      <c r="AK78" s="488"/>
      <c r="AL78" s="489"/>
      <c r="AM78" s="487"/>
      <c r="AN78" s="488"/>
      <c r="AO78" s="488"/>
      <c r="AP78" s="488"/>
      <c r="AQ78" s="489"/>
      <c r="AR78" s="488"/>
      <c r="AS78" s="498"/>
      <c r="AT78" s="498"/>
      <c r="AU78" s="498"/>
      <c r="AV78" s="499"/>
      <c r="AW78" s="487"/>
      <c r="AX78" s="498"/>
      <c r="AY78" s="498"/>
      <c r="AZ78" s="498"/>
      <c r="BA78" s="500"/>
      <c r="BB78" s="488"/>
      <c r="BC78" s="488"/>
      <c r="BD78" s="488"/>
      <c r="BE78" s="488"/>
      <c r="BF78" s="490"/>
      <c r="BG78" s="487"/>
      <c r="BH78" s="488"/>
      <c r="BI78" s="488"/>
      <c r="BJ78" s="488"/>
      <c r="BK78" s="489"/>
      <c r="BL78" s="488"/>
      <c r="BM78" s="488"/>
      <c r="BN78" s="488"/>
      <c r="BO78" s="488"/>
      <c r="BP78" s="490"/>
      <c r="BQ78" s="487"/>
      <c r="BR78" s="488"/>
      <c r="BS78" s="488"/>
      <c r="BT78" s="488"/>
      <c r="BU78" s="489"/>
      <c r="BV78" s="487"/>
      <c r="BW78" s="488"/>
      <c r="BX78" s="488"/>
      <c r="BY78" s="488"/>
      <c r="BZ78" s="489"/>
      <c r="CA78" s="26"/>
      <c r="CB78" s="488"/>
      <c r="CC78" s="488"/>
      <c r="CD78" s="488"/>
      <c r="CE78" s="488"/>
      <c r="CF78" s="490"/>
      <c r="CG78" s="487"/>
      <c r="CH78" s="488"/>
      <c r="CI78" s="488"/>
      <c r="CJ78" s="488"/>
      <c r="CK78" s="489"/>
      <c r="CL78" s="488"/>
      <c r="CM78" s="498"/>
      <c r="CN78" s="498"/>
      <c r="CO78" s="498"/>
      <c r="CP78" s="499"/>
      <c r="CQ78" s="487"/>
      <c r="CR78" s="498"/>
      <c r="CS78" s="498"/>
      <c r="CT78" s="498"/>
      <c r="CU78" s="500"/>
      <c r="CV78" s="488"/>
      <c r="CW78" s="498"/>
      <c r="CX78" s="498"/>
      <c r="CY78" s="498"/>
      <c r="CZ78" s="499"/>
      <c r="DA78" s="487"/>
      <c r="DB78" s="498"/>
      <c r="DC78" s="498"/>
      <c r="DD78" s="498"/>
      <c r="DE78" s="500"/>
      <c r="DF78" s="923"/>
      <c r="DG78" s="297"/>
      <c r="DH78" s="69"/>
      <c r="DI78" s="508"/>
      <c r="DJ78" s="509"/>
      <c r="DK78" s="509"/>
      <c r="DL78" s="510"/>
      <c r="DM78" s="511"/>
      <c r="DN78" s="511"/>
    </row>
    <row r="79" spans="1:118" ht="15" customHeight="1">
      <c r="A79" s="519" t="e">
        <f>IF('ชื่อ-มาตรฐาน7'!#REF!="","",'ชื่อ-มาตรฐาน7'!#REF!)</f>
        <v>#REF!</v>
      </c>
      <c r="B79" s="519" t="e">
        <f>IF('ชื่อ-มาตรฐาน7'!#REF!="","",'ชื่อ-มาตรฐาน7'!#REF!)</f>
        <v>#REF!</v>
      </c>
      <c r="C79" s="520" t="e">
        <f>IF('ชื่อ-มาตรฐาน7'!#REF!="","",'ชื่อ-มาตรฐาน7'!#REF!)</f>
        <v>#REF!</v>
      </c>
      <c r="D79" s="919" t="e">
        <f>IF('ชื่อ-มาตรฐาน7'!#REF!="","",'ชื่อ-มาตรฐาน7'!#REF!)</f>
        <v>#REF!</v>
      </c>
      <c r="E79" s="1068" t="e">
        <f>IF('ชื่อ-มาตรฐาน7'!#REF!="","",'ชื่อ-มาตรฐาน7'!#REF!)</f>
        <v>#REF!</v>
      </c>
      <c r="F79" s="1069"/>
      <c r="G79" s="487"/>
      <c r="H79" s="488"/>
      <c r="I79" s="488"/>
      <c r="J79" s="488"/>
      <c r="K79" s="489"/>
      <c r="L79" s="488"/>
      <c r="M79" s="488"/>
      <c r="N79" s="488"/>
      <c r="O79" s="488"/>
      <c r="P79" s="490"/>
      <c r="Q79" s="487"/>
      <c r="R79" s="488"/>
      <c r="S79" s="488"/>
      <c r="T79" s="488"/>
      <c r="U79" s="489"/>
      <c r="V79" s="488"/>
      <c r="W79" s="488"/>
      <c r="X79" s="488"/>
      <c r="Y79" s="488"/>
      <c r="Z79" s="490"/>
      <c r="AA79" s="487"/>
      <c r="AB79" s="488"/>
      <c r="AC79" s="488"/>
      <c r="AD79" s="488"/>
      <c r="AE79" s="489"/>
      <c r="AF79" s="1"/>
      <c r="AG79" s="1"/>
      <c r="AH79" s="487"/>
      <c r="AI79" s="488"/>
      <c r="AJ79" s="488"/>
      <c r="AK79" s="488"/>
      <c r="AL79" s="489"/>
      <c r="AM79" s="487"/>
      <c r="AN79" s="488"/>
      <c r="AO79" s="488"/>
      <c r="AP79" s="488"/>
      <c r="AQ79" s="489"/>
      <c r="AR79" s="488"/>
      <c r="AS79" s="498"/>
      <c r="AT79" s="498"/>
      <c r="AU79" s="498"/>
      <c r="AV79" s="499"/>
      <c r="AW79" s="487"/>
      <c r="AX79" s="498"/>
      <c r="AY79" s="498"/>
      <c r="AZ79" s="498"/>
      <c r="BA79" s="500"/>
      <c r="BB79" s="488"/>
      <c r="BC79" s="488"/>
      <c r="BD79" s="488"/>
      <c r="BE79" s="488"/>
      <c r="BF79" s="490"/>
      <c r="BG79" s="487"/>
      <c r="BH79" s="488"/>
      <c r="BI79" s="488"/>
      <c r="BJ79" s="488"/>
      <c r="BK79" s="489"/>
      <c r="BL79" s="488"/>
      <c r="BM79" s="488"/>
      <c r="BN79" s="488"/>
      <c r="BO79" s="488"/>
      <c r="BP79" s="490"/>
      <c r="BQ79" s="487"/>
      <c r="BR79" s="488"/>
      <c r="BS79" s="488"/>
      <c r="BT79" s="488"/>
      <c r="BU79" s="489"/>
      <c r="BV79" s="487"/>
      <c r="BW79" s="488"/>
      <c r="BX79" s="488"/>
      <c r="BY79" s="488"/>
      <c r="BZ79" s="489"/>
      <c r="CA79" s="26"/>
      <c r="CB79" s="488"/>
      <c r="CC79" s="488"/>
      <c r="CD79" s="488"/>
      <c r="CE79" s="488"/>
      <c r="CF79" s="490"/>
      <c r="CG79" s="487"/>
      <c r="CH79" s="488"/>
      <c r="CI79" s="488"/>
      <c r="CJ79" s="488"/>
      <c r="CK79" s="489"/>
      <c r="CL79" s="488"/>
      <c r="CM79" s="498"/>
      <c r="CN79" s="498"/>
      <c r="CO79" s="498"/>
      <c r="CP79" s="499"/>
      <c r="CQ79" s="487"/>
      <c r="CR79" s="498"/>
      <c r="CS79" s="498"/>
      <c r="CT79" s="498"/>
      <c r="CU79" s="500"/>
      <c r="CV79" s="488"/>
      <c r="CW79" s="498"/>
      <c r="CX79" s="498"/>
      <c r="CY79" s="498"/>
      <c r="CZ79" s="499"/>
      <c r="DA79" s="487"/>
      <c r="DB79" s="498"/>
      <c r="DC79" s="498"/>
      <c r="DD79" s="498"/>
      <c r="DE79" s="500"/>
      <c r="DF79" s="923"/>
      <c r="DG79" s="297"/>
      <c r="DH79" s="69"/>
      <c r="DI79" s="508"/>
      <c r="DJ79" s="509"/>
      <c r="DK79" s="509"/>
      <c r="DL79" s="510"/>
      <c r="DM79" s="511"/>
      <c r="DN79" s="511"/>
    </row>
    <row r="80" spans="1:118" ht="15" customHeight="1" thickBot="1">
      <c r="A80" s="522" t="e">
        <f>IF('ชื่อ-มาตรฐาน7'!#REF!="","",'ชื่อ-มาตรฐาน7'!#REF!)</f>
        <v>#REF!</v>
      </c>
      <c r="B80" s="522" t="e">
        <f>IF('ชื่อ-มาตรฐาน7'!#REF!="","",'ชื่อ-มาตรฐาน7'!#REF!)</f>
        <v>#REF!</v>
      </c>
      <c r="C80" s="523" t="e">
        <f>IF('ชื่อ-มาตรฐาน7'!#REF!="","",'ชื่อ-มาตรฐาน7'!#REF!)</f>
        <v>#REF!</v>
      </c>
      <c r="D80" s="920" t="e">
        <f>IF('ชื่อ-มาตรฐาน7'!#REF!="","",'ชื่อ-มาตรฐาน7'!#REF!)</f>
        <v>#REF!</v>
      </c>
      <c r="E80" s="1077" t="e">
        <f>IF('ชื่อ-มาตรฐาน7'!#REF!="","",'ชื่อ-มาตรฐาน7'!#REF!)</f>
        <v>#REF!</v>
      </c>
      <c r="F80" s="1078"/>
      <c r="G80" s="491"/>
      <c r="H80" s="492"/>
      <c r="I80" s="492"/>
      <c r="J80" s="492"/>
      <c r="K80" s="493"/>
      <c r="L80" s="492"/>
      <c r="M80" s="492"/>
      <c r="N80" s="492"/>
      <c r="O80" s="492"/>
      <c r="P80" s="494"/>
      <c r="Q80" s="491"/>
      <c r="R80" s="492"/>
      <c r="S80" s="492"/>
      <c r="T80" s="492"/>
      <c r="U80" s="493"/>
      <c r="V80" s="492"/>
      <c r="W80" s="492"/>
      <c r="X80" s="492"/>
      <c r="Y80" s="492"/>
      <c r="Z80" s="494"/>
      <c r="AA80" s="491"/>
      <c r="AB80" s="492"/>
      <c r="AC80" s="492"/>
      <c r="AD80" s="492"/>
      <c r="AE80" s="493"/>
      <c r="AF80" s="1"/>
      <c r="AG80" s="1"/>
      <c r="AH80" s="491"/>
      <c r="AI80" s="492"/>
      <c r="AJ80" s="492"/>
      <c r="AK80" s="492"/>
      <c r="AL80" s="493"/>
      <c r="AM80" s="491"/>
      <c r="AN80" s="492"/>
      <c r="AO80" s="492"/>
      <c r="AP80" s="492"/>
      <c r="AQ80" s="493"/>
      <c r="AR80" s="492"/>
      <c r="AS80" s="501"/>
      <c r="AT80" s="501"/>
      <c r="AU80" s="501"/>
      <c r="AV80" s="502"/>
      <c r="AW80" s="491"/>
      <c r="AX80" s="501"/>
      <c r="AY80" s="501"/>
      <c r="AZ80" s="501"/>
      <c r="BA80" s="503"/>
      <c r="BB80" s="492"/>
      <c r="BC80" s="492"/>
      <c r="BD80" s="492"/>
      <c r="BE80" s="492"/>
      <c r="BF80" s="494"/>
      <c r="BG80" s="491"/>
      <c r="BH80" s="492"/>
      <c r="BI80" s="492"/>
      <c r="BJ80" s="492"/>
      <c r="BK80" s="493"/>
      <c r="BL80" s="492"/>
      <c r="BM80" s="492"/>
      <c r="BN80" s="492"/>
      <c r="BO80" s="492"/>
      <c r="BP80" s="494"/>
      <c r="BQ80" s="491"/>
      <c r="BR80" s="492"/>
      <c r="BS80" s="492"/>
      <c r="BT80" s="492"/>
      <c r="BU80" s="493"/>
      <c r="BV80" s="491"/>
      <c r="BW80" s="492"/>
      <c r="BX80" s="492"/>
      <c r="BY80" s="492"/>
      <c r="BZ80" s="493"/>
      <c r="CA80" s="27"/>
      <c r="CB80" s="492"/>
      <c r="CC80" s="492"/>
      <c r="CD80" s="492"/>
      <c r="CE80" s="492"/>
      <c r="CF80" s="494"/>
      <c r="CG80" s="491"/>
      <c r="CH80" s="492"/>
      <c r="CI80" s="492"/>
      <c r="CJ80" s="492"/>
      <c r="CK80" s="493"/>
      <c r="CL80" s="492"/>
      <c r="CM80" s="501"/>
      <c r="CN80" s="501"/>
      <c r="CO80" s="501"/>
      <c r="CP80" s="502"/>
      <c r="CQ80" s="491"/>
      <c r="CR80" s="501"/>
      <c r="CS80" s="501"/>
      <c r="CT80" s="501"/>
      <c r="CU80" s="503"/>
      <c r="CV80" s="492"/>
      <c r="CW80" s="501"/>
      <c r="CX80" s="501"/>
      <c r="CY80" s="501"/>
      <c r="CZ80" s="502"/>
      <c r="DA80" s="491"/>
      <c r="DB80" s="501"/>
      <c r="DC80" s="501"/>
      <c r="DD80" s="501"/>
      <c r="DE80" s="503"/>
      <c r="DF80" s="922"/>
      <c r="DG80" s="298"/>
      <c r="DH80" s="70"/>
      <c r="DI80" s="512"/>
      <c r="DJ80" s="513"/>
      <c r="DK80" s="513"/>
      <c r="DL80" s="514"/>
      <c r="DM80" s="515"/>
      <c r="DN80" s="515"/>
    </row>
    <row r="81" spans="1:118" ht="15" customHeight="1">
      <c r="A81" s="516" t="e">
        <f>IF('ชื่อ-มาตรฐาน7'!#REF!="","",'ชื่อ-มาตรฐาน7'!#REF!)</f>
        <v>#REF!</v>
      </c>
      <c r="B81" s="516" t="e">
        <f>IF('ชื่อ-มาตรฐาน7'!#REF!="","",'ชื่อ-มาตรฐาน7'!#REF!)</f>
        <v>#REF!</v>
      </c>
      <c r="C81" s="517" t="e">
        <f>IF('ชื่อ-มาตรฐาน7'!#REF!="","",'ชื่อ-มาตรฐาน7'!#REF!)</f>
        <v>#REF!</v>
      </c>
      <c r="D81" s="921" t="e">
        <f>IF('ชื่อ-มาตรฐาน7'!#REF!="","",'ชื่อ-มาตรฐาน7'!#REF!)</f>
        <v>#REF!</v>
      </c>
      <c r="E81" s="1079" t="e">
        <f>IF('ชื่อ-มาตรฐาน7'!#REF!="","",'ชื่อ-มาตรฐาน7'!#REF!)</f>
        <v>#REF!</v>
      </c>
      <c r="F81" s="1080"/>
      <c r="G81" s="486"/>
      <c r="H81" s="483"/>
      <c r="I81" s="483"/>
      <c r="J81" s="483"/>
      <c r="K81" s="484"/>
      <c r="L81" s="483"/>
      <c r="M81" s="483"/>
      <c r="N81" s="483"/>
      <c r="O81" s="483"/>
      <c r="P81" s="485"/>
      <c r="Q81" s="486"/>
      <c r="R81" s="483"/>
      <c r="S81" s="483"/>
      <c r="T81" s="483"/>
      <c r="U81" s="484"/>
      <c r="V81" s="483"/>
      <c r="W81" s="483"/>
      <c r="X81" s="483"/>
      <c r="Y81" s="483"/>
      <c r="Z81" s="485"/>
      <c r="AA81" s="486"/>
      <c r="AB81" s="483"/>
      <c r="AC81" s="483"/>
      <c r="AD81" s="483"/>
      <c r="AE81" s="484"/>
      <c r="AF81" s="1"/>
      <c r="AG81" s="1"/>
      <c r="AH81" s="486"/>
      <c r="AI81" s="483"/>
      <c r="AJ81" s="483"/>
      <c r="AK81" s="483"/>
      <c r="AL81" s="484"/>
      <c r="AM81" s="486"/>
      <c r="AN81" s="483"/>
      <c r="AO81" s="483"/>
      <c r="AP81" s="483"/>
      <c r="AQ81" s="484"/>
      <c r="AR81" s="483"/>
      <c r="AS81" s="495"/>
      <c r="AT81" s="495"/>
      <c r="AU81" s="495"/>
      <c r="AV81" s="496"/>
      <c r="AW81" s="486"/>
      <c r="AX81" s="495"/>
      <c r="AY81" s="495"/>
      <c r="AZ81" s="495"/>
      <c r="BA81" s="497"/>
      <c r="BB81" s="483"/>
      <c r="BC81" s="483"/>
      <c r="BD81" s="483"/>
      <c r="BE81" s="483"/>
      <c r="BF81" s="485"/>
      <c r="BG81" s="486"/>
      <c r="BH81" s="483"/>
      <c r="BI81" s="483"/>
      <c r="BJ81" s="483"/>
      <c r="BK81" s="484"/>
      <c r="BL81" s="483"/>
      <c r="BM81" s="483"/>
      <c r="BN81" s="483"/>
      <c r="BO81" s="483"/>
      <c r="BP81" s="485"/>
      <c r="BQ81" s="486"/>
      <c r="BR81" s="483"/>
      <c r="BS81" s="483"/>
      <c r="BT81" s="483"/>
      <c r="BU81" s="484"/>
      <c r="BV81" s="486"/>
      <c r="BW81" s="483"/>
      <c r="BX81" s="483"/>
      <c r="BY81" s="483"/>
      <c r="BZ81" s="484"/>
      <c r="CA81" s="25"/>
      <c r="CB81" s="483"/>
      <c r="CC81" s="483"/>
      <c r="CD81" s="483"/>
      <c r="CE81" s="483"/>
      <c r="CF81" s="485"/>
      <c r="CG81" s="486"/>
      <c r="CH81" s="483"/>
      <c r="CI81" s="483"/>
      <c r="CJ81" s="483"/>
      <c r="CK81" s="484"/>
      <c r="CL81" s="483"/>
      <c r="CM81" s="495"/>
      <c r="CN81" s="495"/>
      <c r="CO81" s="495"/>
      <c r="CP81" s="496"/>
      <c r="CQ81" s="486"/>
      <c r="CR81" s="495"/>
      <c r="CS81" s="495"/>
      <c r="CT81" s="495"/>
      <c r="CU81" s="497"/>
      <c r="CV81" s="483"/>
      <c r="CW81" s="495"/>
      <c r="CX81" s="495"/>
      <c r="CY81" s="495"/>
      <c r="CZ81" s="496"/>
      <c r="DA81" s="486"/>
      <c r="DB81" s="495"/>
      <c r="DC81" s="495"/>
      <c r="DD81" s="495"/>
      <c r="DE81" s="497"/>
      <c r="DF81" s="924"/>
      <c r="DG81" s="296"/>
      <c r="DH81" s="68"/>
      <c r="DI81" s="504"/>
      <c r="DJ81" s="505"/>
      <c r="DK81" s="505"/>
      <c r="DL81" s="506"/>
      <c r="DM81" s="507"/>
      <c r="DN81" s="507"/>
    </row>
    <row r="82" spans="1:118" ht="15" customHeight="1">
      <c r="A82" s="519" t="e">
        <f>IF('ชื่อ-มาตรฐาน7'!#REF!="","",'ชื่อ-มาตรฐาน7'!#REF!)</f>
        <v>#REF!</v>
      </c>
      <c r="B82" s="519" t="e">
        <f>IF('ชื่อ-มาตรฐาน7'!#REF!="","",'ชื่อ-มาตรฐาน7'!#REF!)</f>
        <v>#REF!</v>
      </c>
      <c r="C82" s="520" t="e">
        <f>IF('ชื่อ-มาตรฐาน7'!#REF!="","",'ชื่อ-มาตรฐาน7'!#REF!)</f>
        <v>#REF!</v>
      </c>
      <c r="D82" s="919" t="e">
        <f>IF('ชื่อ-มาตรฐาน7'!#REF!="","",'ชื่อ-มาตรฐาน7'!#REF!)</f>
        <v>#REF!</v>
      </c>
      <c r="E82" s="1068" t="e">
        <f>IF('ชื่อ-มาตรฐาน7'!#REF!="","",'ชื่อ-มาตรฐาน7'!#REF!)</f>
        <v>#REF!</v>
      </c>
      <c r="F82" s="1069"/>
      <c r="G82" s="487"/>
      <c r="H82" s="488"/>
      <c r="I82" s="488"/>
      <c r="J82" s="488"/>
      <c r="K82" s="489"/>
      <c r="L82" s="488"/>
      <c r="M82" s="488"/>
      <c r="N82" s="488"/>
      <c r="O82" s="488"/>
      <c r="P82" s="490"/>
      <c r="Q82" s="487"/>
      <c r="R82" s="488"/>
      <c r="S82" s="488"/>
      <c r="T82" s="488"/>
      <c r="U82" s="489"/>
      <c r="V82" s="488"/>
      <c r="W82" s="488"/>
      <c r="X82" s="488"/>
      <c r="Y82" s="488"/>
      <c r="Z82" s="490"/>
      <c r="AA82" s="487"/>
      <c r="AB82" s="488"/>
      <c r="AC82" s="488"/>
      <c r="AD82" s="488"/>
      <c r="AE82" s="489"/>
      <c r="AF82" s="1"/>
      <c r="AG82" s="1"/>
      <c r="AH82" s="487"/>
      <c r="AI82" s="488"/>
      <c r="AJ82" s="488"/>
      <c r="AK82" s="488"/>
      <c r="AL82" s="489"/>
      <c r="AM82" s="487"/>
      <c r="AN82" s="488"/>
      <c r="AO82" s="488"/>
      <c r="AP82" s="488"/>
      <c r="AQ82" s="489"/>
      <c r="AR82" s="488"/>
      <c r="AS82" s="498"/>
      <c r="AT82" s="498"/>
      <c r="AU82" s="498"/>
      <c r="AV82" s="499"/>
      <c r="AW82" s="487"/>
      <c r="AX82" s="498"/>
      <c r="AY82" s="498"/>
      <c r="AZ82" s="498"/>
      <c r="BA82" s="500"/>
      <c r="BB82" s="488"/>
      <c r="BC82" s="488"/>
      <c r="BD82" s="488"/>
      <c r="BE82" s="488"/>
      <c r="BF82" s="490"/>
      <c r="BG82" s="487"/>
      <c r="BH82" s="488"/>
      <c r="BI82" s="488"/>
      <c r="BJ82" s="488"/>
      <c r="BK82" s="489"/>
      <c r="BL82" s="488"/>
      <c r="BM82" s="488"/>
      <c r="BN82" s="488"/>
      <c r="BO82" s="488"/>
      <c r="BP82" s="490"/>
      <c r="BQ82" s="487"/>
      <c r="BR82" s="488"/>
      <c r="BS82" s="488"/>
      <c r="BT82" s="488"/>
      <c r="BU82" s="489"/>
      <c r="BV82" s="487"/>
      <c r="BW82" s="488"/>
      <c r="BX82" s="488"/>
      <c r="BY82" s="488"/>
      <c r="BZ82" s="489"/>
      <c r="CA82" s="26"/>
      <c r="CB82" s="488"/>
      <c r="CC82" s="488"/>
      <c r="CD82" s="488"/>
      <c r="CE82" s="488"/>
      <c r="CF82" s="490"/>
      <c r="CG82" s="487"/>
      <c r="CH82" s="488"/>
      <c r="CI82" s="488"/>
      <c r="CJ82" s="488"/>
      <c r="CK82" s="489"/>
      <c r="CL82" s="488"/>
      <c r="CM82" s="498"/>
      <c r="CN82" s="498"/>
      <c r="CO82" s="498"/>
      <c r="CP82" s="499"/>
      <c r="CQ82" s="487"/>
      <c r="CR82" s="498"/>
      <c r="CS82" s="498"/>
      <c r="CT82" s="498"/>
      <c r="CU82" s="500"/>
      <c r="CV82" s="488"/>
      <c r="CW82" s="498"/>
      <c r="CX82" s="498"/>
      <c r="CY82" s="498"/>
      <c r="CZ82" s="499"/>
      <c r="DA82" s="487"/>
      <c r="DB82" s="498"/>
      <c r="DC82" s="498"/>
      <c r="DD82" s="498"/>
      <c r="DE82" s="500"/>
      <c r="DF82" s="923"/>
      <c r="DG82" s="297"/>
      <c r="DH82" s="69"/>
      <c r="DI82" s="508"/>
      <c r="DJ82" s="509"/>
      <c r="DK82" s="509"/>
      <c r="DL82" s="510"/>
      <c r="DM82" s="511"/>
      <c r="DN82" s="511"/>
    </row>
    <row r="83" spans="1:118" ht="15" customHeight="1">
      <c r="A83" s="519" t="e">
        <f>IF('ชื่อ-มาตรฐาน7'!#REF!="","",'ชื่อ-มาตรฐาน7'!#REF!)</f>
        <v>#REF!</v>
      </c>
      <c r="B83" s="519" t="e">
        <f>IF('ชื่อ-มาตรฐาน7'!#REF!="","",'ชื่อ-มาตรฐาน7'!#REF!)</f>
        <v>#REF!</v>
      </c>
      <c r="C83" s="520" t="e">
        <f>IF('ชื่อ-มาตรฐาน7'!#REF!="","",'ชื่อ-มาตรฐาน7'!#REF!)</f>
        <v>#REF!</v>
      </c>
      <c r="D83" s="919" t="e">
        <f>IF('ชื่อ-มาตรฐาน7'!#REF!="","",'ชื่อ-มาตรฐาน7'!#REF!)</f>
        <v>#REF!</v>
      </c>
      <c r="E83" s="1068" t="e">
        <f>IF('ชื่อ-มาตรฐาน7'!#REF!="","",'ชื่อ-มาตรฐาน7'!#REF!)</f>
        <v>#REF!</v>
      </c>
      <c r="F83" s="1069"/>
      <c r="G83" s="487"/>
      <c r="H83" s="488"/>
      <c r="I83" s="488"/>
      <c r="J83" s="488"/>
      <c r="K83" s="489"/>
      <c r="L83" s="488"/>
      <c r="M83" s="488"/>
      <c r="N83" s="488"/>
      <c r="O83" s="488"/>
      <c r="P83" s="490"/>
      <c r="Q83" s="487"/>
      <c r="R83" s="488"/>
      <c r="S83" s="488"/>
      <c r="T83" s="488"/>
      <c r="U83" s="489"/>
      <c r="V83" s="488"/>
      <c r="W83" s="488"/>
      <c r="X83" s="488"/>
      <c r="Y83" s="488"/>
      <c r="Z83" s="490"/>
      <c r="AA83" s="487"/>
      <c r="AB83" s="488"/>
      <c r="AC83" s="488"/>
      <c r="AD83" s="488"/>
      <c r="AE83" s="489"/>
      <c r="AF83" s="1"/>
      <c r="AG83" s="1"/>
      <c r="AH83" s="487"/>
      <c r="AI83" s="488"/>
      <c r="AJ83" s="488"/>
      <c r="AK83" s="488"/>
      <c r="AL83" s="489"/>
      <c r="AM83" s="487"/>
      <c r="AN83" s="488"/>
      <c r="AO83" s="488"/>
      <c r="AP83" s="488"/>
      <c r="AQ83" s="489"/>
      <c r="AR83" s="488"/>
      <c r="AS83" s="498"/>
      <c r="AT83" s="498"/>
      <c r="AU83" s="498"/>
      <c r="AV83" s="499"/>
      <c r="AW83" s="487"/>
      <c r="AX83" s="498"/>
      <c r="AY83" s="498"/>
      <c r="AZ83" s="498"/>
      <c r="BA83" s="500"/>
      <c r="BB83" s="488"/>
      <c r="BC83" s="488"/>
      <c r="BD83" s="488"/>
      <c r="BE83" s="488"/>
      <c r="BF83" s="490"/>
      <c r="BG83" s="487"/>
      <c r="BH83" s="488"/>
      <c r="BI83" s="488"/>
      <c r="BJ83" s="488"/>
      <c r="BK83" s="489"/>
      <c r="BL83" s="488"/>
      <c r="BM83" s="488"/>
      <c r="BN83" s="488"/>
      <c r="BO83" s="488"/>
      <c r="BP83" s="490"/>
      <c r="BQ83" s="487"/>
      <c r="BR83" s="488"/>
      <c r="BS83" s="488"/>
      <c r="BT83" s="488"/>
      <c r="BU83" s="489"/>
      <c r="BV83" s="487"/>
      <c r="BW83" s="488"/>
      <c r="BX83" s="488"/>
      <c r="BY83" s="488"/>
      <c r="BZ83" s="489"/>
      <c r="CA83" s="26"/>
      <c r="CB83" s="488"/>
      <c r="CC83" s="488"/>
      <c r="CD83" s="488"/>
      <c r="CE83" s="488"/>
      <c r="CF83" s="490"/>
      <c r="CG83" s="487"/>
      <c r="CH83" s="488"/>
      <c r="CI83" s="488"/>
      <c r="CJ83" s="488"/>
      <c r="CK83" s="489"/>
      <c r="CL83" s="488"/>
      <c r="CM83" s="498"/>
      <c r="CN83" s="498"/>
      <c r="CO83" s="498"/>
      <c r="CP83" s="499"/>
      <c r="CQ83" s="487"/>
      <c r="CR83" s="498"/>
      <c r="CS83" s="498"/>
      <c r="CT83" s="498"/>
      <c r="CU83" s="500"/>
      <c r="CV83" s="488"/>
      <c r="CW83" s="498"/>
      <c r="CX83" s="498"/>
      <c r="CY83" s="498"/>
      <c r="CZ83" s="499"/>
      <c r="DA83" s="487"/>
      <c r="DB83" s="498"/>
      <c r="DC83" s="498"/>
      <c r="DD83" s="498"/>
      <c r="DE83" s="500"/>
      <c r="DF83" s="923"/>
      <c r="DG83" s="297"/>
      <c r="DH83" s="69"/>
      <c r="DI83" s="508"/>
      <c r="DJ83" s="509"/>
      <c r="DK83" s="509"/>
      <c r="DL83" s="510"/>
      <c r="DM83" s="511"/>
      <c r="DN83" s="511"/>
    </row>
    <row r="84" spans="1:118" ht="15" customHeight="1">
      <c r="A84" s="519" t="e">
        <f>IF('ชื่อ-มาตรฐาน7'!#REF!="","",'ชื่อ-มาตรฐาน7'!#REF!)</f>
        <v>#REF!</v>
      </c>
      <c r="B84" s="519" t="e">
        <f>IF('ชื่อ-มาตรฐาน7'!#REF!="","",'ชื่อ-มาตรฐาน7'!#REF!)</f>
        <v>#REF!</v>
      </c>
      <c r="C84" s="520" t="e">
        <f>IF('ชื่อ-มาตรฐาน7'!#REF!="","",'ชื่อ-มาตรฐาน7'!#REF!)</f>
        <v>#REF!</v>
      </c>
      <c r="D84" s="919" t="e">
        <f>IF('ชื่อ-มาตรฐาน7'!#REF!="","",'ชื่อ-มาตรฐาน7'!#REF!)</f>
        <v>#REF!</v>
      </c>
      <c r="E84" s="1068" t="e">
        <f>IF('ชื่อ-มาตรฐาน7'!#REF!="","",'ชื่อ-มาตรฐาน7'!#REF!)</f>
        <v>#REF!</v>
      </c>
      <c r="F84" s="1069"/>
      <c r="G84" s="487"/>
      <c r="H84" s="488"/>
      <c r="I84" s="488"/>
      <c r="J84" s="488"/>
      <c r="K84" s="489"/>
      <c r="L84" s="488"/>
      <c r="M84" s="488"/>
      <c r="N84" s="488"/>
      <c r="O84" s="488"/>
      <c r="P84" s="490"/>
      <c r="Q84" s="487"/>
      <c r="R84" s="488"/>
      <c r="S84" s="488"/>
      <c r="T84" s="488"/>
      <c r="U84" s="489"/>
      <c r="V84" s="488"/>
      <c r="W84" s="488"/>
      <c r="X84" s="488"/>
      <c r="Y84" s="488"/>
      <c r="Z84" s="490"/>
      <c r="AA84" s="487"/>
      <c r="AB84" s="488"/>
      <c r="AC84" s="488"/>
      <c r="AD84" s="488"/>
      <c r="AE84" s="489"/>
      <c r="AF84" s="1"/>
      <c r="AG84" s="1"/>
      <c r="AH84" s="487"/>
      <c r="AI84" s="488"/>
      <c r="AJ84" s="488"/>
      <c r="AK84" s="488"/>
      <c r="AL84" s="489"/>
      <c r="AM84" s="487"/>
      <c r="AN84" s="488"/>
      <c r="AO84" s="488"/>
      <c r="AP84" s="488"/>
      <c r="AQ84" s="489"/>
      <c r="AR84" s="488"/>
      <c r="AS84" s="498"/>
      <c r="AT84" s="498"/>
      <c r="AU84" s="498"/>
      <c r="AV84" s="499"/>
      <c r="AW84" s="487"/>
      <c r="AX84" s="498"/>
      <c r="AY84" s="498"/>
      <c r="AZ84" s="498"/>
      <c r="BA84" s="500"/>
      <c r="BB84" s="488"/>
      <c r="BC84" s="488"/>
      <c r="BD84" s="488"/>
      <c r="BE84" s="488"/>
      <c r="BF84" s="490"/>
      <c r="BG84" s="487"/>
      <c r="BH84" s="488"/>
      <c r="BI84" s="488"/>
      <c r="BJ84" s="488"/>
      <c r="BK84" s="489"/>
      <c r="BL84" s="488"/>
      <c r="BM84" s="488"/>
      <c r="BN84" s="488"/>
      <c r="BO84" s="488"/>
      <c r="BP84" s="490"/>
      <c r="BQ84" s="487"/>
      <c r="BR84" s="488"/>
      <c r="BS84" s="488"/>
      <c r="BT84" s="488"/>
      <c r="BU84" s="489"/>
      <c r="BV84" s="487"/>
      <c r="BW84" s="488"/>
      <c r="BX84" s="488"/>
      <c r="BY84" s="488"/>
      <c r="BZ84" s="489"/>
      <c r="CA84" s="26"/>
      <c r="CB84" s="488"/>
      <c r="CC84" s="488"/>
      <c r="CD84" s="488"/>
      <c r="CE84" s="488"/>
      <c r="CF84" s="490"/>
      <c r="CG84" s="487"/>
      <c r="CH84" s="488"/>
      <c r="CI84" s="488"/>
      <c r="CJ84" s="488"/>
      <c r="CK84" s="489"/>
      <c r="CL84" s="488"/>
      <c r="CM84" s="498"/>
      <c r="CN84" s="498"/>
      <c r="CO84" s="498"/>
      <c r="CP84" s="499"/>
      <c r="CQ84" s="487"/>
      <c r="CR84" s="498"/>
      <c r="CS84" s="498"/>
      <c r="CT84" s="498"/>
      <c r="CU84" s="500"/>
      <c r="CV84" s="488"/>
      <c r="CW84" s="498"/>
      <c r="CX84" s="498"/>
      <c r="CY84" s="498"/>
      <c r="CZ84" s="499"/>
      <c r="DA84" s="487"/>
      <c r="DB84" s="498"/>
      <c r="DC84" s="498"/>
      <c r="DD84" s="498"/>
      <c r="DE84" s="500"/>
      <c r="DF84" s="923"/>
      <c r="DG84" s="297"/>
      <c r="DH84" s="69"/>
      <c r="DI84" s="508"/>
      <c r="DJ84" s="509"/>
      <c r="DK84" s="509"/>
      <c r="DL84" s="510"/>
      <c r="DM84" s="511"/>
      <c r="DN84" s="511"/>
    </row>
    <row r="85" spans="1:118" ht="15" customHeight="1" thickBot="1">
      <c r="A85" s="522" t="e">
        <f>IF('ชื่อ-มาตรฐาน7'!#REF!="","",'ชื่อ-มาตรฐาน7'!#REF!)</f>
        <v>#REF!</v>
      </c>
      <c r="B85" s="522" t="e">
        <f>IF('ชื่อ-มาตรฐาน7'!#REF!="","",'ชื่อ-มาตรฐาน7'!#REF!)</f>
        <v>#REF!</v>
      </c>
      <c r="C85" s="523" t="e">
        <f>IF('ชื่อ-มาตรฐาน7'!#REF!="","",'ชื่อ-มาตรฐาน7'!#REF!)</f>
        <v>#REF!</v>
      </c>
      <c r="D85" s="920" t="e">
        <f>IF('ชื่อ-มาตรฐาน7'!#REF!="","",'ชื่อ-มาตรฐาน7'!#REF!)</f>
        <v>#REF!</v>
      </c>
      <c r="E85" s="1077" t="e">
        <f>IF('ชื่อ-มาตรฐาน7'!#REF!="","",'ชื่อ-มาตรฐาน7'!#REF!)</f>
        <v>#REF!</v>
      </c>
      <c r="F85" s="1078"/>
      <c r="G85" s="491"/>
      <c r="H85" s="492"/>
      <c r="I85" s="492"/>
      <c r="J85" s="492"/>
      <c r="K85" s="493"/>
      <c r="L85" s="492"/>
      <c r="M85" s="492"/>
      <c r="N85" s="492"/>
      <c r="O85" s="492"/>
      <c r="P85" s="494"/>
      <c r="Q85" s="491"/>
      <c r="R85" s="492"/>
      <c r="S85" s="492"/>
      <c r="T85" s="492"/>
      <c r="U85" s="493"/>
      <c r="V85" s="492"/>
      <c r="W85" s="492"/>
      <c r="X85" s="492"/>
      <c r="Y85" s="492"/>
      <c r="Z85" s="494"/>
      <c r="AA85" s="491"/>
      <c r="AB85" s="492"/>
      <c r="AC85" s="492"/>
      <c r="AD85" s="492"/>
      <c r="AE85" s="493"/>
      <c r="AF85" s="1"/>
      <c r="AG85" s="1"/>
      <c r="AH85" s="491"/>
      <c r="AI85" s="492"/>
      <c r="AJ85" s="492"/>
      <c r="AK85" s="492"/>
      <c r="AL85" s="493"/>
      <c r="AM85" s="491"/>
      <c r="AN85" s="492"/>
      <c r="AO85" s="492"/>
      <c r="AP85" s="492"/>
      <c r="AQ85" s="493"/>
      <c r="AR85" s="492"/>
      <c r="AS85" s="501"/>
      <c r="AT85" s="501"/>
      <c r="AU85" s="501"/>
      <c r="AV85" s="502"/>
      <c r="AW85" s="491"/>
      <c r="AX85" s="501"/>
      <c r="AY85" s="501"/>
      <c r="AZ85" s="501"/>
      <c r="BA85" s="503"/>
      <c r="BB85" s="492"/>
      <c r="BC85" s="492"/>
      <c r="BD85" s="492"/>
      <c r="BE85" s="492"/>
      <c r="BF85" s="494"/>
      <c r="BG85" s="491"/>
      <c r="BH85" s="492"/>
      <c r="BI85" s="492"/>
      <c r="BJ85" s="492"/>
      <c r="BK85" s="493"/>
      <c r="BL85" s="492"/>
      <c r="BM85" s="492"/>
      <c r="BN85" s="492"/>
      <c r="BO85" s="492"/>
      <c r="BP85" s="494"/>
      <c r="BQ85" s="491"/>
      <c r="BR85" s="492"/>
      <c r="BS85" s="492"/>
      <c r="BT85" s="492"/>
      <c r="BU85" s="493"/>
      <c r="BV85" s="491"/>
      <c r="BW85" s="492"/>
      <c r="BX85" s="492"/>
      <c r="BY85" s="492"/>
      <c r="BZ85" s="493"/>
      <c r="CA85" s="27"/>
      <c r="CB85" s="492"/>
      <c r="CC85" s="492"/>
      <c r="CD85" s="492"/>
      <c r="CE85" s="492"/>
      <c r="CF85" s="494"/>
      <c r="CG85" s="491"/>
      <c r="CH85" s="492"/>
      <c r="CI85" s="492"/>
      <c r="CJ85" s="492"/>
      <c r="CK85" s="493"/>
      <c r="CL85" s="492"/>
      <c r="CM85" s="501"/>
      <c r="CN85" s="501"/>
      <c r="CO85" s="501"/>
      <c r="CP85" s="502"/>
      <c r="CQ85" s="491"/>
      <c r="CR85" s="501"/>
      <c r="CS85" s="501"/>
      <c r="CT85" s="501"/>
      <c r="CU85" s="503"/>
      <c r="CV85" s="492"/>
      <c r="CW85" s="501"/>
      <c r="CX85" s="501"/>
      <c r="CY85" s="501"/>
      <c r="CZ85" s="502"/>
      <c r="DA85" s="491"/>
      <c r="DB85" s="501"/>
      <c r="DC85" s="501"/>
      <c r="DD85" s="501"/>
      <c r="DE85" s="503"/>
      <c r="DF85" s="922"/>
      <c r="DG85" s="298"/>
      <c r="DH85" s="70"/>
      <c r="DI85" s="512"/>
      <c r="DJ85" s="513"/>
      <c r="DK85" s="513"/>
      <c r="DL85" s="514"/>
      <c r="DM85" s="515"/>
      <c r="DN85" s="515"/>
    </row>
    <row r="86" spans="1:118" ht="15" customHeight="1">
      <c r="A86" s="516" t="e">
        <f>IF('ชื่อ-มาตรฐาน7'!#REF!="","",'ชื่อ-มาตรฐาน7'!#REF!)</f>
        <v>#REF!</v>
      </c>
      <c r="B86" s="516" t="e">
        <f>IF('ชื่อ-มาตรฐาน7'!#REF!="","",'ชื่อ-มาตรฐาน7'!#REF!)</f>
        <v>#REF!</v>
      </c>
      <c r="C86" s="517" t="e">
        <f>IF('ชื่อ-มาตรฐาน7'!#REF!="","",'ชื่อ-มาตรฐาน7'!#REF!)</f>
        <v>#REF!</v>
      </c>
      <c r="D86" s="921" t="e">
        <f>IF('ชื่อ-มาตรฐาน7'!#REF!="","",'ชื่อ-มาตรฐาน7'!#REF!)</f>
        <v>#REF!</v>
      </c>
      <c r="E86" s="1079" t="e">
        <f>IF('ชื่อ-มาตรฐาน7'!#REF!="","",'ชื่อ-มาตรฐาน7'!#REF!)</f>
        <v>#REF!</v>
      </c>
      <c r="F86" s="1080"/>
      <c r="G86" s="486"/>
      <c r="H86" s="483"/>
      <c r="I86" s="483"/>
      <c r="J86" s="483"/>
      <c r="K86" s="484"/>
      <c r="L86" s="483"/>
      <c r="M86" s="483"/>
      <c r="N86" s="483"/>
      <c r="O86" s="483"/>
      <c r="P86" s="485"/>
      <c r="Q86" s="486"/>
      <c r="R86" s="483"/>
      <c r="S86" s="483"/>
      <c r="T86" s="483"/>
      <c r="U86" s="484"/>
      <c r="V86" s="483"/>
      <c r="W86" s="483"/>
      <c r="X86" s="483"/>
      <c r="Y86" s="483"/>
      <c r="Z86" s="485"/>
      <c r="AA86" s="486"/>
      <c r="AB86" s="483"/>
      <c r="AC86" s="483"/>
      <c r="AD86" s="483"/>
      <c r="AE86" s="484"/>
      <c r="AF86" s="1"/>
      <c r="AG86" s="1"/>
      <c r="AH86" s="486"/>
      <c r="AI86" s="483"/>
      <c r="AJ86" s="483"/>
      <c r="AK86" s="483"/>
      <c r="AL86" s="484"/>
      <c r="AM86" s="486"/>
      <c r="AN86" s="483"/>
      <c r="AO86" s="483"/>
      <c r="AP86" s="483"/>
      <c r="AQ86" s="484"/>
      <c r="AR86" s="483"/>
      <c r="AS86" s="495"/>
      <c r="AT86" s="495"/>
      <c r="AU86" s="495"/>
      <c r="AV86" s="496"/>
      <c r="AW86" s="486"/>
      <c r="AX86" s="495"/>
      <c r="AY86" s="495"/>
      <c r="AZ86" s="495"/>
      <c r="BA86" s="497"/>
      <c r="BB86" s="483"/>
      <c r="BC86" s="483"/>
      <c r="BD86" s="483"/>
      <c r="BE86" s="483"/>
      <c r="BF86" s="485"/>
      <c r="BG86" s="486"/>
      <c r="BH86" s="483"/>
      <c r="BI86" s="483"/>
      <c r="BJ86" s="483"/>
      <c r="BK86" s="484"/>
      <c r="BL86" s="483"/>
      <c r="BM86" s="483"/>
      <c r="BN86" s="483"/>
      <c r="BO86" s="483"/>
      <c r="BP86" s="485"/>
      <c r="BQ86" s="486"/>
      <c r="BR86" s="483"/>
      <c r="BS86" s="483"/>
      <c r="BT86" s="483"/>
      <c r="BU86" s="484"/>
      <c r="BV86" s="486"/>
      <c r="BW86" s="483"/>
      <c r="BX86" s="483"/>
      <c r="BY86" s="483"/>
      <c r="BZ86" s="484"/>
      <c r="CA86" s="25"/>
      <c r="CB86" s="483"/>
      <c r="CC86" s="483"/>
      <c r="CD86" s="483"/>
      <c r="CE86" s="483"/>
      <c r="CF86" s="485"/>
      <c r="CG86" s="486"/>
      <c r="CH86" s="483"/>
      <c r="CI86" s="483"/>
      <c r="CJ86" s="483"/>
      <c r="CK86" s="484"/>
      <c r="CL86" s="483"/>
      <c r="CM86" s="495"/>
      <c r="CN86" s="495"/>
      <c r="CO86" s="495"/>
      <c r="CP86" s="496"/>
      <c r="CQ86" s="486"/>
      <c r="CR86" s="495"/>
      <c r="CS86" s="495"/>
      <c r="CT86" s="495"/>
      <c r="CU86" s="497"/>
      <c r="CV86" s="483"/>
      <c r="CW86" s="495"/>
      <c r="CX86" s="495"/>
      <c r="CY86" s="495"/>
      <c r="CZ86" s="496"/>
      <c r="DA86" s="486"/>
      <c r="DB86" s="495"/>
      <c r="DC86" s="495"/>
      <c r="DD86" s="495"/>
      <c r="DE86" s="497"/>
      <c r="DF86" s="924"/>
      <c r="DG86" s="296"/>
      <c r="DH86" s="68"/>
      <c r="DI86" s="504"/>
      <c r="DJ86" s="505"/>
      <c r="DK86" s="505"/>
      <c r="DL86" s="506"/>
      <c r="DM86" s="507"/>
      <c r="DN86" s="507"/>
    </row>
    <row r="87" spans="1:118" ht="15" customHeight="1">
      <c r="A87" s="519" t="e">
        <f>IF('ชื่อ-มาตรฐาน7'!#REF!="","",'ชื่อ-มาตรฐาน7'!#REF!)</f>
        <v>#REF!</v>
      </c>
      <c r="B87" s="519" t="e">
        <f>IF('ชื่อ-มาตรฐาน7'!#REF!="","",'ชื่อ-มาตรฐาน7'!#REF!)</f>
        <v>#REF!</v>
      </c>
      <c r="C87" s="520" t="e">
        <f>IF('ชื่อ-มาตรฐาน7'!#REF!="","",'ชื่อ-มาตรฐาน7'!#REF!)</f>
        <v>#REF!</v>
      </c>
      <c r="D87" s="919" t="e">
        <f>IF('ชื่อ-มาตรฐาน7'!#REF!="","",'ชื่อ-มาตรฐาน7'!#REF!)</f>
        <v>#REF!</v>
      </c>
      <c r="E87" s="1068" t="e">
        <f>IF('ชื่อ-มาตรฐาน7'!#REF!="","",'ชื่อ-มาตรฐาน7'!#REF!)</f>
        <v>#REF!</v>
      </c>
      <c r="F87" s="1069"/>
      <c r="G87" s="487"/>
      <c r="H87" s="488"/>
      <c r="I87" s="488"/>
      <c r="J87" s="488"/>
      <c r="K87" s="489"/>
      <c r="L87" s="488"/>
      <c r="M87" s="488"/>
      <c r="N87" s="488"/>
      <c r="O87" s="488"/>
      <c r="P87" s="490"/>
      <c r="Q87" s="487"/>
      <c r="R87" s="488"/>
      <c r="S87" s="488"/>
      <c r="T87" s="488"/>
      <c r="U87" s="489"/>
      <c r="V87" s="488"/>
      <c r="W87" s="488"/>
      <c r="X87" s="488"/>
      <c r="Y87" s="488"/>
      <c r="Z87" s="490"/>
      <c r="AA87" s="487"/>
      <c r="AB87" s="488"/>
      <c r="AC87" s="488"/>
      <c r="AD87" s="488"/>
      <c r="AE87" s="489"/>
      <c r="AF87" s="1"/>
      <c r="AG87" s="1"/>
      <c r="AH87" s="487"/>
      <c r="AI87" s="488"/>
      <c r="AJ87" s="488"/>
      <c r="AK87" s="488"/>
      <c r="AL87" s="489"/>
      <c r="AM87" s="487"/>
      <c r="AN87" s="488"/>
      <c r="AO87" s="488"/>
      <c r="AP87" s="488"/>
      <c r="AQ87" s="489"/>
      <c r="AR87" s="488"/>
      <c r="AS87" s="498"/>
      <c r="AT87" s="498"/>
      <c r="AU87" s="498"/>
      <c r="AV87" s="499"/>
      <c r="AW87" s="487"/>
      <c r="AX87" s="498"/>
      <c r="AY87" s="498"/>
      <c r="AZ87" s="498"/>
      <c r="BA87" s="500"/>
      <c r="BB87" s="488"/>
      <c r="BC87" s="488"/>
      <c r="BD87" s="488"/>
      <c r="BE87" s="488"/>
      <c r="BF87" s="490"/>
      <c r="BG87" s="487"/>
      <c r="BH87" s="488"/>
      <c r="BI87" s="488"/>
      <c r="BJ87" s="488"/>
      <c r="BK87" s="489"/>
      <c r="BL87" s="488"/>
      <c r="BM87" s="488"/>
      <c r="BN87" s="488"/>
      <c r="BO87" s="488"/>
      <c r="BP87" s="490"/>
      <c r="BQ87" s="487"/>
      <c r="BR87" s="488"/>
      <c r="BS87" s="488"/>
      <c r="BT87" s="488"/>
      <c r="BU87" s="489"/>
      <c r="BV87" s="487"/>
      <c r="BW87" s="488"/>
      <c r="BX87" s="488"/>
      <c r="BY87" s="488"/>
      <c r="BZ87" s="489"/>
      <c r="CA87" s="26"/>
      <c r="CB87" s="488"/>
      <c r="CC87" s="488"/>
      <c r="CD87" s="488"/>
      <c r="CE87" s="488"/>
      <c r="CF87" s="490"/>
      <c r="CG87" s="487"/>
      <c r="CH87" s="488"/>
      <c r="CI87" s="488"/>
      <c r="CJ87" s="488"/>
      <c r="CK87" s="489"/>
      <c r="CL87" s="488"/>
      <c r="CM87" s="498"/>
      <c r="CN87" s="498"/>
      <c r="CO87" s="498"/>
      <c r="CP87" s="499"/>
      <c r="CQ87" s="487"/>
      <c r="CR87" s="498"/>
      <c r="CS87" s="498"/>
      <c r="CT87" s="498"/>
      <c r="CU87" s="500"/>
      <c r="CV87" s="488"/>
      <c r="CW87" s="498"/>
      <c r="CX87" s="498"/>
      <c r="CY87" s="498"/>
      <c r="CZ87" s="499"/>
      <c r="DA87" s="487"/>
      <c r="DB87" s="498"/>
      <c r="DC87" s="498"/>
      <c r="DD87" s="498"/>
      <c r="DE87" s="500"/>
      <c r="DF87" s="923"/>
      <c r="DG87" s="297"/>
      <c r="DH87" s="69"/>
      <c r="DI87" s="508"/>
      <c r="DJ87" s="509"/>
      <c r="DK87" s="509"/>
      <c r="DL87" s="510"/>
      <c r="DM87" s="511"/>
      <c r="DN87" s="511"/>
    </row>
    <row r="88" spans="1:118" ht="15" customHeight="1">
      <c r="A88" s="519" t="e">
        <f>IF('ชื่อ-มาตรฐาน7'!#REF!="","",'ชื่อ-มาตรฐาน7'!#REF!)</f>
        <v>#REF!</v>
      </c>
      <c r="B88" s="519" t="e">
        <f>IF('ชื่อ-มาตรฐาน7'!#REF!="","",'ชื่อ-มาตรฐาน7'!#REF!)</f>
        <v>#REF!</v>
      </c>
      <c r="C88" s="520" t="e">
        <f>IF('ชื่อ-มาตรฐาน7'!#REF!="","",'ชื่อ-มาตรฐาน7'!#REF!)</f>
        <v>#REF!</v>
      </c>
      <c r="D88" s="919" t="e">
        <f>IF('ชื่อ-มาตรฐาน7'!#REF!="","",'ชื่อ-มาตรฐาน7'!#REF!)</f>
        <v>#REF!</v>
      </c>
      <c r="E88" s="1068" t="e">
        <f>IF('ชื่อ-มาตรฐาน7'!#REF!="","",'ชื่อ-มาตรฐาน7'!#REF!)</f>
        <v>#REF!</v>
      </c>
      <c r="F88" s="1069"/>
      <c r="G88" s="487"/>
      <c r="H88" s="488"/>
      <c r="I88" s="488"/>
      <c r="J88" s="488"/>
      <c r="K88" s="489"/>
      <c r="L88" s="488"/>
      <c r="M88" s="488"/>
      <c r="N88" s="488"/>
      <c r="O88" s="488"/>
      <c r="P88" s="490"/>
      <c r="Q88" s="487"/>
      <c r="R88" s="488"/>
      <c r="S88" s="488"/>
      <c r="T88" s="488"/>
      <c r="U88" s="489"/>
      <c r="V88" s="488"/>
      <c r="W88" s="488"/>
      <c r="X88" s="488"/>
      <c r="Y88" s="488"/>
      <c r="Z88" s="490"/>
      <c r="AA88" s="487"/>
      <c r="AB88" s="488"/>
      <c r="AC88" s="488"/>
      <c r="AD88" s="488"/>
      <c r="AE88" s="489"/>
      <c r="AF88" s="1"/>
      <c r="AG88" s="1"/>
      <c r="AH88" s="487"/>
      <c r="AI88" s="488"/>
      <c r="AJ88" s="488"/>
      <c r="AK88" s="488"/>
      <c r="AL88" s="489"/>
      <c r="AM88" s="487"/>
      <c r="AN88" s="488"/>
      <c r="AO88" s="488"/>
      <c r="AP88" s="488"/>
      <c r="AQ88" s="489"/>
      <c r="AR88" s="488"/>
      <c r="AS88" s="498"/>
      <c r="AT88" s="498"/>
      <c r="AU88" s="498"/>
      <c r="AV88" s="499"/>
      <c r="AW88" s="487"/>
      <c r="AX88" s="498"/>
      <c r="AY88" s="498"/>
      <c r="AZ88" s="498"/>
      <c r="BA88" s="500"/>
      <c r="BB88" s="488"/>
      <c r="BC88" s="488"/>
      <c r="BD88" s="488"/>
      <c r="BE88" s="488"/>
      <c r="BF88" s="490"/>
      <c r="BG88" s="487"/>
      <c r="BH88" s="488"/>
      <c r="BI88" s="488"/>
      <c r="BJ88" s="488"/>
      <c r="BK88" s="489"/>
      <c r="BL88" s="488"/>
      <c r="BM88" s="488"/>
      <c r="BN88" s="488"/>
      <c r="BO88" s="488"/>
      <c r="BP88" s="490"/>
      <c r="BQ88" s="487"/>
      <c r="BR88" s="488"/>
      <c r="BS88" s="488"/>
      <c r="BT88" s="488"/>
      <c r="BU88" s="489"/>
      <c r="BV88" s="487"/>
      <c r="BW88" s="488"/>
      <c r="BX88" s="488"/>
      <c r="BY88" s="488"/>
      <c r="BZ88" s="489"/>
      <c r="CA88" s="26"/>
      <c r="CB88" s="488"/>
      <c r="CC88" s="488"/>
      <c r="CD88" s="488"/>
      <c r="CE88" s="488"/>
      <c r="CF88" s="490"/>
      <c r="CG88" s="487"/>
      <c r="CH88" s="488"/>
      <c r="CI88" s="488"/>
      <c r="CJ88" s="488"/>
      <c r="CK88" s="489"/>
      <c r="CL88" s="488"/>
      <c r="CM88" s="498"/>
      <c r="CN88" s="498"/>
      <c r="CO88" s="498"/>
      <c r="CP88" s="499"/>
      <c r="CQ88" s="487"/>
      <c r="CR88" s="498"/>
      <c r="CS88" s="498"/>
      <c r="CT88" s="498"/>
      <c r="CU88" s="500"/>
      <c r="CV88" s="488"/>
      <c r="CW88" s="498"/>
      <c r="CX88" s="498"/>
      <c r="CY88" s="498"/>
      <c r="CZ88" s="499"/>
      <c r="DA88" s="487"/>
      <c r="DB88" s="498"/>
      <c r="DC88" s="498"/>
      <c r="DD88" s="498"/>
      <c r="DE88" s="500"/>
      <c r="DF88" s="923"/>
      <c r="DG88" s="297"/>
      <c r="DH88" s="69"/>
      <c r="DI88" s="508"/>
      <c r="DJ88" s="509"/>
      <c r="DK88" s="509"/>
      <c r="DL88" s="510"/>
      <c r="DM88" s="511"/>
      <c r="DN88" s="511"/>
    </row>
    <row r="89" spans="1:118" ht="15" customHeight="1">
      <c r="A89" s="519" t="e">
        <f>IF('ชื่อ-มาตรฐาน7'!#REF!="","",'ชื่อ-มาตรฐาน7'!#REF!)</f>
        <v>#REF!</v>
      </c>
      <c r="B89" s="519" t="e">
        <f>IF('ชื่อ-มาตรฐาน7'!#REF!="","",'ชื่อ-มาตรฐาน7'!#REF!)</f>
        <v>#REF!</v>
      </c>
      <c r="C89" s="520" t="e">
        <f>IF('ชื่อ-มาตรฐาน7'!#REF!="","",'ชื่อ-มาตรฐาน7'!#REF!)</f>
        <v>#REF!</v>
      </c>
      <c r="D89" s="919" t="e">
        <f>IF('ชื่อ-มาตรฐาน7'!#REF!="","",'ชื่อ-มาตรฐาน7'!#REF!)</f>
        <v>#REF!</v>
      </c>
      <c r="E89" s="1068" t="e">
        <f>IF('ชื่อ-มาตรฐาน7'!#REF!="","",'ชื่อ-มาตรฐาน7'!#REF!)</f>
        <v>#REF!</v>
      </c>
      <c r="F89" s="1069"/>
      <c r="G89" s="487"/>
      <c r="H89" s="488"/>
      <c r="I89" s="488"/>
      <c r="J89" s="488"/>
      <c r="K89" s="489"/>
      <c r="L89" s="488"/>
      <c r="M89" s="488"/>
      <c r="N89" s="488"/>
      <c r="O89" s="488"/>
      <c r="P89" s="490"/>
      <c r="Q89" s="487"/>
      <c r="R89" s="488"/>
      <c r="S89" s="488"/>
      <c r="T89" s="488"/>
      <c r="U89" s="489"/>
      <c r="V89" s="488"/>
      <c r="W89" s="488"/>
      <c r="X89" s="488"/>
      <c r="Y89" s="488"/>
      <c r="Z89" s="490"/>
      <c r="AA89" s="487"/>
      <c r="AB89" s="488"/>
      <c r="AC89" s="488"/>
      <c r="AD89" s="488"/>
      <c r="AE89" s="489"/>
      <c r="AF89" s="1"/>
      <c r="AG89" s="1"/>
      <c r="AH89" s="487"/>
      <c r="AI89" s="488"/>
      <c r="AJ89" s="488"/>
      <c r="AK89" s="488"/>
      <c r="AL89" s="489"/>
      <c r="AM89" s="487"/>
      <c r="AN89" s="488"/>
      <c r="AO89" s="488"/>
      <c r="AP89" s="488"/>
      <c r="AQ89" s="489"/>
      <c r="AR89" s="488"/>
      <c r="AS89" s="498"/>
      <c r="AT89" s="498"/>
      <c r="AU89" s="498"/>
      <c r="AV89" s="499"/>
      <c r="AW89" s="487"/>
      <c r="AX89" s="498"/>
      <c r="AY89" s="498"/>
      <c r="AZ89" s="498"/>
      <c r="BA89" s="500"/>
      <c r="BB89" s="488"/>
      <c r="BC89" s="488"/>
      <c r="BD89" s="488"/>
      <c r="BE89" s="488"/>
      <c r="BF89" s="490"/>
      <c r="BG89" s="487"/>
      <c r="BH89" s="488"/>
      <c r="BI89" s="488"/>
      <c r="BJ89" s="488"/>
      <c r="BK89" s="489"/>
      <c r="BL89" s="488"/>
      <c r="BM89" s="488"/>
      <c r="BN89" s="488"/>
      <c r="BO89" s="488"/>
      <c r="BP89" s="490"/>
      <c r="BQ89" s="487"/>
      <c r="BR89" s="488"/>
      <c r="BS89" s="488"/>
      <c r="BT89" s="488"/>
      <c r="BU89" s="489"/>
      <c r="BV89" s="487"/>
      <c r="BW89" s="488"/>
      <c r="BX89" s="488"/>
      <c r="BY89" s="488"/>
      <c r="BZ89" s="489"/>
      <c r="CA89" s="26"/>
      <c r="CB89" s="488"/>
      <c r="CC89" s="488"/>
      <c r="CD89" s="488"/>
      <c r="CE89" s="488"/>
      <c r="CF89" s="490"/>
      <c r="CG89" s="487"/>
      <c r="CH89" s="488"/>
      <c r="CI89" s="488"/>
      <c r="CJ89" s="488"/>
      <c r="CK89" s="489"/>
      <c r="CL89" s="488"/>
      <c r="CM89" s="498"/>
      <c r="CN89" s="498"/>
      <c r="CO89" s="498"/>
      <c r="CP89" s="499"/>
      <c r="CQ89" s="487"/>
      <c r="CR89" s="498"/>
      <c r="CS89" s="498"/>
      <c r="CT89" s="498"/>
      <c r="CU89" s="500"/>
      <c r="CV89" s="488"/>
      <c r="CW89" s="498"/>
      <c r="CX89" s="498"/>
      <c r="CY89" s="498"/>
      <c r="CZ89" s="499"/>
      <c r="DA89" s="487"/>
      <c r="DB89" s="498"/>
      <c r="DC89" s="498"/>
      <c r="DD89" s="498"/>
      <c r="DE89" s="500"/>
      <c r="DF89" s="923"/>
      <c r="DG89" s="297"/>
      <c r="DH89" s="69"/>
      <c r="DI89" s="508"/>
      <c r="DJ89" s="509"/>
      <c r="DK89" s="509"/>
      <c r="DL89" s="510"/>
      <c r="DM89" s="511"/>
      <c r="DN89" s="511"/>
    </row>
    <row r="90" spans="1:118" ht="15" customHeight="1" thickBot="1">
      <c r="A90" s="522" t="e">
        <f>IF('ชื่อ-มาตรฐาน7'!#REF!="","",'ชื่อ-มาตรฐาน7'!#REF!)</f>
        <v>#REF!</v>
      </c>
      <c r="B90" s="522" t="e">
        <f>IF('ชื่อ-มาตรฐาน7'!#REF!="","",'ชื่อ-มาตรฐาน7'!#REF!)</f>
        <v>#REF!</v>
      </c>
      <c r="C90" s="523" t="e">
        <f>IF('ชื่อ-มาตรฐาน7'!#REF!="","",'ชื่อ-มาตรฐาน7'!#REF!)</f>
        <v>#REF!</v>
      </c>
      <c r="D90" s="920" t="e">
        <f>IF('ชื่อ-มาตรฐาน7'!#REF!="","",'ชื่อ-มาตรฐาน7'!#REF!)</f>
        <v>#REF!</v>
      </c>
      <c r="E90" s="1077" t="e">
        <f>IF('ชื่อ-มาตรฐาน7'!#REF!="","",'ชื่อ-มาตรฐาน7'!#REF!)</f>
        <v>#REF!</v>
      </c>
      <c r="F90" s="1078"/>
      <c r="G90" s="491"/>
      <c r="H90" s="492"/>
      <c r="I90" s="492"/>
      <c r="J90" s="492"/>
      <c r="K90" s="493"/>
      <c r="L90" s="492"/>
      <c r="M90" s="492"/>
      <c r="N90" s="492"/>
      <c r="O90" s="492"/>
      <c r="P90" s="494"/>
      <c r="Q90" s="491"/>
      <c r="R90" s="492"/>
      <c r="S90" s="492"/>
      <c r="T90" s="492"/>
      <c r="U90" s="493"/>
      <c r="V90" s="492"/>
      <c r="W90" s="492"/>
      <c r="X90" s="492"/>
      <c r="Y90" s="492"/>
      <c r="Z90" s="494"/>
      <c r="AA90" s="491"/>
      <c r="AB90" s="492"/>
      <c r="AC90" s="492"/>
      <c r="AD90" s="492"/>
      <c r="AE90" s="493"/>
      <c r="AF90" s="1"/>
      <c r="AG90" s="1"/>
      <c r="AH90" s="491"/>
      <c r="AI90" s="492"/>
      <c r="AJ90" s="492"/>
      <c r="AK90" s="492"/>
      <c r="AL90" s="493"/>
      <c r="AM90" s="491"/>
      <c r="AN90" s="492"/>
      <c r="AO90" s="492"/>
      <c r="AP90" s="492"/>
      <c r="AQ90" s="493"/>
      <c r="AR90" s="492"/>
      <c r="AS90" s="501"/>
      <c r="AT90" s="501"/>
      <c r="AU90" s="501"/>
      <c r="AV90" s="502"/>
      <c r="AW90" s="491"/>
      <c r="AX90" s="501"/>
      <c r="AY90" s="501"/>
      <c r="AZ90" s="501"/>
      <c r="BA90" s="503"/>
      <c r="BB90" s="492"/>
      <c r="BC90" s="492"/>
      <c r="BD90" s="492"/>
      <c r="BE90" s="492"/>
      <c r="BF90" s="494"/>
      <c r="BG90" s="491"/>
      <c r="BH90" s="492"/>
      <c r="BI90" s="492"/>
      <c r="BJ90" s="492"/>
      <c r="BK90" s="493"/>
      <c r="BL90" s="492"/>
      <c r="BM90" s="492"/>
      <c r="BN90" s="492"/>
      <c r="BO90" s="492"/>
      <c r="BP90" s="494"/>
      <c r="BQ90" s="491"/>
      <c r="BR90" s="492"/>
      <c r="BS90" s="492"/>
      <c r="BT90" s="492"/>
      <c r="BU90" s="493"/>
      <c r="BV90" s="491"/>
      <c r="BW90" s="492"/>
      <c r="BX90" s="492"/>
      <c r="BY90" s="492"/>
      <c r="BZ90" s="493"/>
      <c r="CA90" s="27"/>
      <c r="CB90" s="492"/>
      <c r="CC90" s="492"/>
      <c r="CD90" s="492"/>
      <c r="CE90" s="492"/>
      <c r="CF90" s="494"/>
      <c r="CG90" s="491"/>
      <c r="CH90" s="492"/>
      <c r="CI90" s="492"/>
      <c r="CJ90" s="492"/>
      <c r="CK90" s="493"/>
      <c r="CL90" s="492"/>
      <c r="CM90" s="501"/>
      <c r="CN90" s="501"/>
      <c r="CO90" s="501"/>
      <c r="CP90" s="502"/>
      <c r="CQ90" s="491"/>
      <c r="CR90" s="501"/>
      <c r="CS90" s="501"/>
      <c r="CT90" s="501"/>
      <c r="CU90" s="503"/>
      <c r="CV90" s="492"/>
      <c r="CW90" s="501"/>
      <c r="CX90" s="501"/>
      <c r="CY90" s="501"/>
      <c r="CZ90" s="502"/>
      <c r="DA90" s="491"/>
      <c r="DB90" s="501"/>
      <c r="DC90" s="501"/>
      <c r="DD90" s="501"/>
      <c r="DE90" s="503"/>
      <c r="DF90" s="922"/>
      <c r="DG90" s="298"/>
      <c r="DH90" s="70"/>
      <c r="DI90" s="512"/>
      <c r="DJ90" s="513"/>
      <c r="DK90" s="513"/>
      <c r="DL90" s="514"/>
      <c r="DM90" s="515"/>
      <c r="DN90" s="515"/>
    </row>
    <row r="91" spans="1:118" ht="15" customHeight="1">
      <c r="A91" s="516" t="e">
        <f>IF('ชื่อ-มาตรฐาน7'!#REF!="","",'ชื่อ-มาตรฐาน7'!#REF!)</f>
        <v>#REF!</v>
      </c>
      <c r="B91" s="516" t="e">
        <f>IF('ชื่อ-มาตรฐาน7'!#REF!="","",'ชื่อ-มาตรฐาน7'!#REF!)</f>
        <v>#REF!</v>
      </c>
      <c r="C91" s="517" t="e">
        <f>IF('ชื่อ-มาตรฐาน7'!#REF!="","",'ชื่อ-มาตรฐาน7'!#REF!)</f>
        <v>#REF!</v>
      </c>
      <c r="D91" s="921" t="e">
        <f>IF('ชื่อ-มาตรฐาน7'!#REF!="","",'ชื่อ-มาตรฐาน7'!#REF!)</f>
        <v>#REF!</v>
      </c>
      <c r="E91" s="1079" t="e">
        <f>IF('ชื่อ-มาตรฐาน7'!#REF!="","",'ชื่อ-มาตรฐาน7'!#REF!)</f>
        <v>#REF!</v>
      </c>
      <c r="F91" s="1080"/>
      <c r="G91" s="486"/>
      <c r="H91" s="483"/>
      <c r="I91" s="483"/>
      <c r="J91" s="483"/>
      <c r="K91" s="484"/>
      <c r="L91" s="483"/>
      <c r="M91" s="483"/>
      <c r="N91" s="483"/>
      <c r="O91" s="483"/>
      <c r="P91" s="485"/>
      <c r="Q91" s="486"/>
      <c r="R91" s="483"/>
      <c r="S91" s="483"/>
      <c r="T91" s="483"/>
      <c r="U91" s="484"/>
      <c r="V91" s="483"/>
      <c r="W91" s="483"/>
      <c r="X91" s="483"/>
      <c r="Y91" s="483"/>
      <c r="Z91" s="485"/>
      <c r="AA91" s="486"/>
      <c r="AB91" s="483"/>
      <c r="AC91" s="483"/>
      <c r="AD91" s="483"/>
      <c r="AE91" s="484"/>
      <c r="AF91" s="1"/>
      <c r="AG91" s="1"/>
      <c r="AH91" s="486"/>
      <c r="AI91" s="483"/>
      <c r="AJ91" s="483"/>
      <c r="AK91" s="483"/>
      <c r="AL91" s="484"/>
      <c r="AM91" s="486"/>
      <c r="AN91" s="483"/>
      <c r="AO91" s="483"/>
      <c r="AP91" s="483"/>
      <c r="AQ91" s="484"/>
      <c r="AR91" s="483"/>
      <c r="AS91" s="495"/>
      <c r="AT91" s="495"/>
      <c r="AU91" s="495"/>
      <c r="AV91" s="496"/>
      <c r="AW91" s="486"/>
      <c r="AX91" s="495"/>
      <c r="AY91" s="495"/>
      <c r="AZ91" s="495"/>
      <c r="BA91" s="497"/>
      <c r="BB91" s="483"/>
      <c r="BC91" s="483"/>
      <c r="BD91" s="483"/>
      <c r="BE91" s="483"/>
      <c r="BF91" s="485"/>
      <c r="BG91" s="486"/>
      <c r="BH91" s="483"/>
      <c r="BI91" s="483"/>
      <c r="BJ91" s="483"/>
      <c r="BK91" s="484"/>
      <c r="BL91" s="483"/>
      <c r="BM91" s="483"/>
      <c r="BN91" s="483"/>
      <c r="BO91" s="483"/>
      <c r="BP91" s="485"/>
      <c r="BQ91" s="486"/>
      <c r="BR91" s="483"/>
      <c r="BS91" s="483"/>
      <c r="BT91" s="483"/>
      <c r="BU91" s="484"/>
      <c r="BV91" s="486"/>
      <c r="BW91" s="483"/>
      <c r="BX91" s="483"/>
      <c r="BY91" s="483"/>
      <c r="BZ91" s="484"/>
      <c r="CA91" s="25"/>
      <c r="CB91" s="483"/>
      <c r="CC91" s="483"/>
      <c r="CD91" s="483"/>
      <c r="CE91" s="483"/>
      <c r="CF91" s="485"/>
      <c r="CG91" s="486"/>
      <c r="CH91" s="483"/>
      <c r="CI91" s="483"/>
      <c r="CJ91" s="483"/>
      <c r="CK91" s="484"/>
      <c r="CL91" s="483"/>
      <c r="CM91" s="495"/>
      <c r="CN91" s="495"/>
      <c r="CO91" s="495"/>
      <c r="CP91" s="496"/>
      <c r="CQ91" s="486"/>
      <c r="CR91" s="495"/>
      <c r="CS91" s="495"/>
      <c r="CT91" s="495"/>
      <c r="CU91" s="497"/>
      <c r="CV91" s="483"/>
      <c r="CW91" s="495"/>
      <c r="CX91" s="495"/>
      <c r="CY91" s="495"/>
      <c r="CZ91" s="496"/>
      <c r="DA91" s="486"/>
      <c r="DB91" s="495"/>
      <c r="DC91" s="495"/>
      <c r="DD91" s="495"/>
      <c r="DE91" s="497"/>
      <c r="DF91" s="924"/>
      <c r="DG91" s="296"/>
      <c r="DH91" s="68"/>
      <c r="DI91" s="504"/>
      <c r="DJ91" s="505"/>
      <c r="DK91" s="505"/>
      <c r="DL91" s="506"/>
      <c r="DM91" s="507"/>
      <c r="DN91" s="507"/>
    </row>
    <row r="92" spans="1:118" ht="15" customHeight="1">
      <c r="A92" s="519" t="e">
        <f>IF('ชื่อ-มาตรฐาน7'!#REF!="","",'ชื่อ-มาตรฐาน7'!#REF!)</f>
        <v>#REF!</v>
      </c>
      <c r="B92" s="519" t="e">
        <f>IF('ชื่อ-มาตรฐาน7'!#REF!="","",'ชื่อ-มาตรฐาน7'!#REF!)</f>
        <v>#REF!</v>
      </c>
      <c r="C92" s="520" t="e">
        <f>IF('ชื่อ-มาตรฐาน7'!#REF!="","",'ชื่อ-มาตรฐาน7'!#REF!)</f>
        <v>#REF!</v>
      </c>
      <c r="D92" s="919" t="e">
        <f>IF('ชื่อ-มาตรฐาน7'!#REF!="","",'ชื่อ-มาตรฐาน7'!#REF!)</f>
        <v>#REF!</v>
      </c>
      <c r="E92" s="1068" t="e">
        <f>IF('ชื่อ-มาตรฐาน7'!#REF!="","",'ชื่อ-มาตรฐาน7'!#REF!)</f>
        <v>#REF!</v>
      </c>
      <c r="F92" s="1069"/>
      <c r="G92" s="487"/>
      <c r="H92" s="488"/>
      <c r="I92" s="488"/>
      <c r="J92" s="488"/>
      <c r="K92" s="489"/>
      <c r="L92" s="488"/>
      <c r="M92" s="488"/>
      <c r="N92" s="488"/>
      <c r="O92" s="488"/>
      <c r="P92" s="490"/>
      <c r="Q92" s="487"/>
      <c r="R92" s="488"/>
      <c r="S92" s="488"/>
      <c r="T92" s="488"/>
      <c r="U92" s="489"/>
      <c r="V92" s="488"/>
      <c r="W92" s="488"/>
      <c r="X92" s="488"/>
      <c r="Y92" s="488"/>
      <c r="Z92" s="490"/>
      <c r="AA92" s="487"/>
      <c r="AB92" s="488"/>
      <c r="AC92" s="488"/>
      <c r="AD92" s="488"/>
      <c r="AE92" s="489"/>
      <c r="AF92" s="1"/>
      <c r="AG92" s="1"/>
      <c r="AH92" s="487"/>
      <c r="AI92" s="488"/>
      <c r="AJ92" s="488"/>
      <c r="AK92" s="488"/>
      <c r="AL92" s="489"/>
      <c r="AM92" s="487"/>
      <c r="AN92" s="488"/>
      <c r="AO92" s="488"/>
      <c r="AP92" s="488"/>
      <c r="AQ92" s="489"/>
      <c r="AR92" s="488"/>
      <c r="AS92" s="498"/>
      <c r="AT92" s="498"/>
      <c r="AU92" s="498"/>
      <c r="AV92" s="499"/>
      <c r="AW92" s="487"/>
      <c r="AX92" s="498"/>
      <c r="AY92" s="498"/>
      <c r="AZ92" s="498"/>
      <c r="BA92" s="500"/>
      <c r="BB92" s="488"/>
      <c r="BC92" s="488"/>
      <c r="BD92" s="488"/>
      <c r="BE92" s="488"/>
      <c r="BF92" s="490"/>
      <c r="BG92" s="487"/>
      <c r="BH92" s="488"/>
      <c r="BI92" s="488"/>
      <c r="BJ92" s="488"/>
      <c r="BK92" s="489"/>
      <c r="BL92" s="488"/>
      <c r="BM92" s="488"/>
      <c r="BN92" s="488"/>
      <c r="BO92" s="488"/>
      <c r="BP92" s="490"/>
      <c r="BQ92" s="487"/>
      <c r="BR92" s="488"/>
      <c r="BS92" s="488"/>
      <c r="BT92" s="488"/>
      <c r="BU92" s="489"/>
      <c r="BV92" s="487"/>
      <c r="BW92" s="488"/>
      <c r="BX92" s="488"/>
      <c r="BY92" s="488"/>
      <c r="BZ92" s="489"/>
      <c r="CA92" s="26"/>
      <c r="CB92" s="488"/>
      <c r="CC92" s="488"/>
      <c r="CD92" s="488"/>
      <c r="CE92" s="488"/>
      <c r="CF92" s="490"/>
      <c r="CG92" s="487"/>
      <c r="CH92" s="488"/>
      <c r="CI92" s="488"/>
      <c r="CJ92" s="488"/>
      <c r="CK92" s="489"/>
      <c r="CL92" s="488"/>
      <c r="CM92" s="498"/>
      <c r="CN92" s="498"/>
      <c r="CO92" s="498"/>
      <c r="CP92" s="499"/>
      <c r="CQ92" s="487"/>
      <c r="CR92" s="498"/>
      <c r="CS92" s="498"/>
      <c r="CT92" s="498"/>
      <c r="CU92" s="500"/>
      <c r="CV92" s="488"/>
      <c r="CW92" s="498"/>
      <c r="CX92" s="498"/>
      <c r="CY92" s="498"/>
      <c r="CZ92" s="499"/>
      <c r="DA92" s="487"/>
      <c r="DB92" s="498"/>
      <c r="DC92" s="498"/>
      <c r="DD92" s="498"/>
      <c r="DE92" s="500"/>
      <c r="DF92" s="923"/>
      <c r="DG92" s="297"/>
      <c r="DH92" s="69"/>
      <c r="DI92" s="508"/>
      <c r="DJ92" s="509"/>
      <c r="DK92" s="509"/>
      <c r="DL92" s="510"/>
      <c r="DM92" s="511"/>
      <c r="DN92" s="511"/>
    </row>
    <row r="93" spans="1:118" ht="15" customHeight="1">
      <c r="A93" s="519" t="e">
        <f>IF('ชื่อ-มาตรฐาน7'!#REF!="","",'ชื่อ-มาตรฐาน7'!#REF!)</f>
        <v>#REF!</v>
      </c>
      <c r="B93" s="519" t="e">
        <f>IF('ชื่อ-มาตรฐาน7'!#REF!="","",'ชื่อ-มาตรฐาน7'!#REF!)</f>
        <v>#REF!</v>
      </c>
      <c r="C93" s="520" t="e">
        <f>IF('ชื่อ-มาตรฐาน7'!#REF!="","",'ชื่อ-มาตรฐาน7'!#REF!)</f>
        <v>#REF!</v>
      </c>
      <c r="D93" s="919" t="e">
        <f>IF('ชื่อ-มาตรฐาน7'!#REF!="","",'ชื่อ-มาตรฐาน7'!#REF!)</f>
        <v>#REF!</v>
      </c>
      <c r="E93" s="1068" t="e">
        <f>IF('ชื่อ-มาตรฐาน7'!#REF!="","",'ชื่อ-มาตรฐาน7'!#REF!)</f>
        <v>#REF!</v>
      </c>
      <c r="F93" s="1069"/>
      <c r="G93" s="487"/>
      <c r="H93" s="488"/>
      <c r="I93" s="488"/>
      <c r="J93" s="488"/>
      <c r="K93" s="489"/>
      <c r="L93" s="488"/>
      <c r="M93" s="488"/>
      <c r="N93" s="488"/>
      <c r="O93" s="488"/>
      <c r="P93" s="490"/>
      <c r="Q93" s="487"/>
      <c r="R93" s="488"/>
      <c r="S93" s="488"/>
      <c r="T93" s="488"/>
      <c r="U93" s="489"/>
      <c r="V93" s="488"/>
      <c r="W93" s="488"/>
      <c r="X93" s="488"/>
      <c r="Y93" s="488"/>
      <c r="Z93" s="490"/>
      <c r="AA93" s="487"/>
      <c r="AB93" s="488"/>
      <c r="AC93" s="488"/>
      <c r="AD93" s="488"/>
      <c r="AE93" s="489"/>
      <c r="AF93" s="1"/>
      <c r="AG93" s="1"/>
      <c r="AH93" s="487"/>
      <c r="AI93" s="488"/>
      <c r="AJ93" s="488"/>
      <c r="AK93" s="488"/>
      <c r="AL93" s="489"/>
      <c r="AM93" s="487"/>
      <c r="AN93" s="488"/>
      <c r="AO93" s="488"/>
      <c r="AP93" s="488"/>
      <c r="AQ93" s="489"/>
      <c r="AR93" s="488"/>
      <c r="AS93" s="498"/>
      <c r="AT93" s="498"/>
      <c r="AU93" s="498"/>
      <c r="AV93" s="499"/>
      <c r="AW93" s="487"/>
      <c r="AX93" s="498"/>
      <c r="AY93" s="498"/>
      <c r="AZ93" s="498"/>
      <c r="BA93" s="500"/>
      <c r="BB93" s="488"/>
      <c r="BC93" s="488"/>
      <c r="BD93" s="488"/>
      <c r="BE93" s="488"/>
      <c r="BF93" s="490"/>
      <c r="BG93" s="487"/>
      <c r="BH93" s="488"/>
      <c r="BI93" s="488"/>
      <c r="BJ93" s="488"/>
      <c r="BK93" s="489"/>
      <c r="BL93" s="488"/>
      <c r="BM93" s="488"/>
      <c r="BN93" s="488"/>
      <c r="BO93" s="488"/>
      <c r="BP93" s="490"/>
      <c r="BQ93" s="487"/>
      <c r="BR93" s="488"/>
      <c r="BS93" s="488"/>
      <c r="BT93" s="488"/>
      <c r="BU93" s="489"/>
      <c r="BV93" s="487"/>
      <c r="BW93" s="488"/>
      <c r="BX93" s="488"/>
      <c r="BY93" s="488"/>
      <c r="BZ93" s="489"/>
      <c r="CA93" s="26"/>
      <c r="CB93" s="488"/>
      <c r="CC93" s="488"/>
      <c r="CD93" s="488"/>
      <c r="CE93" s="488"/>
      <c r="CF93" s="490"/>
      <c r="CG93" s="487"/>
      <c r="CH93" s="488"/>
      <c r="CI93" s="488"/>
      <c r="CJ93" s="488"/>
      <c r="CK93" s="489"/>
      <c r="CL93" s="488"/>
      <c r="CM93" s="498"/>
      <c r="CN93" s="498"/>
      <c r="CO93" s="498"/>
      <c r="CP93" s="499"/>
      <c r="CQ93" s="487"/>
      <c r="CR93" s="498"/>
      <c r="CS93" s="498"/>
      <c r="CT93" s="498"/>
      <c r="CU93" s="500"/>
      <c r="CV93" s="488"/>
      <c r="CW93" s="498"/>
      <c r="CX93" s="498"/>
      <c r="CY93" s="498"/>
      <c r="CZ93" s="499"/>
      <c r="DA93" s="487"/>
      <c r="DB93" s="498"/>
      <c r="DC93" s="498"/>
      <c r="DD93" s="498"/>
      <c r="DE93" s="500"/>
      <c r="DF93" s="923"/>
      <c r="DG93" s="297"/>
      <c r="DH93" s="69"/>
      <c r="DI93" s="508"/>
      <c r="DJ93" s="509"/>
      <c r="DK93" s="509"/>
      <c r="DL93" s="510"/>
      <c r="DM93" s="511"/>
      <c r="DN93" s="511"/>
    </row>
    <row r="94" spans="1:118" ht="15" customHeight="1">
      <c r="A94" s="519" t="e">
        <f>IF('ชื่อ-มาตรฐาน7'!#REF!="","",'ชื่อ-มาตรฐาน7'!#REF!)</f>
        <v>#REF!</v>
      </c>
      <c r="B94" s="519" t="e">
        <f>IF('ชื่อ-มาตรฐาน7'!#REF!="","",'ชื่อ-มาตรฐาน7'!#REF!)</f>
        <v>#REF!</v>
      </c>
      <c r="C94" s="520" t="e">
        <f>IF('ชื่อ-มาตรฐาน7'!#REF!="","",'ชื่อ-มาตรฐาน7'!#REF!)</f>
        <v>#REF!</v>
      </c>
      <c r="D94" s="919" t="e">
        <f>IF('ชื่อ-มาตรฐาน7'!#REF!="","",'ชื่อ-มาตรฐาน7'!#REF!)</f>
        <v>#REF!</v>
      </c>
      <c r="E94" s="1068" t="e">
        <f>IF('ชื่อ-มาตรฐาน7'!#REF!="","",'ชื่อ-มาตรฐาน7'!#REF!)</f>
        <v>#REF!</v>
      </c>
      <c r="F94" s="1069"/>
      <c r="G94" s="487"/>
      <c r="H94" s="488"/>
      <c r="I94" s="488"/>
      <c r="J94" s="488"/>
      <c r="K94" s="489"/>
      <c r="L94" s="488"/>
      <c r="M94" s="488"/>
      <c r="N94" s="488"/>
      <c r="O94" s="488"/>
      <c r="P94" s="490"/>
      <c r="Q94" s="487"/>
      <c r="R94" s="488"/>
      <c r="S94" s="488"/>
      <c r="T94" s="488"/>
      <c r="U94" s="489"/>
      <c r="V94" s="488"/>
      <c r="W94" s="488"/>
      <c r="X94" s="488"/>
      <c r="Y94" s="488"/>
      <c r="Z94" s="490"/>
      <c r="AA94" s="487"/>
      <c r="AB94" s="488"/>
      <c r="AC94" s="488"/>
      <c r="AD94" s="488"/>
      <c r="AE94" s="489"/>
      <c r="AF94" s="1"/>
      <c r="AG94" s="1"/>
      <c r="AH94" s="487"/>
      <c r="AI94" s="488"/>
      <c r="AJ94" s="488"/>
      <c r="AK94" s="488"/>
      <c r="AL94" s="489"/>
      <c r="AM94" s="487"/>
      <c r="AN94" s="488"/>
      <c r="AO94" s="488"/>
      <c r="AP94" s="488"/>
      <c r="AQ94" s="489"/>
      <c r="AR94" s="488"/>
      <c r="AS94" s="498"/>
      <c r="AT94" s="498"/>
      <c r="AU94" s="498"/>
      <c r="AV94" s="499"/>
      <c r="AW94" s="487"/>
      <c r="AX94" s="498"/>
      <c r="AY94" s="498"/>
      <c r="AZ94" s="498"/>
      <c r="BA94" s="500"/>
      <c r="BB94" s="488"/>
      <c r="BC94" s="488"/>
      <c r="BD94" s="488"/>
      <c r="BE94" s="488"/>
      <c r="BF94" s="490"/>
      <c r="BG94" s="487"/>
      <c r="BH94" s="488"/>
      <c r="BI94" s="488"/>
      <c r="BJ94" s="488"/>
      <c r="BK94" s="489"/>
      <c r="BL94" s="488"/>
      <c r="BM94" s="488"/>
      <c r="BN94" s="488"/>
      <c r="BO94" s="488"/>
      <c r="BP94" s="490"/>
      <c r="BQ94" s="487"/>
      <c r="BR94" s="488"/>
      <c r="BS94" s="488"/>
      <c r="BT94" s="488"/>
      <c r="BU94" s="489"/>
      <c r="BV94" s="487"/>
      <c r="BW94" s="488"/>
      <c r="BX94" s="488"/>
      <c r="BY94" s="488"/>
      <c r="BZ94" s="489"/>
      <c r="CA94" s="26"/>
      <c r="CB94" s="488"/>
      <c r="CC94" s="488"/>
      <c r="CD94" s="488"/>
      <c r="CE94" s="488"/>
      <c r="CF94" s="490"/>
      <c r="CG94" s="487"/>
      <c r="CH94" s="488"/>
      <c r="CI94" s="488"/>
      <c r="CJ94" s="488"/>
      <c r="CK94" s="489"/>
      <c r="CL94" s="488"/>
      <c r="CM94" s="498"/>
      <c r="CN94" s="498"/>
      <c r="CO94" s="498"/>
      <c r="CP94" s="499"/>
      <c r="CQ94" s="487"/>
      <c r="CR94" s="498"/>
      <c r="CS94" s="498"/>
      <c r="CT94" s="498"/>
      <c r="CU94" s="500"/>
      <c r="CV94" s="488"/>
      <c r="CW94" s="498"/>
      <c r="CX94" s="498"/>
      <c r="CY94" s="498"/>
      <c r="CZ94" s="499"/>
      <c r="DA94" s="487"/>
      <c r="DB94" s="498"/>
      <c r="DC94" s="498"/>
      <c r="DD94" s="498"/>
      <c r="DE94" s="500"/>
      <c r="DF94" s="923"/>
      <c r="DG94" s="297"/>
      <c r="DH94" s="69"/>
      <c r="DI94" s="508"/>
      <c r="DJ94" s="509"/>
      <c r="DK94" s="509"/>
      <c r="DL94" s="510"/>
      <c r="DM94" s="511"/>
      <c r="DN94" s="511"/>
    </row>
    <row r="95" spans="1:118" ht="15" customHeight="1" thickBot="1">
      <c r="A95" s="522" t="e">
        <f>IF('ชื่อ-มาตรฐาน7'!#REF!="","",'ชื่อ-มาตรฐาน7'!#REF!)</f>
        <v>#REF!</v>
      </c>
      <c r="B95" s="522" t="e">
        <f>IF('ชื่อ-มาตรฐาน7'!#REF!="","",'ชื่อ-มาตรฐาน7'!#REF!)</f>
        <v>#REF!</v>
      </c>
      <c r="C95" s="523" t="e">
        <f>IF('ชื่อ-มาตรฐาน7'!#REF!="","",'ชื่อ-มาตรฐาน7'!#REF!)</f>
        <v>#REF!</v>
      </c>
      <c r="D95" s="920" t="e">
        <f>IF('ชื่อ-มาตรฐาน7'!#REF!="","",'ชื่อ-มาตรฐาน7'!#REF!)</f>
        <v>#REF!</v>
      </c>
      <c r="E95" s="1077" t="e">
        <f>IF('ชื่อ-มาตรฐาน7'!#REF!="","",'ชื่อ-มาตรฐาน7'!#REF!)</f>
        <v>#REF!</v>
      </c>
      <c r="F95" s="1078"/>
      <c r="G95" s="491"/>
      <c r="H95" s="492"/>
      <c r="I95" s="492"/>
      <c r="J95" s="492"/>
      <c r="K95" s="493"/>
      <c r="L95" s="492"/>
      <c r="M95" s="492"/>
      <c r="N95" s="492"/>
      <c r="O95" s="492"/>
      <c r="P95" s="494"/>
      <c r="Q95" s="491"/>
      <c r="R95" s="492"/>
      <c r="S95" s="492"/>
      <c r="T95" s="492"/>
      <c r="U95" s="493"/>
      <c r="V95" s="492"/>
      <c r="W95" s="492"/>
      <c r="X95" s="492"/>
      <c r="Y95" s="492"/>
      <c r="Z95" s="494"/>
      <c r="AA95" s="491"/>
      <c r="AB95" s="492"/>
      <c r="AC95" s="492"/>
      <c r="AD95" s="492"/>
      <c r="AE95" s="493"/>
      <c r="AF95" s="1"/>
      <c r="AG95" s="1"/>
      <c r="AH95" s="491"/>
      <c r="AI95" s="492"/>
      <c r="AJ95" s="492"/>
      <c r="AK95" s="492"/>
      <c r="AL95" s="493"/>
      <c r="AM95" s="491"/>
      <c r="AN95" s="492"/>
      <c r="AO95" s="492"/>
      <c r="AP95" s="492"/>
      <c r="AQ95" s="493"/>
      <c r="AR95" s="492"/>
      <c r="AS95" s="501"/>
      <c r="AT95" s="501"/>
      <c r="AU95" s="501"/>
      <c r="AV95" s="502"/>
      <c r="AW95" s="491"/>
      <c r="AX95" s="501"/>
      <c r="AY95" s="501"/>
      <c r="AZ95" s="501"/>
      <c r="BA95" s="503"/>
      <c r="BB95" s="492"/>
      <c r="BC95" s="492"/>
      <c r="BD95" s="492"/>
      <c r="BE95" s="492"/>
      <c r="BF95" s="494"/>
      <c r="BG95" s="491"/>
      <c r="BH95" s="492"/>
      <c r="BI95" s="492"/>
      <c r="BJ95" s="492"/>
      <c r="BK95" s="493"/>
      <c r="BL95" s="492"/>
      <c r="BM95" s="492"/>
      <c r="BN95" s="492"/>
      <c r="BO95" s="492"/>
      <c r="BP95" s="494"/>
      <c r="BQ95" s="491"/>
      <c r="BR95" s="492"/>
      <c r="BS95" s="492"/>
      <c r="BT95" s="492"/>
      <c r="BU95" s="493"/>
      <c r="BV95" s="491"/>
      <c r="BW95" s="492"/>
      <c r="BX95" s="492"/>
      <c r="BY95" s="492"/>
      <c r="BZ95" s="493"/>
      <c r="CA95" s="27"/>
      <c r="CB95" s="492"/>
      <c r="CC95" s="492"/>
      <c r="CD95" s="492"/>
      <c r="CE95" s="492"/>
      <c r="CF95" s="494"/>
      <c r="CG95" s="491"/>
      <c r="CH95" s="492"/>
      <c r="CI95" s="492"/>
      <c r="CJ95" s="492"/>
      <c r="CK95" s="493"/>
      <c r="CL95" s="492"/>
      <c r="CM95" s="501"/>
      <c r="CN95" s="501"/>
      <c r="CO95" s="501"/>
      <c r="CP95" s="502"/>
      <c r="CQ95" s="491"/>
      <c r="CR95" s="501"/>
      <c r="CS95" s="501"/>
      <c r="CT95" s="501"/>
      <c r="CU95" s="503"/>
      <c r="CV95" s="492"/>
      <c r="CW95" s="501"/>
      <c r="CX95" s="501"/>
      <c r="CY95" s="501"/>
      <c r="CZ95" s="502"/>
      <c r="DA95" s="491"/>
      <c r="DB95" s="501"/>
      <c r="DC95" s="501"/>
      <c r="DD95" s="501"/>
      <c r="DE95" s="503"/>
      <c r="DF95" s="922"/>
      <c r="DG95" s="298"/>
      <c r="DH95" s="70"/>
      <c r="DI95" s="512"/>
      <c r="DJ95" s="513"/>
      <c r="DK95" s="513"/>
      <c r="DL95" s="514"/>
      <c r="DM95" s="515"/>
      <c r="DN95" s="515"/>
    </row>
    <row r="96" spans="1:118" ht="15" customHeight="1">
      <c r="A96" s="516" t="e">
        <f>IF('ชื่อ-มาตรฐาน7'!#REF!="","",'ชื่อ-มาตรฐาน7'!#REF!)</f>
        <v>#REF!</v>
      </c>
      <c r="B96" s="516" t="e">
        <f>IF('ชื่อ-มาตรฐาน7'!#REF!="","",'ชื่อ-มาตรฐาน7'!#REF!)</f>
        <v>#REF!</v>
      </c>
      <c r="C96" s="517" t="e">
        <f>IF('ชื่อ-มาตรฐาน7'!#REF!="","",'ชื่อ-มาตรฐาน7'!#REF!)</f>
        <v>#REF!</v>
      </c>
      <c r="D96" s="921" t="e">
        <f>IF('ชื่อ-มาตรฐาน7'!#REF!="","",'ชื่อ-มาตรฐาน7'!#REF!)</f>
        <v>#REF!</v>
      </c>
      <c r="E96" s="1079" t="e">
        <f>IF('ชื่อ-มาตรฐาน7'!#REF!="","",'ชื่อ-มาตรฐาน7'!#REF!)</f>
        <v>#REF!</v>
      </c>
      <c r="F96" s="1080"/>
      <c r="G96" s="486"/>
      <c r="H96" s="483"/>
      <c r="I96" s="483"/>
      <c r="J96" s="483"/>
      <c r="K96" s="484"/>
      <c r="L96" s="483"/>
      <c r="M96" s="483"/>
      <c r="N96" s="483"/>
      <c r="O96" s="483"/>
      <c r="P96" s="485"/>
      <c r="Q96" s="486"/>
      <c r="R96" s="483"/>
      <c r="S96" s="483"/>
      <c r="T96" s="483"/>
      <c r="U96" s="484"/>
      <c r="V96" s="483"/>
      <c r="W96" s="483"/>
      <c r="X96" s="483"/>
      <c r="Y96" s="483"/>
      <c r="Z96" s="485"/>
      <c r="AA96" s="486"/>
      <c r="AB96" s="483"/>
      <c r="AC96" s="483"/>
      <c r="AD96" s="483"/>
      <c r="AE96" s="484"/>
      <c r="AF96" s="1"/>
      <c r="AG96" s="1"/>
      <c r="AH96" s="486"/>
      <c r="AI96" s="483"/>
      <c r="AJ96" s="483"/>
      <c r="AK96" s="483"/>
      <c r="AL96" s="484"/>
      <c r="AM96" s="486"/>
      <c r="AN96" s="483"/>
      <c r="AO96" s="483"/>
      <c r="AP96" s="483"/>
      <c r="AQ96" s="484"/>
      <c r="AR96" s="483"/>
      <c r="AS96" s="495"/>
      <c r="AT96" s="495"/>
      <c r="AU96" s="495"/>
      <c r="AV96" s="496"/>
      <c r="AW96" s="486"/>
      <c r="AX96" s="495"/>
      <c r="AY96" s="495"/>
      <c r="AZ96" s="495"/>
      <c r="BA96" s="497"/>
      <c r="BB96" s="483"/>
      <c r="BC96" s="483"/>
      <c r="BD96" s="483"/>
      <c r="BE96" s="483"/>
      <c r="BF96" s="485"/>
      <c r="BG96" s="486"/>
      <c r="BH96" s="483"/>
      <c r="BI96" s="483"/>
      <c r="BJ96" s="483"/>
      <c r="BK96" s="484"/>
      <c r="BL96" s="483"/>
      <c r="BM96" s="483"/>
      <c r="BN96" s="483"/>
      <c r="BO96" s="483"/>
      <c r="BP96" s="485"/>
      <c r="BQ96" s="486"/>
      <c r="BR96" s="483"/>
      <c r="BS96" s="483"/>
      <c r="BT96" s="483"/>
      <c r="BU96" s="484"/>
      <c r="BV96" s="486"/>
      <c r="BW96" s="483"/>
      <c r="BX96" s="483"/>
      <c r="BY96" s="483"/>
      <c r="BZ96" s="484"/>
      <c r="CA96" s="25"/>
      <c r="CB96" s="483"/>
      <c r="CC96" s="483"/>
      <c r="CD96" s="483"/>
      <c r="CE96" s="483"/>
      <c r="CF96" s="485"/>
      <c r="CG96" s="486"/>
      <c r="CH96" s="483"/>
      <c r="CI96" s="483"/>
      <c r="CJ96" s="483"/>
      <c r="CK96" s="484"/>
      <c r="CL96" s="483"/>
      <c r="CM96" s="495"/>
      <c r="CN96" s="495"/>
      <c r="CO96" s="495"/>
      <c r="CP96" s="496"/>
      <c r="CQ96" s="486"/>
      <c r="CR96" s="495"/>
      <c r="CS96" s="495"/>
      <c r="CT96" s="495"/>
      <c r="CU96" s="497"/>
      <c r="CV96" s="483"/>
      <c r="CW96" s="495"/>
      <c r="CX96" s="495"/>
      <c r="CY96" s="495"/>
      <c r="CZ96" s="496"/>
      <c r="DA96" s="486"/>
      <c r="DB96" s="495"/>
      <c r="DC96" s="495"/>
      <c r="DD96" s="495"/>
      <c r="DE96" s="497"/>
      <c r="DF96" s="924"/>
      <c r="DG96" s="296"/>
      <c r="DH96" s="68"/>
      <c r="DI96" s="504"/>
      <c r="DJ96" s="505"/>
      <c r="DK96" s="505"/>
      <c r="DL96" s="506"/>
      <c r="DM96" s="507"/>
      <c r="DN96" s="507"/>
    </row>
    <row r="97" spans="1:118" ht="15" customHeight="1">
      <c r="A97" s="519" t="e">
        <f>IF('ชื่อ-มาตรฐาน7'!#REF!="","",'ชื่อ-มาตรฐาน7'!#REF!)</f>
        <v>#REF!</v>
      </c>
      <c r="B97" s="519" t="e">
        <f>IF('ชื่อ-มาตรฐาน7'!#REF!="","",'ชื่อ-มาตรฐาน7'!#REF!)</f>
        <v>#REF!</v>
      </c>
      <c r="C97" s="520" t="e">
        <f>IF('ชื่อ-มาตรฐาน7'!#REF!="","",'ชื่อ-มาตรฐาน7'!#REF!)</f>
        <v>#REF!</v>
      </c>
      <c r="D97" s="919" t="e">
        <f>IF('ชื่อ-มาตรฐาน7'!#REF!="","",'ชื่อ-มาตรฐาน7'!#REF!)</f>
        <v>#REF!</v>
      </c>
      <c r="E97" s="1068" t="e">
        <f>IF('ชื่อ-มาตรฐาน7'!#REF!="","",'ชื่อ-มาตรฐาน7'!#REF!)</f>
        <v>#REF!</v>
      </c>
      <c r="F97" s="1069"/>
      <c r="G97" s="487"/>
      <c r="H97" s="488"/>
      <c r="I97" s="488"/>
      <c r="J97" s="488"/>
      <c r="K97" s="489"/>
      <c r="L97" s="488"/>
      <c r="M97" s="488"/>
      <c r="N97" s="488"/>
      <c r="O97" s="488"/>
      <c r="P97" s="490"/>
      <c r="Q97" s="487"/>
      <c r="R97" s="488"/>
      <c r="S97" s="488"/>
      <c r="T97" s="488"/>
      <c r="U97" s="489"/>
      <c r="V97" s="488"/>
      <c r="W97" s="488"/>
      <c r="X97" s="488"/>
      <c r="Y97" s="488"/>
      <c r="Z97" s="490"/>
      <c r="AA97" s="487"/>
      <c r="AB97" s="488"/>
      <c r="AC97" s="488"/>
      <c r="AD97" s="488"/>
      <c r="AE97" s="489"/>
      <c r="AF97" s="1"/>
      <c r="AG97" s="1"/>
      <c r="AH97" s="487"/>
      <c r="AI97" s="488"/>
      <c r="AJ97" s="488"/>
      <c r="AK97" s="488"/>
      <c r="AL97" s="489"/>
      <c r="AM97" s="487"/>
      <c r="AN97" s="488"/>
      <c r="AO97" s="488"/>
      <c r="AP97" s="488"/>
      <c r="AQ97" s="489"/>
      <c r="AR97" s="488"/>
      <c r="AS97" s="498"/>
      <c r="AT97" s="498"/>
      <c r="AU97" s="498"/>
      <c r="AV97" s="499"/>
      <c r="AW97" s="487"/>
      <c r="AX97" s="498"/>
      <c r="AY97" s="498"/>
      <c r="AZ97" s="498"/>
      <c r="BA97" s="500"/>
      <c r="BB97" s="488"/>
      <c r="BC97" s="488"/>
      <c r="BD97" s="488"/>
      <c r="BE97" s="488"/>
      <c r="BF97" s="490"/>
      <c r="BG97" s="487"/>
      <c r="BH97" s="488"/>
      <c r="BI97" s="488"/>
      <c r="BJ97" s="488"/>
      <c r="BK97" s="489"/>
      <c r="BL97" s="488"/>
      <c r="BM97" s="488"/>
      <c r="BN97" s="488"/>
      <c r="BO97" s="488"/>
      <c r="BP97" s="490"/>
      <c r="BQ97" s="487"/>
      <c r="BR97" s="488"/>
      <c r="BS97" s="488"/>
      <c r="BT97" s="488"/>
      <c r="BU97" s="489"/>
      <c r="BV97" s="487"/>
      <c r="BW97" s="488"/>
      <c r="BX97" s="488"/>
      <c r="BY97" s="488"/>
      <c r="BZ97" s="489"/>
      <c r="CA97" s="26"/>
      <c r="CB97" s="488"/>
      <c r="CC97" s="488"/>
      <c r="CD97" s="488"/>
      <c r="CE97" s="488"/>
      <c r="CF97" s="490"/>
      <c r="CG97" s="487"/>
      <c r="CH97" s="488"/>
      <c r="CI97" s="488"/>
      <c r="CJ97" s="488"/>
      <c r="CK97" s="489"/>
      <c r="CL97" s="488"/>
      <c r="CM97" s="498"/>
      <c r="CN97" s="498"/>
      <c r="CO97" s="498"/>
      <c r="CP97" s="499"/>
      <c r="CQ97" s="487"/>
      <c r="CR97" s="498"/>
      <c r="CS97" s="498"/>
      <c r="CT97" s="498"/>
      <c r="CU97" s="500"/>
      <c r="CV97" s="488"/>
      <c r="CW97" s="498"/>
      <c r="CX97" s="498"/>
      <c r="CY97" s="498"/>
      <c r="CZ97" s="499"/>
      <c r="DA97" s="487"/>
      <c r="DB97" s="498"/>
      <c r="DC97" s="498"/>
      <c r="DD97" s="498"/>
      <c r="DE97" s="500"/>
      <c r="DF97" s="923"/>
      <c r="DG97" s="297"/>
      <c r="DH97" s="69"/>
      <c r="DI97" s="508"/>
      <c r="DJ97" s="509"/>
      <c r="DK97" s="509"/>
      <c r="DL97" s="510"/>
      <c r="DM97" s="511"/>
      <c r="DN97" s="511"/>
    </row>
    <row r="98" spans="1:118" ht="15" customHeight="1">
      <c r="A98" s="519" t="e">
        <f>IF('ชื่อ-มาตรฐาน7'!#REF!="","",'ชื่อ-มาตรฐาน7'!#REF!)</f>
        <v>#REF!</v>
      </c>
      <c r="B98" s="519" t="e">
        <f>IF('ชื่อ-มาตรฐาน7'!#REF!="","",'ชื่อ-มาตรฐาน7'!#REF!)</f>
        <v>#REF!</v>
      </c>
      <c r="C98" s="520" t="e">
        <f>IF('ชื่อ-มาตรฐาน7'!#REF!="","",'ชื่อ-มาตรฐาน7'!#REF!)</f>
        <v>#REF!</v>
      </c>
      <c r="D98" s="919" t="e">
        <f>IF('ชื่อ-มาตรฐาน7'!#REF!="","",'ชื่อ-มาตรฐาน7'!#REF!)</f>
        <v>#REF!</v>
      </c>
      <c r="E98" s="1068" t="e">
        <f>IF('ชื่อ-มาตรฐาน7'!#REF!="","",'ชื่อ-มาตรฐาน7'!#REF!)</f>
        <v>#REF!</v>
      </c>
      <c r="F98" s="1069"/>
      <c r="G98" s="487"/>
      <c r="H98" s="488"/>
      <c r="I98" s="488"/>
      <c r="J98" s="488"/>
      <c r="K98" s="489"/>
      <c r="L98" s="488"/>
      <c r="M98" s="488"/>
      <c r="N98" s="488"/>
      <c r="O98" s="488"/>
      <c r="P98" s="490"/>
      <c r="Q98" s="487"/>
      <c r="R98" s="488"/>
      <c r="S98" s="488"/>
      <c r="T98" s="488"/>
      <c r="U98" s="489"/>
      <c r="V98" s="488"/>
      <c r="W98" s="488"/>
      <c r="X98" s="488"/>
      <c r="Y98" s="488"/>
      <c r="Z98" s="490"/>
      <c r="AA98" s="487"/>
      <c r="AB98" s="488"/>
      <c r="AC98" s="488"/>
      <c r="AD98" s="488"/>
      <c r="AE98" s="489"/>
      <c r="AF98" s="1"/>
      <c r="AG98" s="1"/>
      <c r="AH98" s="487"/>
      <c r="AI98" s="488"/>
      <c r="AJ98" s="488"/>
      <c r="AK98" s="488"/>
      <c r="AL98" s="489"/>
      <c r="AM98" s="487"/>
      <c r="AN98" s="488"/>
      <c r="AO98" s="488"/>
      <c r="AP98" s="488"/>
      <c r="AQ98" s="489"/>
      <c r="AR98" s="488"/>
      <c r="AS98" s="498"/>
      <c r="AT98" s="498"/>
      <c r="AU98" s="498"/>
      <c r="AV98" s="499"/>
      <c r="AW98" s="487"/>
      <c r="AX98" s="498"/>
      <c r="AY98" s="498"/>
      <c r="AZ98" s="498"/>
      <c r="BA98" s="500"/>
      <c r="BB98" s="488"/>
      <c r="BC98" s="488"/>
      <c r="BD98" s="488"/>
      <c r="BE98" s="488"/>
      <c r="BF98" s="490"/>
      <c r="BG98" s="487"/>
      <c r="BH98" s="488"/>
      <c r="BI98" s="488"/>
      <c r="BJ98" s="488"/>
      <c r="BK98" s="489"/>
      <c r="BL98" s="488"/>
      <c r="BM98" s="488"/>
      <c r="BN98" s="488"/>
      <c r="BO98" s="488"/>
      <c r="BP98" s="490"/>
      <c r="BQ98" s="487"/>
      <c r="BR98" s="488"/>
      <c r="BS98" s="488"/>
      <c r="BT98" s="488"/>
      <c r="BU98" s="489"/>
      <c r="BV98" s="487"/>
      <c r="BW98" s="488"/>
      <c r="BX98" s="488"/>
      <c r="BY98" s="488"/>
      <c r="BZ98" s="489"/>
      <c r="CA98" s="26"/>
      <c r="CB98" s="488"/>
      <c r="CC98" s="488"/>
      <c r="CD98" s="488"/>
      <c r="CE98" s="488"/>
      <c r="CF98" s="490"/>
      <c r="CG98" s="487"/>
      <c r="CH98" s="488"/>
      <c r="CI98" s="488"/>
      <c r="CJ98" s="488"/>
      <c r="CK98" s="489"/>
      <c r="CL98" s="488"/>
      <c r="CM98" s="498"/>
      <c r="CN98" s="498"/>
      <c r="CO98" s="498"/>
      <c r="CP98" s="499"/>
      <c r="CQ98" s="487"/>
      <c r="CR98" s="498"/>
      <c r="CS98" s="498"/>
      <c r="CT98" s="498"/>
      <c r="CU98" s="500"/>
      <c r="CV98" s="488"/>
      <c r="CW98" s="498"/>
      <c r="CX98" s="498"/>
      <c r="CY98" s="498"/>
      <c r="CZ98" s="499"/>
      <c r="DA98" s="487"/>
      <c r="DB98" s="498"/>
      <c r="DC98" s="498"/>
      <c r="DD98" s="498"/>
      <c r="DE98" s="500"/>
      <c r="DF98" s="923"/>
      <c r="DG98" s="297"/>
      <c r="DH98" s="69"/>
      <c r="DI98" s="508"/>
      <c r="DJ98" s="509"/>
      <c r="DK98" s="509"/>
      <c r="DL98" s="510"/>
      <c r="DM98" s="511"/>
      <c r="DN98" s="511"/>
    </row>
    <row r="99" spans="1:118" ht="15" customHeight="1">
      <c r="A99" s="519" t="e">
        <f>IF('ชื่อ-มาตรฐาน7'!#REF!="","",'ชื่อ-มาตรฐาน7'!#REF!)</f>
        <v>#REF!</v>
      </c>
      <c r="B99" s="519" t="e">
        <f>IF('ชื่อ-มาตรฐาน7'!#REF!="","",'ชื่อ-มาตรฐาน7'!#REF!)</f>
        <v>#REF!</v>
      </c>
      <c r="C99" s="520" t="e">
        <f>IF('ชื่อ-มาตรฐาน7'!#REF!="","",'ชื่อ-มาตรฐาน7'!#REF!)</f>
        <v>#REF!</v>
      </c>
      <c r="D99" s="919" t="e">
        <f>IF('ชื่อ-มาตรฐาน7'!#REF!="","",'ชื่อ-มาตรฐาน7'!#REF!)</f>
        <v>#REF!</v>
      </c>
      <c r="E99" s="1068" t="e">
        <f>IF('ชื่อ-มาตรฐาน7'!#REF!="","",'ชื่อ-มาตรฐาน7'!#REF!)</f>
        <v>#REF!</v>
      </c>
      <c r="F99" s="1069"/>
      <c r="G99" s="487"/>
      <c r="H99" s="488"/>
      <c r="I99" s="488"/>
      <c r="J99" s="488"/>
      <c r="K99" s="489"/>
      <c r="L99" s="488"/>
      <c r="M99" s="488"/>
      <c r="N99" s="488"/>
      <c r="O99" s="488"/>
      <c r="P99" s="490"/>
      <c r="Q99" s="487"/>
      <c r="R99" s="488"/>
      <c r="S99" s="488"/>
      <c r="T99" s="488"/>
      <c r="U99" s="489"/>
      <c r="V99" s="488"/>
      <c r="W99" s="488"/>
      <c r="X99" s="488"/>
      <c r="Y99" s="488"/>
      <c r="Z99" s="490"/>
      <c r="AA99" s="487"/>
      <c r="AB99" s="488"/>
      <c r="AC99" s="488"/>
      <c r="AD99" s="488"/>
      <c r="AE99" s="489"/>
      <c r="AF99" s="1"/>
      <c r="AG99" s="1"/>
      <c r="AH99" s="487"/>
      <c r="AI99" s="488"/>
      <c r="AJ99" s="488"/>
      <c r="AK99" s="488"/>
      <c r="AL99" s="489"/>
      <c r="AM99" s="487"/>
      <c r="AN99" s="488"/>
      <c r="AO99" s="488"/>
      <c r="AP99" s="488"/>
      <c r="AQ99" s="489"/>
      <c r="AR99" s="488"/>
      <c r="AS99" s="498"/>
      <c r="AT99" s="498"/>
      <c r="AU99" s="498"/>
      <c r="AV99" s="499"/>
      <c r="AW99" s="487"/>
      <c r="AX99" s="498"/>
      <c r="AY99" s="498"/>
      <c r="AZ99" s="498"/>
      <c r="BA99" s="500"/>
      <c r="BB99" s="488"/>
      <c r="BC99" s="488"/>
      <c r="BD99" s="488"/>
      <c r="BE99" s="488"/>
      <c r="BF99" s="490"/>
      <c r="BG99" s="487"/>
      <c r="BH99" s="488"/>
      <c r="BI99" s="488"/>
      <c r="BJ99" s="488"/>
      <c r="BK99" s="489"/>
      <c r="BL99" s="488"/>
      <c r="BM99" s="488"/>
      <c r="BN99" s="488"/>
      <c r="BO99" s="488"/>
      <c r="BP99" s="490"/>
      <c r="BQ99" s="487"/>
      <c r="BR99" s="488"/>
      <c r="BS99" s="488"/>
      <c r="BT99" s="488"/>
      <c r="BU99" s="489"/>
      <c r="BV99" s="487"/>
      <c r="BW99" s="488"/>
      <c r="BX99" s="488"/>
      <c r="BY99" s="488"/>
      <c r="BZ99" s="489"/>
      <c r="CA99" s="26"/>
      <c r="CB99" s="488"/>
      <c r="CC99" s="488"/>
      <c r="CD99" s="488"/>
      <c r="CE99" s="488"/>
      <c r="CF99" s="490"/>
      <c r="CG99" s="487"/>
      <c r="CH99" s="488"/>
      <c r="CI99" s="488"/>
      <c r="CJ99" s="488"/>
      <c r="CK99" s="489"/>
      <c r="CL99" s="488"/>
      <c r="CM99" s="498"/>
      <c r="CN99" s="498"/>
      <c r="CO99" s="498"/>
      <c r="CP99" s="499"/>
      <c r="CQ99" s="487"/>
      <c r="CR99" s="498"/>
      <c r="CS99" s="498"/>
      <c r="CT99" s="498"/>
      <c r="CU99" s="500"/>
      <c r="CV99" s="488"/>
      <c r="CW99" s="498"/>
      <c r="CX99" s="498"/>
      <c r="CY99" s="498"/>
      <c r="CZ99" s="499"/>
      <c r="DA99" s="487"/>
      <c r="DB99" s="498"/>
      <c r="DC99" s="498"/>
      <c r="DD99" s="498"/>
      <c r="DE99" s="500"/>
      <c r="DF99" s="923"/>
      <c r="DG99" s="297"/>
      <c r="DH99" s="69"/>
      <c r="DI99" s="508"/>
      <c r="DJ99" s="509"/>
      <c r="DK99" s="509"/>
      <c r="DL99" s="510"/>
      <c r="DM99" s="511"/>
      <c r="DN99" s="511"/>
    </row>
    <row r="100" spans="1:118" ht="15" customHeight="1" thickBot="1">
      <c r="A100" s="522" t="e">
        <f>IF('ชื่อ-มาตรฐาน7'!#REF!="","",'ชื่อ-มาตรฐาน7'!#REF!)</f>
        <v>#REF!</v>
      </c>
      <c r="B100" s="522" t="e">
        <f>IF('ชื่อ-มาตรฐาน7'!#REF!="","",'ชื่อ-มาตรฐาน7'!#REF!)</f>
        <v>#REF!</v>
      </c>
      <c r="C100" s="523" t="e">
        <f>IF('ชื่อ-มาตรฐาน7'!#REF!="","",'ชื่อ-มาตรฐาน7'!#REF!)</f>
        <v>#REF!</v>
      </c>
      <c r="D100" s="920" t="e">
        <f>IF('ชื่อ-มาตรฐาน7'!#REF!="","",'ชื่อ-มาตรฐาน7'!#REF!)</f>
        <v>#REF!</v>
      </c>
      <c r="E100" s="1077" t="e">
        <f>IF('ชื่อ-มาตรฐาน7'!#REF!="","",'ชื่อ-มาตรฐาน7'!#REF!)</f>
        <v>#REF!</v>
      </c>
      <c r="F100" s="1078"/>
      <c r="G100" s="491"/>
      <c r="H100" s="492"/>
      <c r="I100" s="492"/>
      <c r="J100" s="492"/>
      <c r="K100" s="493"/>
      <c r="L100" s="492"/>
      <c r="M100" s="492"/>
      <c r="N100" s="492"/>
      <c r="O100" s="492"/>
      <c r="P100" s="494"/>
      <c r="Q100" s="491"/>
      <c r="R100" s="492"/>
      <c r="S100" s="492"/>
      <c r="T100" s="492"/>
      <c r="U100" s="493"/>
      <c r="V100" s="492"/>
      <c r="W100" s="492"/>
      <c r="X100" s="492"/>
      <c r="Y100" s="492"/>
      <c r="Z100" s="494"/>
      <c r="AA100" s="491"/>
      <c r="AB100" s="492"/>
      <c r="AC100" s="492"/>
      <c r="AD100" s="492"/>
      <c r="AE100" s="493"/>
      <c r="AF100" s="1"/>
      <c r="AG100" s="1"/>
      <c r="AH100" s="491"/>
      <c r="AI100" s="492"/>
      <c r="AJ100" s="492"/>
      <c r="AK100" s="492"/>
      <c r="AL100" s="493"/>
      <c r="AM100" s="491"/>
      <c r="AN100" s="492"/>
      <c r="AO100" s="492"/>
      <c r="AP100" s="492"/>
      <c r="AQ100" s="493"/>
      <c r="AR100" s="492"/>
      <c r="AS100" s="501"/>
      <c r="AT100" s="501"/>
      <c r="AU100" s="501"/>
      <c r="AV100" s="502"/>
      <c r="AW100" s="491"/>
      <c r="AX100" s="501"/>
      <c r="AY100" s="501"/>
      <c r="AZ100" s="501"/>
      <c r="BA100" s="503"/>
      <c r="BB100" s="492"/>
      <c r="BC100" s="492"/>
      <c r="BD100" s="492"/>
      <c r="BE100" s="492"/>
      <c r="BF100" s="494"/>
      <c r="BG100" s="491"/>
      <c r="BH100" s="492"/>
      <c r="BI100" s="492"/>
      <c r="BJ100" s="492"/>
      <c r="BK100" s="493"/>
      <c r="BL100" s="492"/>
      <c r="BM100" s="492"/>
      <c r="BN100" s="492"/>
      <c r="BO100" s="492"/>
      <c r="BP100" s="494"/>
      <c r="BQ100" s="491"/>
      <c r="BR100" s="492"/>
      <c r="BS100" s="492"/>
      <c r="BT100" s="492"/>
      <c r="BU100" s="493"/>
      <c r="BV100" s="491"/>
      <c r="BW100" s="492"/>
      <c r="BX100" s="492"/>
      <c r="BY100" s="492"/>
      <c r="BZ100" s="493"/>
      <c r="CA100" s="27"/>
      <c r="CB100" s="492"/>
      <c r="CC100" s="492"/>
      <c r="CD100" s="492"/>
      <c r="CE100" s="492"/>
      <c r="CF100" s="494"/>
      <c r="CG100" s="491"/>
      <c r="CH100" s="492"/>
      <c r="CI100" s="492"/>
      <c r="CJ100" s="492"/>
      <c r="CK100" s="493"/>
      <c r="CL100" s="492"/>
      <c r="CM100" s="501"/>
      <c r="CN100" s="501"/>
      <c r="CO100" s="501"/>
      <c r="CP100" s="502"/>
      <c r="CQ100" s="491"/>
      <c r="CR100" s="501"/>
      <c r="CS100" s="501"/>
      <c r="CT100" s="501"/>
      <c r="CU100" s="503"/>
      <c r="CV100" s="492"/>
      <c r="CW100" s="501"/>
      <c r="CX100" s="501"/>
      <c r="CY100" s="501"/>
      <c r="CZ100" s="502"/>
      <c r="DA100" s="491"/>
      <c r="DB100" s="501"/>
      <c r="DC100" s="501"/>
      <c r="DD100" s="501"/>
      <c r="DE100" s="503"/>
      <c r="DF100" s="922"/>
      <c r="DG100" s="298"/>
      <c r="DH100" s="70"/>
      <c r="DI100" s="512"/>
      <c r="DJ100" s="513"/>
      <c r="DK100" s="513"/>
      <c r="DL100" s="514"/>
      <c r="DM100" s="515"/>
      <c r="DN100" s="515"/>
    </row>
    <row r="101" spans="1:118" ht="15" customHeight="1">
      <c r="A101" s="516" t="e">
        <f>IF('ชื่อ-มาตรฐาน7'!#REF!="","",'ชื่อ-มาตรฐาน7'!#REF!)</f>
        <v>#REF!</v>
      </c>
      <c r="B101" s="516" t="e">
        <f>IF('ชื่อ-มาตรฐาน7'!#REF!="","",'ชื่อ-มาตรฐาน7'!#REF!)</f>
        <v>#REF!</v>
      </c>
      <c r="C101" s="517" t="e">
        <f>IF('ชื่อ-มาตรฐาน7'!#REF!="","",'ชื่อ-มาตรฐาน7'!#REF!)</f>
        <v>#REF!</v>
      </c>
      <c r="D101" s="921" t="e">
        <f>IF('ชื่อ-มาตรฐาน7'!#REF!="","",'ชื่อ-มาตรฐาน7'!#REF!)</f>
        <v>#REF!</v>
      </c>
      <c r="E101" s="1079" t="e">
        <f>IF('ชื่อ-มาตรฐาน7'!#REF!="","",'ชื่อ-มาตรฐาน7'!#REF!)</f>
        <v>#REF!</v>
      </c>
      <c r="F101" s="1080"/>
      <c r="G101" s="486"/>
      <c r="H101" s="483"/>
      <c r="I101" s="483"/>
      <c r="J101" s="483"/>
      <c r="K101" s="484"/>
      <c r="L101" s="483"/>
      <c r="M101" s="483"/>
      <c r="N101" s="483"/>
      <c r="O101" s="483"/>
      <c r="P101" s="485"/>
      <c r="Q101" s="486"/>
      <c r="R101" s="483"/>
      <c r="S101" s="483"/>
      <c r="T101" s="483"/>
      <c r="U101" s="484"/>
      <c r="V101" s="483"/>
      <c r="W101" s="483"/>
      <c r="X101" s="483"/>
      <c r="Y101" s="483"/>
      <c r="Z101" s="485"/>
      <c r="AA101" s="486"/>
      <c r="AB101" s="483"/>
      <c r="AC101" s="483"/>
      <c r="AD101" s="483"/>
      <c r="AE101" s="484"/>
      <c r="AF101" s="1"/>
      <c r="AG101" s="1"/>
      <c r="AH101" s="486"/>
      <c r="AI101" s="483"/>
      <c r="AJ101" s="483"/>
      <c r="AK101" s="483"/>
      <c r="AL101" s="484"/>
      <c r="AM101" s="486"/>
      <c r="AN101" s="483"/>
      <c r="AO101" s="483"/>
      <c r="AP101" s="483"/>
      <c r="AQ101" s="484"/>
      <c r="AR101" s="483"/>
      <c r="AS101" s="495"/>
      <c r="AT101" s="495"/>
      <c r="AU101" s="495"/>
      <c r="AV101" s="496"/>
      <c r="AW101" s="486"/>
      <c r="AX101" s="495"/>
      <c r="AY101" s="495"/>
      <c r="AZ101" s="495"/>
      <c r="BA101" s="497"/>
      <c r="BB101" s="483"/>
      <c r="BC101" s="483"/>
      <c r="BD101" s="483"/>
      <c r="BE101" s="483"/>
      <c r="BF101" s="485"/>
      <c r="BG101" s="486"/>
      <c r="BH101" s="483"/>
      <c r="BI101" s="483"/>
      <c r="BJ101" s="483"/>
      <c r="BK101" s="484"/>
      <c r="BL101" s="483"/>
      <c r="BM101" s="483"/>
      <c r="BN101" s="483"/>
      <c r="BO101" s="483"/>
      <c r="BP101" s="485"/>
      <c r="BQ101" s="486"/>
      <c r="BR101" s="483"/>
      <c r="BS101" s="483"/>
      <c r="BT101" s="483"/>
      <c r="BU101" s="484"/>
      <c r="BV101" s="486"/>
      <c r="BW101" s="483"/>
      <c r="BX101" s="483"/>
      <c r="BY101" s="483"/>
      <c r="BZ101" s="484"/>
      <c r="CA101" s="25"/>
      <c r="CB101" s="483"/>
      <c r="CC101" s="483"/>
      <c r="CD101" s="483"/>
      <c r="CE101" s="483"/>
      <c r="CF101" s="485"/>
      <c r="CG101" s="486"/>
      <c r="CH101" s="483"/>
      <c r="CI101" s="483"/>
      <c r="CJ101" s="483"/>
      <c r="CK101" s="484"/>
      <c r="CL101" s="483"/>
      <c r="CM101" s="495"/>
      <c r="CN101" s="495"/>
      <c r="CO101" s="495"/>
      <c r="CP101" s="496"/>
      <c r="CQ101" s="486"/>
      <c r="CR101" s="495"/>
      <c r="CS101" s="495"/>
      <c r="CT101" s="495"/>
      <c r="CU101" s="497"/>
      <c r="CV101" s="483"/>
      <c r="CW101" s="495"/>
      <c r="CX101" s="495"/>
      <c r="CY101" s="495"/>
      <c r="CZ101" s="496"/>
      <c r="DA101" s="486"/>
      <c r="DB101" s="495"/>
      <c r="DC101" s="495"/>
      <c r="DD101" s="495"/>
      <c r="DE101" s="497"/>
      <c r="DF101" s="924"/>
      <c r="DG101" s="296"/>
      <c r="DH101" s="68"/>
      <c r="DI101" s="504"/>
      <c r="DJ101" s="505"/>
      <c r="DK101" s="505"/>
      <c r="DL101" s="506"/>
      <c r="DM101" s="507"/>
      <c r="DN101" s="507"/>
    </row>
    <row r="102" spans="1:118" ht="15" customHeight="1">
      <c r="A102" s="519" t="e">
        <f>IF('ชื่อ-มาตรฐาน7'!#REF!="","",'ชื่อ-มาตรฐาน7'!#REF!)</f>
        <v>#REF!</v>
      </c>
      <c r="B102" s="519" t="e">
        <f>IF('ชื่อ-มาตรฐาน7'!#REF!="","",'ชื่อ-มาตรฐาน7'!#REF!)</f>
        <v>#REF!</v>
      </c>
      <c r="C102" s="520" t="e">
        <f>IF('ชื่อ-มาตรฐาน7'!#REF!="","",'ชื่อ-มาตรฐาน7'!#REF!)</f>
        <v>#REF!</v>
      </c>
      <c r="D102" s="919" t="e">
        <f>IF('ชื่อ-มาตรฐาน7'!#REF!="","",'ชื่อ-มาตรฐาน7'!#REF!)</f>
        <v>#REF!</v>
      </c>
      <c r="E102" s="1068" t="e">
        <f>IF('ชื่อ-มาตรฐาน7'!#REF!="","",'ชื่อ-มาตรฐาน7'!#REF!)</f>
        <v>#REF!</v>
      </c>
      <c r="F102" s="1069"/>
      <c r="G102" s="487"/>
      <c r="H102" s="488"/>
      <c r="I102" s="488"/>
      <c r="J102" s="488"/>
      <c r="K102" s="489"/>
      <c r="L102" s="488"/>
      <c r="M102" s="488"/>
      <c r="N102" s="488"/>
      <c r="O102" s="488"/>
      <c r="P102" s="490"/>
      <c r="Q102" s="487"/>
      <c r="R102" s="488"/>
      <c r="S102" s="488"/>
      <c r="T102" s="488"/>
      <c r="U102" s="489"/>
      <c r="V102" s="488"/>
      <c r="W102" s="488"/>
      <c r="X102" s="488"/>
      <c r="Y102" s="488"/>
      <c r="Z102" s="490"/>
      <c r="AA102" s="487"/>
      <c r="AB102" s="488"/>
      <c r="AC102" s="488"/>
      <c r="AD102" s="488"/>
      <c r="AE102" s="489"/>
      <c r="AF102" s="1"/>
      <c r="AG102" s="1"/>
      <c r="AH102" s="487"/>
      <c r="AI102" s="488"/>
      <c r="AJ102" s="488"/>
      <c r="AK102" s="488"/>
      <c r="AL102" s="489"/>
      <c r="AM102" s="487"/>
      <c r="AN102" s="488"/>
      <c r="AO102" s="488"/>
      <c r="AP102" s="488"/>
      <c r="AQ102" s="489"/>
      <c r="AR102" s="488"/>
      <c r="AS102" s="498"/>
      <c r="AT102" s="498"/>
      <c r="AU102" s="498"/>
      <c r="AV102" s="499"/>
      <c r="AW102" s="487"/>
      <c r="AX102" s="498"/>
      <c r="AY102" s="498"/>
      <c r="AZ102" s="498"/>
      <c r="BA102" s="500"/>
      <c r="BB102" s="488"/>
      <c r="BC102" s="488"/>
      <c r="BD102" s="488"/>
      <c r="BE102" s="488"/>
      <c r="BF102" s="490"/>
      <c r="BG102" s="487"/>
      <c r="BH102" s="488"/>
      <c r="BI102" s="488"/>
      <c r="BJ102" s="488"/>
      <c r="BK102" s="489"/>
      <c r="BL102" s="488"/>
      <c r="BM102" s="488"/>
      <c r="BN102" s="488"/>
      <c r="BO102" s="488"/>
      <c r="BP102" s="490"/>
      <c r="BQ102" s="487"/>
      <c r="BR102" s="488"/>
      <c r="BS102" s="488"/>
      <c r="BT102" s="488"/>
      <c r="BU102" s="489"/>
      <c r="BV102" s="487"/>
      <c r="BW102" s="488"/>
      <c r="BX102" s="488"/>
      <c r="BY102" s="488"/>
      <c r="BZ102" s="489"/>
      <c r="CA102" s="26"/>
      <c r="CB102" s="488"/>
      <c r="CC102" s="488"/>
      <c r="CD102" s="488"/>
      <c r="CE102" s="488"/>
      <c r="CF102" s="490"/>
      <c r="CG102" s="487"/>
      <c r="CH102" s="488"/>
      <c r="CI102" s="488"/>
      <c r="CJ102" s="488"/>
      <c r="CK102" s="489"/>
      <c r="CL102" s="488"/>
      <c r="CM102" s="498"/>
      <c r="CN102" s="498"/>
      <c r="CO102" s="498"/>
      <c r="CP102" s="499"/>
      <c r="CQ102" s="487"/>
      <c r="CR102" s="498"/>
      <c r="CS102" s="498"/>
      <c r="CT102" s="498"/>
      <c r="CU102" s="500"/>
      <c r="CV102" s="488"/>
      <c r="CW102" s="498"/>
      <c r="CX102" s="498"/>
      <c r="CY102" s="498"/>
      <c r="CZ102" s="499"/>
      <c r="DA102" s="487"/>
      <c r="DB102" s="498"/>
      <c r="DC102" s="498"/>
      <c r="DD102" s="498"/>
      <c r="DE102" s="500"/>
      <c r="DF102" s="923"/>
      <c r="DG102" s="297"/>
      <c r="DH102" s="69"/>
      <c r="DI102" s="508"/>
      <c r="DJ102" s="509"/>
      <c r="DK102" s="509"/>
      <c r="DL102" s="510"/>
      <c r="DM102" s="511"/>
      <c r="DN102" s="511"/>
    </row>
    <row r="103" spans="1:118" ht="15" customHeight="1">
      <c r="A103" s="519" t="e">
        <f>IF('ชื่อ-มาตรฐาน7'!#REF!="","",'ชื่อ-มาตรฐาน7'!#REF!)</f>
        <v>#REF!</v>
      </c>
      <c r="B103" s="519" t="e">
        <f>IF('ชื่อ-มาตรฐาน7'!#REF!="","",'ชื่อ-มาตรฐาน7'!#REF!)</f>
        <v>#REF!</v>
      </c>
      <c r="C103" s="520" t="e">
        <f>IF('ชื่อ-มาตรฐาน7'!#REF!="","",'ชื่อ-มาตรฐาน7'!#REF!)</f>
        <v>#REF!</v>
      </c>
      <c r="D103" s="919" t="e">
        <f>IF('ชื่อ-มาตรฐาน7'!#REF!="","",'ชื่อ-มาตรฐาน7'!#REF!)</f>
        <v>#REF!</v>
      </c>
      <c r="E103" s="1068" t="e">
        <f>IF('ชื่อ-มาตรฐาน7'!#REF!="","",'ชื่อ-มาตรฐาน7'!#REF!)</f>
        <v>#REF!</v>
      </c>
      <c r="F103" s="1069"/>
      <c r="G103" s="487"/>
      <c r="H103" s="488"/>
      <c r="I103" s="488"/>
      <c r="J103" s="488"/>
      <c r="K103" s="489"/>
      <c r="L103" s="488"/>
      <c r="M103" s="488"/>
      <c r="N103" s="488"/>
      <c r="O103" s="488"/>
      <c r="P103" s="490"/>
      <c r="Q103" s="487"/>
      <c r="R103" s="488"/>
      <c r="S103" s="488"/>
      <c r="T103" s="488"/>
      <c r="U103" s="489"/>
      <c r="V103" s="488"/>
      <c r="W103" s="488"/>
      <c r="X103" s="488"/>
      <c r="Y103" s="488"/>
      <c r="Z103" s="490"/>
      <c r="AA103" s="487"/>
      <c r="AB103" s="488"/>
      <c r="AC103" s="488"/>
      <c r="AD103" s="488"/>
      <c r="AE103" s="489"/>
      <c r="AF103" s="1"/>
      <c r="AG103" s="1"/>
      <c r="AH103" s="487"/>
      <c r="AI103" s="488"/>
      <c r="AJ103" s="488"/>
      <c r="AK103" s="488"/>
      <c r="AL103" s="489"/>
      <c r="AM103" s="487"/>
      <c r="AN103" s="488"/>
      <c r="AO103" s="488"/>
      <c r="AP103" s="488"/>
      <c r="AQ103" s="489"/>
      <c r="AR103" s="488"/>
      <c r="AS103" s="498"/>
      <c r="AT103" s="498"/>
      <c r="AU103" s="498"/>
      <c r="AV103" s="499"/>
      <c r="AW103" s="487"/>
      <c r="AX103" s="498"/>
      <c r="AY103" s="498"/>
      <c r="AZ103" s="498"/>
      <c r="BA103" s="500"/>
      <c r="BB103" s="488"/>
      <c r="BC103" s="488"/>
      <c r="BD103" s="488"/>
      <c r="BE103" s="488"/>
      <c r="BF103" s="490"/>
      <c r="BG103" s="487"/>
      <c r="BH103" s="488"/>
      <c r="BI103" s="488"/>
      <c r="BJ103" s="488"/>
      <c r="BK103" s="489"/>
      <c r="BL103" s="488"/>
      <c r="BM103" s="488"/>
      <c r="BN103" s="488"/>
      <c r="BO103" s="488"/>
      <c r="BP103" s="490"/>
      <c r="BQ103" s="487"/>
      <c r="BR103" s="488"/>
      <c r="BS103" s="488"/>
      <c r="BT103" s="488"/>
      <c r="BU103" s="489"/>
      <c r="BV103" s="487"/>
      <c r="BW103" s="488"/>
      <c r="BX103" s="488"/>
      <c r="BY103" s="488"/>
      <c r="BZ103" s="489"/>
      <c r="CA103" s="26"/>
      <c r="CB103" s="488"/>
      <c r="CC103" s="488"/>
      <c r="CD103" s="488"/>
      <c r="CE103" s="488"/>
      <c r="CF103" s="490"/>
      <c r="CG103" s="487"/>
      <c r="CH103" s="488"/>
      <c r="CI103" s="488"/>
      <c r="CJ103" s="488"/>
      <c r="CK103" s="489"/>
      <c r="CL103" s="488"/>
      <c r="CM103" s="498"/>
      <c r="CN103" s="498"/>
      <c r="CO103" s="498"/>
      <c r="CP103" s="499"/>
      <c r="CQ103" s="487"/>
      <c r="CR103" s="498"/>
      <c r="CS103" s="498"/>
      <c r="CT103" s="498"/>
      <c r="CU103" s="500"/>
      <c r="CV103" s="488"/>
      <c r="CW103" s="498"/>
      <c r="CX103" s="498"/>
      <c r="CY103" s="498"/>
      <c r="CZ103" s="499"/>
      <c r="DA103" s="487"/>
      <c r="DB103" s="498"/>
      <c r="DC103" s="498"/>
      <c r="DD103" s="498"/>
      <c r="DE103" s="500"/>
      <c r="DF103" s="923"/>
      <c r="DG103" s="297"/>
      <c r="DH103" s="69"/>
      <c r="DI103" s="508"/>
      <c r="DJ103" s="509"/>
      <c r="DK103" s="509"/>
      <c r="DL103" s="510"/>
      <c r="DM103" s="511"/>
      <c r="DN103" s="511"/>
    </row>
    <row r="104" spans="1:118" ht="15" customHeight="1">
      <c r="A104" s="519" t="e">
        <f>IF('ชื่อ-มาตรฐาน7'!#REF!="","",'ชื่อ-มาตรฐาน7'!#REF!)</f>
        <v>#REF!</v>
      </c>
      <c r="B104" s="519" t="e">
        <f>IF('ชื่อ-มาตรฐาน7'!#REF!="","",'ชื่อ-มาตรฐาน7'!#REF!)</f>
        <v>#REF!</v>
      </c>
      <c r="C104" s="520" t="e">
        <f>IF('ชื่อ-มาตรฐาน7'!#REF!="","",'ชื่อ-มาตรฐาน7'!#REF!)</f>
        <v>#REF!</v>
      </c>
      <c r="D104" s="919" t="e">
        <f>IF('ชื่อ-มาตรฐาน7'!#REF!="","",'ชื่อ-มาตรฐาน7'!#REF!)</f>
        <v>#REF!</v>
      </c>
      <c r="E104" s="1068" t="e">
        <f>IF('ชื่อ-มาตรฐาน7'!#REF!="","",'ชื่อ-มาตรฐาน7'!#REF!)</f>
        <v>#REF!</v>
      </c>
      <c r="F104" s="1069"/>
      <c r="G104" s="487"/>
      <c r="H104" s="488"/>
      <c r="I104" s="488"/>
      <c r="J104" s="488"/>
      <c r="K104" s="489"/>
      <c r="L104" s="488"/>
      <c r="M104" s="488"/>
      <c r="N104" s="488"/>
      <c r="O104" s="488"/>
      <c r="P104" s="490"/>
      <c r="Q104" s="487"/>
      <c r="R104" s="488"/>
      <c r="S104" s="488"/>
      <c r="T104" s="488"/>
      <c r="U104" s="489"/>
      <c r="V104" s="488"/>
      <c r="W104" s="488"/>
      <c r="X104" s="488"/>
      <c r="Y104" s="488"/>
      <c r="Z104" s="490"/>
      <c r="AA104" s="487"/>
      <c r="AB104" s="488"/>
      <c r="AC104" s="488"/>
      <c r="AD104" s="488"/>
      <c r="AE104" s="489"/>
      <c r="AF104" s="1"/>
      <c r="AG104" s="1"/>
      <c r="AH104" s="487"/>
      <c r="AI104" s="488"/>
      <c r="AJ104" s="488"/>
      <c r="AK104" s="488"/>
      <c r="AL104" s="489"/>
      <c r="AM104" s="487"/>
      <c r="AN104" s="488"/>
      <c r="AO104" s="488"/>
      <c r="AP104" s="488"/>
      <c r="AQ104" s="489"/>
      <c r="AR104" s="488"/>
      <c r="AS104" s="498"/>
      <c r="AT104" s="498"/>
      <c r="AU104" s="498"/>
      <c r="AV104" s="499"/>
      <c r="AW104" s="487"/>
      <c r="AX104" s="498"/>
      <c r="AY104" s="498"/>
      <c r="AZ104" s="498"/>
      <c r="BA104" s="500"/>
      <c r="BB104" s="488"/>
      <c r="BC104" s="488"/>
      <c r="BD104" s="488"/>
      <c r="BE104" s="488"/>
      <c r="BF104" s="490"/>
      <c r="BG104" s="487"/>
      <c r="BH104" s="488"/>
      <c r="BI104" s="488"/>
      <c r="BJ104" s="488"/>
      <c r="BK104" s="489"/>
      <c r="BL104" s="488"/>
      <c r="BM104" s="488"/>
      <c r="BN104" s="488"/>
      <c r="BO104" s="488"/>
      <c r="BP104" s="490"/>
      <c r="BQ104" s="487"/>
      <c r="BR104" s="488"/>
      <c r="BS104" s="488"/>
      <c r="BT104" s="488"/>
      <c r="BU104" s="489"/>
      <c r="BV104" s="487"/>
      <c r="BW104" s="488"/>
      <c r="BX104" s="488"/>
      <c r="BY104" s="488"/>
      <c r="BZ104" s="489"/>
      <c r="CA104" s="26"/>
      <c r="CB104" s="488"/>
      <c r="CC104" s="488"/>
      <c r="CD104" s="488"/>
      <c r="CE104" s="488"/>
      <c r="CF104" s="490"/>
      <c r="CG104" s="487"/>
      <c r="CH104" s="488"/>
      <c r="CI104" s="488"/>
      <c r="CJ104" s="488"/>
      <c r="CK104" s="489"/>
      <c r="CL104" s="488"/>
      <c r="CM104" s="498"/>
      <c r="CN104" s="498"/>
      <c r="CO104" s="498"/>
      <c r="CP104" s="499"/>
      <c r="CQ104" s="487"/>
      <c r="CR104" s="498"/>
      <c r="CS104" s="498"/>
      <c r="CT104" s="498"/>
      <c r="CU104" s="500"/>
      <c r="CV104" s="488"/>
      <c r="CW104" s="498"/>
      <c r="CX104" s="498"/>
      <c r="CY104" s="498"/>
      <c r="CZ104" s="499"/>
      <c r="DA104" s="487"/>
      <c r="DB104" s="498"/>
      <c r="DC104" s="498"/>
      <c r="DD104" s="498"/>
      <c r="DE104" s="500"/>
      <c r="DF104" s="923"/>
      <c r="DG104" s="297"/>
      <c r="DH104" s="69"/>
      <c r="DI104" s="508"/>
      <c r="DJ104" s="509"/>
      <c r="DK104" s="509"/>
      <c r="DL104" s="510"/>
      <c r="DM104" s="511"/>
      <c r="DN104" s="511"/>
    </row>
    <row r="105" spans="1:118" ht="15" customHeight="1" thickBot="1">
      <c r="A105" s="522" t="e">
        <f>IF('ชื่อ-มาตรฐาน7'!#REF!="","",'ชื่อ-มาตรฐาน7'!#REF!)</f>
        <v>#REF!</v>
      </c>
      <c r="B105" s="522" t="e">
        <f>IF('ชื่อ-มาตรฐาน7'!#REF!="","",'ชื่อ-มาตรฐาน7'!#REF!)</f>
        <v>#REF!</v>
      </c>
      <c r="C105" s="523" t="e">
        <f>IF('ชื่อ-มาตรฐาน7'!#REF!="","",'ชื่อ-มาตรฐาน7'!#REF!)</f>
        <v>#REF!</v>
      </c>
      <c r="D105" s="920" t="e">
        <f>IF('ชื่อ-มาตรฐาน7'!#REF!="","",'ชื่อ-มาตรฐาน7'!#REF!)</f>
        <v>#REF!</v>
      </c>
      <c r="E105" s="1077" t="e">
        <f>IF('ชื่อ-มาตรฐาน7'!#REF!="","",'ชื่อ-มาตรฐาน7'!#REF!)</f>
        <v>#REF!</v>
      </c>
      <c r="F105" s="1078"/>
      <c r="G105" s="491"/>
      <c r="H105" s="492"/>
      <c r="I105" s="492"/>
      <c r="J105" s="492"/>
      <c r="K105" s="493"/>
      <c r="L105" s="492"/>
      <c r="M105" s="492"/>
      <c r="N105" s="492"/>
      <c r="O105" s="492"/>
      <c r="P105" s="494"/>
      <c r="Q105" s="491"/>
      <c r="R105" s="492"/>
      <c r="S105" s="492"/>
      <c r="T105" s="492"/>
      <c r="U105" s="493"/>
      <c r="V105" s="492"/>
      <c r="W105" s="492"/>
      <c r="X105" s="492"/>
      <c r="Y105" s="492"/>
      <c r="Z105" s="494"/>
      <c r="AA105" s="491"/>
      <c r="AB105" s="492"/>
      <c r="AC105" s="492"/>
      <c r="AD105" s="492"/>
      <c r="AE105" s="493"/>
      <c r="AF105" s="1"/>
      <c r="AG105" s="1"/>
      <c r="AH105" s="491"/>
      <c r="AI105" s="492"/>
      <c r="AJ105" s="492"/>
      <c r="AK105" s="492"/>
      <c r="AL105" s="493"/>
      <c r="AM105" s="491"/>
      <c r="AN105" s="492"/>
      <c r="AO105" s="492"/>
      <c r="AP105" s="492"/>
      <c r="AQ105" s="493"/>
      <c r="AR105" s="492"/>
      <c r="AS105" s="501"/>
      <c r="AT105" s="501"/>
      <c r="AU105" s="501"/>
      <c r="AV105" s="502"/>
      <c r="AW105" s="491"/>
      <c r="AX105" s="501"/>
      <c r="AY105" s="501"/>
      <c r="AZ105" s="501"/>
      <c r="BA105" s="503"/>
      <c r="BB105" s="492"/>
      <c r="BC105" s="492"/>
      <c r="BD105" s="492"/>
      <c r="BE105" s="492"/>
      <c r="BF105" s="494"/>
      <c r="BG105" s="491"/>
      <c r="BH105" s="492"/>
      <c r="BI105" s="492"/>
      <c r="BJ105" s="492"/>
      <c r="BK105" s="493"/>
      <c r="BL105" s="492"/>
      <c r="BM105" s="492"/>
      <c r="BN105" s="492"/>
      <c r="BO105" s="492"/>
      <c r="BP105" s="494"/>
      <c r="BQ105" s="491"/>
      <c r="BR105" s="492"/>
      <c r="BS105" s="492"/>
      <c r="BT105" s="492"/>
      <c r="BU105" s="493"/>
      <c r="BV105" s="491"/>
      <c r="BW105" s="492"/>
      <c r="BX105" s="492"/>
      <c r="BY105" s="492"/>
      <c r="BZ105" s="493"/>
      <c r="CA105" s="27"/>
      <c r="CB105" s="492"/>
      <c r="CC105" s="492"/>
      <c r="CD105" s="492"/>
      <c r="CE105" s="492"/>
      <c r="CF105" s="494"/>
      <c r="CG105" s="491"/>
      <c r="CH105" s="492"/>
      <c r="CI105" s="492"/>
      <c r="CJ105" s="492"/>
      <c r="CK105" s="493"/>
      <c r="CL105" s="492"/>
      <c r="CM105" s="501"/>
      <c r="CN105" s="501"/>
      <c r="CO105" s="501"/>
      <c r="CP105" s="502"/>
      <c r="CQ105" s="491"/>
      <c r="CR105" s="501"/>
      <c r="CS105" s="501"/>
      <c r="CT105" s="501"/>
      <c r="CU105" s="503"/>
      <c r="CV105" s="492"/>
      <c r="CW105" s="501"/>
      <c r="CX105" s="501"/>
      <c r="CY105" s="501"/>
      <c r="CZ105" s="502"/>
      <c r="DA105" s="491"/>
      <c r="DB105" s="501"/>
      <c r="DC105" s="501"/>
      <c r="DD105" s="501"/>
      <c r="DE105" s="503"/>
      <c r="DF105" s="922"/>
      <c r="DG105" s="298"/>
      <c r="DH105" s="70"/>
      <c r="DI105" s="512"/>
      <c r="DJ105" s="513"/>
      <c r="DK105" s="513"/>
      <c r="DL105" s="514"/>
      <c r="DM105" s="515"/>
      <c r="DN105" s="515"/>
    </row>
    <row r="106" spans="1:118" ht="15" customHeight="1">
      <c r="A106" s="516" t="e">
        <f>IF('ชื่อ-มาตรฐาน7'!#REF!="","",'ชื่อ-มาตรฐาน7'!#REF!)</f>
        <v>#REF!</v>
      </c>
      <c r="B106" s="516" t="e">
        <f>IF('ชื่อ-มาตรฐาน7'!#REF!="","",'ชื่อ-มาตรฐาน7'!#REF!)</f>
        <v>#REF!</v>
      </c>
      <c r="C106" s="517" t="e">
        <f>IF('ชื่อ-มาตรฐาน7'!#REF!="","",'ชื่อ-มาตรฐาน7'!#REF!)</f>
        <v>#REF!</v>
      </c>
      <c r="D106" s="921" t="e">
        <f>IF('ชื่อ-มาตรฐาน7'!#REF!="","",'ชื่อ-มาตรฐาน7'!#REF!)</f>
        <v>#REF!</v>
      </c>
      <c r="E106" s="1079" t="e">
        <f>IF('ชื่อ-มาตรฐาน7'!#REF!="","",'ชื่อ-มาตรฐาน7'!#REF!)</f>
        <v>#REF!</v>
      </c>
      <c r="F106" s="1080"/>
      <c r="G106" s="486"/>
      <c r="H106" s="483"/>
      <c r="I106" s="483"/>
      <c r="J106" s="483"/>
      <c r="K106" s="484"/>
      <c r="L106" s="483"/>
      <c r="M106" s="483"/>
      <c r="N106" s="483"/>
      <c r="O106" s="483"/>
      <c r="P106" s="485"/>
      <c r="Q106" s="486"/>
      <c r="R106" s="483"/>
      <c r="S106" s="483"/>
      <c r="T106" s="483"/>
      <c r="U106" s="484"/>
      <c r="V106" s="483"/>
      <c r="W106" s="483"/>
      <c r="X106" s="483"/>
      <c r="Y106" s="483"/>
      <c r="Z106" s="485"/>
      <c r="AA106" s="486"/>
      <c r="AB106" s="483"/>
      <c r="AC106" s="483"/>
      <c r="AD106" s="483"/>
      <c r="AE106" s="484"/>
      <c r="AF106" s="1"/>
      <c r="AG106" s="1"/>
      <c r="AH106" s="486"/>
      <c r="AI106" s="483"/>
      <c r="AJ106" s="483"/>
      <c r="AK106" s="483"/>
      <c r="AL106" s="484"/>
      <c r="AM106" s="486"/>
      <c r="AN106" s="483"/>
      <c r="AO106" s="483"/>
      <c r="AP106" s="483"/>
      <c r="AQ106" s="484"/>
      <c r="AR106" s="483"/>
      <c r="AS106" s="495"/>
      <c r="AT106" s="495"/>
      <c r="AU106" s="495"/>
      <c r="AV106" s="496"/>
      <c r="AW106" s="486"/>
      <c r="AX106" s="495"/>
      <c r="AY106" s="495"/>
      <c r="AZ106" s="495"/>
      <c r="BA106" s="497"/>
      <c r="BB106" s="483"/>
      <c r="BC106" s="483"/>
      <c r="BD106" s="483"/>
      <c r="BE106" s="483"/>
      <c r="BF106" s="485"/>
      <c r="BG106" s="486"/>
      <c r="BH106" s="483"/>
      <c r="BI106" s="483"/>
      <c r="BJ106" s="483"/>
      <c r="BK106" s="484"/>
      <c r="BL106" s="483"/>
      <c r="BM106" s="483"/>
      <c r="BN106" s="483"/>
      <c r="BO106" s="483"/>
      <c r="BP106" s="485"/>
      <c r="BQ106" s="486"/>
      <c r="BR106" s="483"/>
      <c r="BS106" s="483"/>
      <c r="BT106" s="483"/>
      <c r="BU106" s="484"/>
      <c r="BV106" s="486"/>
      <c r="BW106" s="483"/>
      <c r="BX106" s="483"/>
      <c r="BY106" s="483"/>
      <c r="BZ106" s="484"/>
      <c r="CA106" s="25"/>
      <c r="CB106" s="483"/>
      <c r="CC106" s="483"/>
      <c r="CD106" s="483"/>
      <c r="CE106" s="483"/>
      <c r="CF106" s="485"/>
      <c r="CG106" s="486"/>
      <c r="CH106" s="483"/>
      <c r="CI106" s="483"/>
      <c r="CJ106" s="483"/>
      <c r="CK106" s="484"/>
      <c r="CL106" s="483"/>
      <c r="CM106" s="495"/>
      <c r="CN106" s="495"/>
      <c r="CO106" s="495"/>
      <c r="CP106" s="496"/>
      <c r="CQ106" s="486"/>
      <c r="CR106" s="495"/>
      <c r="CS106" s="495"/>
      <c r="CT106" s="495"/>
      <c r="CU106" s="497"/>
      <c r="CV106" s="483"/>
      <c r="CW106" s="495"/>
      <c r="CX106" s="495"/>
      <c r="CY106" s="495"/>
      <c r="CZ106" s="496"/>
      <c r="DA106" s="486"/>
      <c r="DB106" s="495"/>
      <c r="DC106" s="495"/>
      <c r="DD106" s="495"/>
      <c r="DE106" s="497"/>
      <c r="DF106" s="924"/>
      <c r="DG106" s="296"/>
      <c r="DH106" s="68"/>
      <c r="DI106" s="504"/>
      <c r="DJ106" s="505"/>
      <c r="DK106" s="505"/>
      <c r="DL106" s="506"/>
      <c r="DM106" s="507"/>
      <c r="DN106" s="507"/>
    </row>
    <row r="107" spans="1:118" ht="15" customHeight="1">
      <c r="A107" s="519" t="e">
        <f>IF('ชื่อ-มาตรฐาน7'!#REF!="","",'ชื่อ-มาตรฐาน7'!#REF!)</f>
        <v>#REF!</v>
      </c>
      <c r="B107" s="519" t="e">
        <f>IF('ชื่อ-มาตรฐาน7'!#REF!="","",'ชื่อ-มาตรฐาน7'!#REF!)</f>
        <v>#REF!</v>
      </c>
      <c r="C107" s="520" t="e">
        <f>IF('ชื่อ-มาตรฐาน7'!#REF!="","",'ชื่อ-มาตรฐาน7'!#REF!)</f>
        <v>#REF!</v>
      </c>
      <c r="D107" s="919" t="e">
        <f>IF('ชื่อ-มาตรฐาน7'!#REF!="","",'ชื่อ-มาตรฐาน7'!#REF!)</f>
        <v>#REF!</v>
      </c>
      <c r="E107" s="1068" t="e">
        <f>IF('ชื่อ-มาตรฐาน7'!#REF!="","",'ชื่อ-มาตรฐาน7'!#REF!)</f>
        <v>#REF!</v>
      </c>
      <c r="F107" s="1069"/>
      <c r="G107" s="487"/>
      <c r="H107" s="488"/>
      <c r="I107" s="488"/>
      <c r="J107" s="488"/>
      <c r="K107" s="489"/>
      <c r="L107" s="488"/>
      <c r="M107" s="488"/>
      <c r="N107" s="488"/>
      <c r="O107" s="488"/>
      <c r="P107" s="490"/>
      <c r="Q107" s="487"/>
      <c r="R107" s="488"/>
      <c r="S107" s="488"/>
      <c r="T107" s="488"/>
      <c r="U107" s="489"/>
      <c r="V107" s="488"/>
      <c r="W107" s="488"/>
      <c r="X107" s="488"/>
      <c r="Y107" s="488"/>
      <c r="Z107" s="490"/>
      <c r="AA107" s="487"/>
      <c r="AB107" s="488"/>
      <c r="AC107" s="488"/>
      <c r="AD107" s="488"/>
      <c r="AE107" s="489"/>
      <c r="AF107" s="1"/>
      <c r="AG107" s="1"/>
      <c r="AH107" s="487"/>
      <c r="AI107" s="488"/>
      <c r="AJ107" s="488"/>
      <c r="AK107" s="488"/>
      <c r="AL107" s="489"/>
      <c r="AM107" s="487"/>
      <c r="AN107" s="488"/>
      <c r="AO107" s="488"/>
      <c r="AP107" s="488"/>
      <c r="AQ107" s="489"/>
      <c r="AR107" s="488"/>
      <c r="AS107" s="498"/>
      <c r="AT107" s="498"/>
      <c r="AU107" s="498"/>
      <c r="AV107" s="499"/>
      <c r="AW107" s="487"/>
      <c r="AX107" s="498"/>
      <c r="AY107" s="498"/>
      <c r="AZ107" s="498"/>
      <c r="BA107" s="500"/>
      <c r="BB107" s="488"/>
      <c r="BC107" s="488"/>
      <c r="BD107" s="488"/>
      <c r="BE107" s="488"/>
      <c r="BF107" s="490"/>
      <c r="BG107" s="487"/>
      <c r="BH107" s="488"/>
      <c r="BI107" s="488"/>
      <c r="BJ107" s="488"/>
      <c r="BK107" s="489"/>
      <c r="BL107" s="488"/>
      <c r="BM107" s="488"/>
      <c r="BN107" s="488"/>
      <c r="BO107" s="488"/>
      <c r="BP107" s="490"/>
      <c r="BQ107" s="487"/>
      <c r="BR107" s="488"/>
      <c r="BS107" s="488"/>
      <c r="BT107" s="488"/>
      <c r="BU107" s="489"/>
      <c r="BV107" s="487"/>
      <c r="BW107" s="488"/>
      <c r="BX107" s="488"/>
      <c r="BY107" s="488"/>
      <c r="BZ107" s="489"/>
      <c r="CA107" s="26"/>
      <c r="CB107" s="488"/>
      <c r="CC107" s="488"/>
      <c r="CD107" s="488"/>
      <c r="CE107" s="488"/>
      <c r="CF107" s="490"/>
      <c r="CG107" s="487"/>
      <c r="CH107" s="488"/>
      <c r="CI107" s="488"/>
      <c r="CJ107" s="488"/>
      <c r="CK107" s="489"/>
      <c r="CL107" s="488"/>
      <c r="CM107" s="498"/>
      <c r="CN107" s="498"/>
      <c r="CO107" s="498"/>
      <c r="CP107" s="499"/>
      <c r="CQ107" s="487"/>
      <c r="CR107" s="498"/>
      <c r="CS107" s="498"/>
      <c r="CT107" s="498"/>
      <c r="CU107" s="500"/>
      <c r="CV107" s="488"/>
      <c r="CW107" s="498"/>
      <c r="CX107" s="498"/>
      <c r="CY107" s="498"/>
      <c r="CZ107" s="499"/>
      <c r="DA107" s="487"/>
      <c r="DB107" s="498"/>
      <c r="DC107" s="498"/>
      <c r="DD107" s="498"/>
      <c r="DE107" s="500"/>
      <c r="DF107" s="923"/>
      <c r="DG107" s="297"/>
      <c r="DH107" s="69"/>
      <c r="DI107" s="508"/>
      <c r="DJ107" s="509"/>
      <c r="DK107" s="509"/>
      <c r="DL107" s="510"/>
      <c r="DM107" s="511"/>
      <c r="DN107" s="511"/>
    </row>
    <row r="108" spans="1:118" ht="15" customHeight="1">
      <c r="A108" s="519" t="e">
        <f>IF('ชื่อ-มาตรฐาน7'!#REF!="","",'ชื่อ-มาตรฐาน7'!#REF!)</f>
        <v>#REF!</v>
      </c>
      <c r="B108" s="519" t="e">
        <f>IF('ชื่อ-มาตรฐาน7'!#REF!="","",'ชื่อ-มาตรฐาน7'!#REF!)</f>
        <v>#REF!</v>
      </c>
      <c r="C108" s="520" t="e">
        <f>IF('ชื่อ-มาตรฐาน7'!#REF!="","",'ชื่อ-มาตรฐาน7'!#REF!)</f>
        <v>#REF!</v>
      </c>
      <c r="D108" s="919" t="e">
        <f>IF('ชื่อ-มาตรฐาน7'!#REF!="","",'ชื่อ-มาตรฐาน7'!#REF!)</f>
        <v>#REF!</v>
      </c>
      <c r="E108" s="1068" t="e">
        <f>IF('ชื่อ-มาตรฐาน7'!#REF!="","",'ชื่อ-มาตรฐาน7'!#REF!)</f>
        <v>#REF!</v>
      </c>
      <c r="F108" s="1069"/>
      <c r="G108" s="487"/>
      <c r="H108" s="488"/>
      <c r="I108" s="488"/>
      <c r="J108" s="488"/>
      <c r="K108" s="489"/>
      <c r="L108" s="488"/>
      <c r="M108" s="488"/>
      <c r="N108" s="488"/>
      <c r="O108" s="488"/>
      <c r="P108" s="490"/>
      <c r="Q108" s="487"/>
      <c r="R108" s="488"/>
      <c r="S108" s="488"/>
      <c r="T108" s="488"/>
      <c r="U108" s="489"/>
      <c r="V108" s="488"/>
      <c r="W108" s="488"/>
      <c r="X108" s="488"/>
      <c r="Y108" s="488"/>
      <c r="Z108" s="490"/>
      <c r="AA108" s="487"/>
      <c r="AB108" s="488"/>
      <c r="AC108" s="488"/>
      <c r="AD108" s="488"/>
      <c r="AE108" s="489"/>
      <c r="AF108" s="1"/>
      <c r="AG108" s="1"/>
      <c r="AH108" s="487"/>
      <c r="AI108" s="488"/>
      <c r="AJ108" s="488"/>
      <c r="AK108" s="488"/>
      <c r="AL108" s="489"/>
      <c r="AM108" s="487"/>
      <c r="AN108" s="488"/>
      <c r="AO108" s="488"/>
      <c r="AP108" s="488"/>
      <c r="AQ108" s="489"/>
      <c r="AR108" s="488"/>
      <c r="AS108" s="498"/>
      <c r="AT108" s="498"/>
      <c r="AU108" s="498"/>
      <c r="AV108" s="499"/>
      <c r="AW108" s="487"/>
      <c r="AX108" s="498"/>
      <c r="AY108" s="498"/>
      <c r="AZ108" s="498"/>
      <c r="BA108" s="500"/>
      <c r="BB108" s="488"/>
      <c r="BC108" s="488"/>
      <c r="BD108" s="488"/>
      <c r="BE108" s="488"/>
      <c r="BF108" s="490"/>
      <c r="BG108" s="487"/>
      <c r="BH108" s="488"/>
      <c r="BI108" s="488"/>
      <c r="BJ108" s="488"/>
      <c r="BK108" s="489"/>
      <c r="BL108" s="488"/>
      <c r="BM108" s="488"/>
      <c r="BN108" s="488"/>
      <c r="BO108" s="488"/>
      <c r="BP108" s="490"/>
      <c r="BQ108" s="487"/>
      <c r="BR108" s="488"/>
      <c r="BS108" s="488"/>
      <c r="BT108" s="488"/>
      <c r="BU108" s="489"/>
      <c r="BV108" s="487"/>
      <c r="BW108" s="488"/>
      <c r="BX108" s="488"/>
      <c r="BY108" s="488"/>
      <c r="BZ108" s="489"/>
      <c r="CA108" s="26"/>
      <c r="CB108" s="488"/>
      <c r="CC108" s="488"/>
      <c r="CD108" s="488"/>
      <c r="CE108" s="488"/>
      <c r="CF108" s="490"/>
      <c r="CG108" s="487"/>
      <c r="CH108" s="488"/>
      <c r="CI108" s="488"/>
      <c r="CJ108" s="488"/>
      <c r="CK108" s="489"/>
      <c r="CL108" s="488"/>
      <c r="CM108" s="498"/>
      <c r="CN108" s="498"/>
      <c r="CO108" s="498"/>
      <c r="CP108" s="499"/>
      <c r="CQ108" s="487"/>
      <c r="CR108" s="498"/>
      <c r="CS108" s="498"/>
      <c r="CT108" s="498"/>
      <c r="CU108" s="500"/>
      <c r="CV108" s="488"/>
      <c r="CW108" s="498"/>
      <c r="CX108" s="498"/>
      <c r="CY108" s="498"/>
      <c r="CZ108" s="499"/>
      <c r="DA108" s="487"/>
      <c r="DB108" s="498"/>
      <c r="DC108" s="498"/>
      <c r="DD108" s="498"/>
      <c r="DE108" s="500"/>
      <c r="DF108" s="923"/>
      <c r="DG108" s="297"/>
      <c r="DH108" s="69"/>
      <c r="DI108" s="508"/>
      <c r="DJ108" s="509"/>
      <c r="DK108" s="509"/>
      <c r="DL108" s="510"/>
      <c r="DM108" s="511"/>
      <c r="DN108" s="511"/>
    </row>
    <row r="109" spans="1:118" ht="15" customHeight="1">
      <c r="A109" s="519" t="e">
        <f>IF('ชื่อ-มาตรฐาน7'!#REF!="","",'ชื่อ-มาตรฐาน7'!#REF!)</f>
        <v>#REF!</v>
      </c>
      <c r="B109" s="519" t="e">
        <f>IF('ชื่อ-มาตรฐาน7'!#REF!="","",'ชื่อ-มาตรฐาน7'!#REF!)</f>
        <v>#REF!</v>
      </c>
      <c r="C109" s="520" t="e">
        <f>IF('ชื่อ-มาตรฐาน7'!#REF!="","",'ชื่อ-มาตรฐาน7'!#REF!)</f>
        <v>#REF!</v>
      </c>
      <c r="D109" s="919" t="e">
        <f>IF('ชื่อ-มาตรฐาน7'!#REF!="","",'ชื่อ-มาตรฐาน7'!#REF!)</f>
        <v>#REF!</v>
      </c>
      <c r="E109" s="1068" t="e">
        <f>IF('ชื่อ-มาตรฐาน7'!#REF!="","",'ชื่อ-มาตรฐาน7'!#REF!)</f>
        <v>#REF!</v>
      </c>
      <c r="F109" s="1069"/>
      <c r="G109" s="487"/>
      <c r="H109" s="488"/>
      <c r="I109" s="488"/>
      <c r="J109" s="488"/>
      <c r="K109" s="489"/>
      <c r="L109" s="488"/>
      <c r="M109" s="488"/>
      <c r="N109" s="488"/>
      <c r="O109" s="488"/>
      <c r="P109" s="490"/>
      <c r="Q109" s="487"/>
      <c r="R109" s="488"/>
      <c r="S109" s="488"/>
      <c r="T109" s="488"/>
      <c r="U109" s="489"/>
      <c r="V109" s="488"/>
      <c r="W109" s="488"/>
      <c r="X109" s="488"/>
      <c r="Y109" s="488"/>
      <c r="Z109" s="490"/>
      <c r="AA109" s="487"/>
      <c r="AB109" s="488"/>
      <c r="AC109" s="488"/>
      <c r="AD109" s="488"/>
      <c r="AE109" s="489"/>
      <c r="AF109" s="1"/>
      <c r="AG109" s="1"/>
      <c r="AH109" s="487"/>
      <c r="AI109" s="488"/>
      <c r="AJ109" s="488"/>
      <c r="AK109" s="488"/>
      <c r="AL109" s="489"/>
      <c r="AM109" s="487"/>
      <c r="AN109" s="488"/>
      <c r="AO109" s="488"/>
      <c r="AP109" s="488"/>
      <c r="AQ109" s="489"/>
      <c r="AR109" s="488"/>
      <c r="AS109" s="498"/>
      <c r="AT109" s="498"/>
      <c r="AU109" s="498"/>
      <c r="AV109" s="499"/>
      <c r="AW109" s="487"/>
      <c r="AX109" s="498"/>
      <c r="AY109" s="498"/>
      <c r="AZ109" s="498"/>
      <c r="BA109" s="500"/>
      <c r="BB109" s="488"/>
      <c r="BC109" s="488"/>
      <c r="BD109" s="488"/>
      <c r="BE109" s="488"/>
      <c r="BF109" s="490"/>
      <c r="BG109" s="487"/>
      <c r="BH109" s="488"/>
      <c r="BI109" s="488"/>
      <c r="BJ109" s="488"/>
      <c r="BK109" s="489"/>
      <c r="BL109" s="488"/>
      <c r="BM109" s="488"/>
      <c r="BN109" s="488"/>
      <c r="BO109" s="488"/>
      <c r="BP109" s="490"/>
      <c r="BQ109" s="487"/>
      <c r="BR109" s="488"/>
      <c r="BS109" s="488"/>
      <c r="BT109" s="488"/>
      <c r="BU109" s="489"/>
      <c r="BV109" s="487"/>
      <c r="BW109" s="488"/>
      <c r="BX109" s="488"/>
      <c r="BY109" s="488"/>
      <c r="BZ109" s="489"/>
      <c r="CA109" s="26"/>
      <c r="CB109" s="488"/>
      <c r="CC109" s="488"/>
      <c r="CD109" s="488"/>
      <c r="CE109" s="488"/>
      <c r="CF109" s="490"/>
      <c r="CG109" s="487"/>
      <c r="CH109" s="488"/>
      <c r="CI109" s="488"/>
      <c r="CJ109" s="488"/>
      <c r="CK109" s="489"/>
      <c r="CL109" s="488"/>
      <c r="CM109" s="498"/>
      <c r="CN109" s="498"/>
      <c r="CO109" s="498"/>
      <c r="CP109" s="499"/>
      <c r="CQ109" s="487"/>
      <c r="CR109" s="498"/>
      <c r="CS109" s="498"/>
      <c r="CT109" s="498"/>
      <c r="CU109" s="500"/>
      <c r="CV109" s="488"/>
      <c r="CW109" s="498"/>
      <c r="CX109" s="498"/>
      <c r="CY109" s="498"/>
      <c r="CZ109" s="499"/>
      <c r="DA109" s="487"/>
      <c r="DB109" s="498"/>
      <c r="DC109" s="498"/>
      <c r="DD109" s="498"/>
      <c r="DE109" s="500"/>
      <c r="DF109" s="923"/>
      <c r="DG109" s="297"/>
      <c r="DH109" s="69"/>
      <c r="DI109" s="508"/>
      <c r="DJ109" s="509"/>
      <c r="DK109" s="509"/>
      <c r="DL109" s="510"/>
      <c r="DM109" s="511"/>
      <c r="DN109" s="511"/>
    </row>
    <row r="110" spans="1:118" ht="15" customHeight="1" thickBot="1">
      <c r="A110" s="522" t="e">
        <f>IF('ชื่อ-มาตรฐาน7'!#REF!="","",'ชื่อ-มาตรฐาน7'!#REF!)</f>
        <v>#REF!</v>
      </c>
      <c r="B110" s="522" t="e">
        <f>IF('ชื่อ-มาตรฐาน7'!#REF!="","",'ชื่อ-มาตรฐาน7'!#REF!)</f>
        <v>#REF!</v>
      </c>
      <c r="C110" s="523" t="e">
        <f>IF('ชื่อ-มาตรฐาน7'!#REF!="","",'ชื่อ-มาตรฐาน7'!#REF!)</f>
        <v>#REF!</v>
      </c>
      <c r="D110" s="920" t="e">
        <f>IF('ชื่อ-มาตรฐาน7'!#REF!="","",'ชื่อ-มาตรฐาน7'!#REF!)</f>
        <v>#REF!</v>
      </c>
      <c r="E110" s="1077" t="e">
        <f>IF('ชื่อ-มาตรฐาน7'!#REF!="","",'ชื่อ-มาตรฐาน7'!#REF!)</f>
        <v>#REF!</v>
      </c>
      <c r="F110" s="1078"/>
      <c r="G110" s="491"/>
      <c r="H110" s="492"/>
      <c r="I110" s="492"/>
      <c r="J110" s="492"/>
      <c r="K110" s="493"/>
      <c r="L110" s="492"/>
      <c r="M110" s="492"/>
      <c r="N110" s="492"/>
      <c r="O110" s="492"/>
      <c r="P110" s="494"/>
      <c r="Q110" s="491"/>
      <c r="R110" s="492"/>
      <c r="S110" s="492"/>
      <c r="T110" s="492"/>
      <c r="U110" s="493"/>
      <c r="V110" s="492"/>
      <c r="W110" s="492"/>
      <c r="X110" s="492"/>
      <c r="Y110" s="492"/>
      <c r="Z110" s="494"/>
      <c r="AA110" s="491"/>
      <c r="AB110" s="492"/>
      <c r="AC110" s="492"/>
      <c r="AD110" s="492"/>
      <c r="AE110" s="493"/>
      <c r="AF110" s="1"/>
      <c r="AG110" s="1"/>
      <c r="AH110" s="491"/>
      <c r="AI110" s="492"/>
      <c r="AJ110" s="492"/>
      <c r="AK110" s="492"/>
      <c r="AL110" s="493"/>
      <c r="AM110" s="491"/>
      <c r="AN110" s="492"/>
      <c r="AO110" s="492"/>
      <c r="AP110" s="492"/>
      <c r="AQ110" s="493"/>
      <c r="AR110" s="492"/>
      <c r="AS110" s="501"/>
      <c r="AT110" s="501"/>
      <c r="AU110" s="501"/>
      <c r="AV110" s="502"/>
      <c r="AW110" s="491"/>
      <c r="AX110" s="501"/>
      <c r="AY110" s="501"/>
      <c r="AZ110" s="501"/>
      <c r="BA110" s="503"/>
      <c r="BB110" s="492"/>
      <c r="BC110" s="492"/>
      <c r="BD110" s="492"/>
      <c r="BE110" s="492"/>
      <c r="BF110" s="494"/>
      <c r="BG110" s="491"/>
      <c r="BH110" s="492"/>
      <c r="BI110" s="492"/>
      <c r="BJ110" s="492"/>
      <c r="BK110" s="493"/>
      <c r="BL110" s="492"/>
      <c r="BM110" s="492"/>
      <c r="BN110" s="492"/>
      <c r="BO110" s="492"/>
      <c r="BP110" s="494"/>
      <c r="BQ110" s="491"/>
      <c r="BR110" s="492"/>
      <c r="BS110" s="492"/>
      <c r="BT110" s="492"/>
      <c r="BU110" s="493"/>
      <c r="BV110" s="491"/>
      <c r="BW110" s="492"/>
      <c r="BX110" s="492"/>
      <c r="BY110" s="492"/>
      <c r="BZ110" s="493"/>
      <c r="CA110" s="27"/>
      <c r="CB110" s="492"/>
      <c r="CC110" s="492"/>
      <c r="CD110" s="492"/>
      <c r="CE110" s="492"/>
      <c r="CF110" s="494"/>
      <c r="CG110" s="491"/>
      <c r="CH110" s="492"/>
      <c r="CI110" s="492"/>
      <c r="CJ110" s="492"/>
      <c r="CK110" s="493"/>
      <c r="CL110" s="492"/>
      <c r="CM110" s="501"/>
      <c r="CN110" s="501"/>
      <c r="CO110" s="501"/>
      <c r="CP110" s="502"/>
      <c r="CQ110" s="491"/>
      <c r="CR110" s="501"/>
      <c r="CS110" s="501"/>
      <c r="CT110" s="501"/>
      <c r="CU110" s="503"/>
      <c r="CV110" s="492"/>
      <c r="CW110" s="501"/>
      <c r="CX110" s="501"/>
      <c r="CY110" s="501"/>
      <c r="CZ110" s="502"/>
      <c r="DA110" s="491"/>
      <c r="DB110" s="501"/>
      <c r="DC110" s="501"/>
      <c r="DD110" s="501"/>
      <c r="DE110" s="503"/>
      <c r="DF110" s="922"/>
      <c r="DG110" s="298"/>
      <c r="DH110" s="70"/>
      <c r="DI110" s="512"/>
      <c r="DJ110" s="513"/>
      <c r="DK110" s="513"/>
      <c r="DL110" s="514"/>
      <c r="DM110" s="515"/>
      <c r="DN110" s="515"/>
    </row>
    <row r="111" spans="1:118" ht="15" customHeight="1">
      <c r="A111" s="516" t="e">
        <f>IF('ชื่อ-มาตรฐาน7'!#REF!="","",'ชื่อ-มาตรฐาน7'!#REF!)</f>
        <v>#REF!</v>
      </c>
      <c r="B111" s="516" t="e">
        <f>IF('ชื่อ-มาตรฐาน7'!#REF!="","",'ชื่อ-มาตรฐาน7'!#REF!)</f>
        <v>#REF!</v>
      </c>
      <c r="C111" s="517" t="e">
        <f>IF('ชื่อ-มาตรฐาน7'!#REF!="","",'ชื่อ-มาตรฐาน7'!#REF!)</f>
        <v>#REF!</v>
      </c>
      <c r="D111" s="921" t="e">
        <f>IF('ชื่อ-มาตรฐาน7'!#REF!="","",'ชื่อ-มาตรฐาน7'!#REF!)</f>
        <v>#REF!</v>
      </c>
      <c r="E111" s="1079" t="e">
        <f>IF('ชื่อ-มาตรฐาน7'!#REF!="","",'ชื่อ-มาตรฐาน7'!#REF!)</f>
        <v>#REF!</v>
      </c>
      <c r="F111" s="1080"/>
      <c r="G111" s="486"/>
      <c r="H111" s="483"/>
      <c r="I111" s="483"/>
      <c r="J111" s="483"/>
      <c r="K111" s="484"/>
      <c r="L111" s="483"/>
      <c r="M111" s="483"/>
      <c r="N111" s="483"/>
      <c r="O111" s="483"/>
      <c r="P111" s="485"/>
      <c r="Q111" s="486"/>
      <c r="R111" s="483"/>
      <c r="S111" s="483"/>
      <c r="T111" s="483"/>
      <c r="U111" s="484"/>
      <c r="V111" s="483"/>
      <c r="W111" s="483"/>
      <c r="X111" s="483"/>
      <c r="Y111" s="483"/>
      <c r="Z111" s="485"/>
      <c r="AA111" s="486"/>
      <c r="AB111" s="483"/>
      <c r="AC111" s="483"/>
      <c r="AD111" s="483"/>
      <c r="AE111" s="484"/>
      <c r="AF111" s="1"/>
      <c r="AG111" s="1"/>
      <c r="AH111" s="486"/>
      <c r="AI111" s="483"/>
      <c r="AJ111" s="483"/>
      <c r="AK111" s="483"/>
      <c r="AL111" s="484"/>
      <c r="AM111" s="486"/>
      <c r="AN111" s="483"/>
      <c r="AO111" s="483"/>
      <c r="AP111" s="483"/>
      <c r="AQ111" s="484"/>
      <c r="AR111" s="483"/>
      <c r="AS111" s="495"/>
      <c r="AT111" s="495"/>
      <c r="AU111" s="495"/>
      <c r="AV111" s="496"/>
      <c r="AW111" s="486"/>
      <c r="AX111" s="495"/>
      <c r="AY111" s="495"/>
      <c r="AZ111" s="495"/>
      <c r="BA111" s="497"/>
      <c r="BB111" s="483"/>
      <c r="BC111" s="483"/>
      <c r="BD111" s="483"/>
      <c r="BE111" s="483"/>
      <c r="BF111" s="485"/>
      <c r="BG111" s="486"/>
      <c r="BH111" s="483"/>
      <c r="BI111" s="483"/>
      <c r="BJ111" s="483"/>
      <c r="BK111" s="484"/>
      <c r="BL111" s="483"/>
      <c r="BM111" s="483"/>
      <c r="BN111" s="483"/>
      <c r="BO111" s="483"/>
      <c r="BP111" s="485"/>
      <c r="BQ111" s="486"/>
      <c r="BR111" s="483"/>
      <c r="BS111" s="483"/>
      <c r="BT111" s="483"/>
      <c r="BU111" s="484"/>
      <c r="BV111" s="486"/>
      <c r="BW111" s="483"/>
      <c r="BX111" s="483"/>
      <c r="BY111" s="483"/>
      <c r="BZ111" s="484"/>
      <c r="CA111" s="25"/>
      <c r="CB111" s="483"/>
      <c r="CC111" s="483"/>
      <c r="CD111" s="483"/>
      <c r="CE111" s="483"/>
      <c r="CF111" s="485"/>
      <c r="CG111" s="486"/>
      <c r="CH111" s="483"/>
      <c r="CI111" s="483"/>
      <c r="CJ111" s="483"/>
      <c r="CK111" s="484"/>
      <c r="CL111" s="483"/>
      <c r="CM111" s="495"/>
      <c r="CN111" s="495"/>
      <c r="CO111" s="495"/>
      <c r="CP111" s="496"/>
      <c r="CQ111" s="486"/>
      <c r="CR111" s="495"/>
      <c r="CS111" s="495"/>
      <c r="CT111" s="495"/>
      <c r="CU111" s="497"/>
      <c r="CV111" s="483"/>
      <c r="CW111" s="495"/>
      <c r="CX111" s="495"/>
      <c r="CY111" s="495"/>
      <c r="CZ111" s="496"/>
      <c r="DA111" s="486"/>
      <c r="DB111" s="495"/>
      <c r="DC111" s="495"/>
      <c r="DD111" s="495"/>
      <c r="DE111" s="497"/>
      <c r="DF111" s="924"/>
      <c r="DG111" s="296"/>
      <c r="DH111" s="68"/>
      <c r="DI111" s="504"/>
      <c r="DJ111" s="505"/>
      <c r="DK111" s="505"/>
      <c r="DL111" s="506"/>
      <c r="DM111" s="507"/>
      <c r="DN111" s="507"/>
    </row>
    <row r="112" spans="1:118" ht="15" customHeight="1">
      <c r="A112" s="519" t="e">
        <f>IF('ชื่อ-มาตรฐาน7'!#REF!="","",'ชื่อ-มาตรฐาน7'!#REF!)</f>
        <v>#REF!</v>
      </c>
      <c r="B112" s="519" t="e">
        <f>IF('ชื่อ-มาตรฐาน7'!#REF!="","",'ชื่อ-มาตรฐาน7'!#REF!)</f>
        <v>#REF!</v>
      </c>
      <c r="C112" s="520" t="e">
        <f>IF('ชื่อ-มาตรฐาน7'!#REF!="","",'ชื่อ-มาตรฐาน7'!#REF!)</f>
        <v>#REF!</v>
      </c>
      <c r="D112" s="919" t="e">
        <f>IF('ชื่อ-มาตรฐาน7'!#REF!="","",'ชื่อ-มาตรฐาน7'!#REF!)</f>
        <v>#REF!</v>
      </c>
      <c r="E112" s="1068" t="e">
        <f>IF('ชื่อ-มาตรฐาน7'!#REF!="","",'ชื่อ-มาตรฐาน7'!#REF!)</f>
        <v>#REF!</v>
      </c>
      <c r="F112" s="1069"/>
      <c r="G112" s="487"/>
      <c r="H112" s="488"/>
      <c r="I112" s="488"/>
      <c r="J112" s="488"/>
      <c r="K112" s="489"/>
      <c r="L112" s="488"/>
      <c r="M112" s="488"/>
      <c r="N112" s="488"/>
      <c r="O112" s="488"/>
      <c r="P112" s="490"/>
      <c r="Q112" s="487"/>
      <c r="R112" s="488"/>
      <c r="S112" s="488"/>
      <c r="T112" s="488"/>
      <c r="U112" s="489"/>
      <c r="V112" s="488"/>
      <c r="W112" s="488"/>
      <c r="X112" s="488"/>
      <c r="Y112" s="488"/>
      <c r="Z112" s="490"/>
      <c r="AA112" s="487"/>
      <c r="AB112" s="488"/>
      <c r="AC112" s="488"/>
      <c r="AD112" s="488"/>
      <c r="AE112" s="489"/>
      <c r="AF112" s="1"/>
      <c r="AG112" s="1"/>
      <c r="AH112" s="487"/>
      <c r="AI112" s="488"/>
      <c r="AJ112" s="488"/>
      <c r="AK112" s="488"/>
      <c r="AL112" s="489"/>
      <c r="AM112" s="487"/>
      <c r="AN112" s="488"/>
      <c r="AO112" s="488"/>
      <c r="AP112" s="488"/>
      <c r="AQ112" s="489"/>
      <c r="AR112" s="488"/>
      <c r="AS112" s="498"/>
      <c r="AT112" s="498"/>
      <c r="AU112" s="498"/>
      <c r="AV112" s="499"/>
      <c r="AW112" s="487"/>
      <c r="AX112" s="498"/>
      <c r="AY112" s="498"/>
      <c r="AZ112" s="498"/>
      <c r="BA112" s="500"/>
      <c r="BB112" s="488"/>
      <c r="BC112" s="488"/>
      <c r="BD112" s="488"/>
      <c r="BE112" s="488"/>
      <c r="BF112" s="490"/>
      <c r="BG112" s="487"/>
      <c r="BH112" s="488"/>
      <c r="BI112" s="488"/>
      <c r="BJ112" s="488"/>
      <c r="BK112" s="489"/>
      <c r="BL112" s="488"/>
      <c r="BM112" s="488"/>
      <c r="BN112" s="488"/>
      <c r="BO112" s="488"/>
      <c r="BP112" s="490"/>
      <c r="BQ112" s="487"/>
      <c r="BR112" s="488"/>
      <c r="BS112" s="488"/>
      <c r="BT112" s="488"/>
      <c r="BU112" s="489"/>
      <c r="BV112" s="487"/>
      <c r="BW112" s="488"/>
      <c r="BX112" s="488"/>
      <c r="BY112" s="488"/>
      <c r="BZ112" s="489"/>
      <c r="CA112" s="26"/>
      <c r="CB112" s="488"/>
      <c r="CC112" s="488"/>
      <c r="CD112" s="488"/>
      <c r="CE112" s="488"/>
      <c r="CF112" s="490"/>
      <c r="CG112" s="487"/>
      <c r="CH112" s="488"/>
      <c r="CI112" s="488"/>
      <c r="CJ112" s="488"/>
      <c r="CK112" s="489"/>
      <c r="CL112" s="488"/>
      <c r="CM112" s="498"/>
      <c r="CN112" s="498"/>
      <c r="CO112" s="498"/>
      <c r="CP112" s="499"/>
      <c r="CQ112" s="487"/>
      <c r="CR112" s="498"/>
      <c r="CS112" s="498"/>
      <c r="CT112" s="498"/>
      <c r="CU112" s="500"/>
      <c r="CV112" s="488"/>
      <c r="CW112" s="498"/>
      <c r="CX112" s="498"/>
      <c r="CY112" s="498"/>
      <c r="CZ112" s="499"/>
      <c r="DA112" s="487"/>
      <c r="DB112" s="498"/>
      <c r="DC112" s="498"/>
      <c r="DD112" s="498"/>
      <c r="DE112" s="500"/>
      <c r="DF112" s="923"/>
      <c r="DG112" s="297"/>
      <c r="DH112" s="69"/>
      <c r="DI112" s="508"/>
      <c r="DJ112" s="509"/>
      <c r="DK112" s="509"/>
      <c r="DL112" s="510"/>
      <c r="DM112" s="511"/>
      <c r="DN112" s="511"/>
    </row>
    <row r="113" spans="1:118" ht="15" customHeight="1">
      <c r="A113" s="519" t="e">
        <f>IF('ชื่อ-มาตรฐาน7'!#REF!="","",'ชื่อ-มาตรฐาน7'!#REF!)</f>
        <v>#REF!</v>
      </c>
      <c r="B113" s="519" t="e">
        <f>IF('ชื่อ-มาตรฐาน7'!#REF!="","",'ชื่อ-มาตรฐาน7'!#REF!)</f>
        <v>#REF!</v>
      </c>
      <c r="C113" s="520" t="e">
        <f>IF('ชื่อ-มาตรฐาน7'!#REF!="","",'ชื่อ-มาตรฐาน7'!#REF!)</f>
        <v>#REF!</v>
      </c>
      <c r="D113" s="919" t="e">
        <f>IF('ชื่อ-มาตรฐาน7'!#REF!="","",'ชื่อ-มาตรฐาน7'!#REF!)</f>
        <v>#REF!</v>
      </c>
      <c r="E113" s="1068" t="e">
        <f>IF('ชื่อ-มาตรฐาน7'!#REF!="","",'ชื่อ-มาตรฐาน7'!#REF!)</f>
        <v>#REF!</v>
      </c>
      <c r="F113" s="1069"/>
      <c r="G113" s="487"/>
      <c r="H113" s="488"/>
      <c r="I113" s="488"/>
      <c r="J113" s="488"/>
      <c r="K113" s="489"/>
      <c r="L113" s="488"/>
      <c r="M113" s="488"/>
      <c r="N113" s="488"/>
      <c r="O113" s="488"/>
      <c r="P113" s="490"/>
      <c r="Q113" s="487"/>
      <c r="R113" s="488"/>
      <c r="S113" s="488"/>
      <c r="T113" s="488"/>
      <c r="U113" s="489"/>
      <c r="V113" s="488"/>
      <c r="W113" s="488"/>
      <c r="X113" s="488"/>
      <c r="Y113" s="488"/>
      <c r="Z113" s="490"/>
      <c r="AA113" s="487"/>
      <c r="AB113" s="488"/>
      <c r="AC113" s="488"/>
      <c r="AD113" s="488"/>
      <c r="AE113" s="489"/>
      <c r="AF113" s="1"/>
      <c r="AG113" s="1"/>
      <c r="AH113" s="487"/>
      <c r="AI113" s="488"/>
      <c r="AJ113" s="488"/>
      <c r="AK113" s="488"/>
      <c r="AL113" s="489"/>
      <c r="AM113" s="487"/>
      <c r="AN113" s="488"/>
      <c r="AO113" s="488"/>
      <c r="AP113" s="488"/>
      <c r="AQ113" s="489"/>
      <c r="AR113" s="488"/>
      <c r="AS113" s="498"/>
      <c r="AT113" s="498"/>
      <c r="AU113" s="498"/>
      <c r="AV113" s="499"/>
      <c r="AW113" s="487"/>
      <c r="AX113" s="498"/>
      <c r="AY113" s="498"/>
      <c r="AZ113" s="498"/>
      <c r="BA113" s="500"/>
      <c r="BB113" s="488"/>
      <c r="BC113" s="488"/>
      <c r="BD113" s="488"/>
      <c r="BE113" s="488"/>
      <c r="BF113" s="490"/>
      <c r="BG113" s="487"/>
      <c r="BH113" s="488"/>
      <c r="BI113" s="488"/>
      <c r="BJ113" s="488"/>
      <c r="BK113" s="489"/>
      <c r="BL113" s="488"/>
      <c r="BM113" s="488"/>
      <c r="BN113" s="488"/>
      <c r="BO113" s="488"/>
      <c r="BP113" s="490"/>
      <c r="BQ113" s="487"/>
      <c r="BR113" s="488"/>
      <c r="BS113" s="488"/>
      <c r="BT113" s="488"/>
      <c r="BU113" s="489"/>
      <c r="BV113" s="487"/>
      <c r="BW113" s="488"/>
      <c r="BX113" s="488"/>
      <c r="BY113" s="488"/>
      <c r="BZ113" s="489"/>
      <c r="CA113" s="26"/>
      <c r="CB113" s="488"/>
      <c r="CC113" s="488"/>
      <c r="CD113" s="488"/>
      <c r="CE113" s="488"/>
      <c r="CF113" s="490"/>
      <c r="CG113" s="487"/>
      <c r="CH113" s="488"/>
      <c r="CI113" s="488"/>
      <c r="CJ113" s="488"/>
      <c r="CK113" s="489"/>
      <c r="CL113" s="488"/>
      <c r="CM113" s="498"/>
      <c r="CN113" s="498"/>
      <c r="CO113" s="498"/>
      <c r="CP113" s="499"/>
      <c r="CQ113" s="487"/>
      <c r="CR113" s="498"/>
      <c r="CS113" s="498"/>
      <c r="CT113" s="498"/>
      <c r="CU113" s="500"/>
      <c r="CV113" s="488"/>
      <c r="CW113" s="498"/>
      <c r="CX113" s="498"/>
      <c r="CY113" s="498"/>
      <c r="CZ113" s="499"/>
      <c r="DA113" s="487"/>
      <c r="DB113" s="498"/>
      <c r="DC113" s="498"/>
      <c r="DD113" s="498"/>
      <c r="DE113" s="500"/>
      <c r="DF113" s="923"/>
      <c r="DG113" s="297"/>
      <c r="DH113" s="69"/>
      <c r="DI113" s="508"/>
      <c r="DJ113" s="509"/>
      <c r="DK113" s="509"/>
      <c r="DL113" s="510"/>
      <c r="DM113" s="511"/>
      <c r="DN113" s="511"/>
    </row>
    <row r="114" spans="1:118" ht="15" customHeight="1">
      <c r="A114" s="519" t="e">
        <f>IF('ชื่อ-มาตรฐาน7'!#REF!="","",'ชื่อ-มาตรฐาน7'!#REF!)</f>
        <v>#REF!</v>
      </c>
      <c r="B114" s="519" t="e">
        <f>IF('ชื่อ-มาตรฐาน7'!#REF!="","",'ชื่อ-มาตรฐาน7'!#REF!)</f>
        <v>#REF!</v>
      </c>
      <c r="C114" s="520" t="e">
        <f>IF('ชื่อ-มาตรฐาน7'!#REF!="","",'ชื่อ-มาตรฐาน7'!#REF!)</f>
        <v>#REF!</v>
      </c>
      <c r="D114" s="919" t="e">
        <f>IF('ชื่อ-มาตรฐาน7'!#REF!="","",'ชื่อ-มาตรฐาน7'!#REF!)</f>
        <v>#REF!</v>
      </c>
      <c r="E114" s="1068" t="e">
        <f>IF('ชื่อ-มาตรฐาน7'!#REF!="","",'ชื่อ-มาตรฐาน7'!#REF!)</f>
        <v>#REF!</v>
      </c>
      <c r="F114" s="1069"/>
      <c r="G114" s="487"/>
      <c r="H114" s="488"/>
      <c r="I114" s="488"/>
      <c r="J114" s="488"/>
      <c r="K114" s="489"/>
      <c r="L114" s="488"/>
      <c r="M114" s="488"/>
      <c r="N114" s="488"/>
      <c r="O114" s="488"/>
      <c r="P114" s="490"/>
      <c r="Q114" s="487"/>
      <c r="R114" s="488"/>
      <c r="S114" s="488"/>
      <c r="T114" s="488"/>
      <c r="U114" s="489"/>
      <c r="V114" s="488"/>
      <c r="W114" s="488"/>
      <c r="X114" s="488"/>
      <c r="Y114" s="488"/>
      <c r="Z114" s="490"/>
      <c r="AA114" s="487"/>
      <c r="AB114" s="488"/>
      <c r="AC114" s="488"/>
      <c r="AD114" s="488"/>
      <c r="AE114" s="489"/>
      <c r="AF114" s="1"/>
      <c r="AG114" s="1"/>
      <c r="AH114" s="487"/>
      <c r="AI114" s="488"/>
      <c r="AJ114" s="488"/>
      <c r="AK114" s="488"/>
      <c r="AL114" s="489"/>
      <c r="AM114" s="487"/>
      <c r="AN114" s="488"/>
      <c r="AO114" s="488"/>
      <c r="AP114" s="488"/>
      <c r="AQ114" s="489"/>
      <c r="AR114" s="488"/>
      <c r="AS114" s="498"/>
      <c r="AT114" s="498"/>
      <c r="AU114" s="498"/>
      <c r="AV114" s="499"/>
      <c r="AW114" s="487"/>
      <c r="AX114" s="498"/>
      <c r="AY114" s="498"/>
      <c r="AZ114" s="498"/>
      <c r="BA114" s="500"/>
      <c r="BB114" s="488"/>
      <c r="BC114" s="488"/>
      <c r="BD114" s="488"/>
      <c r="BE114" s="488"/>
      <c r="BF114" s="490"/>
      <c r="BG114" s="487"/>
      <c r="BH114" s="488"/>
      <c r="BI114" s="488"/>
      <c r="BJ114" s="488"/>
      <c r="BK114" s="489"/>
      <c r="BL114" s="488"/>
      <c r="BM114" s="488"/>
      <c r="BN114" s="488"/>
      <c r="BO114" s="488"/>
      <c r="BP114" s="490"/>
      <c r="BQ114" s="487"/>
      <c r="BR114" s="488"/>
      <c r="BS114" s="488"/>
      <c r="BT114" s="488"/>
      <c r="BU114" s="489"/>
      <c r="BV114" s="487"/>
      <c r="BW114" s="488"/>
      <c r="BX114" s="488"/>
      <c r="BY114" s="488"/>
      <c r="BZ114" s="489"/>
      <c r="CA114" s="26"/>
      <c r="CB114" s="488"/>
      <c r="CC114" s="488"/>
      <c r="CD114" s="488"/>
      <c r="CE114" s="488"/>
      <c r="CF114" s="490"/>
      <c r="CG114" s="487"/>
      <c r="CH114" s="488"/>
      <c r="CI114" s="488"/>
      <c r="CJ114" s="488"/>
      <c r="CK114" s="489"/>
      <c r="CL114" s="488"/>
      <c r="CM114" s="498"/>
      <c r="CN114" s="498"/>
      <c r="CO114" s="498"/>
      <c r="CP114" s="499"/>
      <c r="CQ114" s="487"/>
      <c r="CR114" s="498"/>
      <c r="CS114" s="498"/>
      <c r="CT114" s="498"/>
      <c r="CU114" s="500"/>
      <c r="CV114" s="488"/>
      <c r="CW114" s="498"/>
      <c r="CX114" s="498"/>
      <c r="CY114" s="498"/>
      <c r="CZ114" s="499"/>
      <c r="DA114" s="487"/>
      <c r="DB114" s="498"/>
      <c r="DC114" s="498"/>
      <c r="DD114" s="498"/>
      <c r="DE114" s="500"/>
      <c r="DF114" s="923"/>
      <c r="DG114" s="297"/>
      <c r="DH114" s="69"/>
      <c r="DI114" s="508"/>
      <c r="DJ114" s="509"/>
      <c r="DK114" s="509"/>
      <c r="DL114" s="510"/>
      <c r="DM114" s="511"/>
      <c r="DN114" s="511"/>
    </row>
    <row r="115" spans="1:118" ht="15" customHeight="1" thickBot="1">
      <c r="A115" s="522" t="e">
        <f>IF('ชื่อ-มาตรฐาน7'!#REF!="","",'ชื่อ-มาตรฐาน7'!#REF!)</f>
        <v>#REF!</v>
      </c>
      <c r="B115" s="522" t="e">
        <f>IF('ชื่อ-มาตรฐาน7'!#REF!="","",'ชื่อ-มาตรฐาน7'!#REF!)</f>
        <v>#REF!</v>
      </c>
      <c r="C115" s="523" t="e">
        <f>IF('ชื่อ-มาตรฐาน7'!#REF!="","",'ชื่อ-มาตรฐาน7'!#REF!)</f>
        <v>#REF!</v>
      </c>
      <c r="D115" s="920" t="e">
        <f>IF('ชื่อ-มาตรฐาน7'!#REF!="","",'ชื่อ-มาตรฐาน7'!#REF!)</f>
        <v>#REF!</v>
      </c>
      <c r="E115" s="1077" t="e">
        <f>IF('ชื่อ-มาตรฐาน7'!#REF!="","",'ชื่อ-มาตรฐาน7'!#REF!)</f>
        <v>#REF!</v>
      </c>
      <c r="F115" s="1078"/>
      <c r="G115" s="491"/>
      <c r="H115" s="492"/>
      <c r="I115" s="492"/>
      <c r="J115" s="492"/>
      <c r="K115" s="493"/>
      <c r="L115" s="492"/>
      <c r="M115" s="492"/>
      <c r="N115" s="492"/>
      <c r="O115" s="492"/>
      <c r="P115" s="494"/>
      <c r="Q115" s="491"/>
      <c r="R115" s="492"/>
      <c r="S115" s="492"/>
      <c r="T115" s="492"/>
      <c r="U115" s="493"/>
      <c r="V115" s="492"/>
      <c r="W115" s="492"/>
      <c r="X115" s="492"/>
      <c r="Y115" s="492"/>
      <c r="Z115" s="494"/>
      <c r="AA115" s="491"/>
      <c r="AB115" s="492"/>
      <c r="AC115" s="492"/>
      <c r="AD115" s="492"/>
      <c r="AE115" s="493"/>
      <c r="AF115" s="1"/>
      <c r="AG115" s="1"/>
      <c r="AH115" s="491"/>
      <c r="AI115" s="492"/>
      <c r="AJ115" s="492"/>
      <c r="AK115" s="492"/>
      <c r="AL115" s="493"/>
      <c r="AM115" s="491"/>
      <c r="AN115" s="492"/>
      <c r="AO115" s="492"/>
      <c r="AP115" s="492"/>
      <c r="AQ115" s="493"/>
      <c r="AR115" s="492"/>
      <c r="AS115" s="501"/>
      <c r="AT115" s="501"/>
      <c r="AU115" s="501"/>
      <c r="AV115" s="502"/>
      <c r="AW115" s="491"/>
      <c r="AX115" s="501"/>
      <c r="AY115" s="501"/>
      <c r="AZ115" s="501"/>
      <c r="BA115" s="503"/>
      <c r="BB115" s="492"/>
      <c r="BC115" s="492"/>
      <c r="BD115" s="492"/>
      <c r="BE115" s="492"/>
      <c r="BF115" s="494"/>
      <c r="BG115" s="491"/>
      <c r="BH115" s="492"/>
      <c r="BI115" s="492"/>
      <c r="BJ115" s="492"/>
      <c r="BK115" s="493"/>
      <c r="BL115" s="492"/>
      <c r="BM115" s="492"/>
      <c r="BN115" s="492"/>
      <c r="BO115" s="492"/>
      <c r="BP115" s="494"/>
      <c r="BQ115" s="491"/>
      <c r="BR115" s="492"/>
      <c r="BS115" s="492"/>
      <c r="BT115" s="492"/>
      <c r="BU115" s="493"/>
      <c r="BV115" s="491"/>
      <c r="BW115" s="492"/>
      <c r="BX115" s="492"/>
      <c r="BY115" s="492"/>
      <c r="BZ115" s="493"/>
      <c r="CA115" s="27"/>
      <c r="CB115" s="492"/>
      <c r="CC115" s="492"/>
      <c r="CD115" s="492"/>
      <c r="CE115" s="492"/>
      <c r="CF115" s="494"/>
      <c r="CG115" s="491"/>
      <c r="CH115" s="492"/>
      <c r="CI115" s="492"/>
      <c r="CJ115" s="492"/>
      <c r="CK115" s="493"/>
      <c r="CL115" s="492"/>
      <c r="CM115" s="501"/>
      <c r="CN115" s="501"/>
      <c r="CO115" s="501"/>
      <c r="CP115" s="502"/>
      <c r="CQ115" s="491"/>
      <c r="CR115" s="501"/>
      <c r="CS115" s="501"/>
      <c r="CT115" s="501"/>
      <c r="CU115" s="503"/>
      <c r="CV115" s="492"/>
      <c r="CW115" s="501"/>
      <c r="CX115" s="501"/>
      <c r="CY115" s="501"/>
      <c r="CZ115" s="502"/>
      <c r="DA115" s="491"/>
      <c r="DB115" s="501"/>
      <c r="DC115" s="501"/>
      <c r="DD115" s="501"/>
      <c r="DE115" s="503"/>
      <c r="DF115" s="922"/>
      <c r="DG115" s="298"/>
      <c r="DH115" s="70"/>
      <c r="DI115" s="512"/>
      <c r="DJ115" s="513"/>
      <c r="DK115" s="513"/>
      <c r="DL115" s="514"/>
      <c r="DM115" s="515"/>
      <c r="DN115" s="515"/>
    </row>
    <row r="116" spans="1:118" ht="15" customHeight="1">
      <c r="A116" s="516" t="e">
        <f>IF('ชื่อ-มาตรฐาน7'!#REF!="","",'ชื่อ-มาตรฐาน7'!#REF!)</f>
        <v>#REF!</v>
      </c>
      <c r="B116" s="516" t="e">
        <f>IF('ชื่อ-มาตรฐาน7'!#REF!="","",'ชื่อ-มาตรฐาน7'!#REF!)</f>
        <v>#REF!</v>
      </c>
      <c r="C116" s="517" t="e">
        <f>IF('ชื่อ-มาตรฐาน7'!#REF!="","",'ชื่อ-มาตรฐาน7'!#REF!)</f>
        <v>#REF!</v>
      </c>
      <c r="D116" s="921" t="e">
        <f>IF('ชื่อ-มาตรฐาน7'!#REF!="","",'ชื่อ-มาตรฐาน7'!#REF!)</f>
        <v>#REF!</v>
      </c>
      <c r="E116" s="1079" t="e">
        <f>IF('ชื่อ-มาตรฐาน7'!#REF!="","",'ชื่อ-มาตรฐาน7'!#REF!)</f>
        <v>#REF!</v>
      </c>
      <c r="F116" s="1080"/>
      <c r="G116" s="486"/>
      <c r="H116" s="483"/>
      <c r="I116" s="483"/>
      <c r="J116" s="483"/>
      <c r="K116" s="484"/>
      <c r="L116" s="483"/>
      <c r="M116" s="483"/>
      <c r="N116" s="483"/>
      <c r="O116" s="483"/>
      <c r="P116" s="485"/>
      <c r="Q116" s="486"/>
      <c r="R116" s="483"/>
      <c r="S116" s="483"/>
      <c r="T116" s="483"/>
      <c r="U116" s="484"/>
      <c r="V116" s="483"/>
      <c r="W116" s="483"/>
      <c r="X116" s="483"/>
      <c r="Y116" s="483"/>
      <c r="Z116" s="485"/>
      <c r="AA116" s="486"/>
      <c r="AB116" s="483"/>
      <c r="AC116" s="483"/>
      <c r="AD116" s="483"/>
      <c r="AE116" s="484"/>
      <c r="AF116" s="1"/>
      <c r="AG116" s="1"/>
      <c r="AH116" s="486"/>
      <c r="AI116" s="483"/>
      <c r="AJ116" s="483"/>
      <c r="AK116" s="483"/>
      <c r="AL116" s="484"/>
      <c r="AM116" s="486"/>
      <c r="AN116" s="483"/>
      <c r="AO116" s="483"/>
      <c r="AP116" s="483"/>
      <c r="AQ116" s="484"/>
      <c r="AR116" s="483"/>
      <c r="AS116" s="495"/>
      <c r="AT116" s="495"/>
      <c r="AU116" s="495"/>
      <c r="AV116" s="496"/>
      <c r="AW116" s="486"/>
      <c r="AX116" s="495"/>
      <c r="AY116" s="495"/>
      <c r="AZ116" s="495"/>
      <c r="BA116" s="497"/>
      <c r="BB116" s="483"/>
      <c r="BC116" s="483"/>
      <c r="BD116" s="483"/>
      <c r="BE116" s="483"/>
      <c r="BF116" s="485"/>
      <c r="BG116" s="486"/>
      <c r="BH116" s="483"/>
      <c r="BI116" s="483"/>
      <c r="BJ116" s="483"/>
      <c r="BK116" s="484"/>
      <c r="BL116" s="483"/>
      <c r="BM116" s="483"/>
      <c r="BN116" s="483"/>
      <c r="BO116" s="483"/>
      <c r="BP116" s="485"/>
      <c r="BQ116" s="486"/>
      <c r="BR116" s="483"/>
      <c r="BS116" s="483"/>
      <c r="BT116" s="483"/>
      <c r="BU116" s="484"/>
      <c r="BV116" s="486"/>
      <c r="BW116" s="483"/>
      <c r="BX116" s="483"/>
      <c r="BY116" s="483"/>
      <c r="BZ116" s="484"/>
      <c r="CA116" s="25"/>
      <c r="CB116" s="483"/>
      <c r="CC116" s="483"/>
      <c r="CD116" s="483"/>
      <c r="CE116" s="483"/>
      <c r="CF116" s="485"/>
      <c r="CG116" s="486"/>
      <c r="CH116" s="483"/>
      <c r="CI116" s="483"/>
      <c r="CJ116" s="483"/>
      <c r="CK116" s="484"/>
      <c r="CL116" s="483"/>
      <c r="CM116" s="495"/>
      <c r="CN116" s="495"/>
      <c r="CO116" s="495"/>
      <c r="CP116" s="496"/>
      <c r="CQ116" s="486"/>
      <c r="CR116" s="495"/>
      <c r="CS116" s="495"/>
      <c r="CT116" s="495"/>
      <c r="CU116" s="497"/>
      <c r="CV116" s="483"/>
      <c r="CW116" s="495"/>
      <c r="CX116" s="495"/>
      <c r="CY116" s="495"/>
      <c r="CZ116" s="496"/>
      <c r="DA116" s="486"/>
      <c r="DB116" s="495"/>
      <c r="DC116" s="495"/>
      <c r="DD116" s="495"/>
      <c r="DE116" s="497"/>
      <c r="DF116" s="924"/>
      <c r="DG116" s="296"/>
      <c r="DH116" s="68"/>
      <c r="DI116" s="504"/>
      <c r="DJ116" s="505"/>
      <c r="DK116" s="505"/>
      <c r="DL116" s="506"/>
      <c r="DM116" s="507"/>
      <c r="DN116" s="507"/>
    </row>
    <row r="117" spans="1:118" ht="15" customHeight="1">
      <c r="A117" s="519" t="e">
        <f>IF('ชื่อ-มาตรฐาน7'!#REF!="","",'ชื่อ-มาตรฐาน7'!#REF!)</f>
        <v>#REF!</v>
      </c>
      <c r="B117" s="519" t="e">
        <f>IF('ชื่อ-มาตรฐาน7'!#REF!="","",'ชื่อ-มาตรฐาน7'!#REF!)</f>
        <v>#REF!</v>
      </c>
      <c r="C117" s="520" t="e">
        <f>IF('ชื่อ-มาตรฐาน7'!#REF!="","",'ชื่อ-มาตรฐาน7'!#REF!)</f>
        <v>#REF!</v>
      </c>
      <c r="D117" s="919" t="e">
        <f>IF('ชื่อ-มาตรฐาน7'!#REF!="","",'ชื่อ-มาตรฐาน7'!#REF!)</f>
        <v>#REF!</v>
      </c>
      <c r="E117" s="1068" t="e">
        <f>IF('ชื่อ-มาตรฐาน7'!#REF!="","",'ชื่อ-มาตรฐาน7'!#REF!)</f>
        <v>#REF!</v>
      </c>
      <c r="F117" s="1069"/>
      <c r="G117" s="487"/>
      <c r="H117" s="488"/>
      <c r="I117" s="488"/>
      <c r="J117" s="488"/>
      <c r="K117" s="489"/>
      <c r="L117" s="488"/>
      <c r="M117" s="488"/>
      <c r="N117" s="488"/>
      <c r="O117" s="488"/>
      <c r="P117" s="490"/>
      <c r="Q117" s="487"/>
      <c r="R117" s="488"/>
      <c r="S117" s="488"/>
      <c r="T117" s="488"/>
      <c r="U117" s="489"/>
      <c r="V117" s="488"/>
      <c r="W117" s="488"/>
      <c r="X117" s="488"/>
      <c r="Y117" s="488"/>
      <c r="Z117" s="490"/>
      <c r="AA117" s="487"/>
      <c r="AB117" s="488"/>
      <c r="AC117" s="488"/>
      <c r="AD117" s="488"/>
      <c r="AE117" s="489"/>
      <c r="AF117" s="1"/>
      <c r="AG117" s="1"/>
      <c r="AH117" s="487"/>
      <c r="AI117" s="488"/>
      <c r="AJ117" s="488"/>
      <c r="AK117" s="488"/>
      <c r="AL117" s="489"/>
      <c r="AM117" s="487"/>
      <c r="AN117" s="488"/>
      <c r="AO117" s="488"/>
      <c r="AP117" s="488"/>
      <c r="AQ117" s="489"/>
      <c r="AR117" s="488"/>
      <c r="AS117" s="498"/>
      <c r="AT117" s="498"/>
      <c r="AU117" s="498"/>
      <c r="AV117" s="499"/>
      <c r="AW117" s="487"/>
      <c r="AX117" s="498"/>
      <c r="AY117" s="498"/>
      <c r="AZ117" s="498"/>
      <c r="BA117" s="500"/>
      <c r="BB117" s="488"/>
      <c r="BC117" s="488"/>
      <c r="BD117" s="488"/>
      <c r="BE117" s="488"/>
      <c r="BF117" s="490"/>
      <c r="BG117" s="487"/>
      <c r="BH117" s="488"/>
      <c r="BI117" s="488"/>
      <c r="BJ117" s="488"/>
      <c r="BK117" s="489"/>
      <c r="BL117" s="488"/>
      <c r="BM117" s="488"/>
      <c r="BN117" s="488"/>
      <c r="BO117" s="488"/>
      <c r="BP117" s="490"/>
      <c r="BQ117" s="487"/>
      <c r="BR117" s="488"/>
      <c r="BS117" s="488"/>
      <c r="BT117" s="488"/>
      <c r="BU117" s="489"/>
      <c r="BV117" s="487"/>
      <c r="BW117" s="488"/>
      <c r="BX117" s="488"/>
      <c r="BY117" s="488"/>
      <c r="BZ117" s="489"/>
      <c r="CA117" s="26"/>
      <c r="CB117" s="488"/>
      <c r="CC117" s="488"/>
      <c r="CD117" s="488"/>
      <c r="CE117" s="488"/>
      <c r="CF117" s="490"/>
      <c r="CG117" s="487"/>
      <c r="CH117" s="488"/>
      <c r="CI117" s="488"/>
      <c r="CJ117" s="488"/>
      <c r="CK117" s="489"/>
      <c r="CL117" s="488"/>
      <c r="CM117" s="498"/>
      <c r="CN117" s="498"/>
      <c r="CO117" s="498"/>
      <c r="CP117" s="499"/>
      <c r="CQ117" s="487"/>
      <c r="CR117" s="498"/>
      <c r="CS117" s="498"/>
      <c r="CT117" s="498"/>
      <c r="CU117" s="500"/>
      <c r="CV117" s="488"/>
      <c r="CW117" s="498"/>
      <c r="CX117" s="498"/>
      <c r="CY117" s="498"/>
      <c r="CZ117" s="499"/>
      <c r="DA117" s="487"/>
      <c r="DB117" s="498"/>
      <c r="DC117" s="498"/>
      <c r="DD117" s="498"/>
      <c r="DE117" s="500"/>
      <c r="DF117" s="923"/>
      <c r="DG117" s="297"/>
      <c r="DH117" s="69"/>
      <c r="DI117" s="508"/>
      <c r="DJ117" s="509"/>
      <c r="DK117" s="509"/>
      <c r="DL117" s="510"/>
      <c r="DM117" s="511"/>
      <c r="DN117" s="511"/>
    </row>
    <row r="118" spans="1:118" ht="15" customHeight="1">
      <c r="A118" s="519" t="e">
        <f>IF('ชื่อ-มาตรฐาน7'!#REF!="","",'ชื่อ-มาตรฐาน7'!#REF!)</f>
        <v>#REF!</v>
      </c>
      <c r="B118" s="519" t="e">
        <f>IF('ชื่อ-มาตรฐาน7'!#REF!="","",'ชื่อ-มาตรฐาน7'!#REF!)</f>
        <v>#REF!</v>
      </c>
      <c r="C118" s="520" t="e">
        <f>IF('ชื่อ-มาตรฐาน7'!#REF!="","",'ชื่อ-มาตรฐาน7'!#REF!)</f>
        <v>#REF!</v>
      </c>
      <c r="D118" s="919" t="e">
        <f>IF('ชื่อ-มาตรฐาน7'!#REF!="","",'ชื่อ-มาตรฐาน7'!#REF!)</f>
        <v>#REF!</v>
      </c>
      <c r="E118" s="1068" t="e">
        <f>IF('ชื่อ-มาตรฐาน7'!#REF!="","",'ชื่อ-มาตรฐาน7'!#REF!)</f>
        <v>#REF!</v>
      </c>
      <c r="F118" s="1069"/>
      <c r="G118" s="487"/>
      <c r="H118" s="488"/>
      <c r="I118" s="488"/>
      <c r="J118" s="488"/>
      <c r="K118" s="489"/>
      <c r="L118" s="488"/>
      <c r="M118" s="488"/>
      <c r="N118" s="488"/>
      <c r="O118" s="488"/>
      <c r="P118" s="490"/>
      <c r="Q118" s="487"/>
      <c r="R118" s="488"/>
      <c r="S118" s="488"/>
      <c r="T118" s="488"/>
      <c r="U118" s="489"/>
      <c r="V118" s="488"/>
      <c r="W118" s="488"/>
      <c r="X118" s="488"/>
      <c r="Y118" s="488"/>
      <c r="Z118" s="490"/>
      <c r="AA118" s="487"/>
      <c r="AB118" s="488"/>
      <c r="AC118" s="488"/>
      <c r="AD118" s="488"/>
      <c r="AE118" s="489"/>
      <c r="AF118" s="1"/>
      <c r="AG118" s="1"/>
      <c r="AH118" s="487"/>
      <c r="AI118" s="488"/>
      <c r="AJ118" s="488"/>
      <c r="AK118" s="488"/>
      <c r="AL118" s="489"/>
      <c r="AM118" s="487"/>
      <c r="AN118" s="488"/>
      <c r="AO118" s="488"/>
      <c r="AP118" s="488"/>
      <c r="AQ118" s="489"/>
      <c r="AR118" s="488"/>
      <c r="AS118" s="498"/>
      <c r="AT118" s="498"/>
      <c r="AU118" s="498"/>
      <c r="AV118" s="499"/>
      <c r="AW118" s="487"/>
      <c r="AX118" s="498"/>
      <c r="AY118" s="498"/>
      <c r="AZ118" s="498"/>
      <c r="BA118" s="500"/>
      <c r="BB118" s="488"/>
      <c r="BC118" s="488"/>
      <c r="BD118" s="488"/>
      <c r="BE118" s="488"/>
      <c r="BF118" s="490"/>
      <c r="BG118" s="487"/>
      <c r="BH118" s="488"/>
      <c r="BI118" s="488"/>
      <c r="BJ118" s="488"/>
      <c r="BK118" s="489"/>
      <c r="BL118" s="488"/>
      <c r="BM118" s="488"/>
      <c r="BN118" s="488"/>
      <c r="BO118" s="488"/>
      <c r="BP118" s="490"/>
      <c r="BQ118" s="487"/>
      <c r="BR118" s="488"/>
      <c r="BS118" s="488"/>
      <c r="BT118" s="488"/>
      <c r="BU118" s="489"/>
      <c r="BV118" s="487"/>
      <c r="BW118" s="488"/>
      <c r="BX118" s="488"/>
      <c r="BY118" s="488"/>
      <c r="BZ118" s="489"/>
      <c r="CA118" s="26"/>
      <c r="CB118" s="488"/>
      <c r="CC118" s="488"/>
      <c r="CD118" s="488"/>
      <c r="CE118" s="488"/>
      <c r="CF118" s="490"/>
      <c r="CG118" s="487"/>
      <c r="CH118" s="488"/>
      <c r="CI118" s="488"/>
      <c r="CJ118" s="488"/>
      <c r="CK118" s="489"/>
      <c r="CL118" s="488"/>
      <c r="CM118" s="498"/>
      <c r="CN118" s="498"/>
      <c r="CO118" s="498"/>
      <c r="CP118" s="499"/>
      <c r="CQ118" s="487"/>
      <c r="CR118" s="498"/>
      <c r="CS118" s="498"/>
      <c r="CT118" s="498"/>
      <c r="CU118" s="500"/>
      <c r="CV118" s="488"/>
      <c r="CW118" s="498"/>
      <c r="CX118" s="498"/>
      <c r="CY118" s="498"/>
      <c r="CZ118" s="499"/>
      <c r="DA118" s="487"/>
      <c r="DB118" s="498"/>
      <c r="DC118" s="498"/>
      <c r="DD118" s="498"/>
      <c r="DE118" s="500"/>
      <c r="DF118" s="923"/>
      <c r="DG118" s="297"/>
      <c r="DH118" s="69"/>
      <c r="DI118" s="508"/>
      <c r="DJ118" s="509"/>
      <c r="DK118" s="509"/>
      <c r="DL118" s="510"/>
      <c r="DM118" s="511"/>
      <c r="DN118" s="511"/>
    </row>
    <row r="119" spans="1:118" ht="15" customHeight="1">
      <c r="A119" s="519" t="e">
        <f>IF('ชื่อ-มาตรฐาน7'!#REF!="","",'ชื่อ-มาตรฐาน7'!#REF!)</f>
        <v>#REF!</v>
      </c>
      <c r="B119" s="519" t="e">
        <f>IF('ชื่อ-มาตรฐาน7'!#REF!="","",'ชื่อ-มาตรฐาน7'!#REF!)</f>
        <v>#REF!</v>
      </c>
      <c r="C119" s="520" t="e">
        <f>IF('ชื่อ-มาตรฐาน7'!#REF!="","",'ชื่อ-มาตรฐาน7'!#REF!)</f>
        <v>#REF!</v>
      </c>
      <c r="D119" s="919" t="e">
        <f>IF('ชื่อ-มาตรฐาน7'!#REF!="","",'ชื่อ-มาตรฐาน7'!#REF!)</f>
        <v>#REF!</v>
      </c>
      <c r="E119" s="1068" t="e">
        <f>IF('ชื่อ-มาตรฐาน7'!#REF!="","",'ชื่อ-มาตรฐาน7'!#REF!)</f>
        <v>#REF!</v>
      </c>
      <c r="F119" s="1069"/>
      <c r="G119" s="487"/>
      <c r="H119" s="488"/>
      <c r="I119" s="488"/>
      <c r="J119" s="488"/>
      <c r="K119" s="489"/>
      <c r="L119" s="488"/>
      <c r="M119" s="488"/>
      <c r="N119" s="488"/>
      <c r="O119" s="488"/>
      <c r="P119" s="490"/>
      <c r="Q119" s="487"/>
      <c r="R119" s="488"/>
      <c r="S119" s="488"/>
      <c r="T119" s="488"/>
      <c r="U119" s="489"/>
      <c r="V119" s="488"/>
      <c r="W119" s="488"/>
      <c r="X119" s="488"/>
      <c r="Y119" s="488"/>
      <c r="Z119" s="490"/>
      <c r="AA119" s="487"/>
      <c r="AB119" s="488"/>
      <c r="AC119" s="488"/>
      <c r="AD119" s="488"/>
      <c r="AE119" s="489"/>
      <c r="AF119" s="1"/>
      <c r="AG119" s="1"/>
      <c r="AH119" s="487"/>
      <c r="AI119" s="488"/>
      <c r="AJ119" s="488"/>
      <c r="AK119" s="488"/>
      <c r="AL119" s="489"/>
      <c r="AM119" s="487"/>
      <c r="AN119" s="488"/>
      <c r="AO119" s="488"/>
      <c r="AP119" s="488"/>
      <c r="AQ119" s="489"/>
      <c r="AR119" s="488"/>
      <c r="AS119" s="498"/>
      <c r="AT119" s="498"/>
      <c r="AU119" s="498"/>
      <c r="AV119" s="499"/>
      <c r="AW119" s="487"/>
      <c r="AX119" s="498"/>
      <c r="AY119" s="498"/>
      <c r="AZ119" s="498"/>
      <c r="BA119" s="500"/>
      <c r="BB119" s="488"/>
      <c r="BC119" s="488"/>
      <c r="BD119" s="488"/>
      <c r="BE119" s="488"/>
      <c r="BF119" s="490"/>
      <c r="BG119" s="487"/>
      <c r="BH119" s="488"/>
      <c r="BI119" s="488"/>
      <c r="BJ119" s="488"/>
      <c r="BK119" s="489"/>
      <c r="BL119" s="488"/>
      <c r="BM119" s="488"/>
      <c r="BN119" s="488"/>
      <c r="BO119" s="488"/>
      <c r="BP119" s="490"/>
      <c r="BQ119" s="487"/>
      <c r="BR119" s="488"/>
      <c r="BS119" s="488"/>
      <c r="BT119" s="488"/>
      <c r="BU119" s="489"/>
      <c r="BV119" s="487"/>
      <c r="BW119" s="488"/>
      <c r="BX119" s="488"/>
      <c r="BY119" s="488"/>
      <c r="BZ119" s="489"/>
      <c r="CA119" s="26"/>
      <c r="CB119" s="488"/>
      <c r="CC119" s="488"/>
      <c r="CD119" s="488"/>
      <c r="CE119" s="488"/>
      <c r="CF119" s="490"/>
      <c r="CG119" s="487"/>
      <c r="CH119" s="488"/>
      <c r="CI119" s="488"/>
      <c r="CJ119" s="488"/>
      <c r="CK119" s="489"/>
      <c r="CL119" s="488"/>
      <c r="CM119" s="498"/>
      <c r="CN119" s="498"/>
      <c r="CO119" s="498"/>
      <c r="CP119" s="499"/>
      <c r="CQ119" s="487"/>
      <c r="CR119" s="498"/>
      <c r="CS119" s="498"/>
      <c r="CT119" s="498"/>
      <c r="CU119" s="500"/>
      <c r="CV119" s="488"/>
      <c r="CW119" s="498"/>
      <c r="CX119" s="498"/>
      <c r="CY119" s="498"/>
      <c r="CZ119" s="499"/>
      <c r="DA119" s="487"/>
      <c r="DB119" s="498"/>
      <c r="DC119" s="498"/>
      <c r="DD119" s="498"/>
      <c r="DE119" s="500"/>
      <c r="DF119" s="923"/>
      <c r="DG119" s="297"/>
      <c r="DH119" s="69"/>
      <c r="DI119" s="508"/>
      <c r="DJ119" s="509"/>
      <c r="DK119" s="509"/>
      <c r="DL119" s="510"/>
      <c r="DM119" s="511"/>
      <c r="DN119" s="511"/>
    </row>
    <row r="120" spans="1:118" ht="15" customHeight="1" thickBot="1">
      <c r="A120" s="522" t="e">
        <f>IF('ชื่อ-มาตรฐาน7'!#REF!="","",'ชื่อ-มาตรฐาน7'!#REF!)</f>
        <v>#REF!</v>
      </c>
      <c r="B120" s="522" t="e">
        <f>IF('ชื่อ-มาตรฐาน7'!#REF!="","",'ชื่อ-มาตรฐาน7'!#REF!)</f>
        <v>#REF!</v>
      </c>
      <c r="C120" s="523" t="e">
        <f>IF('ชื่อ-มาตรฐาน7'!#REF!="","",'ชื่อ-มาตรฐาน7'!#REF!)</f>
        <v>#REF!</v>
      </c>
      <c r="D120" s="920" t="e">
        <f>IF('ชื่อ-มาตรฐาน7'!#REF!="","",'ชื่อ-มาตรฐาน7'!#REF!)</f>
        <v>#REF!</v>
      </c>
      <c r="E120" s="1077" t="e">
        <f>IF('ชื่อ-มาตรฐาน7'!#REF!="","",'ชื่อ-มาตรฐาน7'!#REF!)</f>
        <v>#REF!</v>
      </c>
      <c r="F120" s="1078"/>
      <c r="G120" s="491"/>
      <c r="H120" s="492"/>
      <c r="I120" s="492"/>
      <c r="J120" s="492"/>
      <c r="K120" s="493"/>
      <c r="L120" s="492"/>
      <c r="M120" s="492"/>
      <c r="N120" s="492"/>
      <c r="O120" s="492"/>
      <c r="P120" s="494"/>
      <c r="Q120" s="491"/>
      <c r="R120" s="492"/>
      <c r="S120" s="492"/>
      <c r="T120" s="492"/>
      <c r="U120" s="493"/>
      <c r="V120" s="492"/>
      <c r="W120" s="492"/>
      <c r="X120" s="492"/>
      <c r="Y120" s="492"/>
      <c r="Z120" s="494"/>
      <c r="AA120" s="491"/>
      <c r="AB120" s="492"/>
      <c r="AC120" s="492"/>
      <c r="AD120" s="492"/>
      <c r="AE120" s="493"/>
      <c r="AF120" s="1"/>
      <c r="AG120" s="1"/>
      <c r="AH120" s="491"/>
      <c r="AI120" s="492"/>
      <c r="AJ120" s="492"/>
      <c r="AK120" s="492"/>
      <c r="AL120" s="493"/>
      <c r="AM120" s="491"/>
      <c r="AN120" s="492"/>
      <c r="AO120" s="492"/>
      <c r="AP120" s="492"/>
      <c r="AQ120" s="493"/>
      <c r="AR120" s="492"/>
      <c r="AS120" s="501"/>
      <c r="AT120" s="501"/>
      <c r="AU120" s="501"/>
      <c r="AV120" s="502"/>
      <c r="AW120" s="491"/>
      <c r="AX120" s="501"/>
      <c r="AY120" s="501"/>
      <c r="AZ120" s="501"/>
      <c r="BA120" s="503"/>
      <c r="BB120" s="492"/>
      <c r="BC120" s="492"/>
      <c r="BD120" s="492"/>
      <c r="BE120" s="492"/>
      <c r="BF120" s="494"/>
      <c r="BG120" s="491"/>
      <c r="BH120" s="492"/>
      <c r="BI120" s="492"/>
      <c r="BJ120" s="492"/>
      <c r="BK120" s="493"/>
      <c r="BL120" s="492"/>
      <c r="BM120" s="492"/>
      <c r="BN120" s="492"/>
      <c r="BO120" s="492"/>
      <c r="BP120" s="494"/>
      <c r="BQ120" s="491"/>
      <c r="BR120" s="492"/>
      <c r="BS120" s="492"/>
      <c r="BT120" s="492"/>
      <c r="BU120" s="493"/>
      <c r="BV120" s="491"/>
      <c r="BW120" s="492"/>
      <c r="BX120" s="492"/>
      <c r="BY120" s="492"/>
      <c r="BZ120" s="493"/>
      <c r="CA120" s="27"/>
      <c r="CB120" s="492"/>
      <c r="CC120" s="492"/>
      <c r="CD120" s="492"/>
      <c r="CE120" s="492"/>
      <c r="CF120" s="494"/>
      <c r="CG120" s="491"/>
      <c r="CH120" s="492"/>
      <c r="CI120" s="492"/>
      <c r="CJ120" s="492"/>
      <c r="CK120" s="493"/>
      <c r="CL120" s="492"/>
      <c r="CM120" s="501"/>
      <c r="CN120" s="501"/>
      <c r="CO120" s="501"/>
      <c r="CP120" s="502"/>
      <c r="CQ120" s="491"/>
      <c r="CR120" s="501"/>
      <c r="CS120" s="501"/>
      <c r="CT120" s="501"/>
      <c r="CU120" s="503"/>
      <c r="CV120" s="492"/>
      <c r="CW120" s="501"/>
      <c r="CX120" s="501"/>
      <c r="CY120" s="501"/>
      <c r="CZ120" s="502"/>
      <c r="DA120" s="491"/>
      <c r="DB120" s="501"/>
      <c r="DC120" s="501"/>
      <c r="DD120" s="501"/>
      <c r="DE120" s="503"/>
      <c r="DF120" s="922"/>
      <c r="DG120" s="298"/>
      <c r="DH120" s="70"/>
      <c r="DI120" s="512"/>
      <c r="DJ120" s="513"/>
      <c r="DK120" s="513"/>
      <c r="DL120" s="514"/>
      <c r="DM120" s="515"/>
      <c r="DN120" s="515"/>
    </row>
    <row r="121" spans="1:118" ht="15" customHeight="1">
      <c r="A121" s="516" t="e">
        <f>IF('ชื่อ-มาตรฐาน7'!#REF!="","",'ชื่อ-มาตรฐาน7'!#REF!)</f>
        <v>#REF!</v>
      </c>
      <c r="B121" s="516" t="e">
        <f>IF('ชื่อ-มาตรฐาน7'!#REF!="","",'ชื่อ-มาตรฐาน7'!#REF!)</f>
        <v>#REF!</v>
      </c>
      <c r="C121" s="517" t="e">
        <f>IF('ชื่อ-มาตรฐาน7'!#REF!="","",'ชื่อ-มาตรฐาน7'!#REF!)</f>
        <v>#REF!</v>
      </c>
      <c r="D121" s="921" t="e">
        <f>IF('ชื่อ-มาตรฐาน7'!#REF!="","",'ชื่อ-มาตรฐาน7'!#REF!)</f>
        <v>#REF!</v>
      </c>
      <c r="E121" s="1079" t="e">
        <f>IF('ชื่อ-มาตรฐาน7'!#REF!="","",'ชื่อ-มาตรฐาน7'!#REF!)</f>
        <v>#REF!</v>
      </c>
      <c r="F121" s="1080"/>
      <c r="G121" s="486"/>
      <c r="H121" s="483"/>
      <c r="I121" s="483"/>
      <c r="J121" s="483"/>
      <c r="K121" s="484"/>
      <c r="L121" s="483"/>
      <c r="M121" s="483"/>
      <c r="N121" s="483"/>
      <c r="O121" s="483"/>
      <c r="P121" s="485"/>
      <c r="Q121" s="486"/>
      <c r="R121" s="483"/>
      <c r="S121" s="483"/>
      <c r="T121" s="483"/>
      <c r="U121" s="484"/>
      <c r="V121" s="483"/>
      <c r="W121" s="483"/>
      <c r="X121" s="483"/>
      <c r="Y121" s="483"/>
      <c r="Z121" s="485"/>
      <c r="AA121" s="486"/>
      <c r="AB121" s="483"/>
      <c r="AC121" s="483"/>
      <c r="AD121" s="483"/>
      <c r="AE121" s="484"/>
      <c r="AF121" s="1"/>
      <c r="AG121" s="1"/>
      <c r="AH121" s="486"/>
      <c r="AI121" s="483"/>
      <c r="AJ121" s="483"/>
      <c r="AK121" s="483"/>
      <c r="AL121" s="484"/>
      <c r="AM121" s="486"/>
      <c r="AN121" s="483"/>
      <c r="AO121" s="483"/>
      <c r="AP121" s="483"/>
      <c r="AQ121" s="484"/>
      <c r="AR121" s="483"/>
      <c r="AS121" s="495"/>
      <c r="AT121" s="495"/>
      <c r="AU121" s="495"/>
      <c r="AV121" s="496"/>
      <c r="AW121" s="486"/>
      <c r="AX121" s="495"/>
      <c r="AY121" s="495"/>
      <c r="AZ121" s="495"/>
      <c r="BA121" s="497"/>
      <c r="BB121" s="483"/>
      <c r="BC121" s="483"/>
      <c r="BD121" s="483"/>
      <c r="BE121" s="483"/>
      <c r="BF121" s="485"/>
      <c r="BG121" s="486"/>
      <c r="BH121" s="483"/>
      <c r="BI121" s="483"/>
      <c r="BJ121" s="483"/>
      <c r="BK121" s="484"/>
      <c r="BL121" s="483"/>
      <c r="BM121" s="483"/>
      <c r="BN121" s="483"/>
      <c r="BO121" s="483"/>
      <c r="BP121" s="485"/>
      <c r="BQ121" s="486"/>
      <c r="BR121" s="483"/>
      <c r="BS121" s="483"/>
      <c r="BT121" s="483"/>
      <c r="BU121" s="484"/>
      <c r="BV121" s="486"/>
      <c r="BW121" s="483"/>
      <c r="BX121" s="483"/>
      <c r="BY121" s="483"/>
      <c r="BZ121" s="484"/>
      <c r="CA121" s="25"/>
      <c r="CB121" s="483"/>
      <c r="CC121" s="483"/>
      <c r="CD121" s="483"/>
      <c r="CE121" s="483"/>
      <c r="CF121" s="485"/>
      <c r="CG121" s="486"/>
      <c r="CH121" s="483"/>
      <c r="CI121" s="483"/>
      <c r="CJ121" s="483"/>
      <c r="CK121" s="484"/>
      <c r="CL121" s="483"/>
      <c r="CM121" s="495"/>
      <c r="CN121" s="495"/>
      <c r="CO121" s="495"/>
      <c r="CP121" s="496"/>
      <c r="CQ121" s="486"/>
      <c r="CR121" s="495"/>
      <c r="CS121" s="495"/>
      <c r="CT121" s="495"/>
      <c r="CU121" s="497"/>
      <c r="CV121" s="483"/>
      <c r="CW121" s="495"/>
      <c r="CX121" s="495"/>
      <c r="CY121" s="495"/>
      <c r="CZ121" s="496"/>
      <c r="DA121" s="486"/>
      <c r="DB121" s="495"/>
      <c r="DC121" s="495"/>
      <c r="DD121" s="495"/>
      <c r="DE121" s="497"/>
      <c r="DF121" s="924"/>
      <c r="DG121" s="296"/>
      <c r="DH121" s="68"/>
      <c r="DI121" s="504"/>
      <c r="DJ121" s="505"/>
      <c r="DK121" s="505"/>
      <c r="DL121" s="506"/>
      <c r="DM121" s="507"/>
      <c r="DN121" s="507"/>
    </row>
    <row r="122" spans="1:118" ht="15" customHeight="1">
      <c r="A122" s="519" t="e">
        <f>IF('ชื่อ-มาตรฐาน7'!#REF!="","",'ชื่อ-มาตรฐาน7'!#REF!)</f>
        <v>#REF!</v>
      </c>
      <c r="B122" s="519" t="e">
        <f>IF('ชื่อ-มาตรฐาน7'!#REF!="","",'ชื่อ-มาตรฐาน7'!#REF!)</f>
        <v>#REF!</v>
      </c>
      <c r="C122" s="520" t="e">
        <f>IF('ชื่อ-มาตรฐาน7'!#REF!="","",'ชื่อ-มาตรฐาน7'!#REF!)</f>
        <v>#REF!</v>
      </c>
      <c r="D122" s="919" t="e">
        <f>IF('ชื่อ-มาตรฐาน7'!#REF!="","",'ชื่อ-มาตรฐาน7'!#REF!)</f>
        <v>#REF!</v>
      </c>
      <c r="E122" s="1068" t="e">
        <f>IF('ชื่อ-มาตรฐาน7'!#REF!="","",'ชื่อ-มาตรฐาน7'!#REF!)</f>
        <v>#REF!</v>
      </c>
      <c r="F122" s="1069"/>
      <c r="G122" s="487"/>
      <c r="H122" s="488"/>
      <c r="I122" s="488"/>
      <c r="J122" s="488"/>
      <c r="K122" s="489"/>
      <c r="L122" s="488"/>
      <c r="M122" s="488"/>
      <c r="N122" s="488"/>
      <c r="O122" s="488"/>
      <c r="P122" s="490"/>
      <c r="Q122" s="487"/>
      <c r="R122" s="488"/>
      <c r="S122" s="488"/>
      <c r="T122" s="488"/>
      <c r="U122" s="489"/>
      <c r="V122" s="488"/>
      <c r="W122" s="488"/>
      <c r="X122" s="488"/>
      <c r="Y122" s="488"/>
      <c r="Z122" s="490"/>
      <c r="AA122" s="487"/>
      <c r="AB122" s="488"/>
      <c r="AC122" s="488"/>
      <c r="AD122" s="488"/>
      <c r="AE122" s="489"/>
      <c r="AF122" s="1"/>
      <c r="AG122" s="1"/>
      <c r="AH122" s="487"/>
      <c r="AI122" s="488"/>
      <c r="AJ122" s="488"/>
      <c r="AK122" s="488"/>
      <c r="AL122" s="489"/>
      <c r="AM122" s="487"/>
      <c r="AN122" s="488"/>
      <c r="AO122" s="488"/>
      <c r="AP122" s="488"/>
      <c r="AQ122" s="489"/>
      <c r="AR122" s="488"/>
      <c r="AS122" s="498"/>
      <c r="AT122" s="498"/>
      <c r="AU122" s="498"/>
      <c r="AV122" s="499"/>
      <c r="AW122" s="487"/>
      <c r="AX122" s="498"/>
      <c r="AY122" s="498"/>
      <c r="AZ122" s="498"/>
      <c r="BA122" s="500"/>
      <c r="BB122" s="488"/>
      <c r="BC122" s="488"/>
      <c r="BD122" s="488"/>
      <c r="BE122" s="488"/>
      <c r="BF122" s="490"/>
      <c r="BG122" s="487"/>
      <c r="BH122" s="488"/>
      <c r="BI122" s="488"/>
      <c r="BJ122" s="488"/>
      <c r="BK122" s="489"/>
      <c r="BL122" s="488"/>
      <c r="BM122" s="488"/>
      <c r="BN122" s="488"/>
      <c r="BO122" s="488"/>
      <c r="BP122" s="490"/>
      <c r="BQ122" s="487"/>
      <c r="BR122" s="488"/>
      <c r="BS122" s="488"/>
      <c r="BT122" s="488"/>
      <c r="BU122" s="489"/>
      <c r="BV122" s="487"/>
      <c r="BW122" s="488"/>
      <c r="BX122" s="488"/>
      <c r="BY122" s="488"/>
      <c r="BZ122" s="489"/>
      <c r="CA122" s="26"/>
      <c r="CB122" s="488"/>
      <c r="CC122" s="488"/>
      <c r="CD122" s="488"/>
      <c r="CE122" s="488"/>
      <c r="CF122" s="490"/>
      <c r="CG122" s="487"/>
      <c r="CH122" s="488"/>
      <c r="CI122" s="488"/>
      <c r="CJ122" s="488"/>
      <c r="CK122" s="489"/>
      <c r="CL122" s="488"/>
      <c r="CM122" s="498"/>
      <c r="CN122" s="498"/>
      <c r="CO122" s="498"/>
      <c r="CP122" s="499"/>
      <c r="CQ122" s="487"/>
      <c r="CR122" s="498"/>
      <c r="CS122" s="498"/>
      <c r="CT122" s="498"/>
      <c r="CU122" s="500"/>
      <c r="CV122" s="488"/>
      <c r="CW122" s="498"/>
      <c r="CX122" s="498"/>
      <c r="CY122" s="498"/>
      <c r="CZ122" s="499"/>
      <c r="DA122" s="487"/>
      <c r="DB122" s="498"/>
      <c r="DC122" s="498"/>
      <c r="DD122" s="498"/>
      <c r="DE122" s="500"/>
      <c r="DF122" s="923"/>
      <c r="DG122" s="297"/>
      <c r="DH122" s="69"/>
      <c r="DI122" s="508"/>
      <c r="DJ122" s="509"/>
      <c r="DK122" s="509"/>
      <c r="DL122" s="510"/>
      <c r="DM122" s="511"/>
      <c r="DN122" s="511"/>
    </row>
    <row r="123" spans="1:118" ht="15" customHeight="1">
      <c r="A123" s="519" t="e">
        <f>IF('ชื่อ-มาตรฐาน7'!#REF!="","",'ชื่อ-มาตรฐาน7'!#REF!)</f>
        <v>#REF!</v>
      </c>
      <c r="B123" s="519" t="e">
        <f>IF('ชื่อ-มาตรฐาน7'!#REF!="","",'ชื่อ-มาตรฐาน7'!#REF!)</f>
        <v>#REF!</v>
      </c>
      <c r="C123" s="520" t="e">
        <f>IF('ชื่อ-มาตรฐาน7'!#REF!="","",'ชื่อ-มาตรฐาน7'!#REF!)</f>
        <v>#REF!</v>
      </c>
      <c r="D123" s="919" t="e">
        <f>IF('ชื่อ-มาตรฐาน7'!#REF!="","",'ชื่อ-มาตรฐาน7'!#REF!)</f>
        <v>#REF!</v>
      </c>
      <c r="E123" s="1068" t="e">
        <f>IF('ชื่อ-มาตรฐาน7'!#REF!="","",'ชื่อ-มาตรฐาน7'!#REF!)</f>
        <v>#REF!</v>
      </c>
      <c r="F123" s="1069"/>
      <c r="G123" s="487"/>
      <c r="H123" s="488"/>
      <c r="I123" s="488"/>
      <c r="J123" s="488"/>
      <c r="K123" s="489"/>
      <c r="L123" s="488"/>
      <c r="M123" s="488"/>
      <c r="N123" s="488"/>
      <c r="O123" s="488"/>
      <c r="P123" s="490"/>
      <c r="Q123" s="487"/>
      <c r="R123" s="488"/>
      <c r="S123" s="488"/>
      <c r="T123" s="488"/>
      <c r="U123" s="489"/>
      <c r="V123" s="488"/>
      <c r="W123" s="488"/>
      <c r="X123" s="488"/>
      <c r="Y123" s="488"/>
      <c r="Z123" s="490"/>
      <c r="AA123" s="487"/>
      <c r="AB123" s="488"/>
      <c r="AC123" s="488"/>
      <c r="AD123" s="488"/>
      <c r="AE123" s="489"/>
      <c r="AF123" s="1"/>
      <c r="AG123" s="1"/>
      <c r="AH123" s="487"/>
      <c r="AI123" s="488"/>
      <c r="AJ123" s="488"/>
      <c r="AK123" s="488"/>
      <c r="AL123" s="489"/>
      <c r="AM123" s="487"/>
      <c r="AN123" s="488"/>
      <c r="AO123" s="488"/>
      <c r="AP123" s="488"/>
      <c r="AQ123" s="489"/>
      <c r="AR123" s="488"/>
      <c r="AS123" s="498"/>
      <c r="AT123" s="498"/>
      <c r="AU123" s="498"/>
      <c r="AV123" s="499"/>
      <c r="AW123" s="487"/>
      <c r="AX123" s="498"/>
      <c r="AY123" s="498"/>
      <c r="AZ123" s="498"/>
      <c r="BA123" s="500"/>
      <c r="BB123" s="488"/>
      <c r="BC123" s="488"/>
      <c r="BD123" s="488"/>
      <c r="BE123" s="488"/>
      <c r="BF123" s="490"/>
      <c r="BG123" s="487"/>
      <c r="BH123" s="488"/>
      <c r="BI123" s="488"/>
      <c r="BJ123" s="488"/>
      <c r="BK123" s="489"/>
      <c r="BL123" s="488"/>
      <c r="BM123" s="488"/>
      <c r="BN123" s="488"/>
      <c r="BO123" s="488"/>
      <c r="BP123" s="490"/>
      <c r="BQ123" s="487"/>
      <c r="BR123" s="488"/>
      <c r="BS123" s="488"/>
      <c r="BT123" s="488"/>
      <c r="BU123" s="489"/>
      <c r="BV123" s="487"/>
      <c r="BW123" s="488"/>
      <c r="BX123" s="488"/>
      <c r="BY123" s="488"/>
      <c r="BZ123" s="489"/>
      <c r="CA123" s="26"/>
      <c r="CB123" s="488"/>
      <c r="CC123" s="488"/>
      <c r="CD123" s="488"/>
      <c r="CE123" s="488"/>
      <c r="CF123" s="490"/>
      <c r="CG123" s="487"/>
      <c r="CH123" s="488"/>
      <c r="CI123" s="488"/>
      <c r="CJ123" s="488"/>
      <c r="CK123" s="489"/>
      <c r="CL123" s="488"/>
      <c r="CM123" s="498"/>
      <c r="CN123" s="498"/>
      <c r="CO123" s="498"/>
      <c r="CP123" s="499"/>
      <c r="CQ123" s="487"/>
      <c r="CR123" s="498"/>
      <c r="CS123" s="498"/>
      <c r="CT123" s="498"/>
      <c r="CU123" s="500"/>
      <c r="CV123" s="488"/>
      <c r="CW123" s="498"/>
      <c r="CX123" s="498"/>
      <c r="CY123" s="498"/>
      <c r="CZ123" s="499"/>
      <c r="DA123" s="487"/>
      <c r="DB123" s="498"/>
      <c r="DC123" s="498"/>
      <c r="DD123" s="498"/>
      <c r="DE123" s="500"/>
      <c r="DF123" s="923"/>
      <c r="DG123" s="297"/>
      <c r="DH123" s="69"/>
      <c r="DI123" s="508"/>
      <c r="DJ123" s="509"/>
      <c r="DK123" s="509"/>
      <c r="DL123" s="510"/>
      <c r="DM123" s="511"/>
      <c r="DN123" s="511"/>
    </row>
    <row r="124" spans="1:118" ht="15" customHeight="1">
      <c r="A124" s="519" t="e">
        <f>IF('ชื่อ-มาตรฐาน7'!#REF!="","",'ชื่อ-มาตรฐาน7'!#REF!)</f>
        <v>#REF!</v>
      </c>
      <c r="B124" s="519" t="e">
        <f>IF('ชื่อ-มาตรฐาน7'!#REF!="","",'ชื่อ-มาตรฐาน7'!#REF!)</f>
        <v>#REF!</v>
      </c>
      <c r="C124" s="520" t="e">
        <f>IF('ชื่อ-มาตรฐาน7'!#REF!="","",'ชื่อ-มาตรฐาน7'!#REF!)</f>
        <v>#REF!</v>
      </c>
      <c r="D124" s="919" t="e">
        <f>IF('ชื่อ-มาตรฐาน7'!#REF!="","",'ชื่อ-มาตรฐาน7'!#REF!)</f>
        <v>#REF!</v>
      </c>
      <c r="E124" s="1068" t="e">
        <f>IF('ชื่อ-มาตรฐาน7'!#REF!="","",'ชื่อ-มาตรฐาน7'!#REF!)</f>
        <v>#REF!</v>
      </c>
      <c r="F124" s="1069"/>
      <c r="G124" s="487"/>
      <c r="H124" s="488"/>
      <c r="I124" s="488"/>
      <c r="J124" s="488"/>
      <c r="K124" s="489"/>
      <c r="L124" s="488"/>
      <c r="M124" s="488"/>
      <c r="N124" s="488"/>
      <c r="O124" s="488"/>
      <c r="P124" s="490"/>
      <c r="Q124" s="487"/>
      <c r="R124" s="488"/>
      <c r="S124" s="488"/>
      <c r="T124" s="488"/>
      <c r="U124" s="489"/>
      <c r="V124" s="488"/>
      <c r="W124" s="488"/>
      <c r="X124" s="488"/>
      <c r="Y124" s="488"/>
      <c r="Z124" s="490"/>
      <c r="AA124" s="487"/>
      <c r="AB124" s="488"/>
      <c r="AC124" s="488"/>
      <c r="AD124" s="488"/>
      <c r="AE124" s="489"/>
      <c r="AF124" s="1"/>
      <c r="AG124" s="1"/>
      <c r="AH124" s="487"/>
      <c r="AI124" s="488"/>
      <c r="AJ124" s="488"/>
      <c r="AK124" s="488"/>
      <c r="AL124" s="489"/>
      <c r="AM124" s="487"/>
      <c r="AN124" s="488"/>
      <c r="AO124" s="488"/>
      <c r="AP124" s="488"/>
      <c r="AQ124" s="489"/>
      <c r="AR124" s="488"/>
      <c r="AS124" s="498"/>
      <c r="AT124" s="498"/>
      <c r="AU124" s="498"/>
      <c r="AV124" s="499"/>
      <c r="AW124" s="487"/>
      <c r="AX124" s="498"/>
      <c r="AY124" s="498"/>
      <c r="AZ124" s="498"/>
      <c r="BA124" s="500"/>
      <c r="BB124" s="488"/>
      <c r="BC124" s="488"/>
      <c r="BD124" s="488"/>
      <c r="BE124" s="488"/>
      <c r="BF124" s="490"/>
      <c r="BG124" s="487"/>
      <c r="BH124" s="488"/>
      <c r="BI124" s="488"/>
      <c r="BJ124" s="488"/>
      <c r="BK124" s="489"/>
      <c r="BL124" s="488"/>
      <c r="BM124" s="488"/>
      <c r="BN124" s="488"/>
      <c r="BO124" s="488"/>
      <c r="BP124" s="490"/>
      <c r="BQ124" s="487"/>
      <c r="BR124" s="488"/>
      <c r="BS124" s="488"/>
      <c r="BT124" s="488"/>
      <c r="BU124" s="489"/>
      <c r="BV124" s="487"/>
      <c r="BW124" s="488"/>
      <c r="BX124" s="488"/>
      <c r="BY124" s="488"/>
      <c r="BZ124" s="489"/>
      <c r="CA124" s="26"/>
      <c r="CB124" s="488"/>
      <c r="CC124" s="488"/>
      <c r="CD124" s="488"/>
      <c r="CE124" s="488"/>
      <c r="CF124" s="490"/>
      <c r="CG124" s="487"/>
      <c r="CH124" s="488"/>
      <c r="CI124" s="488"/>
      <c r="CJ124" s="488"/>
      <c r="CK124" s="489"/>
      <c r="CL124" s="488"/>
      <c r="CM124" s="498"/>
      <c r="CN124" s="498"/>
      <c r="CO124" s="498"/>
      <c r="CP124" s="499"/>
      <c r="CQ124" s="487"/>
      <c r="CR124" s="498"/>
      <c r="CS124" s="498"/>
      <c r="CT124" s="498"/>
      <c r="CU124" s="500"/>
      <c r="CV124" s="488"/>
      <c r="CW124" s="498"/>
      <c r="CX124" s="498"/>
      <c r="CY124" s="498"/>
      <c r="CZ124" s="499"/>
      <c r="DA124" s="487"/>
      <c r="DB124" s="498"/>
      <c r="DC124" s="498"/>
      <c r="DD124" s="498"/>
      <c r="DE124" s="500"/>
      <c r="DF124" s="923"/>
      <c r="DG124" s="297"/>
      <c r="DH124" s="69"/>
      <c r="DI124" s="508"/>
      <c r="DJ124" s="509"/>
      <c r="DK124" s="509"/>
      <c r="DL124" s="510"/>
      <c r="DM124" s="511"/>
      <c r="DN124" s="511"/>
    </row>
    <row r="125" spans="1:118" ht="15" customHeight="1" thickBot="1">
      <c r="A125" s="522" t="e">
        <f>IF('ชื่อ-มาตรฐาน7'!#REF!="","",'ชื่อ-มาตรฐาน7'!#REF!)</f>
        <v>#REF!</v>
      </c>
      <c r="B125" s="522" t="e">
        <f>IF('ชื่อ-มาตรฐาน7'!#REF!="","",'ชื่อ-มาตรฐาน7'!#REF!)</f>
        <v>#REF!</v>
      </c>
      <c r="C125" s="523" t="e">
        <f>IF('ชื่อ-มาตรฐาน7'!#REF!="","",'ชื่อ-มาตรฐาน7'!#REF!)</f>
        <v>#REF!</v>
      </c>
      <c r="D125" s="920" t="e">
        <f>IF('ชื่อ-มาตรฐาน7'!#REF!="","",'ชื่อ-มาตรฐาน7'!#REF!)</f>
        <v>#REF!</v>
      </c>
      <c r="E125" s="1077" t="e">
        <f>IF('ชื่อ-มาตรฐาน7'!#REF!="","",'ชื่อ-มาตรฐาน7'!#REF!)</f>
        <v>#REF!</v>
      </c>
      <c r="F125" s="1078"/>
      <c r="G125" s="491"/>
      <c r="H125" s="492"/>
      <c r="I125" s="492"/>
      <c r="J125" s="492"/>
      <c r="K125" s="493"/>
      <c r="L125" s="492"/>
      <c r="M125" s="492"/>
      <c r="N125" s="492"/>
      <c r="O125" s="492"/>
      <c r="P125" s="494"/>
      <c r="Q125" s="491"/>
      <c r="R125" s="492"/>
      <c r="S125" s="492"/>
      <c r="T125" s="492"/>
      <c r="U125" s="493"/>
      <c r="V125" s="492"/>
      <c r="W125" s="492"/>
      <c r="X125" s="492"/>
      <c r="Y125" s="492"/>
      <c r="Z125" s="494"/>
      <c r="AA125" s="491"/>
      <c r="AB125" s="492"/>
      <c r="AC125" s="492"/>
      <c r="AD125" s="492"/>
      <c r="AE125" s="493"/>
      <c r="AF125" s="1"/>
      <c r="AG125" s="1"/>
      <c r="AH125" s="491"/>
      <c r="AI125" s="492"/>
      <c r="AJ125" s="492"/>
      <c r="AK125" s="492"/>
      <c r="AL125" s="493"/>
      <c r="AM125" s="491"/>
      <c r="AN125" s="492"/>
      <c r="AO125" s="492"/>
      <c r="AP125" s="492"/>
      <c r="AQ125" s="493"/>
      <c r="AR125" s="492"/>
      <c r="AS125" s="501"/>
      <c r="AT125" s="501"/>
      <c r="AU125" s="501"/>
      <c r="AV125" s="502"/>
      <c r="AW125" s="491"/>
      <c r="AX125" s="501"/>
      <c r="AY125" s="501"/>
      <c r="AZ125" s="501"/>
      <c r="BA125" s="503"/>
      <c r="BB125" s="492"/>
      <c r="BC125" s="492"/>
      <c r="BD125" s="492"/>
      <c r="BE125" s="492"/>
      <c r="BF125" s="494"/>
      <c r="BG125" s="491"/>
      <c r="BH125" s="492"/>
      <c r="BI125" s="492"/>
      <c r="BJ125" s="492"/>
      <c r="BK125" s="493"/>
      <c r="BL125" s="492"/>
      <c r="BM125" s="492"/>
      <c r="BN125" s="492"/>
      <c r="BO125" s="492"/>
      <c r="BP125" s="494"/>
      <c r="BQ125" s="491"/>
      <c r="BR125" s="492"/>
      <c r="BS125" s="492"/>
      <c r="BT125" s="492"/>
      <c r="BU125" s="493"/>
      <c r="BV125" s="491"/>
      <c r="BW125" s="492"/>
      <c r="BX125" s="492"/>
      <c r="BY125" s="492"/>
      <c r="BZ125" s="493"/>
      <c r="CA125" s="27"/>
      <c r="CB125" s="492"/>
      <c r="CC125" s="492"/>
      <c r="CD125" s="492"/>
      <c r="CE125" s="492"/>
      <c r="CF125" s="494"/>
      <c r="CG125" s="491"/>
      <c r="CH125" s="492"/>
      <c r="CI125" s="492"/>
      <c r="CJ125" s="492"/>
      <c r="CK125" s="493"/>
      <c r="CL125" s="492"/>
      <c r="CM125" s="501"/>
      <c r="CN125" s="501"/>
      <c r="CO125" s="501"/>
      <c r="CP125" s="502"/>
      <c r="CQ125" s="491"/>
      <c r="CR125" s="501"/>
      <c r="CS125" s="501"/>
      <c r="CT125" s="501"/>
      <c r="CU125" s="503"/>
      <c r="CV125" s="492"/>
      <c r="CW125" s="501"/>
      <c r="CX125" s="501"/>
      <c r="CY125" s="501"/>
      <c r="CZ125" s="502"/>
      <c r="DA125" s="491"/>
      <c r="DB125" s="501"/>
      <c r="DC125" s="501"/>
      <c r="DD125" s="501"/>
      <c r="DE125" s="503"/>
      <c r="DF125" s="922"/>
      <c r="DG125" s="298"/>
      <c r="DH125" s="70"/>
      <c r="DI125" s="512"/>
      <c r="DJ125" s="513"/>
      <c r="DK125" s="513"/>
      <c r="DL125" s="514"/>
      <c r="DM125" s="515"/>
      <c r="DN125" s="515"/>
    </row>
    <row r="126" spans="1:118" ht="15" customHeight="1">
      <c r="A126" s="516" t="e">
        <f>IF('ชื่อ-มาตรฐาน7'!#REF!="","",'ชื่อ-มาตรฐาน7'!#REF!)</f>
        <v>#REF!</v>
      </c>
      <c r="B126" s="516" t="e">
        <f>IF('ชื่อ-มาตรฐาน7'!#REF!="","",'ชื่อ-มาตรฐาน7'!#REF!)</f>
        <v>#REF!</v>
      </c>
      <c r="C126" s="517" t="e">
        <f>IF('ชื่อ-มาตรฐาน7'!#REF!="","",'ชื่อ-มาตรฐาน7'!#REF!)</f>
        <v>#REF!</v>
      </c>
      <c r="D126" s="921" t="e">
        <f>IF('ชื่อ-มาตรฐาน7'!#REF!="","",'ชื่อ-มาตรฐาน7'!#REF!)</f>
        <v>#REF!</v>
      </c>
      <c r="E126" s="1079" t="e">
        <f>IF('ชื่อ-มาตรฐาน7'!#REF!="","",'ชื่อ-มาตรฐาน7'!#REF!)</f>
        <v>#REF!</v>
      </c>
      <c r="F126" s="1080"/>
      <c r="G126" s="486"/>
      <c r="H126" s="483"/>
      <c r="I126" s="483"/>
      <c r="J126" s="483"/>
      <c r="K126" s="484"/>
      <c r="L126" s="483"/>
      <c r="M126" s="483"/>
      <c r="N126" s="483"/>
      <c r="O126" s="483"/>
      <c r="P126" s="485"/>
      <c r="Q126" s="486"/>
      <c r="R126" s="483"/>
      <c r="S126" s="483"/>
      <c r="T126" s="483"/>
      <c r="U126" s="484"/>
      <c r="V126" s="483"/>
      <c r="W126" s="483"/>
      <c r="X126" s="483"/>
      <c r="Y126" s="483"/>
      <c r="Z126" s="485"/>
      <c r="AA126" s="486"/>
      <c r="AB126" s="483"/>
      <c r="AC126" s="483"/>
      <c r="AD126" s="483"/>
      <c r="AE126" s="484"/>
      <c r="AF126" s="1"/>
      <c r="AG126" s="1"/>
      <c r="AH126" s="486"/>
      <c r="AI126" s="483"/>
      <c r="AJ126" s="483"/>
      <c r="AK126" s="483"/>
      <c r="AL126" s="484"/>
      <c r="AM126" s="486"/>
      <c r="AN126" s="483"/>
      <c r="AO126" s="483"/>
      <c r="AP126" s="483"/>
      <c r="AQ126" s="484"/>
      <c r="AR126" s="483"/>
      <c r="AS126" s="495"/>
      <c r="AT126" s="495"/>
      <c r="AU126" s="495"/>
      <c r="AV126" s="496"/>
      <c r="AW126" s="486"/>
      <c r="AX126" s="495"/>
      <c r="AY126" s="495"/>
      <c r="AZ126" s="495"/>
      <c r="BA126" s="497"/>
      <c r="BB126" s="483"/>
      <c r="BC126" s="483"/>
      <c r="BD126" s="483"/>
      <c r="BE126" s="483"/>
      <c r="BF126" s="485"/>
      <c r="BG126" s="486"/>
      <c r="BH126" s="483"/>
      <c r="BI126" s="483"/>
      <c r="BJ126" s="483"/>
      <c r="BK126" s="484"/>
      <c r="BL126" s="483"/>
      <c r="BM126" s="483"/>
      <c r="BN126" s="483"/>
      <c r="BO126" s="483"/>
      <c r="BP126" s="485"/>
      <c r="BQ126" s="486"/>
      <c r="BR126" s="483"/>
      <c r="BS126" s="483"/>
      <c r="BT126" s="483"/>
      <c r="BU126" s="484"/>
      <c r="BV126" s="486"/>
      <c r="BW126" s="483"/>
      <c r="BX126" s="483"/>
      <c r="BY126" s="483"/>
      <c r="BZ126" s="484"/>
      <c r="CA126" s="25"/>
      <c r="CB126" s="483"/>
      <c r="CC126" s="483"/>
      <c r="CD126" s="483"/>
      <c r="CE126" s="483"/>
      <c r="CF126" s="485"/>
      <c r="CG126" s="486"/>
      <c r="CH126" s="483"/>
      <c r="CI126" s="483"/>
      <c r="CJ126" s="483"/>
      <c r="CK126" s="484"/>
      <c r="CL126" s="483"/>
      <c r="CM126" s="495"/>
      <c r="CN126" s="495"/>
      <c r="CO126" s="495"/>
      <c r="CP126" s="496"/>
      <c r="CQ126" s="486"/>
      <c r="CR126" s="495"/>
      <c r="CS126" s="495"/>
      <c r="CT126" s="495"/>
      <c r="CU126" s="497"/>
      <c r="CV126" s="483"/>
      <c r="CW126" s="495"/>
      <c r="CX126" s="495"/>
      <c r="CY126" s="495"/>
      <c r="CZ126" s="496"/>
      <c r="DA126" s="486"/>
      <c r="DB126" s="495"/>
      <c r="DC126" s="495"/>
      <c r="DD126" s="495"/>
      <c r="DE126" s="497"/>
      <c r="DF126" s="924"/>
      <c r="DG126" s="296"/>
      <c r="DH126" s="68"/>
      <c r="DI126" s="504"/>
      <c r="DJ126" s="505"/>
      <c r="DK126" s="505"/>
      <c r="DL126" s="506"/>
      <c r="DM126" s="507"/>
      <c r="DN126" s="507"/>
    </row>
    <row r="127" spans="1:118" ht="15" customHeight="1">
      <c r="A127" s="519" t="e">
        <f>IF('ชื่อ-มาตรฐาน7'!#REF!="","",'ชื่อ-มาตรฐาน7'!#REF!)</f>
        <v>#REF!</v>
      </c>
      <c r="B127" s="519" t="e">
        <f>IF('ชื่อ-มาตรฐาน7'!#REF!="","",'ชื่อ-มาตรฐาน7'!#REF!)</f>
        <v>#REF!</v>
      </c>
      <c r="C127" s="520" t="e">
        <f>IF('ชื่อ-มาตรฐาน7'!#REF!="","",'ชื่อ-มาตรฐาน7'!#REF!)</f>
        <v>#REF!</v>
      </c>
      <c r="D127" s="919" t="e">
        <f>IF('ชื่อ-มาตรฐาน7'!#REF!="","",'ชื่อ-มาตรฐาน7'!#REF!)</f>
        <v>#REF!</v>
      </c>
      <c r="E127" s="1068" t="e">
        <f>IF('ชื่อ-มาตรฐาน7'!#REF!="","",'ชื่อ-มาตรฐาน7'!#REF!)</f>
        <v>#REF!</v>
      </c>
      <c r="F127" s="1069"/>
      <c r="G127" s="487"/>
      <c r="H127" s="488"/>
      <c r="I127" s="488"/>
      <c r="J127" s="488"/>
      <c r="K127" s="489"/>
      <c r="L127" s="488"/>
      <c r="M127" s="488"/>
      <c r="N127" s="488"/>
      <c r="O127" s="488"/>
      <c r="P127" s="490"/>
      <c r="Q127" s="487"/>
      <c r="R127" s="488"/>
      <c r="S127" s="488"/>
      <c r="T127" s="488"/>
      <c r="U127" s="489"/>
      <c r="V127" s="488"/>
      <c r="W127" s="488"/>
      <c r="X127" s="488"/>
      <c r="Y127" s="488"/>
      <c r="Z127" s="490"/>
      <c r="AA127" s="487"/>
      <c r="AB127" s="488"/>
      <c r="AC127" s="488"/>
      <c r="AD127" s="488"/>
      <c r="AE127" s="489"/>
      <c r="AF127" s="1"/>
      <c r="AG127" s="1"/>
      <c r="AH127" s="487"/>
      <c r="AI127" s="488"/>
      <c r="AJ127" s="488"/>
      <c r="AK127" s="488"/>
      <c r="AL127" s="489"/>
      <c r="AM127" s="487"/>
      <c r="AN127" s="488"/>
      <c r="AO127" s="488"/>
      <c r="AP127" s="488"/>
      <c r="AQ127" s="489"/>
      <c r="AR127" s="488"/>
      <c r="AS127" s="498"/>
      <c r="AT127" s="498"/>
      <c r="AU127" s="498"/>
      <c r="AV127" s="499"/>
      <c r="AW127" s="487"/>
      <c r="AX127" s="498"/>
      <c r="AY127" s="498"/>
      <c r="AZ127" s="498"/>
      <c r="BA127" s="500"/>
      <c r="BB127" s="488"/>
      <c r="BC127" s="488"/>
      <c r="BD127" s="488"/>
      <c r="BE127" s="488"/>
      <c r="BF127" s="490"/>
      <c r="BG127" s="487"/>
      <c r="BH127" s="488"/>
      <c r="BI127" s="488"/>
      <c r="BJ127" s="488"/>
      <c r="BK127" s="489"/>
      <c r="BL127" s="488"/>
      <c r="BM127" s="488"/>
      <c r="BN127" s="488"/>
      <c r="BO127" s="488"/>
      <c r="BP127" s="490"/>
      <c r="BQ127" s="487"/>
      <c r="BR127" s="488"/>
      <c r="BS127" s="488"/>
      <c r="BT127" s="488"/>
      <c r="BU127" s="489"/>
      <c r="BV127" s="487"/>
      <c r="BW127" s="488"/>
      <c r="BX127" s="488"/>
      <c r="BY127" s="488"/>
      <c r="BZ127" s="489"/>
      <c r="CA127" s="26"/>
      <c r="CB127" s="488"/>
      <c r="CC127" s="488"/>
      <c r="CD127" s="488"/>
      <c r="CE127" s="488"/>
      <c r="CF127" s="490"/>
      <c r="CG127" s="487"/>
      <c r="CH127" s="488"/>
      <c r="CI127" s="488"/>
      <c r="CJ127" s="488"/>
      <c r="CK127" s="489"/>
      <c r="CL127" s="488"/>
      <c r="CM127" s="498"/>
      <c r="CN127" s="498"/>
      <c r="CO127" s="498"/>
      <c r="CP127" s="499"/>
      <c r="CQ127" s="487"/>
      <c r="CR127" s="498"/>
      <c r="CS127" s="498"/>
      <c r="CT127" s="498"/>
      <c r="CU127" s="500"/>
      <c r="CV127" s="488"/>
      <c r="CW127" s="498"/>
      <c r="CX127" s="498"/>
      <c r="CY127" s="498"/>
      <c r="CZ127" s="499"/>
      <c r="DA127" s="487"/>
      <c r="DB127" s="498"/>
      <c r="DC127" s="498"/>
      <c r="DD127" s="498"/>
      <c r="DE127" s="500"/>
      <c r="DF127" s="923"/>
      <c r="DG127" s="297"/>
      <c r="DH127" s="69"/>
      <c r="DI127" s="508"/>
      <c r="DJ127" s="509"/>
      <c r="DK127" s="509"/>
      <c r="DL127" s="510"/>
      <c r="DM127" s="511"/>
      <c r="DN127" s="511"/>
    </row>
    <row r="128" spans="1:118" ht="15" customHeight="1">
      <c r="A128" s="519" t="e">
        <f>IF('ชื่อ-มาตรฐาน7'!#REF!="","",'ชื่อ-มาตรฐาน7'!#REF!)</f>
        <v>#REF!</v>
      </c>
      <c r="B128" s="519" t="e">
        <f>IF('ชื่อ-มาตรฐาน7'!#REF!="","",'ชื่อ-มาตรฐาน7'!#REF!)</f>
        <v>#REF!</v>
      </c>
      <c r="C128" s="520" t="e">
        <f>IF('ชื่อ-มาตรฐาน7'!#REF!="","",'ชื่อ-มาตรฐาน7'!#REF!)</f>
        <v>#REF!</v>
      </c>
      <c r="D128" s="919" t="e">
        <f>IF('ชื่อ-มาตรฐาน7'!#REF!="","",'ชื่อ-มาตรฐาน7'!#REF!)</f>
        <v>#REF!</v>
      </c>
      <c r="E128" s="1068" t="e">
        <f>IF('ชื่อ-มาตรฐาน7'!#REF!="","",'ชื่อ-มาตรฐาน7'!#REF!)</f>
        <v>#REF!</v>
      </c>
      <c r="F128" s="1069"/>
      <c r="G128" s="487"/>
      <c r="H128" s="488"/>
      <c r="I128" s="488"/>
      <c r="J128" s="488"/>
      <c r="K128" s="489"/>
      <c r="L128" s="488"/>
      <c r="M128" s="488"/>
      <c r="N128" s="488"/>
      <c r="O128" s="488"/>
      <c r="P128" s="490"/>
      <c r="Q128" s="487"/>
      <c r="R128" s="488"/>
      <c r="S128" s="488"/>
      <c r="T128" s="488"/>
      <c r="U128" s="489"/>
      <c r="V128" s="488"/>
      <c r="W128" s="488"/>
      <c r="X128" s="488"/>
      <c r="Y128" s="488"/>
      <c r="Z128" s="490"/>
      <c r="AA128" s="487"/>
      <c r="AB128" s="488"/>
      <c r="AC128" s="488"/>
      <c r="AD128" s="488"/>
      <c r="AE128" s="489"/>
      <c r="AF128" s="1"/>
      <c r="AG128" s="1"/>
      <c r="AH128" s="487"/>
      <c r="AI128" s="488"/>
      <c r="AJ128" s="488"/>
      <c r="AK128" s="488"/>
      <c r="AL128" s="489"/>
      <c r="AM128" s="487"/>
      <c r="AN128" s="488"/>
      <c r="AO128" s="488"/>
      <c r="AP128" s="488"/>
      <c r="AQ128" s="489"/>
      <c r="AR128" s="488"/>
      <c r="AS128" s="498"/>
      <c r="AT128" s="498"/>
      <c r="AU128" s="498"/>
      <c r="AV128" s="499"/>
      <c r="AW128" s="487"/>
      <c r="AX128" s="498"/>
      <c r="AY128" s="498"/>
      <c r="AZ128" s="498"/>
      <c r="BA128" s="500"/>
      <c r="BB128" s="488"/>
      <c r="BC128" s="488"/>
      <c r="BD128" s="488"/>
      <c r="BE128" s="488"/>
      <c r="BF128" s="490"/>
      <c r="BG128" s="487"/>
      <c r="BH128" s="488"/>
      <c r="BI128" s="488"/>
      <c r="BJ128" s="488"/>
      <c r="BK128" s="489"/>
      <c r="BL128" s="488"/>
      <c r="BM128" s="488"/>
      <c r="BN128" s="488"/>
      <c r="BO128" s="488"/>
      <c r="BP128" s="490"/>
      <c r="BQ128" s="487"/>
      <c r="BR128" s="488"/>
      <c r="BS128" s="488"/>
      <c r="BT128" s="488"/>
      <c r="BU128" s="489"/>
      <c r="BV128" s="487"/>
      <c r="BW128" s="488"/>
      <c r="BX128" s="488"/>
      <c r="BY128" s="488"/>
      <c r="BZ128" s="489"/>
      <c r="CA128" s="26"/>
      <c r="CB128" s="488"/>
      <c r="CC128" s="488"/>
      <c r="CD128" s="488"/>
      <c r="CE128" s="488"/>
      <c r="CF128" s="490"/>
      <c r="CG128" s="487"/>
      <c r="CH128" s="488"/>
      <c r="CI128" s="488"/>
      <c r="CJ128" s="488"/>
      <c r="CK128" s="489"/>
      <c r="CL128" s="488"/>
      <c r="CM128" s="498"/>
      <c r="CN128" s="498"/>
      <c r="CO128" s="498"/>
      <c r="CP128" s="499"/>
      <c r="CQ128" s="487"/>
      <c r="CR128" s="498"/>
      <c r="CS128" s="498"/>
      <c r="CT128" s="498"/>
      <c r="CU128" s="500"/>
      <c r="CV128" s="488"/>
      <c r="CW128" s="498"/>
      <c r="CX128" s="498"/>
      <c r="CY128" s="498"/>
      <c r="CZ128" s="499"/>
      <c r="DA128" s="487"/>
      <c r="DB128" s="498"/>
      <c r="DC128" s="498"/>
      <c r="DD128" s="498"/>
      <c r="DE128" s="500"/>
      <c r="DF128" s="923"/>
      <c r="DG128" s="297"/>
      <c r="DH128" s="69"/>
      <c r="DI128" s="508"/>
      <c r="DJ128" s="509"/>
      <c r="DK128" s="509"/>
      <c r="DL128" s="510"/>
      <c r="DM128" s="511"/>
      <c r="DN128" s="511"/>
    </row>
    <row r="129" spans="1:118" ht="15" customHeight="1">
      <c r="A129" s="519" t="e">
        <f>IF('ชื่อ-มาตรฐาน7'!#REF!="","",'ชื่อ-มาตรฐาน7'!#REF!)</f>
        <v>#REF!</v>
      </c>
      <c r="B129" s="519" t="e">
        <f>IF('ชื่อ-มาตรฐาน7'!#REF!="","",'ชื่อ-มาตรฐาน7'!#REF!)</f>
        <v>#REF!</v>
      </c>
      <c r="C129" s="520" t="e">
        <f>IF('ชื่อ-มาตรฐาน7'!#REF!="","",'ชื่อ-มาตรฐาน7'!#REF!)</f>
        <v>#REF!</v>
      </c>
      <c r="D129" s="919" t="e">
        <f>IF('ชื่อ-มาตรฐาน7'!#REF!="","",'ชื่อ-มาตรฐาน7'!#REF!)</f>
        <v>#REF!</v>
      </c>
      <c r="E129" s="1068" t="e">
        <f>IF('ชื่อ-มาตรฐาน7'!#REF!="","",'ชื่อ-มาตรฐาน7'!#REF!)</f>
        <v>#REF!</v>
      </c>
      <c r="F129" s="1069"/>
      <c r="G129" s="487"/>
      <c r="H129" s="488"/>
      <c r="I129" s="488"/>
      <c r="J129" s="488"/>
      <c r="K129" s="489"/>
      <c r="L129" s="488"/>
      <c r="M129" s="488"/>
      <c r="N129" s="488"/>
      <c r="O129" s="488"/>
      <c r="P129" s="490"/>
      <c r="Q129" s="487"/>
      <c r="R129" s="488"/>
      <c r="S129" s="488"/>
      <c r="T129" s="488"/>
      <c r="U129" s="489"/>
      <c r="V129" s="488"/>
      <c r="W129" s="488"/>
      <c r="X129" s="488"/>
      <c r="Y129" s="488"/>
      <c r="Z129" s="490"/>
      <c r="AA129" s="487"/>
      <c r="AB129" s="488"/>
      <c r="AC129" s="488"/>
      <c r="AD129" s="488"/>
      <c r="AE129" s="489"/>
      <c r="AF129" s="1"/>
      <c r="AG129" s="1"/>
      <c r="AH129" s="487"/>
      <c r="AI129" s="488"/>
      <c r="AJ129" s="488"/>
      <c r="AK129" s="488"/>
      <c r="AL129" s="489"/>
      <c r="AM129" s="487"/>
      <c r="AN129" s="488"/>
      <c r="AO129" s="488"/>
      <c r="AP129" s="488"/>
      <c r="AQ129" s="489"/>
      <c r="AR129" s="488"/>
      <c r="AS129" s="498"/>
      <c r="AT129" s="498"/>
      <c r="AU129" s="498"/>
      <c r="AV129" s="499"/>
      <c r="AW129" s="487"/>
      <c r="AX129" s="498"/>
      <c r="AY129" s="498"/>
      <c r="AZ129" s="498"/>
      <c r="BA129" s="500"/>
      <c r="BB129" s="488"/>
      <c r="BC129" s="488"/>
      <c r="BD129" s="488"/>
      <c r="BE129" s="488"/>
      <c r="BF129" s="490"/>
      <c r="BG129" s="487"/>
      <c r="BH129" s="488"/>
      <c r="BI129" s="488"/>
      <c r="BJ129" s="488"/>
      <c r="BK129" s="489"/>
      <c r="BL129" s="488"/>
      <c r="BM129" s="488"/>
      <c r="BN129" s="488"/>
      <c r="BO129" s="488"/>
      <c r="BP129" s="490"/>
      <c r="BQ129" s="487"/>
      <c r="BR129" s="488"/>
      <c r="BS129" s="488"/>
      <c r="BT129" s="488"/>
      <c r="BU129" s="489"/>
      <c r="BV129" s="487"/>
      <c r="BW129" s="488"/>
      <c r="BX129" s="488"/>
      <c r="BY129" s="488"/>
      <c r="BZ129" s="489"/>
      <c r="CA129" s="26"/>
      <c r="CB129" s="488"/>
      <c r="CC129" s="488"/>
      <c r="CD129" s="488"/>
      <c r="CE129" s="488"/>
      <c r="CF129" s="490"/>
      <c r="CG129" s="487"/>
      <c r="CH129" s="488"/>
      <c r="CI129" s="488"/>
      <c r="CJ129" s="488"/>
      <c r="CK129" s="489"/>
      <c r="CL129" s="488"/>
      <c r="CM129" s="498"/>
      <c r="CN129" s="498"/>
      <c r="CO129" s="498"/>
      <c r="CP129" s="499"/>
      <c r="CQ129" s="487"/>
      <c r="CR129" s="498"/>
      <c r="CS129" s="498"/>
      <c r="CT129" s="498"/>
      <c r="CU129" s="500"/>
      <c r="CV129" s="488"/>
      <c r="CW129" s="498"/>
      <c r="CX129" s="498"/>
      <c r="CY129" s="498"/>
      <c r="CZ129" s="499"/>
      <c r="DA129" s="487"/>
      <c r="DB129" s="498"/>
      <c r="DC129" s="498"/>
      <c r="DD129" s="498"/>
      <c r="DE129" s="500"/>
      <c r="DF129" s="923"/>
      <c r="DG129" s="297"/>
      <c r="DH129" s="69"/>
      <c r="DI129" s="508"/>
      <c r="DJ129" s="509"/>
      <c r="DK129" s="509"/>
      <c r="DL129" s="510"/>
      <c r="DM129" s="511"/>
      <c r="DN129" s="511"/>
    </row>
    <row r="130" spans="1:118" ht="15" customHeight="1" thickBot="1">
      <c r="A130" s="522" t="e">
        <f>IF('ชื่อ-มาตรฐาน7'!#REF!="","",'ชื่อ-มาตรฐาน7'!#REF!)</f>
        <v>#REF!</v>
      </c>
      <c r="B130" s="522" t="e">
        <f>IF('ชื่อ-มาตรฐาน7'!#REF!="","",'ชื่อ-มาตรฐาน7'!#REF!)</f>
        <v>#REF!</v>
      </c>
      <c r="C130" s="523" t="e">
        <f>IF('ชื่อ-มาตรฐาน7'!#REF!="","",'ชื่อ-มาตรฐาน7'!#REF!)</f>
        <v>#REF!</v>
      </c>
      <c r="D130" s="920" t="e">
        <f>IF('ชื่อ-มาตรฐาน7'!#REF!="","",'ชื่อ-มาตรฐาน7'!#REF!)</f>
        <v>#REF!</v>
      </c>
      <c r="E130" s="1077" t="e">
        <f>IF('ชื่อ-มาตรฐาน7'!#REF!="","",'ชื่อ-มาตรฐาน7'!#REF!)</f>
        <v>#REF!</v>
      </c>
      <c r="F130" s="1078"/>
      <c r="G130" s="491"/>
      <c r="H130" s="492"/>
      <c r="I130" s="492"/>
      <c r="J130" s="492"/>
      <c r="K130" s="493"/>
      <c r="L130" s="492"/>
      <c r="M130" s="492"/>
      <c r="N130" s="492"/>
      <c r="O130" s="492"/>
      <c r="P130" s="494"/>
      <c r="Q130" s="491"/>
      <c r="R130" s="492"/>
      <c r="S130" s="492"/>
      <c r="T130" s="492"/>
      <c r="U130" s="493"/>
      <c r="V130" s="492"/>
      <c r="W130" s="492"/>
      <c r="X130" s="492"/>
      <c r="Y130" s="492"/>
      <c r="Z130" s="494"/>
      <c r="AA130" s="491"/>
      <c r="AB130" s="492"/>
      <c r="AC130" s="492"/>
      <c r="AD130" s="492"/>
      <c r="AE130" s="493"/>
      <c r="AF130" s="1"/>
      <c r="AG130" s="1"/>
      <c r="AH130" s="491"/>
      <c r="AI130" s="492"/>
      <c r="AJ130" s="492"/>
      <c r="AK130" s="492"/>
      <c r="AL130" s="493"/>
      <c r="AM130" s="491"/>
      <c r="AN130" s="492"/>
      <c r="AO130" s="492"/>
      <c r="AP130" s="492"/>
      <c r="AQ130" s="493"/>
      <c r="AR130" s="492"/>
      <c r="AS130" s="501"/>
      <c r="AT130" s="501"/>
      <c r="AU130" s="501"/>
      <c r="AV130" s="502"/>
      <c r="AW130" s="491"/>
      <c r="AX130" s="501"/>
      <c r="AY130" s="501"/>
      <c r="AZ130" s="501"/>
      <c r="BA130" s="503"/>
      <c r="BB130" s="492"/>
      <c r="BC130" s="492"/>
      <c r="BD130" s="492"/>
      <c r="BE130" s="492"/>
      <c r="BF130" s="494"/>
      <c r="BG130" s="491"/>
      <c r="BH130" s="492"/>
      <c r="BI130" s="492"/>
      <c r="BJ130" s="492"/>
      <c r="BK130" s="493"/>
      <c r="BL130" s="492"/>
      <c r="BM130" s="492"/>
      <c r="BN130" s="492"/>
      <c r="BO130" s="492"/>
      <c r="BP130" s="494"/>
      <c r="BQ130" s="491"/>
      <c r="BR130" s="492"/>
      <c r="BS130" s="492"/>
      <c r="BT130" s="492"/>
      <c r="BU130" s="493"/>
      <c r="BV130" s="491"/>
      <c r="BW130" s="492"/>
      <c r="BX130" s="492"/>
      <c r="BY130" s="492"/>
      <c r="BZ130" s="493"/>
      <c r="CA130" s="27"/>
      <c r="CB130" s="492"/>
      <c r="CC130" s="492"/>
      <c r="CD130" s="492"/>
      <c r="CE130" s="492"/>
      <c r="CF130" s="494"/>
      <c r="CG130" s="491"/>
      <c r="CH130" s="492"/>
      <c r="CI130" s="492"/>
      <c r="CJ130" s="492"/>
      <c r="CK130" s="493"/>
      <c r="CL130" s="492"/>
      <c r="CM130" s="501"/>
      <c r="CN130" s="501"/>
      <c r="CO130" s="501"/>
      <c r="CP130" s="502"/>
      <c r="CQ130" s="491"/>
      <c r="CR130" s="501"/>
      <c r="CS130" s="501"/>
      <c r="CT130" s="501"/>
      <c r="CU130" s="503"/>
      <c r="CV130" s="492"/>
      <c r="CW130" s="501"/>
      <c r="CX130" s="501"/>
      <c r="CY130" s="501"/>
      <c r="CZ130" s="502"/>
      <c r="DA130" s="491"/>
      <c r="DB130" s="501"/>
      <c r="DC130" s="501"/>
      <c r="DD130" s="501"/>
      <c r="DE130" s="503"/>
      <c r="DF130" s="922"/>
      <c r="DG130" s="298"/>
      <c r="DH130" s="70"/>
      <c r="DI130" s="512"/>
      <c r="DJ130" s="513"/>
      <c r="DK130" s="513"/>
      <c r="DL130" s="514"/>
      <c r="DM130" s="515"/>
      <c r="DN130" s="515"/>
    </row>
    <row r="131" spans="1:118" ht="15" customHeight="1">
      <c r="A131" s="516" t="e">
        <f>IF('ชื่อ-มาตรฐาน7'!#REF!="","",'ชื่อ-มาตรฐาน7'!#REF!)</f>
        <v>#REF!</v>
      </c>
      <c r="B131" s="516" t="e">
        <f>IF('ชื่อ-มาตรฐาน7'!#REF!="","",'ชื่อ-มาตรฐาน7'!#REF!)</f>
        <v>#REF!</v>
      </c>
      <c r="C131" s="517" t="e">
        <f>IF('ชื่อ-มาตรฐาน7'!#REF!="","",'ชื่อ-มาตรฐาน7'!#REF!)</f>
        <v>#REF!</v>
      </c>
      <c r="D131" s="921" t="e">
        <f>IF('ชื่อ-มาตรฐาน7'!#REF!="","",'ชื่อ-มาตรฐาน7'!#REF!)</f>
        <v>#REF!</v>
      </c>
      <c r="E131" s="1079" t="e">
        <f>IF('ชื่อ-มาตรฐาน7'!#REF!="","",'ชื่อ-มาตรฐาน7'!#REF!)</f>
        <v>#REF!</v>
      </c>
      <c r="F131" s="1080"/>
      <c r="G131" s="486"/>
      <c r="H131" s="483"/>
      <c r="I131" s="483"/>
      <c r="J131" s="483"/>
      <c r="K131" s="484"/>
      <c r="L131" s="483"/>
      <c r="M131" s="483"/>
      <c r="N131" s="483"/>
      <c r="O131" s="483"/>
      <c r="P131" s="485"/>
      <c r="Q131" s="486"/>
      <c r="R131" s="483"/>
      <c r="S131" s="483"/>
      <c r="T131" s="483"/>
      <c r="U131" s="484"/>
      <c r="V131" s="483"/>
      <c r="W131" s="483"/>
      <c r="X131" s="483"/>
      <c r="Y131" s="483"/>
      <c r="Z131" s="485"/>
      <c r="AA131" s="486"/>
      <c r="AB131" s="483"/>
      <c r="AC131" s="483"/>
      <c r="AD131" s="483"/>
      <c r="AE131" s="484"/>
      <c r="AF131" s="1"/>
      <c r="AG131" s="1"/>
      <c r="AH131" s="486"/>
      <c r="AI131" s="483"/>
      <c r="AJ131" s="483"/>
      <c r="AK131" s="483"/>
      <c r="AL131" s="484"/>
      <c r="AM131" s="486"/>
      <c r="AN131" s="483"/>
      <c r="AO131" s="483"/>
      <c r="AP131" s="483"/>
      <c r="AQ131" s="484"/>
      <c r="AR131" s="483"/>
      <c r="AS131" s="495"/>
      <c r="AT131" s="495"/>
      <c r="AU131" s="495"/>
      <c r="AV131" s="496"/>
      <c r="AW131" s="486"/>
      <c r="AX131" s="495"/>
      <c r="AY131" s="495"/>
      <c r="AZ131" s="495"/>
      <c r="BA131" s="497"/>
      <c r="BB131" s="483"/>
      <c r="BC131" s="483"/>
      <c r="BD131" s="483"/>
      <c r="BE131" s="483"/>
      <c r="BF131" s="485"/>
      <c r="BG131" s="486"/>
      <c r="BH131" s="483"/>
      <c r="BI131" s="483"/>
      <c r="BJ131" s="483"/>
      <c r="BK131" s="484"/>
      <c r="BL131" s="483"/>
      <c r="BM131" s="483"/>
      <c r="BN131" s="483"/>
      <c r="BO131" s="483"/>
      <c r="BP131" s="485"/>
      <c r="BQ131" s="486"/>
      <c r="BR131" s="483"/>
      <c r="BS131" s="483"/>
      <c r="BT131" s="483"/>
      <c r="BU131" s="484"/>
      <c r="BV131" s="486"/>
      <c r="BW131" s="483"/>
      <c r="BX131" s="483"/>
      <c r="BY131" s="483"/>
      <c r="BZ131" s="484"/>
      <c r="CA131" s="25"/>
      <c r="CB131" s="483"/>
      <c r="CC131" s="483"/>
      <c r="CD131" s="483"/>
      <c r="CE131" s="483"/>
      <c r="CF131" s="485"/>
      <c r="CG131" s="486"/>
      <c r="CH131" s="483"/>
      <c r="CI131" s="483"/>
      <c r="CJ131" s="483"/>
      <c r="CK131" s="484"/>
      <c r="CL131" s="483"/>
      <c r="CM131" s="495"/>
      <c r="CN131" s="495"/>
      <c r="CO131" s="495"/>
      <c r="CP131" s="496"/>
      <c r="CQ131" s="486"/>
      <c r="CR131" s="495"/>
      <c r="CS131" s="495"/>
      <c r="CT131" s="495"/>
      <c r="CU131" s="497"/>
      <c r="CV131" s="483"/>
      <c r="CW131" s="495"/>
      <c r="CX131" s="495"/>
      <c r="CY131" s="495"/>
      <c r="CZ131" s="496"/>
      <c r="DA131" s="486"/>
      <c r="DB131" s="495"/>
      <c r="DC131" s="495"/>
      <c r="DD131" s="495"/>
      <c r="DE131" s="497"/>
      <c r="DF131" s="924"/>
      <c r="DG131" s="296"/>
      <c r="DH131" s="68"/>
      <c r="DI131" s="504"/>
      <c r="DJ131" s="505"/>
      <c r="DK131" s="505"/>
      <c r="DL131" s="506"/>
      <c r="DM131" s="507"/>
      <c r="DN131" s="507"/>
    </row>
    <row r="132" spans="1:118" ht="15" customHeight="1">
      <c r="A132" s="519" t="e">
        <f>IF('ชื่อ-มาตรฐาน7'!#REF!="","",'ชื่อ-มาตรฐาน7'!#REF!)</f>
        <v>#REF!</v>
      </c>
      <c r="B132" s="519" t="e">
        <f>IF('ชื่อ-มาตรฐาน7'!#REF!="","",'ชื่อ-มาตรฐาน7'!#REF!)</f>
        <v>#REF!</v>
      </c>
      <c r="C132" s="520" t="e">
        <f>IF('ชื่อ-มาตรฐาน7'!#REF!="","",'ชื่อ-มาตรฐาน7'!#REF!)</f>
        <v>#REF!</v>
      </c>
      <c r="D132" s="919" t="e">
        <f>IF('ชื่อ-มาตรฐาน7'!#REF!="","",'ชื่อ-มาตรฐาน7'!#REF!)</f>
        <v>#REF!</v>
      </c>
      <c r="E132" s="1068" t="e">
        <f>IF('ชื่อ-มาตรฐาน7'!#REF!="","",'ชื่อ-มาตรฐาน7'!#REF!)</f>
        <v>#REF!</v>
      </c>
      <c r="F132" s="1069"/>
      <c r="G132" s="487"/>
      <c r="H132" s="488"/>
      <c r="I132" s="488"/>
      <c r="J132" s="488"/>
      <c r="K132" s="489"/>
      <c r="L132" s="488"/>
      <c r="M132" s="488"/>
      <c r="N132" s="488"/>
      <c r="O132" s="488"/>
      <c r="P132" s="490"/>
      <c r="Q132" s="487"/>
      <c r="R132" s="488"/>
      <c r="S132" s="488"/>
      <c r="T132" s="488"/>
      <c r="U132" s="489"/>
      <c r="V132" s="488"/>
      <c r="W132" s="488"/>
      <c r="X132" s="488"/>
      <c r="Y132" s="488"/>
      <c r="Z132" s="490"/>
      <c r="AA132" s="487"/>
      <c r="AB132" s="488"/>
      <c r="AC132" s="488"/>
      <c r="AD132" s="488"/>
      <c r="AE132" s="489"/>
      <c r="AF132" s="1"/>
      <c r="AG132" s="1"/>
      <c r="AH132" s="487"/>
      <c r="AI132" s="488"/>
      <c r="AJ132" s="488"/>
      <c r="AK132" s="488"/>
      <c r="AL132" s="489"/>
      <c r="AM132" s="487"/>
      <c r="AN132" s="488"/>
      <c r="AO132" s="488"/>
      <c r="AP132" s="488"/>
      <c r="AQ132" s="489"/>
      <c r="AR132" s="488"/>
      <c r="AS132" s="498"/>
      <c r="AT132" s="498"/>
      <c r="AU132" s="498"/>
      <c r="AV132" s="499"/>
      <c r="AW132" s="487"/>
      <c r="AX132" s="498"/>
      <c r="AY132" s="498"/>
      <c r="AZ132" s="498"/>
      <c r="BA132" s="500"/>
      <c r="BB132" s="488"/>
      <c r="BC132" s="488"/>
      <c r="BD132" s="488"/>
      <c r="BE132" s="488"/>
      <c r="BF132" s="490"/>
      <c r="BG132" s="487"/>
      <c r="BH132" s="488"/>
      <c r="BI132" s="488"/>
      <c r="BJ132" s="488"/>
      <c r="BK132" s="489"/>
      <c r="BL132" s="488"/>
      <c r="BM132" s="488"/>
      <c r="BN132" s="488"/>
      <c r="BO132" s="488"/>
      <c r="BP132" s="490"/>
      <c r="BQ132" s="487"/>
      <c r="BR132" s="488"/>
      <c r="BS132" s="488"/>
      <c r="BT132" s="488"/>
      <c r="BU132" s="489"/>
      <c r="BV132" s="487"/>
      <c r="BW132" s="488"/>
      <c r="BX132" s="488"/>
      <c r="BY132" s="488"/>
      <c r="BZ132" s="489"/>
      <c r="CA132" s="26"/>
      <c r="CB132" s="488"/>
      <c r="CC132" s="488"/>
      <c r="CD132" s="488"/>
      <c r="CE132" s="488"/>
      <c r="CF132" s="490"/>
      <c r="CG132" s="487"/>
      <c r="CH132" s="488"/>
      <c r="CI132" s="488"/>
      <c r="CJ132" s="488"/>
      <c r="CK132" s="489"/>
      <c r="CL132" s="488"/>
      <c r="CM132" s="498"/>
      <c r="CN132" s="498"/>
      <c r="CO132" s="498"/>
      <c r="CP132" s="499"/>
      <c r="CQ132" s="487"/>
      <c r="CR132" s="498"/>
      <c r="CS132" s="498"/>
      <c r="CT132" s="498"/>
      <c r="CU132" s="500"/>
      <c r="CV132" s="488"/>
      <c r="CW132" s="498"/>
      <c r="CX132" s="498"/>
      <c r="CY132" s="498"/>
      <c r="CZ132" s="499"/>
      <c r="DA132" s="487"/>
      <c r="DB132" s="498"/>
      <c r="DC132" s="498"/>
      <c r="DD132" s="498"/>
      <c r="DE132" s="500"/>
      <c r="DF132" s="923"/>
      <c r="DG132" s="297"/>
      <c r="DH132" s="69"/>
      <c r="DI132" s="508"/>
      <c r="DJ132" s="509"/>
      <c r="DK132" s="509"/>
      <c r="DL132" s="510"/>
      <c r="DM132" s="511"/>
      <c r="DN132" s="511"/>
    </row>
    <row r="133" spans="1:118" ht="15" customHeight="1">
      <c r="A133" s="519" t="e">
        <f>IF('ชื่อ-มาตรฐาน7'!#REF!="","",'ชื่อ-มาตรฐาน7'!#REF!)</f>
        <v>#REF!</v>
      </c>
      <c r="B133" s="519" t="e">
        <f>IF('ชื่อ-มาตรฐาน7'!#REF!="","",'ชื่อ-มาตรฐาน7'!#REF!)</f>
        <v>#REF!</v>
      </c>
      <c r="C133" s="520" t="e">
        <f>IF('ชื่อ-มาตรฐาน7'!#REF!="","",'ชื่อ-มาตรฐาน7'!#REF!)</f>
        <v>#REF!</v>
      </c>
      <c r="D133" s="919" t="e">
        <f>IF('ชื่อ-มาตรฐาน7'!#REF!="","",'ชื่อ-มาตรฐาน7'!#REF!)</f>
        <v>#REF!</v>
      </c>
      <c r="E133" s="1068" t="e">
        <f>IF('ชื่อ-มาตรฐาน7'!#REF!="","",'ชื่อ-มาตรฐาน7'!#REF!)</f>
        <v>#REF!</v>
      </c>
      <c r="F133" s="1069"/>
      <c r="G133" s="487"/>
      <c r="H133" s="488"/>
      <c r="I133" s="488"/>
      <c r="J133" s="488"/>
      <c r="K133" s="489"/>
      <c r="L133" s="488"/>
      <c r="M133" s="488"/>
      <c r="N133" s="488"/>
      <c r="O133" s="488"/>
      <c r="P133" s="490"/>
      <c r="Q133" s="487"/>
      <c r="R133" s="488"/>
      <c r="S133" s="488"/>
      <c r="T133" s="488"/>
      <c r="U133" s="489"/>
      <c r="V133" s="488"/>
      <c r="W133" s="488"/>
      <c r="X133" s="488"/>
      <c r="Y133" s="488"/>
      <c r="Z133" s="490"/>
      <c r="AA133" s="487"/>
      <c r="AB133" s="488"/>
      <c r="AC133" s="488"/>
      <c r="AD133" s="488"/>
      <c r="AE133" s="489"/>
      <c r="AF133" s="1"/>
      <c r="AG133" s="1"/>
      <c r="AH133" s="487"/>
      <c r="AI133" s="488"/>
      <c r="AJ133" s="488"/>
      <c r="AK133" s="488"/>
      <c r="AL133" s="489"/>
      <c r="AM133" s="487"/>
      <c r="AN133" s="488"/>
      <c r="AO133" s="488"/>
      <c r="AP133" s="488"/>
      <c r="AQ133" s="489"/>
      <c r="AR133" s="488"/>
      <c r="AS133" s="498"/>
      <c r="AT133" s="498"/>
      <c r="AU133" s="498"/>
      <c r="AV133" s="499"/>
      <c r="AW133" s="487"/>
      <c r="AX133" s="498"/>
      <c r="AY133" s="498"/>
      <c r="AZ133" s="498"/>
      <c r="BA133" s="500"/>
      <c r="BB133" s="488"/>
      <c r="BC133" s="488"/>
      <c r="BD133" s="488"/>
      <c r="BE133" s="488"/>
      <c r="BF133" s="490"/>
      <c r="BG133" s="487"/>
      <c r="BH133" s="488"/>
      <c r="BI133" s="488"/>
      <c r="BJ133" s="488"/>
      <c r="BK133" s="489"/>
      <c r="BL133" s="488"/>
      <c r="BM133" s="488"/>
      <c r="BN133" s="488"/>
      <c r="BO133" s="488"/>
      <c r="BP133" s="490"/>
      <c r="BQ133" s="487"/>
      <c r="BR133" s="488"/>
      <c r="BS133" s="488"/>
      <c r="BT133" s="488"/>
      <c r="BU133" s="489"/>
      <c r="BV133" s="487"/>
      <c r="BW133" s="488"/>
      <c r="BX133" s="488"/>
      <c r="BY133" s="488"/>
      <c r="BZ133" s="489"/>
      <c r="CA133" s="26"/>
      <c r="CB133" s="488"/>
      <c r="CC133" s="488"/>
      <c r="CD133" s="488"/>
      <c r="CE133" s="488"/>
      <c r="CF133" s="490"/>
      <c r="CG133" s="487"/>
      <c r="CH133" s="488"/>
      <c r="CI133" s="488"/>
      <c r="CJ133" s="488"/>
      <c r="CK133" s="489"/>
      <c r="CL133" s="488"/>
      <c r="CM133" s="498"/>
      <c r="CN133" s="498"/>
      <c r="CO133" s="498"/>
      <c r="CP133" s="499"/>
      <c r="CQ133" s="487"/>
      <c r="CR133" s="498"/>
      <c r="CS133" s="498"/>
      <c r="CT133" s="498"/>
      <c r="CU133" s="500"/>
      <c r="CV133" s="488"/>
      <c r="CW133" s="498"/>
      <c r="CX133" s="498"/>
      <c r="CY133" s="498"/>
      <c r="CZ133" s="499"/>
      <c r="DA133" s="487"/>
      <c r="DB133" s="498"/>
      <c r="DC133" s="498"/>
      <c r="DD133" s="498"/>
      <c r="DE133" s="500"/>
      <c r="DF133" s="923"/>
      <c r="DG133" s="297"/>
      <c r="DH133" s="69"/>
      <c r="DI133" s="508"/>
      <c r="DJ133" s="509"/>
      <c r="DK133" s="509"/>
      <c r="DL133" s="510"/>
      <c r="DM133" s="511"/>
      <c r="DN133" s="511"/>
    </row>
    <row r="134" spans="1:118" ht="15" customHeight="1">
      <c r="A134" s="519" t="e">
        <f>IF('ชื่อ-มาตรฐาน7'!#REF!="","",'ชื่อ-มาตรฐาน7'!#REF!)</f>
        <v>#REF!</v>
      </c>
      <c r="B134" s="519" t="e">
        <f>IF('ชื่อ-มาตรฐาน7'!#REF!="","",'ชื่อ-มาตรฐาน7'!#REF!)</f>
        <v>#REF!</v>
      </c>
      <c r="C134" s="520" t="e">
        <f>IF('ชื่อ-มาตรฐาน7'!#REF!="","",'ชื่อ-มาตรฐาน7'!#REF!)</f>
        <v>#REF!</v>
      </c>
      <c r="D134" s="919" t="e">
        <f>IF('ชื่อ-มาตรฐาน7'!#REF!="","",'ชื่อ-มาตรฐาน7'!#REF!)</f>
        <v>#REF!</v>
      </c>
      <c r="E134" s="1068" t="e">
        <f>IF('ชื่อ-มาตรฐาน7'!#REF!="","",'ชื่อ-มาตรฐาน7'!#REF!)</f>
        <v>#REF!</v>
      </c>
      <c r="F134" s="1069"/>
      <c r="G134" s="487"/>
      <c r="H134" s="488"/>
      <c r="I134" s="488"/>
      <c r="J134" s="488"/>
      <c r="K134" s="489"/>
      <c r="L134" s="488"/>
      <c r="M134" s="488"/>
      <c r="N134" s="488"/>
      <c r="O134" s="488"/>
      <c r="P134" s="490"/>
      <c r="Q134" s="487"/>
      <c r="R134" s="488"/>
      <c r="S134" s="488"/>
      <c r="T134" s="488"/>
      <c r="U134" s="489"/>
      <c r="V134" s="488"/>
      <c r="W134" s="488"/>
      <c r="X134" s="488"/>
      <c r="Y134" s="488"/>
      <c r="Z134" s="490"/>
      <c r="AA134" s="487"/>
      <c r="AB134" s="488"/>
      <c r="AC134" s="488"/>
      <c r="AD134" s="488"/>
      <c r="AE134" s="489"/>
      <c r="AF134" s="1"/>
      <c r="AG134" s="1"/>
      <c r="AH134" s="487"/>
      <c r="AI134" s="488"/>
      <c r="AJ134" s="488"/>
      <c r="AK134" s="488"/>
      <c r="AL134" s="489"/>
      <c r="AM134" s="487"/>
      <c r="AN134" s="488"/>
      <c r="AO134" s="488"/>
      <c r="AP134" s="488"/>
      <c r="AQ134" s="489"/>
      <c r="AR134" s="488"/>
      <c r="AS134" s="498"/>
      <c r="AT134" s="498"/>
      <c r="AU134" s="498"/>
      <c r="AV134" s="499"/>
      <c r="AW134" s="487"/>
      <c r="AX134" s="498"/>
      <c r="AY134" s="498"/>
      <c r="AZ134" s="498"/>
      <c r="BA134" s="500"/>
      <c r="BB134" s="488"/>
      <c r="BC134" s="488"/>
      <c r="BD134" s="488"/>
      <c r="BE134" s="488"/>
      <c r="BF134" s="490"/>
      <c r="BG134" s="487"/>
      <c r="BH134" s="488"/>
      <c r="BI134" s="488"/>
      <c r="BJ134" s="488"/>
      <c r="BK134" s="489"/>
      <c r="BL134" s="488"/>
      <c r="BM134" s="488"/>
      <c r="BN134" s="488"/>
      <c r="BO134" s="488"/>
      <c r="BP134" s="490"/>
      <c r="BQ134" s="487"/>
      <c r="BR134" s="488"/>
      <c r="BS134" s="488"/>
      <c r="BT134" s="488"/>
      <c r="BU134" s="489"/>
      <c r="BV134" s="487"/>
      <c r="BW134" s="488"/>
      <c r="BX134" s="488"/>
      <c r="BY134" s="488"/>
      <c r="BZ134" s="489"/>
      <c r="CA134" s="26"/>
      <c r="CB134" s="488"/>
      <c r="CC134" s="488"/>
      <c r="CD134" s="488"/>
      <c r="CE134" s="488"/>
      <c r="CF134" s="490"/>
      <c r="CG134" s="487"/>
      <c r="CH134" s="488"/>
      <c r="CI134" s="488"/>
      <c r="CJ134" s="488"/>
      <c r="CK134" s="489"/>
      <c r="CL134" s="488"/>
      <c r="CM134" s="498"/>
      <c r="CN134" s="498"/>
      <c r="CO134" s="498"/>
      <c r="CP134" s="499"/>
      <c r="CQ134" s="487"/>
      <c r="CR134" s="498"/>
      <c r="CS134" s="498"/>
      <c r="CT134" s="498"/>
      <c r="CU134" s="500"/>
      <c r="CV134" s="488"/>
      <c r="CW134" s="498"/>
      <c r="CX134" s="498"/>
      <c r="CY134" s="498"/>
      <c r="CZ134" s="499"/>
      <c r="DA134" s="487"/>
      <c r="DB134" s="498"/>
      <c r="DC134" s="498"/>
      <c r="DD134" s="498"/>
      <c r="DE134" s="500"/>
      <c r="DF134" s="923"/>
      <c r="DG134" s="297"/>
      <c r="DH134" s="69"/>
      <c r="DI134" s="508"/>
      <c r="DJ134" s="509"/>
      <c r="DK134" s="509"/>
      <c r="DL134" s="510"/>
      <c r="DM134" s="511"/>
      <c r="DN134" s="511"/>
    </row>
    <row r="135" spans="1:118" ht="15" customHeight="1" thickBot="1">
      <c r="A135" s="522" t="e">
        <f>IF('ชื่อ-มาตรฐาน7'!#REF!="","",'ชื่อ-มาตรฐาน7'!#REF!)</f>
        <v>#REF!</v>
      </c>
      <c r="B135" s="522" t="e">
        <f>IF('ชื่อ-มาตรฐาน7'!#REF!="","",'ชื่อ-มาตรฐาน7'!#REF!)</f>
        <v>#REF!</v>
      </c>
      <c r="C135" s="523" t="e">
        <f>IF('ชื่อ-มาตรฐาน7'!#REF!="","",'ชื่อ-มาตรฐาน7'!#REF!)</f>
        <v>#REF!</v>
      </c>
      <c r="D135" s="920" t="e">
        <f>IF('ชื่อ-มาตรฐาน7'!#REF!="","",'ชื่อ-มาตรฐาน7'!#REF!)</f>
        <v>#REF!</v>
      </c>
      <c r="E135" s="1077" t="e">
        <f>IF('ชื่อ-มาตรฐาน7'!#REF!="","",'ชื่อ-มาตรฐาน7'!#REF!)</f>
        <v>#REF!</v>
      </c>
      <c r="F135" s="1078"/>
      <c r="G135" s="491"/>
      <c r="H135" s="492"/>
      <c r="I135" s="492"/>
      <c r="J135" s="492"/>
      <c r="K135" s="493"/>
      <c r="L135" s="492"/>
      <c r="M135" s="492"/>
      <c r="N135" s="492"/>
      <c r="O135" s="492"/>
      <c r="P135" s="494"/>
      <c r="Q135" s="491"/>
      <c r="R135" s="492"/>
      <c r="S135" s="492"/>
      <c r="T135" s="492"/>
      <c r="U135" s="493"/>
      <c r="V135" s="492"/>
      <c r="W135" s="492"/>
      <c r="X135" s="492"/>
      <c r="Y135" s="492"/>
      <c r="Z135" s="494"/>
      <c r="AA135" s="491"/>
      <c r="AB135" s="492"/>
      <c r="AC135" s="492"/>
      <c r="AD135" s="492"/>
      <c r="AE135" s="493"/>
      <c r="AF135" s="1"/>
      <c r="AG135" s="1"/>
      <c r="AH135" s="491"/>
      <c r="AI135" s="492"/>
      <c r="AJ135" s="492"/>
      <c r="AK135" s="492"/>
      <c r="AL135" s="493"/>
      <c r="AM135" s="491"/>
      <c r="AN135" s="492"/>
      <c r="AO135" s="492"/>
      <c r="AP135" s="492"/>
      <c r="AQ135" s="493"/>
      <c r="AR135" s="492"/>
      <c r="AS135" s="501"/>
      <c r="AT135" s="501"/>
      <c r="AU135" s="501"/>
      <c r="AV135" s="502"/>
      <c r="AW135" s="491"/>
      <c r="AX135" s="501"/>
      <c r="AY135" s="501"/>
      <c r="AZ135" s="501"/>
      <c r="BA135" s="503"/>
      <c r="BB135" s="492"/>
      <c r="BC135" s="492"/>
      <c r="BD135" s="492"/>
      <c r="BE135" s="492"/>
      <c r="BF135" s="494"/>
      <c r="BG135" s="491"/>
      <c r="BH135" s="492"/>
      <c r="BI135" s="492"/>
      <c r="BJ135" s="492"/>
      <c r="BK135" s="493"/>
      <c r="BL135" s="492"/>
      <c r="BM135" s="492"/>
      <c r="BN135" s="492"/>
      <c r="BO135" s="492"/>
      <c r="BP135" s="494"/>
      <c r="BQ135" s="491"/>
      <c r="BR135" s="492"/>
      <c r="BS135" s="492"/>
      <c r="BT135" s="492"/>
      <c r="BU135" s="493"/>
      <c r="BV135" s="491"/>
      <c r="BW135" s="492"/>
      <c r="BX135" s="492"/>
      <c r="BY135" s="492"/>
      <c r="BZ135" s="493"/>
      <c r="CA135" s="27"/>
      <c r="CB135" s="492"/>
      <c r="CC135" s="492"/>
      <c r="CD135" s="492"/>
      <c r="CE135" s="492"/>
      <c r="CF135" s="494"/>
      <c r="CG135" s="491"/>
      <c r="CH135" s="492"/>
      <c r="CI135" s="492"/>
      <c r="CJ135" s="492"/>
      <c r="CK135" s="493"/>
      <c r="CL135" s="492"/>
      <c r="CM135" s="501"/>
      <c r="CN135" s="501"/>
      <c r="CO135" s="501"/>
      <c r="CP135" s="502"/>
      <c r="CQ135" s="491"/>
      <c r="CR135" s="501"/>
      <c r="CS135" s="501"/>
      <c r="CT135" s="501"/>
      <c r="CU135" s="503"/>
      <c r="CV135" s="492"/>
      <c r="CW135" s="501"/>
      <c r="CX135" s="501"/>
      <c r="CY135" s="501"/>
      <c r="CZ135" s="502"/>
      <c r="DA135" s="491"/>
      <c r="DB135" s="501"/>
      <c r="DC135" s="501"/>
      <c r="DD135" s="501"/>
      <c r="DE135" s="503"/>
      <c r="DF135" s="922"/>
      <c r="DG135" s="298"/>
      <c r="DH135" s="70"/>
      <c r="DI135" s="512"/>
      <c r="DJ135" s="513"/>
      <c r="DK135" s="513"/>
      <c r="DL135" s="514"/>
      <c r="DM135" s="515"/>
      <c r="DN135" s="515"/>
    </row>
    <row r="136" spans="1:118" ht="15" customHeight="1">
      <c r="A136" s="516" t="e">
        <f>IF('ชื่อ-มาตรฐาน7'!#REF!="","",'ชื่อ-มาตรฐาน7'!#REF!)</f>
        <v>#REF!</v>
      </c>
      <c r="B136" s="516" t="e">
        <f>IF('ชื่อ-มาตรฐาน7'!#REF!="","",'ชื่อ-มาตรฐาน7'!#REF!)</f>
        <v>#REF!</v>
      </c>
      <c r="C136" s="517" t="e">
        <f>IF('ชื่อ-มาตรฐาน7'!#REF!="","",'ชื่อ-มาตรฐาน7'!#REF!)</f>
        <v>#REF!</v>
      </c>
      <c r="D136" s="921" t="e">
        <f>IF('ชื่อ-มาตรฐาน7'!#REF!="","",'ชื่อ-มาตรฐาน7'!#REF!)</f>
        <v>#REF!</v>
      </c>
      <c r="E136" s="1079" t="e">
        <f>IF('ชื่อ-มาตรฐาน7'!#REF!="","",'ชื่อ-มาตรฐาน7'!#REF!)</f>
        <v>#REF!</v>
      </c>
      <c r="F136" s="1080"/>
      <c r="G136" s="486"/>
      <c r="H136" s="483"/>
      <c r="I136" s="483"/>
      <c r="J136" s="483"/>
      <c r="K136" s="484"/>
      <c r="L136" s="483"/>
      <c r="M136" s="483"/>
      <c r="N136" s="483"/>
      <c r="O136" s="483"/>
      <c r="P136" s="485"/>
      <c r="Q136" s="486"/>
      <c r="R136" s="483"/>
      <c r="S136" s="483"/>
      <c r="T136" s="483"/>
      <c r="U136" s="484"/>
      <c r="V136" s="483"/>
      <c r="W136" s="483"/>
      <c r="X136" s="483"/>
      <c r="Y136" s="483"/>
      <c r="Z136" s="485"/>
      <c r="AA136" s="486"/>
      <c r="AB136" s="483"/>
      <c r="AC136" s="483"/>
      <c r="AD136" s="483"/>
      <c r="AE136" s="484"/>
      <c r="AF136" s="1"/>
      <c r="AG136" s="1"/>
      <c r="AH136" s="486"/>
      <c r="AI136" s="483"/>
      <c r="AJ136" s="483"/>
      <c r="AK136" s="483"/>
      <c r="AL136" s="484"/>
      <c r="AM136" s="486"/>
      <c r="AN136" s="483"/>
      <c r="AO136" s="483"/>
      <c r="AP136" s="483"/>
      <c r="AQ136" s="484"/>
      <c r="AR136" s="483"/>
      <c r="AS136" s="495"/>
      <c r="AT136" s="495"/>
      <c r="AU136" s="495"/>
      <c r="AV136" s="496"/>
      <c r="AW136" s="486"/>
      <c r="AX136" s="495"/>
      <c r="AY136" s="495"/>
      <c r="AZ136" s="495"/>
      <c r="BA136" s="497"/>
      <c r="BB136" s="483"/>
      <c r="BC136" s="483"/>
      <c r="BD136" s="483"/>
      <c r="BE136" s="483"/>
      <c r="BF136" s="485"/>
      <c r="BG136" s="486"/>
      <c r="BH136" s="483"/>
      <c r="BI136" s="483"/>
      <c r="BJ136" s="483"/>
      <c r="BK136" s="484"/>
      <c r="BL136" s="483"/>
      <c r="BM136" s="483"/>
      <c r="BN136" s="483"/>
      <c r="BO136" s="483"/>
      <c r="BP136" s="485"/>
      <c r="BQ136" s="486"/>
      <c r="BR136" s="483"/>
      <c r="BS136" s="483"/>
      <c r="BT136" s="483"/>
      <c r="BU136" s="484"/>
      <c r="BV136" s="486"/>
      <c r="BW136" s="483"/>
      <c r="BX136" s="483"/>
      <c r="BY136" s="483"/>
      <c r="BZ136" s="484"/>
      <c r="CA136" s="25"/>
      <c r="CB136" s="483"/>
      <c r="CC136" s="483"/>
      <c r="CD136" s="483"/>
      <c r="CE136" s="483"/>
      <c r="CF136" s="485"/>
      <c r="CG136" s="486"/>
      <c r="CH136" s="483"/>
      <c r="CI136" s="483"/>
      <c r="CJ136" s="483"/>
      <c r="CK136" s="484"/>
      <c r="CL136" s="483"/>
      <c r="CM136" s="495"/>
      <c r="CN136" s="495"/>
      <c r="CO136" s="495"/>
      <c r="CP136" s="496"/>
      <c r="CQ136" s="486"/>
      <c r="CR136" s="495"/>
      <c r="CS136" s="495"/>
      <c r="CT136" s="495"/>
      <c r="CU136" s="497"/>
      <c r="CV136" s="483"/>
      <c r="CW136" s="495"/>
      <c r="CX136" s="495"/>
      <c r="CY136" s="495"/>
      <c r="CZ136" s="496"/>
      <c r="DA136" s="486"/>
      <c r="DB136" s="495"/>
      <c r="DC136" s="495"/>
      <c r="DD136" s="495"/>
      <c r="DE136" s="497"/>
      <c r="DF136" s="924"/>
      <c r="DG136" s="296"/>
      <c r="DH136" s="68"/>
      <c r="DI136" s="504"/>
      <c r="DJ136" s="505"/>
      <c r="DK136" s="505"/>
      <c r="DL136" s="506"/>
      <c r="DM136" s="507"/>
      <c r="DN136" s="507"/>
    </row>
    <row r="137" spans="1:118" ht="15" customHeight="1">
      <c r="A137" s="519" t="e">
        <f>IF('ชื่อ-มาตรฐาน7'!#REF!="","",'ชื่อ-มาตรฐาน7'!#REF!)</f>
        <v>#REF!</v>
      </c>
      <c r="B137" s="519" t="e">
        <f>IF('ชื่อ-มาตรฐาน7'!#REF!="","",'ชื่อ-มาตรฐาน7'!#REF!)</f>
        <v>#REF!</v>
      </c>
      <c r="C137" s="520" t="e">
        <f>IF('ชื่อ-มาตรฐาน7'!#REF!="","",'ชื่อ-มาตรฐาน7'!#REF!)</f>
        <v>#REF!</v>
      </c>
      <c r="D137" s="919" t="e">
        <f>IF('ชื่อ-มาตรฐาน7'!#REF!="","",'ชื่อ-มาตรฐาน7'!#REF!)</f>
        <v>#REF!</v>
      </c>
      <c r="E137" s="1068" t="e">
        <f>IF('ชื่อ-มาตรฐาน7'!#REF!="","",'ชื่อ-มาตรฐาน7'!#REF!)</f>
        <v>#REF!</v>
      </c>
      <c r="F137" s="1069"/>
      <c r="G137" s="487"/>
      <c r="H137" s="488"/>
      <c r="I137" s="488"/>
      <c r="J137" s="488"/>
      <c r="K137" s="489"/>
      <c r="L137" s="488"/>
      <c r="M137" s="488"/>
      <c r="N137" s="488"/>
      <c r="O137" s="488"/>
      <c r="P137" s="490"/>
      <c r="Q137" s="487"/>
      <c r="R137" s="488"/>
      <c r="S137" s="488"/>
      <c r="T137" s="488"/>
      <c r="U137" s="489"/>
      <c r="V137" s="488"/>
      <c r="W137" s="488"/>
      <c r="X137" s="488"/>
      <c r="Y137" s="488"/>
      <c r="Z137" s="490"/>
      <c r="AA137" s="487"/>
      <c r="AB137" s="488"/>
      <c r="AC137" s="488"/>
      <c r="AD137" s="488"/>
      <c r="AE137" s="489"/>
      <c r="AF137" s="1"/>
      <c r="AG137" s="1"/>
      <c r="AH137" s="487"/>
      <c r="AI137" s="488"/>
      <c r="AJ137" s="488"/>
      <c r="AK137" s="488"/>
      <c r="AL137" s="489"/>
      <c r="AM137" s="487"/>
      <c r="AN137" s="488"/>
      <c r="AO137" s="488"/>
      <c r="AP137" s="488"/>
      <c r="AQ137" s="489"/>
      <c r="AR137" s="488"/>
      <c r="AS137" s="498"/>
      <c r="AT137" s="498"/>
      <c r="AU137" s="498"/>
      <c r="AV137" s="499"/>
      <c r="AW137" s="487"/>
      <c r="AX137" s="498"/>
      <c r="AY137" s="498"/>
      <c r="AZ137" s="498"/>
      <c r="BA137" s="500"/>
      <c r="BB137" s="488"/>
      <c r="BC137" s="488"/>
      <c r="BD137" s="488"/>
      <c r="BE137" s="488"/>
      <c r="BF137" s="490"/>
      <c r="BG137" s="487"/>
      <c r="BH137" s="488"/>
      <c r="BI137" s="488"/>
      <c r="BJ137" s="488"/>
      <c r="BK137" s="489"/>
      <c r="BL137" s="488"/>
      <c r="BM137" s="488"/>
      <c r="BN137" s="488"/>
      <c r="BO137" s="488"/>
      <c r="BP137" s="490"/>
      <c r="BQ137" s="487"/>
      <c r="BR137" s="488"/>
      <c r="BS137" s="488"/>
      <c r="BT137" s="488"/>
      <c r="BU137" s="489"/>
      <c r="BV137" s="487"/>
      <c r="BW137" s="488"/>
      <c r="BX137" s="488"/>
      <c r="BY137" s="488"/>
      <c r="BZ137" s="489"/>
      <c r="CA137" s="26"/>
      <c r="CB137" s="488"/>
      <c r="CC137" s="488"/>
      <c r="CD137" s="488"/>
      <c r="CE137" s="488"/>
      <c r="CF137" s="490"/>
      <c r="CG137" s="487"/>
      <c r="CH137" s="488"/>
      <c r="CI137" s="488"/>
      <c r="CJ137" s="488"/>
      <c r="CK137" s="489"/>
      <c r="CL137" s="488"/>
      <c r="CM137" s="498"/>
      <c r="CN137" s="498"/>
      <c r="CO137" s="498"/>
      <c r="CP137" s="499"/>
      <c r="CQ137" s="487"/>
      <c r="CR137" s="498"/>
      <c r="CS137" s="498"/>
      <c r="CT137" s="498"/>
      <c r="CU137" s="500"/>
      <c r="CV137" s="488"/>
      <c r="CW137" s="498"/>
      <c r="CX137" s="498"/>
      <c r="CY137" s="498"/>
      <c r="CZ137" s="499"/>
      <c r="DA137" s="487"/>
      <c r="DB137" s="498"/>
      <c r="DC137" s="498"/>
      <c r="DD137" s="498"/>
      <c r="DE137" s="500"/>
      <c r="DF137" s="923"/>
      <c r="DG137" s="297"/>
      <c r="DH137" s="69"/>
      <c r="DI137" s="508"/>
      <c r="DJ137" s="509"/>
      <c r="DK137" s="509"/>
      <c r="DL137" s="510"/>
      <c r="DM137" s="511"/>
      <c r="DN137" s="511"/>
    </row>
    <row r="138" spans="1:118" ht="15" customHeight="1">
      <c r="A138" s="519" t="e">
        <f>IF('ชื่อ-มาตรฐาน7'!#REF!="","",'ชื่อ-มาตรฐาน7'!#REF!)</f>
        <v>#REF!</v>
      </c>
      <c r="B138" s="519" t="e">
        <f>IF('ชื่อ-มาตรฐาน7'!#REF!="","",'ชื่อ-มาตรฐาน7'!#REF!)</f>
        <v>#REF!</v>
      </c>
      <c r="C138" s="520" t="e">
        <f>IF('ชื่อ-มาตรฐาน7'!#REF!="","",'ชื่อ-มาตรฐาน7'!#REF!)</f>
        <v>#REF!</v>
      </c>
      <c r="D138" s="919" t="e">
        <f>IF('ชื่อ-มาตรฐาน7'!#REF!="","",'ชื่อ-มาตรฐาน7'!#REF!)</f>
        <v>#REF!</v>
      </c>
      <c r="E138" s="1068" t="e">
        <f>IF('ชื่อ-มาตรฐาน7'!#REF!="","",'ชื่อ-มาตรฐาน7'!#REF!)</f>
        <v>#REF!</v>
      </c>
      <c r="F138" s="1069"/>
      <c r="G138" s="487"/>
      <c r="H138" s="488"/>
      <c r="I138" s="488"/>
      <c r="J138" s="488"/>
      <c r="K138" s="489"/>
      <c r="L138" s="488"/>
      <c r="M138" s="488"/>
      <c r="N138" s="488"/>
      <c r="O138" s="488"/>
      <c r="P138" s="490"/>
      <c r="Q138" s="487"/>
      <c r="R138" s="488"/>
      <c r="S138" s="488"/>
      <c r="T138" s="488"/>
      <c r="U138" s="489"/>
      <c r="V138" s="488"/>
      <c r="W138" s="488"/>
      <c r="X138" s="488"/>
      <c r="Y138" s="488"/>
      <c r="Z138" s="490"/>
      <c r="AA138" s="487"/>
      <c r="AB138" s="488"/>
      <c r="AC138" s="488"/>
      <c r="AD138" s="488"/>
      <c r="AE138" s="489"/>
      <c r="AF138" s="1"/>
      <c r="AG138" s="1"/>
      <c r="AH138" s="487"/>
      <c r="AI138" s="488"/>
      <c r="AJ138" s="488"/>
      <c r="AK138" s="488"/>
      <c r="AL138" s="489"/>
      <c r="AM138" s="487"/>
      <c r="AN138" s="488"/>
      <c r="AO138" s="488"/>
      <c r="AP138" s="488"/>
      <c r="AQ138" s="489"/>
      <c r="AR138" s="488"/>
      <c r="AS138" s="498"/>
      <c r="AT138" s="498"/>
      <c r="AU138" s="498"/>
      <c r="AV138" s="499"/>
      <c r="AW138" s="487"/>
      <c r="AX138" s="498"/>
      <c r="AY138" s="498"/>
      <c r="AZ138" s="498"/>
      <c r="BA138" s="500"/>
      <c r="BB138" s="488"/>
      <c r="BC138" s="488"/>
      <c r="BD138" s="488"/>
      <c r="BE138" s="488"/>
      <c r="BF138" s="490"/>
      <c r="BG138" s="487"/>
      <c r="BH138" s="488"/>
      <c r="BI138" s="488"/>
      <c r="BJ138" s="488"/>
      <c r="BK138" s="489"/>
      <c r="BL138" s="488"/>
      <c r="BM138" s="488"/>
      <c r="BN138" s="488"/>
      <c r="BO138" s="488"/>
      <c r="BP138" s="490"/>
      <c r="BQ138" s="487"/>
      <c r="BR138" s="488"/>
      <c r="BS138" s="488"/>
      <c r="BT138" s="488"/>
      <c r="BU138" s="489"/>
      <c r="BV138" s="487"/>
      <c r="BW138" s="488"/>
      <c r="BX138" s="488"/>
      <c r="BY138" s="488"/>
      <c r="BZ138" s="489"/>
      <c r="CA138" s="26"/>
      <c r="CB138" s="488"/>
      <c r="CC138" s="488"/>
      <c r="CD138" s="488"/>
      <c r="CE138" s="488"/>
      <c r="CF138" s="490"/>
      <c r="CG138" s="487"/>
      <c r="CH138" s="488"/>
      <c r="CI138" s="488"/>
      <c r="CJ138" s="488"/>
      <c r="CK138" s="489"/>
      <c r="CL138" s="488"/>
      <c r="CM138" s="498"/>
      <c r="CN138" s="498"/>
      <c r="CO138" s="498"/>
      <c r="CP138" s="499"/>
      <c r="CQ138" s="487"/>
      <c r="CR138" s="498"/>
      <c r="CS138" s="498"/>
      <c r="CT138" s="498"/>
      <c r="CU138" s="500"/>
      <c r="CV138" s="488"/>
      <c r="CW138" s="498"/>
      <c r="CX138" s="498"/>
      <c r="CY138" s="498"/>
      <c r="CZ138" s="499"/>
      <c r="DA138" s="487"/>
      <c r="DB138" s="498"/>
      <c r="DC138" s="498"/>
      <c r="DD138" s="498"/>
      <c r="DE138" s="500"/>
      <c r="DF138" s="923"/>
      <c r="DG138" s="297"/>
      <c r="DH138" s="69"/>
      <c r="DI138" s="508"/>
      <c r="DJ138" s="509"/>
      <c r="DK138" s="509"/>
      <c r="DL138" s="510"/>
      <c r="DM138" s="511"/>
      <c r="DN138" s="511"/>
    </row>
    <row r="139" spans="1:118" ht="15" customHeight="1">
      <c r="A139" s="519" t="e">
        <f>IF('ชื่อ-มาตรฐาน7'!#REF!="","",'ชื่อ-มาตรฐาน7'!#REF!)</f>
        <v>#REF!</v>
      </c>
      <c r="B139" s="519" t="e">
        <f>IF('ชื่อ-มาตรฐาน7'!#REF!="","",'ชื่อ-มาตรฐาน7'!#REF!)</f>
        <v>#REF!</v>
      </c>
      <c r="C139" s="520" t="e">
        <f>IF('ชื่อ-มาตรฐาน7'!#REF!="","",'ชื่อ-มาตรฐาน7'!#REF!)</f>
        <v>#REF!</v>
      </c>
      <c r="D139" s="919" t="e">
        <f>IF('ชื่อ-มาตรฐาน7'!#REF!="","",'ชื่อ-มาตรฐาน7'!#REF!)</f>
        <v>#REF!</v>
      </c>
      <c r="E139" s="1068" t="e">
        <f>IF('ชื่อ-มาตรฐาน7'!#REF!="","",'ชื่อ-มาตรฐาน7'!#REF!)</f>
        <v>#REF!</v>
      </c>
      <c r="F139" s="1069"/>
      <c r="G139" s="487"/>
      <c r="H139" s="488"/>
      <c r="I139" s="488"/>
      <c r="J139" s="488"/>
      <c r="K139" s="489"/>
      <c r="L139" s="488"/>
      <c r="M139" s="488"/>
      <c r="N139" s="488"/>
      <c r="O139" s="488"/>
      <c r="P139" s="490"/>
      <c r="Q139" s="487"/>
      <c r="R139" s="488"/>
      <c r="S139" s="488"/>
      <c r="T139" s="488"/>
      <c r="U139" s="489"/>
      <c r="V139" s="488"/>
      <c r="W139" s="488"/>
      <c r="X139" s="488"/>
      <c r="Y139" s="488"/>
      <c r="Z139" s="490"/>
      <c r="AA139" s="487"/>
      <c r="AB139" s="488"/>
      <c r="AC139" s="488"/>
      <c r="AD139" s="488"/>
      <c r="AE139" s="489"/>
      <c r="AF139" s="1"/>
      <c r="AG139" s="1"/>
      <c r="AH139" s="487"/>
      <c r="AI139" s="488"/>
      <c r="AJ139" s="488"/>
      <c r="AK139" s="488"/>
      <c r="AL139" s="489"/>
      <c r="AM139" s="487"/>
      <c r="AN139" s="488"/>
      <c r="AO139" s="488"/>
      <c r="AP139" s="488"/>
      <c r="AQ139" s="489"/>
      <c r="AR139" s="488"/>
      <c r="AS139" s="498"/>
      <c r="AT139" s="498"/>
      <c r="AU139" s="498"/>
      <c r="AV139" s="499"/>
      <c r="AW139" s="487"/>
      <c r="AX139" s="498"/>
      <c r="AY139" s="498"/>
      <c r="AZ139" s="498"/>
      <c r="BA139" s="500"/>
      <c r="BB139" s="488"/>
      <c r="BC139" s="488"/>
      <c r="BD139" s="488"/>
      <c r="BE139" s="488"/>
      <c r="BF139" s="490"/>
      <c r="BG139" s="487"/>
      <c r="BH139" s="488"/>
      <c r="BI139" s="488"/>
      <c r="BJ139" s="488"/>
      <c r="BK139" s="489"/>
      <c r="BL139" s="488"/>
      <c r="BM139" s="488"/>
      <c r="BN139" s="488"/>
      <c r="BO139" s="488"/>
      <c r="BP139" s="490"/>
      <c r="BQ139" s="487"/>
      <c r="BR139" s="488"/>
      <c r="BS139" s="488"/>
      <c r="BT139" s="488"/>
      <c r="BU139" s="489"/>
      <c r="BV139" s="487"/>
      <c r="BW139" s="488"/>
      <c r="BX139" s="488"/>
      <c r="BY139" s="488"/>
      <c r="BZ139" s="489"/>
      <c r="CA139" s="26"/>
      <c r="CB139" s="488"/>
      <c r="CC139" s="488"/>
      <c r="CD139" s="488"/>
      <c r="CE139" s="488"/>
      <c r="CF139" s="490"/>
      <c r="CG139" s="487"/>
      <c r="CH139" s="488"/>
      <c r="CI139" s="488"/>
      <c r="CJ139" s="488"/>
      <c r="CK139" s="489"/>
      <c r="CL139" s="488"/>
      <c r="CM139" s="498"/>
      <c r="CN139" s="498"/>
      <c r="CO139" s="498"/>
      <c r="CP139" s="499"/>
      <c r="CQ139" s="487"/>
      <c r="CR139" s="498"/>
      <c r="CS139" s="498"/>
      <c r="CT139" s="498"/>
      <c r="CU139" s="500"/>
      <c r="CV139" s="488"/>
      <c r="CW139" s="498"/>
      <c r="CX139" s="498"/>
      <c r="CY139" s="498"/>
      <c r="CZ139" s="499"/>
      <c r="DA139" s="487"/>
      <c r="DB139" s="498"/>
      <c r="DC139" s="498"/>
      <c r="DD139" s="498"/>
      <c r="DE139" s="500"/>
      <c r="DF139" s="923"/>
      <c r="DG139" s="297"/>
      <c r="DH139" s="69"/>
      <c r="DI139" s="508"/>
      <c r="DJ139" s="509"/>
      <c r="DK139" s="509"/>
      <c r="DL139" s="510"/>
      <c r="DM139" s="511"/>
      <c r="DN139" s="511"/>
    </row>
    <row r="140" spans="1:118" ht="15" customHeight="1" thickBot="1">
      <c r="A140" s="522" t="e">
        <f>IF('ชื่อ-มาตรฐาน7'!#REF!="","",'ชื่อ-มาตรฐาน7'!#REF!)</f>
        <v>#REF!</v>
      </c>
      <c r="B140" s="522" t="e">
        <f>IF('ชื่อ-มาตรฐาน7'!#REF!="","",'ชื่อ-มาตรฐาน7'!#REF!)</f>
        <v>#REF!</v>
      </c>
      <c r="C140" s="523" t="e">
        <f>IF('ชื่อ-มาตรฐาน7'!#REF!="","",'ชื่อ-มาตรฐาน7'!#REF!)</f>
        <v>#REF!</v>
      </c>
      <c r="D140" s="920" t="e">
        <f>IF('ชื่อ-มาตรฐาน7'!#REF!="","",'ชื่อ-มาตรฐาน7'!#REF!)</f>
        <v>#REF!</v>
      </c>
      <c r="E140" s="1077" t="e">
        <f>IF('ชื่อ-มาตรฐาน7'!#REF!="","",'ชื่อ-มาตรฐาน7'!#REF!)</f>
        <v>#REF!</v>
      </c>
      <c r="F140" s="1078"/>
      <c r="G140" s="491"/>
      <c r="H140" s="492"/>
      <c r="I140" s="492"/>
      <c r="J140" s="492"/>
      <c r="K140" s="493"/>
      <c r="L140" s="492"/>
      <c r="M140" s="492"/>
      <c r="N140" s="492"/>
      <c r="O140" s="492"/>
      <c r="P140" s="494"/>
      <c r="Q140" s="491"/>
      <c r="R140" s="492"/>
      <c r="S140" s="492"/>
      <c r="T140" s="492"/>
      <c r="U140" s="493"/>
      <c r="V140" s="492"/>
      <c r="W140" s="492"/>
      <c r="X140" s="492"/>
      <c r="Y140" s="492"/>
      <c r="Z140" s="494"/>
      <c r="AA140" s="491"/>
      <c r="AB140" s="492"/>
      <c r="AC140" s="492"/>
      <c r="AD140" s="492"/>
      <c r="AE140" s="493"/>
      <c r="AF140" s="1"/>
      <c r="AG140" s="1"/>
      <c r="AH140" s="491"/>
      <c r="AI140" s="492"/>
      <c r="AJ140" s="492"/>
      <c r="AK140" s="492"/>
      <c r="AL140" s="493"/>
      <c r="AM140" s="491"/>
      <c r="AN140" s="492"/>
      <c r="AO140" s="492"/>
      <c r="AP140" s="492"/>
      <c r="AQ140" s="493"/>
      <c r="AR140" s="492"/>
      <c r="AS140" s="501"/>
      <c r="AT140" s="501"/>
      <c r="AU140" s="501"/>
      <c r="AV140" s="502"/>
      <c r="AW140" s="491"/>
      <c r="AX140" s="501"/>
      <c r="AY140" s="501"/>
      <c r="AZ140" s="501"/>
      <c r="BA140" s="503"/>
      <c r="BB140" s="492"/>
      <c r="BC140" s="492"/>
      <c r="BD140" s="492"/>
      <c r="BE140" s="492"/>
      <c r="BF140" s="494"/>
      <c r="BG140" s="491"/>
      <c r="BH140" s="492"/>
      <c r="BI140" s="492"/>
      <c r="BJ140" s="492"/>
      <c r="BK140" s="493"/>
      <c r="BL140" s="492"/>
      <c r="BM140" s="492"/>
      <c r="BN140" s="492"/>
      <c r="BO140" s="492"/>
      <c r="BP140" s="494"/>
      <c r="BQ140" s="491"/>
      <c r="BR140" s="492"/>
      <c r="BS140" s="492"/>
      <c r="BT140" s="492"/>
      <c r="BU140" s="493"/>
      <c r="BV140" s="491"/>
      <c r="BW140" s="492"/>
      <c r="BX140" s="492"/>
      <c r="BY140" s="492"/>
      <c r="BZ140" s="493"/>
      <c r="CA140" s="27"/>
      <c r="CB140" s="492"/>
      <c r="CC140" s="492"/>
      <c r="CD140" s="492"/>
      <c r="CE140" s="492"/>
      <c r="CF140" s="494"/>
      <c r="CG140" s="491"/>
      <c r="CH140" s="492"/>
      <c r="CI140" s="492"/>
      <c r="CJ140" s="492"/>
      <c r="CK140" s="493"/>
      <c r="CL140" s="492"/>
      <c r="CM140" s="501"/>
      <c r="CN140" s="501"/>
      <c r="CO140" s="501"/>
      <c r="CP140" s="502"/>
      <c r="CQ140" s="491"/>
      <c r="CR140" s="501"/>
      <c r="CS140" s="501"/>
      <c r="CT140" s="501"/>
      <c r="CU140" s="503"/>
      <c r="CV140" s="492"/>
      <c r="CW140" s="501"/>
      <c r="CX140" s="501"/>
      <c r="CY140" s="501"/>
      <c r="CZ140" s="502"/>
      <c r="DA140" s="491"/>
      <c r="DB140" s="501"/>
      <c r="DC140" s="501"/>
      <c r="DD140" s="501"/>
      <c r="DE140" s="503"/>
      <c r="DF140" s="922"/>
      <c r="DG140" s="298"/>
      <c r="DH140" s="70"/>
      <c r="DI140" s="512"/>
      <c r="DJ140" s="513"/>
      <c r="DK140" s="513"/>
      <c r="DL140" s="514"/>
      <c r="DM140" s="515"/>
      <c r="DN140" s="515"/>
    </row>
    <row r="141" spans="1:118" ht="15" customHeight="1">
      <c r="A141" s="516" t="e">
        <f>IF('ชื่อ-มาตรฐาน7'!#REF!="","",'ชื่อ-มาตรฐาน7'!#REF!)</f>
        <v>#REF!</v>
      </c>
      <c r="B141" s="516" t="e">
        <f>IF('ชื่อ-มาตรฐาน7'!#REF!="","",'ชื่อ-มาตรฐาน7'!#REF!)</f>
        <v>#REF!</v>
      </c>
      <c r="C141" s="517" t="e">
        <f>IF('ชื่อ-มาตรฐาน7'!#REF!="","",'ชื่อ-มาตรฐาน7'!#REF!)</f>
        <v>#REF!</v>
      </c>
      <c r="D141" s="921" t="e">
        <f>IF('ชื่อ-มาตรฐาน7'!#REF!="","",'ชื่อ-มาตรฐาน7'!#REF!)</f>
        <v>#REF!</v>
      </c>
      <c r="E141" s="1079" t="e">
        <f>IF('ชื่อ-มาตรฐาน7'!#REF!="","",'ชื่อ-มาตรฐาน7'!#REF!)</f>
        <v>#REF!</v>
      </c>
      <c r="F141" s="1080"/>
      <c r="G141" s="486"/>
      <c r="H141" s="483"/>
      <c r="I141" s="483"/>
      <c r="J141" s="483"/>
      <c r="K141" s="484"/>
      <c r="L141" s="483"/>
      <c r="M141" s="483"/>
      <c r="N141" s="483"/>
      <c r="O141" s="483"/>
      <c r="P141" s="485"/>
      <c r="Q141" s="486"/>
      <c r="R141" s="483"/>
      <c r="S141" s="483"/>
      <c r="T141" s="483"/>
      <c r="U141" s="484"/>
      <c r="V141" s="483"/>
      <c r="W141" s="483"/>
      <c r="X141" s="483"/>
      <c r="Y141" s="483"/>
      <c r="Z141" s="485"/>
      <c r="AA141" s="486"/>
      <c r="AB141" s="483"/>
      <c r="AC141" s="483"/>
      <c r="AD141" s="483"/>
      <c r="AE141" s="484"/>
      <c r="AF141" s="1"/>
      <c r="AG141" s="1"/>
      <c r="AH141" s="486"/>
      <c r="AI141" s="483"/>
      <c r="AJ141" s="483"/>
      <c r="AK141" s="483"/>
      <c r="AL141" s="484"/>
      <c r="AM141" s="486"/>
      <c r="AN141" s="483"/>
      <c r="AO141" s="483"/>
      <c r="AP141" s="483"/>
      <c r="AQ141" s="484"/>
      <c r="AR141" s="483"/>
      <c r="AS141" s="495"/>
      <c r="AT141" s="495"/>
      <c r="AU141" s="495"/>
      <c r="AV141" s="496"/>
      <c r="AW141" s="486"/>
      <c r="AX141" s="495"/>
      <c r="AY141" s="495"/>
      <c r="AZ141" s="495"/>
      <c r="BA141" s="497"/>
      <c r="BB141" s="483"/>
      <c r="BC141" s="483"/>
      <c r="BD141" s="483"/>
      <c r="BE141" s="483"/>
      <c r="BF141" s="485"/>
      <c r="BG141" s="486"/>
      <c r="BH141" s="483"/>
      <c r="BI141" s="483"/>
      <c r="BJ141" s="483"/>
      <c r="BK141" s="484"/>
      <c r="BL141" s="483"/>
      <c r="BM141" s="483"/>
      <c r="BN141" s="483"/>
      <c r="BO141" s="483"/>
      <c r="BP141" s="485"/>
      <c r="BQ141" s="486"/>
      <c r="BR141" s="483"/>
      <c r="BS141" s="483"/>
      <c r="BT141" s="483"/>
      <c r="BU141" s="484"/>
      <c r="BV141" s="486"/>
      <c r="BW141" s="483"/>
      <c r="BX141" s="483"/>
      <c r="BY141" s="483"/>
      <c r="BZ141" s="484"/>
      <c r="CA141" s="25"/>
      <c r="CB141" s="483"/>
      <c r="CC141" s="483"/>
      <c r="CD141" s="483"/>
      <c r="CE141" s="483"/>
      <c r="CF141" s="485"/>
      <c r="CG141" s="486"/>
      <c r="CH141" s="483"/>
      <c r="CI141" s="483"/>
      <c r="CJ141" s="483"/>
      <c r="CK141" s="484"/>
      <c r="CL141" s="483"/>
      <c r="CM141" s="495"/>
      <c r="CN141" s="495"/>
      <c r="CO141" s="495"/>
      <c r="CP141" s="496"/>
      <c r="CQ141" s="486"/>
      <c r="CR141" s="495"/>
      <c r="CS141" s="495"/>
      <c r="CT141" s="495"/>
      <c r="CU141" s="497"/>
      <c r="CV141" s="483"/>
      <c r="CW141" s="495"/>
      <c r="CX141" s="495"/>
      <c r="CY141" s="495"/>
      <c r="CZ141" s="496"/>
      <c r="DA141" s="486"/>
      <c r="DB141" s="495"/>
      <c r="DC141" s="495"/>
      <c r="DD141" s="495"/>
      <c r="DE141" s="497"/>
      <c r="DF141" s="924"/>
      <c r="DG141" s="296"/>
      <c r="DH141" s="68"/>
      <c r="DI141" s="504"/>
      <c r="DJ141" s="505"/>
      <c r="DK141" s="505"/>
      <c r="DL141" s="506"/>
      <c r="DM141" s="507"/>
      <c r="DN141" s="507"/>
    </row>
    <row r="142" spans="1:118" ht="15" customHeight="1">
      <c r="A142" s="519" t="e">
        <f>IF('ชื่อ-มาตรฐาน7'!#REF!="","",'ชื่อ-มาตรฐาน7'!#REF!)</f>
        <v>#REF!</v>
      </c>
      <c r="B142" s="519" t="e">
        <f>IF('ชื่อ-มาตรฐาน7'!#REF!="","",'ชื่อ-มาตรฐาน7'!#REF!)</f>
        <v>#REF!</v>
      </c>
      <c r="C142" s="520" t="e">
        <f>IF('ชื่อ-มาตรฐาน7'!#REF!="","",'ชื่อ-มาตรฐาน7'!#REF!)</f>
        <v>#REF!</v>
      </c>
      <c r="D142" s="919" t="e">
        <f>IF('ชื่อ-มาตรฐาน7'!#REF!="","",'ชื่อ-มาตรฐาน7'!#REF!)</f>
        <v>#REF!</v>
      </c>
      <c r="E142" s="1068" t="e">
        <f>IF('ชื่อ-มาตรฐาน7'!#REF!="","",'ชื่อ-มาตรฐาน7'!#REF!)</f>
        <v>#REF!</v>
      </c>
      <c r="F142" s="1069"/>
      <c r="G142" s="487"/>
      <c r="H142" s="488"/>
      <c r="I142" s="488"/>
      <c r="J142" s="488"/>
      <c r="K142" s="489"/>
      <c r="L142" s="488"/>
      <c r="M142" s="488"/>
      <c r="N142" s="488"/>
      <c r="O142" s="488"/>
      <c r="P142" s="490"/>
      <c r="Q142" s="487"/>
      <c r="R142" s="488"/>
      <c r="S142" s="488"/>
      <c r="T142" s="488"/>
      <c r="U142" s="489"/>
      <c r="V142" s="488"/>
      <c r="W142" s="488"/>
      <c r="X142" s="488"/>
      <c r="Y142" s="488"/>
      <c r="Z142" s="490"/>
      <c r="AA142" s="487"/>
      <c r="AB142" s="488"/>
      <c r="AC142" s="488"/>
      <c r="AD142" s="488"/>
      <c r="AE142" s="489"/>
      <c r="AF142" s="1"/>
      <c r="AG142" s="1"/>
      <c r="AH142" s="487"/>
      <c r="AI142" s="488"/>
      <c r="AJ142" s="488"/>
      <c r="AK142" s="488"/>
      <c r="AL142" s="489"/>
      <c r="AM142" s="487"/>
      <c r="AN142" s="488"/>
      <c r="AO142" s="488"/>
      <c r="AP142" s="488"/>
      <c r="AQ142" s="489"/>
      <c r="AR142" s="488"/>
      <c r="AS142" s="498"/>
      <c r="AT142" s="498"/>
      <c r="AU142" s="498"/>
      <c r="AV142" s="499"/>
      <c r="AW142" s="487"/>
      <c r="AX142" s="498"/>
      <c r="AY142" s="498"/>
      <c r="AZ142" s="498"/>
      <c r="BA142" s="500"/>
      <c r="BB142" s="488"/>
      <c r="BC142" s="488"/>
      <c r="BD142" s="488"/>
      <c r="BE142" s="488"/>
      <c r="BF142" s="490"/>
      <c r="BG142" s="487"/>
      <c r="BH142" s="488"/>
      <c r="BI142" s="488"/>
      <c r="BJ142" s="488"/>
      <c r="BK142" s="489"/>
      <c r="BL142" s="488"/>
      <c r="BM142" s="488"/>
      <c r="BN142" s="488"/>
      <c r="BO142" s="488"/>
      <c r="BP142" s="490"/>
      <c r="BQ142" s="487"/>
      <c r="BR142" s="488"/>
      <c r="BS142" s="488"/>
      <c r="BT142" s="488"/>
      <c r="BU142" s="489"/>
      <c r="BV142" s="487"/>
      <c r="BW142" s="488"/>
      <c r="BX142" s="488"/>
      <c r="BY142" s="488"/>
      <c r="BZ142" s="489"/>
      <c r="CA142" s="26"/>
      <c r="CB142" s="488"/>
      <c r="CC142" s="488"/>
      <c r="CD142" s="488"/>
      <c r="CE142" s="488"/>
      <c r="CF142" s="490"/>
      <c r="CG142" s="487"/>
      <c r="CH142" s="488"/>
      <c r="CI142" s="488"/>
      <c r="CJ142" s="488"/>
      <c r="CK142" s="489"/>
      <c r="CL142" s="488"/>
      <c r="CM142" s="498"/>
      <c r="CN142" s="498"/>
      <c r="CO142" s="498"/>
      <c r="CP142" s="499"/>
      <c r="CQ142" s="487"/>
      <c r="CR142" s="498"/>
      <c r="CS142" s="498"/>
      <c r="CT142" s="498"/>
      <c r="CU142" s="500"/>
      <c r="CV142" s="488"/>
      <c r="CW142" s="498"/>
      <c r="CX142" s="498"/>
      <c r="CY142" s="498"/>
      <c r="CZ142" s="499"/>
      <c r="DA142" s="487"/>
      <c r="DB142" s="498"/>
      <c r="DC142" s="498"/>
      <c r="DD142" s="498"/>
      <c r="DE142" s="500"/>
      <c r="DF142" s="923"/>
      <c r="DG142" s="297"/>
      <c r="DH142" s="69"/>
      <c r="DI142" s="508"/>
      <c r="DJ142" s="509"/>
      <c r="DK142" s="509"/>
      <c r="DL142" s="510"/>
      <c r="DM142" s="511"/>
      <c r="DN142" s="511"/>
    </row>
    <row r="143" spans="1:118" ht="15" customHeight="1">
      <c r="A143" s="519" t="e">
        <f>IF('ชื่อ-มาตรฐาน7'!#REF!="","",'ชื่อ-มาตรฐาน7'!#REF!)</f>
        <v>#REF!</v>
      </c>
      <c r="B143" s="519" t="e">
        <f>IF('ชื่อ-มาตรฐาน7'!#REF!="","",'ชื่อ-มาตรฐาน7'!#REF!)</f>
        <v>#REF!</v>
      </c>
      <c r="C143" s="520" t="e">
        <f>IF('ชื่อ-มาตรฐาน7'!#REF!="","",'ชื่อ-มาตรฐาน7'!#REF!)</f>
        <v>#REF!</v>
      </c>
      <c r="D143" s="919" t="e">
        <f>IF('ชื่อ-มาตรฐาน7'!#REF!="","",'ชื่อ-มาตรฐาน7'!#REF!)</f>
        <v>#REF!</v>
      </c>
      <c r="E143" s="1068" t="e">
        <f>IF('ชื่อ-มาตรฐาน7'!#REF!="","",'ชื่อ-มาตรฐาน7'!#REF!)</f>
        <v>#REF!</v>
      </c>
      <c r="F143" s="1069"/>
      <c r="G143" s="487"/>
      <c r="H143" s="488"/>
      <c r="I143" s="488"/>
      <c r="J143" s="488"/>
      <c r="K143" s="489"/>
      <c r="L143" s="488"/>
      <c r="M143" s="488"/>
      <c r="N143" s="488"/>
      <c r="O143" s="488"/>
      <c r="P143" s="490"/>
      <c r="Q143" s="487"/>
      <c r="R143" s="488"/>
      <c r="S143" s="488"/>
      <c r="T143" s="488"/>
      <c r="U143" s="489"/>
      <c r="V143" s="488"/>
      <c r="W143" s="488"/>
      <c r="X143" s="488"/>
      <c r="Y143" s="488"/>
      <c r="Z143" s="490"/>
      <c r="AA143" s="487"/>
      <c r="AB143" s="488"/>
      <c r="AC143" s="488"/>
      <c r="AD143" s="488"/>
      <c r="AE143" s="489"/>
      <c r="AF143" s="1"/>
      <c r="AG143" s="1"/>
      <c r="AH143" s="487"/>
      <c r="AI143" s="488"/>
      <c r="AJ143" s="488"/>
      <c r="AK143" s="488"/>
      <c r="AL143" s="489"/>
      <c r="AM143" s="487"/>
      <c r="AN143" s="488"/>
      <c r="AO143" s="488"/>
      <c r="AP143" s="488"/>
      <c r="AQ143" s="489"/>
      <c r="AR143" s="488"/>
      <c r="AS143" s="498"/>
      <c r="AT143" s="498"/>
      <c r="AU143" s="498"/>
      <c r="AV143" s="499"/>
      <c r="AW143" s="487"/>
      <c r="AX143" s="498"/>
      <c r="AY143" s="498"/>
      <c r="AZ143" s="498"/>
      <c r="BA143" s="500"/>
      <c r="BB143" s="488"/>
      <c r="BC143" s="488"/>
      <c r="BD143" s="488"/>
      <c r="BE143" s="488"/>
      <c r="BF143" s="490"/>
      <c r="BG143" s="487"/>
      <c r="BH143" s="488"/>
      <c r="BI143" s="488"/>
      <c r="BJ143" s="488"/>
      <c r="BK143" s="489"/>
      <c r="BL143" s="488"/>
      <c r="BM143" s="488"/>
      <c r="BN143" s="488"/>
      <c r="BO143" s="488"/>
      <c r="BP143" s="490"/>
      <c r="BQ143" s="487"/>
      <c r="BR143" s="488"/>
      <c r="BS143" s="488"/>
      <c r="BT143" s="488"/>
      <c r="BU143" s="489"/>
      <c r="BV143" s="487"/>
      <c r="BW143" s="488"/>
      <c r="BX143" s="488"/>
      <c r="BY143" s="488"/>
      <c r="BZ143" s="489"/>
      <c r="CA143" s="26"/>
      <c r="CB143" s="488"/>
      <c r="CC143" s="488"/>
      <c r="CD143" s="488"/>
      <c r="CE143" s="488"/>
      <c r="CF143" s="490"/>
      <c r="CG143" s="487"/>
      <c r="CH143" s="488"/>
      <c r="CI143" s="488"/>
      <c r="CJ143" s="488"/>
      <c r="CK143" s="489"/>
      <c r="CL143" s="488"/>
      <c r="CM143" s="498"/>
      <c r="CN143" s="498"/>
      <c r="CO143" s="498"/>
      <c r="CP143" s="499"/>
      <c r="CQ143" s="487"/>
      <c r="CR143" s="498"/>
      <c r="CS143" s="498"/>
      <c r="CT143" s="498"/>
      <c r="CU143" s="500"/>
      <c r="CV143" s="488"/>
      <c r="CW143" s="498"/>
      <c r="CX143" s="498"/>
      <c r="CY143" s="498"/>
      <c r="CZ143" s="499"/>
      <c r="DA143" s="487"/>
      <c r="DB143" s="498"/>
      <c r="DC143" s="498"/>
      <c r="DD143" s="498"/>
      <c r="DE143" s="500"/>
      <c r="DF143" s="923"/>
      <c r="DG143" s="297"/>
      <c r="DH143" s="69"/>
      <c r="DI143" s="508"/>
      <c r="DJ143" s="509"/>
      <c r="DK143" s="509"/>
      <c r="DL143" s="510"/>
      <c r="DM143" s="511"/>
      <c r="DN143" s="511"/>
    </row>
    <row r="144" spans="1:118" ht="15" customHeight="1">
      <c r="A144" s="519" t="e">
        <f>IF('ชื่อ-มาตรฐาน7'!#REF!="","",'ชื่อ-มาตรฐาน7'!#REF!)</f>
        <v>#REF!</v>
      </c>
      <c r="B144" s="519" t="e">
        <f>IF('ชื่อ-มาตรฐาน7'!#REF!="","",'ชื่อ-มาตรฐาน7'!#REF!)</f>
        <v>#REF!</v>
      </c>
      <c r="C144" s="520" t="e">
        <f>IF('ชื่อ-มาตรฐาน7'!#REF!="","",'ชื่อ-มาตรฐาน7'!#REF!)</f>
        <v>#REF!</v>
      </c>
      <c r="D144" s="919" t="e">
        <f>IF('ชื่อ-มาตรฐาน7'!#REF!="","",'ชื่อ-มาตรฐาน7'!#REF!)</f>
        <v>#REF!</v>
      </c>
      <c r="E144" s="1068" t="e">
        <f>IF('ชื่อ-มาตรฐาน7'!#REF!="","",'ชื่อ-มาตรฐาน7'!#REF!)</f>
        <v>#REF!</v>
      </c>
      <c r="F144" s="1069"/>
      <c r="G144" s="487"/>
      <c r="H144" s="488"/>
      <c r="I144" s="488"/>
      <c r="J144" s="488"/>
      <c r="K144" s="489"/>
      <c r="L144" s="488"/>
      <c r="M144" s="488"/>
      <c r="N144" s="488"/>
      <c r="O144" s="488"/>
      <c r="P144" s="490"/>
      <c r="Q144" s="487"/>
      <c r="R144" s="488"/>
      <c r="S144" s="488"/>
      <c r="T144" s="488"/>
      <c r="U144" s="489"/>
      <c r="V144" s="488"/>
      <c r="W144" s="488"/>
      <c r="X144" s="488"/>
      <c r="Y144" s="488"/>
      <c r="Z144" s="490"/>
      <c r="AA144" s="487"/>
      <c r="AB144" s="488"/>
      <c r="AC144" s="488"/>
      <c r="AD144" s="488"/>
      <c r="AE144" s="489"/>
      <c r="AF144" s="1"/>
      <c r="AG144" s="1"/>
      <c r="AH144" s="487"/>
      <c r="AI144" s="488"/>
      <c r="AJ144" s="488"/>
      <c r="AK144" s="488"/>
      <c r="AL144" s="489"/>
      <c r="AM144" s="487"/>
      <c r="AN144" s="488"/>
      <c r="AO144" s="488"/>
      <c r="AP144" s="488"/>
      <c r="AQ144" s="489"/>
      <c r="AR144" s="488"/>
      <c r="AS144" s="498"/>
      <c r="AT144" s="498"/>
      <c r="AU144" s="498"/>
      <c r="AV144" s="499"/>
      <c r="AW144" s="487"/>
      <c r="AX144" s="498"/>
      <c r="AY144" s="498"/>
      <c r="AZ144" s="498"/>
      <c r="BA144" s="500"/>
      <c r="BB144" s="488"/>
      <c r="BC144" s="488"/>
      <c r="BD144" s="488"/>
      <c r="BE144" s="488"/>
      <c r="BF144" s="490"/>
      <c r="BG144" s="487"/>
      <c r="BH144" s="488"/>
      <c r="BI144" s="488"/>
      <c r="BJ144" s="488"/>
      <c r="BK144" s="489"/>
      <c r="BL144" s="488"/>
      <c r="BM144" s="488"/>
      <c r="BN144" s="488"/>
      <c r="BO144" s="488"/>
      <c r="BP144" s="490"/>
      <c r="BQ144" s="487"/>
      <c r="BR144" s="488"/>
      <c r="BS144" s="488"/>
      <c r="BT144" s="488"/>
      <c r="BU144" s="489"/>
      <c r="BV144" s="487"/>
      <c r="BW144" s="488"/>
      <c r="BX144" s="488"/>
      <c r="BY144" s="488"/>
      <c r="BZ144" s="489"/>
      <c r="CA144" s="26"/>
      <c r="CB144" s="488"/>
      <c r="CC144" s="488"/>
      <c r="CD144" s="488"/>
      <c r="CE144" s="488"/>
      <c r="CF144" s="490"/>
      <c r="CG144" s="487"/>
      <c r="CH144" s="488"/>
      <c r="CI144" s="488"/>
      <c r="CJ144" s="488"/>
      <c r="CK144" s="489"/>
      <c r="CL144" s="488"/>
      <c r="CM144" s="498"/>
      <c r="CN144" s="498"/>
      <c r="CO144" s="498"/>
      <c r="CP144" s="499"/>
      <c r="CQ144" s="487"/>
      <c r="CR144" s="498"/>
      <c r="CS144" s="498"/>
      <c r="CT144" s="498"/>
      <c r="CU144" s="500"/>
      <c r="CV144" s="488"/>
      <c r="CW144" s="498"/>
      <c r="CX144" s="498"/>
      <c r="CY144" s="498"/>
      <c r="CZ144" s="499"/>
      <c r="DA144" s="487"/>
      <c r="DB144" s="498"/>
      <c r="DC144" s="498"/>
      <c r="DD144" s="498"/>
      <c r="DE144" s="500"/>
      <c r="DF144" s="923"/>
      <c r="DG144" s="297"/>
      <c r="DH144" s="69"/>
      <c r="DI144" s="508"/>
      <c r="DJ144" s="509"/>
      <c r="DK144" s="509"/>
      <c r="DL144" s="510"/>
      <c r="DM144" s="511"/>
      <c r="DN144" s="511"/>
    </row>
    <row r="145" spans="1:118" ht="15" customHeight="1" thickBot="1">
      <c r="A145" s="522" t="e">
        <f>IF('ชื่อ-มาตรฐาน7'!#REF!="","",'ชื่อ-มาตรฐาน7'!#REF!)</f>
        <v>#REF!</v>
      </c>
      <c r="B145" s="522" t="e">
        <f>IF('ชื่อ-มาตรฐาน7'!#REF!="","",'ชื่อ-มาตรฐาน7'!#REF!)</f>
        <v>#REF!</v>
      </c>
      <c r="C145" s="523" t="e">
        <f>IF('ชื่อ-มาตรฐาน7'!#REF!="","",'ชื่อ-มาตรฐาน7'!#REF!)</f>
        <v>#REF!</v>
      </c>
      <c r="D145" s="920" t="e">
        <f>IF('ชื่อ-มาตรฐาน7'!#REF!="","",'ชื่อ-มาตรฐาน7'!#REF!)</f>
        <v>#REF!</v>
      </c>
      <c r="E145" s="1077" t="e">
        <f>IF('ชื่อ-มาตรฐาน7'!#REF!="","",'ชื่อ-มาตรฐาน7'!#REF!)</f>
        <v>#REF!</v>
      </c>
      <c r="F145" s="1078"/>
      <c r="G145" s="491"/>
      <c r="H145" s="492"/>
      <c r="I145" s="492"/>
      <c r="J145" s="492"/>
      <c r="K145" s="493"/>
      <c r="L145" s="492"/>
      <c r="M145" s="492"/>
      <c r="N145" s="492"/>
      <c r="O145" s="492"/>
      <c r="P145" s="494"/>
      <c r="Q145" s="491"/>
      <c r="R145" s="492"/>
      <c r="S145" s="492"/>
      <c r="T145" s="492"/>
      <c r="U145" s="493"/>
      <c r="V145" s="492"/>
      <c r="W145" s="492"/>
      <c r="X145" s="492"/>
      <c r="Y145" s="492"/>
      <c r="Z145" s="494"/>
      <c r="AA145" s="491"/>
      <c r="AB145" s="492"/>
      <c r="AC145" s="492"/>
      <c r="AD145" s="492"/>
      <c r="AE145" s="493"/>
      <c r="AF145" s="1"/>
      <c r="AG145" s="1"/>
      <c r="AH145" s="491"/>
      <c r="AI145" s="492"/>
      <c r="AJ145" s="492"/>
      <c r="AK145" s="492"/>
      <c r="AL145" s="493"/>
      <c r="AM145" s="491"/>
      <c r="AN145" s="492"/>
      <c r="AO145" s="492"/>
      <c r="AP145" s="492"/>
      <c r="AQ145" s="493"/>
      <c r="AR145" s="492"/>
      <c r="AS145" s="501"/>
      <c r="AT145" s="501"/>
      <c r="AU145" s="501"/>
      <c r="AV145" s="502"/>
      <c r="AW145" s="491"/>
      <c r="AX145" s="501"/>
      <c r="AY145" s="501"/>
      <c r="AZ145" s="501"/>
      <c r="BA145" s="503"/>
      <c r="BB145" s="492"/>
      <c r="BC145" s="492"/>
      <c r="BD145" s="492"/>
      <c r="BE145" s="492"/>
      <c r="BF145" s="494"/>
      <c r="BG145" s="491"/>
      <c r="BH145" s="492"/>
      <c r="BI145" s="492"/>
      <c r="BJ145" s="492"/>
      <c r="BK145" s="493"/>
      <c r="BL145" s="492"/>
      <c r="BM145" s="492"/>
      <c r="BN145" s="492"/>
      <c r="BO145" s="492"/>
      <c r="BP145" s="494"/>
      <c r="BQ145" s="491"/>
      <c r="BR145" s="492"/>
      <c r="BS145" s="492"/>
      <c r="BT145" s="492"/>
      <c r="BU145" s="493"/>
      <c r="BV145" s="491"/>
      <c r="BW145" s="492"/>
      <c r="BX145" s="492"/>
      <c r="BY145" s="492"/>
      <c r="BZ145" s="493"/>
      <c r="CA145" s="27"/>
      <c r="CB145" s="492"/>
      <c r="CC145" s="492"/>
      <c r="CD145" s="492"/>
      <c r="CE145" s="492"/>
      <c r="CF145" s="494"/>
      <c r="CG145" s="491"/>
      <c r="CH145" s="492"/>
      <c r="CI145" s="492"/>
      <c r="CJ145" s="492"/>
      <c r="CK145" s="493"/>
      <c r="CL145" s="492"/>
      <c r="CM145" s="501"/>
      <c r="CN145" s="501"/>
      <c r="CO145" s="501"/>
      <c r="CP145" s="502"/>
      <c r="CQ145" s="491"/>
      <c r="CR145" s="501"/>
      <c r="CS145" s="501"/>
      <c r="CT145" s="501"/>
      <c r="CU145" s="503"/>
      <c r="CV145" s="492"/>
      <c r="CW145" s="501"/>
      <c r="CX145" s="501"/>
      <c r="CY145" s="501"/>
      <c r="CZ145" s="502"/>
      <c r="DA145" s="491"/>
      <c r="DB145" s="501"/>
      <c r="DC145" s="501"/>
      <c r="DD145" s="501"/>
      <c r="DE145" s="503"/>
      <c r="DF145" s="922"/>
      <c r="DG145" s="298"/>
      <c r="DH145" s="70"/>
      <c r="DI145" s="512"/>
      <c r="DJ145" s="513"/>
      <c r="DK145" s="513"/>
      <c r="DL145" s="514"/>
      <c r="DM145" s="515"/>
      <c r="DN145" s="515"/>
    </row>
    <row r="146" spans="1:118" ht="15" customHeight="1">
      <c r="A146" s="516" t="e">
        <f>IF('ชื่อ-มาตรฐาน7'!#REF!="","",'ชื่อ-มาตรฐาน7'!#REF!)</f>
        <v>#REF!</v>
      </c>
      <c r="B146" s="516" t="e">
        <f>IF('ชื่อ-มาตรฐาน7'!#REF!="","",'ชื่อ-มาตรฐาน7'!#REF!)</f>
        <v>#REF!</v>
      </c>
      <c r="C146" s="517" t="e">
        <f>IF('ชื่อ-มาตรฐาน7'!#REF!="","",'ชื่อ-มาตรฐาน7'!#REF!)</f>
        <v>#REF!</v>
      </c>
      <c r="D146" s="921" t="e">
        <f>IF('ชื่อ-มาตรฐาน7'!#REF!="","",'ชื่อ-มาตรฐาน7'!#REF!)</f>
        <v>#REF!</v>
      </c>
      <c r="E146" s="1079" t="e">
        <f>IF('ชื่อ-มาตรฐาน7'!#REF!="","",'ชื่อ-มาตรฐาน7'!#REF!)</f>
        <v>#REF!</v>
      </c>
      <c r="F146" s="1080"/>
      <c r="G146" s="486"/>
      <c r="H146" s="483"/>
      <c r="I146" s="483"/>
      <c r="J146" s="483"/>
      <c r="K146" s="484"/>
      <c r="L146" s="483"/>
      <c r="M146" s="483"/>
      <c r="N146" s="483"/>
      <c r="O146" s="483"/>
      <c r="P146" s="485"/>
      <c r="Q146" s="486"/>
      <c r="R146" s="483"/>
      <c r="S146" s="483"/>
      <c r="T146" s="483"/>
      <c r="U146" s="484"/>
      <c r="V146" s="483"/>
      <c r="W146" s="483"/>
      <c r="X146" s="483"/>
      <c r="Y146" s="483"/>
      <c r="Z146" s="485"/>
      <c r="AA146" s="486"/>
      <c r="AB146" s="483"/>
      <c r="AC146" s="483"/>
      <c r="AD146" s="483"/>
      <c r="AE146" s="484"/>
      <c r="AF146" s="1"/>
      <c r="AG146" s="1"/>
      <c r="AH146" s="486"/>
      <c r="AI146" s="483"/>
      <c r="AJ146" s="483"/>
      <c r="AK146" s="483"/>
      <c r="AL146" s="484"/>
      <c r="AM146" s="486"/>
      <c r="AN146" s="483"/>
      <c r="AO146" s="483"/>
      <c r="AP146" s="483"/>
      <c r="AQ146" s="484"/>
      <c r="AR146" s="483"/>
      <c r="AS146" s="495"/>
      <c r="AT146" s="495"/>
      <c r="AU146" s="495"/>
      <c r="AV146" s="496"/>
      <c r="AW146" s="486"/>
      <c r="AX146" s="495"/>
      <c r="AY146" s="495"/>
      <c r="AZ146" s="495"/>
      <c r="BA146" s="497"/>
      <c r="BB146" s="483"/>
      <c r="BC146" s="483"/>
      <c r="BD146" s="483"/>
      <c r="BE146" s="483"/>
      <c r="BF146" s="485"/>
      <c r="BG146" s="486"/>
      <c r="BH146" s="483"/>
      <c r="BI146" s="483"/>
      <c r="BJ146" s="483"/>
      <c r="BK146" s="484"/>
      <c r="BL146" s="483"/>
      <c r="BM146" s="483"/>
      <c r="BN146" s="483"/>
      <c r="BO146" s="483"/>
      <c r="BP146" s="485"/>
      <c r="BQ146" s="486"/>
      <c r="BR146" s="483"/>
      <c r="BS146" s="483"/>
      <c r="BT146" s="483"/>
      <c r="BU146" s="484"/>
      <c r="BV146" s="486"/>
      <c r="BW146" s="483"/>
      <c r="BX146" s="483"/>
      <c r="BY146" s="483"/>
      <c r="BZ146" s="484"/>
      <c r="CA146" s="25"/>
      <c r="CB146" s="483"/>
      <c r="CC146" s="483"/>
      <c r="CD146" s="483"/>
      <c r="CE146" s="483"/>
      <c r="CF146" s="485"/>
      <c r="CG146" s="486"/>
      <c r="CH146" s="483"/>
      <c r="CI146" s="483"/>
      <c r="CJ146" s="483"/>
      <c r="CK146" s="484"/>
      <c r="CL146" s="483"/>
      <c r="CM146" s="495"/>
      <c r="CN146" s="495"/>
      <c r="CO146" s="495"/>
      <c r="CP146" s="496"/>
      <c r="CQ146" s="486"/>
      <c r="CR146" s="495"/>
      <c r="CS146" s="495"/>
      <c r="CT146" s="495"/>
      <c r="CU146" s="497"/>
      <c r="CV146" s="483"/>
      <c r="CW146" s="495"/>
      <c r="CX146" s="495"/>
      <c r="CY146" s="495"/>
      <c r="CZ146" s="496"/>
      <c r="DA146" s="486"/>
      <c r="DB146" s="495"/>
      <c r="DC146" s="495"/>
      <c r="DD146" s="495"/>
      <c r="DE146" s="497"/>
      <c r="DF146" s="924"/>
      <c r="DG146" s="296"/>
      <c r="DH146" s="68"/>
      <c r="DI146" s="504"/>
      <c r="DJ146" s="505"/>
      <c r="DK146" s="505"/>
      <c r="DL146" s="506"/>
      <c r="DM146" s="507"/>
      <c r="DN146" s="507"/>
    </row>
    <row r="147" spans="1:118" ht="15" customHeight="1">
      <c r="A147" s="519" t="e">
        <f>IF('ชื่อ-มาตรฐาน7'!#REF!="","",'ชื่อ-มาตรฐาน7'!#REF!)</f>
        <v>#REF!</v>
      </c>
      <c r="B147" s="519" t="e">
        <f>IF('ชื่อ-มาตรฐาน7'!#REF!="","",'ชื่อ-มาตรฐาน7'!#REF!)</f>
        <v>#REF!</v>
      </c>
      <c r="C147" s="520" t="e">
        <f>IF('ชื่อ-มาตรฐาน7'!#REF!="","",'ชื่อ-มาตรฐาน7'!#REF!)</f>
        <v>#REF!</v>
      </c>
      <c r="D147" s="919" t="e">
        <f>IF('ชื่อ-มาตรฐาน7'!#REF!="","",'ชื่อ-มาตรฐาน7'!#REF!)</f>
        <v>#REF!</v>
      </c>
      <c r="E147" s="1068" t="e">
        <f>IF('ชื่อ-มาตรฐาน7'!#REF!="","",'ชื่อ-มาตรฐาน7'!#REF!)</f>
        <v>#REF!</v>
      </c>
      <c r="F147" s="1069"/>
      <c r="G147" s="487"/>
      <c r="H147" s="488"/>
      <c r="I147" s="488"/>
      <c r="J147" s="488"/>
      <c r="K147" s="489"/>
      <c r="L147" s="488"/>
      <c r="M147" s="488"/>
      <c r="N147" s="488"/>
      <c r="O147" s="488"/>
      <c r="P147" s="490"/>
      <c r="Q147" s="487"/>
      <c r="R147" s="488"/>
      <c r="S147" s="488"/>
      <c r="T147" s="488"/>
      <c r="U147" s="489"/>
      <c r="V147" s="488"/>
      <c r="W147" s="488"/>
      <c r="X147" s="488"/>
      <c r="Y147" s="488"/>
      <c r="Z147" s="490"/>
      <c r="AA147" s="487"/>
      <c r="AB147" s="488"/>
      <c r="AC147" s="488"/>
      <c r="AD147" s="488"/>
      <c r="AE147" s="489"/>
      <c r="AF147" s="1"/>
      <c r="AG147" s="1"/>
      <c r="AH147" s="487"/>
      <c r="AI147" s="488"/>
      <c r="AJ147" s="488"/>
      <c r="AK147" s="488"/>
      <c r="AL147" s="489"/>
      <c r="AM147" s="487"/>
      <c r="AN147" s="488"/>
      <c r="AO147" s="488"/>
      <c r="AP147" s="488"/>
      <c r="AQ147" s="489"/>
      <c r="AR147" s="488"/>
      <c r="AS147" s="498"/>
      <c r="AT147" s="498"/>
      <c r="AU147" s="498"/>
      <c r="AV147" s="499"/>
      <c r="AW147" s="487"/>
      <c r="AX147" s="498"/>
      <c r="AY147" s="498"/>
      <c r="AZ147" s="498"/>
      <c r="BA147" s="500"/>
      <c r="BB147" s="488"/>
      <c r="BC147" s="488"/>
      <c r="BD147" s="488"/>
      <c r="BE147" s="488"/>
      <c r="BF147" s="490"/>
      <c r="BG147" s="487"/>
      <c r="BH147" s="488"/>
      <c r="BI147" s="488"/>
      <c r="BJ147" s="488"/>
      <c r="BK147" s="489"/>
      <c r="BL147" s="488"/>
      <c r="BM147" s="488"/>
      <c r="BN147" s="488"/>
      <c r="BO147" s="488"/>
      <c r="BP147" s="490"/>
      <c r="BQ147" s="487"/>
      <c r="BR147" s="488"/>
      <c r="BS147" s="488"/>
      <c r="BT147" s="488"/>
      <c r="BU147" s="489"/>
      <c r="BV147" s="487"/>
      <c r="BW147" s="488"/>
      <c r="BX147" s="488"/>
      <c r="BY147" s="488"/>
      <c r="BZ147" s="489"/>
      <c r="CA147" s="26"/>
      <c r="CB147" s="488"/>
      <c r="CC147" s="488"/>
      <c r="CD147" s="488"/>
      <c r="CE147" s="488"/>
      <c r="CF147" s="490"/>
      <c r="CG147" s="487"/>
      <c r="CH147" s="488"/>
      <c r="CI147" s="488"/>
      <c r="CJ147" s="488"/>
      <c r="CK147" s="489"/>
      <c r="CL147" s="488"/>
      <c r="CM147" s="498"/>
      <c r="CN147" s="498"/>
      <c r="CO147" s="498"/>
      <c r="CP147" s="499"/>
      <c r="CQ147" s="487"/>
      <c r="CR147" s="498"/>
      <c r="CS147" s="498"/>
      <c r="CT147" s="498"/>
      <c r="CU147" s="500"/>
      <c r="CV147" s="488"/>
      <c r="CW147" s="498"/>
      <c r="CX147" s="498"/>
      <c r="CY147" s="498"/>
      <c r="CZ147" s="499"/>
      <c r="DA147" s="487"/>
      <c r="DB147" s="498"/>
      <c r="DC147" s="498"/>
      <c r="DD147" s="498"/>
      <c r="DE147" s="500"/>
      <c r="DF147" s="923"/>
      <c r="DG147" s="297"/>
      <c r="DH147" s="69"/>
      <c r="DI147" s="508"/>
      <c r="DJ147" s="509"/>
      <c r="DK147" s="509"/>
      <c r="DL147" s="510"/>
      <c r="DM147" s="511"/>
      <c r="DN147" s="511"/>
    </row>
    <row r="148" spans="1:118" ht="15" customHeight="1">
      <c r="A148" s="519" t="e">
        <f>IF('ชื่อ-มาตรฐาน7'!#REF!="","",'ชื่อ-มาตรฐาน7'!#REF!)</f>
        <v>#REF!</v>
      </c>
      <c r="B148" s="519" t="e">
        <f>IF('ชื่อ-มาตรฐาน7'!#REF!="","",'ชื่อ-มาตรฐาน7'!#REF!)</f>
        <v>#REF!</v>
      </c>
      <c r="C148" s="520" t="e">
        <f>IF('ชื่อ-มาตรฐาน7'!#REF!="","",'ชื่อ-มาตรฐาน7'!#REF!)</f>
        <v>#REF!</v>
      </c>
      <c r="D148" s="919" t="e">
        <f>IF('ชื่อ-มาตรฐาน7'!#REF!="","",'ชื่อ-มาตรฐาน7'!#REF!)</f>
        <v>#REF!</v>
      </c>
      <c r="E148" s="1068" t="e">
        <f>IF('ชื่อ-มาตรฐาน7'!#REF!="","",'ชื่อ-มาตรฐาน7'!#REF!)</f>
        <v>#REF!</v>
      </c>
      <c r="F148" s="1069"/>
      <c r="G148" s="487"/>
      <c r="H148" s="488"/>
      <c r="I148" s="488"/>
      <c r="J148" s="488"/>
      <c r="K148" s="489"/>
      <c r="L148" s="488"/>
      <c r="M148" s="488"/>
      <c r="N148" s="488"/>
      <c r="O148" s="488"/>
      <c r="P148" s="490"/>
      <c r="Q148" s="487"/>
      <c r="R148" s="488"/>
      <c r="S148" s="488"/>
      <c r="T148" s="488"/>
      <c r="U148" s="489"/>
      <c r="V148" s="488"/>
      <c r="W148" s="488"/>
      <c r="X148" s="488"/>
      <c r="Y148" s="488"/>
      <c r="Z148" s="490"/>
      <c r="AA148" s="487"/>
      <c r="AB148" s="488"/>
      <c r="AC148" s="488"/>
      <c r="AD148" s="488"/>
      <c r="AE148" s="489"/>
      <c r="AF148" s="1"/>
      <c r="AG148" s="1"/>
      <c r="AH148" s="487"/>
      <c r="AI148" s="488"/>
      <c r="AJ148" s="488"/>
      <c r="AK148" s="488"/>
      <c r="AL148" s="489"/>
      <c r="AM148" s="487"/>
      <c r="AN148" s="488"/>
      <c r="AO148" s="488"/>
      <c r="AP148" s="488"/>
      <c r="AQ148" s="489"/>
      <c r="AR148" s="488"/>
      <c r="AS148" s="498"/>
      <c r="AT148" s="498"/>
      <c r="AU148" s="498"/>
      <c r="AV148" s="499"/>
      <c r="AW148" s="487"/>
      <c r="AX148" s="498"/>
      <c r="AY148" s="498"/>
      <c r="AZ148" s="498"/>
      <c r="BA148" s="500"/>
      <c r="BB148" s="488"/>
      <c r="BC148" s="488"/>
      <c r="BD148" s="488"/>
      <c r="BE148" s="488"/>
      <c r="BF148" s="490"/>
      <c r="BG148" s="487"/>
      <c r="BH148" s="488"/>
      <c r="BI148" s="488"/>
      <c r="BJ148" s="488"/>
      <c r="BK148" s="489"/>
      <c r="BL148" s="488"/>
      <c r="BM148" s="488"/>
      <c r="BN148" s="488"/>
      <c r="BO148" s="488"/>
      <c r="BP148" s="490"/>
      <c r="BQ148" s="487"/>
      <c r="BR148" s="488"/>
      <c r="BS148" s="488"/>
      <c r="BT148" s="488"/>
      <c r="BU148" s="489"/>
      <c r="BV148" s="487"/>
      <c r="BW148" s="488"/>
      <c r="BX148" s="488"/>
      <c r="BY148" s="488"/>
      <c r="BZ148" s="489"/>
      <c r="CA148" s="26"/>
      <c r="CB148" s="488"/>
      <c r="CC148" s="488"/>
      <c r="CD148" s="488"/>
      <c r="CE148" s="488"/>
      <c r="CF148" s="490"/>
      <c r="CG148" s="487"/>
      <c r="CH148" s="488"/>
      <c r="CI148" s="488"/>
      <c r="CJ148" s="488"/>
      <c r="CK148" s="489"/>
      <c r="CL148" s="488"/>
      <c r="CM148" s="498"/>
      <c r="CN148" s="498"/>
      <c r="CO148" s="498"/>
      <c r="CP148" s="499"/>
      <c r="CQ148" s="487"/>
      <c r="CR148" s="498"/>
      <c r="CS148" s="498"/>
      <c r="CT148" s="498"/>
      <c r="CU148" s="500"/>
      <c r="CV148" s="488"/>
      <c r="CW148" s="498"/>
      <c r="CX148" s="498"/>
      <c r="CY148" s="498"/>
      <c r="CZ148" s="499"/>
      <c r="DA148" s="487"/>
      <c r="DB148" s="498"/>
      <c r="DC148" s="498"/>
      <c r="DD148" s="498"/>
      <c r="DE148" s="500"/>
      <c r="DF148" s="923"/>
      <c r="DG148" s="297"/>
      <c r="DH148" s="69"/>
      <c r="DI148" s="508"/>
      <c r="DJ148" s="509"/>
      <c r="DK148" s="509"/>
      <c r="DL148" s="510"/>
      <c r="DM148" s="511"/>
      <c r="DN148" s="511"/>
    </row>
    <row r="149" spans="1:118" ht="15" customHeight="1">
      <c r="A149" s="519" t="e">
        <f>IF('ชื่อ-มาตรฐาน7'!#REF!="","",'ชื่อ-มาตรฐาน7'!#REF!)</f>
        <v>#REF!</v>
      </c>
      <c r="B149" s="519" t="e">
        <f>IF('ชื่อ-มาตรฐาน7'!#REF!="","",'ชื่อ-มาตรฐาน7'!#REF!)</f>
        <v>#REF!</v>
      </c>
      <c r="C149" s="520" t="e">
        <f>IF('ชื่อ-มาตรฐาน7'!#REF!="","",'ชื่อ-มาตรฐาน7'!#REF!)</f>
        <v>#REF!</v>
      </c>
      <c r="D149" s="919" t="e">
        <f>IF('ชื่อ-มาตรฐาน7'!#REF!="","",'ชื่อ-มาตรฐาน7'!#REF!)</f>
        <v>#REF!</v>
      </c>
      <c r="E149" s="1068" t="e">
        <f>IF('ชื่อ-มาตรฐาน7'!#REF!="","",'ชื่อ-มาตรฐาน7'!#REF!)</f>
        <v>#REF!</v>
      </c>
      <c r="F149" s="1069"/>
      <c r="G149" s="487"/>
      <c r="H149" s="488"/>
      <c r="I149" s="488"/>
      <c r="J149" s="488"/>
      <c r="K149" s="489"/>
      <c r="L149" s="488"/>
      <c r="M149" s="488"/>
      <c r="N149" s="488"/>
      <c r="O149" s="488"/>
      <c r="P149" s="490"/>
      <c r="Q149" s="487"/>
      <c r="R149" s="488"/>
      <c r="S149" s="488"/>
      <c r="T149" s="488"/>
      <c r="U149" s="489"/>
      <c r="V149" s="488"/>
      <c r="W149" s="488"/>
      <c r="X149" s="488"/>
      <c r="Y149" s="488"/>
      <c r="Z149" s="490"/>
      <c r="AA149" s="487"/>
      <c r="AB149" s="488"/>
      <c r="AC149" s="488"/>
      <c r="AD149" s="488"/>
      <c r="AE149" s="489"/>
      <c r="AF149" s="1"/>
      <c r="AG149" s="1"/>
      <c r="AH149" s="487"/>
      <c r="AI149" s="488"/>
      <c r="AJ149" s="488"/>
      <c r="AK149" s="488"/>
      <c r="AL149" s="489"/>
      <c r="AM149" s="487"/>
      <c r="AN149" s="488"/>
      <c r="AO149" s="488"/>
      <c r="AP149" s="488"/>
      <c r="AQ149" s="489"/>
      <c r="AR149" s="488"/>
      <c r="AS149" s="498"/>
      <c r="AT149" s="498"/>
      <c r="AU149" s="498"/>
      <c r="AV149" s="499"/>
      <c r="AW149" s="487"/>
      <c r="AX149" s="498"/>
      <c r="AY149" s="498"/>
      <c r="AZ149" s="498"/>
      <c r="BA149" s="500"/>
      <c r="BB149" s="488"/>
      <c r="BC149" s="488"/>
      <c r="BD149" s="488"/>
      <c r="BE149" s="488"/>
      <c r="BF149" s="490"/>
      <c r="BG149" s="487"/>
      <c r="BH149" s="488"/>
      <c r="BI149" s="488"/>
      <c r="BJ149" s="488"/>
      <c r="BK149" s="489"/>
      <c r="BL149" s="488"/>
      <c r="BM149" s="488"/>
      <c r="BN149" s="488"/>
      <c r="BO149" s="488"/>
      <c r="BP149" s="490"/>
      <c r="BQ149" s="487"/>
      <c r="BR149" s="488"/>
      <c r="BS149" s="488"/>
      <c r="BT149" s="488"/>
      <c r="BU149" s="489"/>
      <c r="BV149" s="487"/>
      <c r="BW149" s="488"/>
      <c r="BX149" s="488"/>
      <c r="BY149" s="488"/>
      <c r="BZ149" s="489"/>
      <c r="CA149" s="26"/>
      <c r="CB149" s="488"/>
      <c r="CC149" s="488"/>
      <c r="CD149" s="488"/>
      <c r="CE149" s="488"/>
      <c r="CF149" s="490"/>
      <c r="CG149" s="487"/>
      <c r="CH149" s="488"/>
      <c r="CI149" s="488"/>
      <c r="CJ149" s="488"/>
      <c r="CK149" s="489"/>
      <c r="CL149" s="488"/>
      <c r="CM149" s="498"/>
      <c r="CN149" s="498"/>
      <c r="CO149" s="498"/>
      <c r="CP149" s="499"/>
      <c r="CQ149" s="487"/>
      <c r="CR149" s="498"/>
      <c r="CS149" s="498"/>
      <c r="CT149" s="498"/>
      <c r="CU149" s="500"/>
      <c r="CV149" s="488"/>
      <c r="CW149" s="498"/>
      <c r="CX149" s="498"/>
      <c r="CY149" s="498"/>
      <c r="CZ149" s="499"/>
      <c r="DA149" s="487"/>
      <c r="DB149" s="498"/>
      <c r="DC149" s="498"/>
      <c r="DD149" s="498"/>
      <c r="DE149" s="500"/>
      <c r="DF149" s="923"/>
      <c r="DG149" s="297"/>
      <c r="DH149" s="69"/>
      <c r="DI149" s="508"/>
      <c r="DJ149" s="509"/>
      <c r="DK149" s="509"/>
      <c r="DL149" s="510"/>
      <c r="DM149" s="511"/>
      <c r="DN149" s="511"/>
    </row>
    <row r="150" spans="1:118" ht="15" customHeight="1" thickBot="1">
      <c r="A150" s="522" t="e">
        <f>IF('ชื่อ-มาตรฐาน7'!#REF!="","",'ชื่อ-มาตรฐาน7'!#REF!)</f>
        <v>#REF!</v>
      </c>
      <c r="B150" s="522" t="e">
        <f>IF('ชื่อ-มาตรฐาน7'!#REF!="","",'ชื่อ-มาตรฐาน7'!#REF!)</f>
        <v>#REF!</v>
      </c>
      <c r="C150" s="523" t="e">
        <f>IF('ชื่อ-มาตรฐาน7'!#REF!="","",'ชื่อ-มาตรฐาน7'!#REF!)</f>
        <v>#REF!</v>
      </c>
      <c r="D150" s="920" t="e">
        <f>IF('ชื่อ-มาตรฐาน7'!#REF!="","",'ชื่อ-มาตรฐาน7'!#REF!)</f>
        <v>#REF!</v>
      </c>
      <c r="E150" s="1077" t="e">
        <f>IF('ชื่อ-มาตรฐาน7'!#REF!="","",'ชื่อ-มาตรฐาน7'!#REF!)</f>
        <v>#REF!</v>
      </c>
      <c r="F150" s="1078"/>
      <c r="G150" s="491"/>
      <c r="H150" s="492"/>
      <c r="I150" s="492"/>
      <c r="J150" s="492"/>
      <c r="K150" s="493"/>
      <c r="L150" s="492"/>
      <c r="M150" s="492"/>
      <c r="N150" s="492"/>
      <c r="O150" s="492"/>
      <c r="P150" s="494"/>
      <c r="Q150" s="491"/>
      <c r="R150" s="492"/>
      <c r="S150" s="492"/>
      <c r="T150" s="492"/>
      <c r="U150" s="493"/>
      <c r="V150" s="492"/>
      <c r="W150" s="492"/>
      <c r="X150" s="492"/>
      <c r="Y150" s="492"/>
      <c r="Z150" s="494"/>
      <c r="AA150" s="491"/>
      <c r="AB150" s="492"/>
      <c r="AC150" s="492"/>
      <c r="AD150" s="492"/>
      <c r="AE150" s="493"/>
      <c r="AF150" s="1"/>
      <c r="AG150" s="1"/>
      <c r="AH150" s="491"/>
      <c r="AI150" s="492"/>
      <c r="AJ150" s="492"/>
      <c r="AK150" s="492"/>
      <c r="AL150" s="493"/>
      <c r="AM150" s="491"/>
      <c r="AN150" s="492"/>
      <c r="AO150" s="492"/>
      <c r="AP150" s="492"/>
      <c r="AQ150" s="493"/>
      <c r="AR150" s="492"/>
      <c r="AS150" s="501"/>
      <c r="AT150" s="501"/>
      <c r="AU150" s="501"/>
      <c r="AV150" s="502"/>
      <c r="AW150" s="491"/>
      <c r="AX150" s="501"/>
      <c r="AY150" s="501"/>
      <c r="AZ150" s="501"/>
      <c r="BA150" s="503"/>
      <c r="BB150" s="492"/>
      <c r="BC150" s="492"/>
      <c r="BD150" s="492"/>
      <c r="BE150" s="492"/>
      <c r="BF150" s="494"/>
      <c r="BG150" s="491"/>
      <c r="BH150" s="492"/>
      <c r="BI150" s="492"/>
      <c r="BJ150" s="492"/>
      <c r="BK150" s="493"/>
      <c r="BL150" s="492"/>
      <c r="BM150" s="492"/>
      <c r="BN150" s="492"/>
      <c r="BO150" s="492"/>
      <c r="BP150" s="494"/>
      <c r="BQ150" s="491"/>
      <c r="BR150" s="492"/>
      <c r="BS150" s="492"/>
      <c r="BT150" s="492"/>
      <c r="BU150" s="493"/>
      <c r="BV150" s="491"/>
      <c r="BW150" s="492"/>
      <c r="BX150" s="492"/>
      <c r="BY150" s="492"/>
      <c r="BZ150" s="493"/>
      <c r="CA150" s="27"/>
      <c r="CB150" s="492"/>
      <c r="CC150" s="492"/>
      <c r="CD150" s="492"/>
      <c r="CE150" s="492"/>
      <c r="CF150" s="494"/>
      <c r="CG150" s="491"/>
      <c r="CH150" s="492"/>
      <c r="CI150" s="492"/>
      <c r="CJ150" s="492"/>
      <c r="CK150" s="493"/>
      <c r="CL150" s="492"/>
      <c r="CM150" s="501"/>
      <c r="CN150" s="501"/>
      <c r="CO150" s="501"/>
      <c r="CP150" s="502"/>
      <c r="CQ150" s="491"/>
      <c r="CR150" s="501"/>
      <c r="CS150" s="501"/>
      <c r="CT150" s="501"/>
      <c r="CU150" s="503"/>
      <c r="CV150" s="492"/>
      <c r="CW150" s="501"/>
      <c r="CX150" s="501"/>
      <c r="CY150" s="501"/>
      <c r="CZ150" s="502"/>
      <c r="DA150" s="491"/>
      <c r="DB150" s="501"/>
      <c r="DC150" s="501"/>
      <c r="DD150" s="501"/>
      <c r="DE150" s="503"/>
      <c r="DF150" s="922"/>
      <c r="DG150" s="298"/>
      <c r="DH150" s="70"/>
      <c r="DI150" s="512"/>
      <c r="DJ150" s="513"/>
      <c r="DK150" s="513"/>
      <c r="DL150" s="514"/>
      <c r="DM150" s="515"/>
      <c r="DN150" s="515"/>
    </row>
    <row r="151" spans="1:118" ht="15" customHeight="1">
      <c r="A151" s="516" t="e">
        <f>IF('ชื่อ-มาตรฐาน7'!#REF!="","",'ชื่อ-มาตรฐาน7'!#REF!)</f>
        <v>#REF!</v>
      </c>
      <c r="B151" s="516" t="e">
        <f>IF('ชื่อ-มาตรฐาน7'!#REF!="","",'ชื่อ-มาตรฐาน7'!#REF!)</f>
        <v>#REF!</v>
      </c>
      <c r="C151" s="517" t="e">
        <f>IF('ชื่อ-มาตรฐาน7'!#REF!="","",'ชื่อ-มาตรฐาน7'!#REF!)</f>
        <v>#REF!</v>
      </c>
      <c r="D151" s="921" t="e">
        <f>IF('ชื่อ-มาตรฐาน7'!#REF!="","",'ชื่อ-มาตรฐาน7'!#REF!)</f>
        <v>#REF!</v>
      </c>
      <c r="E151" s="1079" t="e">
        <f>IF('ชื่อ-มาตรฐาน7'!#REF!="","",'ชื่อ-มาตรฐาน7'!#REF!)</f>
        <v>#REF!</v>
      </c>
      <c r="F151" s="1080"/>
      <c r="G151" s="486"/>
      <c r="H151" s="483"/>
      <c r="I151" s="483"/>
      <c r="J151" s="483"/>
      <c r="K151" s="484"/>
      <c r="L151" s="483"/>
      <c r="M151" s="483"/>
      <c r="N151" s="483"/>
      <c r="O151" s="483"/>
      <c r="P151" s="485"/>
      <c r="Q151" s="486"/>
      <c r="R151" s="483"/>
      <c r="S151" s="483"/>
      <c r="T151" s="483"/>
      <c r="U151" s="484"/>
      <c r="V151" s="483"/>
      <c r="W151" s="483"/>
      <c r="X151" s="483"/>
      <c r="Y151" s="483"/>
      <c r="Z151" s="485"/>
      <c r="AA151" s="486"/>
      <c r="AB151" s="483"/>
      <c r="AC151" s="483"/>
      <c r="AD151" s="483"/>
      <c r="AE151" s="484"/>
      <c r="AF151" s="1"/>
      <c r="AG151" s="1"/>
      <c r="AH151" s="486"/>
      <c r="AI151" s="483"/>
      <c r="AJ151" s="483"/>
      <c r="AK151" s="483"/>
      <c r="AL151" s="484"/>
      <c r="AM151" s="486"/>
      <c r="AN151" s="483"/>
      <c r="AO151" s="483"/>
      <c r="AP151" s="483"/>
      <c r="AQ151" s="484"/>
      <c r="AR151" s="483"/>
      <c r="AS151" s="495"/>
      <c r="AT151" s="495"/>
      <c r="AU151" s="495"/>
      <c r="AV151" s="496"/>
      <c r="AW151" s="486"/>
      <c r="AX151" s="495"/>
      <c r="AY151" s="495"/>
      <c r="AZ151" s="495"/>
      <c r="BA151" s="497"/>
      <c r="BB151" s="483"/>
      <c r="BC151" s="483"/>
      <c r="BD151" s="483"/>
      <c r="BE151" s="483"/>
      <c r="BF151" s="485"/>
      <c r="BG151" s="486"/>
      <c r="BH151" s="483"/>
      <c r="BI151" s="483"/>
      <c r="BJ151" s="483"/>
      <c r="BK151" s="484"/>
      <c r="BL151" s="483"/>
      <c r="BM151" s="483"/>
      <c r="BN151" s="483"/>
      <c r="BO151" s="483"/>
      <c r="BP151" s="485"/>
      <c r="BQ151" s="486"/>
      <c r="BR151" s="483"/>
      <c r="BS151" s="483"/>
      <c r="BT151" s="483"/>
      <c r="BU151" s="484"/>
      <c r="BV151" s="486"/>
      <c r="BW151" s="483"/>
      <c r="BX151" s="483"/>
      <c r="BY151" s="483"/>
      <c r="BZ151" s="484"/>
      <c r="CA151" s="25"/>
      <c r="CB151" s="483"/>
      <c r="CC151" s="483"/>
      <c r="CD151" s="483"/>
      <c r="CE151" s="483"/>
      <c r="CF151" s="485"/>
      <c r="CG151" s="486"/>
      <c r="CH151" s="483"/>
      <c r="CI151" s="483"/>
      <c r="CJ151" s="483"/>
      <c r="CK151" s="484"/>
      <c r="CL151" s="483"/>
      <c r="CM151" s="495"/>
      <c r="CN151" s="495"/>
      <c r="CO151" s="495"/>
      <c r="CP151" s="496"/>
      <c r="CQ151" s="486"/>
      <c r="CR151" s="495"/>
      <c r="CS151" s="495"/>
      <c r="CT151" s="495"/>
      <c r="CU151" s="497"/>
      <c r="CV151" s="483"/>
      <c r="CW151" s="495"/>
      <c r="CX151" s="495"/>
      <c r="CY151" s="495"/>
      <c r="CZ151" s="496"/>
      <c r="DA151" s="486"/>
      <c r="DB151" s="495"/>
      <c r="DC151" s="495"/>
      <c r="DD151" s="495"/>
      <c r="DE151" s="497"/>
      <c r="DF151" s="924"/>
      <c r="DG151" s="296"/>
      <c r="DH151" s="68"/>
      <c r="DI151" s="504"/>
      <c r="DJ151" s="505"/>
      <c r="DK151" s="505"/>
      <c r="DL151" s="506"/>
      <c r="DM151" s="507"/>
      <c r="DN151" s="507"/>
    </row>
    <row r="152" spans="1:118" ht="15" customHeight="1">
      <c r="A152" s="519" t="e">
        <f>IF('ชื่อ-มาตรฐาน7'!#REF!="","",'ชื่อ-มาตรฐาน7'!#REF!)</f>
        <v>#REF!</v>
      </c>
      <c r="B152" s="519" t="e">
        <f>IF('ชื่อ-มาตรฐาน7'!#REF!="","",'ชื่อ-มาตรฐาน7'!#REF!)</f>
        <v>#REF!</v>
      </c>
      <c r="C152" s="520" t="e">
        <f>IF('ชื่อ-มาตรฐาน7'!#REF!="","",'ชื่อ-มาตรฐาน7'!#REF!)</f>
        <v>#REF!</v>
      </c>
      <c r="D152" s="919" t="e">
        <f>IF('ชื่อ-มาตรฐาน7'!#REF!="","",'ชื่อ-มาตรฐาน7'!#REF!)</f>
        <v>#REF!</v>
      </c>
      <c r="E152" s="1068" t="e">
        <f>IF('ชื่อ-มาตรฐาน7'!#REF!="","",'ชื่อ-มาตรฐาน7'!#REF!)</f>
        <v>#REF!</v>
      </c>
      <c r="F152" s="1069"/>
      <c r="G152" s="487"/>
      <c r="H152" s="488"/>
      <c r="I152" s="488"/>
      <c r="J152" s="488"/>
      <c r="K152" s="489"/>
      <c r="L152" s="488"/>
      <c r="M152" s="488"/>
      <c r="N152" s="488"/>
      <c r="O152" s="488"/>
      <c r="P152" s="490"/>
      <c r="Q152" s="487"/>
      <c r="R152" s="488"/>
      <c r="S152" s="488"/>
      <c r="T152" s="488"/>
      <c r="U152" s="489"/>
      <c r="V152" s="488"/>
      <c r="W152" s="488"/>
      <c r="X152" s="488"/>
      <c r="Y152" s="488"/>
      <c r="Z152" s="490"/>
      <c r="AA152" s="487"/>
      <c r="AB152" s="488"/>
      <c r="AC152" s="488"/>
      <c r="AD152" s="488"/>
      <c r="AE152" s="489"/>
      <c r="AF152" s="1"/>
      <c r="AG152" s="1"/>
      <c r="AH152" s="487"/>
      <c r="AI152" s="488"/>
      <c r="AJ152" s="488"/>
      <c r="AK152" s="488"/>
      <c r="AL152" s="489"/>
      <c r="AM152" s="487"/>
      <c r="AN152" s="488"/>
      <c r="AO152" s="488"/>
      <c r="AP152" s="488"/>
      <c r="AQ152" s="489"/>
      <c r="AR152" s="488"/>
      <c r="AS152" s="498"/>
      <c r="AT152" s="498"/>
      <c r="AU152" s="498"/>
      <c r="AV152" s="499"/>
      <c r="AW152" s="487"/>
      <c r="AX152" s="498"/>
      <c r="AY152" s="498"/>
      <c r="AZ152" s="498"/>
      <c r="BA152" s="500"/>
      <c r="BB152" s="488"/>
      <c r="BC152" s="488"/>
      <c r="BD152" s="488"/>
      <c r="BE152" s="488"/>
      <c r="BF152" s="490"/>
      <c r="BG152" s="487"/>
      <c r="BH152" s="488"/>
      <c r="BI152" s="488"/>
      <c r="BJ152" s="488"/>
      <c r="BK152" s="489"/>
      <c r="BL152" s="488"/>
      <c r="BM152" s="488"/>
      <c r="BN152" s="488"/>
      <c r="BO152" s="488"/>
      <c r="BP152" s="490"/>
      <c r="BQ152" s="487"/>
      <c r="BR152" s="488"/>
      <c r="BS152" s="488"/>
      <c r="BT152" s="488"/>
      <c r="BU152" s="489"/>
      <c r="BV152" s="487"/>
      <c r="BW152" s="488"/>
      <c r="BX152" s="488"/>
      <c r="BY152" s="488"/>
      <c r="BZ152" s="489"/>
      <c r="CA152" s="26"/>
      <c r="CB152" s="488"/>
      <c r="CC152" s="488"/>
      <c r="CD152" s="488"/>
      <c r="CE152" s="488"/>
      <c r="CF152" s="490"/>
      <c r="CG152" s="487"/>
      <c r="CH152" s="488"/>
      <c r="CI152" s="488"/>
      <c r="CJ152" s="488"/>
      <c r="CK152" s="489"/>
      <c r="CL152" s="488"/>
      <c r="CM152" s="498"/>
      <c r="CN152" s="498"/>
      <c r="CO152" s="498"/>
      <c r="CP152" s="499"/>
      <c r="CQ152" s="487"/>
      <c r="CR152" s="498"/>
      <c r="CS152" s="498"/>
      <c r="CT152" s="498"/>
      <c r="CU152" s="500"/>
      <c r="CV152" s="488"/>
      <c r="CW152" s="498"/>
      <c r="CX152" s="498"/>
      <c r="CY152" s="498"/>
      <c r="CZ152" s="499"/>
      <c r="DA152" s="487"/>
      <c r="DB152" s="498"/>
      <c r="DC152" s="498"/>
      <c r="DD152" s="498"/>
      <c r="DE152" s="500"/>
      <c r="DF152" s="923"/>
      <c r="DG152" s="297"/>
      <c r="DH152" s="69"/>
      <c r="DI152" s="508"/>
      <c r="DJ152" s="509"/>
      <c r="DK152" s="509"/>
      <c r="DL152" s="510"/>
      <c r="DM152" s="511"/>
      <c r="DN152" s="511"/>
    </row>
    <row r="153" spans="1:118" ht="15" customHeight="1">
      <c r="A153" s="519" t="e">
        <f>IF('ชื่อ-มาตรฐาน7'!#REF!="","",'ชื่อ-มาตรฐาน7'!#REF!)</f>
        <v>#REF!</v>
      </c>
      <c r="B153" s="519" t="e">
        <f>IF('ชื่อ-มาตรฐาน7'!#REF!="","",'ชื่อ-มาตรฐาน7'!#REF!)</f>
        <v>#REF!</v>
      </c>
      <c r="C153" s="520" t="e">
        <f>IF('ชื่อ-มาตรฐาน7'!#REF!="","",'ชื่อ-มาตรฐาน7'!#REF!)</f>
        <v>#REF!</v>
      </c>
      <c r="D153" s="919" t="e">
        <f>IF('ชื่อ-มาตรฐาน7'!#REF!="","",'ชื่อ-มาตรฐาน7'!#REF!)</f>
        <v>#REF!</v>
      </c>
      <c r="E153" s="1068" t="e">
        <f>IF('ชื่อ-มาตรฐาน7'!#REF!="","",'ชื่อ-มาตรฐาน7'!#REF!)</f>
        <v>#REF!</v>
      </c>
      <c r="F153" s="1069"/>
      <c r="G153" s="487"/>
      <c r="H153" s="488"/>
      <c r="I153" s="488"/>
      <c r="J153" s="488"/>
      <c r="K153" s="489"/>
      <c r="L153" s="488"/>
      <c r="M153" s="488"/>
      <c r="N153" s="488"/>
      <c r="O153" s="488"/>
      <c r="P153" s="490"/>
      <c r="Q153" s="487"/>
      <c r="R153" s="488"/>
      <c r="S153" s="488"/>
      <c r="T153" s="488"/>
      <c r="U153" s="489"/>
      <c r="V153" s="488"/>
      <c r="W153" s="488"/>
      <c r="X153" s="488"/>
      <c r="Y153" s="488"/>
      <c r="Z153" s="490"/>
      <c r="AA153" s="487"/>
      <c r="AB153" s="488"/>
      <c r="AC153" s="488"/>
      <c r="AD153" s="488"/>
      <c r="AE153" s="489"/>
      <c r="AF153" s="1"/>
      <c r="AG153" s="1"/>
      <c r="AH153" s="487"/>
      <c r="AI153" s="488"/>
      <c r="AJ153" s="488"/>
      <c r="AK153" s="488"/>
      <c r="AL153" s="489"/>
      <c r="AM153" s="487"/>
      <c r="AN153" s="488"/>
      <c r="AO153" s="488"/>
      <c r="AP153" s="488"/>
      <c r="AQ153" s="489"/>
      <c r="AR153" s="488"/>
      <c r="AS153" s="498"/>
      <c r="AT153" s="498"/>
      <c r="AU153" s="498"/>
      <c r="AV153" s="499"/>
      <c r="AW153" s="487"/>
      <c r="AX153" s="498"/>
      <c r="AY153" s="498"/>
      <c r="AZ153" s="498"/>
      <c r="BA153" s="500"/>
      <c r="BB153" s="488"/>
      <c r="BC153" s="488"/>
      <c r="BD153" s="488"/>
      <c r="BE153" s="488"/>
      <c r="BF153" s="490"/>
      <c r="BG153" s="487"/>
      <c r="BH153" s="488"/>
      <c r="BI153" s="488"/>
      <c r="BJ153" s="488"/>
      <c r="BK153" s="489"/>
      <c r="BL153" s="488"/>
      <c r="BM153" s="488"/>
      <c r="BN153" s="488"/>
      <c r="BO153" s="488"/>
      <c r="BP153" s="490"/>
      <c r="BQ153" s="487"/>
      <c r="BR153" s="488"/>
      <c r="BS153" s="488"/>
      <c r="BT153" s="488"/>
      <c r="BU153" s="489"/>
      <c r="BV153" s="487"/>
      <c r="BW153" s="488"/>
      <c r="BX153" s="488"/>
      <c r="BY153" s="488"/>
      <c r="BZ153" s="489"/>
      <c r="CA153" s="26"/>
      <c r="CB153" s="488"/>
      <c r="CC153" s="488"/>
      <c r="CD153" s="488"/>
      <c r="CE153" s="488"/>
      <c r="CF153" s="490"/>
      <c r="CG153" s="487"/>
      <c r="CH153" s="488"/>
      <c r="CI153" s="488"/>
      <c r="CJ153" s="488"/>
      <c r="CK153" s="489"/>
      <c r="CL153" s="488"/>
      <c r="CM153" s="498"/>
      <c r="CN153" s="498"/>
      <c r="CO153" s="498"/>
      <c r="CP153" s="499"/>
      <c r="CQ153" s="487"/>
      <c r="CR153" s="498"/>
      <c r="CS153" s="498"/>
      <c r="CT153" s="498"/>
      <c r="CU153" s="500"/>
      <c r="CV153" s="488"/>
      <c r="CW153" s="498"/>
      <c r="CX153" s="498"/>
      <c r="CY153" s="498"/>
      <c r="CZ153" s="499"/>
      <c r="DA153" s="487"/>
      <c r="DB153" s="498"/>
      <c r="DC153" s="498"/>
      <c r="DD153" s="498"/>
      <c r="DE153" s="500"/>
      <c r="DF153" s="923"/>
      <c r="DG153" s="297"/>
      <c r="DH153" s="69"/>
      <c r="DI153" s="508"/>
      <c r="DJ153" s="509"/>
      <c r="DK153" s="509"/>
      <c r="DL153" s="510"/>
      <c r="DM153" s="511"/>
      <c r="DN153" s="511"/>
    </row>
    <row r="154" spans="1:118" ht="15" customHeight="1">
      <c r="A154" s="519" t="e">
        <f>IF('ชื่อ-มาตรฐาน7'!#REF!="","",'ชื่อ-มาตรฐาน7'!#REF!)</f>
        <v>#REF!</v>
      </c>
      <c r="B154" s="519" t="e">
        <f>IF('ชื่อ-มาตรฐาน7'!#REF!="","",'ชื่อ-มาตรฐาน7'!#REF!)</f>
        <v>#REF!</v>
      </c>
      <c r="C154" s="520" t="e">
        <f>IF('ชื่อ-มาตรฐาน7'!#REF!="","",'ชื่อ-มาตรฐาน7'!#REF!)</f>
        <v>#REF!</v>
      </c>
      <c r="D154" s="919" t="e">
        <f>IF('ชื่อ-มาตรฐาน7'!#REF!="","",'ชื่อ-มาตรฐาน7'!#REF!)</f>
        <v>#REF!</v>
      </c>
      <c r="E154" s="1068" t="e">
        <f>IF('ชื่อ-มาตรฐาน7'!#REF!="","",'ชื่อ-มาตรฐาน7'!#REF!)</f>
        <v>#REF!</v>
      </c>
      <c r="F154" s="1069"/>
      <c r="G154" s="487"/>
      <c r="H154" s="488"/>
      <c r="I154" s="488"/>
      <c r="J154" s="488"/>
      <c r="K154" s="489"/>
      <c r="L154" s="488"/>
      <c r="M154" s="488"/>
      <c r="N154" s="488"/>
      <c r="O154" s="488"/>
      <c r="P154" s="490"/>
      <c r="Q154" s="487"/>
      <c r="R154" s="488"/>
      <c r="S154" s="488"/>
      <c r="T154" s="488"/>
      <c r="U154" s="489"/>
      <c r="V154" s="488"/>
      <c r="W154" s="488"/>
      <c r="X154" s="488"/>
      <c r="Y154" s="488"/>
      <c r="Z154" s="490"/>
      <c r="AA154" s="487"/>
      <c r="AB154" s="488"/>
      <c r="AC154" s="488"/>
      <c r="AD154" s="488"/>
      <c r="AE154" s="489"/>
      <c r="AF154" s="1"/>
      <c r="AG154" s="1"/>
      <c r="AH154" s="487"/>
      <c r="AI154" s="488"/>
      <c r="AJ154" s="488"/>
      <c r="AK154" s="488"/>
      <c r="AL154" s="489"/>
      <c r="AM154" s="487"/>
      <c r="AN154" s="488"/>
      <c r="AO154" s="488"/>
      <c r="AP154" s="488"/>
      <c r="AQ154" s="489"/>
      <c r="AR154" s="488"/>
      <c r="AS154" s="498"/>
      <c r="AT154" s="498"/>
      <c r="AU154" s="498"/>
      <c r="AV154" s="499"/>
      <c r="AW154" s="487"/>
      <c r="AX154" s="498"/>
      <c r="AY154" s="498"/>
      <c r="AZ154" s="498"/>
      <c r="BA154" s="500"/>
      <c r="BB154" s="488"/>
      <c r="BC154" s="488"/>
      <c r="BD154" s="488"/>
      <c r="BE154" s="488"/>
      <c r="BF154" s="490"/>
      <c r="BG154" s="487"/>
      <c r="BH154" s="488"/>
      <c r="BI154" s="488"/>
      <c r="BJ154" s="488"/>
      <c r="BK154" s="489"/>
      <c r="BL154" s="488"/>
      <c r="BM154" s="488"/>
      <c r="BN154" s="488"/>
      <c r="BO154" s="488"/>
      <c r="BP154" s="490"/>
      <c r="BQ154" s="487"/>
      <c r="BR154" s="488"/>
      <c r="BS154" s="488"/>
      <c r="BT154" s="488"/>
      <c r="BU154" s="489"/>
      <c r="BV154" s="487"/>
      <c r="BW154" s="488"/>
      <c r="BX154" s="488"/>
      <c r="BY154" s="488"/>
      <c r="BZ154" s="489"/>
      <c r="CA154" s="26"/>
      <c r="CB154" s="488"/>
      <c r="CC154" s="488"/>
      <c r="CD154" s="488"/>
      <c r="CE154" s="488"/>
      <c r="CF154" s="490"/>
      <c r="CG154" s="487"/>
      <c r="CH154" s="488"/>
      <c r="CI154" s="488"/>
      <c r="CJ154" s="488"/>
      <c r="CK154" s="489"/>
      <c r="CL154" s="488"/>
      <c r="CM154" s="498"/>
      <c r="CN154" s="498"/>
      <c r="CO154" s="498"/>
      <c r="CP154" s="499"/>
      <c r="CQ154" s="487"/>
      <c r="CR154" s="498"/>
      <c r="CS154" s="498"/>
      <c r="CT154" s="498"/>
      <c r="CU154" s="500"/>
      <c r="CV154" s="488"/>
      <c r="CW154" s="498"/>
      <c r="CX154" s="498"/>
      <c r="CY154" s="498"/>
      <c r="CZ154" s="499"/>
      <c r="DA154" s="487"/>
      <c r="DB154" s="498"/>
      <c r="DC154" s="498"/>
      <c r="DD154" s="498"/>
      <c r="DE154" s="500"/>
      <c r="DF154" s="923"/>
      <c r="DG154" s="297"/>
      <c r="DH154" s="69"/>
      <c r="DI154" s="508"/>
      <c r="DJ154" s="509"/>
      <c r="DK154" s="509"/>
      <c r="DL154" s="510"/>
      <c r="DM154" s="511"/>
      <c r="DN154" s="511"/>
    </row>
    <row r="155" spans="1:118" ht="15" customHeight="1" thickBot="1">
      <c r="A155" s="522" t="e">
        <f>IF('ชื่อ-มาตรฐาน7'!#REF!="","",'ชื่อ-มาตรฐาน7'!#REF!)</f>
        <v>#REF!</v>
      </c>
      <c r="B155" s="522" t="e">
        <f>IF('ชื่อ-มาตรฐาน7'!#REF!="","",'ชื่อ-มาตรฐาน7'!#REF!)</f>
        <v>#REF!</v>
      </c>
      <c r="C155" s="523" t="e">
        <f>IF('ชื่อ-มาตรฐาน7'!#REF!="","",'ชื่อ-มาตรฐาน7'!#REF!)</f>
        <v>#REF!</v>
      </c>
      <c r="D155" s="920" t="e">
        <f>IF('ชื่อ-มาตรฐาน7'!#REF!="","",'ชื่อ-มาตรฐาน7'!#REF!)</f>
        <v>#REF!</v>
      </c>
      <c r="E155" s="1077" t="e">
        <f>IF('ชื่อ-มาตรฐาน7'!#REF!="","",'ชื่อ-มาตรฐาน7'!#REF!)</f>
        <v>#REF!</v>
      </c>
      <c r="F155" s="1078"/>
      <c r="G155" s="491"/>
      <c r="H155" s="492"/>
      <c r="I155" s="492"/>
      <c r="J155" s="492"/>
      <c r="K155" s="493"/>
      <c r="L155" s="492"/>
      <c r="M155" s="492"/>
      <c r="N155" s="492"/>
      <c r="O155" s="492"/>
      <c r="P155" s="494"/>
      <c r="Q155" s="491"/>
      <c r="R155" s="492"/>
      <c r="S155" s="492"/>
      <c r="T155" s="492"/>
      <c r="U155" s="493"/>
      <c r="V155" s="492"/>
      <c r="W155" s="492"/>
      <c r="X155" s="492"/>
      <c r="Y155" s="492"/>
      <c r="Z155" s="494"/>
      <c r="AA155" s="491"/>
      <c r="AB155" s="492"/>
      <c r="AC155" s="492"/>
      <c r="AD155" s="492"/>
      <c r="AE155" s="493"/>
      <c r="AF155" s="1"/>
      <c r="AG155" s="1"/>
      <c r="AH155" s="491"/>
      <c r="AI155" s="492"/>
      <c r="AJ155" s="492"/>
      <c r="AK155" s="492"/>
      <c r="AL155" s="493"/>
      <c r="AM155" s="491"/>
      <c r="AN155" s="492"/>
      <c r="AO155" s="492"/>
      <c r="AP155" s="492"/>
      <c r="AQ155" s="493"/>
      <c r="AR155" s="492"/>
      <c r="AS155" s="501"/>
      <c r="AT155" s="501"/>
      <c r="AU155" s="501"/>
      <c r="AV155" s="502"/>
      <c r="AW155" s="491"/>
      <c r="AX155" s="501"/>
      <c r="AY155" s="501"/>
      <c r="AZ155" s="501"/>
      <c r="BA155" s="503"/>
      <c r="BB155" s="492"/>
      <c r="BC155" s="492"/>
      <c r="BD155" s="492"/>
      <c r="BE155" s="492"/>
      <c r="BF155" s="494"/>
      <c r="BG155" s="491"/>
      <c r="BH155" s="492"/>
      <c r="BI155" s="492"/>
      <c r="BJ155" s="492"/>
      <c r="BK155" s="493"/>
      <c r="BL155" s="492"/>
      <c r="BM155" s="492"/>
      <c r="BN155" s="492"/>
      <c r="BO155" s="492"/>
      <c r="BP155" s="494"/>
      <c r="BQ155" s="491"/>
      <c r="BR155" s="492"/>
      <c r="BS155" s="492"/>
      <c r="BT155" s="492"/>
      <c r="BU155" s="493"/>
      <c r="BV155" s="491"/>
      <c r="BW155" s="492"/>
      <c r="BX155" s="492"/>
      <c r="BY155" s="492"/>
      <c r="BZ155" s="493"/>
      <c r="CA155" s="27"/>
      <c r="CB155" s="492"/>
      <c r="CC155" s="492"/>
      <c r="CD155" s="492"/>
      <c r="CE155" s="492"/>
      <c r="CF155" s="494"/>
      <c r="CG155" s="491"/>
      <c r="CH155" s="492"/>
      <c r="CI155" s="492"/>
      <c r="CJ155" s="492"/>
      <c r="CK155" s="493"/>
      <c r="CL155" s="492"/>
      <c r="CM155" s="501"/>
      <c r="CN155" s="501"/>
      <c r="CO155" s="501"/>
      <c r="CP155" s="502"/>
      <c r="CQ155" s="491"/>
      <c r="CR155" s="501"/>
      <c r="CS155" s="501"/>
      <c r="CT155" s="501"/>
      <c r="CU155" s="503"/>
      <c r="CV155" s="492"/>
      <c r="CW155" s="501"/>
      <c r="CX155" s="501"/>
      <c r="CY155" s="501"/>
      <c r="CZ155" s="502"/>
      <c r="DA155" s="491"/>
      <c r="DB155" s="501"/>
      <c r="DC155" s="501"/>
      <c r="DD155" s="501"/>
      <c r="DE155" s="503"/>
      <c r="DF155" s="922"/>
      <c r="DG155" s="298"/>
      <c r="DH155" s="70"/>
      <c r="DI155" s="512"/>
      <c r="DJ155" s="513"/>
      <c r="DK155" s="513"/>
      <c r="DL155" s="514"/>
      <c r="DM155" s="515"/>
      <c r="DN155" s="515"/>
    </row>
    <row r="156" spans="1:118" ht="15" customHeight="1">
      <c r="A156" s="516" t="e">
        <f>IF('ชื่อ-มาตรฐาน7'!#REF!="","",'ชื่อ-มาตรฐาน7'!#REF!)</f>
        <v>#REF!</v>
      </c>
      <c r="B156" s="516" t="e">
        <f>IF('ชื่อ-มาตรฐาน7'!#REF!="","",'ชื่อ-มาตรฐาน7'!#REF!)</f>
        <v>#REF!</v>
      </c>
      <c r="C156" s="517" t="e">
        <f>IF('ชื่อ-มาตรฐาน7'!#REF!="","",'ชื่อ-มาตรฐาน7'!#REF!)</f>
        <v>#REF!</v>
      </c>
      <c r="D156" s="921" t="e">
        <f>IF('ชื่อ-มาตรฐาน7'!#REF!="","",'ชื่อ-มาตรฐาน7'!#REF!)</f>
        <v>#REF!</v>
      </c>
      <c r="E156" s="1079" t="e">
        <f>IF('ชื่อ-มาตรฐาน7'!#REF!="","",'ชื่อ-มาตรฐาน7'!#REF!)</f>
        <v>#REF!</v>
      </c>
      <c r="F156" s="1080"/>
      <c r="G156" s="486"/>
      <c r="H156" s="483"/>
      <c r="I156" s="483"/>
      <c r="J156" s="483"/>
      <c r="K156" s="484"/>
      <c r="L156" s="483"/>
      <c r="M156" s="483"/>
      <c r="N156" s="483"/>
      <c r="O156" s="483"/>
      <c r="P156" s="485"/>
      <c r="Q156" s="486"/>
      <c r="R156" s="483"/>
      <c r="S156" s="483"/>
      <c r="T156" s="483"/>
      <c r="U156" s="484"/>
      <c r="V156" s="483"/>
      <c r="W156" s="483"/>
      <c r="X156" s="483"/>
      <c r="Y156" s="483"/>
      <c r="Z156" s="485"/>
      <c r="AA156" s="486"/>
      <c r="AB156" s="483"/>
      <c r="AC156" s="483"/>
      <c r="AD156" s="483"/>
      <c r="AE156" s="484"/>
      <c r="AF156" s="1"/>
      <c r="AG156" s="1"/>
      <c r="AH156" s="486"/>
      <c r="AI156" s="483"/>
      <c r="AJ156" s="483"/>
      <c r="AK156" s="483"/>
      <c r="AL156" s="484"/>
      <c r="AM156" s="486"/>
      <c r="AN156" s="483"/>
      <c r="AO156" s="483"/>
      <c r="AP156" s="483"/>
      <c r="AQ156" s="484"/>
      <c r="AR156" s="483"/>
      <c r="AS156" s="495"/>
      <c r="AT156" s="495"/>
      <c r="AU156" s="495"/>
      <c r="AV156" s="496"/>
      <c r="AW156" s="486"/>
      <c r="AX156" s="495"/>
      <c r="AY156" s="495"/>
      <c r="AZ156" s="495"/>
      <c r="BA156" s="497"/>
      <c r="BB156" s="483"/>
      <c r="BC156" s="483"/>
      <c r="BD156" s="483"/>
      <c r="BE156" s="483"/>
      <c r="BF156" s="485"/>
      <c r="BG156" s="486"/>
      <c r="BH156" s="483"/>
      <c r="BI156" s="483"/>
      <c r="BJ156" s="483"/>
      <c r="BK156" s="484"/>
      <c r="BL156" s="483"/>
      <c r="BM156" s="483"/>
      <c r="BN156" s="483"/>
      <c r="BO156" s="483"/>
      <c r="BP156" s="485"/>
      <c r="BQ156" s="486"/>
      <c r="BR156" s="483"/>
      <c r="BS156" s="483"/>
      <c r="BT156" s="483"/>
      <c r="BU156" s="484"/>
      <c r="BV156" s="486"/>
      <c r="BW156" s="483"/>
      <c r="BX156" s="483"/>
      <c r="BY156" s="483"/>
      <c r="BZ156" s="484"/>
      <c r="CA156" s="25"/>
      <c r="CB156" s="483"/>
      <c r="CC156" s="483"/>
      <c r="CD156" s="483"/>
      <c r="CE156" s="483"/>
      <c r="CF156" s="485"/>
      <c r="CG156" s="486"/>
      <c r="CH156" s="483"/>
      <c r="CI156" s="483"/>
      <c r="CJ156" s="483"/>
      <c r="CK156" s="484"/>
      <c r="CL156" s="483"/>
      <c r="CM156" s="495"/>
      <c r="CN156" s="495"/>
      <c r="CO156" s="495"/>
      <c r="CP156" s="496"/>
      <c r="CQ156" s="486"/>
      <c r="CR156" s="495"/>
      <c r="CS156" s="495"/>
      <c r="CT156" s="495"/>
      <c r="CU156" s="497"/>
      <c r="CV156" s="483"/>
      <c r="CW156" s="495"/>
      <c r="CX156" s="495"/>
      <c r="CY156" s="495"/>
      <c r="CZ156" s="496"/>
      <c r="DA156" s="486"/>
      <c r="DB156" s="495"/>
      <c r="DC156" s="495"/>
      <c r="DD156" s="495"/>
      <c r="DE156" s="497"/>
      <c r="DF156" s="924"/>
      <c r="DG156" s="296"/>
      <c r="DH156" s="68"/>
      <c r="DI156" s="504"/>
      <c r="DJ156" s="505"/>
      <c r="DK156" s="505"/>
      <c r="DL156" s="506"/>
      <c r="DM156" s="507"/>
      <c r="DN156" s="507"/>
    </row>
    <row r="157" spans="1:118" ht="15" customHeight="1">
      <c r="A157" s="519" t="e">
        <f>IF('ชื่อ-มาตรฐาน7'!#REF!="","",'ชื่อ-มาตรฐาน7'!#REF!)</f>
        <v>#REF!</v>
      </c>
      <c r="B157" s="519" t="e">
        <f>IF('ชื่อ-มาตรฐาน7'!#REF!="","",'ชื่อ-มาตรฐาน7'!#REF!)</f>
        <v>#REF!</v>
      </c>
      <c r="C157" s="520" t="e">
        <f>IF('ชื่อ-มาตรฐาน7'!#REF!="","",'ชื่อ-มาตรฐาน7'!#REF!)</f>
        <v>#REF!</v>
      </c>
      <c r="D157" s="919" t="e">
        <f>IF('ชื่อ-มาตรฐาน7'!#REF!="","",'ชื่อ-มาตรฐาน7'!#REF!)</f>
        <v>#REF!</v>
      </c>
      <c r="E157" s="1068" t="e">
        <f>IF('ชื่อ-มาตรฐาน7'!#REF!="","",'ชื่อ-มาตรฐาน7'!#REF!)</f>
        <v>#REF!</v>
      </c>
      <c r="F157" s="1069"/>
      <c r="G157" s="487"/>
      <c r="H157" s="488"/>
      <c r="I157" s="488"/>
      <c r="J157" s="488"/>
      <c r="K157" s="489"/>
      <c r="L157" s="488"/>
      <c r="M157" s="488"/>
      <c r="N157" s="488"/>
      <c r="O157" s="488"/>
      <c r="P157" s="490"/>
      <c r="Q157" s="487"/>
      <c r="R157" s="488"/>
      <c r="S157" s="488"/>
      <c r="T157" s="488"/>
      <c r="U157" s="489"/>
      <c r="V157" s="488"/>
      <c r="W157" s="488"/>
      <c r="X157" s="488"/>
      <c r="Y157" s="488"/>
      <c r="Z157" s="490"/>
      <c r="AA157" s="487"/>
      <c r="AB157" s="488"/>
      <c r="AC157" s="488"/>
      <c r="AD157" s="488"/>
      <c r="AE157" s="489"/>
      <c r="AF157" s="1"/>
      <c r="AG157" s="1"/>
      <c r="AH157" s="487"/>
      <c r="AI157" s="488"/>
      <c r="AJ157" s="488"/>
      <c r="AK157" s="488"/>
      <c r="AL157" s="489"/>
      <c r="AM157" s="487"/>
      <c r="AN157" s="488"/>
      <c r="AO157" s="488"/>
      <c r="AP157" s="488"/>
      <c r="AQ157" s="489"/>
      <c r="AR157" s="488"/>
      <c r="AS157" s="498"/>
      <c r="AT157" s="498"/>
      <c r="AU157" s="498"/>
      <c r="AV157" s="499"/>
      <c r="AW157" s="487"/>
      <c r="AX157" s="498"/>
      <c r="AY157" s="498"/>
      <c r="AZ157" s="498"/>
      <c r="BA157" s="500"/>
      <c r="BB157" s="488"/>
      <c r="BC157" s="488"/>
      <c r="BD157" s="488"/>
      <c r="BE157" s="488"/>
      <c r="BF157" s="490"/>
      <c r="BG157" s="487"/>
      <c r="BH157" s="488"/>
      <c r="BI157" s="488"/>
      <c r="BJ157" s="488"/>
      <c r="BK157" s="489"/>
      <c r="BL157" s="488"/>
      <c r="BM157" s="488"/>
      <c r="BN157" s="488"/>
      <c r="BO157" s="488"/>
      <c r="BP157" s="490"/>
      <c r="BQ157" s="487"/>
      <c r="BR157" s="488"/>
      <c r="BS157" s="488"/>
      <c r="BT157" s="488"/>
      <c r="BU157" s="489"/>
      <c r="BV157" s="487"/>
      <c r="BW157" s="488"/>
      <c r="BX157" s="488"/>
      <c r="BY157" s="488"/>
      <c r="BZ157" s="489"/>
      <c r="CA157" s="26"/>
      <c r="CB157" s="488"/>
      <c r="CC157" s="488"/>
      <c r="CD157" s="488"/>
      <c r="CE157" s="488"/>
      <c r="CF157" s="490"/>
      <c r="CG157" s="487"/>
      <c r="CH157" s="488"/>
      <c r="CI157" s="488"/>
      <c r="CJ157" s="488"/>
      <c r="CK157" s="489"/>
      <c r="CL157" s="488"/>
      <c r="CM157" s="498"/>
      <c r="CN157" s="498"/>
      <c r="CO157" s="498"/>
      <c r="CP157" s="499"/>
      <c r="CQ157" s="487"/>
      <c r="CR157" s="498"/>
      <c r="CS157" s="498"/>
      <c r="CT157" s="498"/>
      <c r="CU157" s="500"/>
      <c r="CV157" s="488"/>
      <c r="CW157" s="498"/>
      <c r="CX157" s="498"/>
      <c r="CY157" s="498"/>
      <c r="CZ157" s="499"/>
      <c r="DA157" s="487"/>
      <c r="DB157" s="498"/>
      <c r="DC157" s="498"/>
      <c r="DD157" s="498"/>
      <c r="DE157" s="500"/>
      <c r="DF157" s="923"/>
      <c r="DG157" s="297"/>
      <c r="DH157" s="69"/>
      <c r="DI157" s="508"/>
      <c r="DJ157" s="509"/>
      <c r="DK157" s="509"/>
      <c r="DL157" s="510"/>
      <c r="DM157" s="511"/>
      <c r="DN157" s="511"/>
    </row>
    <row r="158" spans="1:118" ht="15" customHeight="1">
      <c r="A158" s="519" t="e">
        <f>IF('ชื่อ-มาตรฐาน7'!#REF!="","",'ชื่อ-มาตรฐาน7'!#REF!)</f>
        <v>#REF!</v>
      </c>
      <c r="B158" s="519" t="e">
        <f>IF('ชื่อ-มาตรฐาน7'!#REF!="","",'ชื่อ-มาตรฐาน7'!#REF!)</f>
        <v>#REF!</v>
      </c>
      <c r="C158" s="520" t="e">
        <f>IF('ชื่อ-มาตรฐาน7'!#REF!="","",'ชื่อ-มาตรฐาน7'!#REF!)</f>
        <v>#REF!</v>
      </c>
      <c r="D158" s="919" t="e">
        <f>IF('ชื่อ-มาตรฐาน7'!#REF!="","",'ชื่อ-มาตรฐาน7'!#REF!)</f>
        <v>#REF!</v>
      </c>
      <c r="E158" s="1068" t="e">
        <f>IF('ชื่อ-มาตรฐาน7'!#REF!="","",'ชื่อ-มาตรฐาน7'!#REF!)</f>
        <v>#REF!</v>
      </c>
      <c r="F158" s="1069"/>
      <c r="G158" s="487"/>
      <c r="H158" s="488"/>
      <c r="I158" s="488"/>
      <c r="J158" s="488"/>
      <c r="K158" s="489"/>
      <c r="L158" s="488"/>
      <c r="M158" s="488"/>
      <c r="N158" s="488"/>
      <c r="O158" s="488"/>
      <c r="P158" s="490"/>
      <c r="Q158" s="487"/>
      <c r="R158" s="488"/>
      <c r="S158" s="488"/>
      <c r="T158" s="488"/>
      <c r="U158" s="489"/>
      <c r="V158" s="488"/>
      <c r="W158" s="488"/>
      <c r="X158" s="488"/>
      <c r="Y158" s="488"/>
      <c r="Z158" s="490"/>
      <c r="AA158" s="487"/>
      <c r="AB158" s="488"/>
      <c r="AC158" s="488"/>
      <c r="AD158" s="488"/>
      <c r="AE158" s="489"/>
      <c r="AF158" s="1"/>
      <c r="AG158" s="1"/>
      <c r="AH158" s="487"/>
      <c r="AI158" s="488"/>
      <c r="AJ158" s="488"/>
      <c r="AK158" s="488"/>
      <c r="AL158" s="489"/>
      <c r="AM158" s="487"/>
      <c r="AN158" s="488"/>
      <c r="AO158" s="488"/>
      <c r="AP158" s="488"/>
      <c r="AQ158" s="489"/>
      <c r="AR158" s="488"/>
      <c r="AS158" s="498"/>
      <c r="AT158" s="498"/>
      <c r="AU158" s="498"/>
      <c r="AV158" s="499"/>
      <c r="AW158" s="487"/>
      <c r="AX158" s="498"/>
      <c r="AY158" s="498"/>
      <c r="AZ158" s="498"/>
      <c r="BA158" s="500"/>
      <c r="BB158" s="488"/>
      <c r="BC158" s="488"/>
      <c r="BD158" s="488"/>
      <c r="BE158" s="488"/>
      <c r="BF158" s="490"/>
      <c r="BG158" s="487"/>
      <c r="BH158" s="488"/>
      <c r="BI158" s="488"/>
      <c r="BJ158" s="488"/>
      <c r="BK158" s="489"/>
      <c r="BL158" s="488"/>
      <c r="BM158" s="488"/>
      <c r="BN158" s="488"/>
      <c r="BO158" s="488"/>
      <c r="BP158" s="490"/>
      <c r="BQ158" s="487"/>
      <c r="BR158" s="488"/>
      <c r="BS158" s="488"/>
      <c r="BT158" s="488"/>
      <c r="BU158" s="489"/>
      <c r="BV158" s="487"/>
      <c r="BW158" s="488"/>
      <c r="BX158" s="488"/>
      <c r="BY158" s="488"/>
      <c r="BZ158" s="489"/>
      <c r="CA158" s="26"/>
      <c r="CB158" s="488"/>
      <c r="CC158" s="488"/>
      <c r="CD158" s="488"/>
      <c r="CE158" s="488"/>
      <c r="CF158" s="490"/>
      <c r="CG158" s="487"/>
      <c r="CH158" s="488"/>
      <c r="CI158" s="488"/>
      <c r="CJ158" s="488"/>
      <c r="CK158" s="489"/>
      <c r="CL158" s="488"/>
      <c r="CM158" s="498"/>
      <c r="CN158" s="498"/>
      <c r="CO158" s="498"/>
      <c r="CP158" s="499"/>
      <c r="CQ158" s="487"/>
      <c r="CR158" s="498"/>
      <c r="CS158" s="498"/>
      <c r="CT158" s="498"/>
      <c r="CU158" s="500"/>
      <c r="CV158" s="488"/>
      <c r="CW158" s="498"/>
      <c r="CX158" s="498"/>
      <c r="CY158" s="498"/>
      <c r="CZ158" s="499"/>
      <c r="DA158" s="487"/>
      <c r="DB158" s="498"/>
      <c r="DC158" s="498"/>
      <c r="DD158" s="498"/>
      <c r="DE158" s="500"/>
      <c r="DF158" s="923"/>
      <c r="DG158" s="297"/>
      <c r="DH158" s="69"/>
      <c r="DI158" s="508"/>
      <c r="DJ158" s="509"/>
      <c r="DK158" s="509"/>
      <c r="DL158" s="510"/>
      <c r="DM158" s="511"/>
      <c r="DN158" s="511"/>
    </row>
    <row r="159" spans="1:118" ht="15" customHeight="1">
      <c r="A159" s="519" t="str">
        <f>IF('ชื่อ-มาตรฐาน7'!A56="","",'ชื่อ-มาตรฐาน7'!A56)</f>
        <v/>
      </c>
      <c r="B159" s="519" t="str">
        <f>IF('ชื่อ-มาตรฐาน7'!B56="","",'ชื่อ-มาตรฐาน7'!B56)</f>
        <v/>
      </c>
      <c r="C159" s="520" t="str">
        <f>IF('ชื่อ-มาตรฐาน7'!C56="","",'ชื่อ-มาตรฐาน7'!C56)</f>
        <v/>
      </c>
      <c r="D159" s="919" t="str">
        <f>IF('ชื่อ-มาตรฐาน7'!D56="","",'ชื่อ-มาตรฐาน7'!D56)</f>
        <v/>
      </c>
      <c r="E159" s="1068" t="str">
        <f>IF('ชื่อ-มาตรฐาน7'!E56="","",'ชื่อ-มาตรฐาน7'!E56)</f>
        <v/>
      </c>
      <c r="F159" s="1069"/>
      <c r="G159" s="487"/>
      <c r="H159" s="488"/>
      <c r="I159" s="488"/>
      <c r="J159" s="488"/>
      <c r="K159" s="489"/>
      <c r="L159" s="488"/>
      <c r="M159" s="488"/>
      <c r="N159" s="488"/>
      <c r="O159" s="488"/>
      <c r="P159" s="490"/>
      <c r="Q159" s="487"/>
      <c r="R159" s="488"/>
      <c r="S159" s="488"/>
      <c r="T159" s="488"/>
      <c r="U159" s="489"/>
      <c r="V159" s="488"/>
      <c r="W159" s="488"/>
      <c r="X159" s="488"/>
      <c r="Y159" s="488"/>
      <c r="Z159" s="490"/>
      <c r="AA159" s="487"/>
      <c r="AB159" s="488"/>
      <c r="AC159" s="488"/>
      <c r="AD159" s="488"/>
      <c r="AE159" s="489"/>
      <c r="AF159" s="1"/>
      <c r="AG159" s="1"/>
      <c r="AH159" s="487"/>
      <c r="AI159" s="488"/>
      <c r="AJ159" s="488"/>
      <c r="AK159" s="488"/>
      <c r="AL159" s="489"/>
      <c r="AM159" s="487"/>
      <c r="AN159" s="488"/>
      <c r="AO159" s="488"/>
      <c r="AP159" s="488"/>
      <c r="AQ159" s="489"/>
      <c r="AR159" s="488"/>
      <c r="AS159" s="498"/>
      <c r="AT159" s="498"/>
      <c r="AU159" s="498"/>
      <c r="AV159" s="499"/>
      <c r="AW159" s="487"/>
      <c r="AX159" s="498"/>
      <c r="AY159" s="498"/>
      <c r="AZ159" s="498"/>
      <c r="BA159" s="500"/>
      <c r="BB159" s="488"/>
      <c r="BC159" s="488"/>
      <c r="BD159" s="488"/>
      <c r="BE159" s="488"/>
      <c r="BF159" s="490"/>
      <c r="BG159" s="487"/>
      <c r="BH159" s="488"/>
      <c r="BI159" s="488"/>
      <c r="BJ159" s="488"/>
      <c r="BK159" s="489"/>
      <c r="BL159" s="488"/>
      <c r="BM159" s="488"/>
      <c r="BN159" s="488"/>
      <c r="BO159" s="488"/>
      <c r="BP159" s="490"/>
      <c r="BQ159" s="487"/>
      <c r="BR159" s="488"/>
      <c r="BS159" s="488"/>
      <c r="BT159" s="488"/>
      <c r="BU159" s="489"/>
      <c r="BV159" s="487"/>
      <c r="BW159" s="488"/>
      <c r="BX159" s="488"/>
      <c r="BY159" s="488"/>
      <c r="BZ159" s="489"/>
      <c r="CA159" s="26"/>
      <c r="CB159" s="488"/>
      <c r="CC159" s="488"/>
      <c r="CD159" s="488"/>
      <c r="CE159" s="488"/>
      <c r="CF159" s="490"/>
      <c r="CG159" s="487"/>
      <c r="CH159" s="488"/>
      <c r="CI159" s="488"/>
      <c r="CJ159" s="488"/>
      <c r="CK159" s="489"/>
      <c r="CL159" s="488"/>
      <c r="CM159" s="498"/>
      <c r="CN159" s="498"/>
      <c r="CO159" s="498"/>
      <c r="CP159" s="499"/>
      <c r="CQ159" s="487"/>
      <c r="CR159" s="498"/>
      <c r="CS159" s="498"/>
      <c r="CT159" s="498"/>
      <c r="CU159" s="500"/>
      <c r="CV159" s="488"/>
      <c r="CW159" s="498"/>
      <c r="CX159" s="498"/>
      <c r="CY159" s="498"/>
      <c r="CZ159" s="499"/>
      <c r="DA159" s="487"/>
      <c r="DB159" s="498"/>
      <c r="DC159" s="498"/>
      <c r="DD159" s="498"/>
      <c r="DE159" s="500"/>
      <c r="DF159" s="923"/>
      <c r="DG159" s="297"/>
      <c r="DH159" s="69"/>
      <c r="DI159" s="508"/>
      <c r="DJ159" s="509"/>
      <c r="DK159" s="509"/>
      <c r="DL159" s="510"/>
      <c r="DM159" s="511"/>
      <c r="DN159" s="511"/>
    </row>
    <row r="160" spans="1:118" ht="15" customHeight="1" thickBot="1">
      <c r="A160" s="522" t="str">
        <f>IF('ชื่อ-มาตรฐาน7'!A57="","",'ชื่อ-มาตรฐาน7'!A57)</f>
        <v/>
      </c>
      <c r="B160" s="522" t="str">
        <f>IF('ชื่อ-มาตรฐาน7'!B57="","",'ชื่อ-มาตรฐาน7'!B57)</f>
        <v/>
      </c>
      <c r="C160" s="523" t="str">
        <f>IF('ชื่อ-มาตรฐาน7'!C57="","",'ชื่อ-มาตรฐาน7'!C57)</f>
        <v/>
      </c>
      <c r="D160" s="920" t="str">
        <f>IF('ชื่อ-มาตรฐาน7'!D57="","",'ชื่อ-มาตรฐาน7'!D57)</f>
        <v/>
      </c>
      <c r="E160" s="1077" t="str">
        <f>IF('ชื่อ-มาตรฐาน7'!E57="","",'ชื่อ-มาตรฐาน7'!E57)</f>
        <v/>
      </c>
      <c r="F160" s="1078"/>
      <c r="G160" s="491"/>
      <c r="H160" s="492"/>
      <c r="I160" s="492"/>
      <c r="J160" s="492"/>
      <c r="K160" s="493"/>
      <c r="L160" s="492"/>
      <c r="M160" s="492"/>
      <c r="N160" s="492"/>
      <c r="O160" s="492"/>
      <c r="P160" s="494"/>
      <c r="Q160" s="491"/>
      <c r="R160" s="492"/>
      <c r="S160" s="492"/>
      <c r="T160" s="492"/>
      <c r="U160" s="493"/>
      <c r="V160" s="492"/>
      <c r="W160" s="492"/>
      <c r="X160" s="492"/>
      <c r="Y160" s="492"/>
      <c r="Z160" s="494"/>
      <c r="AA160" s="491"/>
      <c r="AB160" s="492"/>
      <c r="AC160" s="492"/>
      <c r="AD160" s="492"/>
      <c r="AE160" s="493"/>
      <c r="AF160" s="1"/>
      <c r="AG160" s="1"/>
      <c r="AH160" s="491"/>
      <c r="AI160" s="492"/>
      <c r="AJ160" s="492"/>
      <c r="AK160" s="492"/>
      <c r="AL160" s="493"/>
      <c r="AM160" s="491"/>
      <c r="AN160" s="492"/>
      <c r="AO160" s="492"/>
      <c r="AP160" s="492"/>
      <c r="AQ160" s="493"/>
      <c r="AR160" s="492"/>
      <c r="AS160" s="501"/>
      <c r="AT160" s="501"/>
      <c r="AU160" s="501"/>
      <c r="AV160" s="502"/>
      <c r="AW160" s="491"/>
      <c r="AX160" s="501"/>
      <c r="AY160" s="501"/>
      <c r="AZ160" s="501"/>
      <c r="BA160" s="503"/>
      <c r="BB160" s="492"/>
      <c r="BC160" s="492"/>
      <c r="BD160" s="492"/>
      <c r="BE160" s="492"/>
      <c r="BF160" s="494"/>
      <c r="BG160" s="491"/>
      <c r="BH160" s="492"/>
      <c r="BI160" s="492"/>
      <c r="BJ160" s="492"/>
      <c r="BK160" s="493"/>
      <c r="BL160" s="492"/>
      <c r="BM160" s="492"/>
      <c r="BN160" s="492"/>
      <c r="BO160" s="492"/>
      <c r="BP160" s="494"/>
      <c r="BQ160" s="491"/>
      <c r="BR160" s="492"/>
      <c r="BS160" s="492"/>
      <c r="BT160" s="492"/>
      <c r="BU160" s="493"/>
      <c r="BV160" s="491"/>
      <c r="BW160" s="492"/>
      <c r="BX160" s="492"/>
      <c r="BY160" s="492"/>
      <c r="BZ160" s="493"/>
      <c r="CA160" s="27"/>
      <c r="CB160" s="492"/>
      <c r="CC160" s="492"/>
      <c r="CD160" s="492"/>
      <c r="CE160" s="492"/>
      <c r="CF160" s="494"/>
      <c r="CG160" s="491"/>
      <c r="CH160" s="492"/>
      <c r="CI160" s="492"/>
      <c r="CJ160" s="492"/>
      <c r="CK160" s="493"/>
      <c r="CL160" s="492"/>
      <c r="CM160" s="501"/>
      <c r="CN160" s="501"/>
      <c r="CO160" s="501"/>
      <c r="CP160" s="502"/>
      <c r="CQ160" s="491"/>
      <c r="CR160" s="501"/>
      <c r="CS160" s="501"/>
      <c r="CT160" s="501"/>
      <c r="CU160" s="503"/>
      <c r="CV160" s="492"/>
      <c r="CW160" s="501"/>
      <c r="CX160" s="501"/>
      <c r="CY160" s="501"/>
      <c r="CZ160" s="502"/>
      <c r="DA160" s="491"/>
      <c r="DB160" s="501"/>
      <c r="DC160" s="501"/>
      <c r="DD160" s="501"/>
      <c r="DE160" s="503"/>
      <c r="DF160" s="922"/>
      <c r="DG160" s="298"/>
      <c r="DH160" s="70"/>
      <c r="DI160" s="512"/>
      <c r="DJ160" s="513"/>
      <c r="DK160" s="513"/>
      <c r="DL160" s="514"/>
      <c r="DM160" s="515"/>
      <c r="DN160" s="515"/>
    </row>
    <row r="161" spans="1:118" ht="15" customHeight="1">
      <c r="A161" s="516" t="str">
        <f>IF('ชื่อ-มาตรฐาน7'!A58="","",'ชื่อ-มาตรฐาน7'!A58)</f>
        <v/>
      </c>
      <c r="B161" s="516" t="str">
        <f>IF('ชื่อ-มาตรฐาน7'!B58="","",'ชื่อ-มาตรฐาน7'!B58)</f>
        <v/>
      </c>
      <c r="C161" s="517" t="str">
        <f>IF('ชื่อ-มาตรฐาน7'!C58="","",'ชื่อ-มาตรฐาน7'!C58)</f>
        <v/>
      </c>
      <c r="D161" s="921" t="str">
        <f>IF('ชื่อ-มาตรฐาน7'!D58="","",'ชื่อ-มาตรฐาน7'!D58)</f>
        <v/>
      </c>
      <c r="E161" s="1079" t="str">
        <f>IF('ชื่อ-มาตรฐาน7'!E58="","",'ชื่อ-มาตรฐาน7'!E58)</f>
        <v/>
      </c>
      <c r="F161" s="1080"/>
      <c r="G161" s="486"/>
      <c r="H161" s="483"/>
      <c r="I161" s="483"/>
      <c r="J161" s="483"/>
      <c r="K161" s="484"/>
      <c r="L161" s="483"/>
      <c r="M161" s="483"/>
      <c r="N161" s="483"/>
      <c r="O161" s="483"/>
      <c r="P161" s="485"/>
      <c r="Q161" s="486"/>
      <c r="R161" s="483"/>
      <c r="S161" s="483"/>
      <c r="T161" s="483"/>
      <c r="U161" s="484"/>
      <c r="V161" s="483"/>
      <c r="W161" s="483"/>
      <c r="X161" s="483"/>
      <c r="Y161" s="483"/>
      <c r="Z161" s="485"/>
      <c r="AA161" s="486"/>
      <c r="AB161" s="483"/>
      <c r="AC161" s="483"/>
      <c r="AD161" s="483"/>
      <c r="AE161" s="484"/>
      <c r="AF161" s="1"/>
      <c r="AG161" s="1"/>
      <c r="AH161" s="486"/>
      <c r="AI161" s="483"/>
      <c r="AJ161" s="483"/>
      <c r="AK161" s="483"/>
      <c r="AL161" s="484"/>
      <c r="AM161" s="486"/>
      <c r="AN161" s="483"/>
      <c r="AO161" s="483"/>
      <c r="AP161" s="483"/>
      <c r="AQ161" s="484"/>
      <c r="AR161" s="483"/>
      <c r="AS161" s="495"/>
      <c r="AT161" s="495"/>
      <c r="AU161" s="495"/>
      <c r="AV161" s="496"/>
      <c r="AW161" s="486"/>
      <c r="AX161" s="495"/>
      <c r="AY161" s="495"/>
      <c r="AZ161" s="495"/>
      <c r="BA161" s="497"/>
      <c r="BB161" s="483"/>
      <c r="BC161" s="483"/>
      <c r="BD161" s="483"/>
      <c r="BE161" s="483"/>
      <c r="BF161" s="485"/>
      <c r="BG161" s="486"/>
      <c r="BH161" s="483"/>
      <c r="BI161" s="483"/>
      <c r="BJ161" s="483"/>
      <c r="BK161" s="484"/>
      <c r="BL161" s="483"/>
      <c r="BM161" s="483"/>
      <c r="BN161" s="483"/>
      <c r="BO161" s="483"/>
      <c r="BP161" s="485"/>
      <c r="BQ161" s="486"/>
      <c r="BR161" s="483"/>
      <c r="BS161" s="483"/>
      <c r="BT161" s="483"/>
      <c r="BU161" s="484"/>
      <c r="BV161" s="486"/>
      <c r="BW161" s="483"/>
      <c r="BX161" s="483"/>
      <c r="BY161" s="483"/>
      <c r="BZ161" s="484"/>
      <c r="CA161" s="25"/>
      <c r="CB161" s="483"/>
      <c r="CC161" s="483"/>
      <c r="CD161" s="483"/>
      <c r="CE161" s="483"/>
      <c r="CF161" s="485"/>
      <c r="CG161" s="486"/>
      <c r="CH161" s="483"/>
      <c r="CI161" s="483"/>
      <c r="CJ161" s="483"/>
      <c r="CK161" s="484"/>
      <c r="CL161" s="483"/>
      <c r="CM161" s="495"/>
      <c r="CN161" s="495"/>
      <c r="CO161" s="495"/>
      <c r="CP161" s="496"/>
      <c r="CQ161" s="486"/>
      <c r="CR161" s="495"/>
      <c r="CS161" s="495"/>
      <c r="CT161" s="495"/>
      <c r="CU161" s="497"/>
      <c r="CV161" s="483"/>
      <c r="CW161" s="495"/>
      <c r="CX161" s="495"/>
      <c r="CY161" s="495"/>
      <c r="CZ161" s="496"/>
      <c r="DA161" s="486"/>
      <c r="DB161" s="495"/>
      <c r="DC161" s="495"/>
      <c r="DD161" s="495"/>
      <c r="DE161" s="497"/>
      <c r="DF161" s="924"/>
      <c r="DG161" s="296"/>
      <c r="DH161" s="68"/>
      <c r="DI161" s="504"/>
      <c r="DJ161" s="505"/>
      <c r="DK161" s="505"/>
      <c r="DL161" s="506"/>
      <c r="DM161" s="507"/>
      <c r="DN161" s="507"/>
    </row>
    <row r="162" spans="1:118" ht="15" customHeight="1">
      <c r="A162" s="519" t="str">
        <f>IF('ชื่อ-มาตรฐาน7'!A59="","",'ชื่อ-มาตรฐาน7'!A59)</f>
        <v/>
      </c>
      <c r="B162" s="519" t="str">
        <f>IF('ชื่อ-มาตรฐาน7'!B59="","",'ชื่อ-มาตรฐาน7'!B59)</f>
        <v/>
      </c>
      <c r="C162" s="520" t="str">
        <f>IF('ชื่อ-มาตรฐาน7'!C59="","",'ชื่อ-มาตรฐาน7'!C59)</f>
        <v/>
      </c>
      <c r="D162" s="919" t="str">
        <f>IF('ชื่อ-มาตรฐาน7'!D59="","",'ชื่อ-มาตรฐาน7'!D59)</f>
        <v/>
      </c>
      <c r="E162" s="1068" t="str">
        <f>IF('ชื่อ-มาตรฐาน7'!E59="","",'ชื่อ-มาตรฐาน7'!E59)</f>
        <v/>
      </c>
      <c r="F162" s="1069"/>
      <c r="G162" s="487"/>
      <c r="H162" s="488"/>
      <c r="I162" s="488"/>
      <c r="J162" s="488"/>
      <c r="K162" s="489"/>
      <c r="L162" s="488"/>
      <c r="M162" s="488"/>
      <c r="N162" s="488"/>
      <c r="O162" s="488"/>
      <c r="P162" s="490"/>
      <c r="Q162" s="487"/>
      <c r="R162" s="488"/>
      <c r="S162" s="488"/>
      <c r="T162" s="488"/>
      <c r="U162" s="489"/>
      <c r="V162" s="488"/>
      <c r="W162" s="488"/>
      <c r="X162" s="488"/>
      <c r="Y162" s="488"/>
      <c r="Z162" s="490"/>
      <c r="AA162" s="487"/>
      <c r="AB162" s="488"/>
      <c r="AC162" s="488"/>
      <c r="AD162" s="488"/>
      <c r="AE162" s="489"/>
      <c r="AF162" s="1"/>
      <c r="AG162" s="1"/>
      <c r="AH162" s="487"/>
      <c r="AI162" s="488"/>
      <c r="AJ162" s="488"/>
      <c r="AK162" s="488"/>
      <c r="AL162" s="489"/>
      <c r="AM162" s="487"/>
      <c r="AN162" s="488"/>
      <c r="AO162" s="488"/>
      <c r="AP162" s="488"/>
      <c r="AQ162" s="489"/>
      <c r="AR162" s="488"/>
      <c r="AS162" s="498"/>
      <c r="AT162" s="498"/>
      <c r="AU162" s="498"/>
      <c r="AV162" s="499"/>
      <c r="AW162" s="487"/>
      <c r="AX162" s="498"/>
      <c r="AY162" s="498"/>
      <c r="AZ162" s="498"/>
      <c r="BA162" s="500"/>
      <c r="BB162" s="488"/>
      <c r="BC162" s="488"/>
      <c r="BD162" s="488"/>
      <c r="BE162" s="488"/>
      <c r="BF162" s="490"/>
      <c r="BG162" s="487"/>
      <c r="BH162" s="488"/>
      <c r="BI162" s="488"/>
      <c r="BJ162" s="488"/>
      <c r="BK162" s="489"/>
      <c r="BL162" s="488"/>
      <c r="BM162" s="488"/>
      <c r="BN162" s="488"/>
      <c r="BO162" s="488"/>
      <c r="BP162" s="490"/>
      <c r="BQ162" s="487"/>
      <c r="BR162" s="488"/>
      <c r="BS162" s="488"/>
      <c r="BT162" s="488"/>
      <c r="BU162" s="489"/>
      <c r="BV162" s="487"/>
      <c r="BW162" s="488"/>
      <c r="BX162" s="488"/>
      <c r="BY162" s="488"/>
      <c r="BZ162" s="489"/>
      <c r="CA162" s="26"/>
      <c r="CB162" s="488"/>
      <c r="CC162" s="488"/>
      <c r="CD162" s="488"/>
      <c r="CE162" s="488"/>
      <c r="CF162" s="490"/>
      <c r="CG162" s="487"/>
      <c r="CH162" s="488"/>
      <c r="CI162" s="488"/>
      <c r="CJ162" s="488"/>
      <c r="CK162" s="489"/>
      <c r="CL162" s="488"/>
      <c r="CM162" s="498"/>
      <c r="CN162" s="498"/>
      <c r="CO162" s="498"/>
      <c r="CP162" s="499"/>
      <c r="CQ162" s="487"/>
      <c r="CR162" s="498"/>
      <c r="CS162" s="498"/>
      <c r="CT162" s="498"/>
      <c r="CU162" s="500"/>
      <c r="CV162" s="488"/>
      <c r="CW162" s="498"/>
      <c r="CX162" s="498"/>
      <c r="CY162" s="498"/>
      <c r="CZ162" s="499"/>
      <c r="DA162" s="487"/>
      <c r="DB162" s="498"/>
      <c r="DC162" s="498"/>
      <c r="DD162" s="498"/>
      <c r="DE162" s="500"/>
      <c r="DF162" s="923"/>
      <c r="DG162" s="297"/>
      <c r="DH162" s="69"/>
      <c r="DI162" s="508"/>
      <c r="DJ162" s="509"/>
      <c r="DK162" s="509"/>
      <c r="DL162" s="510"/>
      <c r="DM162" s="511"/>
      <c r="DN162" s="511"/>
    </row>
    <row r="163" spans="1:118" ht="15" customHeight="1">
      <c r="A163" s="519" t="str">
        <f>IF('ชื่อ-มาตรฐาน7'!A60="","",'ชื่อ-มาตรฐาน7'!A60)</f>
        <v/>
      </c>
      <c r="B163" s="519" t="str">
        <f>IF('ชื่อ-มาตรฐาน7'!B60="","",'ชื่อ-มาตรฐาน7'!B60)</f>
        <v/>
      </c>
      <c r="C163" s="520" t="str">
        <f>IF('ชื่อ-มาตรฐาน7'!C60="","",'ชื่อ-มาตรฐาน7'!C60)</f>
        <v/>
      </c>
      <c r="D163" s="919" t="str">
        <f>IF('ชื่อ-มาตรฐาน7'!D60="","",'ชื่อ-มาตรฐาน7'!D60)</f>
        <v/>
      </c>
      <c r="E163" s="1068" t="str">
        <f>IF('ชื่อ-มาตรฐาน7'!E60="","",'ชื่อ-มาตรฐาน7'!E60)</f>
        <v/>
      </c>
      <c r="F163" s="1069"/>
      <c r="G163" s="487"/>
      <c r="H163" s="488"/>
      <c r="I163" s="488"/>
      <c r="J163" s="488"/>
      <c r="K163" s="489"/>
      <c r="L163" s="488"/>
      <c r="M163" s="488"/>
      <c r="N163" s="488"/>
      <c r="O163" s="488"/>
      <c r="P163" s="490"/>
      <c r="Q163" s="487"/>
      <c r="R163" s="488"/>
      <c r="S163" s="488"/>
      <c r="T163" s="488"/>
      <c r="U163" s="489"/>
      <c r="V163" s="488"/>
      <c r="W163" s="488"/>
      <c r="X163" s="488"/>
      <c r="Y163" s="488"/>
      <c r="Z163" s="490"/>
      <c r="AA163" s="487"/>
      <c r="AB163" s="488"/>
      <c r="AC163" s="488"/>
      <c r="AD163" s="488"/>
      <c r="AE163" s="489"/>
      <c r="AF163" s="1"/>
      <c r="AG163" s="1"/>
      <c r="AH163" s="487"/>
      <c r="AI163" s="488"/>
      <c r="AJ163" s="488"/>
      <c r="AK163" s="488"/>
      <c r="AL163" s="489"/>
      <c r="AM163" s="487"/>
      <c r="AN163" s="488"/>
      <c r="AO163" s="488"/>
      <c r="AP163" s="488"/>
      <c r="AQ163" s="489"/>
      <c r="AR163" s="488"/>
      <c r="AS163" s="498"/>
      <c r="AT163" s="498"/>
      <c r="AU163" s="498"/>
      <c r="AV163" s="499"/>
      <c r="AW163" s="487"/>
      <c r="AX163" s="498"/>
      <c r="AY163" s="498"/>
      <c r="AZ163" s="498"/>
      <c r="BA163" s="500"/>
      <c r="BB163" s="488"/>
      <c r="BC163" s="488"/>
      <c r="BD163" s="488"/>
      <c r="BE163" s="488"/>
      <c r="BF163" s="490"/>
      <c r="BG163" s="487"/>
      <c r="BH163" s="488"/>
      <c r="BI163" s="488"/>
      <c r="BJ163" s="488"/>
      <c r="BK163" s="489"/>
      <c r="BL163" s="488"/>
      <c r="BM163" s="488"/>
      <c r="BN163" s="488"/>
      <c r="BO163" s="488"/>
      <c r="BP163" s="490"/>
      <c r="BQ163" s="487"/>
      <c r="BR163" s="488"/>
      <c r="BS163" s="488"/>
      <c r="BT163" s="488"/>
      <c r="BU163" s="489"/>
      <c r="BV163" s="487"/>
      <c r="BW163" s="488"/>
      <c r="BX163" s="488"/>
      <c r="BY163" s="488"/>
      <c r="BZ163" s="489"/>
      <c r="CA163" s="26"/>
      <c r="CB163" s="488"/>
      <c r="CC163" s="488"/>
      <c r="CD163" s="488"/>
      <c r="CE163" s="488"/>
      <c r="CF163" s="490"/>
      <c r="CG163" s="487"/>
      <c r="CH163" s="488"/>
      <c r="CI163" s="488"/>
      <c r="CJ163" s="488"/>
      <c r="CK163" s="489"/>
      <c r="CL163" s="488"/>
      <c r="CM163" s="498"/>
      <c r="CN163" s="498"/>
      <c r="CO163" s="498"/>
      <c r="CP163" s="499"/>
      <c r="CQ163" s="487"/>
      <c r="CR163" s="498"/>
      <c r="CS163" s="498"/>
      <c r="CT163" s="498"/>
      <c r="CU163" s="500"/>
      <c r="CV163" s="488"/>
      <c r="CW163" s="498"/>
      <c r="CX163" s="498"/>
      <c r="CY163" s="498"/>
      <c r="CZ163" s="499"/>
      <c r="DA163" s="487"/>
      <c r="DB163" s="498"/>
      <c r="DC163" s="498"/>
      <c r="DD163" s="498"/>
      <c r="DE163" s="500"/>
      <c r="DF163" s="923"/>
      <c r="DG163" s="297"/>
      <c r="DH163" s="69"/>
      <c r="DI163" s="508"/>
      <c r="DJ163" s="509"/>
      <c r="DK163" s="509"/>
      <c r="DL163" s="510"/>
      <c r="DM163" s="511"/>
      <c r="DN163" s="511"/>
    </row>
    <row r="164" spans="1:118" ht="15" customHeight="1">
      <c r="A164" s="519" t="str">
        <f>IF('ชื่อ-มาตรฐาน7'!A61="","",'ชื่อ-มาตรฐาน7'!A61)</f>
        <v/>
      </c>
      <c r="B164" s="519" t="str">
        <f>IF('ชื่อ-มาตรฐาน7'!B61="","",'ชื่อ-มาตรฐาน7'!B61)</f>
        <v/>
      </c>
      <c r="C164" s="520" t="str">
        <f>IF('ชื่อ-มาตรฐาน7'!C61="","",'ชื่อ-มาตรฐาน7'!C61)</f>
        <v/>
      </c>
      <c r="D164" s="919" t="str">
        <f>IF('ชื่อ-มาตรฐาน7'!D61="","",'ชื่อ-มาตรฐาน7'!D61)</f>
        <v/>
      </c>
      <c r="E164" s="1068" t="str">
        <f>IF('ชื่อ-มาตรฐาน7'!E61="","",'ชื่อ-มาตรฐาน7'!E61)</f>
        <v/>
      </c>
      <c r="F164" s="1069"/>
      <c r="G164" s="487"/>
      <c r="H164" s="488"/>
      <c r="I164" s="488"/>
      <c r="J164" s="488"/>
      <c r="K164" s="489"/>
      <c r="L164" s="488"/>
      <c r="M164" s="488"/>
      <c r="N164" s="488"/>
      <c r="O164" s="488"/>
      <c r="P164" s="490"/>
      <c r="Q164" s="487"/>
      <c r="R164" s="488"/>
      <c r="S164" s="488"/>
      <c r="T164" s="488"/>
      <c r="U164" s="489"/>
      <c r="V164" s="488"/>
      <c r="W164" s="488"/>
      <c r="X164" s="488"/>
      <c r="Y164" s="488"/>
      <c r="Z164" s="490"/>
      <c r="AA164" s="487"/>
      <c r="AB164" s="488"/>
      <c r="AC164" s="488"/>
      <c r="AD164" s="488"/>
      <c r="AE164" s="489"/>
      <c r="AF164" s="1"/>
      <c r="AG164" s="1"/>
      <c r="AH164" s="487"/>
      <c r="AI164" s="488"/>
      <c r="AJ164" s="488"/>
      <c r="AK164" s="488"/>
      <c r="AL164" s="489"/>
      <c r="AM164" s="487"/>
      <c r="AN164" s="488"/>
      <c r="AO164" s="488"/>
      <c r="AP164" s="488"/>
      <c r="AQ164" s="489"/>
      <c r="AR164" s="488"/>
      <c r="AS164" s="498"/>
      <c r="AT164" s="498"/>
      <c r="AU164" s="498"/>
      <c r="AV164" s="499"/>
      <c r="AW164" s="487"/>
      <c r="AX164" s="498"/>
      <c r="AY164" s="498"/>
      <c r="AZ164" s="498"/>
      <c r="BA164" s="500"/>
      <c r="BB164" s="488"/>
      <c r="BC164" s="488"/>
      <c r="BD164" s="488"/>
      <c r="BE164" s="488"/>
      <c r="BF164" s="490"/>
      <c r="BG164" s="487"/>
      <c r="BH164" s="488"/>
      <c r="BI164" s="488"/>
      <c r="BJ164" s="488"/>
      <c r="BK164" s="489"/>
      <c r="BL164" s="488"/>
      <c r="BM164" s="488"/>
      <c r="BN164" s="488"/>
      <c r="BO164" s="488"/>
      <c r="BP164" s="490"/>
      <c r="BQ164" s="487"/>
      <c r="BR164" s="488"/>
      <c r="BS164" s="488"/>
      <c r="BT164" s="488"/>
      <c r="BU164" s="489"/>
      <c r="BV164" s="487"/>
      <c r="BW164" s="488"/>
      <c r="BX164" s="488"/>
      <c r="BY164" s="488"/>
      <c r="BZ164" s="489"/>
      <c r="CA164" s="26"/>
      <c r="CB164" s="488"/>
      <c r="CC164" s="488"/>
      <c r="CD164" s="488"/>
      <c r="CE164" s="488"/>
      <c r="CF164" s="490"/>
      <c r="CG164" s="487"/>
      <c r="CH164" s="488"/>
      <c r="CI164" s="488"/>
      <c r="CJ164" s="488"/>
      <c r="CK164" s="489"/>
      <c r="CL164" s="488"/>
      <c r="CM164" s="498"/>
      <c r="CN164" s="498"/>
      <c r="CO164" s="498"/>
      <c r="CP164" s="499"/>
      <c r="CQ164" s="487"/>
      <c r="CR164" s="498"/>
      <c r="CS164" s="498"/>
      <c r="CT164" s="498"/>
      <c r="CU164" s="500"/>
      <c r="CV164" s="488"/>
      <c r="CW164" s="498"/>
      <c r="CX164" s="498"/>
      <c r="CY164" s="498"/>
      <c r="CZ164" s="499"/>
      <c r="DA164" s="487"/>
      <c r="DB164" s="498"/>
      <c r="DC164" s="498"/>
      <c r="DD164" s="498"/>
      <c r="DE164" s="500"/>
      <c r="DF164" s="923"/>
      <c r="DG164" s="297"/>
      <c r="DH164" s="69"/>
      <c r="DI164" s="508"/>
      <c r="DJ164" s="509"/>
      <c r="DK164" s="509"/>
      <c r="DL164" s="510"/>
      <c r="DM164" s="511"/>
      <c r="DN164" s="511"/>
    </row>
    <row r="165" spans="1:118" ht="15" customHeight="1" thickBot="1">
      <c r="A165" s="522" t="str">
        <f>IF('ชื่อ-มาตรฐาน7'!A62="","",'ชื่อ-มาตรฐาน7'!A62)</f>
        <v/>
      </c>
      <c r="B165" s="522" t="str">
        <f>IF('ชื่อ-มาตรฐาน7'!B62="","",'ชื่อ-มาตรฐาน7'!B62)</f>
        <v/>
      </c>
      <c r="C165" s="523" t="str">
        <f>IF('ชื่อ-มาตรฐาน7'!C62="","",'ชื่อ-มาตรฐาน7'!C62)</f>
        <v/>
      </c>
      <c r="D165" s="920" t="str">
        <f>IF('ชื่อ-มาตรฐาน7'!D62="","",'ชื่อ-มาตรฐาน7'!D62)</f>
        <v/>
      </c>
      <c r="E165" s="1077" t="str">
        <f>IF('ชื่อ-มาตรฐาน7'!E62="","",'ชื่อ-มาตรฐาน7'!E62)</f>
        <v/>
      </c>
      <c r="F165" s="1078"/>
      <c r="G165" s="491"/>
      <c r="H165" s="492"/>
      <c r="I165" s="492"/>
      <c r="J165" s="492"/>
      <c r="K165" s="493"/>
      <c r="L165" s="492"/>
      <c r="M165" s="492"/>
      <c r="N165" s="492"/>
      <c r="O165" s="492"/>
      <c r="P165" s="494"/>
      <c r="Q165" s="491"/>
      <c r="R165" s="492"/>
      <c r="S165" s="492"/>
      <c r="T165" s="492"/>
      <c r="U165" s="493"/>
      <c r="V165" s="492"/>
      <c r="W165" s="492"/>
      <c r="X165" s="492"/>
      <c r="Y165" s="492"/>
      <c r="Z165" s="494"/>
      <c r="AA165" s="491"/>
      <c r="AB165" s="492"/>
      <c r="AC165" s="492"/>
      <c r="AD165" s="492"/>
      <c r="AE165" s="493"/>
      <c r="AF165" s="1"/>
      <c r="AG165" s="1"/>
      <c r="AH165" s="491"/>
      <c r="AI165" s="492"/>
      <c r="AJ165" s="492"/>
      <c r="AK165" s="492"/>
      <c r="AL165" s="493"/>
      <c r="AM165" s="491"/>
      <c r="AN165" s="492"/>
      <c r="AO165" s="492"/>
      <c r="AP165" s="492"/>
      <c r="AQ165" s="493"/>
      <c r="AR165" s="492"/>
      <c r="AS165" s="501"/>
      <c r="AT165" s="501"/>
      <c r="AU165" s="501"/>
      <c r="AV165" s="502"/>
      <c r="AW165" s="491"/>
      <c r="AX165" s="501"/>
      <c r="AY165" s="501"/>
      <c r="AZ165" s="501"/>
      <c r="BA165" s="503"/>
      <c r="BB165" s="492"/>
      <c r="BC165" s="492"/>
      <c r="BD165" s="492"/>
      <c r="BE165" s="492"/>
      <c r="BF165" s="494"/>
      <c r="BG165" s="491"/>
      <c r="BH165" s="492"/>
      <c r="BI165" s="492"/>
      <c r="BJ165" s="492"/>
      <c r="BK165" s="493"/>
      <c r="BL165" s="492"/>
      <c r="BM165" s="492"/>
      <c r="BN165" s="492"/>
      <c r="BO165" s="492"/>
      <c r="BP165" s="494"/>
      <c r="BQ165" s="491"/>
      <c r="BR165" s="492"/>
      <c r="BS165" s="492"/>
      <c r="BT165" s="492"/>
      <c r="BU165" s="493"/>
      <c r="BV165" s="491"/>
      <c r="BW165" s="492"/>
      <c r="BX165" s="492"/>
      <c r="BY165" s="492"/>
      <c r="BZ165" s="493"/>
      <c r="CA165" s="27"/>
      <c r="CB165" s="492"/>
      <c r="CC165" s="492"/>
      <c r="CD165" s="492"/>
      <c r="CE165" s="492"/>
      <c r="CF165" s="494"/>
      <c r="CG165" s="491"/>
      <c r="CH165" s="492"/>
      <c r="CI165" s="492"/>
      <c r="CJ165" s="492"/>
      <c r="CK165" s="493"/>
      <c r="CL165" s="492"/>
      <c r="CM165" s="501"/>
      <c r="CN165" s="501"/>
      <c r="CO165" s="501"/>
      <c r="CP165" s="502"/>
      <c r="CQ165" s="491"/>
      <c r="CR165" s="501"/>
      <c r="CS165" s="501"/>
      <c r="CT165" s="501"/>
      <c r="CU165" s="503"/>
      <c r="CV165" s="492"/>
      <c r="CW165" s="501"/>
      <c r="CX165" s="501"/>
      <c r="CY165" s="501"/>
      <c r="CZ165" s="502"/>
      <c r="DA165" s="491"/>
      <c r="DB165" s="501"/>
      <c r="DC165" s="501"/>
      <c r="DD165" s="501"/>
      <c r="DE165" s="503"/>
      <c r="DF165" s="922"/>
      <c r="DG165" s="298"/>
      <c r="DH165" s="70"/>
      <c r="DI165" s="512"/>
      <c r="DJ165" s="513"/>
      <c r="DK165" s="513"/>
      <c r="DL165" s="514"/>
      <c r="DM165" s="515"/>
      <c r="DN165" s="515"/>
    </row>
    <row r="166" spans="1:118" ht="15" customHeight="1">
      <c r="A166" s="516"/>
      <c r="B166" s="516"/>
      <c r="C166" s="517"/>
      <c r="D166" s="921"/>
      <c r="E166" s="1079"/>
      <c r="F166" s="1080"/>
      <c r="G166" s="486"/>
      <c r="H166" s="483"/>
      <c r="I166" s="483"/>
      <c r="J166" s="483"/>
      <c r="K166" s="484"/>
      <c r="L166" s="483"/>
      <c r="M166" s="483"/>
      <c r="N166" s="483"/>
      <c r="O166" s="483"/>
      <c r="P166" s="485"/>
      <c r="Q166" s="486"/>
      <c r="R166" s="483"/>
      <c r="S166" s="483"/>
      <c r="T166" s="483"/>
      <c r="U166" s="484"/>
      <c r="V166" s="483"/>
      <c r="W166" s="483"/>
      <c r="X166" s="483"/>
      <c r="Y166" s="483"/>
      <c r="Z166" s="485"/>
      <c r="AA166" s="486"/>
      <c r="AB166" s="483"/>
      <c r="AC166" s="483"/>
      <c r="AD166" s="483"/>
      <c r="AE166" s="484"/>
      <c r="AF166" s="1"/>
      <c r="AG166" s="1"/>
      <c r="AH166" s="486"/>
      <c r="AI166" s="483"/>
      <c r="AJ166" s="483"/>
      <c r="AK166" s="483"/>
      <c r="AL166" s="484"/>
      <c r="AM166" s="486"/>
      <c r="AN166" s="483"/>
      <c r="AO166" s="483"/>
      <c r="AP166" s="483"/>
      <c r="AQ166" s="484"/>
      <c r="AR166" s="483"/>
      <c r="AS166" s="495"/>
      <c r="AT166" s="495"/>
      <c r="AU166" s="495"/>
      <c r="AV166" s="496"/>
      <c r="AW166" s="486"/>
      <c r="AX166" s="495"/>
      <c r="AY166" s="495"/>
      <c r="AZ166" s="495"/>
      <c r="BA166" s="497"/>
      <c r="BB166" s="483"/>
      <c r="BC166" s="483"/>
      <c r="BD166" s="483"/>
      <c r="BE166" s="483"/>
      <c r="BF166" s="485"/>
      <c r="BG166" s="486"/>
      <c r="BH166" s="483"/>
      <c r="BI166" s="483"/>
      <c r="BJ166" s="483"/>
      <c r="BK166" s="484"/>
      <c r="BL166" s="483"/>
      <c r="BM166" s="483"/>
      <c r="BN166" s="483"/>
      <c r="BO166" s="483"/>
      <c r="BP166" s="485"/>
      <c r="BQ166" s="486"/>
      <c r="BR166" s="483"/>
      <c r="BS166" s="483"/>
      <c r="BT166" s="483"/>
      <c r="BU166" s="484"/>
      <c r="BV166" s="486"/>
      <c r="BW166" s="483"/>
      <c r="BX166" s="483"/>
      <c r="BY166" s="483"/>
      <c r="BZ166" s="484"/>
      <c r="CA166" s="25"/>
      <c r="CB166" s="483"/>
      <c r="CC166" s="483"/>
      <c r="CD166" s="483"/>
      <c r="CE166" s="483"/>
      <c r="CF166" s="485"/>
      <c r="CG166" s="486"/>
      <c r="CH166" s="483"/>
      <c r="CI166" s="483"/>
      <c r="CJ166" s="483"/>
      <c r="CK166" s="484"/>
      <c r="CL166" s="483"/>
      <c r="CM166" s="495"/>
      <c r="CN166" s="495"/>
      <c r="CO166" s="495"/>
      <c r="CP166" s="496"/>
      <c r="CQ166" s="486"/>
      <c r="CR166" s="495"/>
      <c r="CS166" s="495"/>
      <c r="CT166" s="495"/>
      <c r="CU166" s="497"/>
      <c r="CV166" s="483"/>
      <c r="CW166" s="495"/>
      <c r="CX166" s="495"/>
      <c r="CY166" s="495"/>
      <c r="CZ166" s="496"/>
      <c r="DA166" s="486"/>
      <c r="DB166" s="495"/>
      <c r="DC166" s="495"/>
      <c r="DD166" s="495"/>
      <c r="DE166" s="497"/>
      <c r="DF166" s="924"/>
      <c r="DG166" s="296"/>
      <c r="DH166" s="68"/>
      <c r="DI166" s="504"/>
      <c r="DJ166" s="505"/>
      <c r="DK166" s="505"/>
      <c r="DL166" s="506"/>
      <c r="DM166" s="507"/>
      <c r="DN166" s="507"/>
    </row>
    <row r="167" spans="1:118" ht="15" customHeight="1">
      <c r="A167" s="519"/>
      <c r="B167" s="519"/>
      <c r="C167" s="520"/>
      <c r="D167" s="919"/>
      <c r="E167" s="1068"/>
      <c r="F167" s="1069"/>
      <c r="G167" s="487"/>
      <c r="H167" s="488"/>
      <c r="I167" s="488"/>
      <c r="J167" s="488"/>
      <c r="K167" s="489"/>
      <c r="L167" s="488"/>
      <c r="M167" s="488"/>
      <c r="N167" s="488"/>
      <c r="O167" s="488"/>
      <c r="P167" s="490"/>
      <c r="Q167" s="487"/>
      <c r="R167" s="488"/>
      <c r="S167" s="488"/>
      <c r="T167" s="488"/>
      <c r="U167" s="489"/>
      <c r="V167" s="488"/>
      <c r="W167" s="488"/>
      <c r="X167" s="488"/>
      <c r="Y167" s="488"/>
      <c r="Z167" s="490"/>
      <c r="AA167" s="487"/>
      <c r="AB167" s="488"/>
      <c r="AC167" s="488"/>
      <c r="AD167" s="488"/>
      <c r="AE167" s="489"/>
      <c r="AF167" s="1"/>
      <c r="AG167" s="1"/>
      <c r="AH167" s="487"/>
      <c r="AI167" s="488"/>
      <c r="AJ167" s="488"/>
      <c r="AK167" s="488"/>
      <c r="AL167" s="489"/>
      <c r="AM167" s="487"/>
      <c r="AN167" s="488"/>
      <c r="AO167" s="488"/>
      <c r="AP167" s="488"/>
      <c r="AQ167" s="489"/>
      <c r="AR167" s="488"/>
      <c r="AS167" s="498"/>
      <c r="AT167" s="498"/>
      <c r="AU167" s="498"/>
      <c r="AV167" s="499"/>
      <c r="AW167" s="487"/>
      <c r="AX167" s="498"/>
      <c r="AY167" s="498"/>
      <c r="AZ167" s="498"/>
      <c r="BA167" s="500"/>
      <c r="BB167" s="488"/>
      <c r="BC167" s="488"/>
      <c r="BD167" s="488"/>
      <c r="BE167" s="488"/>
      <c r="BF167" s="490"/>
      <c r="BG167" s="487"/>
      <c r="BH167" s="488"/>
      <c r="BI167" s="488"/>
      <c r="BJ167" s="488"/>
      <c r="BK167" s="489"/>
      <c r="BL167" s="488"/>
      <c r="BM167" s="488"/>
      <c r="BN167" s="488"/>
      <c r="BO167" s="488"/>
      <c r="BP167" s="490"/>
      <c r="BQ167" s="487"/>
      <c r="BR167" s="488"/>
      <c r="BS167" s="488"/>
      <c r="BT167" s="488"/>
      <c r="BU167" s="489"/>
      <c r="BV167" s="487"/>
      <c r="BW167" s="488"/>
      <c r="BX167" s="488"/>
      <c r="BY167" s="488"/>
      <c r="BZ167" s="489"/>
      <c r="CA167" s="26"/>
      <c r="CB167" s="488"/>
      <c r="CC167" s="488"/>
      <c r="CD167" s="488"/>
      <c r="CE167" s="488"/>
      <c r="CF167" s="490"/>
      <c r="CG167" s="487"/>
      <c r="CH167" s="488"/>
      <c r="CI167" s="488"/>
      <c r="CJ167" s="488"/>
      <c r="CK167" s="489"/>
      <c r="CL167" s="488"/>
      <c r="CM167" s="498"/>
      <c r="CN167" s="498"/>
      <c r="CO167" s="498"/>
      <c r="CP167" s="499"/>
      <c r="CQ167" s="487"/>
      <c r="CR167" s="498"/>
      <c r="CS167" s="498"/>
      <c r="CT167" s="498"/>
      <c r="CU167" s="500"/>
      <c r="CV167" s="488"/>
      <c r="CW167" s="498"/>
      <c r="CX167" s="498"/>
      <c r="CY167" s="498"/>
      <c r="CZ167" s="499"/>
      <c r="DA167" s="487"/>
      <c r="DB167" s="498"/>
      <c r="DC167" s="498"/>
      <c r="DD167" s="498"/>
      <c r="DE167" s="500"/>
      <c r="DF167" s="923"/>
      <c r="DG167" s="297"/>
      <c r="DH167" s="69"/>
      <c r="DI167" s="508"/>
      <c r="DJ167" s="509"/>
      <c r="DK167" s="509"/>
      <c r="DL167" s="510"/>
      <c r="DM167" s="511"/>
      <c r="DN167" s="511"/>
    </row>
    <row r="168" spans="1:118" ht="15" customHeight="1">
      <c r="A168" s="519"/>
      <c r="B168" s="519"/>
      <c r="C168" s="520"/>
      <c r="D168" s="919"/>
      <c r="E168" s="1068"/>
      <c r="F168" s="1069"/>
      <c r="G168" s="487"/>
      <c r="H168" s="488"/>
      <c r="I168" s="488"/>
      <c r="J168" s="488"/>
      <c r="K168" s="489"/>
      <c r="L168" s="488"/>
      <c r="M168" s="488"/>
      <c r="N168" s="488"/>
      <c r="O168" s="488"/>
      <c r="P168" s="490"/>
      <c r="Q168" s="487"/>
      <c r="R168" s="488"/>
      <c r="S168" s="488"/>
      <c r="T168" s="488"/>
      <c r="U168" s="489"/>
      <c r="V168" s="488"/>
      <c r="W168" s="488"/>
      <c r="X168" s="488"/>
      <c r="Y168" s="488"/>
      <c r="Z168" s="490"/>
      <c r="AA168" s="487"/>
      <c r="AB168" s="488"/>
      <c r="AC168" s="488"/>
      <c r="AD168" s="488"/>
      <c r="AE168" s="489"/>
      <c r="AF168" s="1"/>
      <c r="AG168" s="1"/>
      <c r="AH168" s="487"/>
      <c r="AI168" s="488"/>
      <c r="AJ168" s="488"/>
      <c r="AK168" s="488"/>
      <c r="AL168" s="489"/>
      <c r="AM168" s="487"/>
      <c r="AN168" s="488"/>
      <c r="AO168" s="488"/>
      <c r="AP168" s="488"/>
      <c r="AQ168" s="489"/>
      <c r="AR168" s="488"/>
      <c r="AS168" s="498"/>
      <c r="AT168" s="498"/>
      <c r="AU168" s="498"/>
      <c r="AV168" s="499"/>
      <c r="AW168" s="487"/>
      <c r="AX168" s="498"/>
      <c r="AY168" s="498"/>
      <c r="AZ168" s="498"/>
      <c r="BA168" s="500"/>
      <c r="BB168" s="488"/>
      <c r="BC168" s="488"/>
      <c r="BD168" s="488"/>
      <c r="BE168" s="488"/>
      <c r="BF168" s="490"/>
      <c r="BG168" s="487"/>
      <c r="BH168" s="488"/>
      <c r="BI168" s="488"/>
      <c r="BJ168" s="488"/>
      <c r="BK168" s="489"/>
      <c r="BL168" s="488"/>
      <c r="BM168" s="488"/>
      <c r="BN168" s="488"/>
      <c r="BO168" s="488"/>
      <c r="BP168" s="490"/>
      <c r="BQ168" s="487"/>
      <c r="BR168" s="488"/>
      <c r="BS168" s="488"/>
      <c r="BT168" s="488"/>
      <c r="BU168" s="489"/>
      <c r="BV168" s="487"/>
      <c r="BW168" s="488"/>
      <c r="BX168" s="488"/>
      <c r="BY168" s="488"/>
      <c r="BZ168" s="489"/>
      <c r="CA168" s="26"/>
      <c r="CB168" s="488"/>
      <c r="CC168" s="488"/>
      <c r="CD168" s="488"/>
      <c r="CE168" s="488"/>
      <c r="CF168" s="490"/>
      <c r="CG168" s="487"/>
      <c r="CH168" s="488"/>
      <c r="CI168" s="488"/>
      <c r="CJ168" s="488"/>
      <c r="CK168" s="489"/>
      <c r="CL168" s="488"/>
      <c r="CM168" s="498"/>
      <c r="CN168" s="498"/>
      <c r="CO168" s="498"/>
      <c r="CP168" s="499"/>
      <c r="CQ168" s="487"/>
      <c r="CR168" s="498"/>
      <c r="CS168" s="498"/>
      <c r="CT168" s="498"/>
      <c r="CU168" s="500"/>
      <c r="CV168" s="488"/>
      <c r="CW168" s="498"/>
      <c r="CX168" s="498"/>
      <c r="CY168" s="498"/>
      <c r="CZ168" s="499"/>
      <c r="DA168" s="487"/>
      <c r="DB168" s="498"/>
      <c r="DC168" s="498"/>
      <c r="DD168" s="498"/>
      <c r="DE168" s="500"/>
      <c r="DF168" s="923"/>
      <c r="DG168" s="297"/>
      <c r="DH168" s="69"/>
      <c r="DI168" s="508"/>
      <c r="DJ168" s="509"/>
      <c r="DK168" s="509"/>
      <c r="DL168" s="510"/>
      <c r="DM168" s="511"/>
      <c r="DN168" s="511"/>
    </row>
    <row r="169" spans="1:118" ht="15" customHeight="1">
      <c r="A169" s="519"/>
      <c r="B169" s="519"/>
      <c r="C169" s="520"/>
      <c r="D169" s="919"/>
      <c r="E169" s="1068"/>
      <c r="F169" s="1069"/>
      <c r="G169" s="487"/>
      <c r="H169" s="488"/>
      <c r="I169" s="488"/>
      <c r="J169" s="488"/>
      <c r="K169" s="489"/>
      <c r="L169" s="488"/>
      <c r="M169" s="488"/>
      <c r="N169" s="488"/>
      <c r="O169" s="488"/>
      <c r="P169" s="490"/>
      <c r="Q169" s="487"/>
      <c r="R169" s="488"/>
      <c r="S169" s="488"/>
      <c r="T169" s="488"/>
      <c r="U169" s="489"/>
      <c r="V169" s="488"/>
      <c r="W169" s="488"/>
      <c r="X169" s="488"/>
      <c r="Y169" s="488"/>
      <c r="Z169" s="490"/>
      <c r="AA169" s="487"/>
      <c r="AB169" s="488"/>
      <c r="AC169" s="488"/>
      <c r="AD169" s="488"/>
      <c r="AE169" s="489"/>
      <c r="AF169" s="1"/>
      <c r="AG169" s="1"/>
      <c r="AH169" s="487"/>
      <c r="AI169" s="488"/>
      <c r="AJ169" s="488"/>
      <c r="AK169" s="488"/>
      <c r="AL169" s="489"/>
      <c r="AM169" s="487"/>
      <c r="AN169" s="488"/>
      <c r="AO169" s="488"/>
      <c r="AP169" s="488"/>
      <c r="AQ169" s="489"/>
      <c r="AR169" s="488"/>
      <c r="AS169" s="498"/>
      <c r="AT169" s="498"/>
      <c r="AU169" s="498"/>
      <c r="AV169" s="499"/>
      <c r="AW169" s="487"/>
      <c r="AX169" s="498"/>
      <c r="AY169" s="498"/>
      <c r="AZ169" s="498"/>
      <c r="BA169" s="500"/>
      <c r="BB169" s="488"/>
      <c r="BC169" s="488"/>
      <c r="BD169" s="488"/>
      <c r="BE169" s="488"/>
      <c r="BF169" s="490"/>
      <c r="BG169" s="487"/>
      <c r="BH169" s="488"/>
      <c r="BI169" s="488"/>
      <c r="BJ169" s="488"/>
      <c r="BK169" s="489"/>
      <c r="BL169" s="488"/>
      <c r="BM169" s="488"/>
      <c r="BN169" s="488"/>
      <c r="BO169" s="488"/>
      <c r="BP169" s="490"/>
      <c r="BQ169" s="487"/>
      <c r="BR169" s="488"/>
      <c r="BS169" s="488"/>
      <c r="BT169" s="488"/>
      <c r="BU169" s="489"/>
      <c r="BV169" s="487"/>
      <c r="BW169" s="488"/>
      <c r="BX169" s="488"/>
      <c r="BY169" s="488"/>
      <c r="BZ169" s="489"/>
      <c r="CA169" s="26"/>
      <c r="CB169" s="488"/>
      <c r="CC169" s="488"/>
      <c r="CD169" s="488"/>
      <c r="CE169" s="488"/>
      <c r="CF169" s="490"/>
      <c r="CG169" s="487"/>
      <c r="CH169" s="488"/>
      <c r="CI169" s="488"/>
      <c r="CJ169" s="488"/>
      <c r="CK169" s="489"/>
      <c r="CL169" s="488"/>
      <c r="CM169" s="498"/>
      <c r="CN169" s="498"/>
      <c r="CO169" s="498"/>
      <c r="CP169" s="499"/>
      <c r="CQ169" s="487"/>
      <c r="CR169" s="498"/>
      <c r="CS169" s="498"/>
      <c r="CT169" s="498"/>
      <c r="CU169" s="500"/>
      <c r="CV169" s="488"/>
      <c r="CW169" s="498"/>
      <c r="CX169" s="498"/>
      <c r="CY169" s="498"/>
      <c r="CZ169" s="499"/>
      <c r="DA169" s="487"/>
      <c r="DB169" s="498"/>
      <c r="DC169" s="498"/>
      <c r="DD169" s="498"/>
      <c r="DE169" s="500"/>
      <c r="DF169" s="923"/>
      <c r="DG169" s="297"/>
      <c r="DH169" s="69"/>
      <c r="DI169" s="508"/>
      <c r="DJ169" s="509"/>
      <c r="DK169" s="509"/>
      <c r="DL169" s="510"/>
      <c r="DM169" s="511"/>
      <c r="DN169" s="511"/>
    </row>
    <row r="170" spans="1:118" ht="15" customHeight="1" thickBot="1">
      <c r="A170" s="522"/>
      <c r="B170" s="522"/>
      <c r="C170" s="523"/>
      <c r="D170" s="920"/>
      <c r="E170" s="1077"/>
      <c r="F170" s="1078"/>
      <c r="G170" s="491"/>
      <c r="H170" s="492"/>
      <c r="I170" s="492"/>
      <c r="J170" s="492"/>
      <c r="K170" s="493"/>
      <c r="L170" s="492"/>
      <c r="M170" s="492"/>
      <c r="N170" s="492"/>
      <c r="O170" s="492"/>
      <c r="P170" s="494"/>
      <c r="Q170" s="491"/>
      <c r="R170" s="492"/>
      <c r="S170" s="492"/>
      <c r="T170" s="492"/>
      <c r="U170" s="493"/>
      <c r="V170" s="492"/>
      <c r="W170" s="492"/>
      <c r="X170" s="492"/>
      <c r="Y170" s="492"/>
      <c r="Z170" s="494"/>
      <c r="AA170" s="491"/>
      <c r="AB170" s="492"/>
      <c r="AC170" s="492"/>
      <c r="AD170" s="492"/>
      <c r="AE170" s="493"/>
      <c r="AF170" s="1"/>
      <c r="AG170" s="1"/>
      <c r="AH170" s="491"/>
      <c r="AI170" s="492"/>
      <c r="AJ170" s="492"/>
      <c r="AK170" s="492"/>
      <c r="AL170" s="493"/>
      <c r="AM170" s="491"/>
      <c r="AN170" s="492"/>
      <c r="AO170" s="492"/>
      <c r="AP170" s="492"/>
      <c r="AQ170" s="493"/>
      <c r="AR170" s="492"/>
      <c r="AS170" s="501"/>
      <c r="AT170" s="501"/>
      <c r="AU170" s="501"/>
      <c r="AV170" s="502"/>
      <c r="AW170" s="491"/>
      <c r="AX170" s="501"/>
      <c r="AY170" s="501"/>
      <c r="AZ170" s="501"/>
      <c r="BA170" s="503"/>
      <c r="BB170" s="492"/>
      <c r="BC170" s="492"/>
      <c r="BD170" s="492"/>
      <c r="BE170" s="492"/>
      <c r="BF170" s="494"/>
      <c r="BG170" s="491"/>
      <c r="BH170" s="492"/>
      <c r="BI170" s="492"/>
      <c r="BJ170" s="492"/>
      <c r="BK170" s="493"/>
      <c r="BL170" s="492"/>
      <c r="BM170" s="492"/>
      <c r="BN170" s="492"/>
      <c r="BO170" s="492"/>
      <c r="BP170" s="494"/>
      <c r="BQ170" s="491"/>
      <c r="BR170" s="492"/>
      <c r="BS170" s="492"/>
      <c r="BT170" s="492"/>
      <c r="BU170" s="493"/>
      <c r="BV170" s="491"/>
      <c r="BW170" s="492"/>
      <c r="BX170" s="492"/>
      <c r="BY170" s="492"/>
      <c r="BZ170" s="493"/>
      <c r="CA170" s="27"/>
      <c r="CB170" s="492"/>
      <c r="CC170" s="492"/>
      <c r="CD170" s="492"/>
      <c r="CE170" s="492"/>
      <c r="CF170" s="494"/>
      <c r="CG170" s="491"/>
      <c r="CH170" s="492"/>
      <c r="CI170" s="492"/>
      <c r="CJ170" s="492"/>
      <c r="CK170" s="493"/>
      <c r="CL170" s="492"/>
      <c r="CM170" s="501"/>
      <c r="CN170" s="501"/>
      <c r="CO170" s="501"/>
      <c r="CP170" s="502"/>
      <c r="CQ170" s="491"/>
      <c r="CR170" s="501"/>
      <c r="CS170" s="501"/>
      <c r="CT170" s="501"/>
      <c r="CU170" s="503"/>
      <c r="CV170" s="492"/>
      <c r="CW170" s="501"/>
      <c r="CX170" s="501"/>
      <c r="CY170" s="501"/>
      <c r="CZ170" s="502"/>
      <c r="DA170" s="491"/>
      <c r="DB170" s="501"/>
      <c r="DC170" s="501"/>
      <c r="DD170" s="501"/>
      <c r="DE170" s="503"/>
      <c r="DF170" s="922"/>
      <c r="DG170" s="298"/>
      <c r="DH170" s="70"/>
      <c r="DI170" s="512"/>
      <c r="DJ170" s="513"/>
      <c r="DK170" s="513"/>
      <c r="DL170" s="514"/>
      <c r="DM170" s="515"/>
      <c r="DN170" s="515"/>
    </row>
    <row r="171" spans="1:118" ht="15" customHeight="1">
      <c r="A171" s="516"/>
      <c r="B171" s="516"/>
      <c r="C171" s="517"/>
      <c r="D171" s="921"/>
      <c r="E171" s="1079"/>
      <c r="F171" s="1080"/>
      <c r="G171" s="486"/>
      <c r="H171" s="483"/>
      <c r="I171" s="483"/>
      <c r="J171" s="483"/>
      <c r="K171" s="484"/>
      <c r="L171" s="483"/>
      <c r="M171" s="483"/>
      <c r="N171" s="483"/>
      <c r="O171" s="483"/>
      <c r="P171" s="485"/>
      <c r="Q171" s="486"/>
      <c r="R171" s="483"/>
      <c r="S171" s="483"/>
      <c r="T171" s="483"/>
      <c r="U171" s="484"/>
      <c r="V171" s="483"/>
      <c r="W171" s="483"/>
      <c r="X171" s="483"/>
      <c r="Y171" s="483"/>
      <c r="Z171" s="485"/>
      <c r="AA171" s="486"/>
      <c r="AB171" s="483"/>
      <c r="AC171" s="483"/>
      <c r="AD171" s="483"/>
      <c r="AE171" s="484"/>
      <c r="AF171" s="1"/>
      <c r="AG171" s="1"/>
      <c r="AH171" s="486"/>
      <c r="AI171" s="483"/>
      <c r="AJ171" s="483"/>
      <c r="AK171" s="483"/>
      <c r="AL171" s="484"/>
      <c r="AM171" s="486"/>
      <c r="AN171" s="483"/>
      <c r="AO171" s="483"/>
      <c r="AP171" s="483"/>
      <c r="AQ171" s="484"/>
      <c r="AR171" s="483"/>
      <c r="AS171" s="495"/>
      <c r="AT171" s="495"/>
      <c r="AU171" s="495"/>
      <c r="AV171" s="496"/>
      <c r="AW171" s="486"/>
      <c r="AX171" s="495"/>
      <c r="AY171" s="495"/>
      <c r="AZ171" s="495"/>
      <c r="BA171" s="497"/>
      <c r="BB171" s="483"/>
      <c r="BC171" s="483"/>
      <c r="BD171" s="483"/>
      <c r="BE171" s="483"/>
      <c r="BF171" s="485"/>
      <c r="BG171" s="486"/>
      <c r="BH171" s="483"/>
      <c r="BI171" s="483"/>
      <c r="BJ171" s="483"/>
      <c r="BK171" s="484"/>
      <c r="BL171" s="483"/>
      <c r="BM171" s="483"/>
      <c r="BN171" s="483"/>
      <c r="BO171" s="483"/>
      <c r="BP171" s="485"/>
      <c r="BQ171" s="486"/>
      <c r="BR171" s="483"/>
      <c r="BS171" s="483"/>
      <c r="BT171" s="483"/>
      <c r="BU171" s="484"/>
      <c r="BV171" s="486"/>
      <c r="BW171" s="483"/>
      <c r="BX171" s="483"/>
      <c r="BY171" s="483"/>
      <c r="BZ171" s="484"/>
      <c r="CA171" s="25"/>
      <c r="CB171" s="483"/>
      <c r="CC171" s="483"/>
      <c r="CD171" s="483"/>
      <c r="CE171" s="483"/>
      <c r="CF171" s="485"/>
      <c r="CG171" s="486"/>
      <c r="CH171" s="483"/>
      <c r="CI171" s="483"/>
      <c r="CJ171" s="483"/>
      <c r="CK171" s="484"/>
      <c r="CL171" s="483"/>
      <c r="CM171" s="495"/>
      <c r="CN171" s="495"/>
      <c r="CO171" s="495"/>
      <c r="CP171" s="496"/>
      <c r="CQ171" s="486"/>
      <c r="CR171" s="495"/>
      <c r="CS171" s="495"/>
      <c r="CT171" s="495"/>
      <c r="CU171" s="497"/>
      <c r="CV171" s="483"/>
      <c r="CW171" s="495"/>
      <c r="CX171" s="495"/>
      <c r="CY171" s="495"/>
      <c r="CZ171" s="496"/>
      <c r="DA171" s="486"/>
      <c r="DB171" s="495"/>
      <c r="DC171" s="495"/>
      <c r="DD171" s="495"/>
      <c r="DE171" s="497"/>
      <c r="DF171" s="924"/>
      <c r="DG171" s="296"/>
      <c r="DH171" s="68"/>
      <c r="DI171" s="504"/>
      <c r="DJ171" s="505"/>
      <c r="DK171" s="505"/>
      <c r="DL171" s="506"/>
      <c r="DM171" s="507"/>
      <c r="DN171" s="507"/>
    </row>
    <row r="172" spans="1:118" ht="15" customHeight="1">
      <c r="A172" s="519"/>
      <c r="B172" s="519"/>
      <c r="C172" s="520"/>
      <c r="D172" s="919"/>
      <c r="E172" s="1068"/>
      <c r="F172" s="1069"/>
      <c r="G172" s="487"/>
      <c r="H172" s="488"/>
      <c r="I172" s="488"/>
      <c r="J172" s="488"/>
      <c r="K172" s="489"/>
      <c r="L172" s="488"/>
      <c r="M172" s="488"/>
      <c r="N172" s="488"/>
      <c r="O172" s="488"/>
      <c r="P172" s="490"/>
      <c r="Q172" s="487"/>
      <c r="R172" s="488"/>
      <c r="S172" s="488"/>
      <c r="T172" s="488"/>
      <c r="U172" s="489"/>
      <c r="V172" s="488"/>
      <c r="W172" s="488"/>
      <c r="X172" s="488"/>
      <c r="Y172" s="488"/>
      <c r="Z172" s="490"/>
      <c r="AA172" s="487"/>
      <c r="AB172" s="488"/>
      <c r="AC172" s="488"/>
      <c r="AD172" s="488"/>
      <c r="AE172" s="489"/>
      <c r="AF172" s="1"/>
      <c r="AG172" s="1"/>
      <c r="AH172" s="487"/>
      <c r="AI172" s="488"/>
      <c r="AJ172" s="488"/>
      <c r="AK172" s="488"/>
      <c r="AL172" s="489"/>
      <c r="AM172" s="487"/>
      <c r="AN172" s="488"/>
      <c r="AO172" s="488"/>
      <c r="AP172" s="488"/>
      <c r="AQ172" s="489"/>
      <c r="AR172" s="488"/>
      <c r="AS172" s="498"/>
      <c r="AT172" s="498"/>
      <c r="AU172" s="498"/>
      <c r="AV172" s="499"/>
      <c r="AW172" s="487"/>
      <c r="AX172" s="498"/>
      <c r="AY172" s="498"/>
      <c r="AZ172" s="498"/>
      <c r="BA172" s="500"/>
      <c r="BB172" s="488"/>
      <c r="BC172" s="488"/>
      <c r="BD172" s="488"/>
      <c r="BE172" s="488"/>
      <c r="BF172" s="490"/>
      <c r="BG172" s="487"/>
      <c r="BH172" s="488"/>
      <c r="BI172" s="488"/>
      <c r="BJ172" s="488"/>
      <c r="BK172" s="489"/>
      <c r="BL172" s="488"/>
      <c r="BM172" s="488"/>
      <c r="BN172" s="488"/>
      <c r="BO172" s="488"/>
      <c r="BP172" s="490"/>
      <c r="BQ172" s="487"/>
      <c r="BR172" s="488"/>
      <c r="BS172" s="488"/>
      <c r="BT172" s="488"/>
      <c r="BU172" s="489"/>
      <c r="BV172" s="487"/>
      <c r="BW172" s="488"/>
      <c r="BX172" s="488"/>
      <c r="BY172" s="488"/>
      <c r="BZ172" s="489"/>
      <c r="CA172" s="26"/>
      <c r="CB172" s="488"/>
      <c r="CC172" s="488"/>
      <c r="CD172" s="488"/>
      <c r="CE172" s="488"/>
      <c r="CF172" s="490"/>
      <c r="CG172" s="487"/>
      <c r="CH172" s="488"/>
      <c r="CI172" s="488"/>
      <c r="CJ172" s="488"/>
      <c r="CK172" s="489"/>
      <c r="CL172" s="488"/>
      <c r="CM172" s="498"/>
      <c r="CN172" s="498"/>
      <c r="CO172" s="498"/>
      <c r="CP172" s="499"/>
      <c r="CQ172" s="487"/>
      <c r="CR172" s="498"/>
      <c r="CS172" s="498"/>
      <c r="CT172" s="498"/>
      <c r="CU172" s="500"/>
      <c r="CV172" s="488"/>
      <c r="CW172" s="498"/>
      <c r="CX172" s="498"/>
      <c r="CY172" s="498"/>
      <c r="CZ172" s="499"/>
      <c r="DA172" s="487"/>
      <c r="DB172" s="498"/>
      <c r="DC172" s="498"/>
      <c r="DD172" s="498"/>
      <c r="DE172" s="500"/>
      <c r="DF172" s="923"/>
      <c r="DG172" s="297"/>
      <c r="DH172" s="69"/>
      <c r="DI172" s="508"/>
      <c r="DJ172" s="509"/>
      <c r="DK172" s="509"/>
      <c r="DL172" s="510"/>
      <c r="DM172" s="511"/>
      <c r="DN172" s="511"/>
    </row>
    <row r="173" spans="1:118" ht="15" customHeight="1">
      <c r="A173" s="519"/>
      <c r="B173" s="519"/>
      <c r="C173" s="520"/>
      <c r="D173" s="919"/>
      <c r="E173" s="1068"/>
      <c r="F173" s="1069"/>
      <c r="G173" s="487"/>
      <c r="H173" s="488"/>
      <c r="I173" s="488"/>
      <c r="J173" s="488"/>
      <c r="K173" s="489"/>
      <c r="L173" s="488"/>
      <c r="M173" s="488"/>
      <c r="N173" s="488"/>
      <c r="O173" s="488"/>
      <c r="P173" s="490"/>
      <c r="Q173" s="487"/>
      <c r="R173" s="488"/>
      <c r="S173" s="488"/>
      <c r="T173" s="488"/>
      <c r="U173" s="489"/>
      <c r="V173" s="488"/>
      <c r="W173" s="488"/>
      <c r="X173" s="488"/>
      <c r="Y173" s="488"/>
      <c r="Z173" s="490"/>
      <c r="AA173" s="487"/>
      <c r="AB173" s="488"/>
      <c r="AC173" s="488"/>
      <c r="AD173" s="488"/>
      <c r="AE173" s="489"/>
      <c r="AF173" s="1"/>
      <c r="AG173" s="1"/>
      <c r="AH173" s="487"/>
      <c r="AI173" s="488"/>
      <c r="AJ173" s="488"/>
      <c r="AK173" s="488"/>
      <c r="AL173" s="489"/>
      <c r="AM173" s="487"/>
      <c r="AN173" s="488"/>
      <c r="AO173" s="488"/>
      <c r="AP173" s="488"/>
      <c r="AQ173" s="489"/>
      <c r="AR173" s="488"/>
      <c r="AS173" s="498"/>
      <c r="AT173" s="498"/>
      <c r="AU173" s="498"/>
      <c r="AV173" s="499"/>
      <c r="AW173" s="487"/>
      <c r="AX173" s="498"/>
      <c r="AY173" s="498"/>
      <c r="AZ173" s="498"/>
      <c r="BA173" s="500"/>
      <c r="BB173" s="488"/>
      <c r="BC173" s="488"/>
      <c r="BD173" s="488"/>
      <c r="BE173" s="488"/>
      <c r="BF173" s="490"/>
      <c r="BG173" s="487"/>
      <c r="BH173" s="488"/>
      <c r="BI173" s="488"/>
      <c r="BJ173" s="488"/>
      <c r="BK173" s="489"/>
      <c r="BL173" s="488"/>
      <c r="BM173" s="488"/>
      <c r="BN173" s="488"/>
      <c r="BO173" s="488"/>
      <c r="BP173" s="490"/>
      <c r="BQ173" s="487"/>
      <c r="BR173" s="488"/>
      <c r="BS173" s="488"/>
      <c r="BT173" s="488"/>
      <c r="BU173" s="489"/>
      <c r="BV173" s="487"/>
      <c r="BW173" s="488"/>
      <c r="BX173" s="488"/>
      <c r="BY173" s="488"/>
      <c r="BZ173" s="489"/>
      <c r="CA173" s="26"/>
      <c r="CB173" s="488"/>
      <c r="CC173" s="488"/>
      <c r="CD173" s="488"/>
      <c r="CE173" s="488"/>
      <c r="CF173" s="490"/>
      <c r="CG173" s="487"/>
      <c r="CH173" s="488"/>
      <c r="CI173" s="488"/>
      <c r="CJ173" s="488"/>
      <c r="CK173" s="489"/>
      <c r="CL173" s="488"/>
      <c r="CM173" s="498"/>
      <c r="CN173" s="498"/>
      <c r="CO173" s="498"/>
      <c r="CP173" s="499"/>
      <c r="CQ173" s="487"/>
      <c r="CR173" s="498"/>
      <c r="CS173" s="498"/>
      <c r="CT173" s="498"/>
      <c r="CU173" s="500"/>
      <c r="CV173" s="488"/>
      <c r="CW173" s="498"/>
      <c r="CX173" s="498"/>
      <c r="CY173" s="498"/>
      <c r="CZ173" s="499"/>
      <c r="DA173" s="487"/>
      <c r="DB173" s="498"/>
      <c r="DC173" s="498"/>
      <c r="DD173" s="498"/>
      <c r="DE173" s="500"/>
      <c r="DF173" s="923"/>
      <c r="DG173" s="297"/>
      <c r="DH173" s="69"/>
      <c r="DI173" s="508"/>
      <c r="DJ173" s="509"/>
      <c r="DK173" s="509"/>
      <c r="DL173" s="510"/>
      <c r="DM173" s="511"/>
      <c r="DN173" s="511"/>
    </row>
    <row r="174" spans="1:118" ht="15" customHeight="1">
      <c r="A174" s="519"/>
      <c r="B174" s="519"/>
      <c r="C174" s="520"/>
      <c r="D174" s="919"/>
      <c r="E174" s="1068"/>
      <c r="F174" s="1069"/>
      <c r="G174" s="487"/>
      <c r="H174" s="488"/>
      <c r="I174" s="488"/>
      <c r="J174" s="488"/>
      <c r="K174" s="489"/>
      <c r="L174" s="488"/>
      <c r="M174" s="488"/>
      <c r="N174" s="488"/>
      <c r="O174" s="488"/>
      <c r="P174" s="490"/>
      <c r="Q174" s="487"/>
      <c r="R174" s="488"/>
      <c r="S174" s="488"/>
      <c r="T174" s="488"/>
      <c r="U174" s="489"/>
      <c r="V174" s="488"/>
      <c r="W174" s="488"/>
      <c r="X174" s="488"/>
      <c r="Y174" s="488"/>
      <c r="Z174" s="490"/>
      <c r="AA174" s="487"/>
      <c r="AB174" s="488"/>
      <c r="AC174" s="488"/>
      <c r="AD174" s="488"/>
      <c r="AE174" s="489"/>
      <c r="AF174" s="1"/>
      <c r="AG174" s="1"/>
      <c r="AH174" s="487"/>
      <c r="AI174" s="488"/>
      <c r="AJ174" s="488"/>
      <c r="AK174" s="488"/>
      <c r="AL174" s="489"/>
      <c r="AM174" s="487"/>
      <c r="AN174" s="488"/>
      <c r="AO174" s="488"/>
      <c r="AP174" s="488"/>
      <c r="AQ174" s="489"/>
      <c r="AR174" s="488"/>
      <c r="AS174" s="498"/>
      <c r="AT174" s="498"/>
      <c r="AU174" s="498"/>
      <c r="AV174" s="499"/>
      <c r="AW174" s="487"/>
      <c r="AX174" s="498"/>
      <c r="AY174" s="498"/>
      <c r="AZ174" s="498"/>
      <c r="BA174" s="500"/>
      <c r="BB174" s="488"/>
      <c r="BC174" s="488"/>
      <c r="BD174" s="488"/>
      <c r="BE174" s="488"/>
      <c r="BF174" s="490"/>
      <c r="BG174" s="487"/>
      <c r="BH174" s="488"/>
      <c r="BI174" s="488"/>
      <c r="BJ174" s="488"/>
      <c r="BK174" s="489"/>
      <c r="BL174" s="488"/>
      <c r="BM174" s="488"/>
      <c r="BN174" s="488"/>
      <c r="BO174" s="488"/>
      <c r="BP174" s="490"/>
      <c r="BQ174" s="487"/>
      <c r="BR174" s="488"/>
      <c r="BS174" s="488"/>
      <c r="BT174" s="488"/>
      <c r="BU174" s="489"/>
      <c r="BV174" s="487"/>
      <c r="BW174" s="488"/>
      <c r="BX174" s="488"/>
      <c r="BY174" s="488"/>
      <c r="BZ174" s="489"/>
      <c r="CA174" s="26"/>
      <c r="CB174" s="488"/>
      <c r="CC174" s="488"/>
      <c r="CD174" s="488"/>
      <c r="CE174" s="488"/>
      <c r="CF174" s="490"/>
      <c r="CG174" s="487"/>
      <c r="CH174" s="488"/>
      <c r="CI174" s="488"/>
      <c r="CJ174" s="488"/>
      <c r="CK174" s="489"/>
      <c r="CL174" s="488"/>
      <c r="CM174" s="498"/>
      <c r="CN174" s="498"/>
      <c r="CO174" s="498"/>
      <c r="CP174" s="499"/>
      <c r="CQ174" s="487"/>
      <c r="CR174" s="498"/>
      <c r="CS174" s="498"/>
      <c r="CT174" s="498"/>
      <c r="CU174" s="500"/>
      <c r="CV174" s="488"/>
      <c r="CW174" s="498"/>
      <c r="CX174" s="498"/>
      <c r="CY174" s="498"/>
      <c r="CZ174" s="499"/>
      <c r="DA174" s="487"/>
      <c r="DB174" s="498"/>
      <c r="DC174" s="498"/>
      <c r="DD174" s="498"/>
      <c r="DE174" s="500"/>
      <c r="DF174" s="923"/>
      <c r="DG174" s="297"/>
      <c r="DH174" s="69"/>
      <c r="DI174" s="508"/>
      <c r="DJ174" s="509"/>
      <c r="DK174" s="509"/>
      <c r="DL174" s="510"/>
      <c r="DM174" s="511"/>
      <c r="DN174" s="511"/>
    </row>
    <row r="175" spans="1:118" ht="15" customHeight="1" thickBot="1">
      <c r="A175" s="522"/>
      <c r="B175" s="522"/>
      <c r="C175" s="523"/>
      <c r="D175" s="920"/>
      <c r="E175" s="1077"/>
      <c r="F175" s="1078"/>
      <c r="G175" s="491"/>
      <c r="H175" s="492"/>
      <c r="I175" s="492"/>
      <c r="J175" s="492"/>
      <c r="K175" s="493"/>
      <c r="L175" s="492"/>
      <c r="M175" s="492"/>
      <c r="N175" s="492"/>
      <c r="O175" s="492"/>
      <c r="P175" s="494"/>
      <c r="Q175" s="491"/>
      <c r="R175" s="492"/>
      <c r="S175" s="492"/>
      <c r="T175" s="492"/>
      <c r="U175" s="493"/>
      <c r="V175" s="492"/>
      <c r="W175" s="492"/>
      <c r="X175" s="492"/>
      <c r="Y175" s="492"/>
      <c r="Z175" s="494"/>
      <c r="AA175" s="491"/>
      <c r="AB175" s="492"/>
      <c r="AC175" s="492"/>
      <c r="AD175" s="492"/>
      <c r="AE175" s="493"/>
      <c r="AF175" s="1"/>
      <c r="AG175" s="1"/>
      <c r="AH175" s="491"/>
      <c r="AI175" s="492"/>
      <c r="AJ175" s="492"/>
      <c r="AK175" s="492"/>
      <c r="AL175" s="493"/>
      <c r="AM175" s="491"/>
      <c r="AN175" s="492"/>
      <c r="AO175" s="492"/>
      <c r="AP175" s="492"/>
      <c r="AQ175" s="493"/>
      <c r="AR175" s="492"/>
      <c r="AS175" s="501"/>
      <c r="AT175" s="501"/>
      <c r="AU175" s="501"/>
      <c r="AV175" s="502"/>
      <c r="AW175" s="491"/>
      <c r="AX175" s="501"/>
      <c r="AY175" s="501"/>
      <c r="AZ175" s="501"/>
      <c r="BA175" s="503"/>
      <c r="BB175" s="492"/>
      <c r="BC175" s="492"/>
      <c r="BD175" s="492"/>
      <c r="BE175" s="492"/>
      <c r="BF175" s="494"/>
      <c r="BG175" s="491"/>
      <c r="BH175" s="492"/>
      <c r="BI175" s="492"/>
      <c r="BJ175" s="492"/>
      <c r="BK175" s="493"/>
      <c r="BL175" s="492"/>
      <c r="BM175" s="492"/>
      <c r="BN175" s="492"/>
      <c r="BO175" s="492"/>
      <c r="BP175" s="494"/>
      <c r="BQ175" s="491"/>
      <c r="BR175" s="492"/>
      <c r="BS175" s="492"/>
      <c r="BT175" s="492"/>
      <c r="BU175" s="493"/>
      <c r="BV175" s="491"/>
      <c r="BW175" s="492"/>
      <c r="BX175" s="492"/>
      <c r="BY175" s="492"/>
      <c r="BZ175" s="493"/>
      <c r="CA175" s="27"/>
      <c r="CB175" s="492"/>
      <c r="CC175" s="492"/>
      <c r="CD175" s="492"/>
      <c r="CE175" s="492"/>
      <c r="CF175" s="494"/>
      <c r="CG175" s="491"/>
      <c r="CH175" s="492"/>
      <c r="CI175" s="492"/>
      <c r="CJ175" s="492"/>
      <c r="CK175" s="493"/>
      <c r="CL175" s="492"/>
      <c r="CM175" s="501"/>
      <c r="CN175" s="501"/>
      <c r="CO175" s="501"/>
      <c r="CP175" s="502"/>
      <c r="CQ175" s="491"/>
      <c r="CR175" s="501"/>
      <c r="CS175" s="501"/>
      <c r="CT175" s="501"/>
      <c r="CU175" s="503"/>
      <c r="CV175" s="492"/>
      <c r="CW175" s="501"/>
      <c r="CX175" s="501"/>
      <c r="CY175" s="501"/>
      <c r="CZ175" s="502"/>
      <c r="DA175" s="491"/>
      <c r="DB175" s="501"/>
      <c r="DC175" s="501"/>
      <c r="DD175" s="501"/>
      <c r="DE175" s="503"/>
      <c r="DF175" s="922"/>
      <c r="DG175" s="298"/>
      <c r="DH175" s="70"/>
      <c r="DI175" s="512"/>
      <c r="DJ175" s="513"/>
      <c r="DK175" s="513"/>
      <c r="DL175" s="514"/>
      <c r="DM175" s="515"/>
      <c r="DN175" s="515"/>
    </row>
    <row r="176" spans="1:118" ht="15" customHeight="1">
      <c r="A176" s="516"/>
      <c r="B176" s="516"/>
      <c r="C176" s="517"/>
      <c r="D176" s="921"/>
      <c r="E176" s="1079"/>
      <c r="F176" s="1080"/>
      <c r="G176" s="486"/>
      <c r="H176" s="483"/>
      <c r="I176" s="483"/>
      <c r="J176" s="483"/>
      <c r="K176" s="484"/>
      <c r="L176" s="483"/>
      <c r="M176" s="483"/>
      <c r="N176" s="483"/>
      <c r="O176" s="483"/>
      <c r="P176" s="485"/>
      <c r="Q176" s="486"/>
      <c r="R176" s="483"/>
      <c r="S176" s="483"/>
      <c r="T176" s="483"/>
      <c r="U176" s="484"/>
      <c r="V176" s="483"/>
      <c r="W176" s="483"/>
      <c r="X176" s="483"/>
      <c r="Y176" s="483"/>
      <c r="Z176" s="485"/>
      <c r="AA176" s="486"/>
      <c r="AB176" s="483"/>
      <c r="AC176" s="483"/>
      <c r="AD176" s="483"/>
      <c r="AE176" s="484"/>
      <c r="AF176" s="1"/>
      <c r="AG176" s="1"/>
      <c r="AH176" s="486"/>
      <c r="AI176" s="483"/>
      <c r="AJ176" s="483"/>
      <c r="AK176" s="483"/>
      <c r="AL176" s="484"/>
      <c r="AM176" s="486"/>
      <c r="AN176" s="483"/>
      <c r="AO176" s="483"/>
      <c r="AP176" s="483"/>
      <c r="AQ176" s="484"/>
      <c r="AR176" s="483"/>
      <c r="AS176" s="495"/>
      <c r="AT176" s="495"/>
      <c r="AU176" s="495"/>
      <c r="AV176" s="496"/>
      <c r="AW176" s="486"/>
      <c r="AX176" s="495"/>
      <c r="AY176" s="495"/>
      <c r="AZ176" s="495"/>
      <c r="BA176" s="497"/>
      <c r="BB176" s="483"/>
      <c r="BC176" s="483"/>
      <c r="BD176" s="483"/>
      <c r="BE176" s="483"/>
      <c r="BF176" s="485"/>
      <c r="BG176" s="486"/>
      <c r="BH176" s="483"/>
      <c r="BI176" s="483"/>
      <c r="BJ176" s="483"/>
      <c r="BK176" s="484"/>
      <c r="BL176" s="483"/>
      <c r="BM176" s="483"/>
      <c r="BN176" s="483"/>
      <c r="BO176" s="483"/>
      <c r="BP176" s="485"/>
      <c r="BQ176" s="486"/>
      <c r="BR176" s="483"/>
      <c r="BS176" s="483"/>
      <c r="BT176" s="483"/>
      <c r="BU176" s="484"/>
      <c r="BV176" s="486"/>
      <c r="BW176" s="483"/>
      <c r="BX176" s="483"/>
      <c r="BY176" s="483"/>
      <c r="BZ176" s="484"/>
      <c r="CA176" s="25"/>
      <c r="CB176" s="483"/>
      <c r="CC176" s="483"/>
      <c r="CD176" s="483"/>
      <c r="CE176" s="483"/>
      <c r="CF176" s="485"/>
      <c r="CG176" s="486"/>
      <c r="CH176" s="483"/>
      <c r="CI176" s="483"/>
      <c r="CJ176" s="483"/>
      <c r="CK176" s="484"/>
      <c r="CL176" s="483"/>
      <c r="CM176" s="495"/>
      <c r="CN176" s="495"/>
      <c r="CO176" s="495"/>
      <c r="CP176" s="496"/>
      <c r="CQ176" s="486"/>
      <c r="CR176" s="495"/>
      <c r="CS176" s="495"/>
      <c r="CT176" s="495"/>
      <c r="CU176" s="497"/>
      <c r="CV176" s="483"/>
      <c r="CW176" s="495"/>
      <c r="CX176" s="495"/>
      <c r="CY176" s="495"/>
      <c r="CZ176" s="496"/>
      <c r="DA176" s="486"/>
      <c r="DB176" s="495"/>
      <c r="DC176" s="495"/>
      <c r="DD176" s="495"/>
      <c r="DE176" s="497"/>
      <c r="DF176" s="924"/>
      <c r="DG176" s="296"/>
      <c r="DH176" s="68"/>
      <c r="DI176" s="504"/>
      <c r="DJ176" s="505"/>
      <c r="DK176" s="505"/>
      <c r="DL176" s="506"/>
      <c r="DM176" s="507"/>
      <c r="DN176" s="507"/>
    </row>
    <row r="177" spans="1:118" ht="15" customHeight="1">
      <c r="A177" s="519"/>
      <c r="B177" s="519"/>
      <c r="C177" s="520"/>
      <c r="D177" s="919"/>
      <c r="E177" s="1068"/>
      <c r="F177" s="1069"/>
      <c r="G177" s="487"/>
      <c r="H177" s="488"/>
      <c r="I177" s="488"/>
      <c r="J177" s="488"/>
      <c r="K177" s="489"/>
      <c r="L177" s="488"/>
      <c r="M177" s="488"/>
      <c r="N177" s="488"/>
      <c r="O177" s="488"/>
      <c r="P177" s="490"/>
      <c r="Q177" s="487"/>
      <c r="R177" s="488"/>
      <c r="S177" s="488"/>
      <c r="T177" s="488"/>
      <c r="U177" s="489"/>
      <c r="V177" s="488"/>
      <c r="W177" s="488"/>
      <c r="X177" s="488"/>
      <c r="Y177" s="488"/>
      <c r="Z177" s="490"/>
      <c r="AA177" s="487"/>
      <c r="AB177" s="488"/>
      <c r="AC177" s="488"/>
      <c r="AD177" s="488"/>
      <c r="AE177" s="489"/>
      <c r="AF177" s="1"/>
      <c r="AG177" s="1"/>
      <c r="AH177" s="487"/>
      <c r="AI177" s="488"/>
      <c r="AJ177" s="488"/>
      <c r="AK177" s="488"/>
      <c r="AL177" s="489"/>
      <c r="AM177" s="487"/>
      <c r="AN177" s="488"/>
      <c r="AO177" s="488"/>
      <c r="AP177" s="488"/>
      <c r="AQ177" s="489"/>
      <c r="AR177" s="488"/>
      <c r="AS177" s="498"/>
      <c r="AT177" s="498"/>
      <c r="AU177" s="498"/>
      <c r="AV177" s="499"/>
      <c r="AW177" s="487"/>
      <c r="AX177" s="498"/>
      <c r="AY177" s="498"/>
      <c r="AZ177" s="498"/>
      <c r="BA177" s="500"/>
      <c r="BB177" s="488"/>
      <c r="BC177" s="488"/>
      <c r="BD177" s="488"/>
      <c r="BE177" s="488"/>
      <c r="BF177" s="490"/>
      <c r="BG177" s="487"/>
      <c r="BH177" s="488"/>
      <c r="BI177" s="488"/>
      <c r="BJ177" s="488"/>
      <c r="BK177" s="489"/>
      <c r="BL177" s="488"/>
      <c r="BM177" s="488"/>
      <c r="BN177" s="488"/>
      <c r="BO177" s="488"/>
      <c r="BP177" s="490"/>
      <c r="BQ177" s="487"/>
      <c r="BR177" s="488"/>
      <c r="BS177" s="488"/>
      <c r="BT177" s="488"/>
      <c r="BU177" s="489"/>
      <c r="BV177" s="487"/>
      <c r="BW177" s="488"/>
      <c r="BX177" s="488"/>
      <c r="BY177" s="488"/>
      <c r="BZ177" s="489"/>
      <c r="CA177" s="26"/>
      <c r="CB177" s="488"/>
      <c r="CC177" s="488"/>
      <c r="CD177" s="488"/>
      <c r="CE177" s="488"/>
      <c r="CF177" s="490"/>
      <c r="CG177" s="487"/>
      <c r="CH177" s="488"/>
      <c r="CI177" s="488"/>
      <c r="CJ177" s="488"/>
      <c r="CK177" s="489"/>
      <c r="CL177" s="488"/>
      <c r="CM177" s="498"/>
      <c r="CN177" s="498"/>
      <c r="CO177" s="498"/>
      <c r="CP177" s="499"/>
      <c r="CQ177" s="487"/>
      <c r="CR177" s="498"/>
      <c r="CS177" s="498"/>
      <c r="CT177" s="498"/>
      <c r="CU177" s="500"/>
      <c r="CV177" s="488"/>
      <c r="CW177" s="498"/>
      <c r="CX177" s="498"/>
      <c r="CY177" s="498"/>
      <c r="CZ177" s="499"/>
      <c r="DA177" s="487"/>
      <c r="DB177" s="498"/>
      <c r="DC177" s="498"/>
      <c r="DD177" s="498"/>
      <c r="DE177" s="500"/>
      <c r="DF177" s="923"/>
      <c r="DG177" s="297"/>
      <c r="DH177" s="69"/>
      <c r="DI177" s="508"/>
      <c r="DJ177" s="509"/>
      <c r="DK177" s="509"/>
      <c r="DL177" s="510"/>
      <c r="DM177" s="511"/>
      <c r="DN177" s="511"/>
    </row>
    <row r="178" spans="1:118" ht="15" customHeight="1">
      <c r="A178" s="519"/>
      <c r="B178" s="519"/>
      <c r="C178" s="520"/>
      <c r="D178" s="919"/>
      <c r="E178" s="1068"/>
      <c r="F178" s="1069"/>
      <c r="G178" s="487"/>
      <c r="H178" s="488"/>
      <c r="I178" s="488"/>
      <c r="J178" s="488"/>
      <c r="K178" s="489"/>
      <c r="L178" s="488"/>
      <c r="M178" s="488"/>
      <c r="N178" s="488"/>
      <c r="O178" s="488"/>
      <c r="P178" s="490"/>
      <c r="Q178" s="487"/>
      <c r="R178" s="488"/>
      <c r="S178" s="488"/>
      <c r="T178" s="488"/>
      <c r="U178" s="489"/>
      <c r="V178" s="488"/>
      <c r="W178" s="488"/>
      <c r="X178" s="488"/>
      <c r="Y178" s="488"/>
      <c r="Z178" s="490"/>
      <c r="AA178" s="487"/>
      <c r="AB178" s="488"/>
      <c r="AC178" s="488"/>
      <c r="AD178" s="488"/>
      <c r="AE178" s="489"/>
      <c r="AF178" s="1"/>
      <c r="AG178" s="1"/>
      <c r="AH178" s="487"/>
      <c r="AI178" s="488"/>
      <c r="AJ178" s="488"/>
      <c r="AK178" s="488"/>
      <c r="AL178" s="489"/>
      <c r="AM178" s="487"/>
      <c r="AN178" s="488"/>
      <c r="AO178" s="488"/>
      <c r="AP178" s="488"/>
      <c r="AQ178" s="489"/>
      <c r="AR178" s="488"/>
      <c r="AS178" s="498"/>
      <c r="AT178" s="498"/>
      <c r="AU178" s="498"/>
      <c r="AV178" s="499"/>
      <c r="AW178" s="487"/>
      <c r="AX178" s="498"/>
      <c r="AY178" s="498"/>
      <c r="AZ178" s="498"/>
      <c r="BA178" s="500"/>
      <c r="BB178" s="488"/>
      <c r="BC178" s="488"/>
      <c r="BD178" s="488"/>
      <c r="BE178" s="488"/>
      <c r="BF178" s="490"/>
      <c r="BG178" s="487"/>
      <c r="BH178" s="488"/>
      <c r="BI178" s="488"/>
      <c r="BJ178" s="488"/>
      <c r="BK178" s="489"/>
      <c r="BL178" s="488"/>
      <c r="BM178" s="488"/>
      <c r="BN178" s="488"/>
      <c r="BO178" s="488"/>
      <c r="BP178" s="490"/>
      <c r="BQ178" s="487"/>
      <c r="BR178" s="488"/>
      <c r="BS178" s="488"/>
      <c r="BT178" s="488"/>
      <c r="BU178" s="489"/>
      <c r="BV178" s="487"/>
      <c r="BW178" s="488"/>
      <c r="BX178" s="488"/>
      <c r="BY178" s="488"/>
      <c r="BZ178" s="489"/>
      <c r="CA178" s="26"/>
      <c r="CB178" s="488"/>
      <c r="CC178" s="488"/>
      <c r="CD178" s="488"/>
      <c r="CE178" s="488"/>
      <c r="CF178" s="490"/>
      <c r="CG178" s="487"/>
      <c r="CH178" s="488"/>
      <c r="CI178" s="488"/>
      <c r="CJ178" s="488"/>
      <c r="CK178" s="489"/>
      <c r="CL178" s="488"/>
      <c r="CM178" s="498"/>
      <c r="CN178" s="498"/>
      <c r="CO178" s="498"/>
      <c r="CP178" s="499"/>
      <c r="CQ178" s="487"/>
      <c r="CR178" s="498"/>
      <c r="CS178" s="498"/>
      <c r="CT178" s="498"/>
      <c r="CU178" s="500"/>
      <c r="CV178" s="488"/>
      <c r="CW178" s="498"/>
      <c r="CX178" s="498"/>
      <c r="CY178" s="498"/>
      <c r="CZ178" s="499"/>
      <c r="DA178" s="487"/>
      <c r="DB178" s="498"/>
      <c r="DC178" s="498"/>
      <c r="DD178" s="498"/>
      <c r="DE178" s="500"/>
      <c r="DF178" s="923"/>
      <c r="DG178" s="297"/>
      <c r="DH178" s="69"/>
      <c r="DI178" s="508"/>
      <c r="DJ178" s="509"/>
      <c r="DK178" s="509"/>
      <c r="DL178" s="510"/>
      <c r="DM178" s="511"/>
      <c r="DN178" s="511"/>
    </row>
    <row r="179" spans="1:118" ht="15" customHeight="1">
      <c r="A179" s="519"/>
      <c r="B179" s="519"/>
      <c r="C179" s="520"/>
      <c r="D179" s="919"/>
      <c r="E179" s="1068"/>
      <c r="F179" s="1069"/>
      <c r="G179" s="487"/>
      <c r="H179" s="488"/>
      <c r="I179" s="488"/>
      <c r="J179" s="488"/>
      <c r="K179" s="489"/>
      <c r="L179" s="488"/>
      <c r="M179" s="488"/>
      <c r="N179" s="488"/>
      <c r="O179" s="488"/>
      <c r="P179" s="490"/>
      <c r="Q179" s="487"/>
      <c r="R179" s="488"/>
      <c r="S179" s="488"/>
      <c r="T179" s="488"/>
      <c r="U179" s="489"/>
      <c r="V179" s="488"/>
      <c r="W179" s="488"/>
      <c r="X179" s="488"/>
      <c r="Y179" s="488"/>
      <c r="Z179" s="490"/>
      <c r="AA179" s="487"/>
      <c r="AB179" s="488"/>
      <c r="AC179" s="488"/>
      <c r="AD179" s="488"/>
      <c r="AE179" s="489"/>
      <c r="AF179" s="1"/>
      <c r="AG179" s="1"/>
      <c r="AH179" s="487"/>
      <c r="AI179" s="488"/>
      <c r="AJ179" s="488"/>
      <c r="AK179" s="488"/>
      <c r="AL179" s="489"/>
      <c r="AM179" s="487"/>
      <c r="AN179" s="488"/>
      <c r="AO179" s="488"/>
      <c r="AP179" s="488"/>
      <c r="AQ179" s="489"/>
      <c r="AR179" s="488"/>
      <c r="AS179" s="498"/>
      <c r="AT179" s="498"/>
      <c r="AU179" s="498"/>
      <c r="AV179" s="499"/>
      <c r="AW179" s="487"/>
      <c r="AX179" s="498"/>
      <c r="AY179" s="498"/>
      <c r="AZ179" s="498"/>
      <c r="BA179" s="500"/>
      <c r="BB179" s="488"/>
      <c r="BC179" s="488"/>
      <c r="BD179" s="488"/>
      <c r="BE179" s="488"/>
      <c r="BF179" s="490"/>
      <c r="BG179" s="487"/>
      <c r="BH179" s="488"/>
      <c r="BI179" s="488"/>
      <c r="BJ179" s="488"/>
      <c r="BK179" s="489"/>
      <c r="BL179" s="488"/>
      <c r="BM179" s="488"/>
      <c r="BN179" s="488"/>
      <c r="BO179" s="488"/>
      <c r="BP179" s="490"/>
      <c r="BQ179" s="487"/>
      <c r="BR179" s="488"/>
      <c r="BS179" s="488"/>
      <c r="BT179" s="488"/>
      <c r="BU179" s="489"/>
      <c r="BV179" s="487"/>
      <c r="BW179" s="488"/>
      <c r="BX179" s="488"/>
      <c r="BY179" s="488"/>
      <c r="BZ179" s="489"/>
      <c r="CA179" s="26"/>
      <c r="CB179" s="488"/>
      <c r="CC179" s="488"/>
      <c r="CD179" s="488"/>
      <c r="CE179" s="488"/>
      <c r="CF179" s="490"/>
      <c r="CG179" s="487"/>
      <c r="CH179" s="488"/>
      <c r="CI179" s="488"/>
      <c r="CJ179" s="488"/>
      <c r="CK179" s="489"/>
      <c r="CL179" s="488"/>
      <c r="CM179" s="498"/>
      <c r="CN179" s="498"/>
      <c r="CO179" s="498"/>
      <c r="CP179" s="499"/>
      <c r="CQ179" s="487"/>
      <c r="CR179" s="498"/>
      <c r="CS179" s="498"/>
      <c r="CT179" s="498"/>
      <c r="CU179" s="500"/>
      <c r="CV179" s="488"/>
      <c r="CW179" s="498"/>
      <c r="CX179" s="498"/>
      <c r="CY179" s="498"/>
      <c r="CZ179" s="499"/>
      <c r="DA179" s="487"/>
      <c r="DB179" s="498"/>
      <c r="DC179" s="498"/>
      <c r="DD179" s="498"/>
      <c r="DE179" s="500"/>
      <c r="DF179" s="923"/>
      <c r="DG179" s="297"/>
      <c r="DH179" s="69"/>
      <c r="DI179" s="508"/>
      <c r="DJ179" s="509"/>
      <c r="DK179" s="509"/>
      <c r="DL179" s="510"/>
      <c r="DM179" s="511"/>
      <c r="DN179" s="511"/>
    </row>
    <row r="180" spans="1:118" ht="15" customHeight="1" thickBot="1">
      <c r="A180" s="522"/>
      <c r="B180" s="522"/>
      <c r="C180" s="523"/>
      <c r="D180" s="920"/>
      <c r="E180" s="1077"/>
      <c r="F180" s="1078"/>
      <c r="G180" s="491"/>
      <c r="H180" s="492"/>
      <c r="I180" s="492"/>
      <c r="J180" s="492"/>
      <c r="K180" s="493"/>
      <c r="L180" s="492"/>
      <c r="M180" s="492"/>
      <c r="N180" s="492"/>
      <c r="O180" s="492"/>
      <c r="P180" s="494"/>
      <c r="Q180" s="491"/>
      <c r="R180" s="492"/>
      <c r="S180" s="492"/>
      <c r="T180" s="492"/>
      <c r="U180" s="493"/>
      <c r="V180" s="492"/>
      <c r="W180" s="492"/>
      <c r="X180" s="492"/>
      <c r="Y180" s="492"/>
      <c r="Z180" s="494"/>
      <c r="AA180" s="491"/>
      <c r="AB180" s="492"/>
      <c r="AC180" s="492"/>
      <c r="AD180" s="492"/>
      <c r="AE180" s="493"/>
      <c r="AF180" s="1"/>
      <c r="AG180" s="1"/>
      <c r="AH180" s="491"/>
      <c r="AI180" s="492"/>
      <c r="AJ180" s="492"/>
      <c r="AK180" s="492"/>
      <c r="AL180" s="493"/>
      <c r="AM180" s="491"/>
      <c r="AN180" s="492"/>
      <c r="AO180" s="492"/>
      <c r="AP180" s="492"/>
      <c r="AQ180" s="493"/>
      <c r="AR180" s="492"/>
      <c r="AS180" s="501"/>
      <c r="AT180" s="501"/>
      <c r="AU180" s="501"/>
      <c r="AV180" s="502"/>
      <c r="AW180" s="491"/>
      <c r="AX180" s="501"/>
      <c r="AY180" s="501"/>
      <c r="AZ180" s="501"/>
      <c r="BA180" s="503"/>
      <c r="BB180" s="492"/>
      <c r="BC180" s="492"/>
      <c r="BD180" s="492"/>
      <c r="BE180" s="492"/>
      <c r="BF180" s="494"/>
      <c r="BG180" s="491"/>
      <c r="BH180" s="492"/>
      <c r="BI180" s="492"/>
      <c r="BJ180" s="492"/>
      <c r="BK180" s="493"/>
      <c r="BL180" s="492"/>
      <c r="BM180" s="492"/>
      <c r="BN180" s="492"/>
      <c r="BO180" s="492"/>
      <c r="BP180" s="494"/>
      <c r="BQ180" s="491"/>
      <c r="BR180" s="492"/>
      <c r="BS180" s="492"/>
      <c r="BT180" s="492"/>
      <c r="BU180" s="493"/>
      <c r="BV180" s="491"/>
      <c r="BW180" s="492"/>
      <c r="BX180" s="492"/>
      <c r="BY180" s="492"/>
      <c r="BZ180" s="493"/>
      <c r="CA180" s="27"/>
      <c r="CB180" s="492"/>
      <c r="CC180" s="492"/>
      <c r="CD180" s="492"/>
      <c r="CE180" s="492"/>
      <c r="CF180" s="494"/>
      <c r="CG180" s="491"/>
      <c r="CH180" s="492"/>
      <c r="CI180" s="492"/>
      <c r="CJ180" s="492"/>
      <c r="CK180" s="493"/>
      <c r="CL180" s="492"/>
      <c r="CM180" s="501"/>
      <c r="CN180" s="501"/>
      <c r="CO180" s="501"/>
      <c r="CP180" s="502"/>
      <c r="CQ180" s="491"/>
      <c r="CR180" s="501"/>
      <c r="CS180" s="501"/>
      <c r="CT180" s="501"/>
      <c r="CU180" s="503"/>
      <c r="CV180" s="492"/>
      <c r="CW180" s="501"/>
      <c r="CX180" s="501"/>
      <c r="CY180" s="501"/>
      <c r="CZ180" s="502"/>
      <c r="DA180" s="491"/>
      <c r="DB180" s="501"/>
      <c r="DC180" s="501"/>
      <c r="DD180" s="501"/>
      <c r="DE180" s="503"/>
      <c r="DF180" s="922"/>
      <c r="DG180" s="298"/>
      <c r="DH180" s="70"/>
      <c r="DI180" s="512"/>
      <c r="DJ180" s="513"/>
      <c r="DK180" s="513"/>
      <c r="DL180" s="514"/>
      <c r="DM180" s="515"/>
      <c r="DN180" s="515"/>
    </row>
    <row r="181" spans="1:118" ht="15" customHeight="1">
      <c r="A181" s="516"/>
      <c r="B181" s="516"/>
      <c r="C181" s="517"/>
      <c r="D181" s="921"/>
      <c r="E181" s="1079"/>
      <c r="F181" s="1080"/>
      <c r="G181" s="486"/>
      <c r="H181" s="483"/>
      <c r="I181" s="483"/>
      <c r="J181" s="483"/>
      <c r="K181" s="484"/>
      <c r="L181" s="483"/>
      <c r="M181" s="483"/>
      <c r="N181" s="483"/>
      <c r="O181" s="483"/>
      <c r="P181" s="485"/>
      <c r="Q181" s="486"/>
      <c r="R181" s="483"/>
      <c r="S181" s="483"/>
      <c r="T181" s="483"/>
      <c r="U181" s="484"/>
      <c r="V181" s="483"/>
      <c r="W181" s="483"/>
      <c r="X181" s="483"/>
      <c r="Y181" s="483"/>
      <c r="Z181" s="485"/>
      <c r="AA181" s="486"/>
      <c r="AB181" s="483"/>
      <c r="AC181" s="483"/>
      <c r="AD181" s="483"/>
      <c r="AE181" s="484"/>
      <c r="AF181" s="1"/>
      <c r="AG181" s="1"/>
      <c r="AH181" s="486"/>
      <c r="AI181" s="483"/>
      <c r="AJ181" s="483"/>
      <c r="AK181" s="483"/>
      <c r="AL181" s="484"/>
      <c r="AM181" s="486"/>
      <c r="AN181" s="483"/>
      <c r="AO181" s="483"/>
      <c r="AP181" s="483"/>
      <c r="AQ181" s="484"/>
      <c r="AR181" s="483"/>
      <c r="AS181" s="495"/>
      <c r="AT181" s="495"/>
      <c r="AU181" s="495"/>
      <c r="AV181" s="496"/>
      <c r="AW181" s="486"/>
      <c r="AX181" s="495"/>
      <c r="AY181" s="495"/>
      <c r="AZ181" s="495"/>
      <c r="BA181" s="497"/>
      <c r="BB181" s="483"/>
      <c r="BC181" s="483"/>
      <c r="BD181" s="483"/>
      <c r="BE181" s="483"/>
      <c r="BF181" s="485"/>
      <c r="BG181" s="486"/>
      <c r="BH181" s="483"/>
      <c r="BI181" s="483"/>
      <c r="BJ181" s="483"/>
      <c r="BK181" s="484"/>
      <c r="BL181" s="483"/>
      <c r="BM181" s="483"/>
      <c r="BN181" s="483"/>
      <c r="BO181" s="483"/>
      <c r="BP181" s="485"/>
      <c r="BQ181" s="486"/>
      <c r="BR181" s="483"/>
      <c r="BS181" s="483"/>
      <c r="BT181" s="483"/>
      <c r="BU181" s="484"/>
      <c r="BV181" s="486"/>
      <c r="BW181" s="483"/>
      <c r="BX181" s="483"/>
      <c r="BY181" s="483"/>
      <c r="BZ181" s="484"/>
      <c r="CA181" s="25"/>
      <c r="CB181" s="483"/>
      <c r="CC181" s="483"/>
      <c r="CD181" s="483"/>
      <c r="CE181" s="483"/>
      <c r="CF181" s="485"/>
      <c r="CG181" s="486"/>
      <c r="CH181" s="483"/>
      <c r="CI181" s="483"/>
      <c r="CJ181" s="483"/>
      <c r="CK181" s="484"/>
      <c r="CL181" s="483"/>
      <c r="CM181" s="495"/>
      <c r="CN181" s="495"/>
      <c r="CO181" s="495"/>
      <c r="CP181" s="496"/>
      <c r="CQ181" s="486"/>
      <c r="CR181" s="495"/>
      <c r="CS181" s="495"/>
      <c r="CT181" s="495"/>
      <c r="CU181" s="497"/>
      <c r="CV181" s="483"/>
      <c r="CW181" s="495"/>
      <c r="CX181" s="495"/>
      <c r="CY181" s="495"/>
      <c r="CZ181" s="496"/>
      <c r="DA181" s="486"/>
      <c r="DB181" s="495"/>
      <c r="DC181" s="495"/>
      <c r="DD181" s="495"/>
      <c r="DE181" s="497"/>
      <c r="DF181" s="924"/>
      <c r="DG181" s="296"/>
      <c r="DH181" s="68"/>
      <c r="DI181" s="504"/>
      <c r="DJ181" s="505"/>
      <c r="DK181" s="505"/>
      <c r="DL181" s="506"/>
      <c r="DM181" s="507"/>
      <c r="DN181" s="507"/>
    </row>
    <row r="182" spans="1:118" ht="15" customHeight="1">
      <c r="A182" s="519"/>
      <c r="B182" s="519"/>
      <c r="C182" s="520"/>
      <c r="D182" s="919"/>
      <c r="E182" s="1068"/>
      <c r="F182" s="1069"/>
      <c r="G182" s="487"/>
      <c r="H182" s="488"/>
      <c r="I182" s="488"/>
      <c r="J182" s="488"/>
      <c r="K182" s="489"/>
      <c r="L182" s="488"/>
      <c r="M182" s="488"/>
      <c r="N182" s="488"/>
      <c r="O182" s="488"/>
      <c r="P182" s="490"/>
      <c r="Q182" s="487"/>
      <c r="R182" s="488"/>
      <c r="S182" s="488"/>
      <c r="T182" s="488"/>
      <c r="U182" s="489"/>
      <c r="V182" s="488"/>
      <c r="W182" s="488"/>
      <c r="X182" s="488"/>
      <c r="Y182" s="488"/>
      <c r="Z182" s="490"/>
      <c r="AA182" s="487"/>
      <c r="AB182" s="488"/>
      <c r="AC182" s="488"/>
      <c r="AD182" s="488"/>
      <c r="AE182" s="489"/>
      <c r="AF182" s="1"/>
      <c r="AG182" s="1"/>
      <c r="AH182" s="487"/>
      <c r="AI182" s="488"/>
      <c r="AJ182" s="488"/>
      <c r="AK182" s="488"/>
      <c r="AL182" s="489"/>
      <c r="AM182" s="487"/>
      <c r="AN182" s="488"/>
      <c r="AO182" s="488"/>
      <c r="AP182" s="488"/>
      <c r="AQ182" s="489"/>
      <c r="AR182" s="488"/>
      <c r="AS182" s="498"/>
      <c r="AT182" s="498"/>
      <c r="AU182" s="498"/>
      <c r="AV182" s="499"/>
      <c r="AW182" s="487"/>
      <c r="AX182" s="498"/>
      <c r="AY182" s="498"/>
      <c r="AZ182" s="498"/>
      <c r="BA182" s="500"/>
      <c r="BB182" s="488"/>
      <c r="BC182" s="488"/>
      <c r="BD182" s="488"/>
      <c r="BE182" s="488"/>
      <c r="BF182" s="490"/>
      <c r="BG182" s="487"/>
      <c r="BH182" s="488"/>
      <c r="BI182" s="488"/>
      <c r="BJ182" s="488"/>
      <c r="BK182" s="489"/>
      <c r="BL182" s="488"/>
      <c r="BM182" s="488"/>
      <c r="BN182" s="488"/>
      <c r="BO182" s="488"/>
      <c r="BP182" s="490"/>
      <c r="BQ182" s="487"/>
      <c r="BR182" s="488"/>
      <c r="BS182" s="488"/>
      <c r="BT182" s="488"/>
      <c r="BU182" s="489"/>
      <c r="BV182" s="487"/>
      <c r="BW182" s="488"/>
      <c r="BX182" s="488"/>
      <c r="BY182" s="488"/>
      <c r="BZ182" s="489"/>
      <c r="CA182" s="26"/>
      <c r="CB182" s="488"/>
      <c r="CC182" s="488"/>
      <c r="CD182" s="488"/>
      <c r="CE182" s="488"/>
      <c r="CF182" s="490"/>
      <c r="CG182" s="487"/>
      <c r="CH182" s="488"/>
      <c r="CI182" s="488"/>
      <c r="CJ182" s="488"/>
      <c r="CK182" s="489"/>
      <c r="CL182" s="488"/>
      <c r="CM182" s="498"/>
      <c r="CN182" s="498"/>
      <c r="CO182" s="498"/>
      <c r="CP182" s="499"/>
      <c r="CQ182" s="487"/>
      <c r="CR182" s="498"/>
      <c r="CS182" s="498"/>
      <c r="CT182" s="498"/>
      <c r="CU182" s="500"/>
      <c r="CV182" s="488"/>
      <c r="CW182" s="498"/>
      <c r="CX182" s="498"/>
      <c r="CY182" s="498"/>
      <c r="CZ182" s="499"/>
      <c r="DA182" s="487"/>
      <c r="DB182" s="498"/>
      <c r="DC182" s="498"/>
      <c r="DD182" s="498"/>
      <c r="DE182" s="500"/>
      <c r="DF182" s="923"/>
      <c r="DG182" s="297"/>
      <c r="DH182" s="69"/>
      <c r="DI182" s="508"/>
      <c r="DJ182" s="509"/>
      <c r="DK182" s="509"/>
      <c r="DL182" s="510"/>
      <c r="DM182" s="511"/>
      <c r="DN182" s="511"/>
    </row>
    <row r="183" spans="1:118" ht="15" customHeight="1">
      <c r="A183" s="519"/>
      <c r="B183" s="519"/>
      <c r="C183" s="520"/>
      <c r="D183" s="919"/>
      <c r="E183" s="1068"/>
      <c r="F183" s="1069"/>
      <c r="G183" s="487"/>
      <c r="H183" s="488"/>
      <c r="I183" s="488"/>
      <c r="J183" s="488"/>
      <c r="K183" s="489"/>
      <c r="L183" s="488"/>
      <c r="M183" s="488"/>
      <c r="N183" s="488"/>
      <c r="O183" s="488"/>
      <c r="P183" s="490"/>
      <c r="Q183" s="487"/>
      <c r="R183" s="488"/>
      <c r="S183" s="488"/>
      <c r="T183" s="488"/>
      <c r="U183" s="489"/>
      <c r="V183" s="488"/>
      <c r="W183" s="488"/>
      <c r="X183" s="488"/>
      <c r="Y183" s="488"/>
      <c r="Z183" s="490"/>
      <c r="AA183" s="487"/>
      <c r="AB183" s="488"/>
      <c r="AC183" s="488"/>
      <c r="AD183" s="488"/>
      <c r="AE183" s="489"/>
      <c r="AF183" s="1"/>
      <c r="AG183" s="1"/>
      <c r="AH183" s="487"/>
      <c r="AI183" s="488"/>
      <c r="AJ183" s="488"/>
      <c r="AK183" s="488"/>
      <c r="AL183" s="489"/>
      <c r="AM183" s="487"/>
      <c r="AN183" s="488"/>
      <c r="AO183" s="488"/>
      <c r="AP183" s="488"/>
      <c r="AQ183" s="489"/>
      <c r="AR183" s="488"/>
      <c r="AS183" s="498"/>
      <c r="AT183" s="498"/>
      <c r="AU183" s="498"/>
      <c r="AV183" s="499"/>
      <c r="AW183" s="487"/>
      <c r="AX183" s="498"/>
      <c r="AY183" s="498"/>
      <c r="AZ183" s="498"/>
      <c r="BA183" s="500"/>
      <c r="BB183" s="488"/>
      <c r="BC183" s="488"/>
      <c r="BD183" s="488"/>
      <c r="BE183" s="488"/>
      <c r="BF183" s="490"/>
      <c r="BG183" s="487"/>
      <c r="BH183" s="488"/>
      <c r="BI183" s="488"/>
      <c r="BJ183" s="488"/>
      <c r="BK183" s="489"/>
      <c r="BL183" s="488"/>
      <c r="BM183" s="488"/>
      <c r="BN183" s="488"/>
      <c r="BO183" s="488"/>
      <c r="BP183" s="490"/>
      <c r="BQ183" s="487"/>
      <c r="BR183" s="488"/>
      <c r="BS183" s="488"/>
      <c r="BT183" s="488"/>
      <c r="BU183" s="489"/>
      <c r="BV183" s="487"/>
      <c r="BW183" s="488"/>
      <c r="BX183" s="488"/>
      <c r="BY183" s="488"/>
      <c r="BZ183" s="489"/>
      <c r="CA183" s="26"/>
      <c r="CB183" s="488"/>
      <c r="CC183" s="488"/>
      <c r="CD183" s="488"/>
      <c r="CE183" s="488"/>
      <c r="CF183" s="490"/>
      <c r="CG183" s="487"/>
      <c r="CH183" s="488"/>
      <c r="CI183" s="488"/>
      <c r="CJ183" s="488"/>
      <c r="CK183" s="489"/>
      <c r="CL183" s="488"/>
      <c r="CM183" s="498"/>
      <c r="CN183" s="498"/>
      <c r="CO183" s="498"/>
      <c r="CP183" s="499"/>
      <c r="CQ183" s="487"/>
      <c r="CR183" s="498"/>
      <c r="CS183" s="498"/>
      <c r="CT183" s="498"/>
      <c r="CU183" s="500"/>
      <c r="CV183" s="488"/>
      <c r="CW183" s="498"/>
      <c r="CX183" s="498"/>
      <c r="CY183" s="498"/>
      <c r="CZ183" s="499"/>
      <c r="DA183" s="487"/>
      <c r="DB183" s="498"/>
      <c r="DC183" s="498"/>
      <c r="DD183" s="498"/>
      <c r="DE183" s="500"/>
      <c r="DF183" s="923"/>
      <c r="DG183" s="297"/>
      <c r="DH183" s="69"/>
      <c r="DI183" s="508"/>
      <c r="DJ183" s="509"/>
      <c r="DK183" s="509"/>
      <c r="DL183" s="510"/>
      <c r="DM183" s="511"/>
      <c r="DN183" s="511"/>
    </row>
    <row r="184" spans="1:118" ht="15" customHeight="1">
      <c r="A184" s="519"/>
      <c r="B184" s="519"/>
      <c r="C184" s="520"/>
      <c r="D184" s="919"/>
      <c r="E184" s="1068"/>
      <c r="F184" s="1069"/>
      <c r="G184" s="487"/>
      <c r="H184" s="488"/>
      <c r="I184" s="488"/>
      <c r="J184" s="488"/>
      <c r="K184" s="489"/>
      <c r="L184" s="488"/>
      <c r="M184" s="488"/>
      <c r="N184" s="488"/>
      <c r="O184" s="488"/>
      <c r="P184" s="490"/>
      <c r="Q184" s="487"/>
      <c r="R184" s="488"/>
      <c r="S184" s="488"/>
      <c r="T184" s="488"/>
      <c r="U184" s="489"/>
      <c r="V184" s="488"/>
      <c r="W184" s="488"/>
      <c r="X184" s="488"/>
      <c r="Y184" s="488"/>
      <c r="Z184" s="490"/>
      <c r="AA184" s="487"/>
      <c r="AB184" s="488"/>
      <c r="AC184" s="488"/>
      <c r="AD184" s="488"/>
      <c r="AE184" s="489"/>
      <c r="AF184" s="1"/>
      <c r="AG184" s="1"/>
      <c r="AH184" s="487"/>
      <c r="AI184" s="488"/>
      <c r="AJ184" s="488"/>
      <c r="AK184" s="488"/>
      <c r="AL184" s="489"/>
      <c r="AM184" s="487"/>
      <c r="AN184" s="488"/>
      <c r="AO184" s="488"/>
      <c r="AP184" s="488"/>
      <c r="AQ184" s="489"/>
      <c r="AR184" s="488"/>
      <c r="AS184" s="498"/>
      <c r="AT184" s="498"/>
      <c r="AU184" s="498"/>
      <c r="AV184" s="499"/>
      <c r="AW184" s="487"/>
      <c r="AX184" s="498"/>
      <c r="AY184" s="498"/>
      <c r="AZ184" s="498"/>
      <c r="BA184" s="500"/>
      <c r="BB184" s="488"/>
      <c r="BC184" s="488"/>
      <c r="BD184" s="488"/>
      <c r="BE184" s="488"/>
      <c r="BF184" s="490"/>
      <c r="BG184" s="487"/>
      <c r="BH184" s="488"/>
      <c r="BI184" s="488"/>
      <c r="BJ184" s="488"/>
      <c r="BK184" s="489"/>
      <c r="BL184" s="488"/>
      <c r="BM184" s="488"/>
      <c r="BN184" s="488"/>
      <c r="BO184" s="488"/>
      <c r="BP184" s="490"/>
      <c r="BQ184" s="487"/>
      <c r="BR184" s="488"/>
      <c r="BS184" s="488"/>
      <c r="BT184" s="488"/>
      <c r="BU184" s="489"/>
      <c r="BV184" s="487"/>
      <c r="BW184" s="488"/>
      <c r="BX184" s="488"/>
      <c r="BY184" s="488"/>
      <c r="BZ184" s="489"/>
      <c r="CA184" s="26"/>
      <c r="CB184" s="488"/>
      <c r="CC184" s="488"/>
      <c r="CD184" s="488"/>
      <c r="CE184" s="488"/>
      <c r="CF184" s="490"/>
      <c r="CG184" s="487"/>
      <c r="CH184" s="488"/>
      <c r="CI184" s="488"/>
      <c r="CJ184" s="488"/>
      <c r="CK184" s="489"/>
      <c r="CL184" s="488"/>
      <c r="CM184" s="498"/>
      <c r="CN184" s="498"/>
      <c r="CO184" s="498"/>
      <c r="CP184" s="499"/>
      <c r="CQ184" s="487"/>
      <c r="CR184" s="498"/>
      <c r="CS184" s="498"/>
      <c r="CT184" s="498"/>
      <c r="CU184" s="500"/>
      <c r="CV184" s="488"/>
      <c r="CW184" s="498"/>
      <c r="CX184" s="498"/>
      <c r="CY184" s="498"/>
      <c r="CZ184" s="499"/>
      <c r="DA184" s="487"/>
      <c r="DB184" s="498"/>
      <c r="DC184" s="498"/>
      <c r="DD184" s="498"/>
      <c r="DE184" s="500"/>
      <c r="DF184" s="923"/>
      <c r="DG184" s="297"/>
      <c r="DH184" s="69"/>
      <c r="DI184" s="508"/>
      <c r="DJ184" s="509"/>
      <c r="DK184" s="509"/>
      <c r="DL184" s="510"/>
      <c r="DM184" s="511"/>
      <c r="DN184" s="511"/>
    </row>
    <row r="185" spans="1:118" ht="15" customHeight="1" thickBot="1">
      <c r="A185" s="522"/>
      <c r="B185" s="522"/>
      <c r="C185" s="523"/>
      <c r="D185" s="920"/>
      <c r="E185" s="1077"/>
      <c r="F185" s="1078"/>
      <c r="G185" s="491"/>
      <c r="H185" s="492"/>
      <c r="I185" s="492"/>
      <c r="J185" s="492"/>
      <c r="K185" s="493"/>
      <c r="L185" s="492"/>
      <c r="M185" s="492"/>
      <c r="N185" s="492"/>
      <c r="O185" s="492"/>
      <c r="P185" s="494"/>
      <c r="Q185" s="491"/>
      <c r="R185" s="492"/>
      <c r="S185" s="492"/>
      <c r="T185" s="492"/>
      <c r="U185" s="493"/>
      <c r="V185" s="492"/>
      <c r="W185" s="492"/>
      <c r="X185" s="492"/>
      <c r="Y185" s="492"/>
      <c r="Z185" s="494"/>
      <c r="AA185" s="491"/>
      <c r="AB185" s="492"/>
      <c r="AC185" s="492"/>
      <c r="AD185" s="492"/>
      <c r="AE185" s="493"/>
      <c r="AF185" s="1"/>
      <c r="AG185" s="1"/>
      <c r="AH185" s="491"/>
      <c r="AI185" s="492"/>
      <c r="AJ185" s="492"/>
      <c r="AK185" s="492"/>
      <c r="AL185" s="493"/>
      <c r="AM185" s="491"/>
      <c r="AN185" s="492"/>
      <c r="AO185" s="492"/>
      <c r="AP185" s="492"/>
      <c r="AQ185" s="493"/>
      <c r="AR185" s="492"/>
      <c r="AS185" s="501"/>
      <c r="AT185" s="501"/>
      <c r="AU185" s="501"/>
      <c r="AV185" s="502"/>
      <c r="AW185" s="491"/>
      <c r="AX185" s="501"/>
      <c r="AY185" s="501"/>
      <c r="AZ185" s="501"/>
      <c r="BA185" s="503"/>
      <c r="BB185" s="492"/>
      <c r="BC185" s="492"/>
      <c r="BD185" s="492"/>
      <c r="BE185" s="492"/>
      <c r="BF185" s="494"/>
      <c r="BG185" s="491"/>
      <c r="BH185" s="492"/>
      <c r="BI185" s="492"/>
      <c r="BJ185" s="492"/>
      <c r="BK185" s="493"/>
      <c r="BL185" s="492"/>
      <c r="BM185" s="492"/>
      <c r="BN185" s="492"/>
      <c r="BO185" s="492"/>
      <c r="BP185" s="494"/>
      <c r="BQ185" s="491"/>
      <c r="BR185" s="492"/>
      <c r="BS185" s="492"/>
      <c r="BT185" s="492"/>
      <c r="BU185" s="493"/>
      <c r="BV185" s="491"/>
      <c r="BW185" s="492"/>
      <c r="BX185" s="492"/>
      <c r="BY185" s="492"/>
      <c r="BZ185" s="493"/>
      <c r="CA185" s="27"/>
      <c r="CB185" s="492"/>
      <c r="CC185" s="492"/>
      <c r="CD185" s="492"/>
      <c r="CE185" s="492"/>
      <c r="CF185" s="494"/>
      <c r="CG185" s="491"/>
      <c r="CH185" s="492"/>
      <c r="CI185" s="492"/>
      <c r="CJ185" s="492"/>
      <c r="CK185" s="493"/>
      <c r="CL185" s="492"/>
      <c r="CM185" s="501"/>
      <c r="CN185" s="501"/>
      <c r="CO185" s="501"/>
      <c r="CP185" s="502"/>
      <c r="CQ185" s="491"/>
      <c r="CR185" s="501"/>
      <c r="CS185" s="501"/>
      <c r="CT185" s="501"/>
      <c r="CU185" s="503"/>
      <c r="CV185" s="492"/>
      <c r="CW185" s="501"/>
      <c r="CX185" s="501"/>
      <c r="CY185" s="501"/>
      <c r="CZ185" s="502"/>
      <c r="DA185" s="491"/>
      <c r="DB185" s="501"/>
      <c r="DC185" s="501"/>
      <c r="DD185" s="501"/>
      <c r="DE185" s="503"/>
      <c r="DF185" s="922"/>
      <c r="DG185" s="298"/>
      <c r="DH185" s="70"/>
      <c r="DI185" s="512"/>
      <c r="DJ185" s="513"/>
      <c r="DK185" s="513"/>
      <c r="DL185" s="514"/>
      <c r="DM185" s="515"/>
      <c r="DN185" s="515"/>
    </row>
    <row r="186" spans="1:118" ht="15" customHeight="1">
      <c r="A186" s="516"/>
      <c r="B186" s="516"/>
      <c r="C186" s="517"/>
      <c r="D186" s="921"/>
      <c r="E186" s="1079"/>
      <c r="F186" s="1080"/>
      <c r="G186" s="486"/>
      <c r="H186" s="483"/>
      <c r="I186" s="483"/>
      <c r="J186" s="483"/>
      <c r="K186" s="484"/>
      <c r="L186" s="483"/>
      <c r="M186" s="483"/>
      <c r="N186" s="483"/>
      <c r="O186" s="483"/>
      <c r="P186" s="485"/>
      <c r="Q186" s="486"/>
      <c r="R186" s="483"/>
      <c r="S186" s="483"/>
      <c r="T186" s="483"/>
      <c r="U186" s="484"/>
      <c r="V186" s="483"/>
      <c r="W186" s="483"/>
      <c r="X186" s="483"/>
      <c r="Y186" s="483"/>
      <c r="Z186" s="485"/>
      <c r="AA186" s="486"/>
      <c r="AB186" s="483"/>
      <c r="AC186" s="483"/>
      <c r="AD186" s="483"/>
      <c r="AE186" s="484"/>
      <c r="AF186" s="1"/>
      <c r="AG186" s="1"/>
      <c r="AH186" s="486"/>
      <c r="AI186" s="483"/>
      <c r="AJ186" s="483"/>
      <c r="AK186" s="483"/>
      <c r="AL186" s="484"/>
      <c r="AM186" s="486"/>
      <c r="AN186" s="483"/>
      <c r="AO186" s="483"/>
      <c r="AP186" s="483"/>
      <c r="AQ186" s="484"/>
      <c r="AR186" s="483"/>
      <c r="AS186" s="495"/>
      <c r="AT186" s="495"/>
      <c r="AU186" s="495"/>
      <c r="AV186" s="496"/>
      <c r="AW186" s="486"/>
      <c r="AX186" s="495"/>
      <c r="AY186" s="495"/>
      <c r="AZ186" s="495"/>
      <c r="BA186" s="497"/>
      <c r="BB186" s="483"/>
      <c r="BC186" s="483"/>
      <c r="BD186" s="483"/>
      <c r="BE186" s="483"/>
      <c r="BF186" s="485"/>
      <c r="BG186" s="486"/>
      <c r="BH186" s="483"/>
      <c r="BI186" s="483"/>
      <c r="BJ186" s="483"/>
      <c r="BK186" s="484"/>
      <c r="BL186" s="483"/>
      <c r="BM186" s="483"/>
      <c r="BN186" s="483"/>
      <c r="BO186" s="483"/>
      <c r="BP186" s="485"/>
      <c r="BQ186" s="486"/>
      <c r="BR186" s="483"/>
      <c r="BS186" s="483"/>
      <c r="BT186" s="483"/>
      <c r="BU186" s="484"/>
      <c r="BV186" s="486"/>
      <c r="BW186" s="483"/>
      <c r="BX186" s="483"/>
      <c r="BY186" s="483"/>
      <c r="BZ186" s="484"/>
      <c r="CA186" s="25"/>
      <c r="CB186" s="483"/>
      <c r="CC186" s="483"/>
      <c r="CD186" s="483"/>
      <c r="CE186" s="483"/>
      <c r="CF186" s="485"/>
      <c r="CG186" s="486"/>
      <c r="CH186" s="483"/>
      <c r="CI186" s="483"/>
      <c r="CJ186" s="483"/>
      <c r="CK186" s="484"/>
      <c r="CL186" s="483"/>
      <c r="CM186" s="495"/>
      <c r="CN186" s="495"/>
      <c r="CO186" s="495"/>
      <c r="CP186" s="496"/>
      <c r="CQ186" s="486"/>
      <c r="CR186" s="495"/>
      <c r="CS186" s="495"/>
      <c r="CT186" s="495"/>
      <c r="CU186" s="497"/>
      <c r="CV186" s="483"/>
      <c r="CW186" s="495"/>
      <c r="CX186" s="495"/>
      <c r="CY186" s="495"/>
      <c r="CZ186" s="496"/>
      <c r="DA186" s="486"/>
      <c r="DB186" s="495"/>
      <c r="DC186" s="495"/>
      <c r="DD186" s="495"/>
      <c r="DE186" s="497"/>
      <c r="DF186" s="924"/>
      <c r="DG186" s="296"/>
      <c r="DH186" s="68"/>
      <c r="DI186" s="504"/>
      <c r="DJ186" s="505"/>
      <c r="DK186" s="505"/>
      <c r="DL186" s="506"/>
      <c r="DM186" s="507"/>
      <c r="DN186" s="507"/>
    </row>
    <row r="187" spans="1:118" ht="15" customHeight="1">
      <c r="A187" s="519"/>
      <c r="B187" s="519"/>
      <c r="C187" s="520"/>
      <c r="D187" s="919"/>
      <c r="E187" s="1068"/>
      <c r="F187" s="1069"/>
      <c r="G187" s="487"/>
      <c r="H187" s="488"/>
      <c r="I187" s="488"/>
      <c r="J187" s="488"/>
      <c r="K187" s="489"/>
      <c r="L187" s="488"/>
      <c r="M187" s="488"/>
      <c r="N187" s="488"/>
      <c r="O187" s="488"/>
      <c r="P187" s="490"/>
      <c r="Q187" s="487"/>
      <c r="R187" s="488"/>
      <c r="S187" s="488"/>
      <c r="T187" s="488"/>
      <c r="U187" s="489"/>
      <c r="V187" s="488"/>
      <c r="W187" s="488"/>
      <c r="X187" s="488"/>
      <c r="Y187" s="488"/>
      <c r="Z187" s="490"/>
      <c r="AA187" s="487"/>
      <c r="AB187" s="488"/>
      <c r="AC187" s="488"/>
      <c r="AD187" s="488"/>
      <c r="AE187" s="489"/>
      <c r="AF187" s="1"/>
      <c r="AG187" s="1"/>
      <c r="AH187" s="487"/>
      <c r="AI187" s="488"/>
      <c r="AJ187" s="488"/>
      <c r="AK187" s="488"/>
      <c r="AL187" s="489"/>
      <c r="AM187" s="487"/>
      <c r="AN187" s="488"/>
      <c r="AO187" s="488"/>
      <c r="AP187" s="488"/>
      <c r="AQ187" s="489"/>
      <c r="AR187" s="488"/>
      <c r="AS187" s="498"/>
      <c r="AT187" s="498"/>
      <c r="AU187" s="498"/>
      <c r="AV187" s="499"/>
      <c r="AW187" s="487"/>
      <c r="AX187" s="498"/>
      <c r="AY187" s="498"/>
      <c r="AZ187" s="498"/>
      <c r="BA187" s="500"/>
      <c r="BB187" s="488"/>
      <c r="BC187" s="488"/>
      <c r="BD187" s="488"/>
      <c r="BE187" s="488"/>
      <c r="BF187" s="490"/>
      <c r="BG187" s="487"/>
      <c r="BH187" s="488"/>
      <c r="BI187" s="488"/>
      <c r="BJ187" s="488"/>
      <c r="BK187" s="489"/>
      <c r="BL187" s="488"/>
      <c r="BM187" s="488"/>
      <c r="BN187" s="488"/>
      <c r="BO187" s="488"/>
      <c r="BP187" s="490"/>
      <c r="BQ187" s="487"/>
      <c r="BR187" s="488"/>
      <c r="BS187" s="488"/>
      <c r="BT187" s="488"/>
      <c r="BU187" s="489"/>
      <c r="BV187" s="487"/>
      <c r="BW187" s="488"/>
      <c r="BX187" s="488"/>
      <c r="BY187" s="488"/>
      <c r="BZ187" s="489"/>
      <c r="CA187" s="26"/>
      <c r="CB187" s="488"/>
      <c r="CC187" s="488"/>
      <c r="CD187" s="488"/>
      <c r="CE187" s="488"/>
      <c r="CF187" s="490"/>
      <c r="CG187" s="487"/>
      <c r="CH187" s="488"/>
      <c r="CI187" s="488"/>
      <c r="CJ187" s="488"/>
      <c r="CK187" s="489"/>
      <c r="CL187" s="488"/>
      <c r="CM187" s="498"/>
      <c r="CN187" s="498"/>
      <c r="CO187" s="498"/>
      <c r="CP187" s="499"/>
      <c r="CQ187" s="487"/>
      <c r="CR187" s="498"/>
      <c r="CS187" s="498"/>
      <c r="CT187" s="498"/>
      <c r="CU187" s="500"/>
      <c r="CV187" s="488"/>
      <c r="CW187" s="498"/>
      <c r="CX187" s="498"/>
      <c r="CY187" s="498"/>
      <c r="CZ187" s="499"/>
      <c r="DA187" s="487"/>
      <c r="DB187" s="498"/>
      <c r="DC187" s="498"/>
      <c r="DD187" s="498"/>
      <c r="DE187" s="500"/>
      <c r="DF187" s="923"/>
      <c r="DG187" s="297"/>
      <c r="DH187" s="69"/>
      <c r="DI187" s="508"/>
      <c r="DJ187" s="509"/>
      <c r="DK187" s="509"/>
      <c r="DL187" s="510"/>
      <c r="DM187" s="511"/>
      <c r="DN187" s="511"/>
    </row>
    <row r="188" spans="1:118" ht="15" customHeight="1">
      <c r="A188" s="519"/>
      <c r="B188" s="519"/>
      <c r="C188" s="520"/>
      <c r="D188" s="919"/>
      <c r="E188" s="1068"/>
      <c r="F188" s="1069"/>
      <c r="G188" s="487"/>
      <c r="H188" s="488"/>
      <c r="I188" s="488"/>
      <c r="J188" s="488"/>
      <c r="K188" s="489"/>
      <c r="L188" s="488"/>
      <c r="M188" s="488"/>
      <c r="N188" s="488"/>
      <c r="O188" s="488"/>
      <c r="P188" s="490"/>
      <c r="Q188" s="487"/>
      <c r="R188" s="488"/>
      <c r="S188" s="488"/>
      <c r="T188" s="488"/>
      <c r="U188" s="489"/>
      <c r="V188" s="488"/>
      <c r="W188" s="488"/>
      <c r="X188" s="488"/>
      <c r="Y188" s="488"/>
      <c r="Z188" s="490"/>
      <c r="AA188" s="487"/>
      <c r="AB188" s="488"/>
      <c r="AC188" s="488"/>
      <c r="AD188" s="488"/>
      <c r="AE188" s="489"/>
      <c r="AF188" s="1"/>
      <c r="AG188" s="1"/>
      <c r="AH188" s="487"/>
      <c r="AI188" s="488"/>
      <c r="AJ188" s="488"/>
      <c r="AK188" s="488"/>
      <c r="AL188" s="489"/>
      <c r="AM188" s="487"/>
      <c r="AN188" s="488"/>
      <c r="AO188" s="488"/>
      <c r="AP188" s="488"/>
      <c r="AQ188" s="489"/>
      <c r="AR188" s="488"/>
      <c r="AS188" s="498"/>
      <c r="AT188" s="498"/>
      <c r="AU188" s="498"/>
      <c r="AV188" s="499"/>
      <c r="AW188" s="487"/>
      <c r="AX188" s="498"/>
      <c r="AY188" s="498"/>
      <c r="AZ188" s="498"/>
      <c r="BA188" s="500"/>
      <c r="BB188" s="488"/>
      <c r="BC188" s="488"/>
      <c r="BD188" s="488"/>
      <c r="BE188" s="488"/>
      <c r="BF188" s="490"/>
      <c r="BG188" s="487"/>
      <c r="BH188" s="488"/>
      <c r="BI188" s="488"/>
      <c r="BJ188" s="488"/>
      <c r="BK188" s="489"/>
      <c r="BL188" s="488"/>
      <c r="BM188" s="488"/>
      <c r="BN188" s="488"/>
      <c r="BO188" s="488"/>
      <c r="BP188" s="490"/>
      <c r="BQ188" s="487"/>
      <c r="BR188" s="488"/>
      <c r="BS188" s="488"/>
      <c r="BT188" s="488"/>
      <c r="BU188" s="489"/>
      <c r="BV188" s="487"/>
      <c r="BW188" s="488"/>
      <c r="BX188" s="488"/>
      <c r="BY188" s="488"/>
      <c r="BZ188" s="489"/>
      <c r="CA188" s="26"/>
      <c r="CB188" s="488"/>
      <c r="CC188" s="488"/>
      <c r="CD188" s="488"/>
      <c r="CE188" s="488"/>
      <c r="CF188" s="490"/>
      <c r="CG188" s="487"/>
      <c r="CH188" s="488"/>
      <c r="CI188" s="488"/>
      <c r="CJ188" s="488"/>
      <c r="CK188" s="489"/>
      <c r="CL188" s="488"/>
      <c r="CM188" s="498"/>
      <c r="CN188" s="498"/>
      <c r="CO188" s="498"/>
      <c r="CP188" s="499"/>
      <c r="CQ188" s="487"/>
      <c r="CR188" s="498"/>
      <c r="CS188" s="498"/>
      <c r="CT188" s="498"/>
      <c r="CU188" s="500"/>
      <c r="CV188" s="488"/>
      <c r="CW188" s="498"/>
      <c r="CX188" s="498"/>
      <c r="CY188" s="498"/>
      <c r="CZ188" s="499"/>
      <c r="DA188" s="487"/>
      <c r="DB188" s="498"/>
      <c r="DC188" s="498"/>
      <c r="DD188" s="498"/>
      <c r="DE188" s="500"/>
      <c r="DF188" s="923"/>
      <c r="DG188" s="297"/>
      <c r="DH188" s="69"/>
      <c r="DI188" s="508"/>
      <c r="DJ188" s="509"/>
      <c r="DK188" s="509"/>
      <c r="DL188" s="510"/>
      <c r="DM188" s="511"/>
      <c r="DN188" s="511"/>
    </row>
    <row r="189" spans="1:118" ht="15" customHeight="1">
      <c r="A189" s="519"/>
      <c r="B189" s="519"/>
      <c r="C189" s="520"/>
      <c r="D189" s="919"/>
      <c r="E189" s="1068"/>
      <c r="F189" s="1069"/>
      <c r="G189" s="487"/>
      <c r="H189" s="488"/>
      <c r="I189" s="488"/>
      <c r="J189" s="488"/>
      <c r="K189" s="489"/>
      <c r="L189" s="488"/>
      <c r="M189" s="488"/>
      <c r="N189" s="488"/>
      <c r="O189" s="488"/>
      <c r="P189" s="490"/>
      <c r="Q189" s="487"/>
      <c r="R189" s="488"/>
      <c r="S189" s="488"/>
      <c r="T189" s="488"/>
      <c r="U189" s="489"/>
      <c r="V189" s="488"/>
      <c r="W189" s="488"/>
      <c r="X189" s="488"/>
      <c r="Y189" s="488"/>
      <c r="Z189" s="490"/>
      <c r="AA189" s="487"/>
      <c r="AB189" s="488"/>
      <c r="AC189" s="488"/>
      <c r="AD189" s="488"/>
      <c r="AE189" s="489"/>
      <c r="AF189" s="1"/>
      <c r="AG189" s="1"/>
      <c r="AH189" s="487"/>
      <c r="AI189" s="488"/>
      <c r="AJ189" s="488"/>
      <c r="AK189" s="488"/>
      <c r="AL189" s="489"/>
      <c r="AM189" s="487"/>
      <c r="AN189" s="488"/>
      <c r="AO189" s="488"/>
      <c r="AP189" s="488"/>
      <c r="AQ189" s="489"/>
      <c r="AR189" s="488"/>
      <c r="AS189" s="498"/>
      <c r="AT189" s="498"/>
      <c r="AU189" s="498"/>
      <c r="AV189" s="499"/>
      <c r="AW189" s="487"/>
      <c r="AX189" s="498"/>
      <c r="AY189" s="498"/>
      <c r="AZ189" s="498"/>
      <c r="BA189" s="500"/>
      <c r="BB189" s="488"/>
      <c r="BC189" s="488"/>
      <c r="BD189" s="488"/>
      <c r="BE189" s="488"/>
      <c r="BF189" s="490"/>
      <c r="BG189" s="487"/>
      <c r="BH189" s="488"/>
      <c r="BI189" s="488"/>
      <c r="BJ189" s="488"/>
      <c r="BK189" s="489"/>
      <c r="BL189" s="488"/>
      <c r="BM189" s="488"/>
      <c r="BN189" s="488"/>
      <c r="BO189" s="488"/>
      <c r="BP189" s="490"/>
      <c r="BQ189" s="487"/>
      <c r="BR189" s="488"/>
      <c r="BS189" s="488"/>
      <c r="BT189" s="488"/>
      <c r="BU189" s="489"/>
      <c r="BV189" s="487"/>
      <c r="BW189" s="488"/>
      <c r="BX189" s="488"/>
      <c r="BY189" s="488"/>
      <c r="BZ189" s="489"/>
      <c r="CA189" s="26"/>
      <c r="CB189" s="488"/>
      <c r="CC189" s="488"/>
      <c r="CD189" s="488"/>
      <c r="CE189" s="488"/>
      <c r="CF189" s="490"/>
      <c r="CG189" s="487"/>
      <c r="CH189" s="488"/>
      <c r="CI189" s="488"/>
      <c r="CJ189" s="488"/>
      <c r="CK189" s="489"/>
      <c r="CL189" s="488"/>
      <c r="CM189" s="498"/>
      <c r="CN189" s="498"/>
      <c r="CO189" s="498"/>
      <c r="CP189" s="499"/>
      <c r="CQ189" s="487"/>
      <c r="CR189" s="498"/>
      <c r="CS189" s="498"/>
      <c r="CT189" s="498"/>
      <c r="CU189" s="500"/>
      <c r="CV189" s="488"/>
      <c r="CW189" s="498"/>
      <c r="CX189" s="498"/>
      <c r="CY189" s="498"/>
      <c r="CZ189" s="499"/>
      <c r="DA189" s="487"/>
      <c r="DB189" s="498"/>
      <c r="DC189" s="498"/>
      <c r="DD189" s="498"/>
      <c r="DE189" s="500"/>
      <c r="DF189" s="923"/>
      <c r="DG189" s="297"/>
      <c r="DH189" s="69"/>
      <c r="DI189" s="508"/>
      <c r="DJ189" s="509"/>
      <c r="DK189" s="509"/>
      <c r="DL189" s="510"/>
      <c r="DM189" s="511"/>
      <c r="DN189" s="511"/>
    </row>
    <row r="190" spans="1:118" ht="15" customHeight="1" thickBot="1">
      <c r="A190" s="522"/>
      <c r="B190" s="522"/>
      <c r="C190" s="523"/>
      <c r="D190" s="920"/>
      <c r="E190" s="1077"/>
      <c r="F190" s="1078"/>
      <c r="G190" s="491"/>
      <c r="H190" s="492"/>
      <c r="I190" s="492"/>
      <c r="J190" s="492"/>
      <c r="K190" s="493"/>
      <c r="L190" s="492"/>
      <c r="M190" s="492"/>
      <c r="N190" s="492"/>
      <c r="O190" s="492"/>
      <c r="P190" s="494"/>
      <c r="Q190" s="491"/>
      <c r="R190" s="492"/>
      <c r="S190" s="492"/>
      <c r="T190" s="492"/>
      <c r="U190" s="493"/>
      <c r="V190" s="492"/>
      <c r="W190" s="492"/>
      <c r="X190" s="492"/>
      <c r="Y190" s="492"/>
      <c r="Z190" s="494"/>
      <c r="AA190" s="491"/>
      <c r="AB190" s="492"/>
      <c r="AC190" s="492"/>
      <c r="AD190" s="492"/>
      <c r="AE190" s="493"/>
      <c r="AF190" s="1"/>
      <c r="AG190" s="1"/>
      <c r="AH190" s="491"/>
      <c r="AI190" s="492"/>
      <c r="AJ190" s="492"/>
      <c r="AK190" s="492"/>
      <c r="AL190" s="493"/>
      <c r="AM190" s="491"/>
      <c r="AN190" s="492"/>
      <c r="AO190" s="492"/>
      <c r="AP190" s="492"/>
      <c r="AQ190" s="493"/>
      <c r="AR190" s="492"/>
      <c r="AS190" s="501"/>
      <c r="AT190" s="501"/>
      <c r="AU190" s="501"/>
      <c r="AV190" s="502"/>
      <c r="AW190" s="491"/>
      <c r="AX190" s="501"/>
      <c r="AY190" s="501"/>
      <c r="AZ190" s="501"/>
      <c r="BA190" s="503"/>
      <c r="BB190" s="492"/>
      <c r="BC190" s="492"/>
      <c r="BD190" s="492"/>
      <c r="BE190" s="492"/>
      <c r="BF190" s="494"/>
      <c r="BG190" s="491"/>
      <c r="BH190" s="492"/>
      <c r="BI190" s="492"/>
      <c r="BJ190" s="492"/>
      <c r="BK190" s="493"/>
      <c r="BL190" s="492"/>
      <c r="BM190" s="492"/>
      <c r="BN190" s="492"/>
      <c r="BO190" s="492"/>
      <c r="BP190" s="494"/>
      <c r="BQ190" s="491"/>
      <c r="BR190" s="492"/>
      <c r="BS190" s="492"/>
      <c r="BT190" s="492"/>
      <c r="BU190" s="493"/>
      <c r="BV190" s="491"/>
      <c r="BW190" s="492"/>
      <c r="BX190" s="492"/>
      <c r="BY190" s="492"/>
      <c r="BZ190" s="493"/>
      <c r="CA190" s="27"/>
      <c r="CB190" s="492"/>
      <c r="CC190" s="492"/>
      <c r="CD190" s="492"/>
      <c r="CE190" s="492"/>
      <c r="CF190" s="494"/>
      <c r="CG190" s="491"/>
      <c r="CH190" s="492"/>
      <c r="CI190" s="492"/>
      <c r="CJ190" s="492"/>
      <c r="CK190" s="493"/>
      <c r="CL190" s="492"/>
      <c r="CM190" s="501"/>
      <c r="CN190" s="501"/>
      <c r="CO190" s="501"/>
      <c r="CP190" s="502"/>
      <c r="CQ190" s="491"/>
      <c r="CR190" s="501"/>
      <c r="CS190" s="501"/>
      <c r="CT190" s="501"/>
      <c r="CU190" s="503"/>
      <c r="CV190" s="492"/>
      <c r="CW190" s="501"/>
      <c r="CX190" s="501"/>
      <c r="CY190" s="501"/>
      <c r="CZ190" s="502"/>
      <c r="DA190" s="491"/>
      <c r="DB190" s="501"/>
      <c r="DC190" s="501"/>
      <c r="DD190" s="501"/>
      <c r="DE190" s="503"/>
      <c r="DF190" s="922"/>
      <c r="DG190" s="298"/>
      <c r="DH190" s="70"/>
      <c r="DI190" s="512"/>
      <c r="DJ190" s="513"/>
      <c r="DK190" s="513"/>
      <c r="DL190" s="514"/>
      <c r="DM190" s="515"/>
      <c r="DN190" s="515"/>
    </row>
    <row r="191" spans="1:118" ht="15" customHeight="1">
      <c r="A191" s="516"/>
      <c r="B191" s="516"/>
      <c r="C191" s="517"/>
      <c r="D191" s="921"/>
      <c r="E191" s="1079"/>
      <c r="F191" s="1080"/>
      <c r="G191" s="486"/>
      <c r="H191" s="483"/>
      <c r="I191" s="483"/>
      <c r="J191" s="483"/>
      <c r="K191" s="484"/>
      <c r="L191" s="483"/>
      <c r="M191" s="483"/>
      <c r="N191" s="483"/>
      <c r="O191" s="483"/>
      <c r="P191" s="485"/>
      <c r="Q191" s="486"/>
      <c r="R191" s="483"/>
      <c r="S191" s="483"/>
      <c r="T191" s="483"/>
      <c r="U191" s="484"/>
      <c r="V191" s="483"/>
      <c r="W191" s="483"/>
      <c r="X191" s="483"/>
      <c r="Y191" s="483"/>
      <c r="Z191" s="485"/>
      <c r="AA191" s="486"/>
      <c r="AB191" s="483"/>
      <c r="AC191" s="483"/>
      <c r="AD191" s="483"/>
      <c r="AE191" s="484"/>
      <c r="AF191" s="1"/>
      <c r="AG191" s="1"/>
      <c r="AH191" s="486"/>
      <c r="AI191" s="483"/>
      <c r="AJ191" s="483"/>
      <c r="AK191" s="483"/>
      <c r="AL191" s="484"/>
      <c r="AM191" s="486"/>
      <c r="AN191" s="483"/>
      <c r="AO191" s="483"/>
      <c r="AP191" s="483"/>
      <c r="AQ191" s="484"/>
      <c r="AR191" s="483"/>
      <c r="AS191" s="495"/>
      <c r="AT191" s="495"/>
      <c r="AU191" s="495"/>
      <c r="AV191" s="496"/>
      <c r="AW191" s="486"/>
      <c r="AX191" s="495"/>
      <c r="AY191" s="495"/>
      <c r="AZ191" s="495"/>
      <c r="BA191" s="497"/>
      <c r="BB191" s="483"/>
      <c r="BC191" s="483"/>
      <c r="BD191" s="483"/>
      <c r="BE191" s="483"/>
      <c r="BF191" s="485"/>
      <c r="BG191" s="486"/>
      <c r="BH191" s="483"/>
      <c r="BI191" s="483"/>
      <c r="BJ191" s="483"/>
      <c r="BK191" s="484"/>
      <c r="BL191" s="483"/>
      <c r="BM191" s="483"/>
      <c r="BN191" s="483"/>
      <c r="BO191" s="483"/>
      <c r="BP191" s="485"/>
      <c r="BQ191" s="486"/>
      <c r="BR191" s="483"/>
      <c r="BS191" s="483"/>
      <c r="BT191" s="483"/>
      <c r="BU191" s="484"/>
      <c r="BV191" s="486"/>
      <c r="BW191" s="483"/>
      <c r="BX191" s="483"/>
      <c r="BY191" s="483"/>
      <c r="BZ191" s="484"/>
      <c r="CA191" s="25"/>
      <c r="CB191" s="483"/>
      <c r="CC191" s="483"/>
      <c r="CD191" s="483"/>
      <c r="CE191" s="483"/>
      <c r="CF191" s="485"/>
      <c r="CG191" s="486"/>
      <c r="CH191" s="483"/>
      <c r="CI191" s="483"/>
      <c r="CJ191" s="483"/>
      <c r="CK191" s="484"/>
      <c r="CL191" s="483"/>
      <c r="CM191" s="495"/>
      <c r="CN191" s="495"/>
      <c r="CO191" s="495"/>
      <c r="CP191" s="496"/>
      <c r="CQ191" s="486"/>
      <c r="CR191" s="495"/>
      <c r="CS191" s="495"/>
      <c r="CT191" s="495"/>
      <c r="CU191" s="497"/>
      <c r="CV191" s="483"/>
      <c r="CW191" s="495"/>
      <c r="CX191" s="495"/>
      <c r="CY191" s="495"/>
      <c r="CZ191" s="496"/>
      <c r="DA191" s="486"/>
      <c r="DB191" s="495"/>
      <c r="DC191" s="495"/>
      <c r="DD191" s="495"/>
      <c r="DE191" s="497"/>
      <c r="DF191" s="924"/>
      <c r="DG191" s="296"/>
      <c r="DH191" s="68"/>
      <c r="DI191" s="504"/>
      <c r="DJ191" s="505"/>
      <c r="DK191" s="505"/>
      <c r="DL191" s="506"/>
      <c r="DM191" s="507"/>
      <c r="DN191" s="507"/>
    </row>
    <row r="192" spans="1:118" ht="15" customHeight="1">
      <c r="A192" s="519"/>
      <c r="B192" s="519"/>
      <c r="C192" s="520"/>
      <c r="D192" s="919"/>
      <c r="E192" s="1068"/>
      <c r="F192" s="1069"/>
      <c r="G192" s="487"/>
      <c r="H192" s="488"/>
      <c r="I192" s="488"/>
      <c r="J192" s="488"/>
      <c r="K192" s="489"/>
      <c r="L192" s="488"/>
      <c r="M192" s="488"/>
      <c r="N192" s="488"/>
      <c r="O192" s="488"/>
      <c r="P192" s="490"/>
      <c r="Q192" s="487"/>
      <c r="R192" s="488"/>
      <c r="S192" s="488"/>
      <c r="T192" s="488"/>
      <c r="U192" s="489"/>
      <c r="V192" s="488"/>
      <c r="W192" s="488"/>
      <c r="X192" s="488"/>
      <c r="Y192" s="488"/>
      <c r="Z192" s="490"/>
      <c r="AA192" s="487"/>
      <c r="AB192" s="488"/>
      <c r="AC192" s="488"/>
      <c r="AD192" s="488"/>
      <c r="AE192" s="489"/>
      <c r="AF192" s="1"/>
      <c r="AG192" s="1"/>
      <c r="AH192" s="487"/>
      <c r="AI192" s="488"/>
      <c r="AJ192" s="488"/>
      <c r="AK192" s="488"/>
      <c r="AL192" s="489"/>
      <c r="AM192" s="487"/>
      <c r="AN192" s="488"/>
      <c r="AO192" s="488"/>
      <c r="AP192" s="488"/>
      <c r="AQ192" s="489"/>
      <c r="AR192" s="488"/>
      <c r="AS192" s="498"/>
      <c r="AT192" s="498"/>
      <c r="AU192" s="498"/>
      <c r="AV192" s="499"/>
      <c r="AW192" s="487"/>
      <c r="AX192" s="498"/>
      <c r="AY192" s="498"/>
      <c r="AZ192" s="498"/>
      <c r="BA192" s="500"/>
      <c r="BB192" s="488"/>
      <c r="BC192" s="488"/>
      <c r="BD192" s="488"/>
      <c r="BE192" s="488"/>
      <c r="BF192" s="490"/>
      <c r="BG192" s="487"/>
      <c r="BH192" s="488"/>
      <c r="BI192" s="488"/>
      <c r="BJ192" s="488"/>
      <c r="BK192" s="489"/>
      <c r="BL192" s="488"/>
      <c r="BM192" s="488"/>
      <c r="BN192" s="488"/>
      <c r="BO192" s="488"/>
      <c r="BP192" s="490"/>
      <c r="BQ192" s="487"/>
      <c r="BR192" s="488"/>
      <c r="BS192" s="488"/>
      <c r="BT192" s="488"/>
      <c r="BU192" s="489"/>
      <c r="BV192" s="487"/>
      <c r="BW192" s="488"/>
      <c r="BX192" s="488"/>
      <c r="BY192" s="488"/>
      <c r="BZ192" s="489"/>
      <c r="CA192" s="26"/>
      <c r="CB192" s="488"/>
      <c r="CC192" s="488"/>
      <c r="CD192" s="488"/>
      <c r="CE192" s="488"/>
      <c r="CF192" s="490"/>
      <c r="CG192" s="487"/>
      <c r="CH192" s="488"/>
      <c r="CI192" s="488"/>
      <c r="CJ192" s="488"/>
      <c r="CK192" s="489"/>
      <c r="CL192" s="488"/>
      <c r="CM192" s="498"/>
      <c r="CN192" s="498"/>
      <c r="CO192" s="498"/>
      <c r="CP192" s="499"/>
      <c r="CQ192" s="487"/>
      <c r="CR192" s="498"/>
      <c r="CS192" s="498"/>
      <c r="CT192" s="498"/>
      <c r="CU192" s="500"/>
      <c r="CV192" s="488"/>
      <c r="CW192" s="498"/>
      <c r="CX192" s="498"/>
      <c r="CY192" s="498"/>
      <c r="CZ192" s="499"/>
      <c r="DA192" s="487"/>
      <c r="DB192" s="498"/>
      <c r="DC192" s="498"/>
      <c r="DD192" s="498"/>
      <c r="DE192" s="500"/>
      <c r="DF192" s="923"/>
      <c r="DG192" s="297"/>
      <c r="DH192" s="69"/>
      <c r="DI192" s="508"/>
      <c r="DJ192" s="509"/>
      <c r="DK192" s="509"/>
      <c r="DL192" s="510"/>
      <c r="DM192" s="511"/>
      <c r="DN192" s="511"/>
    </row>
    <row r="193" spans="1:118" ht="15" customHeight="1">
      <c r="A193" s="519"/>
      <c r="B193" s="519"/>
      <c r="C193" s="520"/>
      <c r="D193" s="919"/>
      <c r="E193" s="1068"/>
      <c r="F193" s="1069"/>
      <c r="G193" s="487"/>
      <c r="H193" s="488"/>
      <c r="I193" s="488"/>
      <c r="J193" s="488"/>
      <c r="K193" s="489"/>
      <c r="L193" s="488"/>
      <c r="M193" s="488"/>
      <c r="N193" s="488"/>
      <c r="O193" s="488"/>
      <c r="P193" s="490"/>
      <c r="Q193" s="487"/>
      <c r="R193" s="488"/>
      <c r="S193" s="488"/>
      <c r="T193" s="488"/>
      <c r="U193" s="489"/>
      <c r="V193" s="488"/>
      <c r="W193" s="488"/>
      <c r="X193" s="488"/>
      <c r="Y193" s="488"/>
      <c r="Z193" s="490"/>
      <c r="AA193" s="487"/>
      <c r="AB193" s="488"/>
      <c r="AC193" s="488"/>
      <c r="AD193" s="488"/>
      <c r="AE193" s="489"/>
      <c r="AF193" s="1"/>
      <c r="AG193" s="1"/>
      <c r="AH193" s="487"/>
      <c r="AI193" s="488"/>
      <c r="AJ193" s="488"/>
      <c r="AK193" s="488"/>
      <c r="AL193" s="489"/>
      <c r="AM193" s="487"/>
      <c r="AN193" s="488"/>
      <c r="AO193" s="488"/>
      <c r="AP193" s="488"/>
      <c r="AQ193" s="489"/>
      <c r="AR193" s="488"/>
      <c r="AS193" s="498"/>
      <c r="AT193" s="498"/>
      <c r="AU193" s="498"/>
      <c r="AV193" s="499"/>
      <c r="AW193" s="487"/>
      <c r="AX193" s="498"/>
      <c r="AY193" s="498"/>
      <c r="AZ193" s="498"/>
      <c r="BA193" s="500"/>
      <c r="BB193" s="488"/>
      <c r="BC193" s="488"/>
      <c r="BD193" s="488"/>
      <c r="BE193" s="488"/>
      <c r="BF193" s="490"/>
      <c r="BG193" s="487"/>
      <c r="BH193" s="488"/>
      <c r="BI193" s="488"/>
      <c r="BJ193" s="488"/>
      <c r="BK193" s="489"/>
      <c r="BL193" s="488"/>
      <c r="BM193" s="488"/>
      <c r="BN193" s="488"/>
      <c r="BO193" s="488"/>
      <c r="BP193" s="490"/>
      <c r="BQ193" s="487"/>
      <c r="BR193" s="488"/>
      <c r="BS193" s="488"/>
      <c r="BT193" s="488"/>
      <c r="BU193" s="489"/>
      <c r="BV193" s="487"/>
      <c r="BW193" s="488"/>
      <c r="BX193" s="488"/>
      <c r="BY193" s="488"/>
      <c r="BZ193" s="489"/>
      <c r="CA193" s="26"/>
      <c r="CB193" s="488"/>
      <c r="CC193" s="488"/>
      <c r="CD193" s="488"/>
      <c r="CE193" s="488"/>
      <c r="CF193" s="490"/>
      <c r="CG193" s="487"/>
      <c r="CH193" s="488"/>
      <c r="CI193" s="488"/>
      <c r="CJ193" s="488"/>
      <c r="CK193" s="489"/>
      <c r="CL193" s="488"/>
      <c r="CM193" s="498"/>
      <c r="CN193" s="498"/>
      <c r="CO193" s="498"/>
      <c r="CP193" s="499"/>
      <c r="CQ193" s="487"/>
      <c r="CR193" s="498"/>
      <c r="CS193" s="498"/>
      <c r="CT193" s="498"/>
      <c r="CU193" s="500"/>
      <c r="CV193" s="488"/>
      <c r="CW193" s="498"/>
      <c r="CX193" s="498"/>
      <c r="CY193" s="498"/>
      <c r="CZ193" s="499"/>
      <c r="DA193" s="487"/>
      <c r="DB193" s="498"/>
      <c r="DC193" s="498"/>
      <c r="DD193" s="498"/>
      <c r="DE193" s="500"/>
      <c r="DF193" s="923"/>
      <c r="DG193" s="297"/>
      <c r="DH193" s="69"/>
      <c r="DI193" s="508"/>
      <c r="DJ193" s="509"/>
      <c r="DK193" s="509"/>
      <c r="DL193" s="510"/>
      <c r="DM193" s="511"/>
      <c r="DN193" s="511"/>
    </row>
    <row r="194" spans="1:118" ht="15" customHeight="1">
      <c r="A194" s="519"/>
      <c r="B194" s="519"/>
      <c r="C194" s="520"/>
      <c r="D194" s="919"/>
      <c r="E194" s="1068"/>
      <c r="F194" s="1069"/>
      <c r="G194" s="487"/>
      <c r="H194" s="488"/>
      <c r="I194" s="488"/>
      <c r="J194" s="488"/>
      <c r="K194" s="489"/>
      <c r="L194" s="488"/>
      <c r="M194" s="488"/>
      <c r="N194" s="488"/>
      <c r="O194" s="488"/>
      <c r="P194" s="490"/>
      <c r="Q194" s="487"/>
      <c r="R194" s="488"/>
      <c r="S194" s="488"/>
      <c r="T194" s="488"/>
      <c r="U194" s="489"/>
      <c r="V194" s="488"/>
      <c r="W194" s="488"/>
      <c r="X194" s="488"/>
      <c r="Y194" s="488"/>
      <c r="Z194" s="490"/>
      <c r="AA194" s="487"/>
      <c r="AB194" s="488"/>
      <c r="AC194" s="488"/>
      <c r="AD194" s="488"/>
      <c r="AE194" s="489"/>
      <c r="AF194" s="1"/>
      <c r="AG194" s="1"/>
      <c r="AH194" s="487"/>
      <c r="AI194" s="488"/>
      <c r="AJ194" s="488"/>
      <c r="AK194" s="488"/>
      <c r="AL194" s="489"/>
      <c r="AM194" s="487"/>
      <c r="AN194" s="488"/>
      <c r="AO194" s="488"/>
      <c r="AP194" s="488"/>
      <c r="AQ194" s="489"/>
      <c r="AR194" s="488"/>
      <c r="AS194" s="498"/>
      <c r="AT194" s="498"/>
      <c r="AU194" s="498"/>
      <c r="AV194" s="499"/>
      <c r="AW194" s="487"/>
      <c r="AX194" s="498"/>
      <c r="AY194" s="498"/>
      <c r="AZ194" s="498"/>
      <c r="BA194" s="500"/>
      <c r="BB194" s="488"/>
      <c r="BC194" s="488"/>
      <c r="BD194" s="488"/>
      <c r="BE194" s="488"/>
      <c r="BF194" s="490"/>
      <c r="BG194" s="487"/>
      <c r="BH194" s="488"/>
      <c r="BI194" s="488"/>
      <c r="BJ194" s="488"/>
      <c r="BK194" s="489"/>
      <c r="BL194" s="488"/>
      <c r="BM194" s="488"/>
      <c r="BN194" s="488"/>
      <c r="BO194" s="488"/>
      <c r="BP194" s="490"/>
      <c r="BQ194" s="487"/>
      <c r="BR194" s="488"/>
      <c r="BS194" s="488"/>
      <c r="BT194" s="488"/>
      <c r="BU194" s="489"/>
      <c r="BV194" s="487"/>
      <c r="BW194" s="488"/>
      <c r="BX194" s="488"/>
      <c r="BY194" s="488"/>
      <c r="BZ194" s="489"/>
      <c r="CA194" s="26"/>
      <c r="CB194" s="488"/>
      <c r="CC194" s="488"/>
      <c r="CD194" s="488"/>
      <c r="CE194" s="488"/>
      <c r="CF194" s="490"/>
      <c r="CG194" s="487"/>
      <c r="CH194" s="488"/>
      <c r="CI194" s="488"/>
      <c r="CJ194" s="488"/>
      <c r="CK194" s="489"/>
      <c r="CL194" s="488"/>
      <c r="CM194" s="498"/>
      <c r="CN194" s="498"/>
      <c r="CO194" s="498"/>
      <c r="CP194" s="499"/>
      <c r="CQ194" s="487"/>
      <c r="CR194" s="498"/>
      <c r="CS194" s="498"/>
      <c r="CT194" s="498"/>
      <c r="CU194" s="500"/>
      <c r="CV194" s="488"/>
      <c r="CW194" s="498"/>
      <c r="CX194" s="498"/>
      <c r="CY194" s="498"/>
      <c r="CZ194" s="499"/>
      <c r="DA194" s="487"/>
      <c r="DB194" s="498"/>
      <c r="DC194" s="498"/>
      <c r="DD194" s="498"/>
      <c r="DE194" s="500"/>
      <c r="DF194" s="923"/>
      <c r="DG194" s="297"/>
      <c r="DH194" s="69"/>
      <c r="DI194" s="508"/>
      <c r="DJ194" s="509"/>
      <c r="DK194" s="509"/>
      <c r="DL194" s="510"/>
      <c r="DM194" s="511"/>
      <c r="DN194" s="511"/>
    </row>
    <row r="195" spans="1:118" ht="15" customHeight="1" thickBot="1">
      <c r="A195" s="522"/>
      <c r="B195" s="522"/>
      <c r="C195" s="523"/>
      <c r="D195" s="920"/>
      <c r="E195" s="1077"/>
      <c r="F195" s="1078"/>
      <c r="G195" s="491"/>
      <c r="H195" s="492"/>
      <c r="I195" s="492"/>
      <c r="J195" s="492"/>
      <c r="K195" s="493"/>
      <c r="L195" s="492"/>
      <c r="M195" s="492"/>
      <c r="N195" s="492"/>
      <c r="O195" s="492"/>
      <c r="P195" s="494"/>
      <c r="Q195" s="491"/>
      <c r="R195" s="492"/>
      <c r="S195" s="492"/>
      <c r="T195" s="492"/>
      <c r="U195" s="493"/>
      <c r="V195" s="492"/>
      <c r="W195" s="492"/>
      <c r="X195" s="492"/>
      <c r="Y195" s="492"/>
      <c r="Z195" s="494"/>
      <c r="AA195" s="491"/>
      <c r="AB195" s="492"/>
      <c r="AC195" s="492"/>
      <c r="AD195" s="492"/>
      <c r="AE195" s="493"/>
      <c r="AF195" s="1"/>
      <c r="AG195" s="1"/>
      <c r="AH195" s="491"/>
      <c r="AI195" s="492"/>
      <c r="AJ195" s="492"/>
      <c r="AK195" s="492"/>
      <c r="AL195" s="493"/>
      <c r="AM195" s="491"/>
      <c r="AN195" s="492"/>
      <c r="AO195" s="492"/>
      <c r="AP195" s="492"/>
      <c r="AQ195" s="493"/>
      <c r="AR195" s="492"/>
      <c r="AS195" s="501"/>
      <c r="AT195" s="501"/>
      <c r="AU195" s="501"/>
      <c r="AV195" s="502"/>
      <c r="AW195" s="491"/>
      <c r="AX195" s="501"/>
      <c r="AY195" s="501"/>
      <c r="AZ195" s="501"/>
      <c r="BA195" s="503"/>
      <c r="BB195" s="492"/>
      <c r="BC195" s="492"/>
      <c r="BD195" s="492"/>
      <c r="BE195" s="492"/>
      <c r="BF195" s="494"/>
      <c r="BG195" s="491"/>
      <c r="BH195" s="492"/>
      <c r="BI195" s="492"/>
      <c r="BJ195" s="492"/>
      <c r="BK195" s="493"/>
      <c r="BL195" s="492"/>
      <c r="BM195" s="492"/>
      <c r="BN195" s="492"/>
      <c r="BO195" s="492"/>
      <c r="BP195" s="494"/>
      <c r="BQ195" s="491"/>
      <c r="BR195" s="492"/>
      <c r="BS195" s="492"/>
      <c r="BT195" s="492"/>
      <c r="BU195" s="493"/>
      <c r="BV195" s="491"/>
      <c r="BW195" s="492"/>
      <c r="BX195" s="492"/>
      <c r="BY195" s="492"/>
      <c r="BZ195" s="493"/>
      <c r="CA195" s="27"/>
      <c r="CB195" s="492"/>
      <c r="CC195" s="492"/>
      <c r="CD195" s="492"/>
      <c r="CE195" s="492"/>
      <c r="CF195" s="494"/>
      <c r="CG195" s="491"/>
      <c r="CH195" s="492"/>
      <c r="CI195" s="492"/>
      <c r="CJ195" s="492"/>
      <c r="CK195" s="493"/>
      <c r="CL195" s="492"/>
      <c r="CM195" s="501"/>
      <c r="CN195" s="501"/>
      <c r="CO195" s="501"/>
      <c r="CP195" s="502"/>
      <c r="CQ195" s="491"/>
      <c r="CR195" s="501"/>
      <c r="CS195" s="501"/>
      <c r="CT195" s="501"/>
      <c r="CU195" s="503"/>
      <c r="CV195" s="492"/>
      <c r="CW195" s="501"/>
      <c r="CX195" s="501"/>
      <c r="CY195" s="501"/>
      <c r="CZ195" s="502"/>
      <c r="DA195" s="491"/>
      <c r="DB195" s="501"/>
      <c r="DC195" s="501"/>
      <c r="DD195" s="501"/>
      <c r="DE195" s="503"/>
      <c r="DF195" s="922"/>
      <c r="DG195" s="298"/>
      <c r="DH195" s="70"/>
      <c r="DI195" s="512"/>
      <c r="DJ195" s="513"/>
      <c r="DK195" s="513"/>
      <c r="DL195" s="514"/>
      <c r="DM195" s="515"/>
      <c r="DN195" s="515"/>
    </row>
    <row r="196" spans="1:118" ht="15" customHeight="1">
      <c r="A196" s="516"/>
      <c r="B196" s="516"/>
      <c r="C196" s="517"/>
      <c r="D196" s="921"/>
      <c r="E196" s="1079"/>
      <c r="F196" s="1080"/>
      <c r="G196" s="486"/>
      <c r="H196" s="483"/>
      <c r="I196" s="483"/>
      <c r="J196" s="483"/>
      <c r="K196" s="484"/>
      <c r="L196" s="483"/>
      <c r="M196" s="483"/>
      <c r="N196" s="483"/>
      <c r="O196" s="483"/>
      <c r="P196" s="485"/>
      <c r="Q196" s="486"/>
      <c r="R196" s="483"/>
      <c r="S196" s="483"/>
      <c r="T196" s="483"/>
      <c r="U196" s="484"/>
      <c r="V196" s="483"/>
      <c r="W196" s="483"/>
      <c r="X196" s="483"/>
      <c r="Y196" s="483"/>
      <c r="Z196" s="485"/>
      <c r="AA196" s="486"/>
      <c r="AB196" s="483"/>
      <c r="AC196" s="483"/>
      <c r="AD196" s="483"/>
      <c r="AE196" s="484"/>
      <c r="AF196" s="1"/>
      <c r="AG196" s="1"/>
      <c r="AH196" s="486"/>
      <c r="AI196" s="483"/>
      <c r="AJ196" s="483"/>
      <c r="AK196" s="483"/>
      <c r="AL196" s="484"/>
      <c r="AM196" s="486"/>
      <c r="AN196" s="483"/>
      <c r="AO196" s="483"/>
      <c r="AP196" s="483"/>
      <c r="AQ196" s="484"/>
      <c r="AR196" s="483"/>
      <c r="AS196" s="495"/>
      <c r="AT196" s="495"/>
      <c r="AU196" s="495"/>
      <c r="AV196" s="496"/>
      <c r="AW196" s="486"/>
      <c r="AX196" s="495"/>
      <c r="AY196" s="495"/>
      <c r="AZ196" s="495"/>
      <c r="BA196" s="497"/>
      <c r="BB196" s="483"/>
      <c r="BC196" s="483"/>
      <c r="BD196" s="483"/>
      <c r="BE196" s="483"/>
      <c r="BF196" s="485"/>
      <c r="BG196" s="486"/>
      <c r="BH196" s="483"/>
      <c r="BI196" s="483"/>
      <c r="BJ196" s="483"/>
      <c r="BK196" s="484"/>
      <c r="BL196" s="483"/>
      <c r="BM196" s="483"/>
      <c r="BN196" s="483"/>
      <c r="BO196" s="483"/>
      <c r="BP196" s="485"/>
      <c r="BQ196" s="486"/>
      <c r="BR196" s="483"/>
      <c r="BS196" s="483"/>
      <c r="BT196" s="483"/>
      <c r="BU196" s="484"/>
      <c r="BV196" s="486"/>
      <c r="BW196" s="483"/>
      <c r="BX196" s="483"/>
      <c r="BY196" s="483"/>
      <c r="BZ196" s="484"/>
      <c r="CA196" s="25"/>
      <c r="CB196" s="483"/>
      <c r="CC196" s="483"/>
      <c r="CD196" s="483"/>
      <c r="CE196" s="483"/>
      <c r="CF196" s="485"/>
      <c r="CG196" s="486"/>
      <c r="CH196" s="483"/>
      <c r="CI196" s="483"/>
      <c r="CJ196" s="483"/>
      <c r="CK196" s="484"/>
      <c r="CL196" s="483"/>
      <c r="CM196" s="495"/>
      <c r="CN196" s="495"/>
      <c r="CO196" s="495"/>
      <c r="CP196" s="496"/>
      <c r="CQ196" s="486"/>
      <c r="CR196" s="495"/>
      <c r="CS196" s="495"/>
      <c r="CT196" s="495"/>
      <c r="CU196" s="497"/>
      <c r="CV196" s="483"/>
      <c r="CW196" s="495"/>
      <c r="CX196" s="495"/>
      <c r="CY196" s="495"/>
      <c r="CZ196" s="496"/>
      <c r="DA196" s="486"/>
      <c r="DB196" s="495"/>
      <c r="DC196" s="495"/>
      <c r="DD196" s="495"/>
      <c r="DE196" s="497"/>
      <c r="DF196" s="924"/>
      <c r="DG196" s="296"/>
      <c r="DH196" s="68"/>
      <c r="DI196" s="504"/>
      <c r="DJ196" s="505"/>
      <c r="DK196" s="505"/>
      <c r="DL196" s="506"/>
      <c r="DM196" s="507"/>
      <c r="DN196" s="507"/>
    </row>
    <row r="197" spans="1:118" ht="15" customHeight="1">
      <c r="A197" s="519"/>
      <c r="B197" s="519"/>
      <c r="C197" s="520"/>
      <c r="D197" s="919"/>
      <c r="E197" s="1068"/>
      <c r="F197" s="1069"/>
      <c r="G197" s="487"/>
      <c r="H197" s="488"/>
      <c r="I197" s="488"/>
      <c r="J197" s="488"/>
      <c r="K197" s="489"/>
      <c r="L197" s="488"/>
      <c r="M197" s="488"/>
      <c r="N197" s="488"/>
      <c r="O197" s="488"/>
      <c r="P197" s="490"/>
      <c r="Q197" s="487"/>
      <c r="R197" s="488"/>
      <c r="S197" s="488"/>
      <c r="T197" s="488"/>
      <c r="U197" s="489"/>
      <c r="V197" s="488"/>
      <c r="W197" s="488"/>
      <c r="X197" s="488"/>
      <c r="Y197" s="488"/>
      <c r="Z197" s="490"/>
      <c r="AA197" s="487"/>
      <c r="AB197" s="488"/>
      <c r="AC197" s="488"/>
      <c r="AD197" s="488"/>
      <c r="AE197" s="489"/>
      <c r="AF197" s="1"/>
      <c r="AG197" s="1"/>
      <c r="AH197" s="487"/>
      <c r="AI197" s="488"/>
      <c r="AJ197" s="488"/>
      <c r="AK197" s="488"/>
      <c r="AL197" s="489"/>
      <c r="AM197" s="487"/>
      <c r="AN197" s="488"/>
      <c r="AO197" s="488"/>
      <c r="AP197" s="488"/>
      <c r="AQ197" s="489"/>
      <c r="AR197" s="488"/>
      <c r="AS197" s="498"/>
      <c r="AT197" s="498"/>
      <c r="AU197" s="498"/>
      <c r="AV197" s="499"/>
      <c r="AW197" s="487"/>
      <c r="AX197" s="498"/>
      <c r="AY197" s="498"/>
      <c r="AZ197" s="498"/>
      <c r="BA197" s="500"/>
      <c r="BB197" s="488"/>
      <c r="BC197" s="488"/>
      <c r="BD197" s="488"/>
      <c r="BE197" s="488"/>
      <c r="BF197" s="490"/>
      <c r="BG197" s="487"/>
      <c r="BH197" s="488"/>
      <c r="BI197" s="488"/>
      <c r="BJ197" s="488"/>
      <c r="BK197" s="489"/>
      <c r="BL197" s="488"/>
      <c r="BM197" s="488"/>
      <c r="BN197" s="488"/>
      <c r="BO197" s="488"/>
      <c r="BP197" s="490"/>
      <c r="BQ197" s="487"/>
      <c r="BR197" s="488"/>
      <c r="BS197" s="488"/>
      <c r="BT197" s="488"/>
      <c r="BU197" s="489"/>
      <c r="BV197" s="487"/>
      <c r="BW197" s="488"/>
      <c r="BX197" s="488"/>
      <c r="BY197" s="488"/>
      <c r="BZ197" s="489"/>
      <c r="CA197" s="26"/>
      <c r="CB197" s="488"/>
      <c r="CC197" s="488"/>
      <c r="CD197" s="488"/>
      <c r="CE197" s="488"/>
      <c r="CF197" s="490"/>
      <c r="CG197" s="487"/>
      <c r="CH197" s="488"/>
      <c r="CI197" s="488"/>
      <c r="CJ197" s="488"/>
      <c r="CK197" s="489"/>
      <c r="CL197" s="488"/>
      <c r="CM197" s="498"/>
      <c r="CN197" s="498"/>
      <c r="CO197" s="498"/>
      <c r="CP197" s="499"/>
      <c r="CQ197" s="487"/>
      <c r="CR197" s="498"/>
      <c r="CS197" s="498"/>
      <c r="CT197" s="498"/>
      <c r="CU197" s="500"/>
      <c r="CV197" s="488"/>
      <c r="CW197" s="498"/>
      <c r="CX197" s="498"/>
      <c r="CY197" s="498"/>
      <c r="CZ197" s="499"/>
      <c r="DA197" s="487"/>
      <c r="DB197" s="498"/>
      <c r="DC197" s="498"/>
      <c r="DD197" s="498"/>
      <c r="DE197" s="500"/>
      <c r="DF197" s="923"/>
      <c r="DG197" s="297"/>
      <c r="DH197" s="69"/>
      <c r="DI197" s="508"/>
      <c r="DJ197" s="509"/>
      <c r="DK197" s="509"/>
      <c r="DL197" s="510"/>
      <c r="DM197" s="511"/>
      <c r="DN197" s="511"/>
    </row>
    <row r="198" spans="1:118" ht="15" customHeight="1">
      <c r="A198" s="519"/>
      <c r="B198" s="519"/>
      <c r="C198" s="520"/>
      <c r="D198" s="919"/>
      <c r="E198" s="1068"/>
      <c r="F198" s="1069"/>
      <c r="G198" s="487"/>
      <c r="H198" s="488"/>
      <c r="I198" s="488"/>
      <c r="J198" s="488"/>
      <c r="K198" s="489"/>
      <c r="L198" s="488"/>
      <c r="M198" s="488"/>
      <c r="N198" s="488"/>
      <c r="O198" s="488"/>
      <c r="P198" s="490"/>
      <c r="Q198" s="487"/>
      <c r="R198" s="488"/>
      <c r="S198" s="488"/>
      <c r="T198" s="488"/>
      <c r="U198" s="489"/>
      <c r="V198" s="488"/>
      <c r="W198" s="488"/>
      <c r="X198" s="488"/>
      <c r="Y198" s="488"/>
      <c r="Z198" s="490"/>
      <c r="AA198" s="487"/>
      <c r="AB198" s="488"/>
      <c r="AC198" s="488"/>
      <c r="AD198" s="488"/>
      <c r="AE198" s="489"/>
      <c r="AF198" s="1"/>
      <c r="AG198" s="1"/>
      <c r="AH198" s="487"/>
      <c r="AI198" s="488"/>
      <c r="AJ198" s="488"/>
      <c r="AK198" s="488"/>
      <c r="AL198" s="489"/>
      <c r="AM198" s="487"/>
      <c r="AN198" s="488"/>
      <c r="AO198" s="488"/>
      <c r="AP198" s="488"/>
      <c r="AQ198" s="489"/>
      <c r="AR198" s="488"/>
      <c r="AS198" s="498"/>
      <c r="AT198" s="498"/>
      <c r="AU198" s="498"/>
      <c r="AV198" s="499"/>
      <c r="AW198" s="487"/>
      <c r="AX198" s="498"/>
      <c r="AY198" s="498"/>
      <c r="AZ198" s="498"/>
      <c r="BA198" s="500"/>
      <c r="BB198" s="488"/>
      <c r="BC198" s="488"/>
      <c r="BD198" s="488"/>
      <c r="BE198" s="488"/>
      <c r="BF198" s="490"/>
      <c r="BG198" s="487"/>
      <c r="BH198" s="488"/>
      <c r="BI198" s="488"/>
      <c r="BJ198" s="488"/>
      <c r="BK198" s="489"/>
      <c r="BL198" s="488"/>
      <c r="BM198" s="488"/>
      <c r="BN198" s="488"/>
      <c r="BO198" s="488"/>
      <c r="BP198" s="490"/>
      <c r="BQ198" s="487"/>
      <c r="BR198" s="488"/>
      <c r="BS198" s="488"/>
      <c r="BT198" s="488"/>
      <c r="BU198" s="489"/>
      <c r="BV198" s="487"/>
      <c r="BW198" s="488"/>
      <c r="BX198" s="488"/>
      <c r="BY198" s="488"/>
      <c r="BZ198" s="489"/>
      <c r="CA198" s="26"/>
      <c r="CB198" s="488"/>
      <c r="CC198" s="488"/>
      <c r="CD198" s="488"/>
      <c r="CE198" s="488"/>
      <c r="CF198" s="490"/>
      <c r="CG198" s="487"/>
      <c r="CH198" s="488"/>
      <c r="CI198" s="488"/>
      <c r="CJ198" s="488"/>
      <c r="CK198" s="489"/>
      <c r="CL198" s="488"/>
      <c r="CM198" s="498"/>
      <c r="CN198" s="498"/>
      <c r="CO198" s="498"/>
      <c r="CP198" s="499"/>
      <c r="CQ198" s="487"/>
      <c r="CR198" s="498"/>
      <c r="CS198" s="498"/>
      <c r="CT198" s="498"/>
      <c r="CU198" s="500"/>
      <c r="CV198" s="488"/>
      <c r="CW198" s="498"/>
      <c r="CX198" s="498"/>
      <c r="CY198" s="498"/>
      <c r="CZ198" s="499"/>
      <c r="DA198" s="487"/>
      <c r="DB198" s="498"/>
      <c r="DC198" s="498"/>
      <c r="DD198" s="498"/>
      <c r="DE198" s="500"/>
      <c r="DF198" s="923"/>
      <c r="DG198" s="297"/>
      <c r="DH198" s="69"/>
      <c r="DI198" s="508"/>
      <c r="DJ198" s="509"/>
      <c r="DK198" s="509"/>
      <c r="DL198" s="510"/>
      <c r="DM198" s="511"/>
      <c r="DN198" s="511"/>
    </row>
    <row r="199" spans="1:118" ht="15" customHeight="1">
      <c r="A199" s="519"/>
      <c r="B199" s="519"/>
      <c r="C199" s="520"/>
      <c r="D199" s="919"/>
      <c r="E199" s="1068"/>
      <c r="F199" s="1069"/>
      <c r="G199" s="487"/>
      <c r="H199" s="488"/>
      <c r="I199" s="488"/>
      <c r="J199" s="488"/>
      <c r="K199" s="489"/>
      <c r="L199" s="488"/>
      <c r="M199" s="488"/>
      <c r="N199" s="488"/>
      <c r="O199" s="488"/>
      <c r="P199" s="490"/>
      <c r="Q199" s="487"/>
      <c r="R199" s="488"/>
      <c r="S199" s="488"/>
      <c r="T199" s="488"/>
      <c r="U199" s="489"/>
      <c r="V199" s="488"/>
      <c r="W199" s="488"/>
      <c r="X199" s="488"/>
      <c r="Y199" s="488"/>
      <c r="Z199" s="490"/>
      <c r="AA199" s="487"/>
      <c r="AB199" s="488"/>
      <c r="AC199" s="488"/>
      <c r="AD199" s="488"/>
      <c r="AE199" s="489"/>
      <c r="AF199" s="1"/>
      <c r="AG199" s="1"/>
      <c r="AH199" s="487"/>
      <c r="AI199" s="488"/>
      <c r="AJ199" s="488"/>
      <c r="AK199" s="488"/>
      <c r="AL199" s="489"/>
      <c r="AM199" s="487"/>
      <c r="AN199" s="488"/>
      <c r="AO199" s="488"/>
      <c r="AP199" s="488"/>
      <c r="AQ199" s="489"/>
      <c r="AR199" s="488"/>
      <c r="AS199" s="498"/>
      <c r="AT199" s="498"/>
      <c r="AU199" s="498"/>
      <c r="AV199" s="499"/>
      <c r="AW199" s="487"/>
      <c r="AX199" s="498"/>
      <c r="AY199" s="498"/>
      <c r="AZ199" s="498"/>
      <c r="BA199" s="500"/>
      <c r="BB199" s="488"/>
      <c r="BC199" s="488"/>
      <c r="BD199" s="488"/>
      <c r="BE199" s="488"/>
      <c r="BF199" s="490"/>
      <c r="BG199" s="487"/>
      <c r="BH199" s="488"/>
      <c r="BI199" s="488"/>
      <c r="BJ199" s="488"/>
      <c r="BK199" s="489"/>
      <c r="BL199" s="488"/>
      <c r="BM199" s="488"/>
      <c r="BN199" s="488"/>
      <c r="BO199" s="488"/>
      <c r="BP199" s="490"/>
      <c r="BQ199" s="487"/>
      <c r="BR199" s="488"/>
      <c r="BS199" s="488"/>
      <c r="BT199" s="488"/>
      <c r="BU199" s="489"/>
      <c r="BV199" s="487"/>
      <c r="BW199" s="488"/>
      <c r="BX199" s="488"/>
      <c r="BY199" s="488"/>
      <c r="BZ199" s="489"/>
      <c r="CA199" s="26"/>
      <c r="CB199" s="488"/>
      <c r="CC199" s="488"/>
      <c r="CD199" s="488"/>
      <c r="CE199" s="488"/>
      <c r="CF199" s="490"/>
      <c r="CG199" s="487"/>
      <c r="CH199" s="488"/>
      <c r="CI199" s="488"/>
      <c r="CJ199" s="488"/>
      <c r="CK199" s="489"/>
      <c r="CL199" s="488"/>
      <c r="CM199" s="498"/>
      <c r="CN199" s="498"/>
      <c r="CO199" s="498"/>
      <c r="CP199" s="499"/>
      <c r="CQ199" s="487"/>
      <c r="CR199" s="498"/>
      <c r="CS199" s="498"/>
      <c r="CT199" s="498"/>
      <c r="CU199" s="500"/>
      <c r="CV199" s="488"/>
      <c r="CW199" s="498"/>
      <c r="CX199" s="498"/>
      <c r="CY199" s="498"/>
      <c r="CZ199" s="499"/>
      <c r="DA199" s="487"/>
      <c r="DB199" s="498"/>
      <c r="DC199" s="498"/>
      <c r="DD199" s="498"/>
      <c r="DE199" s="500"/>
      <c r="DF199" s="923"/>
      <c r="DG199" s="297"/>
      <c r="DH199" s="69"/>
      <c r="DI199" s="508"/>
      <c r="DJ199" s="509"/>
      <c r="DK199" s="509"/>
      <c r="DL199" s="510"/>
      <c r="DM199" s="511"/>
      <c r="DN199" s="511"/>
    </row>
    <row r="200" spans="1:118" ht="15" customHeight="1" thickBot="1">
      <c r="A200" s="522"/>
      <c r="B200" s="522"/>
      <c r="C200" s="523"/>
      <c r="D200" s="920"/>
      <c r="E200" s="1077"/>
      <c r="F200" s="1078"/>
      <c r="G200" s="491"/>
      <c r="H200" s="492"/>
      <c r="I200" s="492"/>
      <c r="J200" s="492"/>
      <c r="K200" s="493"/>
      <c r="L200" s="492"/>
      <c r="M200" s="492"/>
      <c r="N200" s="492"/>
      <c r="O200" s="492"/>
      <c r="P200" s="494"/>
      <c r="Q200" s="491"/>
      <c r="R200" s="492"/>
      <c r="S200" s="492"/>
      <c r="T200" s="492"/>
      <c r="U200" s="493"/>
      <c r="V200" s="492"/>
      <c r="W200" s="492"/>
      <c r="X200" s="492"/>
      <c r="Y200" s="492"/>
      <c r="Z200" s="494"/>
      <c r="AA200" s="491"/>
      <c r="AB200" s="492"/>
      <c r="AC200" s="492"/>
      <c r="AD200" s="492"/>
      <c r="AE200" s="493"/>
      <c r="AF200" s="1"/>
      <c r="AG200" s="1"/>
      <c r="AH200" s="491"/>
      <c r="AI200" s="492"/>
      <c r="AJ200" s="492"/>
      <c r="AK200" s="492"/>
      <c r="AL200" s="493"/>
      <c r="AM200" s="491"/>
      <c r="AN200" s="492"/>
      <c r="AO200" s="492"/>
      <c r="AP200" s="492"/>
      <c r="AQ200" s="493"/>
      <c r="AR200" s="492"/>
      <c r="AS200" s="501"/>
      <c r="AT200" s="501"/>
      <c r="AU200" s="501"/>
      <c r="AV200" s="502"/>
      <c r="AW200" s="491"/>
      <c r="AX200" s="501"/>
      <c r="AY200" s="501"/>
      <c r="AZ200" s="501"/>
      <c r="BA200" s="503"/>
      <c r="BB200" s="492"/>
      <c r="BC200" s="492"/>
      <c r="BD200" s="492"/>
      <c r="BE200" s="492"/>
      <c r="BF200" s="494"/>
      <c r="BG200" s="491"/>
      <c r="BH200" s="492"/>
      <c r="BI200" s="492"/>
      <c r="BJ200" s="492"/>
      <c r="BK200" s="493"/>
      <c r="BL200" s="492"/>
      <c r="BM200" s="492"/>
      <c r="BN200" s="492"/>
      <c r="BO200" s="492"/>
      <c r="BP200" s="494"/>
      <c r="BQ200" s="491"/>
      <c r="BR200" s="492"/>
      <c r="BS200" s="492"/>
      <c r="BT200" s="492"/>
      <c r="BU200" s="493"/>
      <c r="BV200" s="491"/>
      <c r="BW200" s="492"/>
      <c r="BX200" s="492"/>
      <c r="BY200" s="492"/>
      <c r="BZ200" s="493"/>
      <c r="CA200" s="27"/>
      <c r="CB200" s="492"/>
      <c r="CC200" s="492"/>
      <c r="CD200" s="492"/>
      <c r="CE200" s="492"/>
      <c r="CF200" s="494"/>
      <c r="CG200" s="491"/>
      <c r="CH200" s="492"/>
      <c r="CI200" s="492"/>
      <c r="CJ200" s="492"/>
      <c r="CK200" s="493"/>
      <c r="CL200" s="492"/>
      <c r="CM200" s="501"/>
      <c r="CN200" s="501"/>
      <c r="CO200" s="501"/>
      <c r="CP200" s="502"/>
      <c r="CQ200" s="491"/>
      <c r="CR200" s="501"/>
      <c r="CS200" s="501"/>
      <c r="CT200" s="501"/>
      <c r="CU200" s="503"/>
      <c r="CV200" s="492"/>
      <c r="CW200" s="501"/>
      <c r="CX200" s="501"/>
      <c r="CY200" s="501"/>
      <c r="CZ200" s="502"/>
      <c r="DA200" s="491"/>
      <c r="DB200" s="501"/>
      <c r="DC200" s="501"/>
      <c r="DD200" s="501"/>
      <c r="DE200" s="503"/>
      <c r="DF200" s="922"/>
      <c r="DG200" s="298"/>
      <c r="DH200" s="70"/>
      <c r="DI200" s="512"/>
      <c r="DJ200" s="513"/>
      <c r="DK200" s="513"/>
      <c r="DL200" s="514"/>
      <c r="DM200" s="515"/>
      <c r="DN200" s="515"/>
    </row>
    <row r="201" spans="1:118" ht="15" customHeight="1">
      <c r="A201" s="516"/>
      <c r="B201" s="516"/>
      <c r="C201" s="517"/>
      <c r="D201" s="921"/>
      <c r="E201" s="1079"/>
      <c r="F201" s="1080"/>
      <c r="G201" s="486"/>
      <c r="H201" s="483"/>
      <c r="I201" s="483"/>
      <c r="J201" s="483"/>
      <c r="K201" s="484"/>
      <c r="L201" s="483"/>
      <c r="M201" s="483"/>
      <c r="N201" s="483"/>
      <c r="O201" s="483"/>
      <c r="P201" s="485"/>
      <c r="Q201" s="486"/>
      <c r="R201" s="483"/>
      <c r="S201" s="483"/>
      <c r="T201" s="483"/>
      <c r="U201" s="484"/>
      <c r="V201" s="483"/>
      <c r="W201" s="483"/>
      <c r="X201" s="483"/>
      <c r="Y201" s="483"/>
      <c r="Z201" s="485"/>
      <c r="AA201" s="486"/>
      <c r="AB201" s="483"/>
      <c r="AC201" s="483"/>
      <c r="AD201" s="483"/>
      <c r="AE201" s="484"/>
      <c r="AF201" s="1"/>
      <c r="AG201" s="1"/>
      <c r="AH201" s="486"/>
      <c r="AI201" s="483"/>
      <c r="AJ201" s="483"/>
      <c r="AK201" s="483"/>
      <c r="AL201" s="484"/>
      <c r="AM201" s="486"/>
      <c r="AN201" s="483"/>
      <c r="AO201" s="483"/>
      <c r="AP201" s="483"/>
      <c r="AQ201" s="484"/>
      <c r="AR201" s="483"/>
      <c r="AS201" s="495"/>
      <c r="AT201" s="495"/>
      <c r="AU201" s="495"/>
      <c r="AV201" s="496"/>
      <c r="AW201" s="486"/>
      <c r="AX201" s="495"/>
      <c r="AY201" s="495"/>
      <c r="AZ201" s="495"/>
      <c r="BA201" s="497"/>
      <c r="BB201" s="483"/>
      <c r="BC201" s="483"/>
      <c r="BD201" s="483"/>
      <c r="BE201" s="483"/>
      <c r="BF201" s="485"/>
      <c r="BG201" s="486"/>
      <c r="BH201" s="483"/>
      <c r="BI201" s="483"/>
      <c r="BJ201" s="483"/>
      <c r="BK201" s="484"/>
      <c r="BL201" s="483"/>
      <c r="BM201" s="483"/>
      <c r="BN201" s="483"/>
      <c r="BO201" s="483"/>
      <c r="BP201" s="485"/>
      <c r="BQ201" s="486"/>
      <c r="BR201" s="483"/>
      <c r="BS201" s="483"/>
      <c r="BT201" s="483"/>
      <c r="BU201" s="484"/>
      <c r="BV201" s="486"/>
      <c r="BW201" s="483"/>
      <c r="BX201" s="483"/>
      <c r="BY201" s="483"/>
      <c r="BZ201" s="484"/>
      <c r="CA201" s="25"/>
      <c r="CB201" s="483"/>
      <c r="CC201" s="483"/>
      <c r="CD201" s="483"/>
      <c r="CE201" s="483"/>
      <c r="CF201" s="485"/>
      <c r="CG201" s="486"/>
      <c r="CH201" s="483"/>
      <c r="CI201" s="483"/>
      <c r="CJ201" s="483"/>
      <c r="CK201" s="484"/>
      <c r="CL201" s="483"/>
      <c r="CM201" s="495"/>
      <c r="CN201" s="495"/>
      <c r="CO201" s="495"/>
      <c r="CP201" s="496"/>
      <c r="CQ201" s="486"/>
      <c r="CR201" s="495"/>
      <c r="CS201" s="495"/>
      <c r="CT201" s="495"/>
      <c r="CU201" s="497"/>
      <c r="CV201" s="483"/>
      <c r="CW201" s="495"/>
      <c r="CX201" s="495"/>
      <c r="CY201" s="495"/>
      <c r="CZ201" s="496"/>
      <c r="DA201" s="486"/>
      <c r="DB201" s="495"/>
      <c r="DC201" s="495"/>
      <c r="DD201" s="495"/>
      <c r="DE201" s="497"/>
      <c r="DF201" s="924"/>
      <c r="DG201" s="296"/>
      <c r="DH201" s="68"/>
      <c r="DI201" s="504"/>
      <c r="DJ201" s="505"/>
      <c r="DK201" s="505"/>
      <c r="DL201" s="506"/>
      <c r="DM201" s="507"/>
      <c r="DN201" s="507"/>
    </row>
    <row r="202" spans="1:118" ht="15" customHeight="1">
      <c r="A202" s="519"/>
      <c r="B202" s="519"/>
      <c r="C202" s="520"/>
      <c r="D202" s="919"/>
      <c r="E202" s="1068"/>
      <c r="F202" s="1069"/>
      <c r="G202" s="487"/>
      <c r="H202" s="488"/>
      <c r="I202" s="488"/>
      <c r="J202" s="488"/>
      <c r="K202" s="489"/>
      <c r="L202" s="488"/>
      <c r="M202" s="488"/>
      <c r="N202" s="488"/>
      <c r="O202" s="488"/>
      <c r="P202" s="490"/>
      <c r="Q202" s="487"/>
      <c r="R202" s="488"/>
      <c r="S202" s="488"/>
      <c r="T202" s="488"/>
      <c r="U202" s="489"/>
      <c r="V202" s="488"/>
      <c r="W202" s="488"/>
      <c r="X202" s="488"/>
      <c r="Y202" s="488"/>
      <c r="Z202" s="490"/>
      <c r="AA202" s="487"/>
      <c r="AB202" s="488"/>
      <c r="AC202" s="488"/>
      <c r="AD202" s="488"/>
      <c r="AE202" s="489"/>
      <c r="AF202" s="1"/>
      <c r="AG202" s="1"/>
      <c r="AH202" s="487"/>
      <c r="AI202" s="488"/>
      <c r="AJ202" s="488"/>
      <c r="AK202" s="488"/>
      <c r="AL202" s="489"/>
      <c r="AM202" s="487"/>
      <c r="AN202" s="488"/>
      <c r="AO202" s="488"/>
      <c r="AP202" s="488"/>
      <c r="AQ202" s="489"/>
      <c r="AR202" s="488"/>
      <c r="AS202" s="498"/>
      <c r="AT202" s="498"/>
      <c r="AU202" s="498"/>
      <c r="AV202" s="499"/>
      <c r="AW202" s="487"/>
      <c r="AX202" s="498"/>
      <c r="AY202" s="498"/>
      <c r="AZ202" s="498"/>
      <c r="BA202" s="500"/>
      <c r="BB202" s="488"/>
      <c r="BC202" s="488"/>
      <c r="BD202" s="488"/>
      <c r="BE202" s="488"/>
      <c r="BF202" s="490"/>
      <c r="BG202" s="487"/>
      <c r="BH202" s="488"/>
      <c r="BI202" s="488"/>
      <c r="BJ202" s="488"/>
      <c r="BK202" s="489"/>
      <c r="BL202" s="488"/>
      <c r="BM202" s="488"/>
      <c r="BN202" s="488"/>
      <c r="BO202" s="488"/>
      <c r="BP202" s="490"/>
      <c r="BQ202" s="487"/>
      <c r="BR202" s="488"/>
      <c r="BS202" s="488"/>
      <c r="BT202" s="488"/>
      <c r="BU202" s="489"/>
      <c r="BV202" s="487"/>
      <c r="BW202" s="488"/>
      <c r="BX202" s="488"/>
      <c r="BY202" s="488"/>
      <c r="BZ202" s="489"/>
      <c r="CA202" s="26"/>
      <c r="CB202" s="488"/>
      <c r="CC202" s="488"/>
      <c r="CD202" s="488"/>
      <c r="CE202" s="488"/>
      <c r="CF202" s="490"/>
      <c r="CG202" s="487"/>
      <c r="CH202" s="488"/>
      <c r="CI202" s="488"/>
      <c r="CJ202" s="488"/>
      <c r="CK202" s="489"/>
      <c r="CL202" s="488"/>
      <c r="CM202" s="498"/>
      <c r="CN202" s="498"/>
      <c r="CO202" s="498"/>
      <c r="CP202" s="499"/>
      <c r="CQ202" s="487"/>
      <c r="CR202" s="498"/>
      <c r="CS202" s="498"/>
      <c r="CT202" s="498"/>
      <c r="CU202" s="500"/>
      <c r="CV202" s="488"/>
      <c r="CW202" s="498"/>
      <c r="CX202" s="498"/>
      <c r="CY202" s="498"/>
      <c r="CZ202" s="499"/>
      <c r="DA202" s="487"/>
      <c r="DB202" s="498"/>
      <c r="DC202" s="498"/>
      <c r="DD202" s="498"/>
      <c r="DE202" s="500"/>
      <c r="DF202" s="923"/>
      <c r="DG202" s="297"/>
      <c r="DH202" s="69"/>
      <c r="DI202" s="508"/>
      <c r="DJ202" s="509"/>
      <c r="DK202" s="509"/>
      <c r="DL202" s="510"/>
      <c r="DM202" s="511"/>
      <c r="DN202" s="511"/>
    </row>
    <row r="203" spans="1:118" ht="15" customHeight="1">
      <c r="A203" s="519"/>
      <c r="B203" s="519"/>
      <c r="C203" s="520"/>
      <c r="D203" s="919"/>
      <c r="E203" s="1068"/>
      <c r="F203" s="1069"/>
      <c r="G203" s="487"/>
      <c r="H203" s="488"/>
      <c r="I203" s="488"/>
      <c r="J203" s="488"/>
      <c r="K203" s="489"/>
      <c r="L203" s="488"/>
      <c r="M203" s="488"/>
      <c r="N203" s="488"/>
      <c r="O203" s="488"/>
      <c r="P203" s="490"/>
      <c r="Q203" s="487"/>
      <c r="R203" s="488"/>
      <c r="S203" s="488"/>
      <c r="T203" s="488"/>
      <c r="U203" s="489"/>
      <c r="V203" s="488"/>
      <c r="W203" s="488"/>
      <c r="X203" s="488"/>
      <c r="Y203" s="488"/>
      <c r="Z203" s="490"/>
      <c r="AA203" s="487"/>
      <c r="AB203" s="488"/>
      <c r="AC203" s="488"/>
      <c r="AD203" s="488"/>
      <c r="AE203" s="489"/>
      <c r="AF203" s="1"/>
      <c r="AG203" s="1"/>
      <c r="AH203" s="487"/>
      <c r="AI203" s="488"/>
      <c r="AJ203" s="488"/>
      <c r="AK203" s="488"/>
      <c r="AL203" s="489"/>
      <c r="AM203" s="487"/>
      <c r="AN203" s="488"/>
      <c r="AO203" s="488"/>
      <c r="AP203" s="488"/>
      <c r="AQ203" s="489"/>
      <c r="AR203" s="488"/>
      <c r="AS203" s="498"/>
      <c r="AT203" s="498"/>
      <c r="AU203" s="498"/>
      <c r="AV203" s="499"/>
      <c r="AW203" s="487"/>
      <c r="AX203" s="498"/>
      <c r="AY203" s="498"/>
      <c r="AZ203" s="498"/>
      <c r="BA203" s="500"/>
      <c r="BB203" s="488"/>
      <c r="BC203" s="488"/>
      <c r="BD203" s="488"/>
      <c r="BE203" s="488"/>
      <c r="BF203" s="490"/>
      <c r="BG203" s="487"/>
      <c r="BH203" s="488"/>
      <c r="BI203" s="488"/>
      <c r="BJ203" s="488"/>
      <c r="BK203" s="489"/>
      <c r="BL203" s="488"/>
      <c r="BM203" s="488"/>
      <c r="BN203" s="488"/>
      <c r="BO203" s="488"/>
      <c r="BP203" s="490"/>
      <c r="BQ203" s="487"/>
      <c r="BR203" s="488"/>
      <c r="BS203" s="488"/>
      <c r="BT203" s="488"/>
      <c r="BU203" s="489"/>
      <c r="BV203" s="487"/>
      <c r="BW203" s="488"/>
      <c r="BX203" s="488"/>
      <c r="BY203" s="488"/>
      <c r="BZ203" s="489"/>
      <c r="CA203" s="26"/>
      <c r="CB203" s="488"/>
      <c r="CC203" s="488"/>
      <c r="CD203" s="488"/>
      <c r="CE203" s="488"/>
      <c r="CF203" s="490"/>
      <c r="CG203" s="487"/>
      <c r="CH203" s="488"/>
      <c r="CI203" s="488"/>
      <c r="CJ203" s="488"/>
      <c r="CK203" s="489"/>
      <c r="CL203" s="488"/>
      <c r="CM203" s="498"/>
      <c r="CN203" s="498"/>
      <c r="CO203" s="498"/>
      <c r="CP203" s="499"/>
      <c r="CQ203" s="487"/>
      <c r="CR203" s="498"/>
      <c r="CS203" s="498"/>
      <c r="CT203" s="498"/>
      <c r="CU203" s="500"/>
      <c r="CV203" s="488"/>
      <c r="CW203" s="498"/>
      <c r="CX203" s="498"/>
      <c r="CY203" s="498"/>
      <c r="CZ203" s="499"/>
      <c r="DA203" s="487"/>
      <c r="DB203" s="498"/>
      <c r="DC203" s="498"/>
      <c r="DD203" s="498"/>
      <c r="DE203" s="500"/>
      <c r="DF203" s="923"/>
      <c r="DG203" s="297"/>
      <c r="DH203" s="69"/>
      <c r="DI203" s="508"/>
      <c r="DJ203" s="509"/>
      <c r="DK203" s="509"/>
      <c r="DL203" s="510"/>
      <c r="DM203" s="511"/>
      <c r="DN203" s="511"/>
    </row>
    <row r="204" spans="1:118" ht="15" customHeight="1">
      <c r="A204" s="519"/>
      <c r="B204" s="519"/>
      <c r="C204" s="520"/>
      <c r="D204" s="919"/>
      <c r="E204" s="1068"/>
      <c r="F204" s="1069"/>
      <c r="G204" s="487"/>
      <c r="H204" s="488"/>
      <c r="I204" s="488"/>
      <c r="J204" s="488"/>
      <c r="K204" s="489"/>
      <c r="L204" s="488"/>
      <c r="M204" s="488"/>
      <c r="N204" s="488"/>
      <c r="O204" s="488"/>
      <c r="P204" s="490"/>
      <c r="Q204" s="487"/>
      <c r="R204" s="488"/>
      <c r="S204" s="488"/>
      <c r="T204" s="488"/>
      <c r="U204" s="489"/>
      <c r="V204" s="488"/>
      <c r="W204" s="488"/>
      <c r="X204" s="488"/>
      <c r="Y204" s="488"/>
      <c r="Z204" s="490"/>
      <c r="AA204" s="487"/>
      <c r="AB204" s="488"/>
      <c r="AC204" s="488"/>
      <c r="AD204" s="488"/>
      <c r="AE204" s="489"/>
      <c r="AF204" s="1"/>
      <c r="AG204" s="1"/>
      <c r="AH204" s="487"/>
      <c r="AI204" s="488"/>
      <c r="AJ204" s="488"/>
      <c r="AK204" s="488"/>
      <c r="AL204" s="489"/>
      <c r="AM204" s="487"/>
      <c r="AN204" s="488"/>
      <c r="AO204" s="488"/>
      <c r="AP204" s="488"/>
      <c r="AQ204" s="489"/>
      <c r="AR204" s="488"/>
      <c r="AS204" s="498"/>
      <c r="AT204" s="498"/>
      <c r="AU204" s="498"/>
      <c r="AV204" s="499"/>
      <c r="AW204" s="487"/>
      <c r="AX204" s="498"/>
      <c r="AY204" s="498"/>
      <c r="AZ204" s="498"/>
      <c r="BA204" s="500"/>
      <c r="BB204" s="488"/>
      <c r="BC204" s="488"/>
      <c r="BD204" s="488"/>
      <c r="BE204" s="488"/>
      <c r="BF204" s="490"/>
      <c r="BG204" s="487"/>
      <c r="BH204" s="488"/>
      <c r="BI204" s="488"/>
      <c r="BJ204" s="488"/>
      <c r="BK204" s="489"/>
      <c r="BL204" s="488"/>
      <c r="BM204" s="488"/>
      <c r="BN204" s="488"/>
      <c r="BO204" s="488"/>
      <c r="BP204" s="490"/>
      <c r="BQ204" s="487"/>
      <c r="BR204" s="488"/>
      <c r="BS204" s="488"/>
      <c r="BT204" s="488"/>
      <c r="BU204" s="489"/>
      <c r="BV204" s="487"/>
      <c r="BW204" s="488"/>
      <c r="BX204" s="488"/>
      <c r="BY204" s="488"/>
      <c r="BZ204" s="489"/>
      <c r="CA204" s="26"/>
      <c r="CB204" s="488"/>
      <c r="CC204" s="488"/>
      <c r="CD204" s="488"/>
      <c r="CE204" s="488"/>
      <c r="CF204" s="490"/>
      <c r="CG204" s="487"/>
      <c r="CH204" s="488"/>
      <c r="CI204" s="488"/>
      <c r="CJ204" s="488"/>
      <c r="CK204" s="489"/>
      <c r="CL204" s="488"/>
      <c r="CM204" s="498"/>
      <c r="CN204" s="498"/>
      <c r="CO204" s="498"/>
      <c r="CP204" s="499"/>
      <c r="CQ204" s="487"/>
      <c r="CR204" s="498"/>
      <c r="CS204" s="498"/>
      <c r="CT204" s="498"/>
      <c r="CU204" s="500"/>
      <c r="CV204" s="488"/>
      <c r="CW204" s="498"/>
      <c r="CX204" s="498"/>
      <c r="CY204" s="498"/>
      <c r="CZ204" s="499"/>
      <c r="DA204" s="487"/>
      <c r="DB204" s="498"/>
      <c r="DC204" s="498"/>
      <c r="DD204" s="498"/>
      <c r="DE204" s="500"/>
      <c r="DF204" s="923"/>
      <c r="DG204" s="297"/>
      <c r="DH204" s="69"/>
      <c r="DI204" s="508"/>
      <c r="DJ204" s="509"/>
      <c r="DK204" s="509"/>
      <c r="DL204" s="510"/>
      <c r="DM204" s="511"/>
      <c r="DN204" s="511"/>
    </row>
    <row r="205" spans="1:118" ht="15" customHeight="1" thickBot="1">
      <c r="A205" s="522"/>
      <c r="B205" s="522"/>
      <c r="C205" s="523"/>
      <c r="D205" s="920"/>
      <c r="E205" s="1077"/>
      <c r="F205" s="1078"/>
      <c r="G205" s="491"/>
      <c r="H205" s="492"/>
      <c r="I205" s="492"/>
      <c r="J205" s="492"/>
      <c r="K205" s="493"/>
      <c r="L205" s="492"/>
      <c r="M205" s="492"/>
      <c r="N205" s="492"/>
      <c r="O205" s="492"/>
      <c r="P205" s="494"/>
      <c r="Q205" s="491"/>
      <c r="R205" s="492"/>
      <c r="S205" s="492"/>
      <c r="T205" s="492"/>
      <c r="U205" s="493"/>
      <c r="V205" s="492"/>
      <c r="W205" s="492"/>
      <c r="X205" s="492"/>
      <c r="Y205" s="492"/>
      <c r="Z205" s="494"/>
      <c r="AA205" s="491"/>
      <c r="AB205" s="492"/>
      <c r="AC205" s="492"/>
      <c r="AD205" s="492"/>
      <c r="AE205" s="493"/>
      <c r="AF205" s="1"/>
      <c r="AG205" s="1"/>
      <c r="AH205" s="491"/>
      <c r="AI205" s="492"/>
      <c r="AJ205" s="492"/>
      <c r="AK205" s="492"/>
      <c r="AL205" s="493"/>
      <c r="AM205" s="491"/>
      <c r="AN205" s="492"/>
      <c r="AO205" s="492"/>
      <c r="AP205" s="492"/>
      <c r="AQ205" s="493"/>
      <c r="AR205" s="492"/>
      <c r="AS205" s="501"/>
      <c r="AT205" s="501"/>
      <c r="AU205" s="501"/>
      <c r="AV205" s="502"/>
      <c r="AW205" s="491"/>
      <c r="AX205" s="501"/>
      <c r="AY205" s="501"/>
      <c r="AZ205" s="501"/>
      <c r="BA205" s="503"/>
      <c r="BB205" s="492"/>
      <c r="BC205" s="492"/>
      <c r="BD205" s="492"/>
      <c r="BE205" s="492"/>
      <c r="BF205" s="494"/>
      <c r="BG205" s="491"/>
      <c r="BH205" s="492"/>
      <c r="BI205" s="492"/>
      <c r="BJ205" s="492"/>
      <c r="BK205" s="493"/>
      <c r="BL205" s="492"/>
      <c r="BM205" s="492"/>
      <c r="BN205" s="492"/>
      <c r="BO205" s="492"/>
      <c r="BP205" s="494"/>
      <c r="BQ205" s="491"/>
      <c r="BR205" s="492"/>
      <c r="BS205" s="492"/>
      <c r="BT205" s="492"/>
      <c r="BU205" s="493"/>
      <c r="BV205" s="491"/>
      <c r="BW205" s="492"/>
      <c r="BX205" s="492"/>
      <c r="BY205" s="492"/>
      <c r="BZ205" s="493"/>
      <c r="CA205" s="27"/>
      <c r="CB205" s="492"/>
      <c r="CC205" s="492"/>
      <c r="CD205" s="492"/>
      <c r="CE205" s="492"/>
      <c r="CF205" s="494"/>
      <c r="CG205" s="491"/>
      <c r="CH205" s="492"/>
      <c r="CI205" s="492"/>
      <c r="CJ205" s="492"/>
      <c r="CK205" s="493"/>
      <c r="CL205" s="492"/>
      <c r="CM205" s="501"/>
      <c r="CN205" s="501"/>
      <c r="CO205" s="501"/>
      <c r="CP205" s="502"/>
      <c r="CQ205" s="491"/>
      <c r="CR205" s="501"/>
      <c r="CS205" s="501"/>
      <c r="CT205" s="501"/>
      <c r="CU205" s="503"/>
      <c r="CV205" s="492"/>
      <c r="CW205" s="501"/>
      <c r="CX205" s="501"/>
      <c r="CY205" s="501"/>
      <c r="CZ205" s="502"/>
      <c r="DA205" s="491"/>
      <c r="DB205" s="501"/>
      <c r="DC205" s="501"/>
      <c r="DD205" s="501"/>
      <c r="DE205" s="503"/>
      <c r="DF205" s="922"/>
      <c r="DG205" s="298"/>
      <c r="DH205" s="70"/>
      <c r="DI205" s="512"/>
      <c r="DJ205" s="513"/>
      <c r="DK205" s="513"/>
      <c r="DL205" s="514"/>
      <c r="DM205" s="515"/>
      <c r="DN205" s="515"/>
    </row>
    <row r="206" spans="1:118" ht="15" customHeight="1">
      <c r="A206" s="516"/>
      <c r="B206" s="516"/>
      <c r="C206" s="517"/>
      <c r="D206" s="921"/>
      <c r="E206" s="1079"/>
      <c r="F206" s="1080"/>
      <c r="G206" s="486"/>
      <c r="H206" s="483"/>
      <c r="I206" s="483"/>
      <c r="J206" s="483"/>
      <c r="K206" s="484"/>
      <c r="L206" s="483"/>
      <c r="M206" s="483"/>
      <c r="N206" s="483"/>
      <c r="O206" s="483"/>
      <c r="P206" s="485"/>
      <c r="Q206" s="486"/>
      <c r="R206" s="483"/>
      <c r="S206" s="483"/>
      <c r="T206" s="483"/>
      <c r="U206" s="484"/>
      <c r="V206" s="483"/>
      <c r="W206" s="483"/>
      <c r="X206" s="483"/>
      <c r="Y206" s="483"/>
      <c r="Z206" s="485"/>
      <c r="AA206" s="486"/>
      <c r="AB206" s="483"/>
      <c r="AC206" s="483"/>
      <c r="AD206" s="483"/>
      <c r="AE206" s="484"/>
      <c r="AF206" s="1"/>
      <c r="AG206" s="1"/>
      <c r="AH206" s="486"/>
      <c r="AI206" s="483"/>
      <c r="AJ206" s="483"/>
      <c r="AK206" s="483"/>
      <c r="AL206" s="484"/>
      <c r="AM206" s="486"/>
      <c r="AN206" s="483"/>
      <c r="AO206" s="483"/>
      <c r="AP206" s="483"/>
      <c r="AQ206" s="484"/>
      <c r="AR206" s="483"/>
      <c r="AS206" s="495"/>
      <c r="AT206" s="495"/>
      <c r="AU206" s="495"/>
      <c r="AV206" s="496"/>
      <c r="AW206" s="486"/>
      <c r="AX206" s="495"/>
      <c r="AY206" s="495"/>
      <c r="AZ206" s="495"/>
      <c r="BA206" s="497"/>
      <c r="BB206" s="483"/>
      <c r="BC206" s="483"/>
      <c r="BD206" s="483"/>
      <c r="BE206" s="483"/>
      <c r="BF206" s="485"/>
      <c r="BG206" s="486"/>
      <c r="BH206" s="483"/>
      <c r="BI206" s="483"/>
      <c r="BJ206" s="483"/>
      <c r="BK206" s="484"/>
      <c r="BL206" s="483"/>
      <c r="BM206" s="483"/>
      <c r="BN206" s="483"/>
      <c r="BO206" s="483"/>
      <c r="BP206" s="485"/>
      <c r="BQ206" s="486"/>
      <c r="BR206" s="483"/>
      <c r="BS206" s="483"/>
      <c r="BT206" s="483"/>
      <c r="BU206" s="484"/>
      <c r="BV206" s="486"/>
      <c r="BW206" s="483"/>
      <c r="BX206" s="483"/>
      <c r="BY206" s="483"/>
      <c r="BZ206" s="484"/>
      <c r="CA206" s="25"/>
      <c r="CB206" s="483"/>
      <c r="CC206" s="483"/>
      <c r="CD206" s="483"/>
      <c r="CE206" s="483"/>
      <c r="CF206" s="485"/>
      <c r="CG206" s="486"/>
      <c r="CH206" s="483"/>
      <c r="CI206" s="483"/>
      <c r="CJ206" s="483"/>
      <c r="CK206" s="484"/>
      <c r="CL206" s="483"/>
      <c r="CM206" s="495"/>
      <c r="CN206" s="495"/>
      <c r="CO206" s="495"/>
      <c r="CP206" s="496"/>
      <c r="CQ206" s="486"/>
      <c r="CR206" s="495"/>
      <c r="CS206" s="495"/>
      <c r="CT206" s="495"/>
      <c r="CU206" s="497"/>
      <c r="CV206" s="483"/>
      <c r="CW206" s="495"/>
      <c r="CX206" s="495"/>
      <c r="CY206" s="495"/>
      <c r="CZ206" s="496"/>
      <c r="DA206" s="486"/>
      <c r="DB206" s="495"/>
      <c r="DC206" s="495"/>
      <c r="DD206" s="495"/>
      <c r="DE206" s="497"/>
      <c r="DF206" s="924"/>
      <c r="DG206" s="296"/>
      <c r="DH206" s="68"/>
      <c r="DI206" s="504"/>
      <c r="DJ206" s="505"/>
      <c r="DK206" s="505"/>
      <c r="DL206" s="506"/>
      <c r="DM206" s="507"/>
      <c r="DN206" s="507"/>
    </row>
    <row r="207" spans="1:118" ht="15" customHeight="1">
      <c r="A207" s="519"/>
      <c r="B207" s="519"/>
      <c r="C207" s="520"/>
      <c r="D207" s="919"/>
      <c r="E207" s="1068"/>
      <c r="F207" s="1069"/>
      <c r="G207" s="487"/>
      <c r="H207" s="488"/>
      <c r="I207" s="488"/>
      <c r="J207" s="488"/>
      <c r="K207" s="489"/>
      <c r="L207" s="488"/>
      <c r="M207" s="488"/>
      <c r="N207" s="488"/>
      <c r="O207" s="488"/>
      <c r="P207" s="490"/>
      <c r="Q207" s="487"/>
      <c r="R207" s="488"/>
      <c r="S207" s="488"/>
      <c r="T207" s="488"/>
      <c r="U207" s="489"/>
      <c r="V207" s="488"/>
      <c r="W207" s="488"/>
      <c r="X207" s="488"/>
      <c r="Y207" s="488"/>
      <c r="Z207" s="490"/>
      <c r="AA207" s="487"/>
      <c r="AB207" s="488"/>
      <c r="AC207" s="488"/>
      <c r="AD207" s="488"/>
      <c r="AE207" s="489"/>
      <c r="AF207" s="1"/>
      <c r="AG207" s="1"/>
      <c r="AH207" s="487"/>
      <c r="AI207" s="488"/>
      <c r="AJ207" s="488"/>
      <c r="AK207" s="488"/>
      <c r="AL207" s="489"/>
      <c r="AM207" s="487"/>
      <c r="AN207" s="488"/>
      <c r="AO207" s="488"/>
      <c r="AP207" s="488"/>
      <c r="AQ207" s="489"/>
      <c r="AR207" s="488"/>
      <c r="AS207" s="498"/>
      <c r="AT207" s="498"/>
      <c r="AU207" s="498"/>
      <c r="AV207" s="499"/>
      <c r="AW207" s="487"/>
      <c r="AX207" s="498"/>
      <c r="AY207" s="498"/>
      <c r="AZ207" s="498"/>
      <c r="BA207" s="500"/>
      <c r="BB207" s="488"/>
      <c r="BC207" s="488"/>
      <c r="BD207" s="488"/>
      <c r="BE207" s="488"/>
      <c r="BF207" s="490"/>
      <c r="BG207" s="487"/>
      <c r="BH207" s="488"/>
      <c r="BI207" s="488"/>
      <c r="BJ207" s="488"/>
      <c r="BK207" s="489"/>
      <c r="BL207" s="488"/>
      <c r="BM207" s="488"/>
      <c r="BN207" s="488"/>
      <c r="BO207" s="488"/>
      <c r="BP207" s="490"/>
      <c r="BQ207" s="487"/>
      <c r="BR207" s="488"/>
      <c r="BS207" s="488"/>
      <c r="BT207" s="488"/>
      <c r="BU207" s="489"/>
      <c r="BV207" s="487"/>
      <c r="BW207" s="488"/>
      <c r="BX207" s="488"/>
      <c r="BY207" s="488"/>
      <c r="BZ207" s="489"/>
      <c r="CA207" s="26"/>
      <c r="CB207" s="488"/>
      <c r="CC207" s="488"/>
      <c r="CD207" s="488"/>
      <c r="CE207" s="488"/>
      <c r="CF207" s="490"/>
      <c r="CG207" s="487"/>
      <c r="CH207" s="488"/>
      <c r="CI207" s="488"/>
      <c r="CJ207" s="488"/>
      <c r="CK207" s="489"/>
      <c r="CL207" s="488"/>
      <c r="CM207" s="498"/>
      <c r="CN207" s="498"/>
      <c r="CO207" s="498"/>
      <c r="CP207" s="499"/>
      <c r="CQ207" s="487"/>
      <c r="CR207" s="498"/>
      <c r="CS207" s="498"/>
      <c r="CT207" s="498"/>
      <c r="CU207" s="500"/>
      <c r="CV207" s="488"/>
      <c r="CW207" s="498"/>
      <c r="CX207" s="498"/>
      <c r="CY207" s="498"/>
      <c r="CZ207" s="499"/>
      <c r="DA207" s="487"/>
      <c r="DB207" s="498"/>
      <c r="DC207" s="498"/>
      <c r="DD207" s="498"/>
      <c r="DE207" s="500"/>
      <c r="DF207" s="923"/>
      <c r="DG207" s="297"/>
      <c r="DH207" s="69"/>
      <c r="DI207" s="508"/>
      <c r="DJ207" s="509"/>
      <c r="DK207" s="509"/>
      <c r="DL207" s="510"/>
      <c r="DM207" s="511"/>
      <c r="DN207" s="511"/>
    </row>
    <row r="208" spans="1:118" ht="15" customHeight="1">
      <c r="A208" s="519"/>
      <c r="B208" s="519"/>
      <c r="C208" s="520"/>
      <c r="D208" s="919"/>
      <c r="E208" s="1068"/>
      <c r="F208" s="1069"/>
      <c r="G208" s="487"/>
      <c r="H208" s="488"/>
      <c r="I208" s="488"/>
      <c r="J208" s="488"/>
      <c r="K208" s="489"/>
      <c r="L208" s="488"/>
      <c r="M208" s="488"/>
      <c r="N208" s="488"/>
      <c r="O208" s="488"/>
      <c r="P208" s="490"/>
      <c r="Q208" s="487"/>
      <c r="R208" s="488"/>
      <c r="S208" s="488"/>
      <c r="T208" s="488"/>
      <c r="U208" s="489"/>
      <c r="V208" s="488"/>
      <c r="W208" s="488"/>
      <c r="X208" s="488"/>
      <c r="Y208" s="488"/>
      <c r="Z208" s="490"/>
      <c r="AA208" s="487"/>
      <c r="AB208" s="488"/>
      <c r="AC208" s="488"/>
      <c r="AD208" s="488"/>
      <c r="AE208" s="489"/>
      <c r="AF208" s="1"/>
      <c r="AG208" s="1"/>
      <c r="AH208" s="487"/>
      <c r="AI208" s="488"/>
      <c r="AJ208" s="488"/>
      <c r="AK208" s="488"/>
      <c r="AL208" s="489"/>
      <c r="AM208" s="487"/>
      <c r="AN208" s="488"/>
      <c r="AO208" s="488"/>
      <c r="AP208" s="488"/>
      <c r="AQ208" s="489"/>
      <c r="AR208" s="488"/>
      <c r="AS208" s="498"/>
      <c r="AT208" s="498"/>
      <c r="AU208" s="498"/>
      <c r="AV208" s="499"/>
      <c r="AW208" s="487"/>
      <c r="AX208" s="498"/>
      <c r="AY208" s="498"/>
      <c r="AZ208" s="498"/>
      <c r="BA208" s="500"/>
      <c r="BB208" s="488"/>
      <c r="BC208" s="488"/>
      <c r="BD208" s="488"/>
      <c r="BE208" s="488"/>
      <c r="BF208" s="490"/>
      <c r="BG208" s="487"/>
      <c r="BH208" s="488"/>
      <c r="BI208" s="488"/>
      <c r="BJ208" s="488"/>
      <c r="BK208" s="489"/>
      <c r="BL208" s="488"/>
      <c r="BM208" s="488"/>
      <c r="BN208" s="488"/>
      <c r="BO208" s="488"/>
      <c r="BP208" s="490"/>
      <c r="BQ208" s="487"/>
      <c r="BR208" s="488"/>
      <c r="BS208" s="488"/>
      <c r="BT208" s="488"/>
      <c r="BU208" s="489"/>
      <c r="BV208" s="487"/>
      <c r="BW208" s="488"/>
      <c r="BX208" s="488"/>
      <c r="BY208" s="488"/>
      <c r="BZ208" s="489"/>
      <c r="CA208" s="26"/>
      <c r="CB208" s="488"/>
      <c r="CC208" s="488"/>
      <c r="CD208" s="488"/>
      <c r="CE208" s="488"/>
      <c r="CF208" s="490"/>
      <c r="CG208" s="487"/>
      <c r="CH208" s="488"/>
      <c r="CI208" s="488"/>
      <c r="CJ208" s="488"/>
      <c r="CK208" s="489"/>
      <c r="CL208" s="488"/>
      <c r="CM208" s="498"/>
      <c r="CN208" s="498"/>
      <c r="CO208" s="498"/>
      <c r="CP208" s="499"/>
      <c r="CQ208" s="487"/>
      <c r="CR208" s="498"/>
      <c r="CS208" s="498"/>
      <c r="CT208" s="498"/>
      <c r="CU208" s="500"/>
      <c r="CV208" s="488"/>
      <c r="CW208" s="498"/>
      <c r="CX208" s="498"/>
      <c r="CY208" s="498"/>
      <c r="CZ208" s="499"/>
      <c r="DA208" s="487"/>
      <c r="DB208" s="498"/>
      <c r="DC208" s="498"/>
      <c r="DD208" s="498"/>
      <c r="DE208" s="500"/>
      <c r="DF208" s="923"/>
      <c r="DG208" s="297"/>
      <c r="DH208" s="69"/>
      <c r="DI208" s="508"/>
      <c r="DJ208" s="509"/>
      <c r="DK208" s="509"/>
      <c r="DL208" s="510"/>
      <c r="DM208" s="511"/>
      <c r="DN208" s="511"/>
    </row>
    <row r="209" spans="1:118" ht="15" customHeight="1">
      <c r="A209" s="519"/>
      <c r="B209" s="519"/>
      <c r="C209" s="520"/>
      <c r="D209" s="919"/>
      <c r="E209" s="1068"/>
      <c r="F209" s="1069"/>
      <c r="G209" s="487"/>
      <c r="H209" s="488"/>
      <c r="I209" s="488"/>
      <c r="J209" s="488"/>
      <c r="K209" s="489"/>
      <c r="L209" s="488"/>
      <c r="M209" s="488"/>
      <c r="N209" s="488"/>
      <c r="O209" s="488"/>
      <c r="P209" s="490"/>
      <c r="Q209" s="487"/>
      <c r="R209" s="488"/>
      <c r="S209" s="488"/>
      <c r="T209" s="488"/>
      <c r="U209" s="489"/>
      <c r="V209" s="488"/>
      <c r="W209" s="488"/>
      <c r="X209" s="488"/>
      <c r="Y209" s="488"/>
      <c r="Z209" s="490"/>
      <c r="AA209" s="487"/>
      <c r="AB209" s="488"/>
      <c r="AC209" s="488"/>
      <c r="AD209" s="488"/>
      <c r="AE209" s="489"/>
      <c r="AF209" s="1"/>
      <c r="AG209" s="1"/>
      <c r="AH209" s="487"/>
      <c r="AI209" s="488"/>
      <c r="AJ209" s="488"/>
      <c r="AK209" s="488"/>
      <c r="AL209" s="489"/>
      <c r="AM209" s="487"/>
      <c r="AN209" s="488"/>
      <c r="AO209" s="488"/>
      <c r="AP209" s="488"/>
      <c r="AQ209" s="489"/>
      <c r="AR209" s="488"/>
      <c r="AS209" s="498"/>
      <c r="AT209" s="498"/>
      <c r="AU209" s="498"/>
      <c r="AV209" s="499"/>
      <c r="AW209" s="487"/>
      <c r="AX209" s="498"/>
      <c r="AY209" s="498"/>
      <c r="AZ209" s="498"/>
      <c r="BA209" s="500"/>
      <c r="BB209" s="488"/>
      <c r="BC209" s="488"/>
      <c r="BD209" s="488"/>
      <c r="BE209" s="488"/>
      <c r="BF209" s="490"/>
      <c r="BG209" s="487"/>
      <c r="BH209" s="488"/>
      <c r="BI209" s="488"/>
      <c r="BJ209" s="488"/>
      <c r="BK209" s="489"/>
      <c r="BL209" s="488"/>
      <c r="BM209" s="488"/>
      <c r="BN209" s="488"/>
      <c r="BO209" s="488"/>
      <c r="BP209" s="490"/>
      <c r="BQ209" s="487"/>
      <c r="BR209" s="488"/>
      <c r="BS209" s="488"/>
      <c r="BT209" s="488"/>
      <c r="BU209" s="489"/>
      <c r="BV209" s="487"/>
      <c r="BW209" s="488"/>
      <c r="BX209" s="488"/>
      <c r="BY209" s="488"/>
      <c r="BZ209" s="489"/>
      <c r="CA209" s="26"/>
      <c r="CB209" s="488"/>
      <c r="CC209" s="488"/>
      <c r="CD209" s="488"/>
      <c r="CE209" s="488"/>
      <c r="CF209" s="490"/>
      <c r="CG209" s="487"/>
      <c r="CH209" s="488"/>
      <c r="CI209" s="488"/>
      <c r="CJ209" s="488"/>
      <c r="CK209" s="489"/>
      <c r="CL209" s="488"/>
      <c r="CM209" s="498"/>
      <c r="CN209" s="498"/>
      <c r="CO209" s="498"/>
      <c r="CP209" s="499"/>
      <c r="CQ209" s="487"/>
      <c r="CR209" s="498"/>
      <c r="CS209" s="498"/>
      <c r="CT209" s="498"/>
      <c r="CU209" s="500"/>
      <c r="CV209" s="488"/>
      <c r="CW209" s="498"/>
      <c r="CX209" s="498"/>
      <c r="CY209" s="498"/>
      <c r="CZ209" s="499"/>
      <c r="DA209" s="487"/>
      <c r="DB209" s="498"/>
      <c r="DC209" s="498"/>
      <c r="DD209" s="498"/>
      <c r="DE209" s="500"/>
      <c r="DF209" s="923"/>
      <c r="DG209" s="297"/>
      <c r="DH209" s="69"/>
      <c r="DI209" s="508"/>
      <c r="DJ209" s="509"/>
      <c r="DK209" s="509"/>
      <c r="DL209" s="510"/>
      <c r="DM209" s="511"/>
      <c r="DN209" s="511"/>
    </row>
    <row r="210" spans="1:118" ht="15" customHeight="1" thickBot="1">
      <c r="A210" s="522"/>
      <c r="B210" s="522"/>
      <c r="C210" s="523"/>
      <c r="D210" s="920"/>
      <c r="E210" s="1077"/>
      <c r="F210" s="1078"/>
      <c r="G210" s="491"/>
      <c r="H210" s="492"/>
      <c r="I210" s="492"/>
      <c r="J210" s="492"/>
      <c r="K210" s="493"/>
      <c r="L210" s="492"/>
      <c r="M210" s="492"/>
      <c r="N210" s="492"/>
      <c r="O210" s="492"/>
      <c r="P210" s="494"/>
      <c r="Q210" s="491"/>
      <c r="R210" s="492"/>
      <c r="S210" s="492"/>
      <c r="T210" s="492"/>
      <c r="U210" s="493"/>
      <c r="V210" s="492"/>
      <c r="W210" s="492"/>
      <c r="X210" s="492"/>
      <c r="Y210" s="492"/>
      <c r="Z210" s="494"/>
      <c r="AA210" s="491"/>
      <c r="AB210" s="492"/>
      <c r="AC210" s="492"/>
      <c r="AD210" s="492"/>
      <c r="AE210" s="493"/>
      <c r="AF210" s="1"/>
      <c r="AG210" s="1"/>
      <c r="AH210" s="491"/>
      <c r="AI210" s="492"/>
      <c r="AJ210" s="492"/>
      <c r="AK210" s="492"/>
      <c r="AL210" s="493"/>
      <c r="AM210" s="491"/>
      <c r="AN210" s="492"/>
      <c r="AO210" s="492"/>
      <c r="AP210" s="492"/>
      <c r="AQ210" s="493"/>
      <c r="AR210" s="492"/>
      <c r="AS210" s="501"/>
      <c r="AT210" s="501"/>
      <c r="AU210" s="501"/>
      <c r="AV210" s="502"/>
      <c r="AW210" s="491"/>
      <c r="AX210" s="501"/>
      <c r="AY210" s="501"/>
      <c r="AZ210" s="501"/>
      <c r="BA210" s="503"/>
      <c r="BB210" s="492"/>
      <c r="BC210" s="492"/>
      <c r="BD210" s="492"/>
      <c r="BE210" s="492"/>
      <c r="BF210" s="494"/>
      <c r="BG210" s="491"/>
      <c r="BH210" s="492"/>
      <c r="BI210" s="492"/>
      <c r="BJ210" s="492"/>
      <c r="BK210" s="493"/>
      <c r="BL210" s="492"/>
      <c r="BM210" s="492"/>
      <c r="BN210" s="492"/>
      <c r="BO210" s="492"/>
      <c r="BP210" s="494"/>
      <c r="BQ210" s="491"/>
      <c r="BR210" s="492"/>
      <c r="BS210" s="492"/>
      <c r="BT210" s="492"/>
      <c r="BU210" s="493"/>
      <c r="BV210" s="491"/>
      <c r="BW210" s="492"/>
      <c r="BX210" s="492"/>
      <c r="BY210" s="492"/>
      <c r="BZ210" s="493"/>
      <c r="CA210" s="27"/>
      <c r="CB210" s="492"/>
      <c r="CC210" s="492"/>
      <c r="CD210" s="492"/>
      <c r="CE210" s="492"/>
      <c r="CF210" s="494"/>
      <c r="CG210" s="491"/>
      <c r="CH210" s="492"/>
      <c r="CI210" s="492"/>
      <c r="CJ210" s="492"/>
      <c r="CK210" s="493"/>
      <c r="CL210" s="492"/>
      <c r="CM210" s="501"/>
      <c r="CN210" s="501"/>
      <c r="CO210" s="501"/>
      <c r="CP210" s="502"/>
      <c r="CQ210" s="491"/>
      <c r="CR210" s="501"/>
      <c r="CS210" s="501"/>
      <c r="CT210" s="501"/>
      <c r="CU210" s="503"/>
      <c r="CV210" s="492"/>
      <c r="CW210" s="501"/>
      <c r="CX210" s="501"/>
      <c r="CY210" s="501"/>
      <c r="CZ210" s="502"/>
      <c r="DA210" s="491"/>
      <c r="DB210" s="501"/>
      <c r="DC210" s="501"/>
      <c r="DD210" s="501"/>
      <c r="DE210" s="503"/>
      <c r="DF210" s="922"/>
      <c r="DG210" s="298"/>
      <c r="DH210" s="70"/>
      <c r="DI210" s="512"/>
      <c r="DJ210" s="513"/>
      <c r="DK210" s="513"/>
      <c r="DL210" s="514"/>
      <c r="DM210" s="515"/>
      <c r="DN210" s="515"/>
    </row>
    <row r="211" spans="1:118" ht="15" customHeight="1">
      <c r="A211" s="516"/>
      <c r="B211" s="516"/>
      <c r="C211" s="517"/>
      <c r="D211" s="921"/>
      <c r="E211" s="1079"/>
      <c r="F211" s="1080"/>
      <c r="G211" s="486"/>
      <c r="H211" s="483"/>
      <c r="I211" s="483"/>
      <c r="J211" s="483"/>
      <c r="K211" s="484"/>
      <c r="L211" s="483"/>
      <c r="M211" s="483"/>
      <c r="N211" s="483"/>
      <c r="O211" s="483"/>
      <c r="P211" s="485"/>
      <c r="Q211" s="486"/>
      <c r="R211" s="483"/>
      <c r="S211" s="483"/>
      <c r="T211" s="483"/>
      <c r="U211" s="484"/>
      <c r="V211" s="483"/>
      <c r="W211" s="483"/>
      <c r="X211" s="483"/>
      <c r="Y211" s="483"/>
      <c r="Z211" s="485"/>
      <c r="AA211" s="486"/>
      <c r="AB211" s="483"/>
      <c r="AC211" s="483"/>
      <c r="AD211" s="483"/>
      <c r="AE211" s="484"/>
      <c r="AF211" s="1"/>
      <c r="AG211" s="1"/>
      <c r="AH211" s="486"/>
      <c r="AI211" s="483"/>
      <c r="AJ211" s="483"/>
      <c r="AK211" s="483"/>
      <c r="AL211" s="484"/>
      <c r="AM211" s="486"/>
      <c r="AN211" s="483"/>
      <c r="AO211" s="483"/>
      <c r="AP211" s="483"/>
      <c r="AQ211" s="484"/>
      <c r="AR211" s="483"/>
      <c r="AS211" s="495"/>
      <c r="AT211" s="495"/>
      <c r="AU211" s="495"/>
      <c r="AV211" s="496"/>
      <c r="AW211" s="486"/>
      <c r="AX211" s="495"/>
      <c r="AY211" s="495"/>
      <c r="AZ211" s="495"/>
      <c r="BA211" s="497"/>
      <c r="BB211" s="483"/>
      <c r="BC211" s="483"/>
      <c r="BD211" s="483"/>
      <c r="BE211" s="483"/>
      <c r="BF211" s="485"/>
      <c r="BG211" s="486"/>
      <c r="BH211" s="483"/>
      <c r="BI211" s="483"/>
      <c r="BJ211" s="483"/>
      <c r="BK211" s="484"/>
      <c r="BL211" s="483"/>
      <c r="BM211" s="483"/>
      <c r="BN211" s="483"/>
      <c r="BO211" s="483"/>
      <c r="BP211" s="485"/>
      <c r="BQ211" s="486"/>
      <c r="BR211" s="483"/>
      <c r="BS211" s="483"/>
      <c r="BT211" s="483"/>
      <c r="BU211" s="484"/>
      <c r="BV211" s="486"/>
      <c r="BW211" s="483"/>
      <c r="BX211" s="483"/>
      <c r="BY211" s="483"/>
      <c r="BZ211" s="484"/>
      <c r="CA211" s="25"/>
      <c r="CB211" s="483"/>
      <c r="CC211" s="483"/>
      <c r="CD211" s="483"/>
      <c r="CE211" s="483"/>
      <c r="CF211" s="485"/>
      <c r="CG211" s="486"/>
      <c r="CH211" s="483"/>
      <c r="CI211" s="483"/>
      <c r="CJ211" s="483"/>
      <c r="CK211" s="484"/>
      <c r="CL211" s="483"/>
      <c r="CM211" s="495"/>
      <c r="CN211" s="495"/>
      <c r="CO211" s="495"/>
      <c r="CP211" s="496"/>
      <c r="CQ211" s="486"/>
      <c r="CR211" s="495"/>
      <c r="CS211" s="495"/>
      <c r="CT211" s="495"/>
      <c r="CU211" s="497"/>
      <c r="CV211" s="483"/>
      <c r="CW211" s="495"/>
      <c r="CX211" s="495"/>
      <c r="CY211" s="495"/>
      <c r="CZ211" s="496"/>
      <c r="DA211" s="486"/>
      <c r="DB211" s="495"/>
      <c r="DC211" s="495"/>
      <c r="DD211" s="495"/>
      <c r="DE211" s="497"/>
      <c r="DF211" s="924"/>
      <c r="DG211" s="296"/>
      <c r="DH211" s="68"/>
      <c r="DI211" s="504"/>
      <c r="DJ211" s="505"/>
      <c r="DK211" s="505"/>
      <c r="DL211" s="506"/>
      <c r="DM211" s="507"/>
      <c r="DN211" s="507"/>
    </row>
    <row r="212" spans="1:118" ht="15" customHeight="1">
      <c r="A212" s="519"/>
      <c r="B212" s="519"/>
      <c r="C212" s="520"/>
      <c r="D212" s="919"/>
      <c r="E212" s="1068"/>
      <c r="F212" s="1069"/>
      <c r="G212" s="487"/>
      <c r="H212" s="488"/>
      <c r="I212" s="488"/>
      <c r="J212" s="488"/>
      <c r="K212" s="489"/>
      <c r="L212" s="488"/>
      <c r="M212" s="488"/>
      <c r="N212" s="488"/>
      <c r="O212" s="488"/>
      <c r="P212" s="490"/>
      <c r="Q212" s="487"/>
      <c r="R212" s="488"/>
      <c r="S212" s="488"/>
      <c r="T212" s="488"/>
      <c r="U212" s="489"/>
      <c r="V212" s="488"/>
      <c r="W212" s="488"/>
      <c r="X212" s="488"/>
      <c r="Y212" s="488"/>
      <c r="Z212" s="490"/>
      <c r="AA212" s="487"/>
      <c r="AB212" s="488"/>
      <c r="AC212" s="488"/>
      <c r="AD212" s="488"/>
      <c r="AE212" s="489"/>
      <c r="AF212" s="1"/>
      <c r="AG212" s="1"/>
      <c r="AH212" s="487"/>
      <c r="AI212" s="488"/>
      <c r="AJ212" s="488"/>
      <c r="AK212" s="488"/>
      <c r="AL212" s="489"/>
      <c r="AM212" s="487"/>
      <c r="AN212" s="488"/>
      <c r="AO212" s="488"/>
      <c r="AP212" s="488"/>
      <c r="AQ212" s="489"/>
      <c r="AR212" s="488"/>
      <c r="AS212" s="498"/>
      <c r="AT212" s="498"/>
      <c r="AU212" s="498"/>
      <c r="AV212" s="499"/>
      <c r="AW212" s="487"/>
      <c r="AX212" s="498"/>
      <c r="AY212" s="498"/>
      <c r="AZ212" s="498"/>
      <c r="BA212" s="500"/>
      <c r="BB212" s="488"/>
      <c r="BC212" s="488"/>
      <c r="BD212" s="488"/>
      <c r="BE212" s="488"/>
      <c r="BF212" s="490"/>
      <c r="BG212" s="487"/>
      <c r="BH212" s="488"/>
      <c r="BI212" s="488"/>
      <c r="BJ212" s="488"/>
      <c r="BK212" s="489"/>
      <c r="BL212" s="488"/>
      <c r="BM212" s="488"/>
      <c r="BN212" s="488"/>
      <c r="BO212" s="488"/>
      <c r="BP212" s="490"/>
      <c r="BQ212" s="487"/>
      <c r="BR212" s="488"/>
      <c r="BS212" s="488"/>
      <c r="BT212" s="488"/>
      <c r="BU212" s="489"/>
      <c r="BV212" s="487"/>
      <c r="BW212" s="488"/>
      <c r="BX212" s="488"/>
      <c r="BY212" s="488"/>
      <c r="BZ212" s="489"/>
      <c r="CA212" s="26"/>
      <c r="CB212" s="488"/>
      <c r="CC212" s="488"/>
      <c r="CD212" s="488"/>
      <c r="CE212" s="488"/>
      <c r="CF212" s="490"/>
      <c r="CG212" s="487"/>
      <c r="CH212" s="488"/>
      <c r="CI212" s="488"/>
      <c r="CJ212" s="488"/>
      <c r="CK212" s="489"/>
      <c r="CL212" s="488"/>
      <c r="CM212" s="498"/>
      <c r="CN212" s="498"/>
      <c r="CO212" s="498"/>
      <c r="CP212" s="499"/>
      <c r="CQ212" s="487"/>
      <c r="CR212" s="498"/>
      <c r="CS212" s="498"/>
      <c r="CT212" s="498"/>
      <c r="CU212" s="500"/>
      <c r="CV212" s="488"/>
      <c r="CW212" s="498"/>
      <c r="CX212" s="498"/>
      <c r="CY212" s="498"/>
      <c r="CZ212" s="499"/>
      <c r="DA212" s="487"/>
      <c r="DB212" s="498"/>
      <c r="DC212" s="498"/>
      <c r="DD212" s="498"/>
      <c r="DE212" s="500"/>
      <c r="DF212" s="923"/>
      <c r="DG212" s="297"/>
      <c r="DH212" s="69"/>
      <c r="DI212" s="508"/>
      <c r="DJ212" s="509"/>
      <c r="DK212" s="509"/>
      <c r="DL212" s="510"/>
      <c r="DM212" s="511"/>
      <c r="DN212" s="511"/>
    </row>
    <row r="213" spans="1:118" ht="15" customHeight="1">
      <c r="A213" s="519"/>
      <c r="B213" s="519"/>
      <c r="C213" s="520"/>
      <c r="D213" s="919"/>
      <c r="E213" s="1068"/>
      <c r="F213" s="1069"/>
      <c r="G213" s="487"/>
      <c r="H213" s="488"/>
      <c r="I213" s="488"/>
      <c r="J213" s="488"/>
      <c r="K213" s="489"/>
      <c r="L213" s="488"/>
      <c r="M213" s="488"/>
      <c r="N213" s="488"/>
      <c r="O213" s="488"/>
      <c r="P213" s="490"/>
      <c r="Q213" s="487"/>
      <c r="R213" s="488"/>
      <c r="S213" s="488"/>
      <c r="T213" s="488"/>
      <c r="U213" s="489"/>
      <c r="V213" s="488"/>
      <c r="W213" s="488"/>
      <c r="X213" s="488"/>
      <c r="Y213" s="488"/>
      <c r="Z213" s="490"/>
      <c r="AA213" s="487"/>
      <c r="AB213" s="488"/>
      <c r="AC213" s="488"/>
      <c r="AD213" s="488"/>
      <c r="AE213" s="489"/>
      <c r="AF213" s="1"/>
      <c r="AG213" s="1"/>
      <c r="AH213" s="487"/>
      <c r="AI213" s="488"/>
      <c r="AJ213" s="488"/>
      <c r="AK213" s="488"/>
      <c r="AL213" s="489"/>
      <c r="AM213" s="487"/>
      <c r="AN213" s="488"/>
      <c r="AO213" s="488"/>
      <c r="AP213" s="488"/>
      <c r="AQ213" s="489"/>
      <c r="AR213" s="488"/>
      <c r="AS213" s="498"/>
      <c r="AT213" s="498"/>
      <c r="AU213" s="498"/>
      <c r="AV213" s="499"/>
      <c r="AW213" s="487"/>
      <c r="AX213" s="498"/>
      <c r="AY213" s="498"/>
      <c r="AZ213" s="498"/>
      <c r="BA213" s="500"/>
      <c r="BB213" s="488"/>
      <c r="BC213" s="488"/>
      <c r="BD213" s="488"/>
      <c r="BE213" s="488"/>
      <c r="BF213" s="490"/>
      <c r="BG213" s="487"/>
      <c r="BH213" s="488"/>
      <c r="BI213" s="488"/>
      <c r="BJ213" s="488"/>
      <c r="BK213" s="489"/>
      <c r="BL213" s="488"/>
      <c r="BM213" s="488"/>
      <c r="BN213" s="488"/>
      <c r="BO213" s="488"/>
      <c r="BP213" s="490"/>
      <c r="BQ213" s="487"/>
      <c r="BR213" s="488"/>
      <c r="BS213" s="488"/>
      <c r="BT213" s="488"/>
      <c r="BU213" s="489"/>
      <c r="BV213" s="487"/>
      <c r="BW213" s="488"/>
      <c r="BX213" s="488"/>
      <c r="BY213" s="488"/>
      <c r="BZ213" s="489"/>
      <c r="CA213" s="26"/>
      <c r="CB213" s="488"/>
      <c r="CC213" s="488"/>
      <c r="CD213" s="488"/>
      <c r="CE213" s="488"/>
      <c r="CF213" s="490"/>
      <c r="CG213" s="487"/>
      <c r="CH213" s="488"/>
      <c r="CI213" s="488"/>
      <c r="CJ213" s="488"/>
      <c r="CK213" s="489"/>
      <c r="CL213" s="488"/>
      <c r="CM213" s="498"/>
      <c r="CN213" s="498"/>
      <c r="CO213" s="498"/>
      <c r="CP213" s="499"/>
      <c r="CQ213" s="487"/>
      <c r="CR213" s="498"/>
      <c r="CS213" s="498"/>
      <c r="CT213" s="498"/>
      <c r="CU213" s="500"/>
      <c r="CV213" s="488"/>
      <c r="CW213" s="498"/>
      <c r="CX213" s="498"/>
      <c r="CY213" s="498"/>
      <c r="CZ213" s="499"/>
      <c r="DA213" s="487"/>
      <c r="DB213" s="498"/>
      <c r="DC213" s="498"/>
      <c r="DD213" s="498"/>
      <c r="DE213" s="500"/>
      <c r="DF213" s="923"/>
      <c r="DG213" s="297"/>
      <c r="DH213" s="69"/>
      <c r="DI213" s="508"/>
      <c r="DJ213" s="509"/>
      <c r="DK213" s="509"/>
      <c r="DL213" s="510"/>
      <c r="DM213" s="511"/>
      <c r="DN213" s="511"/>
    </row>
    <row r="214" spans="1:118" ht="15" customHeight="1">
      <c r="A214" s="519"/>
      <c r="B214" s="519"/>
      <c r="C214" s="520"/>
      <c r="D214" s="919"/>
      <c r="E214" s="1068"/>
      <c r="F214" s="1069"/>
      <c r="G214" s="487"/>
      <c r="H214" s="488"/>
      <c r="I214" s="488"/>
      <c r="J214" s="488"/>
      <c r="K214" s="489"/>
      <c r="L214" s="488"/>
      <c r="M214" s="488"/>
      <c r="N214" s="488"/>
      <c r="O214" s="488"/>
      <c r="P214" s="490"/>
      <c r="Q214" s="487"/>
      <c r="R214" s="488"/>
      <c r="S214" s="488"/>
      <c r="T214" s="488"/>
      <c r="U214" s="489"/>
      <c r="V214" s="488"/>
      <c r="W214" s="488"/>
      <c r="X214" s="488"/>
      <c r="Y214" s="488"/>
      <c r="Z214" s="490"/>
      <c r="AA214" s="487"/>
      <c r="AB214" s="488"/>
      <c r="AC214" s="488"/>
      <c r="AD214" s="488"/>
      <c r="AE214" s="489"/>
      <c r="AF214" s="1"/>
      <c r="AG214" s="1"/>
      <c r="AH214" s="487"/>
      <c r="AI214" s="488"/>
      <c r="AJ214" s="488"/>
      <c r="AK214" s="488"/>
      <c r="AL214" s="489"/>
      <c r="AM214" s="487"/>
      <c r="AN214" s="488"/>
      <c r="AO214" s="488"/>
      <c r="AP214" s="488"/>
      <c r="AQ214" s="489"/>
      <c r="AR214" s="488"/>
      <c r="AS214" s="498"/>
      <c r="AT214" s="498"/>
      <c r="AU214" s="498"/>
      <c r="AV214" s="499"/>
      <c r="AW214" s="487"/>
      <c r="AX214" s="498"/>
      <c r="AY214" s="498"/>
      <c r="AZ214" s="498"/>
      <c r="BA214" s="500"/>
      <c r="BB214" s="488"/>
      <c r="BC214" s="488"/>
      <c r="BD214" s="488"/>
      <c r="BE214" s="488"/>
      <c r="BF214" s="490"/>
      <c r="BG214" s="487"/>
      <c r="BH214" s="488"/>
      <c r="BI214" s="488"/>
      <c r="BJ214" s="488"/>
      <c r="BK214" s="489"/>
      <c r="BL214" s="488"/>
      <c r="BM214" s="488"/>
      <c r="BN214" s="488"/>
      <c r="BO214" s="488"/>
      <c r="BP214" s="490"/>
      <c r="BQ214" s="487"/>
      <c r="BR214" s="488"/>
      <c r="BS214" s="488"/>
      <c r="BT214" s="488"/>
      <c r="BU214" s="489"/>
      <c r="BV214" s="487"/>
      <c r="BW214" s="488"/>
      <c r="BX214" s="488"/>
      <c r="BY214" s="488"/>
      <c r="BZ214" s="489"/>
      <c r="CA214" s="26"/>
      <c r="CB214" s="488"/>
      <c r="CC214" s="488"/>
      <c r="CD214" s="488"/>
      <c r="CE214" s="488"/>
      <c r="CF214" s="490"/>
      <c r="CG214" s="487"/>
      <c r="CH214" s="488"/>
      <c r="CI214" s="488"/>
      <c r="CJ214" s="488"/>
      <c r="CK214" s="489"/>
      <c r="CL214" s="488"/>
      <c r="CM214" s="498"/>
      <c r="CN214" s="498"/>
      <c r="CO214" s="498"/>
      <c r="CP214" s="499"/>
      <c r="CQ214" s="487"/>
      <c r="CR214" s="498"/>
      <c r="CS214" s="498"/>
      <c r="CT214" s="498"/>
      <c r="CU214" s="500"/>
      <c r="CV214" s="488"/>
      <c r="CW214" s="498"/>
      <c r="CX214" s="498"/>
      <c r="CY214" s="498"/>
      <c r="CZ214" s="499"/>
      <c r="DA214" s="487"/>
      <c r="DB214" s="498"/>
      <c r="DC214" s="498"/>
      <c r="DD214" s="498"/>
      <c r="DE214" s="500"/>
      <c r="DF214" s="923"/>
      <c r="DG214" s="297"/>
      <c r="DH214" s="69"/>
      <c r="DI214" s="508"/>
      <c r="DJ214" s="509"/>
      <c r="DK214" s="509"/>
      <c r="DL214" s="510"/>
      <c r="DM214" s="511"/>
      <c r="DN214" s="511"/>
    </row>
    <row r="215" spans="1:118" ht="15" customHeight="1" thickBot="1">
      <c r="A215" s="522"/>
      <c r="B215" s="522"/>
      <c r="C215" s="523"/>
      <c r="D215" s="920"/>
      <c r="E215" s="1077"/>
      <c r="F215" s="1078"/>
      <c r="G215" s="491"/>
      <c r="H215" s="492"/>
      <c r="I215" s="492"/>
      <c r="J215" s="492"/>
      <c r="K215" s="493"/>
      <c r="L215" s="492"/>
      <c r="M215" s="492"/>
      <c r="N215" s="492"/>
      <c r="O215" s="492"/>
      <c r="P215" s="494"/>
      <c r="Q215" s="491"/>
      <c r="R215" s="492"/>
      <c r="S215" s="492"/>
      <c r="T215" s="492"/>
      <c r="U215" s="493"/>
      <c r="V215" s="492"/>
      <c r="W215" s="492"/>
      <c r="X215" s="492"/>
      <c r="Y215" s="492"/>
      <c r="Z215" s="494"/>
      <c r="AA215" s="491"/>
      <c r="AB215" s="492"/>
      <c r="AC215" s="492"/>
      <c r="AD215" s="492"/>
      <c r="AE215" s="493"/>
      <c r="AF215" s="1"/>
      <c r="AG215" s="1"/>
      <c r="AH215" s="491"/>
      <c r="AI215" s="492"/>
      <c r="AJ215" s="492"/>
      <c r="AK215" s="492"/>
      <c r="AL215" s="493"/>
      <c r="AM215" s="491"/>
      <c r="AN215" s="492"/>
      <c r="AO215" s="492"/>
      <c r="AP215" s="492"/>
      <c r="AQ215" s="493"/>
      <c r="AR215" s="492"/>
      <c r="AS215" s="501"/>
      <c r="AT215" s="501"/>
      <c r="AU215" s="501"/>
      <c r="AV215" s="502"/>
      <c r="AW215" s="491"/>
      <c r="AX215" s="501"/>
      <c r="AY215" s="501"/>
      <c r="AZ215" s="501"/>
      <c r="BA215" s="503"/>
      <c r="BB215" s="492"/>
      <c r="BC215" s="492"/>
      <c r="BD215" s="492"/>
      <c r="BE215" s="492"/>
      <c r="BF215" s="494"/>
      <c r="BG215" s="491"/>
      <c r="BH215" s="492"/>
      <c r="BI215" s="492"/>
      <c r="BJ215" s="492"/>
      <c r="BK215" s="493"/>
      <c r="BL215" s="492"/>
      <c r="BM215" s="492"/>
      <c r="BN215" s="492"/>
      <c r="BO215" s="492"/>
      <c r="BP215" s="494"/>
      <c r="BQ215" s="491"/>
      <c r="BR215" s="492"/>
      <c r="BS215" s="492"/>
      <c r="BT215" s="492"/>
      <c r="BU215" s="493"/>
      <c r="BV215" s="491"/>
      <c r="BW215" s="492"/>
      <c r="BX215" s="492"/>
      <c r="BY215" s="492"/>
      <c r="BZ215" s="493"/>
      <c r="CA215" s="27"/>
      <c r="CB215" s="492"/>
      <c r="CC215" s="492"/>
      <c r="CD215" s="492"/>
      <c r="CE215" s="492"/>
      <c r="CF215" s="494"/>
      <c r="CG215" s="491"/>
      <c r="CH215" s="492"/>
      <c r="CI215" s="492"/>
      <c r="CJ215" s="492"/>
      <c r="CK215" s="493"/>
      <c r="CL215" s="492"/>
      <c r="CM215" s="501"/>
      <c r="CN215" s="501"/>
      <c r="CO215" s="501"/>
      <c r="CP215" s="502"/>
      <c r="CQ215" s="491"/>
      <c r="CR215" s="501"/>
      <c r="CS215" s="501"/>
      <c r="CT215" s="501"/>
      <c r="CU215" s="503"/>
      <c r="CV215" s="492"/>
      <c r="CW215" s="501"/>
      <c r="CX215" s="501"/>
      <c r="CY215" s="501"/>
      <c r="CZ215" s="502"/>
      <c r="DA215" s="491"/>
      <c r="DB215" s="501"/>
      <c r="DC215" s="501"/>
      <c r="DD215" s="501"/>
      <c r="DE215" s="503"/>
      <c r="DF215" s="922"/>
      <c r="DG215" s="298"/>
      <c r="DH215" s="70"/>
      <c r="DI215" s="512"/>
      <c r="DJ215" s="513"/>
      <c r="DK215" s="513"/>
      <c r="DL215" s="514"/>
      <c r="DM215" s="515"/>
      <c r="DN215" s="515"/>
    </row>
    <row r="216" spans="1:118" ht="15" customHeight="1">
      <c r="A216" s="516"/>
      <c r="B216" s="516"/>
      <c r="C216" s="517"/>
      <c r="D216" s="921"/>
      <c r="E216" s="1079"/>
      <c r="F216" s="1080"/>
      <c r="G216" s="486"/>
      <c r="H216" s="483"/>
      <c r="I216" s="483"/>
      <c r="J216" s="483"/>
      <c r="K216" s="484"/>
      <c r="L216" s="483"/>
      <c r="M216" s="483"/>
      <c r="N216" s="483"/>
      <c r="O216" s="483"/>
      <c r="P216" s="485"/>
      <c r="Q216" s="486"/>
      <c r="R216" s="483"/>
      <c r="S216" s="483"/>
      <c r="T216" s="483"/>
      <c r="U216" s="484"/>
      <c r="V216" s="483"/>
      <c r="W216" s="483"/>
      <c r="X216" s="483"/>
      <c r="Y216" s="483"/>
      <c r="Z216" s="485"/>
      <c r="AA216" s="486"/>
      <c r="AB216" s="483"/>
      <c r="AC216" s="483"/>
      <c r="AD216" s="483"/>
      <c r="AE216" s="484"/>
      <c r="AF216" s="1"/>
      <c r="AG216" s="1"/>
      <c r="AH216" s="486"/>
      <c r="AI216" s="483"/>
      <c r="AJ216" s="483"/>
      <c r="AK216" s="483"/>
      <c r="AL216" s="484"/>
      <c r="AM216" s="486"/>
      <c r="AN216" s="483"/>
      <c r="AO216" s="483"/>
      <c r="AP216" s="483"/>
      <c r="AQ216" s="484"/>
      <c r="AR216" s="483"/>
      <c r="AS216" s="495"/>
      <c r="AT216" s="495"/>
      <c r="AU216" s="495"/>
      <c r="AV216" s="496"/>
      <c r="AW216" s="486"/>
      <c r="AX216" s="495"/>
      <c r="AY216" s="495"/>
      <c r="AZ216" s="495"/>
      <c r="BA216" s="497"/>
      <c r="BB216" s="483"/>
      <c r="BC216" s="483"/>
      <c r="BD216" s="483"/>
      <c r="BE216" s="483"/>
      <c r="BF216" s="485"/>
      <c r="BG216" s="486"/>
      <c r="BH216" s="483"/>
      <c r="BI216" s="483"/>
      <c r="BJ216" s="483"/>
      <c r="BK216" s="484"/>
      <c r="BL216" s="483"/>
      <c r="BM216" s="483"/>
      <c r="BN216" s="483"/>
      <c r="BO216" s="483"/>
      <c r="BP216" s="485"/>
      <c r="BQ216" s="486"/>
      <c r="BR216" s="483"/>
      <c r="BS216" s="483"/>
      <c r="BT216" s="483"/>
      <c r="BU216" s="484"/>
      <c r="BV216" s="486"/>
      <c r="BW216" s="483"/>
      <c r="BX216" s="483"/>
      <c r="BY216" s="483"/>
      <c r="BZ216" s="484"/>
      <c r="CA216" s="25"/>
      <c r="CB216" s="483"/>
      <c r="CC216" s="483"/>
      <c r="CD216" s="483"/>
      <c r="CE216" s="483"/>
      <c r="CF216" s="485"/>
      <c r="CG216" s="486"/>
      <c r="CH216" s="483"/>
      <c r="CI216" s="483"/>
      <c r="CJ216" s="483"/>
      <c r="CK216" s="484"/>
      <c r="CL216" s="483"/>
      <c r="CM216" s="495"/>
      <c r="CN216" s="495"/>
      <c r="CO216" s="495"/>
      <c r="CP216" s="496"/>
      <c r="CQ216" s="486"/>
      <c r="CR216" s="495"/>
      <c r="CS216" s="495"/>
      <c r="CT216" s="495"/>
      <c r="CU216" s="497"/>
      <c r="CV216" s="483"/>
      <c r="CW216" s="495"/>
      <c r="CX216" s="495"/>
      <c r="CY216" s="495"/>
      <c r="CZ216" s="496"/>
      <c r="DA216" s="486"/>
      <c r="DB216" s="495"/>
      <c r="DC216" s="495"/>
      <c r="DD216" s="495"/>
      <c r="DE216" s="497"/>
      <c r="DF216" s="924"/>
      <c r="DG216" s="296"/>
      <c r="DH216" s="68"/>
      <c r="DI216" s="504"/>
      <c r="DJ216" s="505"/>
      <c r="DK216" s="505"/>
      <c r="DL216" s="506"/>
      <c r="DM216" s="507"/>
      <c r="DN216" s="507"/>
    </row>
    <row r="217" spans="1:118" ht="15" customHeight="1">
      <c r="A217" s="519"/>
      <c r="B217" s="519"/>
      <c r="C217" s="520"/>
      <c r="D217" s="919"/>
      <c r="E217" s="1068"/>
      <c r="F217" s="1069"/>
      <c r="G217" s="487"/>
      <c r="H217" s="488"/>
      <c r="I217" s="488"/>
      <c r="J217" s="488"/>
      <c r="K217" s="489"/>
      <c r="L217" s="488"/>
      <c r="M217" s="488"/>
      <c r="N217" s="488"/>
      <c r="O217" s="488"/>
      <c r="P217" s="490"/>
      <c r="Q217" s="487"/>
      <c r="R217" s="488"/>
      <c r="S217" s="488"/>
      <c r="T217" s="488"/>
      <c r="U217" s="489"/>
      <c r="V217" s="488"/>
      <c r="W217" s="488"/>
      <c r="X217" s="488"/>
      <c r="Y217" s="488"/>
      <c r="Z217" s="490"/>
      <c r="AA217" s="487"/>
      <c r="AB217" s="488"/>
      <c r="AC217" s="488"/>
      <c r="AD217" s="488"/>
      <c r="AE217" s="489"/>
      <c r="AF217" s="1"/>
      <c r="AG217" s="1"/>
      <c r="AH217" s="487"/>
      <c r="AI217" s="488"/>
      <c r="AJ217" s="488"/>
      <c r="AK217" s="488"/>
      <c r="AL217" s="489"/>
      <c r="AM217" s="487"/>
      <c r="AN217" s="488"/>
      <c r="AO217" s="488"/>
      <c r="AP217" s="488"/>
      <c r="AQ217" s="489"/>
      <c r="AR217" s="488"/>
      <c r="AS217" s="498"/>
      <c r="AT217" s="498"/>
      <c r="AU217" s="498"/>
      <c r="AV217" s="499"/>
      <c r="AW217" s="487"/>
      <c r="AX217" s="498"/>
      <c r="AY217" s="498"/>
      <c r="AZ217" s="498"/>
      <c r="BA217" s="500"/>
      <c r="BB217" s="488"/>
      <c r="BC217" s="488"/>
      <c r="BD217" s="488"/>
      <c r="BE217" s="488"/>
      <c r="BF217" s="490"/>
      <c r="BG217" s="487"/>
      <c r="BH217" s="488"/>
      <c r="BI217" s="488"/>
      <c r="BJ217" s="488"/>
      <c r="BK217" s="489"/>
      <c r="BL217" s="488"/>
      <c r="BM217" s="488"/>
      <c r="BN217" s="488"/>
      <c r="BO217" s="488"/>
      <c r="BP217" s="490"/>
      <c r="BQ217" s="487"/>
      <c r="BR217" s="488"/>
      <c r="BS217" s="488"/>
      <c r="BT217" s="488"/>
      <c r="BU217" s="489"/>
      <c r="BV217" s="487"/>
      <c r="BW217" s="488"/>
      <c r="BX217" s="488"/>
      <c r="BY217" s="488"/>
      <c r="BZ217" s="489"/>
      <c r="CA217" s="26"/>
      <c r="CB217" s="488"/>
      <c r="CC217" s="488"/>
      <c r="CD217" s="488"/>
      <c r="CE217" s="488"/>
      <c r="CF217" s="490"/>
      <c r="CG217" s="487"/>
      <c r="CH217" s="488"/>
      <c r="CI217" s="488"/>
      <c r="CJ217" s="488"/>
      <c r="CK217" s="489"/>
      <c r="CL217" s="488"/>
      <c r="CM217" s="498"/>
      <c r="CN217" s="498"/>
      <c r="CO217" s="498"/>
      <c r="CP217" s="499"/>
      <c r="CQ217" s="487"/>
      <c r="CR217" s="498"/>
      <c r="CS217" s="498"/>
      <c r="CT217" s="498"/>
      <c r="CU217" s="500"/>
      <c r="CV217" s="488"/>
      <c r="CW217" s="498"/>
      <c r="CX217" s="498"/>
      <c r="CY217" s="498"/>
      <c r="CZ217" s="499"/>
      <c r="DA217" s="487"/>
      <c r="DB217" s="498"/>
      <c r="DC217" s="498"/>
      <c r="DD217" s="498"/>
      <c r="DE217" s="500"/>
      <c r="DF217" s="923"/>
      <c r="DG217" s="297"/>
      <c r="DH217" s="69"/>
      <c r="DI217" s="508"/>
      <c r="DJ217" s="509"/>
      <c r="DK217" s="509"/>
      <c r="DL217" s="510"/>
      <c r="DM217" s="511"/>
      <c r="DN217" s="511"/>
    </row>
    <row r="218" spans="1:118" ht="15" customHeight="1">
      <c r="A218" s="519"/>
      <c r="B218" s="519"/>
      <c r="C218" s="520"/>
      <c r="D218" s="919"/>
      <c r="E218" s="1068"/>
      <c r="F218" s="1069"/>
      <c r="G218" s="487"/>
      <c r="H218" s="488"/>
      <c r="I218" s="488"/>
      <c r="J218" s="488"/>
      <c r="K218" s="489"/>
      <c r="L218" s="488"/>
      <c r="M218" s="488"/>
      <c r="N218" s="488"/>
      <c r="O218" s="488"/>
      <c r="P218" s="490"/>
      <c r="Q218" s="487"/>
      <c r="R218" s="488"/>
      <c r="S218" s="488"/>
      <c r="T218" s="488"/>
      <c r="U218" s="489"/>
      <c r="V218" s="488"/>
      <c r="W218" s="488"/>
      <c r="X218" s="488"/>
      <c r="Y218" s="488"/>
      <c r="Z218" s="490"/>
      <c r="AA218" s="487"/>
      <c r="AB218" s="488"/>
      <c r="AC218" s="488"/>
      <c r="AD218" s="488"/>
      <c r="AE218" s="489"/>
      <c r="AF218" s="1"/>
      <c r="AG218" s="1"/>
      <c r="AH218" s="487"/>
      <c r="AI218" s="488"/>
      <c r="AJ218" s="488"/>
      <c r="AK218" s="488"/>
      <c r="AL218" s="489"/>
      <c r="AM218" s="487"/>
      <c r="AN218" s="488"/>
      <c r="AO218" s="488"/>
      <c r="AP218" s="488"/>
      <c r="AQ218" s="489"/>
      <c r="AR218" s="488"/>
      <c r="AS218" s="498"/>
      <c r="AT218" s="498"/>
      <c r="AU218" s="498"/>
      <c r="AV218" s="499"/>
      <c r="AW218" s="487"/>
      <c r="AX218" s="498"/>
      <c r="AY218" s="498"/>
      <c r="AZ218" s="498"/>
      <c r="BA218" s="500"/>
      <c r="BB218" s="488"/>
      <c r="BC218" s="488"/>
      <c r="BD218" s="488"/>
      <c r="BE218" s="488"/>
      <c r="BF218" s="490"/>
      <c r="BG218" s="487"/>
      <c r="BH218" s="488"/>
      <c r="BI218" s="488"/>
      <c r="BJ218" s="488"/>
      <c r="BK218" s="489"/>
      <c r="BL218" s="488"/>
      <c r="BM218" s="488"/>
      <c r="BN218" s="488"/>
      <c r="BO218" s="488"/>
      <c r="BP218" s="490"/>
      <c r="BQ218" s="487"/>
      <c r="BR218" s="488"/>
      <c r="BS218" s="488"/>
      <c r="BT218" s="488"/>
      <c r="BU218" s="489"/>
      <c r="BV218" s="487"/>
      <c r="BW218" s="488"/>
      <c r="BX218" s="488"/>
      <c r="BY218" s="488"/>
      <c r="BZ218" s="489"/>
      <c r="CA218" s="26"/>
      <c r="CB218" s="488"/>
      <c r="CC218" s="488"/>
      <c r="CD218" s="488"/>
      <c r="CE218" s="488"/>
      <c r="CF218" s="490"/>
      <c r="CG218" s="487"/>
      <c r="CH218" s="488"/>
      <c r="CI218" s="488"/>
      <c r="CJ218" s="488"/>
      <c r="CK218" s="489"/>
      <c r="CL218" s="488"/>
      <c r="CM218" s="498"/>
      <c r="CN218" s="498"/>
      <c r="CO218" s="498"/>
      <c r="CP218" s="499"/>
      <c r="CQ218" s="487"/>
      <c r="CR218" s="498"/>
      <c r="CS218" s="498"/>
      <c r="CT218" s="498"/>
      <c r="CU218" s="500"/>
      <c r="CV218" s="488"/>
      <c r="CW218" s="498"/>
      <c r="CX218" s="498"/>
      <c r="CY218" s="498"/>
      <c r="CZ218" s="499"/>
      <c r="DA218" s="487"/>
      <c r="DB218" s="498"/>
      <c r="DC218" s="498"/>
      <c r="DD218" s="498"/>
      <c r="DE218" s="500"/>
      <c r="DF218" s="923"/>
      <c r="DG218" s="297"/>
      <c r="DH218" s="69"/>
      <c r="DI218" s="508"/>
      <c r="DJ218" s="509"/>
      <c r="DK218" s="509"/>
      <c r="DL218" s="510"/>
      <c r="DM218" s="511"/>
      <c r="DN218" s="511"/>
    </row>
    <row r="219" spans="1:118" ht="15" customHeight="1">
      <c r="A219" s="519"/>
      <c r="B219" s="519"/>
      <c r="C219" s="520"/>
      <c r="D219" s="919"/>
      <c r="E219" s="1068"/>
      <c r="F219" s="1069"/>
      <c r="G219" s="487"/>
      <c r="H219" s="488"/>
      <c r="I219" s="488"/>
      <c r="J219" s="488"/>
      <c r="K219" s="489"/>
      <c r="L219" s="488"/>
      <c r="M219" s="488"/>
      <c r="N219" s="488"/>
      <c r="O219" s="488"/>
      <c r="P219" s="490"/>
      <c r="Q219" s="487"/>
      <c r="R219" s="488"/>
      <c r="S219" s="488"/>
      <c r="T219" s="488"/>
      <c r="U219" s="489"/>
      <c r="V219" s="488"/>
      <c r="W219" s="488"/>
      <c r="X219" s="488"/>
      <c r="Y219" s="488"/>
      <c r="Z219" s="490"/>
      <c r="AA219" s="487"/>
      <c r="AB219" s="488"/>
      <c r="AC219" s="488"/>
      <c r="AD219" s="488"/>
      <c r="AE219" s="489"/>
      <c r="AF219" s="1"/>
      <c r="AG219" s="1"/>
      <c r="AH219" s="487"/>
      <c r="AI219" s="488"/>
      <c r="AJ219" s="488"/>
      <c r="AK219" s="488"/>
      <c r="AL219" s="489"/>
      <c r="AM219" s="487"/>
      <c r="AN219" s="488"/>
      <c r="AO219" s="488"/>
      <c r="AP219" s="488"/>
      <c r="AQ219" s="489"/>
      <c r="AR219" s="488"/>
      <c r="AS219" s="498"/>
      <c r="AT219" s="498"/>
      <c r="AU219" s="498"/>
      <c r="AV219" s="499"/>
      <c r="AW219" s="487"/>
      <c r="AX219" s="498"/>
      <c r="AY219" s="498"/>
      <c r="AZ219" s="498"/>
      <c r="BA219" s="500"/>
      <c r="BB219" s="488"/>
      <c r="BC219" s="488"/>
      <c r="BD219" s="488"/>
      <c r="BE219" s="488"/>
      <c r="BF219" s="490"/>
      <c r="BG219" s="487"/>
      <c r="BH219" s="488"/>
      <c r="BI219" s="488"/>
      <c r="BJ219" s="488"/>
      <c r="BK219" s="489"/>
      <c r="BL219" s="488"/>
      <c r="BM219" s="488"/>
      <c r="BN219" s="488"/>
      <c r="BO219" s="488"/>
      <c r="BP219" s="490"/>
      <c r="BQ219" s="487"/>
      <c r="BR219" s="488"/>
      <c r="BS219" s="488"/>
      <c r="BT219" s="488"/>
      <c r="BU219" s="489"/>
      <c r="BV219" s="487"/>
      <c r="BW219" s="488"/>
      <c r="BX219" s="488"/>
      <c r="BY219" s="488"/>
      <c r="BZ219" s="489"/>
      <c r="CA219" s="26"/>
      <c r="CB219" s="488"/>
      <c r="CC219" s="488"/>
      <c r="CD219" s="488"/>
      <c r="CE219" s="488"/>
      <c r="CF219" s="490"/>
      <c r="CG219" s="487"/>
      <c r="CH219" s="488"/>
      <c r="CI219" s="488"/>
      <c r="CJ219" s="488"/>
      <c r="CK219" s="489"/>
      <c r="CL219" s="488"/>
      <c r="CM219" s="498"/>
      <c r="CN219" s="498"/>
      <c r="CO219" s="498"/>
      <c r="CP219" s="499"/>
      <c r="CQ219" s="487"/>
      <c r="CR219" s="498"/>
      <c r="CS219" s="498"/>
      <c r="CT219" s="498"/>
      <c r="CU219" s="500"/>
      <c r="CV219" s="488"/>
      <c r="CW219" s="498"/>
      <c r="CX219" s="498"/>
      <c r="CY219" s="498"/>
      <c r="CZ219" s="499"/>
      <c r="DA219" s="487"/>
      <c r="DB219" s="498"/>
      <c r="DC219" s="498"/>
      <c r="DD219" s="498"/>
      <c r="DE219" s="500"/>
      <c r="DF219" s="923"/>
      <c r="DG219" s="297"/>
      <c r="DH219" s="69"/>
      <c r="DI219" s="508"/>
      <c r="DJ219" s="509"/>
      <c r="DK219" s="509"/>
      <c r="DL219" s="510"/>
      <c r="DM219" s="511"/>
      <c r="DN219" s="511"/>
    </row>
    <row r="220" spans="1:118" ht="15" customHeight="1" thickBot="1">
      <c r="A220" s="522"/>
      <c r="B220" s="522"/>
      <c r="C220" s="523"/>
      <c r="D220" s="920"/>
      <c r="E220" s="1077"/>
      <c r="F220" s="1078"/>
      <c r="G220" s="491"/>
      <c r="H220" s="492"/>
      <c r="I220" s="492"/>
      <c r="J220" s="492"/>
      <c r="K220" s="493"/>
      <c r="L220" s="492"/>
      <c r="M220" s="492"/>
      <c r="N220" s="492"/>
      <c r="O220" s="492"/>
      <c r="P220" s="494"/>
      <c r="Q220" s="491"/>
      <c r="R220" s="492"/>
      <c r="S220" s="492"/>
      <c r="T220" s="492"/>
      <c r="U220" s="493"/>
      <c r="V220" s="492"/>
      <c r="W220" s="492"/>
      <c r="X220" s="492"/>
      <c r="Y220" s="492"/>
      <c r="Z220" s="494"/>
      <c r="AA220" s="491"/>
      <c r="AB220" s="492"/>
      <c r="AC220" s="492"/>
      <c r="AD220" s="492"/>
      <c r="AE220" s="493"/>
      <c r="AF220" s="1"/>
      <c r="AG220" s="1"/>
      <c r="AH220" s="491"/>
      <c r="AI220" s="492"/>
      <c r="AJ220" s="492"/>
      <c r="AK220" s="492"/>
      <c r="AL220" s="493"/>
      <c r="AM220" s="491"/>
      <c r="AN220" s="492"/>
      <c r="AO220" s="492"/>
      <c r="AP220" s="492"/>
      <c r="AQ220" s="493"/>
      <c r="AR220" s="492"/>
      <c r="AS220" s="501"/>
      <c r="AT220" s="501"/>
      <c r="AU220" s="501"/>
      <c r="AV220" s="502"/>
      <c r="AW220" s="491"/>
      <c r="AX220" s="501"/>
      <c r="AY220" s="501"/>
      <c r="AZ220" s="501"/>
      <c r="BA220" s="503"/>
      <c r="BB220" s="492"/>
      <c r="BC220" s="492"/>
      <c r="BD220" s="492"/>
      <c r="BE220" s="492"/>
      <c r="BF220" s="494"/>
      <c r="BG220" s="491"/>
      <c r="BH220" s="492"/>
      <c r="BI220" s="492"/>
      <c r="BJ220" s="492"/>
      <c r="BK220" s="493"/>
      <c r="BL220" s="492"/>
      <c r="BM220" s="492"/>
      <c r="BN220" s="492"/>
      <c r="BO220" s="492"/>
      <c r="BP220" s="494"/>
      <c r="BQ220" s="491"/>
      <c r="BR220" s="492"/>
      <c r="BS220" s="492"/>
      <c r="BT220" s="492"/>
      <c r="BU220" s="493"/>
      <c r="BV220" s="491"/>
      <c r="BW220" s="492"/>
      <c r="BX220" s="492"/>
      <c r="BY220" s="492"/>
      <c r="BZ220" s="493"/>
      <c r="CA220" s="27"/>
      <c r="CB220" s="492"/>
      <c r="CC220" s="492"/>
      <c r="CD220" s="492"/>
      <c r="CE220" s="492"/>
      <c r="CF220" s="494"/>
      <c r="CG220" s="491"/>
      <c r="CH220" s="492"/>
      <c r="CI220" s="492"/>
      <c r="CJ220" s="492"/>
      <c r="CK220" s="493"/>
      <c r="CL220" s="492"/>
      <c r="CM220" s="501"/>
      <c r="CN220" s="501"/>
      <c r="CO220" s="501"/>
      <c r="CP220" s="502"/>
      <c r="CQ220" s="491"/>
      <c r="CR220" s="501"/>
      <c r="CS220" s="501"/>
      <c r="CT220" s="501"/>
      <c r="CU220" s="503"/>
      <c r="CV220" s="492"/>
      <c r="CW220" s="501"/>
      <c r="CX220" s="501"/>
      <c r="CY220" s="501"/>
      <c r="CZ220" s="502"/>
      <c r="DA220" s="491"/>
      <c r="DB220" s="501"/>
      <c r="DC220" s="501"/>
      <c r="DD220" s="501"/>
      <c r="DE220" s="503"/>
      <c r="DF220" s="922"/>
      <c r="DG220" s="298"/>
      <c r="DH220" s="70"/>
      <c r="DI220" s="512"/>
      <c r="DJ220" s="513"/>
      <c r="DK220" s="513"/>
      <c r="DL220" s="514"/>
      <c r="DM220" s="515"/>
      <c r="DN220" s="515"/>
    </row>
    <row r="221" spans="1:118" ht="15" customHeight="1">
      <c r="A221" s="516"/>
      <c r="B221" s="516"/>
      <c r="C221" s="517"/>
      <c r="D221" s="921"/>
      <c r="E221" s="1079"/>
      <c r="F221" s="1080"/>
      <c r="G221" s="486"/>
      <c r="H221" s="483"/>
      <c r="I221" s="483"/>
      <c r="J221" s="483"/>
      <c r="K221" s="484"/>
      <c r="L221" s="483"/>
      <c r="M221" s="483"/>
      <c r="N221" s="483"/>
      <c r="O221" s="483"/>
      <c r="P221" s="485"/>
      <c r="Q221" s="486"/>
      <c r="R221" s="483"/>
      <c r="S221" s="483"/>
      <c r="T221" s="483"/>
      <c r="U221" s="484"/>
      <c r="V221" s="483"/>
      <c r="W221" s="483"/>
      <c r="X221" s="483"/>
      <c r="Y221" s="483"/>
      <c r="Z221" s="485"/>
      <c r="AA221" s="486"/>
      <c r="AB221" s="483"/>
      <c r="AC221" s="483"/>
      <c r="AD221" s="483"/>
      <c r="AE221" s="484"/>
      <c r="AF221" s="1"/>
      <c r="AG221" s="1"/>
      <c r="AH221" s="486"/>
      <c r="AI221" s="483"/>
      <c r="AJ221" s="483"/>
      <c r="AK221" s="483"/>
      <c r="AL221" s="484"/>
      <c r="AM221" s="486"/>
      <c r="AN221" s="483"/>
      <c r="AO221" s="483"/>
      <c r="AP221" s="483"/>
      <c r="AQ221" s="484"/>
      <c r="AR221" s="483"/>
      <c r="AS221" s="495"/>
      <c r="AT221" s="495"/>
      <c r="AU221" s="495"/>
      <c r="AV221" s="496"/>
      <c r="AW221" s="486"/>
      <c r="AX221" s="495"/>
      <c r="AY221" s="495"/>
      <c r="AZ221" s="495"/>
      <c r="BA221" s="497"/>
      <c r="BB221" s="483"/>
      <c r="BC221" s="483"/>
      <c r="BD221" s="483"/>
      <c r="BE221" s="483"/>
      <c r="BF221" s="485"/>
      <c r="BG221" s="486"/>
      <c r="BH221" s="483"/>
      <c r="BI221" s="483"/>
      <c r="BJ221" s="483"/>
      <c r="BK221" s="484"/>
      <c r="BL221" s="483"/>
      <c r="BM221" s="483"/>
      <c r="BN221" s="483"/>
      <c r="BO221" s="483"/>
      <c r="BP221" s="485"/>
      <c r="BQ221" s="486"/>
      <c r="BR221" s="483"/>
      <c r="BS221" s="483"/>
      <c r="BT221" s="483"/>
      <c r="BU221" s="484"/>
      <c r="BV221" s="486"/>
      <c r="BW221" s="483"/>
      <c r="BX221" s="483"/>
      <c r="BY221" s="483"/>
      <c r="BZ221" s="484"/>
      <c r="CA221" s="25"/>
      <c r="CB221" s="483"/>
      <c r="CC221" s="483"/>
      <c r="CD221" s="483"/>
      <c r="CE221" s="483"/>
      <c r="CF221" s="485"/>
      <c r="CG221" s="486"/>
      <c r="CH221" s="483"/>
      <c r="CI221" s="483"/>
      <c r="CJ221" s="483"/>
      <c r="CK221" s="484"/>
      <c r="CL221" s="483"/>
      <c r="CM221" s="495"/>
      <c r="CN221" s="495"/>
      <c r="CO221" s="495"/>
      <c r="CP221" s="496"/>
      <c r="CQ221" s="486"/>
      <c r="CR221" s="495"/>
      <c r="CS221" s="495"/>
      <c r="CT221" s="495"/>
      <c r="CU221" s="497"/>
      <c r="CV221" s="483"/>
      <c r="CW221" s="495"/>
      <c r="CX221" s="495"/>
      <c r="CY221" s="495"/>
      <c r="CZ221" s="496"/>
      <c r="DA221" s="486"/>
      <c r="DB221" s="495"/>
      <c r="DC221" s="495"/>
      <c r="DD221" s="495"/>
      <c r="DE221" s="497"/>
      <c r="DF221" s="924"/>
      <c r="DG221" s="296"/>
      <c r="DH221" s="68"/>
      <c r="DI221" s="504"/>
      <c r="DJ221" s="505"/>
      <c r="DK221" s="505"/>
      <c r="DL221" s="506"/>
      <c r="DM221" s="507"/>
      <c r="DN221" s="507"/>
    </row>
    <row r="222" spans="1:118" ht="15" customHeight="1">
      <c r="A222" s="519"/>
      <c r="B222" s="519"/>
      <c r="C222" s="520"/>
      <c r="D222" s="919"/>
      <c r="E222" s="1068"/>
      <c r="F222" s="1069"/>
      <c r="G222" s="487"/>
      <c r="H222" s="488"/>
      <c r="I222" s="488"/>
      <c r="J222" s="488"/>
      <c r="K222" s="489"/>
      <c r="L222" s="488"/>
      <c r="M222" s="488"/>
      <c r="N222" s="488"/>
      <c r="O222" s="488"/>
      <c r="P222" s="490"/>
      <c r="Q222" s="487"/>
      <c r="R222" s="488"/>
      <c r="S222" s="488"/>
      <c r="T222" s="488"/>
      <c r="U222" s="489"/>
      <c r="V222" s="488"/>
      <c r="W222" s="488"/>
      <c r="X222" s="488"/>
      <c r="Y222" s="488"/>
      <c r="Z222" s="490"/>
      <c r="AA222" s="487"/>
      <c r="AB222" s="488"/>
      <c r="AC222" s="488"/>
      <c r="AD222" s="488"/>
      <c r="AE222" s="489"/>
      <c r="AF222" s="1"/>
      <c r="AG222" s="1"/>
      <c r="AH222" s="487"/>
      <c r="AI222" s="488"/>
      <c r="AJ222" s="488"/>
      <c r="AK222" s="488"/>
      <c r="AL222" s="489"/>
      <c r="AM222" s="487"/>
      <c r="AN222" s="488"/>
      <c r="AO222" s="488"/>
      <c r="AP222" s="488"/>
      <c r="AQ222" s="489"/>
      <c r="AR222" s="488"/>
      <c r="AS222" s="498"/>
      <c r="AT222" s="498"/>
      <c r="AU222" s="498"/>
      <c r="AV222" s="499"/>
      <c r="AW222" s="487"/>
      <c r="AX222" s="498"/>
      <c r="AY222" s="498"/>
      <c r="AZ222" s="498"/>
      <c r="BA222" s="500"/>
      <c r="BB222" s="488"/>
      <c r="BC222" s="488"/>
      <c r="BD222" s="488"/>
      <c r="BE222" s="488"/>
      <c r="BF222" s="490"/>
      <c r="BG222" s="487"/>
      <c r="BH222" s="488"/>
      <c r="BI222" s="488"/>
      <c r="BJ222" s="488"/>
      <c r="BK222" s="489"/>
      <c r="BL222" s="488"/>
      <c r="BM222" s="488"/>
      <c r="BN222" s="488"/>
      <c r="BO222" s="488"/>
      <c r="BP222" s="490"/>
      <c r="BQ222" s="487"/>
      <c r="BR222" s="488"/>
      <c r="BS222" s="488"/>
      <c r="BT222" s="488"/>
      <c r="BU222" s="489"/>
      <c r="BV222" s="487"/>
      <c r="BW222" s="488"/>
      <c r="BX222" s="488"/>
      <c r="BY222" s="488"/>
      <c r="BZ222" s="489"/>
      <c r="CA222" s="26"/>
      <c r="CB222" s="488"/>
      <c r="CC222" s="488"/>
      <c r="CD222" s="488"/>
      <c r="CE222" s="488"/>
      <c r="CF222" s="490"/>
      <c r="CG222" s="487"/>
      <c r="CH222" s="488"/>
      <c r="CI222" s="488"/>
      <c r="CJ222" s="488"/>
      <c r="CK222" s="489"/>
      <c r="CL222" s="488"/>
      <c r="CM222" s="498"/>
      <c r="CN222" s="498"/>
      <c r="CO222" s="498"/>
      <c r="CP222" s="499"/>
      <c r="CQ222" s="487"/>
      <c r="CR222" s="498"/>
      <c r="CS222" s="498"/>
      <c r="CT222" s="498"/>
      <c r="CU222" s="500"/>
      <c r="CV222" s="488"/>
      <c r="CW222" s="498"/>
      <c r="CX222" s="498"/>
      <c r="CY222" s="498"/>
      <c r="CZ222" s="499"/>
      <c r="DA222" s="487"/>
      <c r="DB222" s="498"/>
      <c r="DC222" s="498"/>
      <c r="DD222" s="498"/>
      <c r="DE222" s="500"/>
      <c r="DF222" s="923"/>
      <c r="DG222" s="297"/>
      <c r="DH222" s="69"/>
      <c r="DI222" s="508"/>
      <c r="DJ222" s="509"/>
      <c r="DK222" s="509"/>
      <c r="DL222" s="510"/>
      <c r="DM222" s="511"/>
      <c r="DN222" s="511"/>
    </row>
    <row r="223" spans="1:118" ht="15" customHeight="1">
      <c r="A223" s="519"/>
      <c r="B223" s="519"/>
      <c r="C223" s="520"/>
      <c r="D223" s="919"/>
      <c r="E223" s="1068"/>
      <c r="F223" s="1069"/>
      <c r="G223" s="487"/>
      <c r="H223" s="488"/>
      <c r="I223" s="488"/>
      <c r="J223" s="488"/>
      <c r="K223" s="489"/>
      <c r="L223" s="488"/>
      <c r="M223" s="488"/>
      <c r="N223" s="488"/>
      <c r="O223" s="488"/>
      <c r="P223" s="490"/>
      <c r="Q223" s="487"/>
      <c r="R223" s="488"/>
      <c r="S223" s="488"/>
      <c r="T223" s="488"/>
      <c r="U223" s="489"/>
      <c r="V223" s="488"/>
      <c r="W223" s="488"/>
      <c r="X223" s="488"/>
      <c r="Y223" s="488"/>
      <c r="Z223" s="490"/>
      <c r="AA223" s="487"/>
      <c r="AB223" s="488"/>
      <c r="AC223" s="488"/>
      <c r="AD223" s="488"/>
      <c r="AE223" s="489"/>
      <c r="AF223" s="1"/>
      <c r="AG223" s="1"/>
      <c r="AH223" s="487"/>
      <c r="AI223" s="488"/>
      <c r="AJ223" s="488"/>
      <c r="AK223" s="488"/>
      <c r="AL223" s="489"/>
      <c r="AM223" s="487"/>
      <c r="AN223" s="488"/>
      <c r="AO223" s="488"/>
      <c r="AP223" s="488"/>
      <c r="AQ223" s="489"/>
      <c r="AR223" s="488"/>
      <c r="AS223" s="498"/>
      <c r="AT223" s="498"/>
      <c r="AU223" s="498"/>
      <c r="AV223" s="499"/>
      <c r="AW223" s="487"/>
      <c r="AX223" s="498"/>
      <c r="AY223" s="498"/>
      <c r="AZ223" s="498"/>
      <c r="BA223" s="500"/>
      <c r="BB223" s="488"/>
      <c r="BC223" s="488"/>
      <c r="BD223" s="488"/>
      <c r="BE223" s="488"/>
      <c r="BF223" s="490"/>
      <c r="BG223" s="487"/>
      <c r="BH223" s="488"/>
      <c r="BI223" s="488"/>
      <c r="BJ223" s="488"/>
      <c r="BK223" s="489"/>
      <c r="BL223" s="488"/>
      <c r="BM223" s="488"/>
      <c r="BN223" s="488"/>
      <c r="BO223" s="488"/>
      <c r="BP223" s="490"/>
      <c r="BQ223" s="487"/>
      <c r="BR223" s="488"/>
      <c r="BS223" s="488"/>
      <c r="BT223" s="488"/>
      <c r="BU223" s="489"/>
      <c r="BV223" s="487"/>
      <c r="BW223" s="488"/>
      <c r="BX223" s="488"/>
      <c r="BY223" s="488"/>
      <c r="BZ223" s="489"/>
      <c r="CA223" s="26"/>
      <c r="CB223" s="488"/>
      <c r="CC223" s="488"/>
      <c r="CD223" s="488"/>
      <c r="CE223" s="488"/>
      <c r="CF223" s="490"/>
      <c r="CG223" s="487"/>
      <c r="CH223" s="488"/>
      <c r="CI223" s="488"/>
      <c r="CJ223" s="488"/>
      <c r="CK223" s="489"/>
      <c r="CL223" s="488"/>
      <c r="CM223" s="498"/>
      <c r="CN223" s="498"/>
      <c r="CO223" s="498"/>
      <c r="CP223" s="499"/>
      <c r="CQ223" s="487"/>
      <c r="CR223" s="498"/>
      <c r="CS223" s="498"/>
      <c r="CT223" s="498"/>
      <c r="CU223" s="500"/>
      <c r="CV223" s="488"/>
      <c r="CW223" s="498"/>
      <c r="CX223" s="498"/>
      <c r="CY223" s="498"/>
      <c r="CZ223" s="499"/>
      <c r="DA223" s="487"/>
      <c r="DB223" s="498"/>
      <c r="DC223" s="498"/>
      <c r="DD223" s="498"/>
      <c r="DE223" s="500"/>
      <c r="DF223" s="923"/>
      <c r="DG223" s="297"/>
      <c r="DH223" s="69"/>
      <c r="DI223" s="508"/>
      <c r="DJ223" s="509"/>
      <c r="DK223" s="509"/>
      <c r="DL223" s="510"/>
      <c r="DM223" s="511"/>
      <c r="DN223" s="511"/>
    </row>
    <row r="224" spans="1:118" ht="15" customHeight="1">
      <c r="A224" s="519"/>
      <c r="B224" s="519"/>
      <c r="C224" s="520"/>
      <c r="D224" s="919"/>
      <c r="E224" s="1068"/>
      <c r="F224" s="1069"/>
      <c r="G224" s="487"/>
      <c r="H224" s="488"/>
      <c r="I224" s="488"/>
      <c r="J224" s="488"/>
      <c r="K224" s="489"/>
      <c r="L224" s="488"/>
      <c r="M224" s="488"/>
      <c r="N224" s="488"/>
      <c r="O224" s="488"/>
      <c r="P224" s="490"/>
      <c r="Q224" s="487"/>
      <c r="R224" s="488"/>
      <c r="S224" s="488"/>
      <c r="T224" s="488"/>
      <c r="U224" s="489"/>
      <c r="V224" s="488"/>
      <c r="W224" s="488"/>
      <c r="X224" s="488"/>
      <c r="Y224" s="488"/>
      <c r="Z224" s="490"/>
      <c r="AA224" s="487"/>
      <c r="AB224" s="488"/>
      <c r="AC224" s="488"/>
      <c r="AD224" s="488"/>
      <c r="AE224" s="489"/>
      <c r="AF224" s="1"/>
      <c r="AG224" s="1"/>
      <c r="AH224" s="487"/>
      <c r="AI224" s="488"/>
      <c r="AJ224" s="488"/>
      <c r="AK224" s="488"/>
      <c r="AL224" s="489"/>
      <c r="AM224" s="487"/>
      <c r="AN224" s="488"/>
      <c r="AO224" s="488"/>
      <c r="AP224" s="488"/>
      <c r="AQ224" s="489"/>
      <c r="AR224" s="488"/>
      <c r="AS224" s="498"/>
      <c r="AT224" s="498"/>
      <c r="AU224" s="498"/>
      <c r="AV224" s="499"/>
      <c r="AW224" s="487"/>
      <c r="AX224" s="498"/>
      <c r="AY224" s="498"/>
      <c r="AZ224" s="498"/>
      <c r="BA224" s="500"/>
      <c r="BB224" s="488"/>
      <c r="BC224" s="488"/>
      <c r="BD224" s="488"/>
      <c r="BE224" s="488"/>
      <c r="BF224" s="490"/>
      <c r="BG224" s="487"/>
      <c r="BH224" s="488"/>
      <c r="BI224" s="488"/>
      <c r="BJ224" s="488"/>
      <c r="BK224" s="489"/>
      <c r="BL224" s="488"/>
      <c r="BM224" s="488"/>
      <c r="BN224" s="488"/>
      <c r="BO224" s="488"/>
      <c r="BP224" s="490"/>
      <c r="BQ224" s="487"/>
      <c r="BR224" s="488"/>
      <c r="BS224" s="488"/>
      <c r="BT224" s="488"/>
      <c r="BU224" s="489"/>
      <c r="BV224" s="487"/>
      <c r="BW224" s="488"/>
      <c r="BX224" s="488"/>
      <c r="BY224" s="488"/>
      <c r="BZ224" s="489"/>
      <c r="CA224" s="26"/>
      <c r="CB224" s="488"/>
      <c r="CC224" s="488"/>
      <c r="CD224" s="488"/>
      <c r="CE224" s="488"/>
      <c r="CF224" s="490"/>
      <c r="CG224" s="487"/>
      <c r="CH224" s="488"/>
      <c r="CI224" s="488"/>
      <c r="CJ224" s="488"/>
      <c r="CK224" s="489"/>
      <c r="CL224" s="488"/>
      <c r="CM224" s="498"/>
      <c r="CN224" s="498"/>
      <c r="CO224" s="498"/>
      <c r="CP224" s="499"/>
      <c r="CQ224" s="487"/>
      <c r="CR224" s="498"/>
      <c r="CS224" s="498"/>
      <c r="CT224" s="498"/>
      <c r="CU224" s="500"/>
      <c r="CV224" s="488"/>
      <c r="CW224" s="498"/>
      <c r="CX224" s="498"/>
      <c r="CY224" s="498"/>
      <c r="CZ224" s="499"/>
      <c r="DA224" s="487"/>
      <c r="DB224" s="498"/>
      <c r="DC224" s="498"/>
      <c r="DD224" s="498"/>
      <c r="DE224" s="500"/>
      <c r="DF224" s="923"/>
      <c r="DG224" s="297"/>
      <c r="DH224" s="69"/>
      <c r="DI224" s="508"/>
      <c r="DJ224" s="509"/>
      <c r="DK224" s="509"/>
      <c r="DL224" s="510"/>
      <c r="DM224" s="511"/>
      <c r="DN224" s="511"/>
    </row>
    <row r="225" spans="1:118" ht="15" customHeight="1" thickBot="1">
      <c r="A225" s="522"/>
      <c r="B225" s="522"/>
      <c r="C225" s="523"/>
      <c r="D225" s="920"/>
      <c r="E225" s="1077"/>
      <c r="F225" s="1078"/>
      <c r="G225" s="491"/>
      <c r="H225" s="492"/>
      <c r="I225" s="492"/>
      <c r="J225" s="492"/>
      <c r="K225" s="493"/>
      <c r="L225" s="492"/>
      <c r="M225" s="492"/>
      <c r="N225" s="492"/>
      <c r="O225" s="492"/>
      <c r="P225" s="494"/>
      <c r="Q225" s="491"/>
      <c r="R225" s="492"/>
      <c r="S225" s="492"/>
      <c r="T225" s="492"/>
      <c r="U225" s="493"/>
      <c r="V225" s="492"/>
      <c r="W225" s="492"/>
      <c r="X225" s="492"/>
      <c r="Y225" s="492"/>
      <c r="Z225" s="494"/>
      <c r="AA225" s="491"/>
      <c r="AB225" s="492"/>
      <c r="AC225" s="492"/>
      <c r="AD225" s="492"/>
      <c r="AE225" s="493"/>
      <c r="AF225" s="1"/>
      <c r="AG225" s="1"/>
      <c r="AH225" s="491"/>
      <c r="AI225" s="492"/>
      <c r="AJ225" s="492"/>
      <c r="AK225" s="492"/>
      <c r="AL225" s="493"/>
      <c r="AM225" s="491"/>
      <c r="AN225" s="492"/>
      <c r="AO225" s="492"/>
      <c r="AP225" s="492"/>
      <c r="AQ225" s="493"/>
      <c r="AR225" s="492"/>
      <c r="AS225" s="501"/>
      <c r="AT225" s="501"/>
      <c r="AU225" s="501"/>
      <c r="AV225" s="502"/>
      <c r="AW225" s="491"/>
      <c r="AX225" s="501"/>
      <c r="AY225" s="501"/>
      <c r="AZ225" s="501"/>
      <c r="BA225" s="503"/>
      <c r="BB225" s="492"/>
      <c r="BC225" s="492"/>
      <c r="BD225" s="492"/>
      <c r="BE225" s="492"/>
      <c r="BF225" s="494"/>
      <c r="BG225" s="491"/>
      <c r="BH225" s="492"/>
      <c r="BI225" s="492"/>
      <c r="BJ225" s="492"/>
      <c r="BK225" s="493"/>
      <c r="BL225" s="492"/>
      <c r="BM225" s="492"/>
      <c r="BN225" s="492"/>
      <c r="BO225" s="492"/>
      <c r="BP225" s="494"/>
      <c r="BQ225" s="491"/>
      <c r="BR225" s="492"/>
      <c r="BS225" s="492"/>
      <c r="BT225" s="492"/>
      <c r="BU225" s="493"/>
      <c r="BV225" s="491"/>
      <c r="BW225" s="492"/>
      <c r="BX225" s="492"/>
      <c r="BY225" s="492"/>
      <c r="BZ225" s="493"/>
      <c r="CA225" s="27"/>
      <c r="CB225" s="492"/>
      <c r="CC225" s="492"/>
      <c r="CD225" s="492"/>
      <c r="CE225" s="492"/>
      <c r="CF225" s="494"/>
      <c r="CG225" s="491"/>
      <c r="CH225" s="492"/>
      <c r="CI225" s="492"/>
      <c r="CJ225" s="492"/>
      <c r="CK225" s="493"/>
      <c r="CL225" s="492"/>
      <c r="CM225" s="501"/>
      <c r="CN225" s="501"/>
      <c r="CO225" s="501"/>
      <c r="CP225" s="502"/>
      <c r="CQ225" s="491"/>
      <c r="CR225" s="501"/>
      <c r="CS225" s="501"/>
      <c r="CT225" s="501"/>
      <c r="CU225" s="503"/>
      <c r="CV225" s="492"/>
      <c r="CW225" s="501"/>
      <c r="CX225" s="501"/>
      <c r="CY225" s="501"/>
      <c r="CZ225" s="502"/>
      <c r="DA225" s="491"/>
      <c r="DB225" s="501"/>
      <c r="DC225" s="501"/>
      <c r="DD225" s="501"/>
      <c r="DE225" s="503"/>
      <c r="DF225" s="922"/>
      <c r="DG225" s="298"/>
      <c r="DH225" s="70"/>
      <c r="DI225" s="512"/>
      <c r="DJ225" s="513"/>
      <c r="DK225" s="513"/>
      <c r="DL225" s="514"/>
      <c r="DM225" s="515"/>
      <c r="DN225" s="515"/>
    </row>
    <row r="226" spans="1:118" ht="15" customHeight="1">
      <c r="A226" s="516"/>
      <c r="B226" s="516"/>
      <c r="C226" s="517"/>
      <c r="D226" s="921"/>
      <c r="E226" s="1079"/>
      <c r="F226" s="1080"/>
      <c r="G226" s="486"/>
      <c r="H226" s="483"/>
      <c r="I226" s="483"/>
      <c r="J226" s="483"/>
      <c r="K226" s="484"/>
      <c r="L226" s="483"/>
      <c r="M226" s="483"/>
      <c r="N226" s="483"/>
      <c r="O226" s="483"/>
      <c r="P226" s="485"/>
      <c r="Q226" s="486"/>
      <c r="R226" s="483"/>
      <c r="S226" s="483"/>
      <c r="T226" s="483"/>
      <c r="U226" s="484"/>
      <c r="V226" s="483"/>
      <c r="W226" s="483"/>
      <c r="X226" s="483"/>
      <c r="Y226" s="483"/>
      <c r="Z226" s="485"/>
      <c r="AA226" s="486"/>
      <c r="AB226" s="483"/>
      <c r="AC226" s="483"/>
      <c r="AD226" s="483"/>
      <c r="AE226" s="484"/>
      <c r="AF226" s="1"/>
      <c r="AG226" s="1"/>
      <c r="AH226" s="486"/>
      <c r="AI226" s="483"/>
      <c r="AJ226" s="483"/>
      <c r="AK226" s="483"/>
      <c r="AL226" s="484"/>
      <c r="AM226" s="486"/>
      <c r="AN226" s="483"/>
      <c r="AO226" s="483"/>
      <c r="AP226" s="483"/>
      <c r="AQ226" s="484"/>
      <c r="AR226" s="483"/>
      <c r="AS226" s="495"/>
      <c r="AT226" s="495"/>
      <c r="AU226" s="495"/>
      <c r="AV226" s="496"/>
      <c r="AW226" s="486"/>
      <c r="AX226" s="495"/>
      <c r="AY226" s="495"/>
      <c r="AZ226" s="495"/>
      <c r="BA226" s="497"/>
      <c r="BB226" s="483"/>
      <c r="BC226" s="483"/>
      <c r="BD226" s="483"/>
      <c r="BE226" s="483"/>
      <c r="BF226" s="485"/>
      <c r="BG226" s="486"/>
      <c r="BH226" s="483"/>
      <c r="BI226" s="483"/>
      <c r="BJ226" s="483"/>
      <c r="BK226" s="484"/>
      <c r="BL226" s="483"/>
      <c r="BM226" s="483"/>
      <c r="BN226" s="483"/>
      <c r="BO226" s="483"/>
      <c r="BP226" s="485"/>
      <c r="BQ226" s="486"/>
      <c r="BR226" s="483"/>
      <c r="BS226" s="483"/>
      <c r="BT226" s="483"/>
      <c r="BU226" s="484"/>
      <c r="BV226" s="486"/>
      <c r="BW226" s="483"/>
      <c r="BX226" s="483"/>
      <c r="BY226" s="483"/>
      <c r="BZ226" s="484"/>
      <c r="CA226" s="25"/>
      <c r="CB226" s="483"/>
      <c r="CC226" s="483"/>
      <c r="CD226" s="483"/>
      <c r="CE226" s="483"/>
      <c r="CF226" s="485"/>
      <c r="CG226" s="486"/>
      <c r="CH226" s="483"/>
      <c r="CI226" s="483"/>
      <c r="CJ226" s="483"/>
      <c r="CK226" s="484"/>
      <c r="CL226" s="483"/>
      <c r="CM226" s="495"/>
      <c r="CN226" s="495"/>
      <c r="CO226" s="495"/>
      <c r="CP226" s="496"/>
      <c r="CQ226" s="486"/>
      <c r="CR226" s="495"/>
      <c r="CS226" s="495"/>
      <c r="CT226" s="495"/>
      <c r="CU226" s="497"/>
      <c r="CV226" s="483"/>
      <c r="CW226" s="495"/>
      <c r="CX226" s="495"/>
      <c r="CY226" s="495"/>
      <c r="CZ226" s="496"/>
      <c r="DA226" s="486"/>
      <c r="DB226" s="495"/>
      <c r="DC226" s="495"/>
      <c r="DD226" s="495"/>
      <c r="DE226" s="497"/>
      <c r="DF226" s="924"/>
      <c r="DG226" s="296"/>
      <c r="DH226" s="68"/>
      <c r="DI226" s="504"/>
      <c r="DJ226" s="505"/>
      <c r="DK226" s="505"/>
      <c r="DL226" s="506"/>
      <c r="DM226" s="507"/>
      <c r="DN226" s="507"/>
    </row>
    <row r="227" spans="1:118" ht="15" customHeight="1">
      <c r="A227" s="519"/>
      <c r="B227" s="519"/>
      <c r="C227" s="520"/>
      <c r="D227" s="919"/>
      <c r="E227" s="1068"/>
      <c r="F227" s="1069"/>
      <c r="G227" s="487"/>
      <c r="H227" s="488"/>
      <c r="I227" s="488"/>
      <c r="J227" s="488"/>
      <c r="K227" s="489"/>
      <c r="L227" s="488"/>
      <c r="M227" s="488"/>
      <c r="N227" s="488"/>
      <c r="O227" s="488"/>
      <c r="P227" s="490"/>
      <c r="Q227" s="487"/>
      <c r="R227" s="488"/>
      <c r="S227" s="488"/>
      <c r="T227" s="488"/>
      <c r="U227" s="489"/>
      <c r="V227" s="488"/>
      <c r="W227" s="488"/>
      <c r="X227" s="488"/>
      <c r="Y227" s="488"/>
      <c r="Z227" s="490"/>
      <c r="AA227" s="487"/>
      <c r="AB227" s="488"/>
      <c r="AC227" s="488"/>
      <c r="AD227" s="488"/>
      <c r="AE227" s="489"/>
      <c r="AF227" s="1"/>
      <c r="AG227" s="1"/>
      <c r="AH227" s="487"/>
      <c r="AI227" s="488"/>
      <c r="AJ227" s="488"/>
      <c r="AK227" s="488"/>
      <c r="AL227" s="489"/>
      <c r="AM227" s="487"/>
      <c r="AN227" s="488"/>
      <c r="AO227" s="488"/>
      <c r="AP227" s="488"/>
      <c r="AQ227" s="489"/>
      <c r="AR227" s="488"/>
      <c r="AS227" s="498"/>
      <c r="AT227" s="498"/>
      <c r="AU227" s="498"/>
      <c r="AV227" s="499"/>
      <c r="AW227" s="487"/>
      <c r="AX227" s="498"/>
      <c r="AY227" s="498"/>
      <c r="AZ227" s="498"/>
      <c r="BA227" s="500"/>
      <c r="BB227" s="488"/>
      <c r="BC227" s="488"/>
      <c r="BD227" s="488"/>
      <c r="BE227" s="488"/>
      <c r="BF227" s="490"/>
      <c r="BG227" s="487"/>
      <c r="BH227" s="488"/>
      <c r="BI227" s="488"/>
      <c r="BJ227" s="488"/>
      <c r="BK227" s="489"/>
      <c r="BL227" s="488"/>
      <c r="BM227" s="488"/>
      <c r="BN227" s="488"/>
      <c r="BO227" s="488"/>
      <c r="BP227" s="490"/>
      <c r="BQ227" s="487"/>
      <c r="BR227" s="488"/>
      <c r="BS227" s="488"/>
      <c r="BT227" s="488"/>
      <c r="BU227" s="489"/>
      <c r="BV227" s="487"/>
      <c r="BW227" s="488"/>
      <c r="BX227" s="488"/>
      <c r="BY227" s="488"/>
      <c r="BZ227" s="489"/>
      <c r="CA227" s="26"/>
      <c r="CB227" s="488"/>
      <c r="CC227" s="488"/>
      <c r="CD227" s="488"/>
      <c r="CE227" s="488"/>
      <c r="CF227" s="490"/>
      <c r="CG227" s="487"/>
      <c r="CH227" s="488"/>
      <c r="CI227" s="488"/>
      <c r="CJ227" s="488"/>
      <c r="CK227" s="489"/>
      <c r="CL227" s="488"/>
      <c r="CM227" s="498"/>
      <c r="CN227" s="498"/>
      <c r="CO227" s="498"/>
      <c r="CP227" s="499"/>
      <c r="CQ227" s="487"/>
      <c r="CR227" s="498"/>
      <c r="CS227" s="498"/>
      <c r="CT227" s="498"/>
      <c r="CU227" s="500"/>
      <c r="CV227" s="488"/>
      <c r="CW227" s="498"/>
      <c r="CX227" s="498"/>
      <c r="CY227" s="498"/>
      <c r="CZ227" s="499"/>
      <c r="DA227" s="487"/>
      <c r="DB227" s="498"/>
      <c r="DC227" s="498"/>
      <c r="DD227" s="498"/>
      <c r="DE227" s="500"/>
      <c r="DF227" s="923"/>
      <c r="DG227" s="297"/>
      <c r="DH227" s="69"/>
      <c r="DI227" s="508"/>
      <c r="DJ227" s="509"/>
      <c r="DK227" s="509"/>
      <c r="DL227" s="510"/>
      <c r="DM227" s="511"/>
      <c r="DN227" s="511"/>
    </row>
    <row r="228" spans="1:118" ht="15" customHeight="1">
      <c r="A228" s="519"/>
      <c r="B228" s="519"/>
      <c r="C228" s="520"/>
      <c r="D228" s="919"/>
      <c r="E228" s="1068"/>
      <c r="F228" s="1069"/>
      <c r="G228" s="487"/>
      <c r="H228" s="488"/>
      <c r="I228" s="488"/>
      <c r="J228" s="488"/>
      <c r="K228" s="489"/>
      <c r="L228" s="488"/>
      <c r="M228" s="488"/>
      <c r="N228" s="488"/>
      <c r="O228" s="488"/>
      <c r="P228" s="490"/>
      <c r="Q228" s="487"/>
      <c r="R228" s="488"/>
      <c r="S228" s="488"/>
      <c r="T228" s="488"/>
      <c r="U228" s="489"/>
      <c r="V228" s="488"/>
      <c r="W228" s="488"/>
      <c r="X228" s="488"/>
      <c r="Y228" s="488"/>
      <c r="Z228" s="490"/>
      <c r="AA228" s="487"/>
      <c r="AB228" s="488"/>
      <c r="AC228" s="488"/>
      <c r="AD228" s="488"/>
      <c r="AE228" s="489"/>
      <c r="AF228" s="1"/>
      <c r="AG228" s="1"/>
      <c r="AH228" s="487"/>
      <c r="AI228" s="488"/>
      <c r="AJ228" s="488"/>
      <c r="AK228" s="488"/>
      <c r="AL228" s="489"/>
      <c r="AM228" s="487"/>
      <c r="AN228" s="488"/>
      <c r="AO228" s="488"/>
      <c r="AP228" s="488"/>
      <c r="AQ228" s="489"/>
      <c r="AR228" s="488"/>
      <c r="AS228" s="498"/>
      <c r="AT228" s="498"/>
      <c r="AU228" s="498"/>
      <c r="AV228" s="499"/>
      <c r="AW228" s="487"/>
      <c r="AX228" s="498"/>
      <c r="AY228" s="498"/>
      <c r="AZ228" s="498"/>
      <c r="BA228" s="500"/>
      <c r="BB228" s="488"/>
      <c r="BC228" s="488"/>
      <c r="BD228" s="488"/>
      <c r="BE228" s="488"/>
      <c r="BF228" s="490"/>
      <c r="BG228" s="487"/>
      <c r="BH228" s="488"/>
      <c r="BI228" s="488"/>
      <c r="BJ228" s="488"/>
      <c r="BK228" s="489"/>
      <c r="BL228" s="488"/>
      <c r="BM228" s="488"/>
      <c r="BN228" s="488"/>
      <c r="BO228" s="488"/>
      <c r="BP228" s="490"/>
      <c r="BQ228" s="487"/>
      <c r="BR228" s="488"/>
      <c r="BS228" s="488"/>
      <c r="BT228" s="488"/>
      <c r="BU228" s="489"/>
      <c r="BV228" s="487"/>
      <c r="BW228" s="488"/>
      <c r="BX228" s="488"/>
      <c r="BY228" s="488"/>
      <c r="BZ228" s="489"/>
      <c r="CA228" s="26"/>
      <c r="CB228" s="488"/>
      <c r="CC228" s="488"/>
      <c r="CD228" s="488"/>
      <c r="CE228" s="488"/>
      <c r="CF228" s="490"/>
      <c r="CG228" s="487"/>
      <c r="CH228" s="488"/>
      <c r="CI228" s="488"/>
      <c r="CJ228" s="488"/>
      <c r="CK228" s="489"/>
      <c r="CL228" s="488"/>
      <c r="CM228" s="498"/>
      <c r="CN228" s="498"/>
      <c r="CO228" s="498"/>
      <c r="CP228" s="499"/>
      <c r="CQ228" s="487"/>
      <c r="CR228" s="498"/>
      <c r="CS228" s="498"/>
      <c r="CT228" s="498"/>
      <c r="CU228" s="500"/>
      <c r="CV228" s="488"/>
      <c r="CW228" s="498"/>
      <c r="CX228" s="498"/>
      <c r="CY228" s="498"/>
      <c r="CZ228" s="499"/>
      <c r="DA228" s="487"/>
      <c r="DB228" s="498"/>
      <c r="DC228" s="498"/>
      <c r="DD228" s="498"/>
      <c r="DE228" s="500"/>
      <c r="DF228" s="923"/>
      <c r="DG228" s="297"/>
      <c r="DH228" s="69"/>
      <c r="DI228" s="508"/>
      <c r="DJ228" s="509"/>
      <c r="DK228" s="509"/>
      <c r="DL228" s="510"/>
      <c r="DM228" s="511"/>
      <c r="DN228" s="511"/>
    </row>
    <row r="229" spans="1:118" ht="15" customHeight="1">
      <c r="A229" s="519"/>
      <c r="B229" s="519"/>
      <c r="C229" s="520"/>
      <c r="D229" s="919"/>
      <c r="E229" s="1068"/>
      <c r="F229" s="1069"/>
      <c r="G229" s="487"/>
      <c r="H229" s="488"/>
      <c r="I229" s="488"/>
      <c r="J229" s="488"/>
      <c r="K229" s="489"/>
      <c r="L229" s="488"/>
      <c r="M229" s="488"/>
      <c r="N229" s="488"/>
      <c r="O229" s="488"/>
      <c r="P229" s="490"/>
      <c r="Q229" s="487"/>
      <c r="R229" s="488"/>
      <c r="S229" s="488"/>
      <c r="T229" s="488"/>
      <c r="U229" s="489"/>
      <c r="V229" s="488"/>
      <c r="W229" s="488"/>
      <c r="X229" s="488"/>
      <c r="Y229" s="488"/>
      <c r="Z229" s="490"/>
      <c r="AA229" s="487"/>
      <c r="AB229" s="488"/>
      <c r="AC229" s="488"/>
      <c r="AD229" s="488"/>
      <c r="AE229" s="489"/>
      <c r="AF229" s="1"/>
      <c r="AG229" s="1"/>
      <c r="AH229" s="487"/>
      <c r="AI229" s="488"/>
      <c r="AJ229" s="488"/>
      <c r="AK229" s="488"/>
      <c r="AL229" s="489"/>
      <c r="AM229" s="487"/>
      <c r="AN229" s="488"/>
      <c r="AO229" s="488"/>
      <c r="AP229" s="488"/>
      <c r="AQ229" s="489"/>
      <c r="AR229" s="488"/>
      <c r="AS229" s="498"/>
      <c r="AT229" s="498"/>
      <c r="AU229" s="498"/>
      <c r="AV229" s="499"/>
      <c r="AW229" s="487"/>
      <c r="AX229" s="498"/>
      <c r="AY229" s="498"/>
      <c r="AZ229" s="498"/>
      <c r="BA229" s="500"/>
      <c r="BB229" s="488"/>
      <c r="BC229" s="488"/>
      <c r="BD229" s="488"/>
      <c r="BE229" s="488"/>
      <c r="BF229" s="490"/>
      <c r="BG229" s="487"/>
      <c r="BH229" s="488"/>
      <c r="BI229" s="488"/>
      <c r="BJ229" s="488"/>
      <c r="BK229" s="489"/>
      <c r="BL229" s="488"/>
      <c r="BM229" s="488"/>
      <c r="BN229" s="488"/>
      <c r="BO229" s="488"/>
      <c r="BP229" s="490"/>
      <c r="BQ229" s="487"/>
      <c r="BR229" s="488"/>
      <c r="BS229" s="488"/>
      <c r="BT229" s="488"/>
      <c r="BU229" s="489"/>
      <c r="BV229" s="487"/>
      <c r="BW229" s="488"/>
      <c r="BX229" s="488"/>
      <c r="BY229" s="488"/>
      <c r="BZ229" s="489"/>
      <c r="CA229" s="26"/>
      <c r="CB229" s="488"/>
      <c r="CC229" s="488"/>
      <c r="CD229" s="488"/>
      <c r="CE229" s="488"/>
      <c r="CF229" s="490"/>
      <c r="CG229" s="487"/>
      <c r="CH229" s="488"/>
      <c r="CI229" s="488"/>
      <c r="CJ229" s="488"/>
      <c r="CK229" s="489"/>
      <c r="CL229" s="488"/>
      <c r="CM229" s="498"/>
      <c r="CN229" s="498"/>
      <c r="CO229" s="498"/>
      <c r="CP229" s="499"/>
      <c r="CQ229" s="487"/>
      <c r="CR229" s="498"/>
      <c r="CS229" s="498"/>
      <c r="CT229" s="498"/>
      <c r="CU229" s="500"/>
      <c r="CV229" s="488"/>
      <c r="CW229" s="498"/>
      <c r="CX229" s="498"/>
      <c r="CY229" s="498"/>
      <c r="CZ229" s="499"/>
      <c r="DA229" s="487"/>
      <c r="DB229" s="498"/>
      <c r="DC229" s="498"/>
      <c r="DD229" s="498"/>
      <c r="DE229" s="500"/>
      <c r="DF229" s="923"/>
      <c r="DG229" s="297"/>
      <c r="DH229" s="69"/>
      <c r="DI229" s="508"/>
      <c r="DJ229" s="509"/>
      <c r="DK229" s="509"/>
      <c r="DL229" s="510"/>
      <c r="DM229" s="511"/>
      <c r="DN229" s="511"/>
    </row>
    <row r="230" spans="1:118" ht="15" customHeight="1" thickBot="1">
      <c r="A230" s="522"/>
      <c r="B230" s="522"/>
      <c r="C230" s="523"/>
      <c r="D230" s="920"/>
      <c r="E230" s="1077"/>
      <c r="F230" s="1078"/>
      <c r="G230" s="491"/>
      <c r="H230" s="492"/>
      <c r="I230" s="492"/>
      <c r="J230" s="492"/>
      <c r="K230" s="493"/>
      <c r="L230" s="492"/>
      <c r="M230" s="492"/>
      <c r="N230" s="492"/>
      <c r="O230" s="492"/>
      <c r="P230" s="494"/>
      <c r="Q230" s="491"/>
      <c r="R230" s="492"/>
      <c r="S230" s="492"/>
      <c r="T230" s="492"/>
      <c r="U230" s="493"/>
      <c r="V230" s="492"/>
      <c r="W230" s="492"/>
      <c r="X230" s="492"/>
      <c r="Y230" s="492"/>
      <c r="Z230" s="494"/>
      <c r="AA230" s="491"/>
      <c r="AB230" s="492"/>
      <c r="AC230" s="492"/>
      <c r="AD230" s="492"/>
      <c r="AE230" s="493"/>
      <c r="AF230" s="1"/>
      <c r="AG230" s="1"/>
      <c r="AH230" s="491"/>
      <c r="AI230" s="492"/>
      <c r="AJ230" s="492"/>
      <c r="AK230" s="492"/>
      <c r="AL230" s="493"/>
      <c r="AM230" s="491"/>
      <c r="AN230" s="492"/>
      <c r="AO230" s="492"/>
      <c r="AP230" s="492"/>
      <c r="AQ230" s="493"/>
      <c r="AR230" s="492"/>
      <c r="AS230" s="501"/>
      <c r="AT230" s="501"/>
      <c r="AU230" s="501"/>
      <c r="AV230" s="502"/>
      <c r="AW230" s="491"/>
      <c r="AX230" s="501"/>
      <c r="AY230" s="501"/>
      <c r="AZ230" s="501"/>
      <c r="BA230" s="503"/>
      <c r="BB230" s="492"/>
      <c r="BC230" s="492"/>
      <c r="BD230" s="492"/>
      <c r="BE230" s="492"/>
      <c r="BF230" s="494"/>
      <c r="BG230" s="491"/>
      <c r="BH230" s="492"/>
      <c r="BI230" s="492"/>
      <c r="BJ230" s="492"/>
      <c r="BK230" s="493"/>
      <c r="BL230" s="492"/>
      <c r="BM230" s="492"/>
      <c r="BN230" s="492"/>
      <c r="BO230" s="492"/>
      <c r="BP230" s="494"/>
      <c r="BQ230" s="491"/>
      <c r="BR230" s="492"/>
      <c r="BS230" s="492"/>
      <c r="BT230" s="492"/>
      <c r="BU230" s="493"/>
      <c r="BV230" s="491"/>
      <c r="BW230" s="492"/>
      <c r="BX230" s="492"/>
      <c r="BY230" s="492"/>
      <c r="BZ230" s="493"/>
      <c r="CA230" s="27"/>
      <c r="CB230" s="492"/>
      <c r="CC230" s="492"/>
      <c r="CD230" s="492"/>
      <c r="CE230" s="492"/>
      <c r="CF230" s="494"/>
      <c r="CG230" s="491"/>
      <c r="CH230" s="492"/>
      <c r="CI230" s="492"/>
      <c r="CJ230" s="492"/>
      <c r="CK230" s="493"/>
      <c r="CL230" s="492"/>
      <c r="CM230" s="501"/>
      <c r="CN230" s="501"/>
      <c r="CO230" s="501"/>
      <c r="CP230" s="502"/>
      <c r="CQ230" s="491"/>
      <c r="CR230" s="501"/>
      <c r="CS230" s="501"/>
      <c r="CT230" s="501"/>
      <c r="CU230" s="503"/>
      <c r="CV230" s="492"/>
      <c r="CW230" s="501"/>
      <c r="CX230" s="501"/>
      <c r="CY230" s="501"/>
      <c r="CZ230" s="502"/>
      <c r="DA230" s="491"/>
      <c r="DB230" s="501"/>
      <c r="DC230" s="501"/>
      <c r="DD230" s="501"/>
      <c r="DE230" s="503"/>
      <c r="DF230" s="922"/>
      <c r="DG230" s="298"/>
      <c r="DH230" s="70"/>
      <c r="DI230" s="512"/>
      <c r="DJ230" s="513"/>
      <c r="DK230" s="513"/>
      <c r="DL230" s="514"/>
      <c r="DM230" s="515"/>
      <c r="DN230" s="515"/>
    </row>
    <row r="231" spans="1:118" ht="15" customHeight="1">
      <c r="A231" s="516"/>
      <c r="B231" s="516"/>
      <c r="C231" s="517"/>
      <c r="D231" s="921"/>
      <c r="E231" s="1079"/>
      <c r="F231" s="1080"/>
      <c r="G231" s="486"/>
      <c r="H231" s="483"/>
      <c r="I231" s="483"/>
      <c r="J231" s="483"/>
      <c r="K231" s="484"/>
      <c r="L231" s="483"/>
      <c r="M231" s="483"/>
      <c r="N231" s="483"/>
      <c r="O231" s="483"/>
      <c r="P231" s="485"/>
      <c r="Q231" s="486"/>
      <c r="R231" s="483"/>
      <c r="S231" s="483"/>
      <c r="T231" s="483"/>
      <c r="U231" s="484"/>
      <c r="V231" s="483"/>
      <c r="W231" s="483"/>
      <c r="X231" s="483"/>
      <c r="Y231" s="483"/>
      <c r="Z231" s="485"/>
      <c r="AA231" s="486"/>
      <c r="AB231" s="483"/>
      <c r="AC231" s="483"/>
      <c r="AD231" s="483"/>
      <c r="AE231" s="484"/>
      <c r="AF231" s="1"/>
      <c r="AG231" s="1"/>
      <c r="AH231" s="486"/>
      <c r="AI231" s="483"/>
      <c r="AJ231" s="483"/>
      <c r="AK231" s="483"/>
      <c r="AL231" s="484"/>
      <c r="AM231" s="486"/>
      <c r="AN231" s="483"/>
      <c r="AO231" s="483"/>
      <c r="AP231" s="483"/>
      <c r="AQ231" s="484"/>
      <c r="AR231" s="483"/>
      <c r="AS231" s="495"/>
      <c r="AT231" s="495"/>
      <c r="AU231" s="495"/>
      <c r="AV231" s="496"/>
      <c r="AW231" s="486"/>
      <c r="AX231" s="495"/>
      <c r="AY231" s="495"/>
      <c r="AZ231" s="495"/>
      <c r="BA231" s="497"/>
      <c r="BB231" s="483"/>
      <c r="BC231" s="483"/>
      <c r="BD231" s="483"/>
      <c r="BE231" s="483"/>
      <c r="BF231" s="485"/>
      <c r="BG231" s="486"/>
      <c r="BH231" s="483"/>
      <c r="BI231" s="483"/>
      <c r="BJ231" s="483"/>
      <c r="BK231" s="484"/>
      <c r="BL231" s="483"/>
      <c r="BM231" s="483"/>
      <c r="BN231" s="483"/>
      <c r="BO231" s="483"/>
      <c r="BP231" s="485"/>
      <c r="BQ231" s="486"/>
      <c r="BR231" s="483"/>
      <c r="BS231" s="483"/>
      <c r="BT231" s="483"/>
      <c r="BU231" s="484"/>
      <c r="BV231" s="486"/>
      <c r="BW231" s="483"/>
      <c r="BX231" s="483"/>
      <c r="BY231" s="483"/>
      <c r="BZ231" s="484"/>
      <c r="CA231" s="25"/>
      <c r="CB231" s="483"/>
      <c r="CC231" s="483"/>
      <c r="CD231" s="483"/>
      <c r="CE231" s="483"/>
      <c r="CF231" s="485"/>
      <c r="CG231" s="486"/>
      <c r="CH231" s="483"/>
      <c r="CI231" s="483"/>
      <c r="CJ231" s="483"/>
      <c r="CK231" s="484"/>
      <c r="CL231" s="483"/>
      <c r="CM231" s="495"/>
      <c r="CN231" s="495"/>
      <c r="CO231" s="495"/>
      <c r="CP231" s="496"/>
      <c r="CQ231" s="486"/>
      <c r="CR231" s="495"/>
      <c r="CS231" s="495"/>
      <c r="CT231" s="495"/>
      <c r="CU231" s="497"/>
      <c r="CV231" s="483"/>
      <c r="CW231" s="495"/>
      <c r="CX231" s="495"/>
      <c r="CY231" s="495"/>
      <c r="CZ231" s="496"/>
      <c r="DA231" s="486"/>
      <c r="DB231" s="495"/>
      <c r="DC231" s="495"/>
      <c r="DD231" s="495"/>
      <c r="DE231" s="497"/>
      <c r="DF231" s="924"/>
      <c r="DG231" s="296"/>
      <c r="DH231" s="68"/>
      <c r="DI231" s="504"/>
      <c r="DJ231" s="505"/>
      <c r="DK231" s="505"/>
      <c r="DL231" s="506"/>
      <c r="DM231" s="507"/>
      <c r="DN231" s="507"/>
    </row>
    <row r="232" spans="1:118" ht="15" customHeight="1">
      <c r="A232" s="519"/>
      <c r="B232" s="519"/>
      <c r="C232" s="520"/>
      <c r="D232" s="919"/>
      <c r="E232" s="1068"/>
      <c r="F232" s="1069"/>
      <c r="G232" s="487"/>
      <c r="H232" s="488"/>
      <c r="I232" s="488"/>
      <c r="J232" s="488"/>
      <c r="K232" s="489"/>
      <c r="L232" s="488"/>
      <c r="M232" s="488"/>
      <c r="N232" s="488"/>
      <c r="O232" s="488"/>
      <c r="P232" s="490"/>
      <c r="Q232" s="487"/>
      <c r="R232" s="488"/>
      <c r="S232" s="488"/>
      <c r="T232" s="488"/>
      <c r="U232" s="489"/>
      <c r="V232" s="488"/>
      <c r="W232" s="488"/>
      <c r="X232" s="488"/>
      <c r="Y232" s="488"/>
      <c r="Z232" s="490"/>
      <c r="AA232" s="487"/>
      <c r="AB232" s="488"/>
      <c r="AC232" s="488"/>
      <c r="AD232" s="488"/>
      <c r="AE232" s="489"/>
      <c r="AF232" s="1"/>
      <c r="AG232" s="1"/>
      <c r="AH232" s="487"/>
      <c r="AI232" s="488"/>
      <c r="AJ232" s="488"/>
      <c r="AK232" s="488"/>
      <c r="AL232" s="489"/>
      <c r="AM232" s="487"/>
      <c r="AN232" s="488"/>
      <c r="AO232" s="488"/>
      <c r="AP232" s="488"/>
      <c r="AQ232" s="489"/>
      <c r="AR232" s="488"/>
      <c r="AS232" s="498"/>
      <c r="AT232" s="498"/>
      <c r="AU232" s="498"/>
      <c r="AV232" s="499"/>
      <c r="AW232" s="487"/>
      <c r="AX232" s="498"/>
      <c r="AY232" s="498"/>
      <c r="AZ232" s="498"/>
      <c r="BA232" s="500"/>
      <c r="BB232" s="488"/>
      <c r="BC232" s="488"/>
      <c r="BD232" s="488"/>
      <c r="BE232" s="488"/>
      <c r="BF232" s="490"/>
      <c r="BG232" s="487"/>
      <c r="BH232" s="488"/>
      <c r="BI232" s="488"/>
      <c r="BJ232" s="488"/>
      <c r="BK232" s="489"/>
      <c r="BL232" s="488"/>
      <c r="BM232" s="488"/>
      <c r="BN232" s="488"/>
      <c r="BO232" s="488"/>
      <c r="BP232" s="490"/>
      <c r="BQ232" s="487"/>
      <c r="BR232" s="488"/>
      <c r="BS232" s="488"/>
      <c r="BT232" s="488"/>
      <c r="BU232" s="489"/>
      <c r="BV232" s="487"/>
      <c r="BW232" s="488"/>
      <c r="BX232" s="488"/>
      <c r="BY232" s="488"/>
      <c r="BZ232" s="489"/>
      <c r="CA232" s="26"/>
      <c r="CB232" s="488"/>
      <c r="CC232" s="488"/>
      <c r="CD232" s="488"/>
      <c r="CE232" s="488"/>
      <c r="CF232" s="490"/>
      <c r="CG232" s="487"/>
      <c r="CH232" s="488"/>
      <c r="CI232" s="488"/>
      <c r="CJ232" s="488"/>
      <c r="CK232" s="489"/>
      <c r="CL232" s="488"/>
      <c r="CM232" s="498"/>
      <c r="CN232" s="498"/>
      <c r="CO232" s="498"/>
      <c r="CP232" s="499"/>
      <c r="CQ232" s="487"/>
      <c r="CR232" s="498"/>
      <c r="CS232" s="498"/>
      <c r="CT232" s="498"/>
      <c r="CU232" s="500"/>
      <c r="CV232" s="488"/>
      <c r="CW232" s="498"/>
      <c r="CX232" s="498"/>
      <c r="CY232" s="498"/>
      <c r="CZ232" s="499"/>
      <c r="DA232" s="487"/>
      <c r="DB232" s="498"/>
      <c r="DC232" s="498"/>
      <c r="DD232" s="498"/>
      <c r="DE232" s="500"/>
      <c r="DF232" s="923"/>
      <c r="DG232" s="297"/>
      <c r="DH232" s="69"/>
      <c r="DI232" s="508"/>
      <c r="DJ232" s="509"/>
      <c r="DK232" s="509"/>
      <c r="DL232" s="510"/>
      <c r="DM232" s="511"/>
      <c r="DN232" s="511"/>
    </row>
    <row r="233" spans="1:118" ht="15" customHeight="1">
      <c r="A233" s="519"/>
      <c r="B233" s="519"/>
      <c r="C233" s="520"/>
      <c r="D233" s="919"/>
      <c r="E233" s="1068"/>
      <c r="F233" s="1069"/>
      <c r="G233" s="487"/>
      <c r="H233" s="488"/>
      <c r="I233" s="488"/>
      <c r="J233" s="488"/>
      <c r="K233" s="489"/>
      <c r="L233" s="488"/>
      <c r="M233" s="488"/>
      <c r="N233" s="488"/>
      <c r="O233" s="488"/>
      <c r="P233" s="490"/>
      <c r="Q233" s="487"/>
      <c r="R233" s="488"/>
      <c r="S233" s="488"/>
      <c r="T233" s="488"/>
      <c r="U233" s="489"/>
      <c r="V233" s="488"/>
      <c r="W233" s="488"/>
      <c r="X233" s="488"/>
      <c r="Y233" s="488"/>
      <c r="Z233" s="490"/>
      <c r="AA233" s="487"/>
      <c r="AB233" s="488"/>
      <c r="AC233" s="488"/>
      <c r="AD233" s="488"/>
      <c r="AE233" s="489"/>
      <c r="AF233" s="1"/>
      <c r="AG233" s="1"/>
      <c r="AH233" s="487"/>
      <c r="AI233" s="488"/>
      <c r="AJ233" s="488"/>
      <c r="AK233" s="488"/>
      <c r="AL233" s="489"/>
      <c r="AM233" s="487"/>
      <c r="AN233" s="488"/>
      <c r="AO233" s="488"/>
      <c r="AP233" s="488"/>
      <c r="AQ233" s="489"/>
      <c r="AR233" s="488"/>
      <c r="AS233" s="498"/>
      <c r="AT233" s="498"/>
      <c r="AU233" s="498"/>
      <c r="AV233" s="499"/>
      <c r="AW233" s="487"/>
      <c r="AX233" s="498"/>
      <c r="AY233" s="498"/>
      <c r="AZ233" s="498"/>
      <c r="BA233" s="500"/>
      <c r="BB233" s="488"/>
      <c r="BC233" s="488"/>
      <c r="BD233" s="488"/>
      <c r="BE233" s="488"/>
      <c r="BF233" s="490"/>
      <c r="BG233" s="487"/>
      <c r="BH233" s="488"/>
      <c r="BI233" s="488"/>
      <c r="BJ233" s="488"/>
      <c r="BK233" s="489"/>
      <c r="BL233" s="488"/>
      <c r="BM233" s="488"/>
      <c r="BN233" s="488"/>
      <c r="BO233" s="488"/>
      <c r="BP233" s="490"/>
      <c r="BQ233" s="487"/>
      <c r="BR233" s="488"/>
      <c r="BS233" s="488"/>
      <c r="BT233" s="488"/>
      <c r="BU233" s="489"/>
      <c r="BV233" s="487"/>
      <c r="BW233" s="488"/>
      <c r="BX233" s="488"/>
      <c r="BY233" s="488"/>
      <c r="BZ233" s="489"/>
      <c r="CA233" s="26"/>
      <c r="CB233" s="488"/>
      <c r="CC233" s="488"/>
      <c r="CD233" s="488"/>
      <c r="CE233" s="488"/>
      <c r="CF233" s="490"/>
      <c r="CG233" s="487"/>
      <c r="CH233" s="488"/>
      <c r="CI233" s="488"/>
      <c r="CJ233" s="488"/>
      <c r="CK233" s="489"/>
      <c r="CL233" s="488"/>
      <c r="CM233" s="498"/>
      <c r="CN233" s="498"/>
      <c r="CO233" s="498"/>
      <c r="CP233" s="499"/>
      <c r="CQ233" s="487"/>
      <c r="CR233" s="498"/>
      <c r="CS233" s="498"/>
      <c r="CT233" s="498"/>
      <c r="CU233" s="500"/>
      <c r="CV233" s="488"/>
      <c r="CW233" s="498"/>
      <c r="CX233" s="498"/>
      <c r="CY233" s="498"/>
      <c r="CZ233" s="499"/>
      <c r="DA233" s="487"/>
      <c r="DB233" s="498"/>
      <c r="DC233" s="498"/>
      <c r="DD233" s="498"/>
      <c r="DE233" s="500"/>
      <c r="DF233" s="923"/>
      <c r="DG233" s="297"/>
      <c r="DH233" s="69"/>
      <c r="DI233" s="508"/>
      <c r="DJ233" s="509"/>
      <c r="DK233" s="509"/>
      <c r="DL233" s="510"/>
      <c r="DM233" s="511"/>
      <c r="DN233" s="511"/>
    </row>
    <row r="234" spans="1:118" ht="15" customHeight="1">
      <c r="A234" s="519"/>
      <c r="B234" s="519"/>
      <c r="C234" s="520"/>
      <c r="D234" s="919"/>
      <c r="E234" s="1068"/>
      <c r="F234" s="1069"/>
      <c r="G234" s="487"/>
      <c r="H234" s="488"/>
      <c r="I234" s="488"/>
      <c r="J234" s="488"/>
      <c r="K234" s="489"/>
      <c r="L234" s="488"/>
      <c r="M234" s="488"/>
      <c r="N234" s="488"/>
      <c r="O234" s="488"/>
      <c r="P234" s="490"/>
      <c r="Q234" s="487"/>
      <c r="R234" s="488"/>
      <c r="S234" s="488"/>
      <c r="T234" s="488"/>
      <c r="U234" s="489"/>
      <c r="V234" s="488"/>
      <c r="W234" s="488"/>
      <c r="X234" s="488"/>
      <c r="Y234" s="488"/>
      <c r="Z234" s="490"/>
      <c r="AA234" s="487"/>
      <c r="AB234" s="488"/>
      <c r="AC234" s="488"/>
      <c r="AD234" s="488"/>
      <c r="AE234" s="489"/>
      <c r="AF234" s="1"/>
      <c r="AG234" s="1"/>
      <c r="AH234" s="487"/>
      <c r="AI234" s="488"/>
      <c r="AJ234" s="488"/>
      <c r="AK234" s="488"/>
      <c r="AL234" s="489"/>
      <c r="AM234" s="487"/>
      <c r="AN234" s="488"/>
      <c r="AO234" s="488"/>
      <c r="AP234" s="488"/>
      <c r="AQ234" s="489"/>
      <c r="AR234" s="488"/>
      <c r="AS234" s="498"/>
      <c r="AT234" s="498"/>
      <c r="AU234" s="498"/>
      <c r="AV234" s="499"/>
      <c r="AW234" s="487"/>
      <c r="AX234" s="498"/>
      <c r="AY234" s="498"/>
      <c r="AZ234" s="498"/>
      <c r="BA234" s="500"/>
      <c r="BB234" s="488"/>
      <c r="BC234" s="488"/>
      <c r="BD234" s="488"/>
      <c r="BE234" s="488"/>
      <c r="BF234" s="490"/>
      <c r="BG234" s="487"/>
      <c r="BH234" s="488"/>
      <c r="BI234" s="488"/>
      <c r="BJ234" s="488"/>
      <c r="BK234" s="489"/>
      <c r="BL234" s="488"/>
      <c r="BM234" s="488"/>
      <c r="BN234" s="488"/>
      <c r="BO234" s="488"/>
      <c r="BP234" s="490"/>
      <c r="BQ234" s="487"/>
      <c r="BR234" s="488"/>
      <c r="BS234" s="488"/>
      <c r="BT234" s="488"/>
      <c r="BU234" s="489"/>
      <c r="BV234" s="487"/>
      <c r="BW234" s="488"/>
      <c r="BX234" s="488"/>
      <c r="BY234" s="488"/>
      <c r="BZ234" s="489"/>
      <c r="CA234" s="26"/>
      <c r="CB234" s="488"/>
      <c r="CC234" s="488"/>
      <c r="CD234" s="488"/>
      <c r="CE234" s="488"/>
      <c r="CF234" s="490"/>
      <c r="CG234" s="487"/>
      <c r="CH234" s="488"/>
      <c r="CI234" s="488"/>
      <c r="CJ234" s="488"/>
      <c r="CK234" s="489"/>
      <c r="CL234" s="488"/>
      <c r="CM234" s="498"/>
      <c r="CN234" s="498"/>
      <c r="CO234" s="498"/>
      <c r="CP234" s="499"/>
      <c r="CQ234" s="487"/>
      <c r="CR234" s="498"/>
      <c r="CS234" s="498"/>
      <c r="CT234" s="498"/>
      <c r="CU234" s="500"/>
      <c r="CV234" s="488"/>
      <c r="CW234" s="498"/>
      <c r="CX234" s="498"/>
      <c r="CY234" s="498"/>
      <c r="CZ234" s="499"/>
      <c r="DA234" s="487"/>
      <c r="DB234" s="498"/>
      <c r="DC234" s="498"/>
      <c r="DD234" s="498"/>
      <c r="DE234" s="500"/>
      <c r="DF234" s="923"/>
      <c r="DG234" s="297"/>
      <c r="DH234" s="69"/>
      <c r="DI234" s="508"/>
      <c r="DJ234" s="509"/>
      <c r="DK234" s="509"/>
      <c r="DL234" s="510"/>
      <c r="DM234" s="511"/>
      <c r="DN234" s="511"/>
    </row>
    <row r="235" spans="1:118" ht="15" customHeight="1" thickBot="1">
      <c r="A235" s="522"/>
      <c r="B235" s="522"/>
      <c r="C235" s="523"/>
      <c r="D235" s="920"/>
      <c r="E235" s="1077"/>
      <c r="F235" s="1078"/>
      <c r="G235" s="491"/>
      <c r="H235" s="492"/>
      <c r="I235" s="492"/>
      <c r="J235" s="492"/>
      <c r="K235" s="493"/>
      <c r="L235" s="492"/>
      <c r="M235" s="492"/>
      <c r="N235" s="492"/>
      <c r="O235" s="492"/>
      <c r="P235" s="494"/>
      <c r="Q235" s="491"/>
      <c r="R235" s="492"/>
      <c r="S235" s="492"/>
      <c r="T235" s="492"/>
      <c r="U235" s="493"/>
      <c r="V235" s="492"/>
      <c r="W235" s="492"/>
      <c r="X235" s="492"/>
      <c r="Y235" s="492"/>
      <c r="Z235" s="494"/>
      <c r="AA235" s="491"/>
      <c r="AB235" s="492"/>
      <c r="AC235" s="492"/>
      <c r="AD235" s="492"/>
      <c r="AE235" s="493"/>
      <c r="AF235" s="1"/>
      <c r="AG235" s="1"/>
      <c r="AH235" s="491"/>
      <c r="AI235" s="492"/>
      <c r="AJ235" s="492"/>
      <c r="AK235" s="492"/>
      <c r="AL235" s="493"/>
      <c r="AM235" s="491"/>
      <c r="AN235" s="492"/>
      <c r="AO235" s="492"/>
      <c r="AP235" s="492"/>
      <c r="AQ235" s="493"/>
      <c r="AR235" s="492"/>
      <c r="AS235" s="501"/>
      <c r="AT235" s="501"/>
      <c r="AU235" s="501"/>
      <c r="AV235" s="502"/>
      <c r="AW235" s="491"/>
      <c r="AX235" s="501"/>
      <c r="AY235" s="501"/>
      <c r="AZ235" s="501"/>
      <c r="BA235" s="503"/>
      <c r="BB235" s="492"/>
      <c r="BC235" s="492"/>
      <c r="BD235" s="492"/>
      <c r="BE235" s="492"/>
      <c r="BF235" s="494"/>
      <c r="BG235" s="491"/>
      <c r="BH235" s="492"/>
      <c r="BI235" s="492"/>
      <c r="BJ235" s="492"/>
      <c r="BK235" s="493"/>
      <c r="BL235" s="492"/>
      <c r="BM235" s="492"/>
      <c r="BN235" s="492"/>
      <c r="BO235" s="492"/>
      <c r="BP235" s="494"/>
      <c r="BQ235" s="491"/>
      <c r="BR235" s="492"/>
      <c r="BS235" s="492"/>
      <c r="BT235" s="492"/>
      <c r="BU235" s="493"/>
      <c r="BV235" s="491"/>
      <c r="BW235" s="492"/>
      <c r="BX235" s="492"/>
      <c r="BY235" s="492"/>
      <c r="BZ235" s="493"/>
      <c r="CA235" s="27"/>
      <c r="CB235" s="492"/>
      <c r="CC235" s="492"/>
      <c r="CD235" s="492"/>
      <c r="CE235" s="492"/>
      <c r="CF235" s="494"/>
      <c r="CG235" s="491"/>
      <c r="CH235" s="492"/>
      <c r="CI235" s="492"/>
      <c r="CJ235" s="492"/>
      <c r="CK235" s="493"/>
      <c r="CL235" s="492"/>
      <c r="CM235" s="501"/>
      <c r="CN235" s="501"/>
      <c r="CO235" s="501"/>
      <c r="CP235" s="502"/>
      <c r="CQ235" s="491"/>
      <c r="CR235" s="501"/>
      <c r="CS235" s="501"/>
      <c r="CT235" s="501"/>
      <c r="CU235" s="503"/>
      <c r="CV235" s="492"/>
      <c r="CW235" s="501"/>
      <c r="CX235" s="501"/>
      <c r="CY235" s="501"/>
      <c r="CZ235" s="502"/>
      <c r="DA235" s="491"/>
      <c r="DB235" s="501"/>
      <c r="DC235" s="501"/>
      <c r="DD235" s="501"/>
      <c r="DE235" s="503"/>
      <c r="DF235" s="922"/>
      <c r="DG235" s="298"/>
      <c r="DH235" s="70"/>
      <c r="DI235" s="512"/>
      <c r="DJ235" s="513"/>
      <c r="DK235" s="513"/>
      <c r="DL235" s="514"/>
      <c r="DM235" s="515"/>
      <c r="DN235" s="515"/>
    </row>
    <row r="236" spans="1:118" ht="15" customHeight="1">
      <c r="A236" s="516"/>
      <c r="B236" s="516"/>
      <c r="C236" s="517"/>
      <c r="D236" s="921"/>
      <c r="E236" s="1079"/>
      <c r="F236" s="1080"/>
      <c r="G236" s="486"/>
      <c r="H236" s="483"/>
      <c r="I236" s="483"/>
      <c r="J236" s="483"/>
      <c r="K236" s="484"/>
      <c r="L236" s="483"/>
      <c r="M236" s="483"/>
      <c r="N236" s="483"/>
      <c r="O236" s="483"/>
      <c r="P236" s="485"/>
      <c r="Q236" s="486"/>
      <c r="R236" s="483"/>
      <c r="S236" s="483"/>
      <c r="T236" s="483"/>
      <c r="U236" s="484"/>
      <c r="V236" s="483"/>
      <c r="W236" s="483"/>
      <c r="X236" s="483"/>
      <c r="Y236" s="483"/>
      <c r="Z236" s="485"/>
      <c r="AA236" s="486"/>
      <c r="AB236" s="483"/>
      <c r="AC236" s="483"/>
      <c r="AD236" s="483"/>
      <c r="AE236" s="484"/>
      <c r="AF236" s="1"/>
      <c r="AG236" s="1"/>
      <c r="AH236" s="486"/>
      <c r="AI236" s="483"/>
      <c r="AJ236" s="483"/>
      <c r="AK236" s="483"/>
      <c r="AL236" s="484"/>
      <c r="AM236" s="486"/>
      <c r="AN236" s="483"/>
      <c r="AO236" s="483"/>
      <c r="AP236" s="483"/>
      <c r="AQ236" s="484"/>
      <c r="AR236" s="483"/>
      <c r="AS236" s="495"/>
      <c r="AT236" s="495"/>
      <c r="AU236" s="495"/>
      <c r="AV236" s="496"/>
      <c r="AW236" s="486"/>
      <c r="AX236" s="495"/>
      <c r="AY236" s="495"/>
      <c r="AZ236" s="495"/>
      <c r="BA236" s="497"/>
      <c r="BB236" s="483"/>
      <c r="BC236" s="483"/>
      <c r="BD236" s="483"/>
      <c r="BE236" s="483"/>
      <c r="BF236" s="485"/>
      <c r="BG236" s="486"/>
      <c r="BH236" s="483"/>
      <c r="BI236" s="483"/>
      <c r="BJ236" s="483"/>
      <c r="BK236" s="484"/>
      <c r="BL236" s="483"/>
      <c r="BM236" s="483"/>
      <c r="BN236" s="483"/>
      <c r="BO236" s="483"/>
      <c r="BP236" s="485"/>
      <c r="BQ236" s="486"/>
      <c r="BR236" s="483"/>
      <c r="BS236" s="483"/>
      <c r="BT236" s="483"/>
      <c r="BU236" s="484"/>
      <c r="BV236" s="486"/>
      <c r="BW236" s="483"/>
      <c r="BX236" s="483"/>
      <c r="BY236" s="483"/>
      <c r="BZ236" s="484"/>
      <c r="CA236" s="25"/>
      <c r="CB236" s="483"/>
      <c r="CC236" s="483"/>
      <c r="CD236" s="483"/>
      <c r="CE236" s="483"/>
      <c r="CF236" s="485"/>
      <c r="CG236" s="486"/>
      <c r="CH236" s="483"/>
      <c r="CI236" s="483"/>
      <c r="CJ236" s="483"/>
      <c r="CK236" s="484"/>
      <c r="CL236" s="483"/>
      <c r="CM236" s="495"/>
      <c r="CN236" s="495"/>
      <c r="CO236" s="495"/>
      <c r="CP236" s="496"/>
      <c r="CQ236" s="486"/>
      <c r="CR236" s="495"/>
      <c r="CS236" s="495"/>
      <c r="CT236" s="495"/>
      <c r="CU236" s="497"/>
      <c r="CV236" s="483"/>
      <c r="CW236" s="495"/>
      <c r="CX236" s="495"/>
      <c r="CY236" s="495"/>
      <c r="CZ236" s="496"/>
      <c r="DA236" s="486"/>
      <c r="DB236" s="495"/>
      <c r="DC236" s="495"/>
      <c r="DD236" s="495"/>
      <c r="DE236" s="497"/>
      <c r="DF236" s="924"/>
      <c r="DG236" s="296"/>
      <c r="DH236" s="68"/>
      <c r="DI236" s="504"/>
      <c r="DJ236" s="505"/>
      <c r="DK236" s="505"/>
      <c r="DL236" s="506"/>
      <c r="DM236" s="507"/>
      <c r="DN236" s="507"/>
    </row>
    <row r="237" spans="1:118" ht="15" customHeight="1">
      <c r="A237" s="519"/>
      <c r="B237" s="519"/>
      <c r="C237" s="520"/>
      <c r="D237" s="919"/>
      <c r="E237" s="1068"/>
      <c r="F237" s="1069"/>
      <c r="G237" s="487"/>
      <c r="H237" s="488"/>
      <c r="I237" s="488"/>
      <c r="J237" s="488"/>
      <c r="K237" s="489"/>
      <c r="L237" s="488"/>
      <c r="M237" s="488"/>
      <c r="N237" s="488"/>
      <c r="O237" s="488"/>
      <c r="P237" s="490"/>
      <c r="Q237" s="487"/>
      <c r="R237" s="488"/>
      <c r="S237" s="488"/>
      <c r="T237" s="488"/>
      <c r="U237" s="489"/>
      <c r="V237" s="488"/>
      <c r="W237" s="488"/>
      <c r="X237" s="488"/>
      <c r="Y237" s="488"/>
      <c r="Z237" s="490"/>
      <c r="AA237" s="487"/>
      <c r="AB237" s="488"/>
      <c r="AC237" s="488"/>
      <c r="AD237" s="488"/>
      <c r="AE237" s="489"/>
      <c r="AF237" s="1"/>
      <c r="AG237" s="1"/>
      <c r="AH237" s="487"/>
      <c r="AI237" s="488"/>
      <c r="AJ237" s="488"/>
      <c r="AK237" s="488"/>
      <c r="AL237" s="489"/>
      <c r="AM237" s="487"/>
      <c r="AN237" s="488"/>
      <c r="AO237" s="488"/>
      <c r="AP237" s="488"/>
      <c r="AQ237" s="489"/>
      <c r="AR237" s="488"/>
      <c r="AS237" s="498"/>
      <c r="AT237" s="498"/>
      <c r="AU237" s="498"/>
      <c r="AV237" s="499"/>
      <c r="AW237" s="487"/>
      <c r="AX237" s="498"/>
      <c r="AY237" s="498"/>
      <c r="AZ237" s="498"/>
      <c r="BA237" s="500"/>
      <c r="BB237" s="488"/>
      <c r="BC237" s="488"/>
      <c r="BD237" s="488"/>
      <c r="BE237" s="488"/>
      <c r="BF237" s="490"/>
      <c r="BG237" s="487"/>
      <c r="BH237" s="488"/>
      <c r="BI237" s="488"/>
      <c r="BJ237" s="488"/>
      <c r="BK237" s="489"/>
      <c r="BL237" s="488"/>
      <c r="BM237" s="488"/>
      <c r="BN237" s="488"/>
      <c r="BO237" s="488"/>
      <c r="BP237" s="490"/>
      <c r="BQ237" s="487"/>
      <c r="BR237" s="488"/>
      <c r="BS237" s="488"/>
      <c r="BT237" s="488"/>
      <c r="BU237" s="489"/>
      <c r="BV237" s="487"/>
      <c r="BW237" s="488"/>
      <c r="BX237" s="488"/>
      <c r="BY237" s="488"/>
      <c r="BZ237" s="489"/>
      <c r="CA237" s="26"/>
      <c r="CB237" s="488"/>
      <c r="CC237" s="488"/>
      <c r="CD237" s="488"/>
      <c r="CE237" s="488"/>
      <c r="CF237" s="490"/>
      <c r="CG237" s="487"/>
      <c r="CH237" s="488"/>
      <c r="CI237" s="488"/>
      <c r="CJ237" s="488"/>
      <c r="CK237" s="489"/>
      <c r="CL237" s="488"/>
      <c r="CM237" s="498"/>
      <c r="CN237" s="498"/>
      <c r="CO237" s="498"/>
      <c r="CP237" s="499"/>
      <c r="CQ237" s="487"/>
      <c r="CR237" s="498"/>
      <c r="CS237" s="498"/>
      <c r="CT237" s="498"/>
      <c r="CU237" s="500"/>
      <c r="CV237" s="488"/>
      <c r="CW237" s="498"/>
      <c r="CX237" s="498"/>
      <c r="CY237" s="498"/>
      <c r="CZ237" s="499"/>
      <c r="DA237" s="487"/>
      <c r="DB237" s="498"/>
      <c r="DC237" s="498"/>
      <c r="DD237" s="498"/>
      <c r="DE237" s="500"/>
      <c r="DF237" s="923"/>
      <c r="DG237" s="297"/>
      <c r="DH237" s="69"/>
      <c r="DI237" s="508"/>
      <c r="DJ237" s="509"/>
      <c r="DK237" s="509"/>
      <c r="DL237" s="510"/>
      <c r="DM237" s="511"/>
      <c r="DN237" s="511"/>
    </row>
    <row r="238" spans="1:118" ht="15" customHeight="1">
      <c r="A238" s="519"/>
      <c r="B238" s="519"/>
      <c r="C238" s="520"/>
      <c r="D238" s="919"/>
      <c r="E238" s="1068"/>
      <c r="F238" s="1069"/>
      <c r="G238" s="487"/>
      <c r="H238" s="488"/>
      <c r="I238" s="488"/>
      <c r="J238" s="488"/>
      <c r="K238" s="489"/>
      <c r="L238" s="488"/>
      <c r="M238" s="488"/>
      <c r="N238" s="488"/>
      <c r="O238" s="488"/>
      <c r="P238" s="490"/>
      <c r="Q238" s="487"/>
      <c r="R238" s="488"/>
      <c r="S238" s="488"/>
      <c r="T238" s="488"/>
      <c r="U238" s="489"/>
      <c r="V238" s="488"/>
      <c r="W238" s="488"/>
      <c r="X238" s="488"/>
      <c r="Y238" s="488"/>
      <c r="Z238" s="490"/>
      <c r="AA238" s="487"/>
      <c r="AB238" s="488"/>
      <c r="AC238" s="488"/>
      <c r="AD238" s="488"/>
      <c r="AE238" s="489"/>
      <c r="AF238" s="1"/>
      <c r="AG238" s="1"/>
      <c r="AH238" s="487"/>
      <c r="AI238" s="488"/>
      <c r="AJ238" s="488"/>
      <c r="AK238" s="488"/>
      <c r="AL238" s="489"/>
      <c r="AM238" s="487"/>
      <c r="AN238" s="488"/>
      <c r="AO238" s="488"/>
      <c r="AP238" s="488"/>
      <c r="AQ238" s="489"/>
      <c r="AR238" s="488"/>
      <c r="AS238" s="498"/>
      <c r="AT238" s="498"/>
      <c r="AU238" s="498"/>
      <c r="AV238" s="499"/>
      <c r="AW238" s="487"/>
      <c r="AX238" s="498"/>
      <c r="AY238" s="498"/>
      <c r="AZ238" s="498"/>
      <c r="BA238" s="500"/>
      <c r="BB238" s="488"/>
      <c r="BC238" s="488"/>
      <c r="BD238" s="488"/>
      <c r="BE238" s="488"/>
      <c r="BF238" s="490"/>
      <c r="BG238" s="487"/>
      <c r="BH238" s="488"/>
      <c r="BI238" s="488"/>
      <c r="BJ238" s="488"/>
      <c r="BK238" s="489"/>
      <c r="BL238" s="488"/>
      <c r="BM238" s="488"/>
      <c r="BN238" s="488"/>
      <c r="BO238" s="488"/>
      <c r="BP238" s="490"/>
      <c r="BQ238" s="487"/>
      <c r="BR238" s="488"/>
      <c r="BS238" s="488"/>
      <c r="BT238" s="488"/>
      <c r="BU238" s="489"/>
      <c r="BV238" s="487"/>
      <c r="BW238" s="488"/>
      <c r="BX238" s="488"/>
      <c r="BY238" s="488"/>
      <c r="BZ238" s="489"/>
      <c r="CA238" s="26"/>
      <c r="CB238" s="488"/>
      <c r="CC238" s="488"/>
      <c r="CD238" s="488"/>
      <c r="CE238" s="488"/>
      <c r="CF238" s="490"/>
      <c r="CG238" s="487"/>
      <c r="CH238" s="488"/>
      <c r="CI238" s="488"/>
      <c r="CJ238" s="488"/>
      <c r="CK238" s="489"/>
      <c r="CL238" s="488"/>
      <c r="CM238" s="498"/>
      <c r="CN238" s="498"/>
      <c r="CO238" s="498"/>
      <c r="CP238" s="499"/>
      <c r="CQ238" s="487"/>
      <c r="CR238" s="498"/>
      <c r="CS238" s="498"/>
      <c r="CT238" s="498"/>
      <c r="CU238" s="500"/>
      <c r="CV238" s="488"/>
      <c r="CW238" s="498"/>
      <c r="CX238" s="498"/>
      <c r="CY238" s="498"/>
      <c r="CZ238" s="499"/>
      <c r="DA238" s="487"/>
      <c r="DB238" s="498"/>
      <c r="DC238" s="498"/>
      <c r="DD238" s="498"/>
      <c r="DE238" s="500"/>
      <c r="DF238" s="923"/>
      <c r="DG238" s="297"/>
      <c r="DH238" s="69"/>
      <c r="DI238" s="508"/>
      <c r="DJ238" s="509"/>
      <c r="DK238" s="509"/>
      <c r="DL238" s="510"/>
      <c r="DM238" s="511"/>
      <c r="DN238" s="511"/>
    </row>
    <row r="239" spans="1:118" ht="15" customHeight="1">
      <c r="A239" s="519"/>
      <c r="B239" s="519"/>
      <c r="C239" s="520"/>
      <c r="D239" s="919"/>
      <c r="E239" s="1068"/>
      <c r="F239" s="1069"/>
      <c r="G239" s="487"/>
      <c r="H239" s="488"/>
      <c r="I239" s="488"/>
      <c r="J239" s="488"/>
      <c r="K239" s="489"/>
      <c r="L239" s="488"/>
      <c r="M239" s="488"/>
      <c r="N239" s="488"/>
      <c r="O239" s="488"/>
      <c r="P239" s="490"/>
      <c r="Q239" s="487"/>
      <c r="R239" s="488"/>
      <c r="S239" s="488"/>
      <c r="T239" s="488"/>
      <c r="U239" s="489"/>
      <c r="V239" s="488"/>
      <c r="W239" s="488"/>
      <c r="X239" s="488"/>
      <c r="Y239" s="488"/>
      <c r="Z239" s="490"/>
      <c r="AA239" s="487"/>
      <c r="AB239" s="488"/>
      <c r="AC239" s="488"/>
      <c r="AD239" s="488"/>
      <c r="AE239" s="489"/>
      <c r="AF239" s="1"/>
      <c r="AG239" s="1"/>
      <c r="AH239" s="487"/>
      <c r="AI239" s="488"/>
      <c r="AJ239" s="488"/>
      <c r="AK239" s="488"/>
      <c r="AL239" s="489"/>
      <c r="AM239" s="487"/>
      <c r="AN239" s="488"/>
      <c r="AO239" s="488"/>
      <c r="AP239" s="488"/>
      <c r="AQ239" s="489"/>
      <c r="AR239" s="488"/>
      <c r="AS239" s="498"/>
      <c r="AT239" s="498"/>
      <c r="AU239" s="498"/>
      <c r="AV239" s="499"/>
      <c r="AW239" s="487"/>
      <c r="AX239" s="498"/>
      <c r="AY239" s="498"/>
      <c r="AZ239" s="498"/>
      <c r="BA239" s="500"/>
      <c r="BB239" s="488"/>
      <c r="BC239" s="488"/>
      <c r="BD239" s="488"/>
      <c r="BE239" s="488"/>
      <c r="BF239" s="490"/>
      <c r="BG239" s="487"/>
      <c r="BH239" s="488"/>
      <c r="BI239" s="488"/>
      <c r="BJ239" s="488"/>
      <c r="BK239" s="489"/>
      <c r="BL239" s="488"/>
      <c r="BM239" s="488"/>
      <c r="BN239" s="488"/>
      <c r="BO239" s="488"/>
      <c r="BP239" s="490"/>
      <c r="BQ239" s="487"/>
      <c r="BR239" s="488"/>
      <c r="BS239" s="488"/>
      <c r="BT239" s="488"/>
      <c r="BU239" s="489"/>
      <c r="BV239" s="487"/>
      <c r="BW239" s="488"/>
      <c r="BX239" s="488"/>
      <c r="BY239" s="488"/>
      <c r="BZ239" s="489"/>
      <c r="CA239" s="26"/>
      <c r="CB239" s="488"/>
      <c r="CC239" s="488"/>
      <c r="CD239" s="488"/>
      <c r="CE239" s="488"/>
      <c r="CF239" s="490"/>
      <c r="CG239" s="487"/>
      <c r="CH239" s="488"/>
      <c r="CI239" s="488"/>
      <c r="CJ239" s="488"/>
      <c r="CK239" s="489"/>
      <c r="CL239" s="488"/>
      <c r="CM239" s="498"/>
      <c r="CN239" s="498"/>
      <c r="CO239" s="498"/>
      <c r="CP239" s="499"/>
      <c r="CQ239" s="487"/>
      <c r="CR239" s="498"/>
      <c r="CS239" s="498"/>
      <c r="CT239" s="498"/>
      <c r="CU239" s="500"/>
      <c r="CV239" s="488"/>
      <c r="CW239" s="498"/>
      <c r="CX239" s="498"/>
      <c r="CY239" s="498"/>
      <c r="CZ239" s="499"/>
      <c r="DA239" s="487"/>
      <c r="DB239" s="498"/>
      <c r="DC239" s="498"/>
      <c r="DD239" s="498"/>
      <c r="DE239" s="500"/>
      <c r="DF239" s="923"/>
      <c r="DG239" s="297"/>
      <c r="DH239" s="69"/>
      <c r="DI239" s="508"/>
      <c r="DJ239" s="509"/>
      <c r="DK239" s="509"/>
      <c r="DL239" s="510"/>
      <c r="DM239" s="511"/>
      <c r="DN239" s="511"/>
    </row>
    <row r="240" spans="1:118" ht="15" customHeight="1" thickBot="1">
      <c r="A240" s="522"/>
      <c r="B240" s="522"/>
      <c r="C240" s="523"/>
      <c r="D240" s="920"/>
      <c r="E240" s="1077"/>
      <c r="F240" s="1078"/>
      <c r="G240" s="491"/>
      <c r="H240" s="492"/>
      <c r="I240" s="492"/>
      <c r="J240" s="492"/>
      <c r="K240" s="493"/>
      <c r="L240" s="492"/>
      <c r="M240" s="492"/>
      <c r="N240" s="492"/>
      <c r="O240" s="492"/>
      <c r="P240" s="494"/>
      <c r="Q240" s="491"/>
      <c r="R240" s="492"/>
      <c r="S240" s="492"/>
      <c r="T240" s="492"/>
      <c r="U240" s="493"/>
      <c r="V240" s="492"/>
      <c r="W240" s="492"/>
      <c r="X240" s="492"/>
      <c r="Y240" s="492"/>
      <c r="Z240" s="494"/>
      <c r="AA240" s="491"/>
      <c r="AB240" s="492"/>
      <c r="AC240" s="492"/>
      <c r="AD240" s="492"/>
      <c r="AE240" s="493"/>
      <c r="AF240" s="1"/>
      <c r="AG240" s="1"/>
      <c r="AH240" s="491"/>
      <c r="AI240" s="492"/>
      <c r="AJ240" s="492"/>
      <c r="AK240" s="492"/>
      <c r="AL240" s="493"/>
      <c r="AM240" s="491"/>
      <c r="AN240" s="492"/>
      <c r="AO240" s="492"/>
      <c r="AP240" s="492"/>
      <c r="AQ240" s="493"/>
      <c r="AR240" s="492"/>
      <c r="AS240" s="501"/>
      <c r="AT240" s="501"/>
      <c r="AU240" s="501"/>
      <c r="AV240" s="502"/>
      <c r="AW240" s="491"/>
      <c r="AX240" s="501"/>
      <c r="AY240" s="501"/>
      <c r="AZ240" s="501"/>
      <c r="BA240" s="503"/>
      <c r="BB240" s="492"/>
      <c r="BC240" s="492"/>
      <c r="BD240" s="492"/>
      <c r="BE240" s="492"/>
      <c r="BF240" s="494"/>
      <c r="BG240" s="491"/>
      <c r="BH240" s="492"/>
      <c r="BI240" s="492"/>
      <c r="BJ240" s="492"/>
      <c r="BK240" s="493"/>
      <c r="BL240" s="492"/>
      <c r="BM240" s="492"/>
      <c r="BN240" s="492"/>
      <c r="BO240" s="492"/>
      <c r="BP240" s="494"/>
      <c r="BQ240" s="491"/>
      <c r="BR240" s="492"/>
      <c r="BS240" s="492"/>
      <c r="BT240" s="492"/>
      <c r="BU240" s="493"/>
      <c r="BV240" s="491"/>
      <c r="BW240" s="492"/>
      <c r="BX240" s="492"/>
      <c r="BY240" s="492"/>
      <c r="BZ240" s="493"/>
      <c r="CA240" s="27"/>
      <c r="CB240" s="492"/>
      <c r="CC240" s="492"/>
      <c r="CD240" s="492"/>
      <c r="CE240" s="492"/>
      <c r="CF240" s="494"/>
      <c r="CG240" s="491"/>
      <c r="CH240" s="492"/>
      <c r="CI240" s="492"/>
      <c r="CJ240" s="492"/>
      <c r="CK240" s="493"/>
      <c r="CL240" s="492"/>
      <c r="CM240" s="501"/>
      <c r="CN240" s="501"/>
      <c r="CO240" s="501"/>
      <c r="CP240" s="502"/>
      <c r="CQ240" s="491"/>
      <c r="CR240" s="501"/>
      <c r="CS240" s="501"/>
      <c r="CT240" s="501"/>
      <c r="CU240" s="503"/>
      <c r="CV240" s="492"/>
      <c r="CW240" s="501"/>
      <c r="CX240" s="501"/>
      <c r="CY240" s="501"/>
      <c r="CZ240" s="502"/>
      <c r="DA240" s="491"/>
      <c r="DB240" s="501"/>
      <c r="DC240" s="501"/>
      <c r="DD240" s="501"/>
      <c r="DE240" s="503"/>
      <c r="DF240" s="922"/>
      <c r="DG240" s="298"/>
      <c r="DH240" s="70"/>
      <c r="DI240" s="512"/>
      <c r="DJ240" s="513"/>
      <c r="DK240" s="513"/>
      <c r="DL240" s="514"/>
      <c r="DM240" s="515"/>
      <c r="DN240" s="515"/>
    </row>
    <row r="241" spans="1:118" ht="15" customHeight="1">
      <c r="A241" s="516"/>
      <c r="B241" s="516"/>
      <c r="C241" s="517"/>
      <c r="D241" s="921"/>
      <c r="E241" s="1079"/>
      <c r="F241" s="1080"/>
      <c r="G241" s="486"/>
      <c r="H241" s="483"/>
      <c r="I241" s="483"/>
      <c r="J241" s="483"/>
      <c r="K241" s="484"/>
      <c r="L241" s="483"/>
      <c r="M241" s="483"/>
      <c r="N241" s="483"/>
      <c r="O241" s="483"/>
      <c r="P241" s="485"/>
      <c r="Q241" s="486"/>
      <c r="R241" s="483"/>
      <c r="S241" s="483"/>
      <c r="T241" s="483"/>
      <c r="U241" s="484"/>
      <c r="V241" s="483"/>
      <c r="W241" s="483"/>
      <c r="X241" s="483"/>
      <c r="Y241" s="483"/>
      <c r="Z241" s="485"/>
      <c r="AA241" s="486"/>
      <c r="AB241" s="483"/>
      <c r="AC241" s="483"/>
      <c r="AD241" s="483"/>
      <c r="AE241" s="484"/>
      <c r="AF241" s="1"/>
      <c r="AG241" s="1"/>
      <c r="AH241" s="486"/>
      <c r="AI241" s="483"/>
      <c r="AJ241" s="483"/>
      <c r="AK241" s="483"/>
      <c r="AL241" s="484"/>
      <c r="AM241" s="486"/>
      <c r="AN241" s="483"/>
      <c r="AO241" s="483"/>
      <c r="AP241" s="483"/>
      <c r="AQ241" s="484"/>
      <c r="AR241" s="483"/>
      <c r="AS241" s="495"/>
      <c r="AT241" s="495"/>
      <c r="AU241" s="495"/>
      <c r="AV241" s="496"/>
      <c r="AW241" s="486"/>
      <c r="AX241" s="495"/>
      <c r="AY241" s="495"/>
      <c r="AZ241" s="495"/>
      <c r="BA241" s="497"/>
      <c r="BB241" s="483"/>
      <c r="BC241" s="483"/>
      <c r="BD241" s="483"/>
      <c r="BE241" s="483"/>
      <c r="BF241" s="485"/>
      <c r="BG241" s="486"/>
      <c r="BH241" s="483"/>
      <c r="BI241" s="483"/>
      <c r="BJ241" s="483"/>
      <c r="BK241" s="484"/>
      <c r="BL241" s="483"/>
      <c r="BM241" s="483"/>
      <c r="BN241" s="483"/>
      <c r="BO241" s="483"/>
      <c r="BP241" s="485"/>
      <c r="BQ241" s="486"/>
      <c r="BR241" s="483"/>
      <c r="BS241" s="483"/>
      <c r="BT241" s="483"/>
      <c r="BU241" s="484"/>
      <c r="BV241" s="486"/>
      <c r="BW241" s="483"/>
      <c r="BX241" s="483"/>
      <c r="BY241" s="483"/>
      <c r="BZ241" s="484"/>
      <c r="CA241" s="25"/>
      <c r="CB241" s="483"/>
      <c r="CC241" s="483"/>
      <c r="CD241" s="483"/>
      <c r="CE241" s="483"/>
      <c r="CF241" s="485"/>
      <c r="CG241" s="486"/>
      <c r="CH241" s="483"/>
      <c r="CI241" s="483"/>
      <c r="CJ241" s="483"/>
      <c r="CK241" s="484"/>
      <c r="CL241" s="483"/>
      <c r="CM241" s="495"/>
      <c r="CN241" s="495"/>
      <c r="CO241" s="495"/>
      <c r="CP241" s="496"/>
      <c r="CQ241" s="486"/>
      <c r="CR241" s="495"/>
      <c r="CS241" s="495"/>
      <c r="CT241" s="495"/>
      <c r="CU241" s="497"/>
      <c r="CV241" s="483"/>
      <c r="CW241" s="495"/>
      <c r="CX241" s="495"/>
      <c r="CY241" s="495"/>
      <c r="CZ241" s="496"/>
      <c r="DA241" s="486"/>
      <c r="DB241" s="495"/>
      <c r="DC241" s="495"/>
      <c r="DD241" s="495"/>
      <c r="DE241" s="497"/>
      <c r="DF241" s="924"/>
      <c r="DG241" s="296"/>
      <c r="DH241" s="68"/>
      <c r="DI241" s="504"/>
      <c r="DJ241" s="505"/>
      <c r="DK241" s="505"/>
      <c r="DL241" s="506"/>
      <c r="DM241" s="507"/>
      <c r="DN241" s="507"/>
    </row>
    <row r="242" spans="1:118" ht="15" customHeight="1">
      <c r="A242" s="519"/>
      <c r="B242" s="519"/>
      <c r="C242" s="520"/>
      <c r="D242" s="919"/>
      <c r="E242" s="1068"/>
      <c r="F242" s="1069"/>
      <c r="G242" s="487"/>
      <c r="H242" s="488"/>
      <c r="I242" s="488"/>
      <c r="J242" s="488"/>
      <c r="K242" s="489"/>
      <c r="L242" s="488"/>
      <c r="M242" s="488"/>
      <c r="N242" s="488"/>
      <c r="O242" s="488"/>
      <c r="P242" s="490"/>
      <c r="Q242" s="487"/>
      <c r="R242" s="488"/>
      <c r="S242" s="488"/>
      <c r="T242" s="488"/>
      <c r="U242" s="489"/>
      <c r="V242" s="488"/>
      <c r="W242" s="488"/>
      <c r="X242" s="488"/>
      <c r="Y242" s="488"/>
      <c r="Z242" s="490"/>
      <c r="AA242" s="487"/>
      <c r="AB242" s="488"/>
      <c r="AC242" s="488"/>
      <c r="AD242" s="488"/>
      <c r="AE242" s="489"/>
      <c r="AF242" s="1"/>
      <c r="AG242" s="1"/>
      <c r="AH242" s="487"/>
      <c r="AI242" s="488"/>
      <c r="AJ242" s="488"/>
      <c r="AK242" s="488"/>
      <c r="AL242" s="489"/>
      <c r="AM242" s="487"/>
      <c r="AN242" s="488"/>
      <c r="AO242" s="488"/>
      <c r="AP242" s="488"/>
      <c r="AQ242" s="489"/>
      <c r="AR242" s="488"/>
      <c r="AS242" s="498"/>
      <c r="AT242" s="498"/>
      <c r="AU242" s="498"/>
      <c r="AV242" s="499"/>
      <c r="AW242" s="487"/>
      <c r="AX242" s="498"/>
      <c r="AY242" s="498"/>
      <c r="AZ242" s="498"/>
      <c r="BA242" s="500"/>
      <c r="BB242" s="488"/>
      <c r="BC242" s="488"/>
      <c r="BD242" s="488"/>
      <c r="BE242" s="488"/>
      <c r="BF242" s="490"/>
      <c r="BG242" s="487"/>
      <c r="BH242" s="488"/>
      <c r="BI242" s="488"/>
      <c r="BJ242" s="488"/>
      <c r="BK242" s="489"/>
      <c r="BL242" s="488"/>
      <c r="BM242" s="488"/>
      <c r="BN242" s="488"/>
      <c r="BO242" s="488"/>
      <c r="BP242" s="490"/>
      <c r="BQ242" s="487"/>
      <c r="BR242" s="488"/>
      <c r="BS242" s="488"/>
      <c r="BT242" s="488"/>
      <c r="BU242" s="489"/>
      <c r="BV242" s="487"/>
      <c r="BW242" s="488"/>
      <c r="BX242" s="488"/>
      <c r="BY242" s="488"/>
      <c r="BZ242" s="489"/>
      <c r="CA242" s="26"/>
      <c r="CB242" s="488"/>
      <c r="CC242" s="488"/>
      <c r="CD242" s="488"/>
      <c r="CE242" s="488"/>
      <c r="CF242" s="490"/>
      <c r="CG242" s="487"/>
      <c r="CH242" s="488"/>
      <c r="CI242" s="488"/>
      <c r="CJ242" s="488"/>
      <c r="CK242" s="489"/>
      <c r="CL242" s="488"/>
      <c r="CM242" s="498"/>
      <c r="CN242" s="498"/>
      <c r="CO242" s="498"/>
      <c r="CP242" s="499"/>
      <c r="CQ242" s="487"/>
      <c r="CR242" s="498"/>
      <c r="CS242" s="498"/>
      <c r="CT242" s="498"/>
      <c r="CU242" s="500"/>
      <c r="CV242" s="488"/>
      <c r="CW242" s="498"/>
      <c r="CX242" s="498"/>
      <c r="CY242" s="498"/>
      <c r="CZ242" s="499"/>
      <c r="DA242" s="487"/>
      <c r="DB242" s="498"/>
      <c r="DC242" s="498"/>
      <c r="DD242" s="498"/>
      <c r="DE242" s="500"/>
      <c r="DF242" s="923"/>
      <c r="DG242" s="297"/>
      <c r="DH242" s="69"/>
      <c r="DI242" s="508"/>
      <c r="DJ242" s="509"/>
      <c r="DK242" s="509"/>
      <c r="DL242" s="510"/>
      <c r="DM242" s="511"/>
      <c r="DN242" s="511"/>
    </row>
    <row r="243" spans="1:118" ht="15" customHeight="1">
      <c r="A243" s="519"/>
      <c r="B243" s="519"/>
      <c r="C243" s="520"/>
      <c r="D243" s="919"/>
      <c r="E243" s="1068"/>
      <c r="F243" s="1069"/>
      <c r="G243" s="487"/>
      <c r="H243" s="488"/>
      <c r="I243" s="488"/>
      <c r="J243" s="488"/>
      <c r="K243" s="489"/>
      <c r="L243" s="488"/>
      <c r="M243" s="488"/>
      <c r="N243" s="488"/>
      <c r="O243" s="488"/>
      <c r="P243" s="490"/>
      <c r="Q243" s="487"/>
      <c r="R243" s="488"/>
      <c r="S243" s="488"/>
      <c r="T243" s="488"/>
      <c r="U243" s="489"/>
      <c r="V243" s="488"/>
      <c r="W243" s="488"/>
      <c r="X243" s="488"/>
      <c r="Y243" s="488"/>
      <c r="Z243" s="490"/>
      <c r="AA243" s="487"/>
      <c r="AB243" s="488"/>
      <c r="AC243" s="488"/>
      <c r="AD243" s="488"/>
      <c r="AE243" s="489"/>
      <c r="AF243" s="1"/>
      <c r="AG243" s="1"/>
      <c r="AH243" s="487"/>
      <c r="AI243" s="488"/>
      <c r="AJ243" s="488"/>
      <c r="AK243" s="488"/>
      <c r="AL243" s="489"/>
      <c r="AM243" s="487"/>
      <c r="AN243" s="488"/>
      <c r="AO243" s="488"/>
      <c r="AP243" s="488"/>
      <c r="AQ243" s="489"/>
      <c r="AR243" s="488"/>
      <c r="AS243" s="498"/>
      <c r="AT243" s="498"/>
      <c r="AU243" s="498"/>
      <c r="AV243" s="499"/>
      <c r="AW243" s="487"/>
      <c r="AX243" s="498"/>
      <c r="AY243" s="498"/>
      <c r="AZ243" s="498"/>
      <c r="BA243" s="500"/>
      <c r="BB243" s="488"/>
      <c r="BC243" s="488"/>
      <c r="BD243" s="488"/>
      <c r="BE243" s="488"/>
      <c r="BF243" s="490"/>
      <c r="BG243" s="487"/>
      <c r="BH243" s="488"/>
      <c r="BI243" s="488"/>
      <c r="BJ243" s="488"/>
      <c r="BK243" s="489"/>
      <c r="BL243" s="488"/>
      <c r="BM243" s="488"/>
      <c r="BN243" s="488"/>
      <c r="BO243" s="488"/>
      <c r="BP243" s="490"/>
      <c r="BQ243" s="487"/>
      <c r="BR243" s="488"/>
      <c r="BS243" s="488"/>
      <c r="BT243" s="488"/>
      <c r="BU243" s="489"/>
      <c r="BV243" s="487"/>
      <c r="BW243" s="488"/>
      <c r="BX243" s="488"/>
      <c r="BY243" s="488"/>
      <c r="BZ243" s="489"/>
      <c r="CA243" s="26"/>
      <c r="CB243" s="488"/>
      <c r="CC243" s="488"/>
      <c r="CD243" s="488"/>
      <c r="CE243" s="488"/>
      <c r="CF243" s="490"/>
      <c r="CG243" s="487"/>
      <c r="CH243" s="488"/>
      <c r="CI243" s="488"/>
      <c r="CJ243" s="488"/>
      <c r="CK243" s="489"/>
      <c r="CL243" s="488"/>
      <c r="CM243" s="498"/>
      <c r="CN243" s="498"/>
      <c r="CO243" s="498"/>
      <c r="CP243" s="499"/>
      <c r="CQ243" s="487"/>
      <c r="CR243" s="498"/>
      <c r="CS243" s="498"/>
      <c r="CT243" s="498"/>
      <c r="CU243" s="500"/>
      <c r="CV243" s="488"/>
      <c r="CW243" s="498"/>
      <c r="CX243" s="498"/>
      <c r="CY243" s="498"/>
      <c r="CZ243" s="499"/>
      <c r="DA243" s="487"/>
      <c r="DB243" s="498"/>
      <c r="DC243" s="498"/>
      <c r="DD243" s="498"/>
      <c r="DE243" s="500"/>
      <c r="DF243" s="923"/>
      <c r="DG243" s="297"/>
      <c r="DH243" s="69"/>
      <c r="DI243" s="508"/>
      <c r="DJ243" s="509"/>
      <c r="DK243" s="509"/>
      <c r="DL243" s="510"/>
      <c r="DM243" s="511"/>
      <c r="DN243" s="511"/>
    </row>
    <row r="244" spans="1:118" ht="15" customHeight="1">
      <c r="A244" s="519"/>
      <c r="B244" s="519"/>
      <c r="C244" s="520"/>
      <c r="D244" s="919"/>
      <c r="E244" s="1068"/>
      <c r="F244" s="1069"/>
      <c r="G244" s="487"/>
      <c r="H244" s="488"/>
      <c r="I244" s="488"/>
      <c r="J244" s="488"/>
      <c r="K244" s="489"/>
      <c r="L244" s="488"/>
      <c r="M244" s="488"/>
      <c r="N244" s="488"/>
      <c r="O244" s="488"/>
      <c r="P244" s="490"/>
      <c r="Q244" s="487"/>
      <c r="R244" s="488"/>
      <c r="S244" s="488"/>
      <c r="T244" s="488"/>
      <c r="U244" s="489"/>
      <c r="V244" s="488"/>
      <c r="W244" s="488"/>
      <c r="X244" s="488"/>
      <c r="Y244" s="488"/>
      <c r="Z244" s="490"/>
      <c r="AA244" s="487"/>
      <c r="AB244" s="488"/>
      <c r="AC244" s="488"/>
      <c r="AD244" s="488"/>
      <c r="AE244" s="489"/>
      <c r="AF244" s="1"/>
      <c r="AG244" s="1"/>
      <c r="AH244" s="487"/>
      <c r="AI244" s="488"/>
      <c r="AJ244" s="488"/>
      <c r="AK244" s="488"/>
      <c r="AL244" s="489"/>
      <c r="AM244" s="487"/>
      <c r="AN244" s="488"/>
      <c r="AO244" s="488"/>
      <c r="AP244" s="488"/>
      <c r="AQ244" s="489"/>
      <c r="AR244" s="488"/>
      <c r="AS244" s="498"/>
      <c r="AT244" s="498"/>
      <c r="AU244" s="498"/>
      <c r="AV244" s="499"/>
      <c r="AW244" s="487"/>
      <c r="AX244" s="498"/>
      <c r="AY244" s="498"/>
      <c r="AZ244" s="498"/>
      <c r="BA244" s="500"/>
      <c r="BB244" s="488"/>
      <c r="BC244" s="488"/>
      <c r="BD244" s="488"/>
      <c r="BE244" s="488"/>
      <c r="BF244" s="490"/>
      <c r="BG244" s="487"/>
      <c r="BH244" s="488"/>
      <c r="BI244" s="488"/>
      <c r="BJ244" s="488"/>
      <c r="BK244" s="489"/>
      <c r="BL244" s="488"/>
      <c r="BM244" s="488"/>
      <c r="BN244" s="488"/>
      <c r="BO244" s="488"/>
      <c r="BP244" s="490"/>
      <c r="BQ244" s="487"/>
      <c r="BR244" s="488"/>
      <c r="BS244" s="488"/>
      <c r="BT244" s="488"/>
      <c r="BU244" s="489"/>
      <c r="BV244" s="487"/>
      <c r="BW244" s="488"/>
      <c r="BX244" s="488"/>
      <c r="BY244" s="488"/>
      <c r="BZ244" s="489"/>
      <c r="CA244" s="26"/>
      <c r="CB244" s="488"/>
      <c r="CC244" s="488"/>
      <c r="CD244" s="488"/>
      <c r="CE244" s="488"/>
      <c r="CF244" s="490"/>
      <c r="CG244" s="487"/>
      <c r="CH244" s="488"/>
      <c r="CI244" s="488"/>
      <c r="CJ244" s="488"/>
      <c r="CK244" s="489"/>
      <c r="CL244" s="488"/>
      <c r="CM244" s="498"/>
      <c r="CN244" s="498"/>
      <c r="CO244" s="498"/>
      <c r="CP244" s="499"/>
      <c r="CQ244" s="487"/>
      <c r="CR244" s="498"/>
      <c r="CS244" s="498"/>
      <c r="CT244" s="498"/>
      <c r="CU244" s="500"/>
      <c r="CV244" s="488"/>
      <c r="CW244" s="498"/>
      <c r="CX244" s="498"/>
      <c r="CY244" s="498"/>
      <c r="CZ244" s="499"/>
      <c r="DA244" s="487"/>
      <c r="DB244" s="498"/>
      <c r="DC244" s="498"/>
      <c r="DD244" s="498"/>
      <c r="DE244" s="500"/>
      <c r="DF244" s="923"/>
      <c r="DG244" s="297"/>
      <c r="DH244" s="69"/>
      <c r="DI244" s="508"/>
      <c r="DJ244" s="509"/>
      <c r="DK244" s="509"/>
      <c r="DL244" s="510"/>
      <c r="DM244" s="511"/>
      <c r="DN244" s="511"/>
    </row>
    <row r="245" spans="1:118" ht="15" customHeight="1" thickBot="1">
      <c r="A245" s="522"/>
      <c r="B245" s="522"/>
      <c r="C245" s="523"/>
      <c r="D245" s="920"/>
      <c r="E245" s="1077"/>
      <c r="F245" s="1078"/>
      <c r="G245" s="491"/>
      <c r="H245" s="492"/>
      <c r="I245" s="492"/>
      <c r="J245" s="492"/>
      <c r="K245" s="493"/>
      <c r="L245" s="492"/>
      <c r="M245" s="492"/>
      <c r="N245" s="492"/>
      <c r="O245" s="492"/>
      <c r="P245" s="494"/>
      <c r="Q245" s="491"/>
      <c r="R245" s="492"/>
      <c r="S245" s="492"/>
      <c r="T245" s="492"/>
      <c r="U245" s="493"/>
      <c r="V245" s="492"/>
      <c r="W245" s="492"/>
      <c r="X245" s="492"/>
      <c r="Y245" s="492"/>
      <c r="Z245" s="494"/>
      <c r="AA245" s="491"/>
      <c r="AB245" s="492"/>
      <c r="AC245" s="492"/>
      <c r="AD245" s="492"/>
      <c r="AE245" s="493"/>
      <c r="AF245" s="1"/>
      <c r="AG245" s="1"/>
      <c r="AH245" s="491"/>
      <c r="AI245" s="492"/>
      <c r="AJ245" s="492"/>
      <c r="AK245" s="492"/>
      <c r="AL245" s="493"/>
      <c r="AM245" s="491"/>
      <c r="AN245" s="492"/>
      <c r="AO245" s="492"/>
      <c r="AP245" s="492"/>
      <c r="AQ245" s="493"/>
      <c r="AR245" s="492"/>
      <c r="AS245" s="501"/>
      <c r="AT245" s="501"/>
      <c r="AU245" s="501"/>
      <c r="AV245" s="502"/>
      <c r="AW245" s="491"/>
      <c r="AX245" s="501"/>
      <c r="AY245" s="501"/>
      <c r="AZ245" s="501"/>
      <c r="BA245" s="503"/>
      <c r="BB245" s="492"/>
      <c r="BC245" s="492"/>
      <c r="BD245" s="492"/>
      <c r="BE245" s="492"/>
      <c r="BF245" s="494"/>
      <c r="BG245" s="491"/>
      <c r="BH245" s="492"/>
      <c r="BI245" s="492"/>
      <c r="BJ245" s="492"/>
      <c r="BK245" s="493"/>
      <c r="BL245" s="492"/>
      <c r="BM245" s="492"/>
      <c r="BN245" s="492"/>
      <c r="BO245" s="492"/>
      <c r="BP245" s="494"/>
      <c r="BQ245" s="491"/>
      <c r="BR245" s="492"/>
      <c r="BS245" s="492"/>
      <c r="BT245" s="492"/>
      <c r="BU245" s="493"/>
      <c r="BV245" s="491"/>
      <c r="BW245" s="492"/>
      <c r="BX245" s="492"/>
      <c r="BY245" s="492"/>
      <c r="BZ245" s="493"/>
      <c r="CA245" s="27"/>
      <c r="CB245" s="492"/>
      <c r="CC245" s="492"/>
      <c r="CD245" s="492"/>
      <c r="CE245" s="492"/>
      <c r="CF245" s="494"/>
      <c r="CG245" s="491"/>
      <c r="CH245" s="492"/>
      <c r="CI245" s="492"/>
      <c r="CJ245" s="492"/>
      <c r="CK245" s="493"/>
      <c r="CL245" s="492"/>
      <c r="CM245" s="501"/>
      <c r="CN245" s="501"/>
      <c r="CO245" s="501"/>
      <c r="CP245" s="502"/>
      <c r="CQ245" s="491"/>
      <c r="CR245" s="501"/>
      <c r="CS245" s="501"/>
      <c r="CT245" s="501"/>
      <c r="CU245" s="503"/>
      <c r="CV245" s="492"/>
      <c r="CW245" s="501"/>
      <c r="CX245" s="501"/>
      <c r="CY245" s="501"/>
      <c r="CZ245" s="502"/>
      <c r="DA245" s="491"/>
      <c r="DB245" s="501"/>
      <c r="DC245" s="501"/>
      <c r="DD245" s="501"/>
      <c r="DE245" s="503"/>
      <c r="DF245" s="922"/>
      <c r="DG245" s="298"/>
      <c r="DH245" s="70"/>
      <c r="DI245" s="512"/>
      <c r="DJ245" s="513"/>
      <c r="DK245" s="513"/>
      <c r="DL245" s="514"/>
      <c r="DM245" s="515"/>
      <c r="DN245" s="515"/>
    </row>
    <row r="246" spans="1:118" ht="15" customHeight="1">
      <c r="A246" s="516"/>
      <c r="B246" s="516"/>
      <c r="C246" s="517"/>
      <c r="D246" s="921"/>
      <c r="E246" s="1079"/>
      <c r="F246" s="1080"/>
      <c r="G246" s="486"/>
      <c r="H246" s="483"/>
      <c r="I246" s="483"/>
      <c r="J246" s="483"/>
      <c r="K246" s="484"/>
      <c r="L246" s="483"/>
      <c r="M246" s="483"/>
      <c r="N246" s="483"/>
      <c r="O246" s="483"/>
      <c r="P246" s="485"/>
      <c r="Q246" s="486"/>
      <c r="R246" s="483"/>
      <c r="S246" s="483"/>
      <c r="T246" s="483"/>
      <c r="U246" s="484"/>
      <c r="V246" s="483"/>
      <c r="W246" s="483"/>
      <c r="X246" s="483"/>
      <c r="Y246" s="483"/>
      <c r="Z246" s="485"/>
      <c r="AA246" s="486"/>
      <c r="AB246" s="483"/>
      <c r="AC246" s="483"/>
      <c r="AD246" s="483"/>
      <c r="AE246" s="484"/>
      <c r="AF246" s="1"/>
      <c r="AG246" s="1"/>
      <c r="AH246" s="486"/>
      <c r="AI246" s="483"/>
      <c r="AJ246" s="483"/>
      <c r="AK246" s="483"/>
      <c r="AL246" s="484"/>
      <c r="AM246" s="486"/>
      <c r="AN246" s="483"/>
      <c r="AO246" s="483"/>
      <c r="AP246" s="483"/>
      <c r="AQ246" s="484"/>
      <c r="AR246" s="483"/>
      <c r="AS246" s="495"/>
      <c r="AT246" s="495"/>
      <c r="AU246" s="495"/>
      <c r="AV246" s="496"/>
      <c r="AW246" s="486"/>
      <c r="AX246" s="495"/>
      <c r="AY246" s="495"/>
      <c r="AZ246" s="495"/>
      <c r="BA246" s="497"/>
      <c r="BB246" s="483"/>
      <c r="BC246" s="483"/>
      <c r="BD246" s="483"/>
      <c r="BE246" s="483"/>
      <c r="BF246" s="485"/>
      <c r="BG246" s="486"/>
      <c r="BH246" s="483"/>
      <c r="BI246" s="483"/>
      <c r="BJ246" s="483"/>
      <c r="BK246" s="484"/>
      <c r="BL246" s="483"/>
      <c r="BM246" s="483"/>
      <c r="BN246" s="483"/>
      <c r="BO246" s="483"/>
      <c r="BP246" s="485"/>
      <c r="BQ246" s="486"/>
      <c r="BR246" s="483"/>
      <c r="BS246" s="483"/>
      <c r="BT246" s="483"/>
      <c r="BU246" s="484"/>
      <c r="BV246" s="486"/>
      <c r="BW246" s="483"/>
      <c r="BX246" s="483"/>
      <c r="BY246" s="483"/>
      <c r="BZ246" s="484"/>
      <c r="CA246" s="25"/>
      <c r="CB246" s="483"/>
      <c r="CC246" s="483"/>
      <c r="CD246" s="483"/>
      <c r="CE246" s="483"/>
      <c r="CF246" s="485"/>
      <c r="CG246" s="486"/>
      <c r="CH246" s="483"/>
      <c r="CI246" s="483"/>
      <c r="CJ246" s="483"/>
      <c r="CK246" s="484"/>
      <c r="CL246" s="483"/>
      <c r="CM246" s="495"/>
      <c r="CN246" s="495"/>
      <c r="CO246" s="495"/>
      <c r="CP246" s="496"/>
      <c r="CQ246" s="486"/>
      <c r="CR246" s="495"/>
      <c r="CS246" s="495"/>
      <c r="CT246" s="495"/>
      <c r="CU246" s="497"/>
      <c r="CV246" s="483"/>
      <c r="CW246" s="495"/>
      <c r="CX246" s="495"/>
      <c r="CY246" s="495"/>
      <c r="CZ246" s="496"/>
      <c r="DA246" s="486"/>
      <c r="DB246" s="495"/>
      <c r="DC246" s="495"/>
      <c r="DD246" s="495"/>
      <c r="DE246" s="497"/>
      <c r="DF246" s="924"/>
      <c r="DG246" s="296"/>
      <c r="DH246" s="68"/>
      <c r="DI246" s="504"/>
      <c r="DJ246" s="505"/>
      <c r="DK246" s="505"/>
      <c r="DL246" s="506"/>
      <c r="DM246" s="507"/>
      <c r="DN246" s="507"/>
    </row>
    <row r="247" spans="1:118" ht="15" customHeight="1">
      <c r="A247" s="519"/>
      <c r="B247" s="519"/>
      <c r="C247" s="520"/>
      <c r="D247" s="919"/>
      <c r="E247" s="1068"/>
      <c r="F247" s="1069"/>
      <c r="G247" s="487"/>
      <c r="H247" s="488"/>
      <c r="I247" s="488"/>
      <c r="J247" s="488"/>
      <c r="K247" s="489"/>
      <c r="L247" s="488"/>
      <c r="M247" s="488"/>
      <c r="N247" s="488"/>
      <c r="O247" s="488"/>
      <c r="P247" s="490"/>
      <c r="Q247" s="487"/>
      <c r="R247" s="488"/>
      <c r="S247" s="488"/>
      <c r="T247" s="488"/>
      <c r="U247" s="489"/>
      <c r="V247" s="488"/>
      <c r="W247" s="488"/>
      <c r="X247" s="488"/>
      <c r="Y247" s="488"/>
      <c r="Z247" s="490"/>
      <c r="AA247" s="487"/>
      <c r="AB247" s="488"/>
      <c r="AC247" s="488"/>
      <c r="AD247" s="488"/>
      <c r="AE247" s="489"/>
      <c r="AF247" s="1"/>
      <c r="AG247" s="1"/>
      <c r="AH247" s="487"/>
      <c r="AI247" s="488"/>
      <c r="AJ247" s="488"/>
      <c r="AK247" s="488"/>
      <c r="AL247" s="489"/>
      <c r="AM247" s="487"/>
      <c r="AN247" s="488"/>
      <c r="AO247" s="488"/>
      <c r="AP247" s="488"/>
      <c r="AQ247" s="489"/>
      <c r="AR247" s="488"/>
      <c r="AS247" s="498"/>
      <c r="AT247" s="498"/>
      <c r="AU247" s="498"/>
      <c r="AV247" s="499"/>
      <c r="AW247" s="487"/>
      <c r="AX247" s="498"/>
      <c r="AY247" s="498"/>
      <c r="AZ247" s="498"/>
      <c r="BA247" s="500"/>
      <c r="BB247" s="488"/>
      <c r="BC247" s="488"/>
      <c r="BD247" s="488"/>
      <c r="BE247" s="488"/>
      <c r="BF247" s="490"/>
      <c r="BG247" s="487"/>
      <c r="BH247" s="488"/>
      <c r="BI247" s="488"/>
      <c r="BJ247" s="488"/>
      <c r="BK247" s="489"/>
      <c r="BL247" s="488"/>
      <c r="BM247" s="488"/>
      <c r="BN247" s="488"/>
      <c r="BO247" s="488"/>
      <c r="BP247" s="490"/>
      <c r="BQ247" s="487"/>
      <c r="BR247" s="488"/>
      <c r="BS247" s="488"/>
      <c r="BT247" s="488"/>
      <c r="BU247" s="489"/>
      <c r="BV247" s="487"/>
      <c r="BW247" s="488"/>
      <c r="BX247" s="488"/>
      <c r="BY247" s="488"/>
      <c r="BZ247" s="489"/>
      <c r="CA247" s="26"/>
      <c r="CB247" s="488"/>
      <c r="CC247" s="488"/>
      <c r="CD247" s="488"/>
      <c r="CE247" s="488"/>
      <c r="CF247" s="490"/>
      <c r="CG247" s="487"/>
      <c r="CH247" s="488"/>
      <c r="CI247" s="488"/>
      <c r="CJ247" s="488"/>
      <c r="CK247" s="489"/>
      <c r="CL247" s="488"/>
      <c r="CM247" s="498"/>
      <c r="CN247" s="498"/>
      <c r="CO247" s="498"/>
      <c r="CP247" s="499"/>
      <c r="CQ247" s="487"/>
      <c r="CR247" s="498"/>
      <c r="CS247" s="498"/>
      <c r="CT247" s="498"/>
      <c r="CU247" s="500"/>
      <c r="CV247" s="488"/>
      <c r="CW247" s="498"/>
      <c r="CX247" s="498"/>
      <c r="CY247" s="498"/>
      <c r="CZ247" s="499"/>
      <c r="DA247" s="487"/>
      <c r="DB247" s="498"/>
      <c r="DC247" s="498"/>
      <c r="DD247" s="498"/>
      <c r="DE247" s="500"/>
      <c r="DF247" s="923"/>
      <c r="DG247" s="297"/>
      <c r="DH247" s="69"/>
      <c r="DI247" s="508"/>
      <c r="DJ247" s="509"/>
      <c r="DK247" s="509"/>
      <c r="DL247" s="510"/>
      <c r="DM247" s="511"/>
      <c r="DN247" s="511"/>
    </row>
    <row r="248" spans="1:118" ht="15" customHeight="1">
      <c r="A248" s="519"/>
      <c r="B248" s="519"/>
      <c r="C248" s="520"/>
      <c r="D248" s="919"/>
      <c r="E248" s="1068"/>
      <c r="F248" s="1069"/>
      <c r="G248" s="487"/>
      <c r="H248" s="488"/>
      <c r="I248" s="488"/>
      <c r="J248" s="488"/>
      <c r="K248" s="489"/>
      <c r="L248" s="488"/>
      <c r="M248" s="488"/>
      <c r="N248" s="488"/>
      <c r="O248" s="488"/>
      <c r="P248" s="490"/>
      <c r="Q248" s="487"/>
      <c r="R248" s="488"/>
      <c r="S248" s="488"/>
      <c r="T248" s="488"/>
      <c r="U248" s="489"/>
      <c r="V248" s="488"/>
      <c r="W248" s="488"/>
      <c r="X248" s="488"/>
      <c r="Y248" s="488"/>
      <c r="Z248" s="490"/>
      <c r="AA248" s="487"/>
      <c r="AB248" s="488"/>
      <c r="AC248" s="488"/>
      <c r="AD248" s="488"/>
      <c r="AE248" s="489"/>
      <c r="AF248" s="1"/>
      <c r="AG248" s="1"/>
      <c r="AH248" s="487"/>
      <c r="AI248" s="488"/>
      <c r="AJ248" s="488"/>
      <c r="AK248" s="488"/>
      <c r="AL248" s="489"/>
      <c r="AM248" s="487"/>
      <c r="AN248" s="488"/>
      <c r="AO248" s="488"/>
      <c r="AP248" s="488"/>
      <c r="AQ248" s="489"/>
      <c r="AR248" s="488"/>
      <c r="AS248" s="498"/>
      <c r="AT248" s="498"/>
      <c r="AU248" s="498"/>
      <c r="AV248" s="499"/>
      <c r="AW248" s="487"/>
      <c r="AX248" s="498"/>
      <c r="AY248" s="498"/>
      <c r="AZ248" s="498"/>
      <c r="BA248" s="500"/>
      <c r="BB248" s="488"/>
      <c r="BC248" s="488"/>
      <c r="BD248" s="488"/>
      <c r="BE248" s="488"/>
      <c r="BF248" s="490"/>
      <c r="BG248" s="487"/>
      <c r="BH248" s="488"/>
      <c r="BI248" s="488"/>
      <c r="BJ248" s="488"/>
      <c r="BK248" s="489"/>
      <c r="BL248" s="488"/>
      <c r="BM248" s="488"/>
      <c r="BN248" s="488"/>
      <c r="BO248" s="488"/>
      <c r="BP248" s="490"/>
      <c r="BQ248" s="487"/>
      <c r="BR248" s="488"/>
      <c r="BS248" s="488"/>
      <c r="BT248" s="488"/>
      <c r="BU248" s="489"/>
      <c r="BV248" s="487"/>
      <c r="BW248" s="488"/>
      <c r="BX248" s="488"/>
      <c r="BY248" s="488"/>
      <c r="BZ248" s="489"/>
      <c r="CA248" s="26"/>
      <c r="CB248" s="488"/>
      <c r="CC248" s="488"/>
      <c r="CD248" s="488"/>
      <c r="CE248" s="488"/>
      <c r="CF248" s="490"/>
      <c r="CG248" s="487"/>
      <c r="CH248" s="488"/>
      <c r="CI248" s="488"/>
      <c r="CJ248" s="488"/>
      <c r="CK248" s="489"/>
      <c r="CL248" s="488"/>
      <c r="CM248" s="498"/>
      <c r="CN248" s="498"/>
      <c r="CO248" s="498"/>
      <c r="CP248" s="499"/>
      <c r="CQ248" s="487"/>
      <c r="CR248" s="498"/>
      <c r="CS248" s="498"/>
      <c r="CT248" s="498"/>
      <c r="CU248" s="500"/>
      <c r="CV248" s="488"/>
      <c r="CW248" s="498"/>
      <c r="CX248" s="498"/>
      <c r="CY248" s="498"/>
      <c r="CZ248" s="499"/>
      <c r="DA248" s="487"/>
      <c r="DB248" s="498"/>
      <c r="DC248" s="498"/>
      <c r="DD248" s="498"/>
      <c r="DE248" s="500"/>
      <c r="DF248" s="923"/>
      <c r="DG248" s="297"/>
      <c r="DH248" s="69"/>
      <c r="DI248" s="508"/>
      <c r="DJ248" s="509"/>
      <c r="DK248" s="509"/>
      <c r="DL248" s="510"/>
      <c r="DM248" s="511"/>
      <c r="DN248" s="511"/>
    </row>
    <row r="249" spans="1:118" ht="15" customHeight="1">
      <c r="A249" s="519"/>
      <c r="B249" s="519"/>
      <c r="C249" s="520"/>
      <c r="D249" s="919"/>
      <c r="E249" s="1068"/>
      <c r="F249" s="1069"/>
      <c r="G249" s="487"/>
      <c r="H249" s="488"/>
      <c r="I249" s="488"/>
      <c r="J249" s="488"/>
      <c r="K249" s="489"/>
      <c r="L249" s="488"/>
      <c r="M249" s="488"/>
      <c r="N249" s="488"/>
      <c r="O249" s="488"/>
      <c r="P249" s="490"/>
      <c r="Q249" s="487"/>
      <c r="R249" s="488"/>
      <c r="S249" s="488"/>
      <c r="T249" s="488"/>
      <c r="U249" s="489"/>
      <c r="V249" s="488"/>
      <c r="W249" s="488"/>
      <c r="X249" s="488"/>
      <c r="Y249" s="488"/>
      <c r="Z249" s="490"/>
      <c r="AA249" s="487"/>
      <c r="AB249" s="488"/>
      <c r="AC249" s="488"/>
      <c r="AD249" s="488"/>
      <c r="AE249" s="489"/>
      <c r="AF249" s="1"/>
      <c r="AG249" s="1"/>
      <c r="AH249" s="487"/>
      <c r="AI249" s="488"/>
      <c r="AJ249" s="488"/>
      <c r="AK249" s="488"/>
      <c r="AL249" s="489"/>
      <c r="AM249" s="487"/>
      <c r="AN249" s="488"/>
      <c r="AO249" s="488"/>
      <c r="AP249" s="488"/>
      <c r="AQ249" s="489"/>
      <c r="AR249" s="488"/>
      <c r="AS249" s="498"/>
      <c r="AT249" s="498"/>
      <c r="AU249" s="498"/>
      <c r="AV249" s="499"/>
      <c r="AW249" s="487"/>
      <c r="AX249" s="498"/>
      <c r="AY249" s="498"/>
      <c r="AZ249" s="498"/>
      <c r="BA249" s="500"/>
      <c r="BB249" s="488"/>
      <c r="BC249" s="488"/>
      <c r="BD249" s="488"/>
      <c r="BE249" s="488"/>
      <c r="BF249" s="490"/>
      <c r="BG249" s="487"/>
      <c r="BH249" s="488"/>
      <c r="BI249" s="488"/>
      <c r="BJ249" s="488"/>
      <c r="BK249" s="489"/>
      <c r="BL249" s="488"/>
      <c r="BM249" s="488"/>
      <c r="BN249" s="488"/>
      <c r="BO249" s="488"/>
      <c r="BP249" s="490"/>
      <c r="BQ249" s="487"/>
      <c r="BR249" s="488"/>
      <c r="BS249" s="488"/>
      <c r="BT249" s="488"/>
      <c r="BU249" s="489"/>
      <c r="BV249" s="487"/>
      <c r="BW249" s="488"/>
      <c r="BX249" s="488"/>
      <c r="BY249" s="488"/>
      <c r="BZ249" s="489"/>
      <c r="CA249" s="26"/>
      <c r="CB249" s="488"/>
      <c r="CC249" s="488"/>
      <c r="CD249" s="488"/>
      <c r="CE249" s="488"/>
      <c r="CF249" s="490"/>
      <c r="CG249" s="487"/>
      <c r="CH249" s="488"/>
      <c r="CI249" s="488"/>
      <c r="CJ249" s="488"/>
      <c r="CK249" s="489"/>
      <c r="CL249" s="488"/>
      <c r="CM249" s="498"/>
      <c r="CN249" s="498"/>
      <c r="CO249" s="498"/>
      <c r="CP249" s="499"/>
      <c r="CQ249" s="487"/>
      <c r="CR249" s="498"/>
      <c r="CS249" s="498"/>
      <c r="CT249" s="498"/>
      <c r="CU249" s="500"/>
      <c r="CV249" s="488"/>
      <c r="CW249" s="498"/>
      <c r="CX249" s="498"/>
      <c r="CY249" s="498"/>
      <c r="CZ249" s="499"/>
      <c r="DA249" s="487"/>
      <c r="DB249" s="498"/>
      <c r="DC249" s="498"/>
      <c r="DD249" s="498"/>
      <c r="DE249" s="500"/>
      <c r="DF249" s="923"/>
      <c r="DG249" s="297"/>
      <c r="DH249" s="69"/>
      <c r="DI249" s="508"/>
      <c r="DJ249" s="509"/>
      <c r="DK249" s="509"/>
      <c r="DL249" s="510"/>
      <c r="DM249" s="511"/>
      <c r="DN249" s="511"/>
    </row>
    <row r="250" spans="1:118" ht="15" customHeight="1" thickBot="1">
      <c r="A250" s="522"/>
      <c r="B250" s="522"/>
      <c r="C250" s="523"/>
      <c r="D250" s="920"/>
      <c r="E250" s="1077"/>
      <c r="F250" s="1078"/>
      <c r="G250" s="491"/>
      <c r="H250" s="492"/>
      <c r="I250" s="492"/>
      <c r="J250" s="492"/>
      <c r="K250" s="493"/>
      <c r="L250" s="492"/>
      <c r="M250" s="492"/>
      <c r="N250" s="492"/>
      <c r="O250" s="492"/>
      <c r="P250" s="494"/>
      <c r="Q250" s="491"/>
      <c r="R250" s="492"/>
      <c r="S250" s="492"/>
      <c r="T250" s="492"/>
      <c r="U250" s="493"/>
      <c r="V250" s="492"/>
      <c r="W250" s="492"/>
      <c r="X250" s="492"/>
      <c r="Y250" s="492"/>
      <c r="Z250" s="494"/>
      <c r="AA250" s="491"/>
      <c r="AB250" s="492"/>
      <c r="AC250" s="492"/>
      <c r="AD250" s="492"/>
      <c r="AE250" s="493"/>
      <c r="AF250" s="1"/>
      <c r="AG250" s="1"/>
      <c r="AH250" s="491"/>
      <c r="AI250" s="492"/>
      <c r="AJ250" s="492"/>
      <c r="AK250" s="492"/>
      <c r="AL250" s="493"/>
      <c r="AM250" s="491"/>
      <c r="AN250" s="492"/>
      <c r="AO250" s="492"/>
      <c r="AP250" s="492"/>
      <c r="AQ250" s="493"/>
      <c r="AR250" s="492"/>
      <c r="AS250" s="501"/>
      <c r="AT250" s="501"/>
      <c r="AU250" s="501"/>
      <c r="AV250" s="502"/>
      <c r="AW250" s="491"/>
      <c r="AX250" s="501"/>
      <c r="AY250" s="501"/>
      <c r="AZ250" s="501"/>
      <c r="BA250" s="503"/>
      <c r="BB250" s="492"/>
      <c r="BC250" s="492"/>
      <c r="BD250" s="492"/>
      <c r="BE250" s="492"/>
      <c r="BF250" s="494"/>
      <c r="BG250" s="491"/>
      <c r="BH250" s="492"/>
      <c r="BI250" s="492"/>
      <c r="BJ250" s="492"/>
      <c r="BK250" s="493"/>
      <c r="BL250" s="492"/>
      <c r="BM250" s="492"/>
      <c r="BN250" s="492"/>
      <c r="BO250" s="492"/>
      <c r="BP250" s="494"/>
      <c r="BQ250" s="491"/>
      <c r="BR250" s="492"/>
      <c r="BS250" s="492"/>
      <c r="BT250" s="492"/>
      <c r="BU250" s="493"/>
      <c r="BV250" s="491"/>
      <c r="BW250" s="492"/>
      <c r="BX250" s="492"/>
      <c r="BY250" s="492"/>
      <c r="BZ250" s="493"/>
      <c r="CA250" s="27"/>
      <c r="CB250" s="492"/>
      <c r="CC250" s="492"/>
      <c r="CD250" s="492"/>
      <c r="CE250" s="492"/>
      <c r="CF250" s="494"/>
      <c r="CG250" s="491"/>
      <c r="CH250" s="492"/>
      <c r="CI250" s="492"/>
      <c r="CJ250" s="492"/>
      <c r="CK250" s="493"/>
      <c r="CL250" s="492"/>
      <c r="CM250" s="501"/>
      <c r="CN250" s="501"/>
      <c r="CO250" s="501"/>
      <c r="CP250" s="502"/>
      <c r="CQ250" s="491"/>
      <c r="CR250" s="501"/>
      <c r="CS250" s="501"/>
      <c r="CT250" s="501"/>
      <c r="CU250" s="503"/>
      <c r="CV250" s="492"/>
      <c r="CW250" s="501"/>
      <c r="CX250" s="501"/>
      <c r="CY250" s="501"/>
      <c r="CZ250" s="502"/>
      <c r="DA250" s="491"/>
      <c r="DB250" s="501"/>
      <c r="DC250" s="501"/>
      <c r="DD250" s="501"/>
      <c r="DE250" s="503"/>
      <c r="DF250" s="922"/>
      <c r="DG250" s="298"/>
      <c r="DH250" s="70"/>
      <c r="DI250" s="512"/>
      <c r="DJ250" s="513"/>
      <c r="DK250" s="513"/>
      <c r="DL250" s="514"/>
      <c r="DM250" s="515"/>
      <c r="DN250" s="515"/>
    </row>
    <row r="251" spans="1:118" ht="15" customHeight="1">
      <c r="A251" s="516"/>
      <c r="B251" s="516"/>
      <c r="C251" s="517"/>
      <c r="D251" s="921"/>
      <c r="E251" s="1079"/>
      <c r="F251" s="1080"/>
      <c r="G251" s="486"/>
      <c r="H251" s="483"/>
      <c r="I251" s="483"/>
      <c r="J251" s="483"/>
      <c r="K251" s="484"/>
      <c r="L251" s="483"/>
      <c r="M251" s="483"/>
      <c r="N251" s="483"/>
      <c r="O251" s="483"/>
      <c r="P251" s="485"/>
      <c r="Q251" s="486"/>
      <c r="R251" s="483"/>
      <c r="S251" s="483"/>
      <c r="T251" s="483"/>
      <c r="U251" s="484"/>
      <c r="V251" s="483"/>
      <c r="W251" s="483"/>
      <c r="X251" s="483"/>
      <c r="Y251" s="483"/>
      <c r="Z251" s="485"/>
      <c r="AA251" s="486"/>
      <c r="AB251" s="483"/>
      <c r="AC251" s="483"/>
      <c r="AD251" s="483"/>
      <c r="AE251" s="484"/>
      <c r="AF251" s="1"/>
      <c r="AG251" s="1"/>
      <c r="AH251" s="486"/>
      <c r="AI251" s="483"/>
      <c r="AJ251" s="483"/>
      <c r="AK251" s="483"/>
      <c r="AL251" s="484"/>
      <c r="AM251" s="486"/>
      <c r="AN251" s="483"/>
      <c r="AO251" s="483"/>
      <c r="AP251" s="483"/>
      <c r="AQ251" s="484"/>
      <c r="AR251" s="483"/>
      <c r="AS251" s="495"/>
      <c r="AT251" s="495"/>
      <c r="AU251" s="495"/>
      <c r="AV251" s="496"/>
      <c r="AW251" s="486"/>
      <c r="AX251" s="495"/>
      <c r="AY251" s="495"/>
      <c r="AZ251" s="495"/>
      <c r="BA251" s="497"/>
      <c r="BB251" s="483"/>
      <c r="BC251" s="483"/>
      <c r="BD251" s="483"/>
      <c r="BE251" s="483"/>
      <c r="BF251" s="485"/>
      <c r="BG251" s="486"/>
      <c r="BH251" s="483"/>
      <c r="BI251" s="483"/>
      <c r="BJ251" s="483"/>
      <c r="BK251" s="484"/>
      <c r="BL251" s="483"/>
      <c r="BM251" s="483"/>
      <c r="BN251" s="483"/>
      <c r="BO251" s="483"/>
      <c r="BP251" s="485"/>
      <c r="BQ251" s="486"/>
      <c r="BR251" s="483"/>
      <c r="BS251" s="483"/>
      <c r="BT251" s="483"/>
      <c r="BU251" s="484"/>
      <c r="BV251" s="486"/>
      <c r="BW251" s="483"/>
      <c r="BX251" s="483"/>
      <c r="BY251" s="483"/>
      <c r="BZ251" s="484"/>
      <c r="CA251" s="25"/>
      <c r="CB251" s="483"/>
      <c r="CC251" s="483"/>
      <c r="CD251" s="483"/>
      <c r="CE251" s="483"/>
      <c r="CF251" s="485"/>
      <c r="CG251" s="486"/>
      <c r="CH251" s="483"/>
      <c r="CI251" s="483"/>
      <c r="CJ251" s="483"/>
      <c r="CK251" s="484"/>
      <c r="CL251" s="483"/>
      <c r="CM251" s="495"/>
      <c r="CN251" s="495"/>
      <c r="CO251" s="495"/>
      <c r="CP251" s="496"/>
      <c r="CQ251" s="486"/>
      <c r="CR251" s="495"/>
      <c r="CS251" s="495"/>
      <c r="CT251" s="495"/>
      <c r="CU251" s="497"/>
      <c r="CV251" s="483"/>
      <c r="CW251" s="495"/>
      <c r="CX251" s="495"/>
      <c r="CY251" s="495"/>
      <c r="CZ251" s="496"/>
      <c r="DA251" s="486"/>
      <c r="DB251" s="495"/>
      <c r="DC251" s="495"/>
      <c r="DD251" s="495"/>
      <c r="DE251" s="497"/>
      <c r="DF251" s="924"/>
      <c r="DG251" s="296"/>
      <c r="DH251" s="68"/>
      <c r="DI251" s="504"/>
      <c r="DJ251" s="505"/>
      <c r="DK251" s="505"/>
      <c r="DL251" s="506"/>
      <c r="DM251" s="507"/>
      <c r="DN251" s="507"/>
    </row>
    <row r="252" spans="1:118" ht="15" customHeight="1">
      <c r="A252" s="519"/>
      <c r="B252" s="519"/>
      <c r="C252" s="520"/>
      <c r="D252" s="919"/>
      <c r="E252" s="1068"/>
      <c r="F252" s="1069"/>
      <c r="G252" s="487"/>
      <c r="H252" s="488"/>
      <c r="I252" s="488"/>
      <c r="J252" s="488"/>
      <c r="K252" s="489"/>
      <c r="L252" s="488"/>
      <c r="M252" s="488"/>
      <c r="N252" s="488"/>
      <c r="O252" s="488"/>
      <c r="P252" s="490"/>
      <c r="Q252" s="487"/>
      <c r="R252" s="488"/>
      <c r="S252" s="488"/>
      <c r="T252" s="488"/>
      <c r="U252" s="489"/>
      <c r="V252" s="488"/>
      <c r="W252" s="488"/>
      <c r="X252" s="488"/>
      <c r="Y252" s="488"/>
      <c r="Z252" s="490"/>
      <c r="AA252" s="487"/>
      <c r="AB252" s="488"/>
      <c r="AC252" s="488"/>
      <c r="AD252" s="488"/>
      <c r="AE252" s="489"/>
      <c r="AF252" s="1"/>
      <c r="AG252" s="1"/>
      <c r="AH252" s="487"/>
      <c r="AI252" s="488"/>
      <c r="AJ252" s="488"/>
      <c r="AK252" s="488"/>
      <c r="AL252" s="489"/>
      <c r="AM252" s="487"/>
      <c r="AN252" s="488"/>
      <c r="AO252" s="488"/>
      <c r="AP252" s="488"/>
      <c r="AQ252" s="489"/>
      <c r="AR252" s="488"/>
      <c r="AS252" s="498"/>
      <c r="AT252" s="498"/>
      <c r="AU252" s="498"/>
      <c r="AV252" s="499"/>
      <c r="AW252" s="487"/>
      <c r="AX252" s="498"/>
      <c r="AY252" s="498"/>
      <c r="AZ252" s="498"/>
      <c r="BA252" s="500"/>
      <c r="BB252" s="488"/>
      <c r="BC252" s="488"/>
      <c r="BD252" s="488"/>
      <c r="BE252" s="488"/>
      <c r="BF252" s="490"/>
      <c r="BG252" s="487"/>
      <c r="BH252" s="488"/>
      <c r="BI252" s="488"/>
      <c r="BJ252" s="488"/>
      <c r="BK252" s="489"/>
      <c r="BL252" s="488"/>
      <c r="BM252" s="488"/>
      <c r="BN252" s="488"/>
      <c r="BO252" s="488"/>
      <c r="BP252" s="490"/>
      <c r="BQ252" s="487"/>
      <c r="BR252" s="488"/>
      <c r="BS252" s="488"/>
      <c r="BT252" s="488"/>
      <c r="BU252" s="489"/>
      <c r="BV252" s="487"/>
      <c r="BW252" s="488"/>
      <c r="BX252" s="488"/>
      <c r="BY252" s="488"/>
      <c r="BZ252" s="489"/>
      <c r="CA252" s="26"/>
      <c r="CB252" s="488"/>
      <c r="CC252" s="488"/>
      <c r="CD252" s="488"/>
      <c r="CE252" s="488"/>
      <c r="CF252" s="490"/>
      <c r="CG252" s="487"/>
      <c r="CH252" s="488"/>
      <c r="CI252" s="488"/>
      <c r="CJ252" s="488"/>
      <c r="CK252" s="489"/>
      <c r="CL252" s="488"/>
      <c r="CM252" s="498"/>
      <c r="CN252" s="498"/>
      <c r="CO252" s="498"/>
      <c r="CP252" s="499"/>
      <c r="CQ252" s="487"/>
      <c r="CR252" s="498"/>
      <c r="CS252" s="498"/>
      <c r="CT252" s="498"/>
      <c r="CU252" s="500"/>
      <c r="CV252" s="488"/>
      <c r="CW252" s="498"/>
      <c r="CX252" s="498"/>
      <c r="CY252" s="498"/>
      <c r="CZ252" s="499"/>
      <c r="DA252" s="487"/>
      <c r="DB252" s="498"/>
      <c r="DC252" s="498"/>
      <c r="DD252" s="498"/>
      <c r="DE252" s="500"/>
      <c r="DF252" s="923"/>
      <c r="DG252" s="297"/>
      <c r="DH252" s="69"/>
      <c r="DI252" s="508"/>
      <c r="DJ252" s="509"/>
      <c r="DK252" s="509"/>
      <c r="DL252" s="510"/>
      <c r="DM252" s="511"/>
      <c r="DN252" s="511"/>
    </row>
    <row r="253" spans="1:118" ht="15" customHeight="1">
      <c r="A253" s="519"/>
      <c r="B253" s="519"/>
      <c r="C253" s="520"/>
      <c r="D253" s="919"/>
      <c r="E253" s="1068"/>
      <c r="F253" s="1069"/>
      <c r="G253" s="487"/>
      <c r="H253" s="488"/>
      <c r="I253" s="488"/>
      <c r="J253" s="488"/>
      <c r="K253" s="489"/>
      <c r="L253" s="488"/>
      <c r="M253" s="488"/>
      <c r="N253" s="488"/>
      <c r="O253" s="488"/>
      <c r="P253" s="490"/>
      <c r="Q253" s="487"/>
      <c r="R253" s="488"/>
      <c r="S253" s="488"/>
      <c r="T253" s="488"/>
      <c r="U253" s="489"/>
      <c r="V253" s="488"/>
      <c r="W253" s="488"/>
      <c r="X253" s="488"/>
      <c r="Y253" s="488"/>
      <c r="Z253" s="490"/>
      <c r="AA253" s="487"/>
      <c r="AB253" s="488"/>
      <c r="AC253" s="488"/>
      <c r="AD253" s="488"/>
      <c r="AE253" s="489"/>
      <c r="AF253" s="1"/>
      <c r="AG253" s="1"/>
      <c r="AH253" s="487"/>
      <c r="AI253" s="488"/>
      <c r="AJ253" s="488"/>
      <c r="AK253" s="488"/>
      <c r="AL253" s="489"/>
      <c r="AM253" s="487"/>
      <c r="AN253" s="488"/>
      <c r="AO253" s="488"/>
      <c r="AP253" s="488"/>
      <c r="AQ253" s="489"/>
      <c r="AR253" s="488"/>
      <c r="AS253" s="498"/>
      <c r="AT253" s="498"/>
      <c r="AU253" s="498"/>
      <c r="AV253" s="499"/>
      <c r="AW253" s="487"/>
      <c r="AX253" s="498"/>
      <c r="AY253" s="498"/>
      <c r="AZ253" s="498"/>
      <c r="BA253" s="500"/>
      <c r="BB253" s="488"/>
      <c r="BC253" s="488"/>
      <c r="BD253" s="488"/>
      <c r="BE253" s="488"/>
      <c r="BF253" s="490"/>
      <c r="BG253" s="487"/>
      <c r="BH253" s="488"/>
      <c r="BI253" s="488"/>
      <c r="BJ253" s="488"/>
      <c r="BK253" s="489"/>
      <c r="BL253" s="488"/>
      <c r="BM253" s="488"/>
      <c r="BN253" s="488"/>
      <c r="BO253" s="488"/>
      <c r="BP253" s="490"/>
      <c r="BQ253" s="487"/>
      <c r="BR253" s="488"/>
      <c r="BS253" s="488"/>
      <c r="BT253" s="488"/>
      <c r="BU253" s="489"/>
      <c r="BV253" s="487"/>
      <c r="BW253" s="488"/>
      <c r="BX253" s="488"/>
      <c r="BY253" s="488"/>
      <c r="BZ253" s="489"/>
      <c r="CA253" s="26"/>
      <c r="CB253" s="488"/>
      <c r="CC253" s="488"/>
      <c r="CD253" s="488"/>
      <c r="CE253" s="488"/>
      <c r="CF253" s="490"/>
      <c r="CG253" s="487"/>
      <c r="CH253" s="488"/>
      <c r="CI253" s="488"/>
      <c r="CJ253" s="488"/>
      <c r="CK253" s="489"/>
      <c r="CL253" s="488"/>
      <c r="CM253" s="498"/>
      <c r="CN253" s="498"/>
      <c r="CO253" s="498"/>
      <c r="CP253" s="499"/>
      <c r="CQ253" s="487"/>
      <c r="CR253" s="498"/>
      <c r="CS253" s="498"/>
      <c r="CT253" s="498"/>
      <c r="CU253" s="500"/>
      <c r="CV253" s="488"/>
      <c r="CW253" s="498"/>
      <c r="CX253" s="498"/>
      <c r="CY253" s="498"/>
      <c r="CZ253" s="499"/>
      <c r="DA253" s="487"/>
      <c r="DB253" s="498"/>
      <c r="DC253" s="498"/>
      <c r="DD253" s="498"/>
      <c r="DE253" s="500"/>
      <c r="DF253" s="923"/>
      <c r="DG253" s="297"/>
      <c r="DH253" s="69"/>
      <c r="DI253" s="508"/>
      <c r="DJ253" s="509"/>
      <c r="DK253" s="509"/>
      <c r="DL253" s="510"/>
      <c r="DM253" s="511"/>
      <c r="DN253" s="511"/>
    </row>
    <row r="254" spans="1:118" ht="15" customHeight="1">
      <c r="A254" s="519"/>
      <c r="B254" s="519"/>
      <c r="C254" s="520"/>
      <c r="D254" s="919"/>
      <c r="E254" s="1068"/>
      <c r="F254" s="1069"/>
      <c r="G254" s="487"/>
      <c r="H254" s="488"/>
      <c r="I254" s="488"/>
      <c r="J254" s="488"/>
      <c r="K254" s="489"/>
      <c r="L254" s="488"/>
      <c r="M254" s="488"/>
      <c r="N254" s="488"/>
      <c r="O254" s="488"/>
      <c r="P254" s="490"/>
      <c r="Q254" s="487"/>
      <c r="R254" s="488"/>
      <c r="S254" s="488"/>
      <c r="T254" s="488"/>
      <c r="U254" s="489"/>
      <c r="V254" s="488"/>
      <c r="W254" s="488"/>
      <c r="X254" s="488"/>
      <c r="Y254" s="488"/>
      <c r="Z254" s="490"/>
      <c r="AA254" s="487"/>
      <c r="AB254" s="488"/>
      <c r="AC254" s="488"/>
      <c r="AD254" s="488"/>
      <c r="AE254" s="489"/>
      <c r="AF254" s="1"/>
      <c r="AG254" s="1"/>
      <c r="AH254" s="487"/>
      <c r="AI254" s="488"/>
      <c r="AJ254" s="488"/>
      <c r="AK254" s="488"/>
      <c r="AL254" s="489"/>
      <c r="AM254" s="487"/>
      <c r="AN254" s="488"/>
      <c r="AO254" s="488"/>
      <c r="AP254" s="488"/>
      <c r="AQ254" s="489"/>
      <c r="AR254" s="488"/>
      <c r="AS254" s="498"/>
      <c r="AT254" s="498"/>
      <c r="AU254" s="498"/>
      <c r="AV254" s="499"/>
      <c r="AW254" s="487"/>
      <c r="AX254" s="498"/>
      <c r="AY254" s="498"/>
      <c r="AZ254" s="498"/>
      <c r="BA254" s="500"/>
      <c r="BB254" s="488"/>
      <c r="BC254" s="488"/>
      <c r="BD254" s="488"/>
      <c r="BE254" s="488"/>
      <c r="BF254" s="490"/>
      <c r="BG254" s="487"/>
      <c r="BH254" s="488"/>
      <c r="BI254" s="488"/>
      <c r="BJ254" s="488"/>
      <c r="BK254" s="489"/>
      <c r="BL254" s="488"/>
      <c r="BM254" s="488"/>
      <c r="BN254" s="488"/>
      <c r="BO254" s="488"/>
      <c r="BP254" s="490"/>
      <c r="BQ254" s="487"/>
      <c r="BR254" s="488"/>
      <c r="BS254" s="488"/>
      <c r="BT254" s="488"/>
      <c r="BU254" s="489"/>
      <c r="BV254" s="487"/>
      <c r="BW254" s="488"/>
      <c r="BX254" s="488"/>
      <c r="BY254" s="488"/>
      <c r="BZ254" s="489"/>
      <c r="CA254" s="26"/>
      <c r="CB254" s="488"/>
      <c r="CC254" s="488"/>
      <c r="CD254" s="488"/>
      <c r="CE254" s="488"/>
      <c r="CF254" s="490"/>
      <c r="CG254" s="487"/>
      <c r="CH254" s="488"/>
      <c r="CI254" s="488"/>
      <c r="CJ254" s="488"/>
      <c r="CK254" s="489"/>
      <c r="CL254" s="488"/>
      <c r="CM254" s="498"/>
      <c r="CN254" s="498"/>
      <c r="CO254" s="498"/>
      <c r="CP254" s="499"/>
      <c r="CQ254" s="487"/>
      <c r="CR254" s="498"/>
      <c r="CS254" s="498"/>
      <c r="CT254" s="498"/>
      <c r="CU254" s="500"/>
      <c r="CV254" s="488"/>
      <c r="CW254" s="498"/>
      <c r="CX254" s="498"/>
      <c r="CY254" s="498"/>
      <c r="CZ254" s="499"/>
      <c r="DA254" s="487"/>
      <c r="DB254" s="498"/>
      <c r="DC254" s="498"/>
      <c r="DD254" s="498"/>
      <c r="DE254" s="500"/>
      <c r="DF254" s="923"/>
      <c r="DG254" s="297"/>
      <c r="DH254" s="69"/>
      <c r="DI254" s="508"/>
      <c r="DJ254" s="509"/>
      <c r="DK254" s="509"/>
      <c r="DL254" s="510"/>
      <c r="DM254" s="511"/>
      <c r="DN254" s="511"/>
    </row>
    <row r="255" spans="1:118" ht="15" customHeight="1" thickBot="1">
      <c r="A255" s="522"/>
      <c r="B255" s="522"/>
      <c r="C255" s="523"/>
      <c r="D255" s="920"/>
      <c r="E255" s="1077"/>
      <c r="F255" s="1078"/>
      <c r="G255" s="491"/>
      <c r="H255" s="492"/>
      <c r="I255" s="492"/>
      <c r="J255" s="492"/>
      <c r="K255" s="493"/>
      <c r="L255" s="492"/>
      <c r="M255" s="492"/>
      <c r="N255" s="492"/>
      <c r="O255" s="492"/>
      <c r="P255" s="494"/>
      <c r="Q255" s="491"/>
      <c r="R255" s="492"/>
      <c r="S255" s="492"/>
      <c r="T255" s="492"/>
      <c r="U255" s="493"/>
      <c r="V255" s="492"/>
      <c r="W255" s="492"/>
      <c r="X255" s="492"/>
      <c r="Y255" s="492"/>
      <c r="Z255" s="494"/>
      <c r="AA255" s="491"/>
      <c r="AB255" s="492"/>
      <c r="AC255" s="492"/>
      <c r="AD255" s="492"/>
      <c r="AE255" s="493"/>
      <c r="AF255" s="1"/>
      <c r="AG255" s="1"/>
      <c r="AH255" s="491"/>
      <c r="AI255" s="492"/>
      <c r="AJ255" s="492"/>
      <c r="AK255" s="492"/>
      <c r="AL255" s="493"/>
      <c r="AM255" s="491"/>
      <c r="AN255" s="492"/>
      <c r="AO255" s="492"/>
      <c r="AP255" s="492"/>
      <c r="AQ255" s="493"/>
      <c r="AR255" s="492"/>
      <c r="AS255" s="501"/>
      <c r="AT255" s="501"/>
      <c r="AU255" s="501"/>
      <c r="AV255" s="502"/>
      <c r="AW255" s="491"/>
      <c r="AX255" s="501"/>
      <c r="AY255" s="501"/>
      <c r="AZ255" s="501"/>
      <c r="BA255" s="503"/>
      <c r="BB255" s="492"/>
      <c r="BC255" s="492"/>
      <c r="BD255" s="492"/>
      <c r="BE255" s="492"/>
      <c r="BF255" s="494"/>
      <c r="BG255" s="491"/>
      <c r="BH255" s="492"/>
      <c r="BI255" s="492"/>
      <c r="BJ255" s="492"/>
      <c r="BK255" s="493"/>
      <c r="BL255" s="492"/>
      <c r="BM255" s="492"/>
      <c r="BN255" s="492"/>
      <c r="BO255" s="492"/>
      <c r="BP255" s="494"/>
      <c r="BQ255" s="491"/>
      <c r="BR255" s="492"/>
      <c r="BS255" s="492"/>
      <c r="BT255" s="492"/>
      <c r="BU255" s="493"/>
      <c r="BV255" s="491"/>
      <c r="BW255" s="492"/>
      <c r="BX255" s="492"/>
      <c r="BY255" s="492"/>
      <c r="BZ255" s="493"/>
      <c r="CA255" s="27"/>
      <c r="CB255" s="492"/>
      <c r="CC255" s="492"/>
      <c r="CD255" s="492"/>
      <c r="CE255" s="492"/>
      <c r="CF255" s="494"/>
      <c r="CG255" s="491"/>
      <c r="CH255" s="492"/>
      <c r="CI255" s="492"/>
      <c r="CJ255" s="492"/>
      <c r="CK255" s="493"/>
      <c r="CL255" s="492"/>
      <c r="CM255" s="501"/>
      <c r="CN255" s="501"/>
      <c r="CO255" s="501"/>
      <c r="CP255" s="502"/>
      <c r="CQ255" s="491"/>
      <c r="CR255" s="501"/>
      <c r="CS255" s="501"/>
      <c r="CT255" s="501"/>
      <c r="CU255" s="503"/>
      <c r="CV255" s="492"/>
      <c r="CW255" s="501"/>
      <c r="CX255" s="501"/>
      <c r="CY255" s="501"/>
      <c r="CZ255" s="502"/>
      <c r="DA255" s="491"/>
      <c r="DB255" s="501"/>
      <c r="DC255" s="501"/>
      <c r="DD255" s="501"/>
      <c r="DE255" s="503"/>
      <c r="DF255" s="922"/>
      <c r="DG255" s="298"/>
      <c r="DH255" s="70"/>
      <c r="DI255" s="512"/>
      <c r="DJ255" s="513"/>
      <c r="DK255" s="513"/>
      <c r="DL255" s="514"/>
      <c r="DM255" s="515"/>
      <c r="DN255" s="515"/>
    </row>
    <row r="256" spans="1:118" ht="15" customHeight="1">
      <c r="A256" s="516"/>
      <c r="B256" s="516"/>
      <c r="C256" s="517"/>
      <c r="D256" s="921"/>
      <c r="E256" s="1079"/>
      <c r="F256" s="1080"/>
      <c r="G256" s="486"/>
      <c r="H256" s="483"/>
      <c r="I256" s="483"/>
      <c r="J256" s="483"/>
      <c r="K256" s="484"/>
      <c r="L256" s="483"/>
      <c r="M256" s="483"/>
      <c r="N256" s="483"/>
      <c r="O256" s="483"/>
      <c r="P256" s="485"/>
      <c r="Q256" s="486"/>
      <c r="R256" s="483"/>
      <c r="S256" s="483"/>
      <c r="T256" s="483"/>
      <c r="U256" s="484"/>
      <c r="V256" s="483"/>
      <c r="W256" s="483"/>
      <c r="X256" s="483"/>
      <c r="Y256" s="483"/>
      <c r="Z256" s="485"/>
      <c r="AA256" s="486"/>
      <c r="AB256" s="483"/>
      <c r="AC256" s="483"/>
      <c r="AD256" s="483"/>
      <c r="AE256" s="484"/>
      <c r="AF256" s="1"/>
      <c r="AG256" s="1"/>
      <c r="AH256" s="486"/>
      <c r="AI256" s="483"/>
      <c r="AJ256" s="483"/>
      <c r="AK256" s="483"/>
      <c r="AL256" s="484"/>
      <c r="AM256" s="486"/>
      <c r="AN256" s="483"/>
      <c r="AO256" s="483"/>
      <c r="AP256" s="483"/>
      <c r="AQ256" s="484"/>
      <c r="AR256" s="483"/>
      <c r="AS256" s="495"/>
      <c r="AT256" s="495"/>
      <c r="AU256" s="495"/>
      <c r="AV256" s="496"/>
      <c r="AW256" s="486"/>
      <c r="AX256" s="495"/>
      <c r="AY256" s="495"/>
      <c r="AZ256" s="495"/>
      <c r="BA256" s="497"/>
      <c r="BB256" s="483"/>
      <c r="BC256" s="483"/>
      <c r="BD256" s="483"/>
      <c r="BE256" s="483"/>
      <c r="BF256" s="485"/>
      <c r="BG256" s="486"/>
      <c r="BH256" s="483"/>
      <c r="BI256" s="483"/>
      <c r="BJ256" s="483"/>
      <c r="BK256" s="484"/>
      <c r="BL256" s="483"/>
      <c r="BM256" s="483"/>
      <c r="BN256" s="483"/>
      <c r="BO256" s="483"/>
      <c r="BP256" s="485"/>
      <c r="BQ256" s="486"/>
      <c r="BR256" s="483"/>
      <c r="BS256" s="483"/>
      <c r="BT256" s="483"/>
      <c r="BU256" s="484"/>
      <c r="BV256" s="486"/>
      <c r="BW256" s="483"/>
      <c r="BX256" s="483"/>
      <c r="BY256" s="483"/>
      <c r="BZ256" s="484"/>
      <c r="CA256" s="25"/>
      <c r="CB256" s="483"/>
      <c r="CC256" s="483"/>
      <c r="CD256" s="483"/>
      <c r="CE256" s="483"/>
      <c r="CF256" s="485"/>
      <c r="CG256" s="486"/>
      <c r="CH256" s="483"/>
      <c r="CI256" s="483"/>
      <c r="CJ256" s="483"/>
      <c r="CK256" s="484"/>
      <c r="CL256" s="483"/>
      <c r="CM256" s="495"/>
      <c r="CN256" s="495"/>
      <c r="CO256" s="495"/>
      <c r="CP256" s="496"/>
      <c r="CQ256" s="486"/>
      <c r="CR256" s="495"/>
      <c r="CS256" s="495"/>
      <c r="CT256" s="495"/>
      <c r="CU256" s="497"/>
      <c r="CV256" s="483"/>
      <c r="CW256" s="495"/>
      <c r="CX256" s="495"/>
      <c r="CY256" s="495"/>
      <c r="CZ256" s="496"/>
      <c r="DA256" s="486"/>
      <c r="DB256" s="495"/>
      <c r="DC256" s="495"/>
      <c r="DD256" s="495"/>
      <c r="DE256" s="497"/>
      <c r="DF256" s="924"/>
      <c r="DG256" s="296"/>
      <c r="DH256" s="68"/>
      <c r="DI256" s="504"/>
      <c r="DJ256" s="505"/>
      <c r="DK256" s="505"/>
      <c r="DL256" s="506"/>
      <c r="DM256" s="507"/>
      <c r="DN256" s="507"/>
    </row>
    <row r="257" spans="1:118" ht="15" customHeight="1">
      <c r="A257" s="519"/>
      <c r="B257" s="519"/>
      <c r="C257" s="520"/>
      <c r="D257" s="919"/>
      <c r="E257" s="1068"/>
      <c r="F257" s="1069"/>
      <c r="G257" s="487"/>
      <c r="H257" s="488"/>
      <c r="I257" s="488"/>
      <c r="J257" s="488"/>
      <c r="K257" s="489"/>
      <c r="L257" s="488"/>
      <c r="M257" s="488"/>
      <c r="N257" s="488"/>
      <c r="O257" s="488"/>
      <c r="P257" s="490"/>
      <c r="Q257" s="487"/>
      <c r="R257" s="488"/>
      <c r="S257" s="488"/>
      <c r="T257" s="488"/>
      <c r="U257" s="489"/>
      <c r="V257" s="488"/>
      <c r="W257" s="488"/>
      <c r="X257" s="488"/>
      <c r="Y257" s="488"/>
      <c r="Z257" s="490"/>
      <c r="AA257" s="487"/>
      <c r="AB257" s="488"/>
      <c r="AC257" s="488"/>
      <c r="AD257" s="488"/>
      <c r="AE257" s="489"/>
      <c r="AF257" s="1"/>
      <c r="AG257" s="1"/>
      <c r="AH257" s="487"/>
      <c r="AI257" s="488"/>
      <c r="AJ257" s="488"/>
      <c r="AK257" s="488"/>
      <c r="AL257" s="489"/>
      <c r="AM257" s="487"/>
      <c r="AN257" s="488"/>
      <c r="AO257" s="488"/>
      <c r="AP257" s="488"/>
      <c r="AQ257" s="489"/>
      <c r="AR257" s="488"/>
      <c r="AS257" s="498"/>
      <c r="AT257" s="498"/>
      <c r="AU257" s="498"/>
      <c r="AV257" s="499"/>
      <c r="AW257" s="487"/>
      <c r="AX257" s="498"/>
      <c r="AY257" s="498"/>
      <c r="AZ257" s="498"/>
      <c r="BA257" s="500"/>
      <c r="BB257" s="488"/>
      <c r="BC257" s="488"/>
      <c r="BD257" s="488"/>
      <c r="BE257" s="488"/>
      <c r="BF257" s="490"/>
      <c r="BG257" s="487"/>
      <c r="BH257" s="488"/>
      <c r="BI257" s="488"/>
      <c r="BJ257" s="488"/>
      <c r="BK257" s="489"/>
      <c r="BL257" s="488"/>
      <c r="BM257" s="488"/>
      <c r="BN257" s="488"/>
      <c r="BO257" s="488"/>
      <c r="BP257" s="490"/>
      <c r="BQ257" s="487"/>
      <c r="BR257" s="488"/>
      <c r="BS257" s="488"/>
      <c r="BT257" s="488"/>
      <c r="BU257" s="489"/>
      <c r="BV257" s="487"/>
      <c r="BW257" s="488"/>
      <c r="BX257" s="488"/>
      <c r="BY257" s="488"/>
      <c r="BZ257" s="489"/>
      <c r="CA257" s="26"/>
      <c r="CB257" s="488"/>
      <c r="CC257" s="488"/>
      <c r="CD257" s="488"/>
      <c r="CE257" s="488"/>
      <c r="CF257" s="490"/>
      <c r="CG257" s="487"/>
      <c r="CH257" s="488"/>
      <c r="CI257" s="488"/>
      <c r="CJ257" s="488"/>
      <c r="CK257" s="489"/>
      <c r="CL257" s="488"/>
      <c r="CM257" s="498"/>
      <c r="CN257" s="498"/>
      <c r="CO257" s="498"/>
      <c r="CP257" s="499"/>
      <c r="CQ257" s="487"/>
      <c r="CR257" s="498"/>
      <c r="CS257" s="498"/>
      <c r="CT257" s="498"/>
      <c r="CU257" s="500"/>
      <c r="CV257" s="488"/>
      <c r="CW257" s="498"/>
      <c r="CX257" s="498"/>
      <c r="CY257" s="498"/>
      <c r="CZ257" s="499"/>
      <c r="DA257" s="487"/>
      <c r="DB257" s="498"/>
      <c r="DC257" s="498"/>
      <c r="DD257" s="498"/>
      <c r="DE257" s="500"/>
      <c r="DF257" s="923"/>
      <c r="DG257" s="297"/>
      <c r="DH257" s="69"/>
      <c r="DI257" s="508"/>
      <c r="DJ257" s="509"/>
      <c r="DK257" s="509"/>
      <c r="DL257" s="510"/>
      <c r="DM257" s="511"/>
      <c r="DN257" s="511"/>
    </row>
    <row r="258" spans="1:118" ht="15" customHeight="1">
      <c r="A258" s="519"/>
      <c r="B258" s="519"/>
      <c r="C258" s="520"/>
      <c r="D258" s="919"/>
      <c r="E258" s="1068"/>
      <c r="F258" s="1069"/>
      <c r="G258" s="487"/>
      <c r="H258" s="488"/>
      <c r="I258" s="488"/>
      <c r="J258" s="488"/>
      <c r="K258" s="489"/>
      <c r="L258" s="488"/>
      <c r="M258" s="488"/>
      <c r="N258" s="488"/>
      <c r="O258" s="488"/>
      <c r="P258" s="490"/>
      <c r="Q258" s="487"/>
      <c r="R258" s="488"/>
      <c r="S258" s="488"/>
      <c r="T258" s="488"/>
      <c r="U258" s="489"/>
      <c r="V258" s="488"/>
      <c r="W258" s="488"/>
      <c r="X258" s="488"/>
      <c r="Y258" s="488"/>
      <c r="Z258" s="490"/>
      <c r="AA258" s="487"/>
      <c r="AB258" s="488"/>
      <c r="AC258" s="488"/>
      <c r="AD258" s="488"/>
      <c r="AE258" s="489"/>
      <c r="AF258" s="1"/>
      <c r="AG258" s="1"/>
      <c r="AH258" s="487"/>
      <c r="AI258" s="488"/>
      <c r="AJ258" s="488"/>
      <c r="AK258" s="488"/>
      <c r="AL258" s="489"/>
      <c r="AM258" s="487"/>
      <c r="AN258" s="488"/>
      <c r="AO258" s="488"/>
      <c r="AP258" s="488"/>
      <c r="AQ258" s="489"/>
      <c r="AR258" s="488"/>
      <c r="AS258" s="498"/>
      <c r="AT258" s="498"/>
      <c r="AU258" s="498"/>
      <c r="AV258" s="499"/>
      <c r="AW258" s="487"/>
      <c r="AX258" s="498"/>
      <c r="AY258" s="498"/>
      <c r="AZ258" s="498"/>
      <c r="BA258" s="500"/>
      <c r="BB258" s="488"/>
      <c r="BC258" s="488"/>
      <c r="BD258" s="488"/>
      <c r="BE258" s="488"/>
      <c r="BF258" s="490"/>
      <c r="BG258" s="487"/>
      <c r="BH258" s="488"/>
      <c r="BI258" s="488"/>
      <c r="BJ258" s="488"/>
      <c r="BK258" s="489"/>
      <c r="BL258" s="488"/>
      <c r="BM258" s="488"/>
      <c r="BN258" s="488"/>
      <c r="BO258" s="488"/>
      <c r="BP258" s="490"/>
      <c r="BQ258" s="487"/>
      <c r="BR258" s="488"/>
      <c r="BS258" s="488"/>
      <c r="BT258" s="488"/>
      <c r="BU258" s="489"/>
      <c r="BV258" s="487"/>
      <c r="BW258" s="488"/>
      <c r="BX258" s="488"/>
      <c r="BY258" s="488"/>
      <c r="BZ258" s="489"/>
      <c r="CA258" s="26"/>
      <c r="CB258" s="488"/>
      <c r="CC258" s="488"/>
      <c r="CD258" s="488"/>
      <c r="CE258" s="488"/>
      <c r="CF258" s="490"/>
      <c r="CG258" s="487"/>
      <c r="CH258" s="488"/>
      <c r="CI258" s="488"/>
      <c r="CJ258" s="488"/>
      <c r="CK258" s="489"/>
      <c r="CL258" s="488"/>
      <c r="CM258" s="498"/>
      <c r="CN258" s="498"/>
      <c r="CO258" s="498"/>
      <c r="CP258" s="499"/>
      <c r="CQ258" s="487"/>
      <c r="CR258" s="498"/>
      <c r="CS258" s="498"/>
      <c r="CT258" s="498"/>
      <c r="CU258" s="500"/>
      <c r="CV258" s="488"/>
      <c r="CW258" s="498"/>
      <c r="CX258" s="498"/>
      <c r="CY258" s="498"/>
      <c r="CZ258" s="499"/>
      <c r="DA258" s="487"/>
      <c r="DB258" s="498"/>
      <c r="DC258" s="498"/>
      <c r="DD258" s="498"/>
      <c r="DE258" s="500"/>
      <c r="DF258" s="923"/>
      <c r="DG258" s="297"/>
      <c r="DH258" s="69"/>
      <c r="DI258" s="508"/>
      <c r="DJ258" s="509"/>
      <c r="DK258" s="509"/>
      <c r="DL258" s="510"/>
      <c r="DM258" s="511"/>
      <c r="DN258" s="511"/>
    </row>
    <row r="259" spans="1:118" ht="15" customHeight="1">
      <c r="A259" s="519"/>
      <c r="B259" s="519"/>
      <c r="C259" s="520"/>
      <c r="D259" s="919"/>
      <c r="E259" s="1068"/>
      <c r="F259" s="1069"/>
      <c r="G259" s="487"/>
      <c r="H259" s="488"/>
      <c r="I259" s="488"/>
      <c r="J259" s="488"/>
      <c r="K259" s="489"/>
      <c r="L259" s="488"/>
      <c r="M259" s="488"/>
      <c r="N259" s="488"/>
      <c r="O259" s="488"/>
      <c r="P259" s="490"/>
      <c r="Q259" s="487"/>
      <c r="R259" s="488"/>
      <c r="S259" s="488"/>
      <c r="T259" s="488"/>
      <c r="U259" s="489"/>
      <c r="V259" s="488"/>
      <c r="W259" s="488"/>
      <c r="X259" s="488"/>
      <c r="Y259" s="488"/>
      <c r="Z259" s="490"/>
      <c r="AA259" s="487"/>
      <c r="AB259" s="488"/>
      <c r="AC259" s="488"/>
      <c r="AD259" s="488"/>
      <c r="AE259" s="489"/>
      <c r="AF259" s="1"/>
      <c r="AG259" s="1"/>
      <c r="AH259" s="487"/>
      <c r="AI259" s="488"/>
      <c r="AJ259" s="488"/>
      <c r="AK259" s="488"/>
      <c r="AL259" s="489"/>
      <c r="AM259" s="487"/>
      <c r="AN259" s="488"/>
      <c r="AO259" s="488"/>
      <c r="AP259" s="488"/>
      <c r="AQ259" s="489"/>
      <c r="AR259" s="488"/>
      <c r="AS259" s="498"/>
      <c r="AT259" s="498"/>
      <c r="AU259" s="498"/>
      <c r="AV259" s="499"/>
      <c r="AW259" s="487"/>
      <c r="AX259" s="498"/>
      <c r="AY259" s="498"/>
      <c r="AZ259" s="498"/>
      <c r="BA259" s="500"/>
      <c r="BB259" s="488"/>
      <c r="BC259" s="488"/>
      <c r="BD259" s="488"/>
      <c r="BE259" s="488"/>
      <c r="BF259" s="490"/>
      <c r="BG259" s="487"/>
      <c r="BH259" s="488"/>
      <c r="BI259" s="488"/>
      <c r="BJ259" s="488"/>
      <c r="BK259" s="489"/>
      <c r="BL259" s="488"/>
      <c r="BM259" s="488"/>
      <c r="BN259" s="488"/>
      <c r="BO259" s="488"/>
      <c r="BP259" s="490"/>
      <c r="BQ259" s="487"/>
      <c r="BR259" s="488"/>
      <c r="BS259" s="488"/>
      <c r="BT259" s="488"/>
      <c r="BU259" s="489"/>
      <c r="BV259" s="487"/>
      <c r="BW259" s="488"/>
      <c r="BX259" s="488"/>
      <c r="BY259" s="488"/>
      <c r="BZ259" s="489"/>
      <c r="CA259" s="26"/>
      <c r="CB259" s="488"/>
      <c r="CC259" s="488"/>
      <c r="CD259" s="488"/>
      <c r="CE259" s="488"/>
      <c r="CF259" s="490"/>
      <c r="CG259" s="487"/>
      <c r="CH259" s="488"/>
      <c r="CI259" s="488"/>
      <c r="CJ259" s="488"/>
      <c r="CK259" s="489"/>
      <c r="CL259" s="488"/>
      <c r="CM259" s="498"/>
      <c r="CN259" s="498"/>
      <c r="CO259" s="498"/>
      <c r="CP259" s="499"/>
      <c r="CQ259" s="487"/>
      <c r="CR259" s="498"/>
      <c r="CS259" s="498"/>
      <c r="CT259" s="498"/>
      <c r="CU259" s="500"/>
      <c r="CV259" s="488"/>
      <c r="CW259" s="498"/>
      <c r="CX259" s="498"/>
      <c r="CY259" s="498"/>
      <c r="CZ259" s="499"/>
      <c r="DA259" s="487"/>
      <c r="DB259" s="498"/>
      <c r="DC259" s="498"/>
      <c r="DD259" s="498"/>
      <c r="DE259" s="500"/>
      <c r="DF259" s="923"/>
      <c r="DG259" s="297"/>
      <c r="DH259" s="69"/>
      <c r="DI259" s="508"/>
      <c r="DJ259" s="509"/>
      <c r="DK259" s="509"/>
      <c r="DL259" s="510"/>
      <c r="DM259" s="511"/>
      <c r="DN259" s="511"/>
    </row>
    <row r="260" spans="1:118" ht="15" customHeight="1" thickBot="1">
      <c r="A260" s="522"/>
      <c r="B260" s="522"/>
      <c r="C260" s="523"/>
      <c r="D260" s="920"/>
      <c r="E260" s="1077"/>
      <c r="F260" s="1078"/>
      <c r="G260" s="491"/>
      <c r="H260" s="492"/>
      <c r="I260" s="492"/>
      <c r="J260" s="492"/>
      <c r="K260" s="493"/>
      <c r="L260" s="492"/>
      <c r="M260" s="492"/>
      <c r="N260" s="492"/>
      <c r="O260" s="492"/>
      <c r="P260" s="494"/>
      <c r="Q260" s="491"/>
      <c r="R260" s="492"/>
      <c r="S260" s="492"/>
      <c r="T260" s="492"/>
      <c r="U260" s="493"/>
      <c r="V260" s="492"/>
      <c r="W260" s="492"/>
      <c r="X260" s="492"/>
      <c r="Y260" s="492"/>
      <c r="Z260" s="494"/>
      <c r="AA260" s="491"/>
      <c r="AB260" s="492"/>
      <c r="AC260" s="492"/>
      <c r="AD260" s="492"/>
      <c r="AE260" s="493"/>
      <c r="AF260" s="1"/>
      <c r="AG260" s="1"/>
      <c r="AH260" s="491"/>
      <c r="AI260" s="492"/>
      <c r="AJ260" s="492"/>
      <c r="AK260" s="492"/>
      <c r="AL260" s="493"/>
      <c r="AM260" s="491"/>
      <c r="AN260" s="492"/>
      <c r="AO260" s="492"/>
      <c r="AP260" s="492"/>
      <c r="AQ260" s="493"/>
      <c r="AR260" s="492"/>
      <c r="AS260" s="501"/>
      <c r="AT260" s="501"/>
      <c r="AU260" s="501"/>
      <c r="AV260" s="502"/>
      <c r="AW260" s="491"/>
      <c r="AX260" s="501"/>
      <c r="AY260" s="501"/>
      <c r="AZ260" s="501"/>
      <c r="BA260" s="503"/>
      <c r="BB260" s="492"/>
      <c r="BC260" s="492"/>
      <c r="BD260" s="492"/>
      <c r="BE260" s="492"/>
      <c r="BF260" s="494"/>
      <c r="BG260" s="491"/>
      <c r="BH260" s="492"/>
      <c r="BI260" s="492"/>
      <c r="BJ260" s="492"/>
      <c r="BK260" s="493"/>
      <c r="BL260" s="492"/>
      <c r="BM260" s="492"/>
      <c r="BN260" s="492"/>
      <c r="BO260" s="492"/>
      <c r="BP260" s="494"/>
      <c r="BQ260" s="491"/>
      <c r="BR260" s="492"/>
      <c r="BS260" s="492"/>
      <c r="BT260" s="492"/>
      <c r="BU260" s="493"/>
      <c r="BV260" s="491"/>
      <c r="BW260" s="492"/>
      <c r="BX260" s="492"/>
      <c r="BY260" s="492"/>
      <c r="BZ260" s="493"/>
      <c r="CA260" s="27"/>
      <c r="CB260" s="492"/>
      <c r="CC260" s="492"/>
      <c r="CD260" s="492"/>
      <c r="CE260" s="492"/>
      <c r="CF260" s="494"/>
      <c r="CG260" s="491"/>
      <c r="CH260" s="492"/>
      <c r="CI260" s="492"/>
      <c r="CJ260" s="492"/>
      <c r="CK260" s="493"/>
      <c r="CL260" s="492"/>
      <c r="CM260" s="501"/>
      <c r="CN260" s="501"/>
      <c r="CO260" s="501"/>
      <c r="CP260" s="502"/>
      <c r="CQ260" s="491"/>
      <c r="CR260" s="501"/>
      <c r="CS260" s="501"/>
      <c r="CT260" s="501"/>
      <c r="CU260" s="503"/>
      <c r="CV260" s="492"/>
      <c r="CW260" s="501"/>
      <c r="CX260" s="501"/>
      <c r="CY260" s="501"/>
      <c r="CZ260" s="502"/>
      <c r="DA260" s="491"/>
      <c r="DB260" s="501"/>
      <c r="DC260" s="501"/>
      <c r="DD260" s="501"/>
      <c r="DE260" s="503"/>
      <c r="DF260" s="922"/>
      <c r="DG260" s="298"/>
      <c r="DH260" s="70"/>
      <c r="DI260" s="512"/>
      <c r="DJ260" s="513"/>
      <c r="DK260" s="513"/>
      <c r="DL260" s="514"/>
      <c r="DM260" s="515"/>
      <c r="DN260" s="515"/>
    </row>
    <row r="261" spans="1:118" ht="15" customHeight="1">
      <c r="A261" s="516"/>
      <c r="B261" s="516"/>
      <c r="C261" s="517"/>
      <c r="D261" s="921"/>
      <c r="E261" s="1079"/>
      <c r="F261" s="1080"/>
      <c r="G261" s="486"/>
      <c r="H261" s="483"/>
      <c r="I261" s="483"/>
      <c r="J261" s="483"/>
      <c r="K261" s="484"/>
      <c r="L261" s="483"/>
      <c r="M261" s="483"/>
      <c r="N261" s="483"/>
      <c r="O261" s="483"/>
      <c r="P261" s="485"/>
      <c r="Q261" s="486"/>
      <c r="R261" s="483"/>
      <c r="S261" s="483"/>
      <c r="T261" s="483"/>
      <c r="U261" s="484"/>
      <c r="V261" s="483"/>
      <c r="W261" s="483"/>
      <c r="X261" s="483"/>
      <c r="Y261" s="483"/>
      <c r="Z261" s="485"/>
      <c r="AA261" s="486"/>
      <c r="AB261" s="483"/>
      <c r="AC261" s="483"/>
      <c r="AD261" s="483"/>
      <c r="AE261" s="484"/>
      <c r="AF261" s="1"/>
      <c r="AG261" s="1"/>
      <c r="AH261" s="486"/>
      <c r="AI261" s="483"/>
      <c r="AJ261" s="483"/>
      <c r="AK261" s="483"/>
      <c r="AL261" s="484"/>
      <c r="AM261" s="486"/>
      <c r="AN261" s="483"/>
      <c r="AO261" s="483"/>
      <c r="AP261" s="483"/>
      <c r="AQ261" s="484"/>
      <c r="AR261" s="483"/>
      <c r="AS261" s="495"/>
      <c r="AT261" s="495"/>
      <c r="AU261" s="495"/>
      <c r="AV261" s="496"/>
      <c r="AW261" s="486"/>
      <c r="AX261" s="495"/>
      <c r="AY261" s="495"/>
      <c r="AZ261" s="495"/>
      <c r="BA261" s="497"/>
      <c r="BB261" s="483"/>
      <c r="BC261" s="483"/>
      <c r="BD261" s="483"/>
      <c r="BE261" s="483"/>
      <c r="BF261" s="485"/>
      <c r="BG261" s="486"/>
      <c r="BH261" s="483"/>
      <c r="BI261" s="483"/>
      <c r="BJ261" s="483"/>
      <c r="BK261" s="484"/>
      <c r="BL261" s="483"/>
      <c r="BM261" s="483"/>
      <c r="BN261" s="483"/>
      <c r="BO261" s="483"/>
      <c r="BP261" s="485"/>
      <c r="BQ261" s="486"/>
      <c r="BR261" s="483"/>
      <c r="BS261" s="483"/>
      <c r="BT261" s="483"/>
      <c r="BU261" s="484"/>
      <c r="BV261" s="486"/>
      <c r="BW261" s="483"/>
      <c r="BX261" s="483"/>
      <c r="BY261" s="483"/>
      <c r="BZ261" s="484"/>
      <c r="CA261" s="25"/>
      <c r="CB261" s="483"/>
      <c r="CC261" s="483"/>
      <c r="CD261" s="483"/>
      <c r="CE261" s="483"/>
      <c r="CF261" s="485"/>
      <c r="CG261" s="486"/>
      <c r="CH261" s="483"/>
      <c r="CI261" s="483"/>
      <c r="CJ261" s="483"/>
      <c r="CK261" s="484"/>
      <c r="CL261" s="483"/>
      <c r="CM261" s="495"/>
      <c r="CN261" s="495"/>
      <c r="CO261" s="495"/>
      <c r="CP261" s="496"/>
      <c r="CQ261" s="486"/>
      <c r="CR261" s="495"/>
      <c r="CS261" s="495"/>
      <c r="CT261" s="495"/>
      <c r="CU261" s="497"/>
      <c r="CV261" s="483"/>
      <c r="CW261" s="495"/>
      <c r="CX261" s="495"/>
      <c r="CY261" s="495"/>
      <c r="CZ261" s="496"/>
      <c r="DA261" s="486"/>
      <c r="DB261" s="495"/>
      <c r="DC261" s="495"/>
      <c r="DD261" s="495"/>
      <c r="DE261" s="497"/>
      <c r="DF261" s="924"/>
      <c r="DG261" s="296"/>
      <c r="DH261" s="68"/>
      <c r="DI261" s="504"/>
      <c r="DJ261" s="505"/>
      <c r="DK261" s="505"/>
      <c r="DL261" s="506"/>
      <c r="DM261" s="507"/>
      <c r="DN261" s="507"/>
    </row>
    <row r="262" spans="1:118" ht="15" customHeight="1">
      <c r="A262" s="519"/>
      <c r="B262" s="519"/>
      <c r="C262" s="520"/>
      <c r="D262" s="919"/>
      <c r="E262" s="1068"/>
      <c r="F262" s="1069"/>
      <c r="G262" s="487"/>
      <c r="H262" s="488"/>
      <c r="I262" s="488"/>
      <c r="J262" s="488"/>
      <c r="K262" s="489"/>
      <c r="L262" s="488"/>
      <c r="M262" s="488"/>
      <c r="N262" s="488"/>
      <c r="O262" s="488"/>
      <c r="P262" s="490"/>
      <c r="Q262" s="487"/>
      <c r="R262" s="488"/>
      <c r="S262" s="488"/>
      <c r="T262" s="488"/>
      <c r="U262" s="489"/>
      <c r="V262" s="488"/>
      <c r="W262" s="488"/>
      <c r="X262" s="488"/>
      <c r="Y262" s="488"/>
      <c r="Z262" s="490"/>
      <c r="AA262" s="487"/>
      <c r="AB262" s="488"/>
      <c r="AC262" s="488"/>
      <c r="AD262" s="488"/>
      <c r="AE262" s="489"/>
      <c r="AF262" s="1"/>
      <c r="AG262" s="1"/>
      <c r="AH262" s="487"/>
      <c r="AI262" s="488"/>
      <c r="AJ262" s="488"/>
      <c r="AK262" s="488"/>
      <c r="AL262" s="489"/>
      <c r="AM262" s="487"/>
      <c r="AN262" s="488"/>
      <c r="AO262" s="488"/>
      <c r="AP262" s="488"/>
      <c r="AQ262" s="489"/>
      <c r="AR262" s="488"/>
      <c r="AS262" s="498"/>
      <c r="AT262" s="498"/>
      <c r="AU262" s="498"/>
      <c r="AV262" s="499"/>
      <c r="AW262" s="487"/>
      <c r="AX262" s="498"/>
      <c r="AY262" s="498"/>
      <c r="AZ262" s="498"/>
      <c r="BA262" s="500"/>
      <c r="BB262" s="488"/>
      <c r="BC262" s="488"/>
      <c r="BD262" s="488"/>
      <c r="BE262" s="488"/>
      <c r="BF262" s="490"/>
      <c r="BG262" s="487"/>
      <c r="BH262" s="488"/>
      <c r="BI262" s="488"/>
      <c r="BJ262" s="488"/>
      <c r="BK262" s="489"/>
      <c r="BL262" s="488"/>
      <c r="BM262" s="488"/>
      <c r="BN262" s="488"/>
      <c r="BO262" s="488"/>
      <c r="BP262" s="490"/>
      <c r="BQ262" s="487"/>
      <c r="BR262" s="488"/>
      <c r="BS262" s="488"/>
      <c r="BT262" s="488"/>
      <c r="BU262" s="489"/>
      <c r="BV262" s="487"/>
      <c r="BW262" s="488"/>
      <c r="BX262" s="488"/>
      <c r="BY262" s="488"/>
      <c r="BZ262" s="489"/>
      <c r="CA262" s="26"/>
      <c r="CB262" s="488"/>
      <c r="CC262" s="488"/>
      <c r="CD262" s="488"/>
      <c r="CE262" s="488"/>
      <c r="CF262" s="490"/>
      <c r="CG262" s="487"/>
      <c r="CH262" s="488"/>
      <c r="CI262" s="488"/>
      <c r="CJ262" s="488"/>
      <c r="CK262" s="489"/>
      <c r="CL262" s="488"/>
      <c r="CM262" s="498"/>
      <c r="CN262" s="498"/>
      <c r="CO262" s="498"/>
      <c r="CP262" s="499"/>
      <c r="CQ262" s="487"/>
      <c r="CR262" s="498"/>
      <c r="CS262" s="498"/>
      <c r="CT262" s="498"/>
      <c r="CU262" s="500"/>
      <c r="CV262" s="488"/>
      <c r="CW262" s="498"/>
      <c r="CX262" s="498"/>
      <c r="CY262" s="498"/>
      <c r="CZ262" s="499"/>
      <c r="DA262" s="487"/>
      <c r="DB262" s="498"/>
      <c r="DC262" s="498"/>
      <c r="DD262" s="498"/>
      <c r="DE262" s="500"/>
      <c r="DF262" s="923"/>
      <c r="DG262" s="297"/>
      <c r="DH262" s="69"/>
      <c r="DI262" s="508"/>
      <c r="DJ262" s="509"/>
      <c r="DK262" s="509"/>
      <c r="DL262" s="510"/>
      <c r="DM262" s="511"/>
      <c r="DN262" s="511"/>
    </row>
    <row r="263" spans="1:118" ht="15" customHeight="1">
      <c r="A263" s="519"/>
      <c r="B263" s="519"/>
      <c r="C263" s="520"/>
      <c r="D263" s="919"/>
      <c r="E263" s="1068"/>
      <c r="F263" s="1069"/>
      <c r="G263" s="487"/>
      <c r="H263" s="488"/>
      <c r="I263" s="488"/>
      <c r="J263" s="488"/>
      <c r="K263" s="489"/>
      <c r="L263" s="488"/>
      <c r="M263" s="488"/>
      <c r="N263" s="488"/>
      <c r="O263" s="488"/>
      <c r="P263" s="490"/>
      <c r="Q263" s="487"/>
      <c r="R263" s="488"/>
      <c r="S263" s="488"/>
      <c r="T263" s="488"/>
      <c r="U263" s="489"/>
      <c r="V263" s="488"/>
      <c r="W263" s="488"/>
      <c r="X263" s="488"/>
      <c r="Y263" s="488"/>
      <c r="Z263" s="490"/>
      <c r="AA263" s="487"/>
      <c r="AB263" s="488"/>
      <c r="AC263" s="488"/>
      <c r="AD263" s="488"/>
      <c r="AE263" s="489"/>
      <c r="AF263" s="1"/>
      <c r="AG263" s="1"/>
      <c r="AH263" s="487"/>
      <c r="AI263" s="488"/>
      <c r="AJ263" s="488"/>
      <c r="AK263" s="488"/>
      <c r="AL263" s="489"/>
      <c r="AM263" s="487"/>
      <c r="AN263" s="488"/>
      <c r="AO263" s="488"/>
      <c r="AP263" s="488"/>
      <c r="AQ263" s="489"/>
      <c r="AR263" s="488"/>
      <c r="AS263" s="498"/>
      <c r="AT263" s="498"/>
      <c r="AU263" s="498"/>
      <c r="AV263" s="499"/>
      <c r="AW263" s="487"/>
      <c r="AX263" s="498"/>
      <c r="AY263" s="498"/>
      <c r="AZ263" s="498"/>
      <c r="BA263" s="500"/>
      <c r="BB263" s="488"/>
      <c r="BC263" s="488"/>
      <c r="BD263" s="488"/>
      <c r="BE263" s="488"/>
      <c r="BF263" s="490"/>
      <c r="BG263" s="487"/>
      <c r="BH263" s="488"/>
      <c r="BI263" s="488"/>
      <c r="BJ263" s="488"/>
      <c r="BK263" s="489"/>
      <c r="BL263" s="488"/>
      <c r="BM263" s="488"/>
      <c r="BN263" s="488"/>
      <c r="BO263" s="488"/>
      <c r="BP263" s="490"/>
      <c r="BQ263" s="487"/>
      <c r="BR263" s="488"/>
      <c r="BS263" s="488"/>
      <c r="BT263" s="488"/>
      <c r="BU263" s="489"/>
      <c r="BV263" s="487"/>
      <c r="BW263" s="488"/>
      <c r="BX263" s="488"/>
      <c r="BY263" s="488"/>
      <c r="BZ263" s="489"/>
      <c r="CA263" s="26"/>
      <c r="CB263" s="488"/>
      <c r="CC263" s="488"/>
      <c r="CD263" s="488"/>
      <c r="CE263" s="488"/>
      <c r="CF263" s="490"/>
      <c r="CG263" s="487"/>
      <c r="CH263" s="488"/>
      <c r="CI263" s="488"/>
      <c r="CJ263" s="488"/>
      <c r="CK263" s="489"/>
      <c r="CL263" s="488"/>
      <c r="CM263" s="498"/>
      <c r="CN263" s="498"/>
      <c r="CO263" s="498"/>
      <c r="CP263" s="499"/>
      <c r="CQ263" s="487"/>
      <c r="CR263" s="498"/>
      <c r="CS263" s="498"/>
      <c r="CT263" s="498"/>
      <c r="CU263" s="500"/>
      <c r="CV263" s="488"/>
      <c r="CW263" s="498"/>
      <c r="CX263" s="498"/>
      <c r="CY263" s="498"/>
      <c r="CZ263" s="499"/>
      <c r="DA263" s="487"/>
      <c r="DB263" s="498"/>
      <c r="DC263" s="498"/>
      <c r="DD263" s="498"/>
      <c r="DE263" s="500"/>
      <c r="DF263" s="923"/>
      <c r="DG263" s="297"/>
      <c r="DH263" s="69"/>
      <c r="DI263" s="508"/>
      <c r="DJ263" s="509"/>
      <c r="DK263" s="509"/>
      <c r="DL263" s="510"/>
      <c r="DM263" s="511"/>
      <c r="DN263" s="511"/>
    </row>
    <row r="264" spans="1:118" ht="15" customHeight="1">
      <c r="A264" s="519"/>
      <c r="B264" s="519"/>
      <c r="C264" s="520"/>
      <c r="D264" s="919"/>
      <c r="E264" s="1068"/>
      <c r="F264" s="1069"/>
      <c r="G264" s="487"/>
      <c r="H264" s="488"/>
      <c r="I264" s="488"/>
      <c r="J264" s="488"/>
      <c r="K264" s="489"/>
      <c r="L264" s="488"/>
      <c r="M264" s="488"/>
      <c r="N264" s="488"/>
      <c r="O264" s="488"/>
      <c r="P264" s="490"/>
      <c r="Q264" s="487"/>
      <c r="R264" s="488"/>
      <c r="S264" s="488"/>
      <c r="T264" s="488"/>
      <c r="U264" s="489"/>
      <c r="V264" s="488"/>
      <c r="W264" s="488"/>
      <c r="X264" s="488"/>
      <c r="Y264" s="488"/>
      <c r="Z264" s="490"/>
      <c r="AA264" s="487"/>
      <c r="AB264" s="488"/>
      <c r="AC264" s="488"/>
      <c r="AD264" s="488"/>
      <c r="AE264" s="489"/>
      <c r="AF264" s="1"/>
      <c r="AG264" s="1"/>
      <c r="AH264" s="487"/>
      <c r="AI264" s="488"/>
      <c r="AJ264" s="488"/>
      <c r="AK264" s="488"/>
      <c r="AL264" s="489"/>
      <c r="AM264" s="487"/>
      <c r="AN264" s="488"/>
      <c r="AO264" s="488"/>
      <c r="AP264" s="488"/>
      <c r="AQ264" s="489"/>
      <c r="AR264" s="488"/>
      <c r="AS264" s="498"/>
      <c r="AT264" s="498"/>
      <c r="AU264" s="498"/>
      <c r="AV264" s="499"/>
      <c r="AW264" s="487"/>
      <c r="AX264" s="498"/>
      <c r="AY264" s="498"/>
      <c r="AZ264" s="498"/>
      <c r="BA264" s="500"/>
      <c r="BB264" s="488"/>
      <c r="BC264" s="488"/>
      <c r="BD264" s="488"/>
      <c r="BE264" s="488"/>
      <c r="BF264" s="490"/>
      <c r="BG264" s="487"/>
      <c r="BH264" s="488"/>
      <c r="BI264" s="488"/>
      <c r="BJ264" s="488"/>
      <c r="BK264" s="489"/>
      <c r="BL264" s="488"/>
      <c r="BM264" s="488"/>
      <c r="BN264" s="488"/>
      <c r="BO264" s="488"/>
      <c r="BP264" s="490"/>
      <c r="BQ264" s="487"/>
      <c r="BR264" s="488"/>
      <c r="BS264" s="488"/>
      <c r="BT264" s="488"/>
      <c r="BU264" s="489"/>
      <c r="BV264" s="487"/>
      <c r="BW264" s="488"/>
      <c r="BX264" s="488"/>
      <c r="BY264" s="488"/>
      <c r="BZ264" s="489"/>
      <c r="CA264" s="26"/>
      <c r="CB264" s="488"/>
      <c r="CC264" s="488"/>
      <c r="CD264" s="488"/>
      <c r="CE264" s="488"/>
      <c r="CF264" s="490"/>
      <c r="CG264" s="487"/>
      <c r="CH264" s="488"/>
      <c r="CI264" s="488"/>
      <c r="CJ264" s="488"/>
      <c r="CK264" s="489"/>
      <c r="CL264" s="488"/>
      <c r="CM264" s="498"/>
      <c r="CN264" s="498"/>
      <c r="CO264" s="498"/>
      <c r="CP264" s="499"/>
      <c r="CQ264" s="487"/>
      <c r="CR264" s="498"/>
      <c r="CS264" s="498"/>
      <c r="CT264" s="498"/>
      <c r="CU264" s="500"/>
      <c r="CV264" s="488"/>
      <c r="CW264" s="498"/>
      <c r="CX264" s="498"/>
      <c r="CY264" s="498"/>
      <c r="CZ264" s="499"/>
      <c r="DA264" s="487"/>
      <c r="DB264" s="498"/>
      <c r="DC264" s="498"/>
      <c r="DD264" s="498"/>
      <c r="DE264" s="500"/>
      <c r="DF264" s="923"/>
      <c r="DG264" s="297"/>
      <c r="DH264" s="69"/>
      <c r="DI264" s="508"/>
      <c r="DJ264" s="509"/>
      <c r="DK264" s="509"/>
      <c r="DL264" s="510"/>
      <c r="DM264" s="511"/>
      <c r="DN264" s="511"/>
    </row>
    <row r="265" spans="1:118" ht="15" customHeight="1" thickBot="1">
      <c r="A265" s="522"/>
      <c r="B265" s="522"/>
      <c r="C265" s="523"/>
      <c r="D265" s="920"/>
      <c r="E265" s="1077"/>
      <c r="F265" s="1078"/>
      <c r="G265" s="491"/>
      <c r="H265" s="492"/>
      <c r="I265" s="492"/>
      <c r="J265" s="492"/>
      <c r="K265" s="493"/>
      <c r="L265" s="492"/>
      <c r="M265" s="492"/>
      <c r="N265" s="492"/>
      <c r="O265" s="492"/>
      <c r="P265" s="494"/>
      <c r="Q265" s="491"/>
      <c r="R265" s="492"/>
      <c r="S265" s="492"/>
      <c r="T265" s="492"/>
      <c r="U265" s="493"/>
      <c r="V265" s="492"/>
      <c r="W265" s="492"/>
      <c r="X265" s="492"/>
      <c r="Y265" s="492"/>
      <c r="Z265" s="494"/>
      <c r="AA265" s="491"/>
      <c r="AB265" s="492"/>
      <c r="AC265" s="492"/>
      <c r="AD265" s="492"/>
      <c r="AE265" s="493"/>
      <c r="AF265" s="1"/>
      <c r="AG265" s="1"/>
      <c r="AH265" s="491"/>
      <c r="AI265" s="492"/>
      <c r="AJ265" s="492"/>
      <c r="AK265" s="492"/>
      <c r="AL265" s="493"/>
      <c r="AM265" s="491"/>
      <c r="AN265" s="492"/>
      <c r="AO265" s="492"/>
      <c r="AP265" s="492"/>
      <c r="AQ265" s="493"/>
      <c r="AR265" s="492"/>
      <c r="AS265" s="501"/>
      <c r="AT265" s="501"/>
      <c r="AU265" s="501"/>
      <c r="AV265" s="502"/>
      <c r="AW265" s="491"/>
      <c r="AX265" s="501"/>
      <c r="AY265" s="501"/>
      <c r="AZ265" s="501"/>
      <c r="BA265" s="503"/>
      <c r="BB265" s="492"/>
      <c r="BC265" s="492"/>
      <c r="BD265" s="492"/>
      <c r="BE265" s="492"/>
      <c r="BF265" s="494"/>
      <c r="BG265" s="491"/>
      <c r="BH265" s="492"/>
      <c r="BI265" s="492"/>
      <c r="BJ265" s="492"/>
      <c r="BK265" s="493"/>
      <c r="BL265" s="492"/>
      <c r="BM265" s="492"/>
      <c r="BN265" s="492"/>
      <c r="BO265" s="492"/>
      <c r="BP265" s="494"/>
      <c r="BQ265" s="491"/>
      <c r="BR265" s="492"/>
      <c r="BS265" s="492"/>
      <c r="BT265" s="492"/>
      <c r="BU265" s="493"/>
      <c r="BV265" s="491"/>
      <c r="BW265" s="492"/>
      <c r="BX265" s="492"/>
      <c r="BY265" s="492"/>
      <c r="BZ265" s="493"/>
      <c r="CA265" s="27"/>
      <c r="CB265" s="492"/>
      <c r="CC265" s="492"/>
      <c r="CD265" s="492"/>
      <c r="CE265" s="492"/>
      <c r="CF265" s="494"/>
      <c r="CG265" s="491"/>
      <c r="CH265" s="492"/>
      <c r="CI265" s="492"/>
      <c r="CJ265" s="492"/>
      <c r="CK265" s="493"/>
      <c r="CL265" s="492"/>
      <c r="CM265" s="501"/>
      <c r="CN265" s="501"/>
      <c r="CO265" s="501"/>
      <c r="CP265" s="502"/>
      <c r="CQ265" s="491"/>
      <c r="CR265" s="501"/>
      <c r="CS265" s="501"/>
      <c r="CT265" s="501"/>
      <c r="CU265" s="503"/>
      <c r="CV265" s="492"/>
      <c r="CW265" s="501"/>
      <c r="CX265" s="501"/>
      <c r="CY265" s="501"/>
      <c r="CZ265" s="502"/>
      <c r="DA265" s="491"/>
      <c r="DB265" s="501"/>
      <c r="DC265" s="501"/>
      <c r="DD265" s="501"/>
      <c r="DE265" s="503"/>
      <c r="DF265" s="922"/>
      <c r="DG265" s="298"/>
      <c r="DH265" s="70"/>
      <c r="DI265" s="512"/>
      <c r="DJ265" s="513"/>
      <c r="DK265" s="513"/>
      <c r="DL265" s="514"/>
      <c r="DM265" s="515"/>
      <c r="DN265" s="515"/>
    </row>
    <row r="266" spans="1:118" ht="15" customHeight="1">
      <c r="A266" s="516"/>
      <c r="B266" s="516"/>
      <c r="C266" s="517"/>
      <c r="D266" s="921"/>
      <c r="E266" s="1079"/>
      <c r="F266" s="1080"/>
      <c r="G266" s="486"/>
      <c r="H266" s="483"/>
      <c r="I266" s="483"/>
      <c r="J266" s="483"/>
      <c r="K266" s="484"/>
      <c r="L266" s="483"/>
      <c r="M266" s="483"/>
      <c r="N266" s="483"/>
      <c r="O266" s="483"/>
      <c r="P266" s="485"/>
      <c r="Q266" s="486"/>
      <c r="R266" s="483"/>
      <c r="S266" s="483"/>
      <c r="T266" s="483"/>
      <c r="U266" s="484"/>
      <c r="V266" s="483"/>
      <c r="W266" s="483"/>
      <c r="X266" s="483"/>
      <c r="Y266" s="483"/>
      <c r="Z266" s="485"/>
      <c r="AA266" s="486"/>
      <c r="AB266" s="483"/>
      <c r="AC266" s="483"/>
      <c r="AD266" s="483"/>
      <c r="AE266" s="484"/>
      <c r="AF266" s="1"/>
      <c r="AG266" s="1"/>
      <c r="AH266" s="486"/>
      <c r="AI266" s="483"/>
      <c r="AJ266" s="483"/>
      <c r="AK266" s="483"/>
      <c r="AL266" s="484"/>
      <c r="AM266" s="486"/>
      <c r="AN266" s="483"/>
      <c r="AO266" s="483"/>
      <c r="AP266" s="483"/>
      <c r="AQ266" s="484"/>
      <c r="AR266" s="483"/>
      <c r="AS266" s="495"/>
      <c r="AT266" s="495"/>
      <c r="AU266" s="495"/>
      <c r="AV266" s="496"/>
      <c r="AW266" s="486"/>
      <c r="AX266" s="495"/>
      <c r="AY266" s="495"/>
      <c r="AZ266" s="495"/>
      <c r="BA266" s="497"/>
      <c r="BB266" s="483"/>
      <c r="BC266" s="483"/>
      <c r="BD266" s="483"/>
      <c r="BE266" s="483"/>
      <c r="BF266" s="485"/>
      <c r="BG266" s="486"/>
      <c r="BH266" s="483"/>
      <c r="BI266" s="483"/>
      <c r="BJ266" s="483"/>
      <c r="BK266" s="484"/>
      <c r="BL266" s="483"/>
      <c r="BM266" s="483"/>
      <c r="BN266" s="483"/>
      <c r="BO266" s="483"/>
      <c r="BP266" s="485"/>
      <c r="BQ266" s="486"/>
      <c r="BR266" s="483"/>
      <c r="BS266" s="483"/>
      <c r="BT266" s="483"/>
      <c r="BU266" s="484"/>
      <c r="BV266" s="486"/>
      <c r="BW266" s="483"/>
      <c r="BX266" s="483"/>
      <c r="BY266" s="483"/>
      <c r="BZ266" s="484"/>
      <c r="CA266" s="25"/>
      <c r="CB266" s="483"/>
      <c r="CC266" s="483"/>
      <c r="CD266" s="483"/>
      <c r="CE266" s="483"/>
      <c r="CF266" s="485"/>
      <c r="CG266" s="486"/>
      <c r="CH266" s="483"/>
      <c r="CI266" s="483"/>
      <c r="CJ266" s="483"/>
      <c r="CK266" s="484"/>
      <c r="CL266" s="483"/>
      <c r="CM266" s="495"/>
      <c r="CN266" s="495"/>
      <c r="CO266" s="495"/>
      <c r="CP266" s="496"/>
      <c r="CQ266" s="486"/>
      <c r="CR266" s="495"/>
      <c r="CS266" s="495"/>
      <c r="CT266" s="495"/>
      <c r="CU266" s="497"/>
      <c r="CV266" s="483"/>
      <c r="CW266" s="495"/>
      <c r="CX266" s="495"/>
      <c r="CY266" s="495"/>
      <c r="CZ266" s="496"/>
      <c r="DA266" s="486"/>
      <c r="DB266" s="495"/>
      <c r="DC266" s="495"/>
      <c r="DD266" s="495"/>
      <c r="DE266" s="497"/>
      <c r="DF266" s="924"/>
      <c r="DG266" s="296"/>
      <c r="DH266" s="68"/>
      <c r="DI266" s="504"/>
      <c r="DJ266" s="505"/>
      <c r="DK266" s="505"/>
      <c r="DL266" s="506"/>
      <c r="DM266" s="507"/>
      <c r="DN266" s="507"/>
    </row>
    <row r="267" spans="1:118" ht="15" customHeight="1">
      <c r="A267" s="519"/>
      <c r="B267" s="519"/>
      <c r="C267" s="520"/>
      <c r="D267" s="919"/>
      <c r="E267" s="1068"/>
      <c r="F267" s="1069"/>
      <c r="G267" s="487"/>
      <c r="H267" s="488"/>
      <c r="I267" s="488"/>
      <c r="J267" s="488"/>
      <c r="K267" s="489"/>
      <c r="L267" s="488"/>
      <c r="M267" s="488"/>
      <c r="N267" s="488"/>
      <c r="O267" s="488"/>
      <c r="P267" s="490"/>
      <c r="Q267" s="487"/>
      <c r="R267" s="488"/>
      <c r="S267" s="488"/>
      <c r="T267" s="488"/>
      <c r="U267" s="489"/>
      <c r="V267" s="488"/>
      <c r="W267" s="488"/>
      <c r="X267" s="488"/>
      <c r="Y267" s="488"/>
      <c r="Z267" s="490"/>
      <c r="AA267" s="487"/>
      <c r="AB267" s="488"/>
      <c r="AC267" s="488"/>
      <c r="AD267" s="488"/>
      <c r="AE267" s="489"/>
      <c r="AF267" s="1"/>
      <c r="AG267" s="1"/>
      <c r="AH267" s="487"/>
      <c r="AI267" s="488"/>
      <c r="AJ267" s="488"/>
      <c r="AK267" s="488"/>
      <c r="AL267" s="489"/>
      <c r="AM267" s="487"/>
      <c r="AN267" s="488"/>
      <c r="AO267" s="488"/>
      <c r="AP267" s="488"/>
      <c r="AQ267" s="489"/>
      <c r="AR267" s="488"/>
      <c r="AS267" s="498"/>
      <c r="AT267" s="498"/>
      <c r="AU267" s="498"/>
      <c r="AV267" s="499"/>
      <c r="AW267" s="487"/>
      <c r="AX267" s="498"/>
      <c r="AY267" s="498"/>
      <c r="AZ267" s="498"/>
      <c r="BA267" s="500"/>
      <c r="BB267" s="488"/>
      <c r="BC267" s="488"/>
      <c r="BD267" s="488"/>
      <c r="BE267" s="488"/>
      <c r="BF267" s="490"/>
      <c r="BG267" s="487"/>
      <c r="BH267" s="488"/>
      <c r="BI267" s="488"/>
      <c r="BJ267" s="488"/>
      <c r="BK267" s="489"/>
      <c r="BL267" s="488"/>
      <c r="BM267" s="488"/>
      <c r="BN267" s="488"/>
      <c r="BO267" s="488"/>
      <c r="BP267" s="490"/>
      <c r="BQ267" s="487"/>
      <c r="BR267" s="488"/>
      <c r="BS267" s="488"/>
      <c r="BT267" s="488"/>
      <c r="BU267" s="489"/>
      <c r="BV267" s="487"/>
      <c r="BW267" s="488"/>
      <c r="BX267" s="488"/>
      <c r="BY267" s="488"/>
      <c r="BZ267" s="489"/>
      <c r="CA267" s="26"/>
      <c r="CB267" s="488"/>
      <c r="CC267" s="488"/>
      <c r="CD267" s="488"/>
      <c r="CE267" s="488"/>
      <c r="CF267" s="490"/>
      <c r="CG267" s="487"/>
      <c r="CH267" s="488"/>
      <c r="CI267" s="488"/>
      <c r="CJ267" s="488"/>
      <c r="CK267" s="489"/>
      <c r="CL267" s="488"/>
      <c r="CM267" s="498"/>
      <c r="CN267" s="498"/>
      <c r="CO267" s="498"/>
      <c r="CP267" s="499"/>
      <c r="CQ267" s="487"/>
      <c r="CR267" s="498"/>
      <c r="CS267" s="498"/>
      <c r="CT267" s="498"/>
      <c r="CU267" s="500"/>
      <c r="CV267" s="488"/>
      <c r="CW267" s="498"/>
      <c r="CX267" s="498"/>
      <c r="CY267" s="498"/>
      <c r="CZ267" s="499"/>
      <c r="DA267" s="487"/>
      <c r="DB267" s="498"/>
      <c r="DC267" s="498"/>
      <c r="DD267" s="498"/>
      <c r="DE267" s="500"/>
      <c r="DF267" s="923"/>
      <c r="DG267" s="297"/>
      <c r="DH267" s="69"/>
      <c r="DI267" s="508"/>
      <c r="DJ267" s="509"/>
      <c r="DK267" s="509"/>
      <c r="DL267" s="510"/>
      <c r="DM267" s="511"/>
      <c r="DN267" s="511"/>
    </row>
    <row r="268" spans="1:118" ht="15" customHeight="1">
      <c r="A268" s="519"/>
      <c r="B268" s="519"/>
      <c r="C268" s="520"/>
      <c r="D268" s="919"/>
      <c r="E268" s="1068"/>
      <c r="F268" s="1069"/>
      <c r="G268" s="487"/>
      <c r="H268" s="488"/>
      <c r="I268" s="488"/>
      <c r="J268" s="488"/>
      <c r="K268" s="489"/>
      <c r="L268" s="488"/>
      <c r="M268" s="488"/>
      <c r="N268" s="488"/>
      <c r="O268" s="488"/>
      <c r="P268" s="490"/>
      <c r="Q268" s="487"/>
      <c r="R268" s="488"/>
      <c r="S268" s="488"/>
      <c r="T268" s="488"/>
      <c r="U268" s="489"/>
      <c r="V268" s="488"/>
      <c r="W268" s="488"/>
      <c r="X268" s="488"/>
      <c r="Y268" s="488"/>
      <c r="Z268" s="490"/>
      <c r="AA268" s="487"/>
      <c r="AB268" s="488"/>
      <c r="AC268" s="488"/>
      <c r="AD268" s="488"/>
      <c r="AE268" s="489"/>
      <c r="AF268" s="1"/>
      <c r="AG268" s="1"/>
      <c r="AH268" s="487"/>
      <c r="AI268" s="488"/>
      <c r="AJ268" s="488"/>
      <c r="AK268" s="488"/>
      <c r="AL268" s="489"/>
      <c r="AM268" s="487"/>
      <c r="AN268" s="488"/>
      <c r="AO268" s="488"/>
      <c r="AP268" s="488"/>
      <c r="AQ268" s="489"/>
      <c r="AR268" s="488"/>
      <c r="AS268" s="498"/>
      <c r="AT268" s="498"/>
      <c r="AU268" s="498"/>
      <c r="AV268" s="499"/>
      <c r="AW268" s="487"/>
      <c r="AX268" s="498"/>
      <c r="AY268" s="498"/>
      <c r="AZ268" s="498"/>
      <c r="BA268" s="500"/>
      <c r="BB268" s="488"/>
      <c r="BC268" s="488"/>
      <c r="BD268" s="488"/>
      <c r="BE268" s="488"/>
      <c r="BF268" s="490"/>
      <c r="BG268" s="487"/>
      <c r="BH268" s="488"/>
      <c r="BI268" s="488"/>
      <c r="BJ268" s="488"/>
      <c r="BK268" s="489"/>
      <c r="BL268" s="488"/>
      <c r="BM268" s="488"/>
      <c r="BN268" s="488"/>
      <c r="BO268" s="488"/>
      <c r="BP268" s="490"/>
      <c r="BQ268" s="487"/>
      <c r="BR268" s="488"/>
      <c r="BS268" s="488"/>
      <c r="BT268" s="488"/>
      <c r="BU268" s="489"/>
      <c r="BV268" s="487"/>
      <c r="BW268" s="488"/>
      <c r="BX268" s="488"/>
      <c r="BY268" s="488"/>
      <c r="BZ268" s="489"/>
      <c r="CA268" s="26"/>
      <c r="CB268" s="488"/>
      <c r="CC268" s="488"/>
      <c r="CD268" s="488"/>
      <c r="CE268" s="488"/>
      <c r="CF268" s="490"/>
      <c r="CG268" s="487"/>
      <c r="CH268" s="488"/>
      <c r="CI268" s="488"/>
      <c r="CJ268" s="488"/>
      <c r="CK268" s="489"/>
      <c r="CL268" s="488"/>
      <c r="CM268" s="498"/>
      <c r="CN268" s="498"/>
      <c r="CO268" s="498"/>
      <c r="CP268" s="499"/>
      <c r="CQ268" s="487"/>
      <c r="CR268" s="498"/>
      <c r="CS268" s="498"/>
      <c r="CT268" s="498"/>
      <c r="CU268" s="500"/>
      <c r="CV268" s="488"/>
      <c r="CW268" s="498"/>
      <c r="CX268" s="498"/>
      <c r="CY268" s="498"/>
      <c r="CZ268" s="499"/>
      <c r="DA268" s="487"/>
      <c r="DB268" s="498"/>
      <c r="DC268" s="498"/>
      <c r="DD268" s="498"/>
      <c r="DE268" s="500"/>
      <c r="DF268" s="923"/>
      <c r="DG268" s="297"/>
      <c r="DH268" s="69"/>
      <c r="DI268" s="508"/>
      <c r="DJ268" s="509"/>
      <c r="DK268" s="509"/>
      <c r="DL268" s="510"/>
      <c r="DM268" s="511"/>
      <c r="DN268" s="511"/>
    </row>
    <row r="269" spans="1:118" ht="15" customHeight="1">
      <c r="A269" s="519"/>
      <c r="B269" s="519"/>
      <c r="C269" s="520"/>
      <c r="D269" s="919"/>
      <c r="E269" s="1068"/>
      <c r="F269" s="1069"/>
      <c r="G269" s="487"/>
      <c r="H269" s="488"/>
      <c r="I269" s="488"/>
      <c r="J269" s="488"/>
      <c r="K269" s="489"/>
      <c r="L269" s="488"/>
      <c r="M269" s="488"/>
      <c r="N269" s="488"/>
      <c r="O269" s="488"/>
      <c r="P269" s="490"/>
      <c r="Q269" s="487"/>
      <c r="R269" s="488"/>
      <c r="S269" s="488"/>
      <c r="T269" s="488"/>
      <c r="U269" s="489"/>
      <c r="V269" s="488"/>
      <c r="W269" s="488"/>
      <c r="X269" s="488"/>
      <c r="Y269" s="488"/>
      <c r="Z269" s="490"/>
      <c r="AA269" s="487"/>
      <c r="AB269" s="488"/>
      <c r="AC269" s="488"/>
      <c r="AD269" s="488"/>
      <c r="AE269" s="489"/>
      <c r="AF269" s="1"/>
      <c r="AG269" s="1"/>
      <c r="AH269" s="487"/>
      <c r="AI269" s="488"/>
      <c r="AJ269" s="488"/>
      <c r="AK269" s="488"/>
      <c r="AL269" s="489"/>
      <c r="AM269" s="487"/>
      <c r="AN269" s="488"/>
      <c r="AO269" s="488"/>
      <c r="AP269" s="488"/>
      <c r="AQ269" s="489"/>
      <c r="AR269" s="488"/>
      <c r="AS269" s="498"/>
      <c r="AT269" s="498"/>
      <c r="AU269" s="498"/>
      <c r="AV269" s="499"/>
      <c r="AW269" s="487"/>
      <c r="AX269" s="498"/>
      <c r="AY269" s="498"/>
      <c r="AZ269" s="498"/>
      <c r="BA269" s="500"/>
      <c r="BB269" s="488"/>
      <c r="BC269" s="488"/>
      <c r="BD269" s="488"/>
      <c r="BE269" s="488"/>
      <c r="BF269" s="490"/>
      <c r="BG269" s="487"/>
      <c r="BH269" s="488"/>
      <c r="BI269" s="488"/>
      <c r="BJ269" s="488"/>
      <c r="BK269" s="489"/>
      <c r="BL269" s="488"/>
      <c r="BM269" s="488"/>
      <c r="BN269" s="488"/>
      <c r="BO269" s="488"/>
      <c r="BP269" s="490"/>
      <c r="BQ269" s="487"/>
      <c r="BR269" s="488"/>
      <c r="BS269" s="488"/>
      <c r="BT269" s="488"/>
      <c r="BU269" s="489"/>
      <c r="BV269" s="487"/>
      <c r="BW269" s="488"/>
      <c r="BX269" s="488"/>
      <c r="BY269" s="488"/>
      <c r="BZ269" s="489"/>
      <c r="CA269" s="26"/>
      <c r="CB269" s="488"/>
      <c r="CC269" s="488"/>
      <c r="CD269" s="488"/>
      <c r="CE269" s="488"/>
      <c r="CF269" s="490"/>
      <c r="CG269" s="487"/>
      <c r="CH269" s="488"/>
      <c r="CI269" s="488"/>
      <c r="CJ269" s="488"/>
      <c r="CK269" s="489"/>
      <c r="CL269" s="488"/>
      <c r="CM269" s="498"/>
      <c r="CN269" s="498"/>
      <c r="CO269" s="498"/>
      <c r="CP269" s="499"/>
      <c r="CQ269" s="487"/>
      <c r="CR269" s="498"/>
      <c r="CS269" s="498"/>
      <c r="CT269" s="498"/>
      <c r="CU269" s="500"/>
      <c r="CV269" s="488"/>
      <c r="CW269" s="498"/>
      <c r="CX269" s="498"/>
      <c r="CY269" s="498"/>
      <c r="CZ269" s="499"/>
      <c r="DA269" s="487"/>
      <c r="DB269" s="498"/>
      <c r="DC269" s="498"/>
      <c r="DD269" s="498"/>
      <c r="DE269" s="500"/>
      <c r="DF269" s="923"/>
      <c r="DG269" s="297"/>
      <c r="DH269" s="69"/>
      <c r="DI269" s="508"/>
      <c r="DJ269" s="509"/>
      <c r="DK269" s="509"/>
      <c r="DL269" s="510"/>
      <c r="DM269" s="511"/>
      <c r="DN269" s="511"/>
    </row>
    <row r="270" spans="1:118" ht="15" customHeight="1" thickBot="1">
      <c r="A270" s="522"/>
      <c r="B270" s="522"/>
      <c r="C270" s="523"/>
      <c r="D270" s="920"/>
      <c r="E270" s="1077"/>
      <c r="F270" s="1078"/>
      <c r="G270" s="491"/>
      <c r="H270" s="492"/>
      <c r="I270" s="492"/>
      <c r="J270" s="492"/>
      <c r="K270" s="493"/>
      <c r="L270" s="492"/>
      <c r="M270" s="492"/>
      <c r="N270" s="492"/>
      <c r="O270" s="492"/>
      <c r="P270" s="494"/>
      <c r="Q270" s="491"/>
      <c r="R270" s="492"/>
      <c r="S270" s="492"/>
      <c r="T270" s="492"/>
      <c r="U270" s="493"/>
      <c r="V270" s="492"/>
      <c r="W270" s="492"/>
      <c r="X270" s="492"/>
      <c r="Y270" s="492"/>
      <c r="Z270" s="494"/>
      <c r="AA270" s="491"/>
      <c r="AB270" s="492"/>
      <c r="AC270" s="492"/>
      <c r="AD270" s="492"/>
      <c r="AE270" s="493"/>
      <c r="AF270" s="1"/>
      <c r="AG270" s="1"/>
      <c r="AH270" s="491"/>
      <c r="AI270" s="492"/>
      <c r="AJ270" s="492"/>
      <c r="AK270" s="492"/>
      <c r="AL270" s="493"/>
      <c r="AM270" s="491"/>
      <c r="AN270" s="492"/>
      <c r="AO270" s="492"/>
      <c r="AP270" s="492"/>
      <c r="AQ270" s="493"/>
      <c r="AR270" s="492"/>
      <c r="AS270" s="501"/>
      <c r="AT270" s="501"/>
      <c r="AU270" s="501"/>
      <c r="AV270" s="502"/>
      <c r="AW270" s="491"/>
      <c r="AX270" s="501"/>
      <c r="AY270" s="501"/>
      <c r="AZ270" s="501"/>
      <c r="BA270" s="503"/>
      <c r="BB270" s="492"/>
      <c r="BC270" s="492"/>
      <c r="BD270" s="492"/>
      <c r="BE270" s="492"/>
      <c r="BF270" s="494"/>
      <c r="BG270" s="491"/>
      <c r="BH270" s="492"/>
      <c r="BI270" s="492"/>
      <c r="BJ270" s="492"/>
      <c r="BK270" s="493"/>
      <c r="BL270" s="492"/>
      <c r="BM270" s="492"/>
      <c r="BN270" s="492"/>
      <c r="BO270" s="492"/>
      <c r="BP270" s="494"/>
      <c r="BQ270" s="491"/>
      <c r="BR270" s="492"/>
      <c r="BS270" s="492"/>
      <c r="BT270" s="492"/>
      <c r="BU270" s="493"/>
      <c r="BV270" s="491"/>
      <c r="BW270" s="492"/>
      <c r="BX270" s="492"/>
      <c r="BY270" s="492"/>
      <c r="BZ270" s="493"/>
      <c r="CA270" s="27"/>
      <c r="CB270" s="492"/>
      <c r="CC270" s="492"/>
      <c r="CD270" s="492"/>
      <c r="CE270" s="492"/>
      <c r="CF270" s="494"/>
      <c r="CG270" s="491"/>
      <c r="CH270" s="492"/>
      <c r="CI270" s="492"/>
      <c r="CJ270" s="492"/>
      <c r="CK270" s="493"/>
      <c r="CL270" s="492"/>
      <c r="CM270" s="501"/>
      <c r="CN270" s="501"/>
      <c r="CO270" s="501"/>
      <c r="CP270" s="502"/>
      <c r="CQ270" s="491"/>
      <c r="CR270" s="501"/>
      <c r="CS270" s="501"/>
      <c r="CT270" s="501"/>
      <c r="CU270" s="503"/>
      <c r="CV270" s="492"/>
      <c r="CW270" s="501"/>
      <c r="CX270" s="501"/>
      <c r="CY270" s="501"/>
      <c r="CZ270" s="502"/>
      <c r="DA270" s="491"/>
      <c r="DB270" s="501"/>
      <c r="DC270" s="501"/>
      <c r="DD270" s="501"/>
      <c r="DE270" s="503"/>
      <c r="DF270" s="922"/>
      <c r="DG270" s="298"/>
      <c r="DH270" s="70"/>
      <c r="DI270" s="512"/>
      <c r="DJ270" s="513"/>
      <c r="DK270" s="513"/>
      <c r="DL270" s="514"/>
      <c r="DM270" s="515"/>
      <c r="DN270" s="515"/>
    </row>
    <row r="271" spans="1:118" ht="15" customHeight="1">
      <c r="A271" s="516"/>
      <c r="B271" s="516"/>
      <c r="C271" s="517"/>
      <c r="D271" s="921"/>
      <c r="E271" s="1079"/>
      <c r="F271" s="1080"/>
      <c r="G271" s="486"/>
      <c r="H271" s="483"/>
      <c r="I271" s="483"/>
      <c r="J271" s="483"/>
      <c r="K271" s="484"/>
      <c r="L271" s="483"/>
      <c r="M271" s="483"/>
      <c r="N271" s="483"/>
      <c r="O271" s="483"/>
      <c r="P271" s="485"/>
      <c r="Q271" s="486"/>
      <c r="R271" s="483"/>
      <c r="S271" s="483"/>
      <c r="T271" s="483"/>
      <c r="U271" s="484"/>
      <c r="V271" s="483"/>
      <c r="W271" s="483"/>
      <c r="X271" s="483"/>
      <c r="Y271" s="483"/>
      <c r="Z271" s="485"/>
      <c r="AA271" s="486"/>
      <c r="AB271" s="483"/>
      <c r="AC271" s="483"/>
      <c r="AD271" s="483"/>
      <c r="AE271" s="484"/>
      <c r="AF271" s="1"/>
      <c r="AG271" s="1"/>
      <c r="AH271" s="486"/>
      <c r="AI271" s="483"/>
      <c r="AJ271" s="483"/>
      <c r="AK271" s="483"/>
      <c r="AL271" s="484"/>
      <c r="AM271" s="486"/>
      <c r="AN271" s="483"/>
      <c r="AO271" s="483"/>
      <c r="AP271" s="483"/>
      <c r="AQ271" s="484"/>
      <c r="AR271" s="483"/>
      <c r="AS271" s="495"/>
      <c r="AT271" s="495"/>
      <c r="AU271" s="495"/>
      <c r="AV271" s="496"/>
      <c r="AW271" s="486"/>
      <c r="AX271" s="495"/>
      <c r="AY271" s="495"/>
      <c r="AZ271" s="495"/>
      <c r="BA271" s="497"/>
      <c r="BB271" s="483"/>
      <c r="BC271" s="483"/>
      <c r="BD271" s="483"/>
      <c r="BE271" s="483"/>
      <c r="BF271" s="485"/>
      <c r="BG271" s="486"/>
      <c r="BH271" s="483"/>
      <c r="BI271" s="483"/>
      <c r="BJ271" s="483"/>
      <c r="BK271" s="484"/>
      <c r="BL271" s="483"/>
      <c r="BM271" s="483"/>
      <c r="BN271" s="483"/>
      <c r="BO271" s="483"/>
      <c r="BP271" s="485"/>
      <c r="BQ271" s="486"/>
      <c r="BR271" s="483"/>
      <c r="BS271" s="483"/>
      <c r="BT271" s="483"/>
      <c r="BU271" s="484"/>
      <c r="BV271" s="486"/>
      <c r="BW271" s="483"/>
      <c r="BX271" s="483"/>
      <c r="BY271" s="483"/>
      <c r="BZ271" s="484"/>
      <c r="CA271" s="25"/>
      <c r="CB271" s="483"/>
      <c r="CC271" s="483"/>
      <c r="CD271" s="483"/>
      <c r="CE271" s="483"/>
      <c r="CF271" s="485"/>
      <c r="CG271" s="486"/>
      <c r="CH271" s="483"/>
      <c r="CI271" s="483"/>
      <c r="CJ271" s="483"/>
      <c r="CK271" s="484"/>
      <c r="CL271" s="483"/>
      <c r="CM271" s="495"/>
      <c r="CN271" s="495"/>
      <c r="CO271" s="495"/>
      <c r="CP271" s="496"/>
      <c r="CQ271" s="486"/>
      <c r="CR271" s="495"/>
      <c r="CS271" s="495"/>
      <c r="CT271" s="495"/>
      <c r="CU271" s="497"/>
      <c r="CV271" s="483"/>
      <c r="CW271" s="495"/>
      <c r="CX271" s="495"/>
      <c r="CY271" s="495"/>
      <c r="CZ271" s="496"/>
      <c r="DA271" s="486"/>
      <c r="DB271" s="495"/>
      <c r="DC271" s="495"/>
      <c r="DD271" s="495"/>
      <c r="DE271" s="497"/>
      <c r="DF271" s="924"/>
      <c r="DG271" s="296"/>
      <c r="DH271" s="68"/>
      <c r="DI271" s="504"/>
      <c r="DJ271" s="505"/>
      <c r="DK271" s="505"/>
      <c r="DL271" s="506"/>
      <c r="DM271" s="507"/>
      <c r="DN271" s="507"/>
    </row>
    <row r="272" spans="1:118" ht="15" customHeight="1">
      <c r="A272" s="519"/>
      <c r="B272" s="519"/>
      <c r="C272" s="520"/>
      <c r="D272" s="919"/>
      <c r="E272" s="1068"/>
      <c r="F272" s="1069"/>
      <c r="G272" s="487"/>
      <c r="H272" s="488"/>
      <c r="I272" s="488"/>
      <c r="J272" s="488"/>
      <c r="K272" s="489"/>
      <c r="L272" s="488"/>
      <c r="M272" s="488"/>
      <c r="N272" s="488"/>
      <c r="O272" s="488"/>
      <c r="P272" s="490"/>
      <c r="Q272" s="487"/>
      <c r="R272" s="488"/>
      <c r="S272" s="488"/>
      <c r="T272" s="488"/>
      <c r="U272" s="489"/>
      <c r="V272" s="488"/>
      <c r="W272" s="488"/>
      <c r="X272" s="488"/>
      <c r="Y272" s="488"/>
      <c r="Z272" s="490"/>
      <c r="AA272" s="487"/>
      <c r="AB272" s="488"/>
      <c r="AC272" s="488"/>
      <c r="AD272" s="488"/>
      <c r="AE272" s="489"/>
      <c r="AF272" s="1"/>
      <c r="AG272" s="1"/>
      <c r="AH272" s="487"/>
      <c r="AI272" s="488"/>
      <c r="AJ272" s="488"/>
      <c r="AK272" s="488"/>
      <c r="AL272" s="489"/>
      <c r="AM272" s="487"/>
      <c r="AN272" s="488"/>
      <c r="AO272" s="488"/>
      <c r="AP272" s="488"/>
      <c r="AQ272" s="489"/>
      <c r="AR272" s="488"/>
      <c r="AS272" s="498"/>
      <c r="AT272" s="498"/>
      <c r="AU272" s="498"/>
      <c r="AV272" s="499"/>
      <c r="AW272" s="487"/>
      <c r="AX272" s="498"/>
      <c r="AY272" s="498"/>
      <c r="AZ272" s="498"/>
      <c r="BA272" s="500"/>
      <c r="BB272" s="488"/>
      <c r="BC272" s="488"/>
      <c r="BD272" s="488"/>
      <c r="BE272" s="488"/>
      <c r="BF272" s="490"/>
      <c r="BG272" s="487"/>
      <c r="BH272" s="488"/>
      <c r="BI272" s="488"/>
      <c r="BJ272" s="488"/>
      <c r="BK272" s="489"/>
      <c r="BL272" s="488"/>
      <c r="BM272" s="488"/>
      <c r="BN272" s="488"/>
      <c r="BO272" s="488"/>
      <c r="BP272" s="490"/>
      <c r="BQ272" s="487"/>
      <c r="BR272" s="488"/>
      <c r="BS272" s="488"/>
      <c r="BT272" s="488"/>
      <c r="BU272" s="489"/>
      <c r="BV272" s="487"/>
      <c r="BW272" s="488"/>
      <c r="BX272" s="488"/>
      <c r="BY272" s="488"/>
      <c r="BZ272" s="489"/>
      <c r="CA272" s="26"/>
      <c r="CB272" s="488"/>
      <c r="CC272" s="488"/>
      <c r="CD272" s="488"/>
      <c r="CE272" s="488"/>
      <c r="CF272" s="490"/>
      <c r="CG272" s="487"/>
      <c r="CH272" s="488"/>
      <c r="CI272" s="488"/>
      <c r="CJ272" s="488"/>
      <c r="CK272" s="489"/>
      <c r="CL272" s="488"/>
      <c r="CM272" s="498"/>
      <c r="CN272" s="498"/>
      <c r="CO272" s="498"/>
      <c r="CP272" s="499"/>
      <c r="CQ272" s="487"/>
      <c r="CR272" s="498"/>
      <c r="CS272" s="498"/>
      <c r="CT272" s="498"/>
      <c r="CU272" s="500"/>
      <c r="CV272" s="488"/>
      <c r="CW272" s="498"/>
      <c r="CX272" s="498"/>
      <c r="CY272" s="498"/>
      <c r="CZ272" s="499"/>
      <c r="DA272" s="487"/>
      <c r="DB272" s="498"/>
      <c r="DC272" s="498"/>
      <c r="DD272" s="498"/>
      <c r="DE272" s="500"/>
      <c r="DF272" s="923"/>
      <c r="DG272" s="297"/>
      <c r="DH272" s="69"/>
      <c r="DI272" s="508"/>
      <c r="DJ272" s="509"/>
      <c r="DK272" s="509"/>
      <c r="DL272" s="510"/>
      <c r="DM272" s="511"/>
      <c r="DN272" s="511"/>
    </row>
    <row r="273" spans="1:118" ht="15" customHeight="1">
      <c r="A273" s="519"/>
      <c r="B273" s="519"/>
      <c r="C273" s="520"/>
      <c r="D273" s="919"/>
      <c r="E273" s="1068"/>
      <c r="F273" s="1069"/>
      <c r="G273" s="487"/>
      <c r="H273" s="488"/>
      <c r="I273" s="488"/>
      <c r="J273" s="488"/>
      <c r="K273" s="489"/>
      <c r="L273" s="488"/>
      <c r="M273" s="488"/>
      <c r="N273" s="488"/>
      <c r="O273" s="488"/>
      <c r="P273" s="490"/>
      <c r="Q273" s="487"/>
      <c r="R273" s="488"/>
      <c r="S273" s="488"/>
      <c r="T273" s="488"/>
      <c r="U273" s="489"/>
      <c r="V273" s="488"/>
      <c r="W273" s="488"/>
      <c r="X273" s="488"/>
      <c r="Y273" s="488"/>
      <c r="Z273" s="490"/>
      <c r="AA273" s="487"/>
      <c r="AB273" s="488"/>
      <c r="AC273" s="488"/>
      <c r="AD273" s="488"/>
      <c r="AE273" s="489"/>
      <c r="AF273" s="1"/>
      <c r="AG273" s="1"/>
      <c r="AH273" s="487"/>
      <c r="AI273" s="488"/>
      <c r="AJ273" s="488"/>
      <c r="AK273" s="488"/>
      <c r="AL273" s="489"/>
      <c r="AM273" s="487"/>
      <c r="AN273" s="488"/>
      <c r="AO273" s="488"/>
      <c r="AP273" s="488"/>
      <c r="AQ273" s="489"/>
      <c r="AR273" s="488"/>
      <c r="AS273" s="498"/>
      <c r="AT273" s="498"/>
      <c r="AU273" s="498"/>
      <c r="AV273" s="499"/>
      <c r="AW273" s="487"/>
      <c r="AX273" s="498"/>
      <c r="AY273" s="498"/>
      <c r="AZ273" s="498"/>
      <c r="BA273" s="500"/>
      <c r="BB273" s="488"/>
      <c r="BC273" s="488"/>
      <c r="BD273" s="488"/>
      <c r="BE273" s="488"/>
      <c r="BF273" s="490"/>
      <c r="BG273" s="487"/>
      <c r="BH273" s="488"/>
      <c r="BI273" s="488"/>
      <c r="BJ273" s="488"/>
      <c r="BK273" s="489"/>
      <c r="BL273" s="488"/>
      <c r="BM273" s="488"/>
      <c r="BN273" s="488"/>
      <c r="BO273" s="488"/>
      <c r="BP273" s="490"/>
      <c r="BQ273" s="487"/>
      <c r="BR273" s="488"/>
      <c r="BS273" s="488"/>
      <c r="BT273" s="488"/>
      <c r="BU273" s="489"/>
      <c r="BV273" s="487"/>
      <c r="BW273" s="488"/>
      <c r="BX273" s="488"/>
      <c r="BY273" s="488"/>
      <c r="BZ273" s="489"/>
      <c r="CA273" s="26"/>
      <c r="CB273" s="488"/>
      <c r="CC273" s="488"/>
      <c r="CD273" s="488"/>
      <c r="CE273" s="488"/>
      <c r="CF273" s="490"/>
      <c r="CG273" s="487"/>
      <c r="CH273" s="488"/>
      <c r="CI273" s="488"/>
      <c r="CJ273" s="488"/>
      <c r="CK273" s="489"/>
      <c r="CL273" s="488"/>
      <c r="CM273" s="498"/>
      <c r="CN273" s="498"/>
      <c r="CO273" s="498"/>
      <c r="CP273" s="499"/>
      <c r="CQ273" s="487"/>
      <c r="CR273" s="498"/>
      <c r="CS273" s="498"/>
      <c r="CT273" s="498"/>
      <c r="CU273" s="500"/>
      <c r="CV273" s="488"/>
      <c r="CW273" s="498"/>
      <c r="CX273" s="498"/>
      <c r="CY273" s="498"/>
      <c r="CZ273" s="499"/>
      <c r="DA273" s="487"/>
      <c r="DB273" s="498"/>
      <c r="DC273" s="498"/>
      <c r="DD273" s="498"/>
      <c r="DE273" s="500"/>
      <c r="DF273" s="923"/>
      <c r="DG273" s="297"/>
      <c r="DH273" s="69"/>
      <c r="DI273" s="508"/>
      <c r="DJ273" s="509"/>
      <c r="DK273" s="509"/>
      <c r="DL273" s="510"/>
      <c r="DM273" s="511"/>
      <c r="DN273" s="511"/>
    </row>
    <row r="274" spans="1:118" ht="15" customHeight="1">
      <c r="A274" s="519"/>
      <c r="B274" s="519"/>
      <c r="C274" s="520"/>
      <c r="D274" s="919"/>
      <c r="E274" s="1068"/>
      <c r="F274" s="1069"/>
      <c r="G274" s="487"/>
      <c r="H274" s="488"/>
      <c r="I274" s="488"/>
      <c r="J274" s="488"/>
      <c r="K274" s="489"/>
      <c r="L274" s="488"/>
      <c r="M274" s="488"/>
      <c r="N274" s="488"/>
      <c r="O274" s="488"/>
      <c r="P274" s="490"/>
      <c r="Q274" s="487"/>
      <c r="R274" s="488"/>
      <c r="S274" s="488"/>
      <c r="T274" s="488"/>
      <c r="U274" s="489"/>
      <c r="V274" s="488"/>
      <c r="W274" s="488"/>
      <c r="X274" s="488"/>
      <c r="Y274" s="488"/>
      <c r="Z274" s="490"/>
      <c r="AA274" s="487"/>
      <c r="AB274" s="488"/>
      <c r="AC274" s="488"/>
      <c r="AD274" s="488"/>
      <c r="AE274" s="489"/>
      <c r="AF274" s="1"/>
      <c r="AG274" s="1"/>
      <c r="AH274" s="487"/>
      <c r="AI274" s="488"/>
      <c r="AJ274" s="488"/>
      <c r="AK274" s="488"/>
      <c r="AL274" s="489"/>
      <c r="AM274" s="487"/>
      <c r="AN274" s="488"/>
      <c r="AO274" s="488"/>
      <c r="AP274" s="488"/>
      <c r="AQ274" s="489"/>
      <c r="AR274" s="488"/>
      <c r="AS274" s="498"/>
      <c r="AT274" s="498"/>
      <c r="AU274" s="498"/>
      <c r="AV274" s="499"/>
      <c r="AW274" s="487"/>
      <c r="AX274" s="498"/>
      <c r="AY274" s="498"/>
      <c r="AZ274" s="498"/>
      <c r="BA274" s="500"/>
      <c r="BB274" s="488"/>
      <c r="BC274" s="488"/>
      <c r="BD274" s="488"/>
      <c r="BE274" s="488"/>
      <c r="BF274" s="490"/>
      <c r="BG274" s="487"/>
      <c r="BH274" s="488"/>
      <c r="BI274" s="488"/>
      <c r="BJ274" s="488"/>
      <c r="BK274" s="489"/>
      <c r="BL274" s="488"/>
      <c r="BM274" s="488"/>
      <c r="BN274" s="488"/>
      <c r="BO274" s="488"/>
      <c r="BP274" s="490"/>
      <c r="BQ274" s="487"/>
      <c r="BR274" s="488"/>
      <c r="BS274" s="488"/>
      <c r="BT274" s="488"/>
      <c r="BU274" s="489"/>
      <c r="BV274" s="487"/>
      <c r="BW274" s="488"/>
      <c r="BX274" s="488"/>
      <c r="BY274" s="488"/>
      <c r="BZ274" s="489"/>
      <c r="CA274" s="26"/>
      <c r="CB274" s="488"/>
      <c r="CC274" s="488"/>
      <c r="CD274" s="488"/>
      <c r="CE274" s="488"/>
      <c r="CF274" s="490"/>
      <c r="CG274" s="487"/>
      <c r="CH274" s="488"/>
      <c r="CI274" s="488"/>
      <c r="CJ274" s="488"/>
      <c r="CK274" s="489"/>
      <c r="CL274" s="488"/>
      <c r="CM274" s="498"/>
      <c r="CN274" s="498"/>
      <c r="CO274" s="498"/>
      <c r="CP274" s="499"/>
      <c r="CQ274" s="487"/>
      <c r="CR274" s="498"/>
      <c r="CS274" s="498"/>
      <c r="CT274" s="498"/>
      <c r="CU274" s="500"/>
      <c r="CV274" s="488"/>
      <c r="CW274" s="498"/>
      <c r="CX274" s="498"/>
      <c r="CY274" s="498"/>
      <c r="CZ274" s="499"/>
      <c r="DA274" s="487"/>
      <c r="DB274" s="498"/>
      <c r="DC274" s="498"/>
      <c r="DD274" s="498"/>
      <c r="DE274" s="500"/>
      <c r="DF274" s="923"/>
      <c r="DG274" s="297"/>
      <c r="DH274" s="69"/>
      <c r="DI274" s="508"/>
      <c r="DJ274" s="509"/>
      <c r="DK274" s="509"/>
      <c r="DL274" s="510"/>
      <c r="DM274" s="511"/>
      <c r="DN274" s="511"/>
    </row>
    <row r="275" spans="1:118" ht="15" customHeight="1" thickBot="1">
      <c r="A275" s="522"/>
      <c r="B275" s="522"/>
      <c r="C275" s="523"/>
      <c r="D275" s="920"/>
      <c r="E275" s="1077"/>
      <c r="F275" s="1078"/>
      <c r="G275" s="491"/>
      <c r="H275" s="492"/>
      <c r="I275" s="492"/>
      <c r="J275" s="492"/>
      <c r="K275" s="493"/>
      <c r="L275" s="492"/>
      <c r="M275" s="492"/>
      <c r="N275" s="492"/>
      <c r="O275" s="492"/>
      <c r="P275" s="494"/>
      <c r="Q275" s="491"/>
      <c r="R275" s="492"/>
      <c r="S275" s="492"/>
      <c r="T275" s="492"/>
      <c r="U275" s="493"/>
      <c r="V275" s="492"/>
      <c r="W275" s="492"/>
      <c r="X275" s="492"/>
      <c r="Y275" s="492"/>
      <c r="Z275" s="494"/>
      <c r="AA275" s="491"/>
      <c r="AB275" s="492"/>
      <c r="AC275" s="492"/>
      <c r="AD275" s="492"/>
      <c r="AE275" s="493"/>
      <c r="AF275" s="1"/>
      <c r="AG275" s="1"/>
      <c r="AH275" s="491"/>
      <c r="AI275" s="492"/>
      <c r="AJ275" s="492"/>
      <c r="AK275" s="492"/>
      <c r="AL275" s="493"/>
      <c r="AM275" s="491"/>
      <c r="AN275" s="492"/>
      <c r="AO275" s="492"/>
      <c r="AP275" s="492"/>
      <c r="AQ275" s="493"/>
      <c r="AR275" s="492"/>
      <c r="AS275" s="501"/>
      <c r="AT275" s="501"/>
      <c r="AU275" s="501"/>
      <c r="AV275" s="502"/>
      <c r="AW275" s="491"/>
      <c r="AX275" s="501"/>
      <c r="AY275" s="501"/>
      <c r="AZ275" s="501"/>
      <c r="BA275" s="503"/>
      <c r="BB275" s="492"/>
      <c r="BC275" s="492"/>
      <c r="BD275" s="492"/>
      <c r="BE275" s="492"/>
      <c r="BF275" s="494"/>
      <c r="BG275" s="491"/>
      <c r="BH275" s="492"/>
      <c r="BI275" s="492"/>
      <c r="BJ275" s="492"/>
      <c r="BK275" s="493"/>
      <c r="BL275" s="492"/>
      <c r="BM275" s="492"/>
      <c r="BN275" s="492"/>
      <c r="BO275" s="492"/>
      <c r="BP275" s="494"/>
      <c r="BQ275" s="491"/>
      <c r="BR275" s="492"/>
      <c r="BS275" s="492"/>
      <c r="BT275" s="492"/>
      <c r="BU275" s="493"/>
      <c r="BV275" s="491"/>
      <c r="BW275" s="492"/>
      <c r="BX275" s="492"/>
      <c r="BY275" s="492"/>
      <c r="BZ275" s="493"/>
      <c r="CA275" s="27"/>
      <c r="CB275" s="492"/>
      <c r="CC275" s="492"/>
      <c r="CD275" s="492"/>
      <c r="CE275" s="492"/>
      <c r="CF275" s="494"/>
      <c r="CG275" s="491"/>
      <c r="CH275" s="492"/>
      <c r="CI275" s="492"/>
      <c r="CJ275" s="492"/>
      <c r="CK275" s="493"/>
      <c r="CL275" s="492"/>
      <c r="CM275" s="501"/>
      <c r="CN275" s="501"/>
      <c r="CO275" s="501"/>
      <c r="CP275" s="502"/>
      <c r="CQ275" s="491"/>
      <c r="CR275" s="501"/>
      <c r="CS275" s="501"/>
      <c r="CT275" s="501"/>
      <c r="CU275" s="503"/>
      <c r="CV275" s="492"/>
      <c r="CW275" s="501"/>
      <c r="CX275" s="501"/>
      <c r="CY275" s="501"/>
      <c r="CZ275" s="502"/>
      <c r="DA275" s="491"/>
      <c r="DB275" s="501"/>
      <c r="DC275" s="501"/>
      <c r="DD275" s="501"/>
      <c r="DE275" s="503"/>
      <c r="DF275" s="922"/>
      <c r="DG275" s="298"/>
      <c r="DH275" s="70"/>
      <c r="DI275" s="512"/>
      <c r="DJ275" s="513"/>
      <c r="DK275" s="513"/>
      <c r="DL275" s="514"/>
      <c r="DM275" s="515"/>
      <c r="DN275" s="515"/>
    </row>
    <row r="276" spans="1:118" ht="15" customHeight="1">
      <c r="A276" s="516"/>
      <c r="B276" s="516"/>
      <c r="C276" s="517"/>
      <c r="D276" s="921"/>
      <c r="E276" s="1079"/>
      <c r="F276" s="1080"/>
      <c r="G276" s="486"/>
      <c r="H276" s="483"/>
      <c r="I276" s="483"/>
      <c r="J276" s="483"/>
      <c r="K276" s="484"/>
      <c r="L276" s="483"/>
      <c r="M276" s="483"/>
      <c r="N276" s="483"/>
      <c r="O276" s="483"/>
      <c r="P276" s="485"/>
      <c r="Q276" s="486"/>
      <c r="R276" s="483"/>
      <c r="S276" s="483"/>
      <c r="T276" s="483"/>
      <c r="U276" s="484"/>
      <c r="V276" s="483"/>
      <c r="W276" s="483"/>
      <c r="X276" s="483"/>
      <c r="Y276" s="483"/>
      <c r="Z276" s="485"/>
      <c r="AA276" s="486"/>
      <c r="AB276" s="483"/>
      <c r="AC276" s="483"/>
      <c r="AD276" s="483"/>
      <c r="AE276" s="484"/>
      <c r="AF276" s="1"/>
      <c r="AG276" s="1"/>
      <c r="AH276" s="486"/>
      <c r="AI276" s="483"/>
      <c r="AJ276" s="483"/>
      <c r="AK276" s="483"/>
      <c r="AL276" s="484"/>
      <c r="AM276" s="486"/>
      <c r="AN276" s="483"/>
      <c r="AO276" s="483"/>
      <c r="AP276" s="483"/>
      <c r="AQ276" s="484"/>
      <c r="AR276" s="483"/>
      <c r="AS276" s="495"/>
      <c r="AT276" s="495"/>
      <c r="AU276" s="495"/>
      <c r="AV276" s="496"/>
      <c r="AW276" s="486"/>
      <c r="AX276" s="495"/>
      <c r="AY276" s="495"/>
      <c r="AZ276" s="495"/>
      <c r="BA276" s="497"/>
      <c r="BB276" s="483"/>
      <c r="BC276" s="483"/>
      <c r="BD276" s="483"/>
      <c r="BE276" s="483"/>
      <c r="BF276" s="485"/>
      <c r="BG276" s="486"/>
      <c r="BH276" s="483"/>
      <c r="BI276" s="483"/>
      <c r="BJ276" s="483"/>
      <c r="BK276" s="484"/>
      <c r="BL276" s="483"/>
      <c r="BM276" s="483"/>
      <c r="BN276" s="483"/>
      <c r="BO276" s="483"/>
      <c r="BP276" s="485"/>
      <c r="BQ276" s="486"/>
      <c r="BR276" s="483"/>
      <c r="BS276" s="483"/>
      <c r="BT276" s="483"/>
      <c r="BU276" s="484"/>
      <c r="BV276" s="486"/>
      <c r="BW276" s="483"/>
      <c r="BX276" s="483"/>
      <c r="BY276" s="483"/>
      <c r="BZ276" s="484"/>
      <c r="CA276" s="25"/>
      <c r="CB276" s="483"/>
      <c r="CC276" s="483"/>
      <c r="CD276" s="483"/>
      <c r="CE276" s="483"/>
      <c r="CF276" s="485"/>
      <c r="CG276" s="486"/>
      <c r="CH276" s="483"/>
      <c r="CI276" s="483"/>
      <c r="CJ276" s="483"/>
      <c r="CK276" s="484"/>
      <c r="CL276" s="483"/>
      <c r="CM276" s="495"/>
      <c r="CN276" s="495"/>
      <c r="CO276" s="495"/>
      <c r="CP276" s="496"/>
      <c r="CQ276" s="486"/>
      <c r="CR276" s="495"/>
      <c r="CS276" s="495"/>
      <c r="CT276" s="495"/>
      <c r="CU276" s="497"/>
      <c r="CV276" s="483"/>
      <c r="CW276" s="495"/>
      <c r="CX276" s="495"/>
      <c r="CY276" s="495"/>
      <c r="CZ276" s="496"/>
      <c r="DA276" s="486"/>
      <c r="DB276" s="495"/>
      <c r="DC276" s="495"/>
      <c r="DD276" s="495"/>
      <c r="DE276" s="497"/>
      <c r="DF276" s="924"/>
      <c r="DG276" s="296"/>
      <c r="DH276" s="68"/>
      <c r="DI276" s="504"/>
      <c r="DJ276" s="505"/>
      <c r="DK276" s="505"/>
      <c r="DL276" s="506"/>
      <c r="DM276" s="507"/>
      <c r="DN276" s="507"/>
    </row>
    <row r="277" spans="1:118" ht="15" customHeight="1">
      <c r="A277" s="519"/>
      <c r="B277" s="519"/>
      <c r="C277" s="520"/>
      <c r="D277" s="919"/>
      <c r="E277" s="1068"/>
      <c r="F277" s="1069"/>
      <c r="G277" s="487"/>
      <c r="H277" s="488"/>
      <c r="I277" s="488"/>
      <c r="J277" s="488"/>
      <c r="K277" s="489"/>
      <c r="L277" s="488"/>
      <c r="M277" s="488"/>
      <c r="N277" s="488"/>
      <c r="O277" s="488"/>
      <c r="P277" s="490"/>
      <c r="Q277" s="487"/>
      <c r="R277" s="488"/>
      <c r="S277" s="488"/>
      <c r="T277" s="488"/>
      <c r="U277" s="489"/>
      <c r="V277" s="488"/>
      <c r="W277" s="488"/>
      <c r="X277" s="488"/>
      <c r="Y277" s="488"/>
      <c r="Z277" s="490"/>
      <c r="AA277" s="487"/>
      <c r="AB277" s="488"/>
      <c r="AC277" s="488"/>
      <c r="AD277" s="488"/>
      <c r="AE277" s="489"/>
      <c r="AF277" s="1"/>
      <c r="AG277" s="1"/>
      <c r="AH277" s="487"/>
      <c r="AI277" s="488"/>
      <c r="AJ277" s="488"/>
      <c r="AK277" s="488"/>
      <c r="AL277" s="489"/>
      <c r="AM277" s="487"/>
      <c r="AN277" s="488"/>
      <c r="AO277" s="488"/>
      <c r="AP277" s="488"/>
      <c r="AQ277" s="489"/>
      <c r="AR277" s="488"/>
      <c r="AS277" s="498"/>
      <c r="AT277" s="498"/>
      <c r="AU277" s="498"/>
      <c r="AV277" s="499"/>
      <c r="AW277" s="487"/>
      <c r="AX277" s="498"/>
      <c r="AY277" s="498"/>
      <c r="AZ277" s="498"/>
      <c r="BA277" s="500"/>
      <c r="BB277" s="488"/>
      <c r="BC277" s="488"/>
      <c r="BD277" s="488"/>
      <c r="BE277" s="488"/>
      <c r="BF277" s="490"/>
      <c r="BG277" s="487"/>
      <c r="BH277" s="488"/>
      <c r="BI277" s="488"/>
      <c r="BJ277" s="488"/>
      <c r="BK277" s="489"/>
      <c r="BL277" s="488"/>
      <c r="BM277" s="488"/>
      <c r="BN277" s="488"/>
      <c r="BO277" s="488"/>
      <c r="BP277" s="490"/>
      <c r="BQ277" s="487"/>
      <c r="BR277" s="488"/>
      <c r="BS277" s="488"/>
      <c r="BT277" s="488"/>
      <c r="BU277" s="489"/>
      <c r="BV277" s="487"/>
      <c r="BW277" s="488"/>
      <c r="BX277" s="488"/>
      <c r="BY277" s="488"/>
      <c r="BZ277" s="489"/>
      <c r="CA277" s="26"/>
      <c r="CB277" s="488"/>
      <c r="CC277" s="488"/>
      <c r="CD277" s="488"/>
      <c r="CE277" s="488"/>
      <c r="CF277" s="490"/>
      <c r="CG277" s="487"/>
      <c r="CH277" s="488"/>
      <c r="CI277" s="488"/>
      <c r="CJ277" s="488"/>
      <c r="CK277" s="489"/>
      <c r="CL277" s="488"/>
      <c r="CM277" s="498"/>
      <c r="CN277" s="498"/>
      <c r="CO277" s="498"/>
      <c r="CP277" s="499"/>
      <c r="CQ277" s="487"/>
      <c r="CR277" s="498"/>
      <c r="CS277" s="498"/>
      <c r="CT277" s="498"/>
      <c r="CU277" s="500"/>
      <c r="CV277" s="488"/>
      <c r="CW277" s="498"/>
      <c r="CX277" s="498"/>
      <c r="CY277" s="498"/>
      <c r="CZ277" s="499"/>
      <c r="DA277" s="487"/>
      <c r="DB277" s="498"/>
      <c r="DC277" s="498"/>
      <c r="DD277" s="498"/>
      <c r="DE277" s="500"/>
      <c r="DF277" s="923"/>
      <c r="DG277" s="297"/>
      <c r="DH277" s="69"/>
      <c r="DI277" s="508"/>
      <c r="DJ277" s="509"/>
      <c r="DK277" s="509"/>
      <c r="DL277" s="510"/>
      <c r="DM277" s="511"/>
      <c r="DN277" s="511"/>
    </row>
    <row r="278" spans="1:118" ht="15" customHeight="1">
      <c r="A278" s="519"/>
      <c r="B278" s="519"/>
      <c r="C278" s="520"/>
      <c r="D278" s="919"/>
      <c r="E278" s="1068"/>
      <c r="F278" s="1069"/>
      <c r="G278" s="487"/>
      <c r="H278" s="488"/>
      <c r="I278" s="488"/>
      <c r="J278" s="488"/>
      <c r="K278" s="489"/>
      <c r="L278" s="488"/>
      <c r="M278" s="488"/>
      <c r="N278" s="488"/>
      <c r="O278" s="488"/>
      <c r="P278" s="490"/>
      <c r="Q278" s="487"/>
      <c r="R278" s="488"/>
      <c r="S278" s="488"/>
      <c r="T278" s="488"/>
      <c r="U278" s="489"/>
      <c r="V278" s="488"/>
      <c r="W278" s="488"/>
      <c r="X278" s="488"/>
      <c r="Y278" s="488"/>
      <c r="Z278" s="490"/>
      <c r="AA278" s="487"/>
      <c r="AB278" s="488"/>
      <c r="AC278" s="488"/>
      <c r="AD278" s="488"/>
      <c r="AE278" s="489"/>
      <c r="AF278" s="1"/>
      <c r="AG278" s="1"/>
      <c r="AH278" s="487"/>
      <c r="AI278" s="488"/>
      <c r="AJ278" s="488"/>
      <c r="AK278" s="488"/>
      <c r="AL278" s="489"/>
      <c r="AM278" s="487"/>
      <c r="AN278" s="488"/>
      <c r="AO278" s="488"/>
      <c r="AP278" s="488"/>
      <c r="AQ278" s="489"/>
      <c r="AR278" s="488"/>
      <c r="AS278" s="498"/>
      <c r="AT278" s="498"/>
      <c r="AU278" s="498"/>
      <c r="AV278" s="499"/>
      <c r="AW278" s="487"/>
      <c r="AX278" s="498"/>
      <c r="AY278" s="498"/>
      <c r="AZ278" s="498"/>
      <c r="BA278" s="500"/>
      <c r="BB278" s="488"/>
      <c r="BC278" s="488"/>
      <c r="BD278" s="488"/>
      <c r="BE278" s="488"/>
      <c r="BF278" s="490"/>
      <c r="BG278" s="487"/>
      <c r="BH278" s="488"/>
      <c r="BI278" s="488"/>
      <c r="BJ278" s="488"/>
      <c r="BK278" s="489"/>
      <c r="BL278" s="488"/>
      <c r="BM278" s="488"/>
      <c r="BN278" s="488"/>
      <c r="BO278" s="488"/>
      <c r="BP278" s="490"/>
      <c r="BQ278" s="487"/>
      <c r="BR278" s="488"/>
      <c r="BS278" s="488"/>
      <c r="BT278" s="488"/>
      <c r="BU278" s="489"/>
      <c r="BV278" s="487"/>
      <c r="BW278" s="488"/>
      <c r="BX278" s="488"/>
      <c r="BY278" s="488"/>
      <c r="BZ278" s="489"/>
      <c r="CA278" s="26"/>
      <c r="CB278" s="488"/>
      <c r="CC278" s="488"/>
      <c r="CD278" s="488"/>
      <c r="CE278" s="488"/>
      <c r="CF278" s="490"/>
      <c r="CG278" s="487"/>
      <c r="CH278" s="488"/>
      <c r="CI278" s="488"/>
      <c r="CJ278" s="488"/>
      <c r="CK278" s="489"/>
      <c r="CL278" s="488"/>
      <c r="CM278" s="498"/>
      <c r="CN278" s="498"/>
      <c r="CO278" s="498"/>
      <c r="CP278" s="499"/>
      <c r="CQ278" s="487"/>
      <c r="CR278" s="498"/>
      <c r="CS278" s="498"/>
      <c r="CT278" s="498"/>
      <c r="CU278" s="500"/>
      <c r="CV278" s="488"/>
      <c r="CW278" s="498"/>
      <c r="CX278" s="498"/>
      <c r="CY278" s="498"/>
      <c r="CZ278" s="499"/>
      <c r="DA278" s="487"/>
      <c r="DB278" s="498"/>
      <c r="DC278" s="498"/>
      <c r="DD278" s="498"/>
      <c r="DE278" s="500"/>
      <c r="DF278" s="923"/>
      <c r="DG278" s="297"/>
      <c r="DH278" s="69"/>
      <c r="DI278" s="508"/>
      <c r="DJ278" s="509"/>
      <c r="DK278" s="509"/>
      <c r="DL278" s="510"/>
      <c r="DM278" s="511"/>
      <c r="DN278" s="511"/>
    </row>
    <row r="279" spans="1:118" ht="15" customHeight="1">
      <c r="A279" s="519"/>
      <c r="B279" s="519"/>
      <c r="C279" s="520"/>
      <c r="D279" s="919"/>
      <c r="E279" s="1068"/>
      <c r="F279" s="1069"/>
      <c r="G279" s="487"/>
      <c r="H279" s="488"/>
      <c r="I279" s="488"/>
      <c r="J279" s="488"/>
      <c r="K279" s="489"/>
      <c r="L279" s="488"/>
      <c r="M279" s="488"/>
      <c r="N279" s="488"/>
      <c r="O279" s="488"/>
      <c r="P279" s="490"/>
      <c r="Q279" s="487"/>
      <c r="R279" s="488"/>
      <c r="S279" s="488"/>
      <c r="T279" s="488"/>
      <c r="U279" s="489"/>
      <c r="V279" s="488"/>
      <c r="W279" s="488"/>
      <c r="X279" s="488"/>
      <c r="Y279" s="488"/>
      <c r="Z279" s="490"/>
      <c r="AA279" s="487"/>
      <c r="AB279" s="488"/>
      <c r="AC279" s="488"/>
      <c r="AD279" s="488"/>
      <c r="AE279" s="489"/>
      <c r="AF279" s="1"/>
      <c r="AG279" s="1"/>
      <c r="AH279" s="487"/>
      <c r="AI279" s="488"/>
      <c r="AJ279" s="488"/>
      <c r="AK279" s="488"/>
      <c r="AL279" s="489"/>
      <c r="AM279" s="487"/>
      <c r="AN279" s="488"/>
      <c r="AO279" s="488"/>
      <c r="AP279" s="488"/>
      <c r="AQ279" s="489"/>
      <c r="AR279" s="488"/>
      <c r="AS279" s="498"/>
      <c r="AT279" s="498"/>
      <c r="AU279" s="498"/>
      <c r="AV279" s="499"/>
      <c r="AW279" s="487"/>
      <c r="AX279" s="498"/>
      <c r="AY279" s="498"/>
      <c r="AZ279" s="498"/>
      <c r="BA279" s="500"/>
      <c r="BB279" s="488"/>
      <c r="BC279" s="488"/>
      <c r="BD279" s="488"/>
      <c r="BE279" s="488"/>
      <c r="BF279" s="490"/>
      <c r="BG279" s="487"/>
      <c r="BH279" s="488"/>
      <c r="BI279" s="488"/>
      <c r="BJ279" s="488"/>
      <c r="BK279" s="489"/>
      <c r="BL279" s="488"/>
      <c r="BM279" s="488"/>
      <c r="BN279" s="488"/>
      <c r="BO279" s="488"/>
      <c r="BP279" s="490"/>
      <c r="BQ279" s="487"/>
      <c r="BR279" s="488"/>
      <c r="BS279" s="488"/>
      <c r="BT279" s="488"/>
      <c r="BU279" s="489"/>
      <c r="BV279" s="487"/>
      <c r="BW279" s="488"/>
      <c r="BX279" s="488"/>
      <c r="BY279" s="488"/>
      <c r="BZ279" s="489"/>
      <c r="CA279" s="26"/>
      <c r="CB279" s="488"/>
      <c r="CC279" s="488"/>
      <c r="CD279" s="488"/>
      <c r="CE279" s="488"/>
      <c r="CF279" s="490"/>
      <c r="CG279" s="487"/>
      <c r="CH279" s="488"/>
      <c r="CI279" s="488"/>
      <c r="CJ279" s="488"/>
      <c r="CK279" s="489"/>
      <c r="CL279" s="488"/>
      <c r="CM279" s="498"/>
      <c r="CN279" s="498"/>
      <c r="CO279" s="498"/>
      <c r="CP279" s="499"/>
      <c r="CQ279" s="487"/>
      <c r="CR279" s="498"/>
      <c r="CS279" s="498"/>
      <c r="CT279" s="498"/>
      <c r="CU279" s="500"/>
      <c r="CV279" s="488"/>
      <c r="CW279" s="498"/>
      <c r="CX279" s="498"/>
      <c r="CY279" s="498"/>
      <c r="CZ279" s="499"/>
      <c r="DA279" s="487"/>
      <c r="DB279" s="498"/>
      <c r="DC279" s="498"/>
      <c r="DD279" s="498"/>
      <c r="DE279" s="500"/>
      <c r="DF279" s="923"/>
      <c r="DG279" s="297"/>
      <c r="DH279" s="69"/>
      <c r="DI279" s="508"/>
      <c r="DJ279" s="509"/>
      <c r="DK279" s="509"/>
      <c r="DL279" s="510"/>
      <c r="DM279" s="511"/>
      <c r="DN279" s="511"/>
    </row>
    <row r="280" spans="1:118" ht="15" customHeight="1" thickBot="1">
      <c r="A280" s="522"/>
      <c r="B280" s="522"/>
      <c r="C280" s="523"/>
      <c r="D280" s="920"/>
      <c r="E280" s="1077"/>
      <c r="F280" s="1078"/>
      <c r="G280" s="491"/>
      <c r="H280" s="492"/>
      <c r="I280" s="492"/>
      <c r="J280" s="492"/>
      <c r="K280" s="493"/>
      <c r="L280" s="492"/>
      <c r="M280" s="492"/>
      <c r="N280" s="492"/>
      <c r="O280" s="492"/>
      <c r="P280" s="494"/>
      <c r="Q280" s="491"/>
      <c r="R280" s="492"/>
      <c r="S280" s="492"/>
      <c r="T280" s="492"/>
      <c r="U280" s="493"/>
      <c r="V280" s="492"/>
      <c r="W280" s="492"/>
      <c r="X280" s="492"/>
      <c r="Y280" s="492"/>
      <c r="Z280" s="494"/>
      <c r="AA280" s="491"/>
      <c r="AB280" s="492"/>
      <c r="AC280" s="492"/>
      <c r="AD280" s="492"/>
      <c r="AE280" s="493"/>
      <c r="AF280" s="1"/>
      <c r="AG280" s="1"/>
      <c r="AH280" s="491"/>
      <c r="AI280" s="492"/>
      <c r="AJ280" s="492"/>
      <c r="AK280" s="492"/>
      <c r="AL280" s="493"/>
      <c r="AM280" s="491"/>
      <c r="AN280" s="492"/>
      <c r="AO280" s="492"/>
      <c r="AP280" s="492"/>
      <c r="AQ280" s="493"/>
      <c r="AR280" s="492"/>
      <c r="AS280" s="501"/>
      <c r="AT280" s="501"/>
      <c r="AU280" s="501"/>
      <c r="AV280" s="502"/>
      <c r="AW280" s="491"/>
      <c r="AX280" s="501"/>
      <c r="AY280" s="501"/>
      <c r="AZ280" s="501"/>
      <c r="BA280" s="503"/>
      <c r="BB280" s="492"/>
      <c r="BC280" s="492"/>
      <c r="BD280" s="492"/>
      <c r="BE280" s="492"/>
      <c r="BF280" s="494"/>
      <c r="BG280" s="491"/>
      <c r="BH280" s="492"/>
      <c r="BI280" s="492"/>
      <c r="BJ280" s="492"/>
      <c r="BK280" s="493"/>
      <c r="BL280" s="492"/>
      <c r="BM280" s="492"/>
      <c r="BN280" s="492"/>
      <c r="BO280" s="492"/>
      <c r="BP280" s="494"/>
      <c r="BQ280" s="491"/>
      <c r="BR280" s="492"/>
      <c r="BS280" s="492"/>
      <c r="BT280" s="492"/>
      <c r="BU280" s="493"/>
      <c r="BV280" s="491"/>
      <c r="BW280" s="492"/>
      <c r="BX280" s="492"/>
      <c r="BY280" s="492"/>
      <c r="BZ280" s="493"/>
      <c r="CA280" s="27"/>
      <c r="CB280" s="492"/>
      <c r="CC280" s="492"/>
      <c r="CD280" s="492"/>
      <c r="CE280" s="492"/>
      <c r="CF280" s="494"/>
      <c r="CG280" s="491"/>
      <c r="CH280" s="492"/>
      <c r="CI280" s="492"/>
      <c r="CJ280" s="492"/>
      <c r="CK280" s="493"/>
      <c r="CL280" s="492"/>
      <c r="CM280" s="501"/>
      <c r="CN280" s="501"/>
      <c r="CO280" s="501"/>
      <c r="CP280" s="502"/>
      <c r="CQ280" s="491"/>
      <c r="CR280" s="501"/>
      <c r="CS280" s="501"/>
      <c r="CT280" s="501"/>
      <c r="CU280" s="503"/>
      <c r="CV280" s="492"/>
      <c r="CW280" s="501"/>
      <c r="CX280" s="501"/>
      <c r="CY280" s="501"/>
      <c r="CZ280" s="502"/>
      <c r="DA280" s="491"/>
      <c r="DB280" s="501"/>
      <c r="DC280" s="501"/>
      <c r="DD280" s="501"/>
      <c r="DE280" s="503"/>
      <c r="DF280" s="922"/>
      <c r="DG280" s="298"/>
      <c r="DH280" s="70"/>
      <c r="DI280" s="512"/>
      <c r="DJ280" s="513"/>
      <c r="DK280" s="513"/>
      <c r="DL280" s="514"/>
      <c r="DM280" s="515"/>
      <c r="DN280" s="515"/>
    </row>
    <row r="281" spans="1:118" ht="15" customHeight="1">
      <c r="A281" s="516"/>
      <c r="B281" s="516"/>
      <c r="C281" s="517"/>
      <c r="D281" s="921"/>
      <c r="E281" s="1079"/>
      <c r="F281" s="1080"/>
      <c r="G281" s="486"/>
      <c r="H281" s="483"/>
      <c r="I281" s="483"/>
      <c r="J281" s="483"/>
      <c r="K281" s="484"/>
      <c r="L281" s="483"/>
      <c r="M281" s="483"/>
      <c r="N281" s="483"/>
      <c r="O281" s="483"/>
      <c r="P281" s="485"/>
      <c r="Q281" s="486"/>
      <c r="R281" s="483"/>
      <c r="S281" s="483"/>
      <c r="T281" s="483"/>
      <c r="U281" s="484"/>
      <c r="V281" s="483"/>
      <c r="W281" s="483"/>
      <c r="X281" s="483"/>
      <c r="Y281" s="483"/>
      <c r="Z281" s="485"/>
      <c r="AA281" s="486"/>
      <c r="AB281" s="483"/>
      <c r="AC281" s="483"/>
      <c r="AD281" s="483"/>
      <c r="AE281" s="484"/>
      <c r="AF281" s="1"/>
      <c r="AG281" s="1"/>
      <c r="AH281" s="486"/>
      <c r="AI281" s="483"/>
      <c r="AJ281" s="483"/>
      <c r="AK281" s="483"/>
      <c r="AL281" s="484"/>
      <c r="AM281" s="486"/>
      <c r="AN281" s="483"/>
      <c r="AO281" s="483"/>
      <c r="AP281" s="483"/>
      <c r="AQ281" s="484"/>
      <c r="AR281" s="483"/>
      <c r="AS281" s="495"/>
      <c r="AT281" s="495"/>
      <c r="AU281" s="495"/>
      <c r="AV281" s="496"/>
      <c r="AW281" s="486"/>
      <c r="AX281" s="495"/>
      <c r="AY281" s="495"/>
      <c r="AZ281" s="495"/>
      <c r="BA281" s="497"/>
      <c r="BB281" s="483"/>
      <c r="BC281" s="483"/>
      <c r="BD281" s="483"/>
      <c r="BE281" s="483"/>
      <c r="BF281" s="485"/>
      <c r="BG281" s="486"/>
      <c r="BH281" s="483"/>
      <c r="BI281" s="483"/>
      <c r="BJ281" s="483"/>
      <c r="BK281" s="484"/>
      <c r="BL281" s="483"/>
      <c r="BM281" s="483"/>
      <c r="BN281" s="483"/>
      <c r="BO281" s="483"/>
      <c r="BP281" s="485"/>
      <c r="BQ281" s="486"/>
      <c r="BR281" s="483"/>
      <c r="BS281" s="483"/>
      <c r="BT281" s="483"/>
      <c r="BU281" s="484"/>
      <c r="BV281" s="486"/>
      <c r="BW281" s="483"/>
      <c r="BX281" s="483"/>
      <c r="BY281" s="483"/>
      <c r="BZ281" s="484"/>
      <c r="CA281" s="25"/>
      <c r="CB281" s="483"/>
      <c r="CC281" s="483"/>
      <c r="CD281" s="483"/>
      <c r="CE281" s="483"/>
      <c r="CF281" s="485"/>
      <c r="CG281" s="486"/>
      <c r="CH281" s="483"/>
      <c r="CI281" s="483"/>
      <c r="CJ281" s="483"/>
      <c r="CK281" s="484"/>
      <c r="CL281" s="483"/>
      <c r="CM281" s="495"/>
      <c r="CN281" s="495"/>
      <c r="CO281" s="495"/>
      <c r="CP281" s="496"/>
      <c r="CQ281" s="486"/>
      <c r="CR281" s="495"/>
      <c r="CS281" s="495"/>
      <c r="CT281" s="495"/>
      <c r="CU281" s="497"/>
      <c r="CV281" s="483"/>
      <c r="CW281" s="495"/>
      <c r="CX281" s="495"/>
      <c r="CY281" s="495"/>
      <c r="CZ281" s="496"/>
      <c r="DA281" s="486"/>
      <c r="DB281" s="495"/>
      <c r="DC281" s="495"/>
      <c r="DD281" s="495"/>
      <c r="DE281" s="497"/>
      <c r="DF281" s="924"/>
      <c r="DG281" s="296"/>
      <c r="DH281" s="68"/>
      <c r="DI281" s="504"/>
      <c r="DJ281" s="505"/>
      <c r="DK281" s="505"/>
      <c r="DL281" s="506"/>
      <c r="DM281" s="507"/>
      <c r="DN281" s="507"/>
    </row>
    <row r="282" spans="1:118" ht="15" customHeight="1">
      <c r="A282" s="519"/>
      <c r="B282" s="519"/>
      <c r="C282" s="520"/>
      <c r="D282" s="919"/>
      <c r="E282" s="1068"/>
      <c r="F282" s="1069"/>
      <c r="G282" s="487"/>
      <c r="H282" s="488"/>
      <c r="I282" s="488"/>
      <c r="J282" s="488"/>
      <c r="K282" s="489"/>
      <c r="L282" s="488"/>
      <c r="M282" s="488"/>
      <c r="N282" s="488"/>
      <c r="O282" s="488"/>
      <c r="P282" s="490"/>
      <c r="Q282" s="487"/>
      <c r="R282" s="488"/>
      <c r="S282" s="488"/>
      <c r="T282" s="488"/>
      <c r="U282" s="489"/>
      <c r="V282" s="488"/>
      <c r="W282" s="488"/>
      <c r="X282" s="488"/>
      <c r="Y282" s="488"/>
      <c r="Z282" s="490"/>
      <c r="AA282" s="487"/>
      <c r="AB282" s="488"/>
      <c r="AC282" s="488"/>
      <c r="AD282" s="488"/>
      <c r="AE282" s="489"/>
      <c r="AF282" s="1"/>
      <c r="AG282" s="1"/>
      <c r="AH282" s="487"/>
      <c r="AI282" s="488"/>
      <c r="AJ282" s="488"/>
      <c r="AK282" s="488"/>
      <c r="AL282" s="489"/>
      <c r="AM282" s="487"/>
      <c r="AN282" s="488"/>
      <c r="AO282" s="488"/>
      <c r="AP282" s="488"/>
      <c r="AQ282" s="489"/>
      <c r="AR282" s="488"/>
      <c r="AS282" s="498"/>
      <c r="AT282" s="498"/>
      <c r="AU282" s="498"/>
      <c r="AV282" s="499"/>
      <c r="AW282" s="487"/>
      <c r="AX282" s="498"/>
      <c r="AY282" s="498"/>
      <c r="AZ282" s="498"/>
      <c r="BA282" s="500"/>
      <c r="BB282" s="488"/>
      <c r="BC282" s="488"/>
      <c r="BD282" s="488"/>
      <c r="BE282" s="488"/>
      <c r="BF282" s="490"/>
      <c r="BG282" s="487"/>
      <c r="BH282" s="488"/>
      <c r="BI282" s="488"/>
      <c r="BJ282" s="488"/>
      <c r="BK282" s="489"/>
      <c r="BL282" s="488"/>
      <c r="BM282" s="488"/>
      <c r="BN282" s="488"/>
      <c r="BO282" s="488"/>
      <c r="BP282" s="490"/>
      <c r="BQ282" s="487"/>
      <c r="BR282" s="488"/>
      <c r="BS282" s="488"/>
      <c r="BT282" s="488"/>
      <c r="BU282" s="489"/>
      <c r="BV282" s="487"/>
      <c r="BW282" s="488"/>
      <c r="BX282" s="488"/>
      <c r="BY282" s="488"/>
      <c r="BZ282" s="489"/>
      <c r="CA282" s="26"/>
      <c r="CB282" s="488"/>
      <c r="CC282" s="488"/>
      <c r="CD282" s="488"/>
      <c r="CE282" s="488"/>
      <c r="CF282" s="490"/>
      <c r="CG282" s="487"/>
      <c r="CH282" s="488"/>
      <c r="CI282" s="488"/>
      <c r="CJ282" s="488"/>
      <c r="CK282" s="489"/>
      <c r="CL282" s="488"/>
      <c r="CM282" s="498"/>
      <c r="CN282" s="498"/>
      <c r="CO282" s="498"/>
      <c r="CP282" s="499"/>
      <c r="CQ282" s="487"/>
      <c r="CR282" s="498"/>
      <c r="CS282" s="498"/>
      <c r="CT282" s="498"/>
      <c r="CU282" s="500"/>
      <c r="CV282" s="488"/>
      <c r="CW282" s="498"/>
      <c r="CX282" s="498"/>
      <c r="CY282" s="498"/>
      <c r="CZ282" s="499"/>
      <c r="DA282" s="487"/>
      <c r="DB282" s="498"/>
      <c r="DC282" s="498"/>
      <c r="DD282" s="498"/>
      <c r="DE282" s="500"/>
      <c r="DF282" s="923"/>
      <c r="DG282" s="297"/>
      <c r="DH282" s="69"/>
      <c r="DI282" s="508"/>
      <c r="DJ282" s="509"/>
      <c r="DK282" s="509"/>
      <c r="DL282" s="510"/>
      <c r="DM282" s="511"/>
      <c r="DN282" s="511"/>
    </row>
    <row r="283" spans="1:118" ht="15" customHeight="1">
      <c r="A283" s="519"/>
      <c r="B283" s="519"/>
      <c r="C283" s="520"/>
      <c r="D283" s="919"/>
      <c r="E283" s="1068"/>
      <c r="F283" s="1069"/>
      <c r="G283" s="487"/>
      <c r="H283" s="488"/>
      <c r="I283" s="488"/>
      <c r="J283" s="488"/>
      <c r="K283" s="489"/>
      <c r="L283" s="488"/>
      <c r="M283" s="488"/>
      <c r="N283" s="488"/>
      <c r="O283" s="488"/>
      <c r="P283" s="490"/>
      <c r="Q283" s="487"/>
      <c r="R283" s="488"/>
      <c r="S283" s="488"/>
      <c r="T283" s="488"/>
      <c r="U283" s="489"/>
      <c r="V283" s="488"/>
      <c r="W283" s="488"/>
      <c r="X283" s="488"/>
      <c r="Y283" s="488"/>
      <c r="Z283" s="490"/>
      <c r="AA283" s="487"/>
      <c r="AB283" s="488"/>
      <c r="AC283" s="488"/>
      <c r="AD283" s="488"/>
      <c r="AE283" s="489"/>
      <c r="AF283" s="1"/>
      <c r="AG283" s="1"/>
      <c r="AH283" s="487"/>
      <c r="AI283" s="488"/>
      <c r="AJ283" s="488"/>
      <c r="AK283" s="488"/>
      <c r="AL283" s="489"/>
      <c r="AM283" s="487"/>
      <c r="AN283" s="488"/>
      <c r="AO283" s="488"/>
      <c r="AP283" s="488"/>
      <c r="AQ283" s="489"/>
      <c r="AR283" s="488"/>
      <c r="AS283" s="498"/>
      <c r="AT283" s="498"/>
      <c r="AU283" s="498"/>
      <c r="AV283" s="499"/>
      <c r="AW283" s="487"/>
      <c r="AX283" s="498"/>
      <c r="AY283" s="498"/>
      <c r="AZ283" s="498"/>
      <c r="BA283" s="500"/>
      <c r="BB283" s="488"/>
      <c r="BC283" s="488"/>
      <c r="BD283" s="488"/>
      <c r="BE283" s="488"/>
      <c r="BF283" s="490"/>
      <c r="BG283" s="487"/>
      <c r="BH283" s="488"/>
      <c r="BI283" s="488"/>
      <c r="BJ283" s="488"/>
      <c r="BK283" s="489"/>
      <c r="BL283" s="488"/>
      <c r="BM283" s="488"/>
      <c r="BN283" s="488"/>
      <c r="BO283" s="488"/>
      <c r="BP283" s="490"/>
      <c r="BQ283" s="487"/>
      <c r="BR283" s="488"/>
      <c r="BS283" s="488"/>
      <c r="BT283" s="488"/>
      <c r="BU283" s="489"/>
      <c r="BV283" s="487"/>
      <c r="BW283" s="488"/>
      <c r="BX283" s="488"/>
      <c r="BY283" s="488"/>
      <c r="BZ283" s="489"/>
      <c r="CA283" s="26"/>
      <c r="CB283" s="488"/>
      <c r="CC283" s="488"/>
      <c r="CD283" s="488"/>
      <c r="CE283" s="488"/>
      <c r="CF283" s="490"/>
      <c r="CG283" s="487"/>
      <c r="CH283" s="488"/>
      <c r="CI283" s="488"/>
      <c r="CJ283" s="488"/>
      <c r="CK283" s="489"/>
      <c r="CL283" s="488"/>
      <c r="CM283" s="498"/>
      <c r="CN283" s="498"/>
      <c r="CO283" s="498"/>
      <c r="CP283" s="499"/>
      <c r="CQ283" s="487"/>
      <c r="CR283" s="498"/>
      <c r="CS283" s="498"/>
      <c r="CT283" s="498"/>
      <c r="CU283" s="500"/>
      <c r="CV283" s="488"/>
      <c r="CW283" s="498"/>
      <c r="CX283" s="498"/>
      <c r="CY283" s="498"/>
      <c r="CZ283" s="499"/>
      <c r="DA283" s="487"/>
      <c r="DB283" s="498"/>
      <c r="DC283" s="498"/>
      <c r="DD283" s="498"/>
      <c r="DE283" s="500"/>
      <c r="DF283" s="923"/>
      <c r="DG283" s="297"/>
      <c r="DH283" s="69"/>
      <c r="DI283" s="508"/>
      <c r="DJ283" s="509"/>
      <c r="DK283" s="509"/>
      <c r="DL283" s="510"/>
      <c r="DM283" s="511"/>
      <c r="DN283" s="511"/>
    </row>
    <row r="284" spans="1:118" ht="15" customHeight="1">
      <c r="A284" s="519"/>
      <c r="B284" s="519"/>
      <c r="C284" s="520"/>
      <c r="D284" s="919"/>
      <c r="E284" s="1068"/>
      <c r="F284" s="1069"/>
      <c r="G284" s="487"/>
      <c r="H284" s="488"/>
      <c r="I284" s="488"/>
      <c r="J284" s="488"/>
      <c r="K284" s="489"/>
      <c r="L284" s="488"/>
      <c r="M284" s="488"/>
      <c r="N284" s="488"/>
      <c r="O284" s="488"/>
      <c r="P284" s="490"/>
      <c r="Q284" s="487"/>
      <c r="R284" s="488"/>
      <c r="S284" s="488"/>
      <c r="T284" s="488"/>
      <c r="U284" s="489"/>
      <c r="V284" s="488"/>
      <c r="W284" s="488"/>
      <c r="X284" s="488"/>
      <c r="Y284" s="488"/>
      <c r="Z284" s="490"/>
      <c r="AA284" s="487"/>
      <c r="AB284" s="488"/>
      <c r="AC284" s="488"/>
      <c r="AD284" s="488"/>
      <c r="AE284" s="489"/>
      <c r="AF284" s="1"/>
      <c r="AG284" s="1"/>
      <c r="AH284" s="487"/>
      <c r="AI284" s="488"/>
      <c r="AJ284" s="488"/>
      <c r="AK284" s="488"/>
      <c r="AL284" s="489"/>
      <c r="AM284" s="487"/>
      <c r="AN284" s="488"/>
      <c r="AO284" s="488"/>
      <c r="AP284" s="488"/>
      <c r="AQ284" s="489"/>
      <c r="AR284" s="488"/>
      <c r="AS284" s="498"/>
      <c r="AT284" s="498"/>
      <c r="AU284" s="498"/>
      <c r="AV284" s="499"/>
      <c r="AW284" s="487"/>
      <c r="AX284" s="498"/>
      <c r="AY284" s="498"/>
      <c r="AZ284" s="498"/>
      <c r="BA284" s="500"/>
      <c r="BB284" s="488"/>
      <c r="BC284" s="488"/>
      <c r="BD284" s="488"/>
      <c r="BE284" s="488"/>
      <c r="BF284" s="490"/>
      <c r="BG284" s="487"/>
      <c r="BH284" s="488"/>
      <c r="BI284" s="488"/>
      <c r="BJ284" s="488"/>
      <c r="BK284" s="489"/>
      <c r="BL284" s="488"/>
      <c r="BM284" s="488"/>
      <c r="BN284" s="488"/>
      <c r="BO284" s="488"/>
      <c r="BP284" s="490"/>
      <c r="BQ284" s="487"/>
      <c r="BR284" s="488"/>
      <c r="BS284" s="488"/>
      <c r="BT284" s="488"/>
      <c r="BU284" s="489"/>
      <c r="BV284" s="487"/>
      <c r="BW284" s="488"/>
      <c r="BX284" s="488"/>
      <c r="BY284" s="488"/>
      <c r="BZ284" s="489"/>
      <c r="CA284" s="26"/>
      <c r="CB284" s="488"/>
      <c r="CC284" s="488"/>
      <c r="CD284" s="488"/>
      <c r="CE284" s="488"/>
      <c r="CF284" s="490"/>
      <c r="CG284" s="487"/>
      <c r="CH284" s="488"/>
      <c r="CI284" s="488"/>
      <c r="CJ284" s="488"/>
      <c r="CK284" s="489"/>
      <c r="CL284" s="488"/>
      <c r="CM284" s="498"/>
      <c r="CN284" s="498"/>
      <c r="CO284" s="498"/>
      <c r="CP284" s="499"/>
      <c r="CQ284" s="487"/>
      <c r="CR284" s="498"/>
      <c r="CS284" s="498"/>
      <c r="CT284" s="498"/>
      <c r="CU284" s="500"/>
      <c r="CV284" s="488"/>
      <c r="CW284" s="498"/>
      <c r="CX284" s="498"/>
      <c r="CY284" s="498"/>
      <c r="CZ284" s="499"/>
      <c r="DA284" s="487"/>
      <c r="DB284" s="498"/>
      <c r="DC284" s="498"/>
      <c r="DD284" s="498"/>
      <c r="DE284" s="500"/>
      <c r="DF284" s="923"/>
      <c r="DG284" s="297"/>
      <c r="DH284" s="69"/>
      <c r="DI284" s="508"/>
      <c r="DJ284" s="509"/>
      <c r="DK284" s="509"/>
      <c r="DL284" s="510"/>
      <c r="DM284" s="511"/>
      <c r="DN284" s="511"/>
    </row>
    <row r="285" spans="1:118" ht="15" customHeight="1" thickBot="1">
      <c r="A285" s="522"/>
      <c r="B285" s="522"/>
      <c r="C285" s="523"/>
      <c r="D285" s="920"/>
      <c r="E285" s="1077"/>
      <c r="F285" s="1078"/>
      <c r="G285" s="491"/>
      <c r="H285" s="492"/>
      <c r="I285" s="492"/>
      <c r="J285" s="492"/>
      <c r="K285" s="493"/>
      <c r="L285" s="492"/>
      <c r="M285" s="492"/>
      <c r="N285" s="492"/>
      <c r="O285" s="492"/>
      <c r="P285" s="494"/>
      <c r="Q285" s="491"/>
      <c r="R285" s="492"/>
      <c r="S285" s="492"/>
      <c r="T285" s="492"/>
      <c r="U285" s="493"/>
      <c r="V285" s="492"/>
      <c r="W285" s="492"/>
      <c r="X285" s="492"/>
      <c r="Y285" s="492"/>
      <c r="Z285" s="494"/>
      <c r="AA285" s="491"/>
      <c r="AB285" s="492"/>
      <c r="AC285" s="492"/>
      <c r="AD285" s="492"/>
      <c r="AE285" s="493"/>
      <c r="AF285" s="1"/>
      <c r="AG285" s="1"/>
      <c r="AH285" s="491"/>
      <c r="AI285" s="492"/>
      <c r="AJ285" s="492"/>
      <c r="AK285" s="492"/>
      <c r="AL285" s="493"/>
      <c r="AM285" s="491"/>
      <c r="AN285" s="492"/>
      <c r="AO285" s="492"/>
      <c r="AP285" s="492"/>
      <c r="AQ285" s="493"/>
      <c r="AR285" s="492"/>
      <c r="AS285" s="501"/>
      <c r="AT285" s="501"/>
      <c r="AU285" s="501"/>
      <c r="AV285" s="502"/>
      <c r="AW285" s="491"/>
      <c r="AX285" s="501"/>
      <c r="AY285" s="501"/>
      <c r="AZ285" s="501"/>
      <c r="BA285" s="503"/>
      <c r="BB285" s="492"/>
      <c r="BC285" s="492"/>
      <c r="BD285" s="492"/>
      <c r="BE285" s="492"/>
      <c r="BF285" s="494"/>
      <c r="BG285" s="491"/>
      <c r="BH285" s="492"/>
      <c r="BI285" s="492"/>
      <c r="BJ285" s="492"/>
      <c r="BK285" s="493"/>
      <c r="BL285" s="492"/>
      <c r="BM285" s="492"/>
      <c r="BN285" s="492"/>
      <c r="BO285" s="492"/>
      <c r="BP285" s="494"/>
      <c r="BQ285" s="491"/>
      <c r="BR285" s="492"/>
      <c r="BS285" s="492"/>
      <c r="BT285" s="492"/>
      <c r="BU285" s="493"/>
      <c r="BV285" s="491"/>
      <c r="BW285" s="492"/>
      <c r="BX285" s="492"/>
      <c r="BY285" s="492"/>
      <c r="BZ285" s="493"/>
      <c r="CA285" s="27"/>
      <c r="CB285" s="492"/>
      <c r="CC285" s="492"/>
      <c r="CD285" s="492"/>
      <c r="CE285" s="492"/>
      <c r="CF285" s="494"/>
      <c r="CG285" s="491"/>
      <c r="CH285" s="492"/>
      <c r="CI285" s="492"/>
      <c r="CJ285" s="492"/>
      <c r="CK285" s="493"/>
      <c r="CL285" s="492"/>
      <c r="CM285" s="501"/>
      <c r="CN285" s="501"/>
      <c r="CO285" s="501"/>
      <c r="CP285" s="502"/>
      <c r="CQ285" s="491"/>
      <c r="CR285" s="501"/>
      <c r="CS285" s="501"/>
      <c r="CT285" s="501"/>
      <c r="CU285" s="503"/>
      <c r="CV285" s="492"/>
      <c r="CW285" s="501"/>
      <c r="CX285" s="501"/>
      <c r="CY285" s="501"/>
      <c r="CZ285" s="502"/>
      <c r="DA285" s="491"/>
      <c r="DB285" s="501"/>
      <c r="DC285" s="501"/>
      <c r="DD285" s="501"/>
      <c r="DE285" s="503"/>
      <c r="DF285" s="922"/>
      <c r="DG285" s="298"/>
      <c r="DH285" s="70"/>
      <c r="DI285" s="512"/>
      <c r="DJ285" s="513"/>
      <c r="DK285" s="513"/>
      <c r="DL285" s="514"/>
      <c r="DM285" s="515"/>
      <c r="DN285" s="515"/>
    </row>
    <row r="286" spans="1:118" ht="15" customHeight="1">
      <c r="A286" s="516"/>
      <c r="B286" s="516"/>
      <c r="C286" s="517"/>
      <c r="D286" s="921"/>
      <c r="E286" s="1079"/>
      <c r="F286" s="1080"/>
      <c r="G286" s="486"/>
      <c r="H286" s="483"/>
      <c r="I286" s="483"/>
      <c r="J286" s="483"/>
      <c r="K286" s="484"/>
      <c r="L286" s="483"/>
      <c r="M286" s="483"/>
      <c r="N286" s="483"/>
      <c r="O286" s="483"/>
      <c r="P286" s="485"/>
      <c r="Q286" s="486"/>
      <c r="R286" s="483"/>
      <c r="S286" s="483"/>
      <c r="T286" s="483"/>
      <c r="U286" s="484"/>
      <c r="V286" s="483"/>
      <c r="W286" s="483"/>
      <c r="X286" s="483"/>
      <c r="Y286" s="483"/>
      <c r="Z286" s="485"/>
      <c r="AA286" s="486"/>
      <c r="AB286" s="483"/>
      <c r="AC286" s="483"/>
      <c r="AD286" s="483"/>
      <c r="AE286" s="484"/>
      <c r="AF286" s="1"/>
      <c r="AG286" s="1"/>
      <c r="AH286" s="486"/>
      <c r="AI286" s="483"/>
      <c r="AJ286" s="483"/>
      <c r="AK286" s="483"/>
      <c r="AL286" s="484"/>
      <c r="AM286" s="486"/>
      <c r="AN286" s="483"/>
      <c r="AO286" s="483"/>
      <c r="AP286" s="483"/>
      <c r="AQ286" s="484"/>
      <c r="AR286" s="483"/>
      <c r="AS286" s="495"/>
      <c r="AT286" s="495"/>
      <c r="AU286" s="495"/>
      <c r="AV286" s="496"/>
      <c r="AW286" s="486"/>
      <c r="AX286" s="495"/>
      <c r="AY286" s="495"/>
      <c r="AZ286" s="495"/>
      <c r="BA286" s="497"/>
      <c r="BB286" s="483"/>
      <c r="BC286" s="483"/>
      <c r="BD286" s="483"/>
      <c r="BE286" s="483"/>
      <c r="BF286" s="485"/>
      <c r="BG286" s="486"/>
      <c r="BH286" s="483"/>
      <c r="BI286" s="483"/>
      <c r="BJ286" s="483"/>
      <c r="BK286" s="484"/>
      <c r="BL286" s="483"/>
      <c r="BM286" s="483"/>
      <c r="BN286" s="483"/>
      <c r="BO286" s="483"/>
      <c r="BP286" s="485"/>
      <c r="BQ286" s="486"/>
      <c r="BR286" s="483"/>
      <c r="BS286" s="483"/>
      <c r="BT286" s="483"/>
      <c r="BU286" s="484"/>
      <c r="BV286" s="486"/>
      <c r="BW286" s="483"/>
      <c r="BX286" s="483"/>
      <c r="BY286" s="483"/>
      <c r="BZ286" s="484"/>
      <c r="CA286" s="25"/>
      <c r="CB286" s="483"/>
      <c r="CC286" s="483"/>
      <c r="CD286" s="483"/>
      <c r="CE286" s="483"/>
      <c r="CF286" s="485"/>
      <c r="CG286" s="486"/>
      <c r="CH286" s="483"/>
      <c r="CI286" s="483"/>
      <c r="CJ286" s="483"/>
      <c r="CK286" s="484"/>
      <c r="CL286" s="483"/>
      <c r="CM286" s="495"/>
      <c r="CN286" s="495"/>
      <c r="CO286" s="495"/>
      <c r="CP286" s="496"/>
      <c r="CQ286" s="486"/>
      <c r="CR286" s="495"/>
      <c r="CS286" s="495"/>
      <c r="CT286" s="495"/>
      <c r="CU286" s="497"/>
      <c r="CV286" s="483"/>
      <c r="CW286" s="495"/>
      <c r="CX286" s="495"/>
      <c r="CY286" s="495"/>
      <c r="CZ286" s="496"/>
      <c r="DA286" s="486"/>
      <c r="DB286" s="495"/>
      <c r="DC286" s="495"/>
      <c r="DD286" s="495"/>
      <c r="DE286" s="497"/>
      <c r="DF286" s="924"/>
      <c r="DG286" s="296"/>
      <c r="DH286" s="68"/>
      <c r="DI286" s="504"/>
      <c r="DJ286" s="505"/>
      <c r="DK286" s="505"/>
      <c r="DL286" s="506"/>
      <c r="DM286" s="507"/>
      <c r="DN286" s="507"/>
    </row>
    <row r="287" spans="1:118" ht="15" customHeight="1">
      <c r="A287" s="519"/>
      <c r="B287" s="519"/>
      <c r="C287" s="520"/>
      <c r="D287" s="919"/>
      <c r="E287" s="1068"/>
      <c r="F287" s="1069"/>
      <c r="G287" s="487"/>
      <c r="H287" s="488"/>
      <c r="I287" s="488"/>
      <c r="J287" s="488"/>
      <c r="K287" s="489"/>
      <c r="L287" s="488"/>
      <c r="M287" s="488"/>
      <c r="N287" s="488"/>
      <c r="O287" s="488"/>
      <c r="P287" s="490"/>
      <c r="Q287" s="487"/>
      <c r="R287" s="488"/>
      <c r="S287" s="488"/>
      <c r="T287" s="488"/>
      <c r="U287" s="489"/>
      <c r="V287" s="488"/>
      <c r="W287" s="488"/>
      <c r="X287" s="488"/>
      <c r="Y287" s="488"/>
      <c r="Z287" s="490"/>
      <c r="AA287" s="487"/>
      <c r="AB287" s="488"/>
      <c r="AC287" s="488"/>
      <c r="AD287" s="488"/>
      <c r="AE287" s="489"/>
      <c r="AF287" s="1"/>
      <c r="AG287" s="1"/>
      <c r="AH287" s="487"/>
      <c r="AI287" s="488"/>
      <c r="AJ287" s="488"/>
      <c r="AK287" s="488"/>
      <c r="AL287" s="489"/>
      <c r="AM287" s="487"/>
      <c r="AN287" s="488"/>
      <c r="AO287" s="488"/>
      <c r="AP287" s="488"/>
      <c r="AQ287" s="489"/>
      <c r="AR287" s="488"/>
      <c r="AS287" s="498"/>
      <c r="AT287" s="498"/>
      <c r="AU287" s="498"/>
      <c r="AV287" s="499"/>
      <c r="AW287" s="487"/>
      <c r="AX287" s="498"/>
      <c r="AY287" s="498"/>
      <c r="AZ287" s="498"/>
      <c r="BA287" s="500"/>
      <c r="BB287" s="488"/>
      <c r="BC287" s="488"/>
      <c r="BD287" s="488"/>
      <c r="BE287" s="488"/>
      <c r="BF287" s="490"/>
      <c r="BG287" s="487"/>
      <c r="BH287" s="488"/>
      <c r="BI287" s="488"/>
      <c r="BJ287" s="488"/>
      <c r="BK287" s="489"/>
      <c r="BL287" s="488"/>
      <c r="BM287" s="488"/>
      <c r="BN287" s="488"/>
      <c r="BO287" s="488"/>
      <c r="BP287" s="490"/>
      <c r="BQ287" s="487"/>
      <c r="BR287" s="488"/>
      <c r="BS287" s="488"/>
      <c r="BT287" s="488"/>
      <c r="BU287" s="489"/>
      <c r="BV287" s="487"/>
      <c r="BW287" s="488"/>
      <c r="BX287" s="488"/>
      <c r="BY287" s="488"/>
      <c r="BZ287" s="489"/>
      <c r="CA287" s="26"/>
      <c r="CB287" s="488"/>
      <c r="CC287" s="488"/>
      <c r="CD287" s="488"/>
      <c r="CE287" s="488"/>
      <c r="CF287" s="490"/>
      <c r="CG287" s="487"/>
      <c r="CH287" s="488"/>
      <c r="CI287" s="488"/>
      <c r="CJ287" s="488"/>
      <c r="CK287" s="489"/>
      <c r="CL287" s="488"/>
      <c r="CM287" s="498"/>
      <c r="CN287" s="498"/>
      <c r="CO287" s="498"/>
      <c r="CP287" s="499"/>
      <c r="CQ287" s="487"/>
      <c r="CR287" s="498"/>
      <c r="CS287" s="498"/>
      <c r="CT287" s="498"/>
      <c r="CU287" s="500"/>
      <c r="CV287" s="488"/>
      <c r="CW287" s="498"/>
      <c r="CX287" s="498"/>
      <c r="CY287" s="498"/>
      <c r="CZ287" s="499"/>
      <c r="DA287" s="487"/>
      <c r="DB287" s="498"/>
      <c r="DC287" s="498"/>
      <c r="DD287" s="498"/>
      <c r="DE287" s="500"/>
      <c r="DF287" s="923"/>
      <c r="DG287" s="297"/>
      <c r="DH287" s="69"/>
      <c r="DI287" s="508"/>
      <c r="DJ287" s="509"/>
      <c r="DK287" s="509"/>
      <c r="DL287" s="510"/>
      <c r="DM287" s="511"/>
      <c r="DN287" s="511"/>
    </row>
    <row r="288" spans="1:118" ht="15" customHeight="1">
      <c r="A288" s="519"/>
      <c r="B288" s="519"/>
      <c r="C288" s="520"/>
      <c r="D288" s="919"/>
      <c r="E288" s="1068"/>
      <c r="F288" s="1069"/>
      <c r="G288" s="487"/>
      <c r="H288" s="488"/>
      <c r="I288" s="488"/>
      <c r="J288" s="488"/>
      <c r="K288" s="489"/>
      <c r="L288" s="488"/>
      <c r="M288" s="488"/>
      <c r="N288" s="488"/>
      <c r="O288" s="488"/>
      <c r="P288" s="490"/>
      <c r="Q288" s="487"/>
      <c r="R288" s="488"/>
      <c r="S288" s="488"/>
      <c r="T288" s="488"/>
      <c r="U288" s="489"/>
      <c r="V288" s="488"/>
      <c r="W288" s="488"/>
      <c r="X288" s="488"/>
      <c r="Y288" s="488"/>
      <c r="Z288" s="490"/>
      <c r="AA288" s="487"/>
      <c r="AB288" s="488"/>
      <c r="AC288" s="488"/>
      <c r="AD288" s="488"/>
      <c r="AE288" s="489"/>
      <c r="AF288" s="1"/>
      <c r="AG288" s="1"/>
      <c r="AH288" s="487"/>
      <c r="AI288" s="488"/>
      <c r="AJ288" s="488"/>
      <c r="AK288" s="488"/>
      <c r="AL288" s="489"/>
      <c r="AM288" s="487"/>
      <c r="AN288" s="488"/>
      <c r="AO288" s="488"/>
      <c r="AP288" s="488"/>
      <c r="AQ288" s="489"/>
      <c r="AR288" s="488"/>
      <c r="AS288" s="498"/>
      <c r="AT288" s="498"/>
      <c r="AU288" s="498"/>
      <c r="AV288" s="499"/>
      <c r="AW288" s="487"/>
      <c r="AX288" s="498"/>
      <c r="AY288" s="498"/>
      <c r="AZ288" s="498"/>
      <c r="BA288" s="500"/>
      <c r="BB288" s="488"/>
      <c r="BC288" s="488"/>
      <c r="BD288" s="488"/>
      <c r="BE288" s="488"/>
      <c r="BF288" s="490"/>
      <c r="BG288" s="487"/>
      <c r="BH288" s="488"/>
      <c r="BI288" s="488"/>
      <c r="BJ288" s="488"/>
      <c r="BK288" s="489"/>
      <c r="BL288" s="488"/>
      <c r="BM288" s="488"/>
      <c r="BN288" s="488"/>
      <c r="BO288" s="488"/>
      <c r="BP288" s="490"/>
      <c r="BQ288" s="487"/>
      <c r="BR288" s="488"/>
      <c r="BS288" s="488"/>
      <c r="BT288" s="488"/>
      <c r="BU288" s="489"/>
      <c r="BV288" s="487"/>
      <c r="BW288" s="488"/>
      <c r="BX288" s="488"/>
      <c r="BY288" s="488"/>
      <c r="BZ288" s="489"/>
      <c r="CA288" s="26"/>
      <c r="CB288" s="488"/>
      <c r="CC288" s="488"/>
      <c r="CD288" s="488"/>
      <c r="CE288" s="488"/>
      <c r="CF288" s="490"/>
      <c r="CG288" s="487"/>
      <c r="CH288" s="488"/>
      <c r="CI288" s="488"/>
      <c r="CJ288" s="488"/>
      <c r="CK288" s="489"/>
      <c r="CL288" s="488"/>
      <c r="CM288" s="498"/>
      <c r="CN288" s="498"/>
      <c r="CO288" s="498"/>
      <c r="CP288" s="499"/>
      <c r="CQ288" s="487"/>
      <c r="CR288" s="498"/>
      <c r="CS288" s="498"/>
      <c r="CT288" s="498"/>
      <c r="CU288" s="500"/>
      <c r="CV288" s="488"/>
      <c r="CW288" s="498"/>
      <c r="CX288" s="498"/>
      <c r="CY288" s="498"/>
      <c r="CZ288" s="499"/>
      <c r="DA288" s="487"/>
      <c r="DB288" s="498"/>
      <c r="DC288" s="498"/>
      <c r="DD288" s="498"/>
      <c r="DE288" s="500"/>
      <c r="DF288" s="923"/>
      <c r="DG288" s="297"/>
      <c r="DH288" s="69"/>
      <c r="DI288" s="508"/>
      <c r="DJ288" s="509"/>
      <c r="DK288" s="509"/>
      <c r="DL288" s="510"/>
      <c r="DM288" s="511"/>
      <c r="DN288" s="511"/>
    </row>
    <row r="289" spans="1:118" ht="15" customHeight="1">
      <c r="A289" s="519"/>
      <c r="B289" s="519"/>
      <c r="C289" s="520"/>
      <c r="D289" s="919"/>
      <c r="E289" s="1068"/>
      <c r="F289" s="1069"/>
      <c r="G289" s="487"/>
      <c r="H289" s="488"/>
      <c r="I289" s="488"/>
      <c r="J289" s="488"/>
      <c r="K289" s="489"/>
      <c r="L289" s="488"/>
      <c r="M289" s="488"/>
      <c r="N289" s="488"/>
      <c r="O289" s="488"/>
      <c r="P289" s="490"/>
      <c r="Q289" s="487"/>
      <c r="R289" s="488"/>
      <c r="S289" s="488"/>
      <c r="T289" s="488"/>
      <c r="U289" s="489"/>
      <c r="V289" s="488"/>
      <c r="W289" s="488"/>
      <c r="X289" s="488"/>
      <c r="Y289" s="488"/>
      <c r="Z289" s="490"/>
      <c r="AA289" s="487"/>
      <c r="AB289" s="488"/>
      <c r="AC289" s="488"/>
      <c r="AD289" s="488"/>
      <c r="AE289" s="489"/>
      <c r="AF289" s="1"/>
      <c r="AG289" s="1"/>
      <c r="AH289" s="487"/>
      <c r="AI289" s="488"/>
      <c r="AJ289" s="488"/>
      <c r="AK289" s="488"/>
      <c r="AL289" s="489"/>
      <c r="AM289" s="487"/>
      <c r="AN289" s="488"/>
      <c r="AO289" s="488"/>
      <c r="AP289" s="488"/>
      <c r="AQ289" s="489"/>
      <c r="AR289" s="488"/>
      <c r="AS289" s="498"/>
      <c r="AT289" s="498"/>
      <c r="AU289" s="498"/>
      <c r="AV289" s="499"/>
      <c r="AW289" s="487"/>
      <c r="AX289" s="498"/>
      <c r="AY289" s="498"/>
      <c r="AZ289" s="498"/>
      <c r="BA289" s="500"/>
      <c r="BB289" s="488"/>
      <c r="BC289" s="488"/>
      <c r="BD289" s="488"/>
      <c r="BE289" s="488"/>
      <c r="BF289" s="490"/>
      <c r="BG289" s="487"/>
      <c r="BH289" s="488"/>
      <c r="BI289" s="488"/>
      <c r="BJ289" s="488"/>
      <c r="BK289" s="489"/>
      <c r="BL289" s="488"/>
      <c r="BM289" s="488"/>
      <c r="BN289" s="488"/>
      <c r="BO289" s="488"/>
      <c r="BP289" s="490"/>
      <c r="BQ289" s="487"/>
      <c r="BR289" s="488"/>
      <c r="BS289" s="488"/>
      <c r="BT289" s="488"/>
      <c r="BU289" s="489"/>
      <c r="BV289" s="487"/>
      <c r="BW289" s="488"/>
      <c r="BX289" s="488"/>
      <c r="BY289" s="488"/>
      <c r="BZ289" s="489"/>
      <c r="CA289" s="26"/>
      <c r="CB289" s="488"/>
      <c r="CC289" s="488"/>
      <c r="CD289" s="488"/>
      <c r="CE289" s="488"/>
      <c r="CF289" s="490"/>
      <c r="CG289" s="487"/>
      <c r="CH289" s="488"/>
      <c r="CI289" s="488"/>
      <c r="CJ289" s="488"/>
      <c r="CK289" s="489"/>
      <c r="CL289" s="488"/>
      <c r="CM289" s="498"/>
      <c r="CN289" s="498"/>
      <c r="CO289" s="498"/>
      <c r="CP289" s="499"/>
      <c r="CQ289" s="487"/>
      <c r="CR289" s="498"/>
      <c r="CS289" s="498"/>
      <c r="CT289" s="498"/>
      <c r="CU289" s="500"/>
      <c r="CV289" s="488"/>
      <c r="CW289" s="498"/>
      <c r="CX289" s="498"/>
      <c r="CY289" s="498"/>
      <c r="CZ289" s="499"/>
      <c r="DA289" s="487"/>
      <c r="DB289" s="498"/>
      <c r="DC289" s="498"/>
      <c r="DD289" s="498"/>
      <c r="DE289" s="500"/>
      <c r="DF289" s="923"/>
      <c r="DG289" s="297"/>
      <c r="DH289" s="69"/>
      <c r="DI289" s="508"/>
      <c r="DJ289" s="509"/>
      <c r="DK289" s="509"/>
      <c r="DL289" s="510"/>
      <c r="DM289" s="511"/>
      <c r="DN289" s="511"/>
    </row>
    <row r="290" spans="1:118" ht="15" customHeight="1" thickBot="1">
      <c r="A290" s="522"/>
      <c r="B290" s="522"/>
      <c r="C290" s="523"/>
      <c r="D290" s="920"/>
      <c r="E290" s="1077"/>
      <c r="F290" s="1078"/>
      <c r="G290" s="491"/>
      <c r="H290" s="492"/>
      <c r="I290" s="492"/>
      <c r="J290" s="492"/>
      <c r="K290" s="493"/>
      <c r="L290" s="492"/>
      <c r="M290" s="492"/>
      <c r="N290" s="492"/>
      <c r="O290" s="492"/>
      <c r="P290" s="494"/>
      <c r="Q290" s="491"/>
      <c r="R290" s="492"/>
      <c r="S290" s="492"/>
      <c r="T290" s="492"/>
      <c r="U290" s="493"/>
      <c r="V290" s="492"/>
      <c r="W290" s="492"/>
      <c r="X290" s="492"/>
      <c r="Y290" s="492"/>
      <c r="Z290" s="494"/>
      <c r="AA290" s="491"/>
      <c r="AB290" s="492"/>
      <c r="AC290" s="492"/>
      <c r="AD290" s="492"/>
      <c r="AE290" s="493"/>
      <c r="AF290" s="1"/>
      <c r="AG290" s="1"/>
      <c r="AH290" s="491"/>
      <c r="AI290" s="492"/>
      <c r="AJ290" s="492"/>
      <c r="AK290" s="492"/>
      <c r="AL290" s="493"/>
      <c r="AM290" s="491"/>
      <c r="AN290" s="492"/>
      <c r="AO290" s="492"/>
      <c r="AP290" s="492"/>
      <c r="AQ290" s="493"/>
      <c r="AR290" s="492"/>
      <c r="AS290" s="501"/>
      <c r="AT290" s="501"/>
      <c r="AU290" s="501"/>
      <c r="AV290" s="502"/>
      <c r="AW290" s="491"/>
      <c r="AX290" s="501"/>
      <c r="AY290" s="501"/>
      <c r="AZ290" s="501"/>
      <c r="BA290" s="503"/>
      <c r="BB290" s="492"/>
      <c r="BC290" s="492"/>
      <c r="BD290" s="492"/>
      <c r="BE290" s="492"/>
      <c r="BF290" s="494"/>
      <c r="BG290" s="491"/>
      <c r="BH290" s="492"/>
      <c r="BI290" s="492"/>
      <c r="BJ290" s="492"/>
      <c r="BK290" s="493"/>
      <c r="BL290" s="492"/>
      <c r="BM290" s="492"/>
      <c r="BN290" s="492"/>
      <c r="BO290" s="492"/>
      <c r="BP290" s="494"/>
      <c r="BQ290" s="491"/>
      <c r="BR290" s="492"/>
      <c r="BS290" s="492"/>
      <c r="BT290" s="492"/>
      <c r="BU290" s="493"/>
      <c r="BV290" s="491"/>
      <c r="BW290" s="492"/>
      <c r="BX290" s="492"/>
      <c r="BY290" s="492"/>
      <c r="BZ290" s="493"/>
      <c r="CA290" s="27"/>
      <c r="CB290" s="492"/>
      <c r="CC290" s="492"/>
      <c r="CD290" s="492"/>
      <c r="CE290" s="492"/>
      <c r="CF290" s="494"/>
      <c r="CG290" s="491"/>
      <c r="CH290" s="492"/>
      <c r="CI290" s="492"/>
      <c r="CJ290" s="492"/>
      <c r="CK290" s="493"/>
      <c r="CL290" s="492"/>
      <c r="CM290" s="501"/>
      <c r="CN290" s="501"/>
      <c r="CO290" s="501"/>
      <c r="CP290" s="502"/>
      <c r="CQ290" s="491"/>
      <c r="CR290" s="501"/>
      <c r="CS290" s="501"/>
      <c r="CT290" s="501"/>
      <c r="CU290" s="503"/>
      <c r="CV290" s="492"/>
      <c r="CW290" s="501"/>
      <c r="CX290" s="501"/>
      <c r="CY290" s="501"/>
      <c r="CZ290" s="502"/>
      <c r="DA290" s="491"/>
      <c r="DB290" s="501"/>
      <c r="DC290" s="501"/>
      <c r="DD290" s="501"/>
      <c r="DE290" s="503"/>
      <c r="DF290" s="922"/>
      <c r="DG290" s="298"/>
      <c r="DH290" s="70"/>
      <c r="DI290" s="512"/>
      <c r="DJ290" s="513"/>
      <c r="DK290" s="513"/>
      <c r="DL290" s="514"/>
      <c r="DM290" s="515"/>
      <c r="DN290" s="515"/>
    </row>
    <row r="291" spans="1:118" ht="15" customHeight="1">
      <c r="A291" s="516"/>
      <c r="B291" s="516"/>
      <c r="C291" s="517"/>
      <c r="D291" s="921"/>
      <c r="E291" s="1079"/>
      <c r="F291" s="1080"/>
      <c r="G291" s="486"/>
      <c r="H291" s="483"/>
      <c r="I291" s="483"/>
      <c r="J291" s="483"/>
      <c r="K291" s="484"/>
      <c r="L291" s="483"/>
      <c r="M291" s="483"/>
      <c r="N291" s="483"/>
      <c r="O291" s="483"/>
      <c r="P291" s="485"/>
      <c r="Q291" s="486"/>
      <c r="R291" s="483"/>
      <c r="S291" s="483"/>
      <c r="T291" s="483"/>
      <c r="U291" s="484"/>
      <c r="V291" s="483"/>
      <c r="W291" s="483"/>
      <c r="X291" s="483"/>
      <c r="Y291" s="483"/>
      <c r="Z291" s="485"/>
      <c r="AA291" s="486"/>
      <c r="AB291" s="483"/>
      <c r="AC291" s="483"/>
      <c r="AD291" s="483"/>
      <c r="AE291" s="484"/>
      <c r="AF291" s="1"/>
      <c r="AG291" s="1"/>
      <c r="AH291" s="486"/>
      <c r="AI291" s="483"/>
      <c r="AJ291" s="483"/>
      <c r="AK291" s="483"/>
      <c r="AL291" s="484"/>
      <c r="AM291" s="486"/>
      <c r="AN291" s="483"/>
      <c r="AO291" s="483"/>
      <c r="AP291" s="483"/>
      <c r="AQ291" s="484"/>
      <c r="AR291" s="483"/>
      <c r="AS291" s="495"/>
      <c r="AT291" s="495"/>
      <c r="AU291" s="495"/>
      <c r="AV291" s="496"/>
      <c r="AW291" s="486"/>
      <c r="AX291" s="495"/>
      <c r="AY291" s="495"/>
      <c r="AZ291" s="495"/>
      <c r="BA291" s="497"/>
      <c r="BB291" s="483"/>
      <c r="BC291" s="483"/>
      <c r="BD291" s="483"/>
      <c r="BE291" s="483"/>
      <c r="BF291" s="485"/>
      <c r="BG291" s="486"/>
      <c r="BH291" s="483"/>
      <c r="BI291" s="483"/>
      <c r="BJ291" s="483"/>
      <c r="BK291" s="484"/>
      <c r="BL291" s="483"/>
      <c r="BM291" s="483"/>
      <c r="BN291" s="483"/>
      <c r="BO291" s="483"/>
      <c r="BP291" s="485"/>
      <c r="BQ291" s="486"/>
      <c r="BR291" s="483"/>
      <c r="BS291" s="483"/>
      <c r="BT291" s="483"/>
      <c r="BU291" s="484"/>
      <c r="BV291" s="486"/>
      <c r="BW291" s="483"/>
      <c r="BX291" s="483"/>
      <c r="BY291" s="483"/>
      <c r="BZ291" s="484"/>
      <c r="CA291" s="25"/>
      <c r="CB291" s="483"/>
      <c r="CC291" s="483"/>
      <c r="CD291" s="483"/>
      <c r="CE291" s="483"/>
      <c r="CF291" s="485"/>
      <c r="CG291" s="486"/>
      <c r="CH291" s="483"/>
      <c r="CI291" s="483"/>
      <c r="CJ291" s="483"/>
      <c r="CK291" s="484"/>
      <c r="CL291" s="483"/>
      <c r="CM291" s="495"/>
      <c r="CN291" s="495"/>
      <c r="CO291" s="495"/>
      <c r="CP291" s="496"/>
      <c r="CQ291" s="486"/>
      <c r="CR291" s="495"/>
      <c r="CS291" s="495"/>
      <c r="CT291" s="495"/>
      <c r="CU291" s="497"/>
      <c r="CV291" s="483"/>
      <c r="CW291" s="495"/>
      <c r="CX291" s="495"/>
      <c r="CY291" s="495"/>
      <c r="CZ291" s="496"/>
      <c r="DA291" s="486"/>
      <c r="DB291" s="495"/>
      <c r="DC291" s="495"/>
      <c r="DD291" s="495"/>
      <c r="DE291" s="497"/>
      <c r="DF291" s="924"/>
      <c r="DG291" s="296"/>
      <c r="DH291" s="68"/>
      <c r="DI291" s="504"/>
      <c r="DJ291" s="505"/>
      <c r="DK291" s="505"/>
      <c r="DL291" s="506"/>
      <c r="DM291" s="507"/>
      <c r="DN291" s="507"/>
    </row>
    <row r="292" spans="1:118" ht="15" customHeight="1">
      <c r="A292" s="519"/>
      <c r="B292" s="519"/>
      <c r="C292" s="520"/>
      <c r="D292" s="919"/>
      <c r="E292" s="1068"/>
      <c r="F292" s="1069"/>
      <c r="G292" s="487"/>
      <c r="H292" s="488"/>
      <c r="I292" s="488"/>
      <c r="J292" s="488"/>
      <c r="K292" s="489"/>
      <c r="L292" s="488"/>
      <c r="M292" s="488"/>
      <c r="N292" s="488"/>
      <c r="O292" s="488"/>
      <c r="P292" s="490"/>
      <c r="Q292" s="487"/>
      <c r="R292" s="488"/>
      <c r="S292" s="488"/>
      <c r="T292" s="488"/>
      <c r="U292" s="489"/>
      <c r="V292" s="488"/>
      <c r="W292" s="488"/>
      <c r="X292" s="488"/>
      <c r="Y292" s="488"/>
      <c r="Z292" s="490"/>
      <c r="AA292" s="487"/>
      <c r="AB292" s="488"/>
      <c r="AC292" s="488"/>
      <c r="AD292" s="488"/>
      <c r="AE292" s="489"/>
      <c r="AF292" s="1"/>
      <c r="AG292" s="1"/>
      <c r="AH292" s="487"/>
      <c r="AI292" s="488"/>
      <c r="AJ292" s="488"/>
      <c r="AK292" s="488"/>
      <c r="AL292" s="489"/>
      <c r="AM292" s="487"/>
      <c r="AN292" s="488"/>
      <c r="AO292" s="488"/>
      <c r="AP292" s="488"/>
      <c r="AQ292" s="489"/>
      <c r="AR292" s="488"/>
      <c r="AS292" s="498"/>
      <c r="AT292" s="498"/>
      <c r="AU292" s="498"/>
      <c r="AV292" s="499"/>
      <c r="AW292" s="487"/>
      <c r="AX292" s="498"/>
      <c r="AY292" s="498"/>
      <c r="AZ292" s="498"/>
      <c r="BA292" s="500"/>
      <c r="BB292" s="488"/>
      <c r="BC292" s="488"/>
      <c r="BD292" s="488"/>
      <c r="BE292" s="488"/>
      <c r="BF292" s="490"/>
      <c r="BG292" s="487"/>
      <c r="BH292" s="488"/>
      <c r="BI292" s="488"/>
      <c r="BJ292" s="488"/>
      <c r="BK292" s="489"/>
      <c r="BL292" s="488"/>
      <c r="BM292" s="488"/>
      <c r="BN292" s="488"/>
      <c r="BO292" s="488"/>
      <c r="BP292" s="490"/>
      <c r="BQ292" s="487"/>
      <c r="BR292" s="488"/>
      <c r="BS292" s="488"/>
      <c r="BT292" s="488"/>
      <c r="BU292" s="489"/>
      <c r="BV292" s="487"/>
      <c r="BW292" s="488"/>
      <c r="BX292" s="488"/>
      <c r="BY292" s="488"/>
      <c r="BZ292" s="489"/>
      <c r="CA292" s="26"/>
      <c r="CB292" s="488"/>
      <c r="CC292" s="488"/>
      <c r="CD292" s="488"/>
      <c r="CE292" s="488"/>
      <c r="CF292" s="490"/>
      <c r="CG292" s="487"/>
      <c r="CH292" s="488"/>
      <c r="CI292" s="488"/>
      <c r="CJ292" s="488"/>
      <c r="CK292" s="489"/>
      <c r="CL292" s="488"/>
      <c r="CM292" s="498"/>
      <c r="CN292" s="498"/>
      <c r="CO292" s="498"/>
      <c r="CP292" s="499"/>
      <c r="CQ292" s="487"/>
      <c r="CR292" s="498"/>
      <c r="CS292" s="498"/>
      <c r="CT292" s="498"/>
      <c r="CU292" s="500"/>
      <c r="CV292" s="488"/>
      <c r="CW292" s="498"/>
      <c r="CX292" s="498"/>
      <c r="CY292" s="498"/>
      <c r="CZ292" s="499"/>
      <c r="DA292" s="487"/>
      <c r="DB292" s="498"/>
      <c r="DC292" s="498"/>
      <c r="DD292" s="498"/>
      <c r="DE292" s="500"/>
      <c r="DF292" s="923"/>
      <c r="DG292" s="297"/>
      <c r="DH292" s="69"/>
      <c r="DI292" s="508"/>
      <c r="DJ292" s="509"/>
      <c r="DK292" s="509"/>
      <c r="DL292" s="510"/>
      <c r="DM292" s="511"/>
      <c r="DN292" s="511"/>
    </row>
    <row r="293" spans="1:118" ht="15" customHeight="1">
      <c r="A293" s="519"/>
      <c r="B293" s="519"/>
      <c r="C293" s="520"/>
      <c r="D293" s="919"/>
      <c r="E293" s="1068"/>
      <c r="F293" s="1069"/>
      <c r="G293" s="487"/>
      <c r="H293" s="488"/>
      <c r="I293" s="488"/>
      <c r="J293" s="488"/>
      <c r="K293" s="489"/>
      <c r="L293" s="488"/>
      <c r="M293" s="488"/>
      <c r="N293" s="488"/>
      <c r="O293" s="488"/>
      <c r="P293" s="490"/>
      <c r="Q293" s="487"/>
      <c r="R293" s="488"/>
      <c r="S293" s="488"/>
      <c r="T293" s="488"/>
      <c r="U293" s="489"/>
      <c r="V293" s="488"/>
      <c r="W293" s="488"/>
      <c r="X293" s="488"/>
      <c r="Y293" s="488"/>
      <c r="Z293" s="490"/>
      <c r="AA293" s="487"/>
      <c r="AB293" s="488"/>
      <c r="AC293" s="488"/>
      <c r="AD293" s="488"/>
      <c r="AE293" s="489"/>
      <c r="AF293" s="1"/>
      <c r="AG293" s="1"/>
      <c r="AH293" s="487"/>
      <c r="AI293" s="488"/>
      <c r="AJ293" s="488"/>
      <c r="AK293" s="488"/>
      <c r="AL293" s="489"/>
      <c r="AM293" s="487"/>
      <c r="AN293" s="488"/>
      <c r="AO293" s="488"/>
      <c r="AP293" s="488"/>
      <c r="AQ293" s="489"/>
      <c r="AR293" s="488"/>
      <c r="AS293" s="498"/>
      <c r="AT293" s="498"/>
      <c r="AU293" s="498"/>
      <c r="AV293" s="499"/>
      <c r="AW293" s="487"/>
      <c r="AX293" s="498"/>
      <c r="AY293" s="498"/>
      <c r="AZ293" s="498"/>
      <c r="BA293" s="500"/>
      <c r="BB293" s="488"/>
      <c r="BC293" s="488"/>
      <c r="BD293" s="488"/>
      <c r="BE293" s="488"/>
      <c r="BF293" s="490"/>
      <c r="BG293" s="487"/>
      <c r="BH293" s="488"/>
      <c r="BI293" s="488"/>
      <c r="BJ293" s="488"/>
      <c r="BK293" s="489"/>
      <c r="BL293" s="488"/>
      <c r="BM293" s="488"/>
      <c r="BN293" s="488"/>
      <c r="BO293" s="488"/>
      <c r="BP293" s="490"/>
      <c r="BQ293" s="487"/>
      <c r="BR293" s="488"/>
      <c r="BS293" s="488"/>
      <c r="BT293" s="488"/>
      <c r="BU293" s="489"/>
      <c r="BV293" s="487"/>
      <c r="BW293" s="488"/>
      <c r="BX293" s="488"/>
      <c r="BY293" s="488"/>
      <c r="BZ293" s="489"/>
      <c r="CA293" s="26"/>
      <c r="CB293" s="488"/>
      <c r="CC293" s="488"/>
      <c r="CD293" s="488"/>
      <c r="CE293" s="488"/>
      <c r="CF293" s="490"/>
      <c r="CG293" s="487"/>
      <c r="CH293" s="488"/>
      <c r="CI293" s="488"/>
      <c r="CJ293" s="488"/>
      <c r="CK293" s="489"/>
      <c r="CL293" s="488"/>
      <c r="CM293" s="498"/>
      <c r="CN293" s="498"/>
      <c r="CO293" s="498"/>
      <c r="CP293" s="499"/>
      <c r="CQ293" s="487"/>
      <c r="CR293" s="498"/>
      <c r="CS293" s="498"/>
      <c r="CT293" s="498"/>
      <c r="CU293" s="500"/>
      <c r="CV293" s="488"/>
      <c r="CW293" s="498"/>
      <c r="CX293" s="498"/>
      <c r="CY293" s="498"/>
      <c r="CZ293" s="499"/>
      <c r="DA293" s="487"/>
      <c r="DB293" s="498"/>
      <c r="DC293" s="498"/>
      <c r="DD293" s="498"/>
      <c r="DE293" s="500"/>
      <c r="DF293" s="923"/>
      <c r="DG293" s="297"/>
      <c r="DH293" s="69"/>
      <c r="DI293" s="508"/>
      <c r="DJ293" s="509"/>
      <c r="DK293" s="509"/>
      <c r="DL293" s="510"/>
      <c r="DM293" s="511"/>
      <c r="DN293" s="511"/>
    </row>
    <row r="294" spans="1:118" ht="15" customHeight="1">
      <c r="A294" s="519"/>
      <c r="B294" s="519"/>
      <c r="C294" s="520"/>
      <c r="D294" s="919"/>
      <c r="E294" s="1068"/>
      <c r="F294" s="1069"/>
      <c r="G294" s="487"/>
      <c r="H294" s="488"/>
      <c r="I294" s="488"/>
      <c r="J294" s="488"/>
      <c r="K294" s="489"/>
      <c r="L294" s="488"/>
      <c r="M294" s="488"/>
      <c r="N294" s="488"/>
      <c r="O294" s="488"/>
      <c r="P294" s="490"/>
      <c r="Q294" s="487"/>
      <c r="R294" s="488"/>
      <c r="S294" s="488"/>
      <c r="T294" s="488"/>
      <c r="U294" s="489"/>
      <c r="V294" s="488"/>
      <c r="W294" s="488"/>
      <c r="X294" s="488"/>
      <c r="Y294" s="488"/>
      <c r="Z294" s="490"/>
      <c r="AA294" s="487"/>
      <c r="AB294" s="488"/>
      <c r="AC294" s="488"/>
      <c r="AD294" s="488"/>
      <c r="AE294" s="489"/>
      <c r="AF294" s="1"/>
      <c r="AG294" s="1"/>
      <c r="AH294" s="487"/>
      <c r="AI294" s="488"/>
      <c r="AJ294" s="488"/>
      <c r="AK294" s="488"/>
      <c r="AL294" s="489"/>
      <c r="AM294" s="487"/>
      <c r="AN294" s="488"/>
      <c r="AO294" s="488"/>
      <c r="AP294" s="488"/>
      <c r="AQ294" s="489"/>
      <c r="AR294" s="488"/>
      <c r="AS294" s="498"/>
      <c r="AT294" s="498"/>
      <c r="AU294" s="498"/>
      <c r="AV294" s="499"/>
      <c r="AW294" s="487"/>
      <c r="AX294" s="498"/>
      <c r="AY294" s="498"/>
      <c r="AZ294" s="498"/>
      <c r="BA294" s="500"/>
      <c r="BB294" s="488"/>
      <c r="BC294" s="488"/>
      <c r="BD294" s="488"/>
      <c r="BE294" s="488"/>
      <c r="BF294" s="490"/>
      <c r="BG294" s="487"/>
      <c r="BH294" s="488"/>
      <c r="BI294" s="488"/>
      <c r="BJ294" s="488"/>
      <c r="BK294" s="489"/>
      <c r="BL294" s="488"/>
      <c r="BM294" s="488"/>
      <c r="BN294" s="488"/>
      <c r="BO294" s="488"/>
      <c r="BP294" s="490"/>
      <c r="BQ294" s="487"/>
      <c r="BR294" s="488"/>
      <c r="BS294" s="488"/>
      <c r="BT294" s="488"/>
      <c r="BU294" s="489"/>
      <c r="BV294" s="487"/>
      <c r="BW294" s="488"/>
      <c r="BX294" s="488"/>
      <c r="BY294" s="488"/>
      <c r="BZ294" s="489"/>
      <c r="CA294" s="26"/>
      <c r="CB294" s="488"/>
      <c r="CC294" s="488"/>
      <c r="CD294" s="488"/>
      <c r="CE294" s="488"/>
      <c r="CF294" s="490"/>
      <c r="CG294" s="487"/>
      <c r="CH294" s="488"/>
      <c r="CI294" s="488"/>
      <c r="CJ294" s="488"/>
      <c r="CK294" s="489"/>
      <c r="CL294" s="488"/>
      <c r="CM294" s="498"/>
      <c r="CN294" s="498"/>
      <c r="CO294" s="498"/>
      <c r="CP294" s="499"/>
      <c r="CQ294" s="487"/>
      <c r="CR294" s="498"/>
      <c r="CS294" s="498"/>
      <c r="CT294" s="498"/>
      <c r="CU294" s="500"/>
      <c r="CV294" s="488"/>
      <c r="CW294" s="498"/>
      <c r="CX294" s="498"/>
      <c r="CY294" s="498"/>
      <c r="CZ294" s="499"/>
      <c r="DA294" s="487"/>
      <c r="DB294" s="498"/>
      <c r="DC294" s="498"/>
      <c r="DD294" s="498"/>
      <c r="DE294" s="500"/>
      <c r="DF294" s="923"/>
      <c r="DG294" s="297"/>
      <c r="DH294" s="69"/>
      <c r="DI294" s="508"/>
      <c r="DJ294" s="509"/>
      <c r="DK294" s="509"/>
      <c r="DL294" s="510"/>
      <c r="DM294" s="511"/>
      <c r="DN294" s="511"/>
    </row>
    <row r="295" spans="1:118" ht="15" customHeight="1" thickBot="1">
      <c r="A295" s="522"/>
      <c r="B295" s="522"/>
      <c r="C295" s="523"/>
      <c r="D295" s="920"/>
      <c r="E295" s="1077"/>
      <c r="F295" s="1078"/>
      <c r="G295" s="491"/>
      <c r="H295" s="492"/>
      <c r="I295" s="492"/>
      <c r="J295" s="492"/>
      <c r="K295" s="493"/>
      <c r="L295" s="492"/>
      <c r="M295" s="492"/>
      <c r="N295" s="492"/>
      <c r="O295" s="492"/>
      <c r="P295" s="494"/>
      <c r="Q295" s="491"/>
      <c r="R295" s="492"/>
      <c r="S295" s="492"/>
      <c r="T295" s="492"/>
      <c r="U295" s="493"/>
      <c r="V295" s="492"/>
      <c r="W295" s="492"/>
      <c r="X295" s="492"/>
      <c r="Y295" s="492"/>
      <c r="Z295" s="494"/>
      <c r="AA295" s="491"/>
      <c r="AB295" s="492"/>
      <c r="AC295" s="492"/>
      <c r="AD295" s="492"/>
      <c r="AE295" s="493"/>
      <c r="AF295" s="1"/>
      <c r="AG295" s="1"/>
      <c r="AH295" s="491"/>
      <c r="AI295" s="492"/>
      <c r="AJ295" s="492"/>
      <c r="AK295" s="492"/>
      <c r="AL295" s="493"/>
      <c r="AM295" s="491"/>
      <c r="AN295" s="492"/>
      <c r="AO295" s="492"/>
      <c r="AP295" s="492"/>
      <c r="AQ295" s="493"/>
      <c r="AR295" s="492"/>
      <c r="AS295" s="501"/>
      <c r="AT295" s="501"/>
      <c r="AU295" s="501"/>
      <c r="AV295" s="502"/>
      <c r="AW295" s="491"/>
      <c r="AX295" s="501"/>
      <c r="AY295" s="501"/>
      <c r="AZ295" s="501"/>
      <c r="BA295" s="503"/>
      <c r="BB295" s="492"/>
      <c r="BC295" s="492"/>
      <c r="BD295" s="492"/>
      <c r="BE295" s="492"/>
      <c r="BF295" s="494"/>
      <c r="BG295" s="491"/>
      <c r="BH295" s="492"/>
      <c r="BI295" s="492"/>
      <c r="BJ295" s="492"/>
      <c r="BK295" s="493"/>
      <c r="BL295" s="492"/>
      <c r="BM295" s="492"/>
      <c r="BN295" s="492"/>
      <c r="BO295" s="492"/>
      <c r="BP295" s="494"/>
      <c r="BQ295" s="491"/>
      <c r="BR295" s="492"/>
      <c r="BS295" s="492"/>
      <c r="BT295" s="492"/>
      <c r="BU295" s="493"/>
      <c r="BV295" s="491"/>
      <c r="BW295" s="492"/>
      <c r="BX295" s="492"/>
      <c r="BY295" s="492"/>
      <c r="BZ295" s="493"/>
      <c r="CA295" s="27"/>
      <c r="CB295" s="492"/>
      <c r="CC295" s="492"/>
      <c r="CD295" s="492"/>
      <c r="CE295" s="492"/>
      <c r="CF295" s="494"/>
      <c r="CG295" s="491"/>
      <c r="CH295" s="492"/>
      <c r="CI295" s="492"/>
      <c r="CJ295" s="492"/>
      <c r="CK295" s="493"/>
      <c r="CL295" s="492"/>
      <c r="CM295" s="501"/>
      <c r="CN295" s="501"/>
      <c r="CO295" s="501"/>
      <c r="CP295" s="502"/>
      <c r="CQ295" s="491"/>
      <c r="CR295" s="501"/>
      <c r="CS295" s="501"/>
      <c r="CT295" s="501"/>
      <c r="CU295" s="503"/>
      <c r="CV295" s="492"/>
      <c r="CW295" s="501"/>
      <c r="CX295" s="501"/>
      <c r="CY295" s="501"/>
      <c r="CZ295" s="502"/>
      <c r="DA295" s="491"/>
      <c r="DB295" s="501"/>
      <c r="DC295" s="501"/>
      <c r="DD295" s="501"/>
      <c r="DE295" s="503"/>
      <c r="DF295" s="922"/>
      <c r="DG295" s="298"/>
      <c r="DH295" s="70"/>
      <c r="DI295" s="512"/>
      <c r="DJ295" s="513"/>
      <c r="DK295" s="513"/>
      <c r="DL295" s="514"/>
      <c r="DM295" s="515"/>
      <c r="DN295" s="515"/>
    </row>
    <row r="296" spans="1:118" ht="15" customHeight="1">
      <c r="A296" s="516"/>
      <c r="B296" s="516"/>
      <c r="C296" s="517"/>
      <c r="D296" s="921"/>
      <c r="E296" s="1079"/>
      <c r="F296" s="1080"/>
      <c r="G296" s="486"/>
      <c r="H296" s="483"/>
      <c r="I296" s="483"/>
      <c r="J296" s="483"/>
      <c r="K296" s="484"/>
      <c r="L296" s="483"/>
      <c r="M296" s="483"/>
      <c r="N296" s="483"/>
      <c r="O296" s="483"/>
      <c r="P296" s="485"/>
      <c r="Q296" s="486"/>
      <c r="R296" s="483"/>
      <c r="S296" s="483"/>
      <c r="T296" s="483"/>
      <c r="U296" s="484"/>
      <c r="V296" s="483"/>
      <c r="W296" s="483"/>
      <c r="X296" s="483"/>
      <c r="Y296" s="483"/>
      <c r="Z296" s="485"/>
      <c r="AA296" s="486"/>
      <c r="AB296" s="483"/>
      <c r="AC296" s="483"/>
      <c r="AD296" s="483"/>
      <c r="AE296" s="484"/>
      <c r="AF296" s="1"/>
      <c r="AG296" s="1"/>
      <c r="AH296" s="486"/>
      <c r="AI296" s="483"/>
      <c r="AJ296" s="483"/>
      <c r="AK296" s="483"/>
      <c r="AL296" s="484"/>
      <c r="AM296" s="486"/>
      <c r="AN296" s="483"/>
      <c r="AO296" s="483"/>
      <c r="AP296" s="483"/>
      <c r="AQ296" s="484"/>
      <c r="AR296" s="483"/>
      <c r="AS296" s="495"/>
      <c r="AT296" s="495"/>
      <c r="AU296" s="495"/>
      <c r="AV296" s="496"/>
      <c r="AW296" s="486"/>
      <c r="AX296" s="495"/>
      <c r="AY296" s="495"/>
      <c r="AZ296" s="495"/>
      <c r="BA296" s="497"/>
      <c r="BB296" s="483"/>
      <c r="BC296" s="483"/>
      <c r="BD296" s="483"/>
      <c r="BE296" s="483"/>
      <c r="BF296" s="485"/>
      <c r="BG296" s="486"/>
      <c r="BH296" s="483"/>
      <c r="BI296" s="483"/>
      <c r="BJ296" s="483"/>
      <c r="BK296" s="484"/>
      <c r="BL296" s="483"/>
      <c r="BM296" s="483"/>
      <c r="BN296" s="483"/>
      <c r="BO296" s="483"/>
      <c r="BP296" s="485"/>
      <c r="BQ296" s="486"/>
      <c r="BR296" s="483"/>
      <c r="BS296" s="483"/>
      <c r="BT296" s="483"/>
      <c r="BU296" s="484"/>
      <c r="BV296" s="486"/>
      <c r="BW296" s="483"/>
      <c r="BX296" s="483"/>
      <c r="BY296" s="483"/>
      <c r="BZ296" s="484"/>
      <c r="CA296" s="25"/>
      <c r="CB296" s="483"/>
      <c r="CC296" s="483"/>
      <c r="CD296" s="483"/>
      <c r="CE296" s="483"/>
      <c r="CF296" s="485"/>
      <c r="CG296" s="486"/>
      <c r="CH296" s="483"/>
      <c r="CI296" s="483"/>
      <c r="CJ296" s="483"/>
      <c r="CK296" s="484"/>
      <c r="CL296" s="483"/>
      <c r="CM296" s="495"/>
      <c r="CN296" s="495"/>
      <c r="CO296" s="495"/>
      <c r="CP296" s="496"/>
      <c r="CQ296" s="486"/>
      <c r="CR296" s="495"/>
      <c r="CS296" s="495"/>
      <c r="CT296" s="495"/>
      <c r="CU296" s="497"/>
      <c r="CV296" s="483"/>
      <c r="CW296" s="495"/>
      <c r="CX296" s="495"/>
      <c r="CY296" s="495"/>
      <c r="CZ296" s="496"/>
      <c r="DA296" s="486"/>
      <c r="DB296" s="495"/>
      <c r="DC296" s="495"/>
      <c r="DD296" s="495"/>
      <c r="DE296" s="497"/>
      <c r="DF296" s="924"/>
      <c r="DG296" s="296"/>
      <c r="DH296" s="68"/>
      <c r="DI296" s="504"/>
      <c r="DJ296" s="505"/>
      <c r="DK296" s="505"/>
      <c r="DL296" s="506"/>
      <c r="DM296" s="507"/>
      <c r="DN296" s="507"/>
    </row>
    <row r="297" spans="1:118" ht="15" customHeight="1">
      <c r="A297" s="519"/>
      <c r="B297" s="519"/>
      <c r="C297" s="520"/>
      <c r="D297" s="919"/>
      <c r="E297" s="1068"/>
      <c r="F297" s="1069"/>
      <c r="G297" s="487"/>
      <c r="H297" s="488"/>
      <c r="I297" s="488"/>
      <c r="J297" s="488"/>
      <c r="K297" s="489"/>
      <c r="L297" s="488"/>
      <c r="M297" s="488"/>
      <c r="N297" s="488"/>
      <c r="O297" s="488"/>
      <c r="P297" s="490"/>
      <c r="Q297" s="487"/>
      <c r="R297" s="488"/>
      <c r="S297" s="488"/>
      <c r="T297" s="488"/>
      <c r="U297" s="489"/>
      <c r="V297" s="488"/>
      <c r="W297" s="488"/>
      <c r="X297" s="488"/>
      <c r="Y297" s="488"/>
      <c r="Z297" s="490"/>
      <c r="AA297" s="487"/>
      <c r="AB297" s="488"/>
      <c r="AC297" s="488"/>
      <c r="AD297" s="488"/>
      <c r="AE297" s="489"/>
      <c r="AF297" s="1"/>
      <c r="AG297" s="1"/>
      <c r="AH297" s="487"/>
      <c r="AI297" s="488"/>
      <c r="AJ297" s="488"/>
      <c r="AK297" s="488"/>
      <c r="AL297" s="489"/>
      <c r="AM297" s="487"/>
      <c r="AN297" s="488"/>
      <c r="AO297" s="488"/>
      <c r="AP297" s="488"/>
      <c r="AQ297" s="489"/>
      <c r="AR297" s="488"/>
      <c r="AS297" s="498"/>
      <c r="AT297" s="498"/>
      <c r="AU297" s="498"/>
      <c r="AV297" s="499"/>
      <c r="AW297" s="487"/>
      <c r="AX297" s="498"/>
      <c r="AY297" s="498"/>
      <c r="AZ297" s="498"/>
      <c r="BA297" s="500"/>
      <c r="BB297" s="488"/>
      <c r="BC297" s="488"/>
      <c r="BD297" s="488"/>
      <c r="BE297" s="488"/>
      <c r="BF297" s="490"/>
      <c r="BG297" s="487"/>
      <c r="BH297" s="488"/>
      <c r="BI297" s="488"/>
      <c r="BJ297" s="488"/>
      <c r="BK297" s="489"/>
      <c r="BL297" s="488"/>
      <c r="BM297" s="488"/>
      <c r="BN297" s="488"/>
      <c r="BO297" s="488"/>
      <c r="BP297" s="490"/>
      <c r="BQ297" s="487"/>
      <c r="BR297" s="488"/>
      <c r="BS297" s="488"/>
      <c r="BT297" s="488"/>
      <c r="BU297" s="489"/>
      <c r="BV297" s="487"/>
      <c r="BW297" s="488"/>
      <c r="BX297" s="488"/>
      <c r="BY297" s="488"/>
      <c r="BZ297" s="489"/>
      <c r="CA297" s="26"/>
      <c r="CB297" s="488"/>
      <c r="CC297" s="488"/>
      <c r="CD297" s="488"/>
      <c r="CE297" s="488"/>
      <c r="CF297" s="490"/>
      <c r="CG297" s="487"/>
      <c r="CH297" s="488"/>
      <c r="CI297" s="488"/>
      <c r="CJ297" s="488"/>
      <c r="CK297" s="489"/>
      <c r="CL297" s="488"/>
      <c r="CM297" s="498"/>
      <c r="CN297" s="498"/>
      <c r="CO297" s="498"/>
      <c r="CP297" s="499"/>
      <c r="CQ297" s="487"/>
      <c r="CR297" s="498"/>
      <c r="CS297" s="498"/>
      <c r="CT297" s="498"/>
      <c r="CU297" s="500"/>
      <c r="CV297" s="488"/>
      <c r="CW297" s="498"/>
      <c r="CX297" s="498"/>
      <c r="CY297" s="498"/>
      <c r="CZ297" s="499"/>
      <c r="DA297" s="487"/>
      <c r="DB297" s="498"/>
      <c r="DC297" s="498"/>
      <c r="DD297" s="498"/>
      <c r="DE297" s="500"/>
      <c r="DF297" s="923"/>
      <c r="DG297" s="297"/>
      <c r="DH297" s="69"/>
      <c r="DI297" s="508"/>
      <c r="DJ297" s="509"/>
      <c r="DK297" s="509"/>
      <c r="DL297" s="510"/>
      <c r="DM297" s="511"/>
      <c r="DN297" s="511"/>
    </row>
    <row r="298" spans="1:118" ht="15" customHeight="1">
      <c r="A298" s="519"/>
      <c r="B298" s="519"/>
      <c r="C298" s="520"/>
      <c r="D298" s="919"/>
      <c r="E298" s="1068"/>
      <c r="F298" s="1069"/>
      <c r="G298" s="487"/>
      <c r="H298" s="488"/>
      <c r="I298" s="488"/>
      <c r="J298" s="488"/>
      <c r="K298" s="489"/>
      <c r="L298" s="488"/>
      <c r="M298" s="488"/>
      <c r="N298" s="488"/>
      <c r="O298" s="488"/>
      <c r="P298" s="490"/>
      <c r="Q298" s="487"/>
      <c r="R298" s="488"/>
      <c r="S298" s="488"/>
      <c r="T298" s="488"/>
      <c r="U298" s="489"/>
      <c r="V298" s="488"/>
      <c r="W298" s="488"/>
      <c r="X298" s="488"/>
      <c r="Y298" s="488"/>
      <c r="Z298" s="490"/>
      <c r="AA298" s="487"/>
      <c r="AB298" s="488"/>
      <c r="AC298" s="488"/>
      <c r="AD298" s="488"/>
      <c r="AE298" s="489"/>
      <c r="AF298" s="1"/>
      <c r="AG298" s="1"/>
      <c r="AH298" s="487"/>
      <c r="AI298" s="488"/>
      <c r="AJ298" s="488"/>
      <c r="AK298" s="488"/>
      <c r="AL298" s="489"/>
      <c r="AM298" s="487"/>
      <c r="AN298" s="488"/>
      <c r="AO298" s="488"/>
      <c r="AP298" s="488"/>
      <c r="AQ298" s="489"/>
      <c r="AR298" s="488"/>
      <c r="AS298" s="498"/>
      <c r="AT298" s="498"/>
      <c r="AU298" s="498"/>
      <c r="AV298" s="499"/>
      <c r="AW298" s="487"/>
      <c r="AX298" s="498"/>
      <c r="AY298" s="498"/>
      <c r="AZ298" s="498"/>
      <c r="BA298" s="500"/>
      <c r="BB298" s="488"/>
      <c r="BC298" s="488"/>
      <c r="BD298" s="488"/>
      <c r="BE298" s="488"/>
      <c r="BF298" s="490"/>
      <c r="BG298" s="487"/>
      <c r="BH298" s="488"/>
      <c r="BI298" s="488"/>
      <c r="BJ298" s="488"/>
      <c r="BK298" s="489"/>
      <c r="BL298" s="488"/>
      <c r="BM298" s="488"/>
      <c r="BN298" s="488"/>
      <c r="BO298" s="488"/>
      <c r="BP298" s="490"/>
      <c r="BQ298" s="487"/>
      <c r="BR298" s="488"/>
      <c r="BS298" s="488"/>
      <c r="BT298" s="488"/>
      <c r="BU298" s="489"/>
      <c r="BV298" s="487"/>
      <c r="BW298" s="488"/>
      <c r="BX298" s="488"/>
      <c r="BY298" s="488"/>
      <c r="BZ298" s="489"/>
      <c r="CA298" s="26"/>
      <c r="CB298" s="488"/>
      <c r="CC298" s="488"/>
      <c r="CD298" s="488"/>
      <c r="CE298" s="488"/>
      <c r="CF298" s="490"/>
      <c r="CG298" s="487"/>
      <c r="CH298" s="488"/>
      <c r="CI298" s="488"/>
      <c r="CJ298" s="488"/>
      <c r="CK298" s="489"/>
      <c r="CL298" s="488"/>
      <c r="CM298" s="498"/>
      <c r="CN298" s="498"/>
      <c r="CO298" s="498"/>
      <c r="CP298" s="499"/>
      <c r="CQ298" s="487"/>
      <c r="CR298" s="498"/>
      <c r="CS298" s="498"/>
      <c r="CT298" s="498"/>
      <c r="CU298" s="500"/>
      <c r="CV298" s="488"/>
      <c r="CW298" s="498"/>
      <c r="CX298" s="498"/>
      <c r="CY298" s="498"/>
      <c r="CZ298" s="499"/>
      <c r="DA298" s="487"/>
      <c r="DB298" s="498"/>
      <c r="DC298" s="498"/>
      <c r="DD298" s="498"/>
      <c r="DE298" s="500"/>
      <c r="DF298" s="923"/>
      <c r="DG298" s="297"/>
      <c r="DH298" s="69"/>
      <c r="DI298" s="508"/>
      <c r="DJ298" s="509"/>
      <c r="DK298" s="509"/>
      <c r="DL298" s="510"/>
      <c r="DM298" s="511"/>
      <c r="DN298" s="511"/>
    </row>
    <row r="299" spans="1:118" ht="15" customHeight="1">
      <c r="A299" s="519"/>
      <c r="B299" s="519"/>
      <c r="C299" s="520"/>
      <c r="D299" s="919"/>
      <c r="E299" s="1068"/>
      <c r="F299" s="1069"/>
      <c r="G299" s="487"/>
      <c r="H299" s="488"/>
      <c r="I299" s="488"/>
      <c r="J299" s="488"/>
      <c r="K299" s="489"/>
      <c r="L299" s="488"/>
      <c r="M299" s="488"/>
      <c r="N299" s="488"/>
      <c r="O299" s="488"/>
      <c r="P299" s="490"/>
      <c r="Q299" s="487"/>
      <c r="R299" s="488"/>
      <c r="S299" s="488"/>
      <c r="T299" s="488"/>
      <c r="U299" s="489"/>
      <c r="V299" s="488"/>
      <c r="W299" s="488"/>
      <c r="X299" s="488"/>
      <c r="Y299" s="488"/>
      <c r="Z299" s="490"/>
      <c r="AA299" s="487"/>
      <c r="AB299" s="488"/>
      <c r="AC299" s="488"/>
      <c r="AD299" s="488"/>
      <c r="AE299" s="489"/>
      <c r="AF299" s="1"/>
      <c r="AG299" s="1"/>
      <c r="AH299" s="487"/>
      <c r="AI299" s="488"/>
      <c r="AJ299" s="488"/>
      <c r="AK299" s="488"/>
      <c r="AL299" s="489"/>
      <c r="AM299" s="487"/>
      <c r="AN299" s="488"/>
      <c r="AO299" s="488"/>
      <c r="AP299" s="488"/>
      <c r="AQ299" s="489"/>
      <c r="AR299" s="488"/>
      <c r="AS299" s="498"/>
      <c r="AT299" s="498"/>
      <c r="AU299" s="498"/>
      <c r="AV299" s="499"/>
      <c r="AW299" s="487"/>
      <c r="AX299" s="498"/>
      <c r="AY299" s="498"/>
      <c r="AZ299" s="498"/>
      <c r="BA299" s="500"/>
      <c r="BB299" s="488"/>
      <c r="BC299" s="488"/>
      <c r="BD299" s="488"/>
      <c r="BE299" s="488"/>
      <c r="BF299" s="490"/>
      <c r="BG299" s="487"/>
      <c r="BH299" s="488"/>
      <c r="BI299" s="488"/>
      <c r="BJ299" s="488"/>
      <c r="BK299" s="489"/>
      <c r="BL299" s="488"/>
      <c r="BM299" s="488"/>
      <c r="BN299" s="488"/>
      <c r="BO299" s="488"/>
      <c r="BP299" s="490"/>
      <c r="BQ299" s="487"/>
      <c r="BR299" s="488"/>
      <c r="BS299" s="488"/>
      <c r="BT299" s="488"/>
      <c r="BU299" s="489"/>
      <c r="BV299" s="487"/>
      <c r="BW299" s="488"/>
      <c r="BX299" s="488"/>
      <c r="BY299" s="488"/>
      <c r="BZ299" s="489"/>
      <c r="CA299" s="26"/>
      <c r="CB299" s="488"/>
      <c r="CC299" s="488"/>
      <c r="CD299" s="488"/>
      <c r="CE299" s="488"/>
      <c r="CF299" s="490"/>
      <c r="CG299" s="487"/>
      <c r="CH299" s="488"/>
      <c r="CI299" s="488"/>
      <c r="CJ299" s="488"/>
      <c r="CK299" s="489"/>
      <c r="CL299" s="488"/>
      <c r="CM299" s="498"/>
      <c r="CN299" s="498"/>
      <c r="CO299" s="498"/>
      <c r="CP299" s="499"/>
      <c r="CQ299" s="487"/>
      <c r="CR299" s="498"/>
      <c r="CS299" s="498"/>
      <c r="CT299" s="498"/>
      <c r="CU299" s="500"/>
      <c r="CV299" s="488"/>
      <c r="CW299" s="498"/>
      <c r="CX299" s="498"/>
      <c r="CY299" s="498"/>
      <c r="CZ299" s="499"/>
      <c r="DA299" s="487"/>
      <c r="DB299" s="498"/>
      <c r="DC299" s="498"/>
      <c r="DD299" s="498"/>
      <c r="DE299" s="500"/>
      <c r="DF299" s="923"/>
      <c r="DG299" s="297"/>
      <c r="DH299" s="69"/>
      <c r="DI299" s="508"/>
      <c r="DJ299" s="509"/>
      <c r="DK299" s="509"/>
      <c r="DL299" s="510"/>
      <c r="DM299" s="511"/>
      <c r="DN299" s="511"/>
    </row>
    <row r="300" spans="1:118" ht="15" customHeight="1" thickBot="1">
      <c r="A300" s="522"/>
      <c r="B300" s="522"/>
      <c r="C300" s="523"/>
      <c r="D300" s="920"/>
      <c r="E300" s="1077"/>
      <c r="F300" s="1078"/>
      <c r="G300" s="491"/>
      <c r="H300" s="492"/>
      <c r="I300" s="492"/>
      <c r="J300" s="492"/>
      <c r="K300" s="493"/>
      <c r="L300" s="492"/>
      <c r="M300" s="492"/>
      <c r="N300" s="492"/>
      <c r="O300" s="492"/>
      <c r="P300" s="494"/>
      <c r="Q300" s="491"/>
      <c r="R300" s="492"/>
      <c r="S300" s="492"/>
      <c r="T300" s="492"/>
      <c r="U300" s="493"/>
      <c r="V300" s="492"/>
      <c r="W300" s="492"/>
      <c r="X300" s="492"/>
      <c r="Y300" s="492"/>
      <c r="Z300" s="494"/>
      <c r="AA300" s="491"/>
      <c r="AB300" s="492"/>
      <c r="AC300" s="492"/>
      <c r="AD300" s="492"/>
      <c r="AE300" s="493"/>
      <c r="AF300" s="1"/>
      <c r="AG300" s="1"/>
      <c r="AH300" s="491"/>
      <c r="AI300" s="492"/>
      <c r="AJ300" s="492"/>
      <c r="AK300" s="492"/>
      <c r="AL300" s="493"/>
      <c r="AM300" s="491"/>
      <c r="AN300" s="492"/>
      <c r="AO300" s="492"/>
      <c r="AP300" s="492"/>
      <c r="AQ300" s="493"/>
      <c r="AR300" s="492"/>
      <c r="AS300" s="501"/>
      <c r="AT300" s="501"/>
      <c r="AU300" s="501"/>
      <c r="AV300" s="502"/>
      <c r="AW300" s="491"/>
      <c r="AX300" s="501"/>
      <c r="AY300" s="501"/>
      <c r="AZ300" s="501"/>
      <c r="BA300" s="503"/>
      <c r="BB300" s="492"/>
      <c r="BC300" s="492"/>
      <c r="BD300" s="492"/>
      <c r="BE300" s="492"/>
      <c r="BF300" s="494"/>
      <c r="BG300" s="491"/>
      <c r="BH300" s="492"/>
      <c r="BI300" s="492"/>
      <c r="BJ300" s="492"/>
      <c r="BK300" s="493"/>
      <c r="BL300" s="492"/>
      <c r="BM300" s="492"/>
      <c r="BN300" s="492"/>
      <c r="BO300" s="492"/>
      <c r="BP300" s="494"/>
      <c r="BQ300" s="491"/>
      <c r="BR300" s="492"/>
      <c r="BS300" s="492"/>
      <c r="BT300" s="492"/>
      <c r="BU300" s="493"/>
      <c r="BV300" s="491"/>
      <c r="BW300" s="492"/>
      <c r="BX300" s="492"/>
      <c r="BY300" s="492"/>
      <c r="BZ300" s="493"/>
      <c r="CA300" s="27"/>
      <c r="CB300" s="492"/>
      <c r="CC300" s="492"/>
      <c r="CD300" s="492"/>
      <c r="CE300" s="492"/>
      <c r="CF300" s="494"/>
      <c r="CG300" s="491"/>
      <c r="CH300" s="492"/>
      <c r="CI300" s="492"/>
      <c r="CJ300" s="492"/>
      <c r="CK300" s="493"/>
      <c r="CL300" s="492"/>
      <c r="CM300" s="501"/>
      <c r="CN300" s="501"/>
      <c r="CO300" s="501"/>
      <c r="CP300" s="502"/>
      <c r="CQ300" s="491"/>
      <c r="CR300" s="501"/>
      <c r="CS300" s="501"/>
      <c r="CT300" s="501"/>
      <c r="CU300" s="503"/>
      <c r="CV300" s="492"/>
      <c r="CW300" s="501"/>
      <c r="CX300" s="501"/>
      <c r="CY300" s="501"/>
      <c r="CZ300" s="502"/>
      <c r="DA300" s="491"/>
      <c r="DB300" s="501"/>
      <c r="DC300" s="501"/>
      <c r="DD300" s="501"/>
      <c r="DE300" s="503"/>
      <c r="DF300" s="922"/>
      <c r="DG300" s="298"/>
      <c r="DH300" s="70"/>
      <c r="DI300" s="512"/>
      <c r="DJ300" s="513"/>
      <c r="DK300" s="513"/>
      <c r="DL300" s="514"/>
      <c r="DM300" s="515"/>
      <c r="DN300" s="515"/>
    </row>
    <row r="301" spans="1:118" ht="15" customHeight="1">
      <c r="A301" s="516"/>
      <c r="B301" s="516"/>
      <c r="C301" s="517"/>
      <c r="D301" s="921"/>
      <c r="E301" s="1079"/>
      <c r="F301" s="1080"/>
      <c r="G301" s="486"/>
      <c r="H301" s="483"/>
      <c r="I301" s="483"/>
      <c r="J301" s="483"/>
      <c r="K301" s="484"/>
      <c r="L301" s="483"/>
      <c r="M301" s="483"/>
      <c r="N301" s="483"/>
      <c r="O301" s="483"/>
      <c r="P301" s="485"/>
      <c r="Q301" s="486"/>
      <c r="R301" s="483"/>
      <c r="S301" s="483"/>
      <c r="T301" s="483"/>
      <c r="U301" s="484"/>
      <c r="V301" s="483"/>
      <c r="W301" s="483"/>
      <c r="X301" s="483"/>
      <c r="Y301" s="483"/>
      <c r="Z301" s="485"/>
      <c r="AA301" s="486"/>
      <c r="AB301" s="483"/>
      <c r="AC301" s="483"/>
      <c r="AD301" s="483"/>
      <c r="AE301" s="484"/>
      <c r="AF301" s="1"/>
      <c r="AG301" s="1"/>
      <c r="AH301" s="486"/>
      <c r="AI301" s="483"/>
      <c r="AJ301" s="483"/>
      <c r="AK301" s="483"/>
      <c r="AL301" s="484"/>
      <c r="AM301" s="486"/>
      <c r="AN301" s="483"/>
      <c r="AO301" s="483"/>
      <c r="AP301" s="483"/>
      <c r="AQ301" s="484"/>
      <c r="AR301" s="483"/>
      <c r="AS301" s="495"/>
      <c r="AT301" s="495"/>
      <c r="AU301" s="495"/>
      <c r="AV301" s="496"/>
      <c r="AW301" s="486"/>
      <c r="AX301" s="495"/>
      <c r="AY301" s="495"/>
      <c r="AZ301" s="495"/>
      <c r="BA301" s="497"/>
      <c r="BB301" s="483"/>
      <c r="BC301" s="483"/>
      <c r="BD301" s="483"/>
      <c r="BE301" s="483"/>
      <c r="BF301" s="485"/>
      <c r="BG301" s="486"/>
      <c r="BH301" s="483"/>
      <c r="BI301" s="483"/>
      <c r="BJ301" s="483"/>
      <c r="BK301" s="484"/>
      <c r="BL301" s="483"/>
      <c r="BM301" s="483"/>
      <c r="BN301" s="483"/>
      <c r="BO301" s="483"/>
      <c r="BP301" s="485"/>
      <c r="BQ301" s="486"/>
      <c r="BR301" s="483"/>
      <c r="BS301" s="483"/>
      <c r="BT301" s="483"/>
      <c r="BU301" s="484"/>
      <c r="BV301" s="486"/>
      <c r="BW301" s="483"/>
      <c r="BX301" s="483"/>
      <c r="BY301" s="483"/>
      <c r="BZ301" s="484"/>
      <c r="CA301" s="25"/>
      <c r="CB301" s="483"/>
      <c r="CC301" s="483"/>
      <c r="CD301" s="483"/>
      <c r="CE301" s="483"/>
      <c r="CF301" s="485"/>
      <c r="CG301" s="486"/>
      <c r="CH301" s="483"/>
      <c r="CI301" s="483"/>
      <c r="CJ301" s="483"/>
      <c r="CK301" s="484"/>
      <c r="CL301" s="483"/>
      <c r="CM301" s="495"/>
      <c r="CN301" s="495"/>
      <c r="CO301" s="495"/>
      <c r="CP301" s="496"/>
      <c r="CQ301" s="486"/>
      <c r="CR301" s="495"/>
      <c r="CS301" s="495"/>
      <c r="CT301" s="495"/>
      <c r="CU301" s="497"/>
      <c r="CV301" s="483"/>
      <c r="CW301" s="495"/>
      <c r="CX301" s="495"/>
      <c r="CY301" s="495"/>
      <c r="CZ301" s="496"/>
      <c r="DA301" s="486"/>
      <c r="DB301" s="495"/>
      <c r="DC301" s="495"/>
      <c r="DD301" s="495"/>
      <c r="DE301" s="497"/>
      <c r="DF301" s="924"/>
      <c r="DG301" s="296"/>
      <c r="DH301" s="68"/>
      <c r="DI301" s="504"/>
      <c r="DJ301" s="505"/>
      <c r="DK301" s="505"/>
      <c r="DL301" s="506"/>
      <c r="DM301" s="507"/>
      <c r="DN301" s="507"/>
    </row>
    <row r="302" spans="1:118" ht="15" customHeight="1">
      <c r="A302" s="519"/>
      <c r="B302" s="519"/>
      <c r="C302" s="520"/>
      <c r="D302" s="919"/>
      <c r="E302" s="1068"/>
      <c r="F302" s="1069"/>
      <c r="G302" s="487"/>
      <c r="H302" s="488"/>
      <c r="I302" s="488"/>
      <c r="J302" s="488"/>
      <c r="K302" s="489"/>
      <c r="L302" s="488"/>
      <c r="M302" s="488"/>
      <c r="N302" s="488"/>
      <c r="O302" s="488"/>
      <c r="P302" s="490"/>
      <c r="Q302" s="487"/>
      <c r="R302" s="488"/>
      <c r="S302" s="488"/>
      <c r="T302" s="488"/>
      <c r="U302" s="489"/>
      <c r="V302" s="488"/>
      <c r="W302" s="488"/>
      <c r="X302" s="488"/>
      <c r="Y302" s="488"/>
      <c r="Z302" s="490"/>
      <c r="AA302" s="487"/>
      <c r="AB302" s="488"/>
      <c r="AC302" s="488"/>
      <c r="AD302" s="488"/>
      <c r="AE302" s="489"/>
      <c r="AF302" s="1"/>
      <c r="AG302" s="1"/>
      <c r="AH302" s="487"/>
      <c r="AI302" s="488"/>
      <c r="AJ302" s="488"/>
      <c r="AK302" s="488"/>
      <c r="AL302" s="489"/>
      <c r="AM302" s="487"/>
      <c r="AN302" s="488"/>
      <c r="AO302" s="488"/>
      <c r="AP302" s="488"/>
      <c r="AQ302" s="489"/>
      <c r="AR302" s="488"/>
      <c r="AS302" s="498"/>
      <c r="AT302" s="498"/>
      <c r="AU302" s="498"/>
      <c r="AV302" s="499"/>
      <c r="AW302" s="487"/>
      <c r="AX302" s="498"/>
      <c r="AY302" s="498"/>
      <c r="AZ302" s="498"/>
      <c r="BA302" s="500"/>
      <c r="BB302" s="488"/>
      <c r="BC302" s="488"/>
      <c r="BD302" s="488"/>
      <c r="BE302" s="488"/>
      <c r="BF302" s="490"/>
      <c r="BG302" s="487"/>
      <c r="BH302" s="488"/>
      <c r="BI302" s="488"/>
      <c r="BJ302" s="488"/>
      <c r="BK302" s="489"/>
      <c r="BL302" s="488"/>
      <c r="BM302" s="488"/>
      <c r="BN302" s="488"/>
      <c r="BO302" s="488"/>
      <c r="BP302" s="490"/>
      <c r="BQ302" s="487"/>
      <c r="BR302" s="488"/>
      <c r="BS302" s="488"/>
      <c r="BT302" s="488"/>
      <c r="BU302" s="489"/>
      <c r="BV302" s="487"/>
      <c r="BW302" s="488"/>
      <c r="BX302" s="488"/>
      <c r="BY302" s="488"/>
      <c r="BZ302" s="489"/>
      <c r="CA302" s="26"/>
      <c r="CB302" s="488"/>
      <c r="CC302" s="488"/>
      <c r="CD302" s="488"/>
      <c r="CE302" s="488"/>
      <c r="CF302" s="490"/>
      <c r="CG302" s="487"/>
      <c r="CH302" s="488"/>
      <c r="CI302" s="488"/>
      <c r="CJ302" s="488"/>
      <c r="CK302" s="489"/>
      <c r="CL302" s="488"/>
      <c r="CM302" s="498"/>
      <c r="CN302" s="498"/>
      <c r="CO302" s="498"/>
      <c r="CP302" s="499"/>
      <c r="CQ302" s="487"/>
      <c r="CR302" s="498"/>
      <c r="CS302" s="498"/>
      <c r="CT302" s="498"/>
      <c r="CU302" s="500"/>
      <c r="CV302" s="488"/>
      <c r="CW302" s="498"/>
      <c r="CX302" s="498"/>
      <c r="CY302" s="498"/>
      <c r="CZ302" s="499"/>
      <c r="DA302" s="487"/>
      <c r="DB302" s="498"/>
      <c r="DC302" s="498"/>
      <c r="DD302" s="498"/>
      <c r="DE302" s="500"/>
      <c r="DF302" s="923"/>
      <c r="DG302" s="297"/>
      <c r="DH302" s="69"/>
      <c r="DI302" s="508"/>
      <c r="DJ302" s="509"/>
      <c r="DK302" s="509"/>
      <c r="DL302" s="510"/>
      <c r="DM302" s="511"/>
      <c r="DN302" s="511"/>
    </row>
    <row r="303" spans="1:118" ht="15" customHeight="1">
      <c r="A303" s="519"/>
      <c r="B303" s="519"/>
      <c r="C303" s="520"/>
      <c r="D303" s="919"/>
      <c r="E303" s="1068"/>
      <c r="F303" s="1069"/>
      <c r="G303" s="487"/>
      <c r="H303" s="488"/>
      <c r="I303" s="488"/>
      <c r="J303" s="488"/>
      <c r="K303" s="489"/>
      <c r="L303" s="488"/>
      <c r="M303" s="488"/>
      <c r="N303" s="488"/>
      <c r="O303" s="488"/>
      <c r="P303" s="490"/>
      <c r="Q303" s="487"/>
      <c r="R303" s="488"/>
      <c r="S303" s="488"/>
      <c r="T303" s="488"/>
      <c r="U303" s="489"/>
      <c r="V303" s="488"/>
      <c r="W303" s="488"/>
      <c r="X303" s="488"/>
      <c r="Y303" s="488"/>
      <c r="Z303" s="490"/>
      <c r="AA303" s="487"/>
      <c r="AB303" s="488"/>
      <c r="AC303" s="488"/>
      <c r="AD303" s="488"/>
      <c r="AE303" s="489"/>
      <c r="AF303" s="1"/>
      <c r="AG303" s="1"/>
      <c r="AH303" s="487"/>
      <c r="AI303" s="488"/>
      <c r="AJ303" s="488"/>
      <c r="AK303" s="488"/>
      <c r="AL303" s="489"/>
      <c r="AM303" s="487"/>
      <c r="AN303" s="488"/>
      <c r="AO303" s="488"/>
      <c r="AP303" s="488"/>
      <c r="AQ303" s="489"/>
      <c r="AR303" s="488"/>
      <c r="AS303" s="498"/>
      <c r="AT303" s="498"/>
      <c r="AU303" s="498"/>
      <c r="AV303" s="499"/>
      <c r="AW303" s="487"/>
      <c r="AX303" s="498"/>
      <c r="AY303" s="498"/>
      <c r="AZ303" s="498"/>
      <c r="BA303" s="500"/>
      <c r="BB303" s="488"/>
      <c r="BC303" s="488"/>
      <c r="BD303" s="488"/>
      <c r="BE303" s="488"/>
      <c r="BF303" s="490"/>
      <c r="BG303" s="487"/>
      <c r="BH303" s="488"/>
      <c r="BI303" s="488"/>
      <c r="BJ303" s="488"/>
      <c r="BK303" s="489"/>
      <c r="BL303" s="488"/>
      <c r="BM303" s="488"/>
      <c r="BN303" s="488"/>
      <c r="BO303" s="488"/>
      <c r="BP303" s="490"/>
      <c r="BQ303" s="487"/>
      <c r="BR303" s="488"/>
      <c r="BS303" s="488"/>
      <c r="BT303" s="488"/>
      <c r="BU303" s="489"/>
      <c r="BV303" s="487"/>
      <c r="BW303" s="488"/>
      <c r="BX303" s="488"/>
      <c r="BY303" s="488"/>
      <c r="BZ303" s="489"/>
      <c r="CA303" s="26"/>
      <c r="CB303" s="488"/>
      <c r="CC303" s="488"/>
      <c r="CD303" s="488"/>
      <c r="CE303" s="488"/>
      <c r="CF303" s="490"/>
      <c r="CG303" s="487"/>
      <c r="CH303" s="488"/>
      <c r="CI303" s="488"/>
      <c r="CJ303" s="488"/>
      <c r="CK303" s="489"/>
      <c r="CL303" s="488"/>
      <c r="CM303" s="498"/>
      <c r="CN303" s="498"/>
      <c r="CO303" s="498"/>
      <c r="CP303" s="499"/>
      <c r="CQ303" s="487"/>
      <c r="CR303" s="498"/>
      <c r="CS303" s="498"/>
      <c r="CT303" s="498"/>
      <c r="CU303" s="500"/>
      <c r="CV303" s="488"/>
      <c r="CW303" s="498"/>
      <c r="CX303" s="498"/>
      <c r="CY303" s="498"/>
      <c r="CZ303" s="499"/>
      <c r="DA303" s="487"/>
      <c r="DB303" s="498"/>
      <c r="DC303" s="498"/>
      <c r="DD303" s="498"/>
      <c r="DE303" s="500"/>
      <c r="DF303" s="923"/>
      <c r="DG303" s="297"/>
      <c r="DH303" s="69"/>
      <c r="DI303" s="508"/>
      <c r="DJ303" s="509"/>
      <c r="DK303" s="509"/>
      <c r="DL303" s="510"/>
      <c r="DM303" s="511"/>
      <c r="DN303" s="511"/>
    </row>
    <row r="304" spans="1:118" ht="15" customHeight="1">
      <c r="A304" s="519"/>
      <c r="B304" s="519"/>
      <c r="C304" s="520"/>
      <c r="D304" s="919"/>
      <c r="E304" s="1068"/>
      <c r="F304" s="1069"/>
      <c r="G304" s="487"/>
      <c r="H304" s="488"/>
      <c r="I304" s="488"/>
      <c r="J304" s="488"/>
      <c r="K304" s="489"/>
      <c r="L304" s="488"/>
      <c r="M304" s="488"/>
      <c r="N304" s="488"/>
      <c r="O304" s="488"/>
      <c r="P304" s="490"/>
      <c r="Q304" s="487"/>
      <c r="R304" s="488"/>
      <c r="S304" s="488"/>
      <c r="T304" s="488"/>
      <c r="U304" s="489"/>
      <c r="V304" s="488"/>
      <c r="W304" s="488"/>
      <c r="X304" s="488"/>
      <c r="Y304" s="488"/>
      <c r="Z304" s="490"/>
      <c r="AA304" s="487"/>
      <c r="AB304" s="488"/>
      <c r="AC304" s="488"/>
      <c r="AD304" s="488"/>
      <c r="AE304" s="489"/>
      <c r="AF304" s="1"/>
      <c r="AG304" s="1"/>
      <c r="AH304" s="487"/>
      <c r="AI304" s="488"/>
      <c r="AJ304" s="488"/>
      <c r="AK304" s="488"/>
      <c r="AL304" s="489"/>
      <c r="AM304" s="487"/>
      <c r="AN304" s="488"/>
      <c r="AO304" s="488"/>
      <c r="AP304" s="488"/>
      <c r="AQ304" s="489"/>
      <c r="AR304" s="488"/>
      <c r="AS304" s="498"/>
      <c r="AT304" s="498"/>
      <c r="AU304" s="498"/>
      <c r="AV304" s="499"/>
      <c r="AW304" s="487"/>
      <c r="AX304" s="498"/>
      <c r="AY304" s="498"/>
      <c r="AZ304" s="498"/>
      <c r="BA304" s="500"/>
      <c r="BB304" s="488"/>
      <c r="BC304" s="488"/>
      <c r="BD304" s="488"/>
      <c r="BE304" s="488"/>
      <c r="BF304" s="490"/>
      <c r="BG304" s="487"/>
      <c r="BH304" s="488"/>
      <c r="BI304" s="488"/>
      <c r="BJ304" s="488"/>
      <c r="BK304" s="489"/>
      <c r="BL304" s="488"/>
      <c r="BM304" s="488"/>
      <c r="BN304" s="488"/>
      <c r="BO304" s="488"/>
      <c r="BP304" s="490"/>
      <c r="BQ304" s="487"/>
      <c r="BR304" s="488"/>
      <c r="BS304" s="488"/>
      <c r="BT304" s="488"/>
      <c r="BU304" s="489"/>
      <c r="BV304" s="487"/>
      <c r="BW304" s="488"/>
      <c r="BX304" s="488"/>
      <c r="BY304" s="488"/>
      <c r="BZ304" s="489"/>
      <c r="CA304" s="26"/>
      <c r="CB304" s="488"/>
      <c r="CC304" s="488"/>
      <c r="CD304" s="488"/>
      <c r="CE304" s="488"/>
      <c r="CF304" s="490"/>
      <c r="CG304" s="487"/>
      <c r="CH304" s="488"/>
      <c r="CI304" s="488"/>
      <c r="CJ304" s="488"/>
      <c r="CK304" s="489"/>
      <c r="CL304" s="488"/>
      <c r="CM304" s="498"/>
      <c r="CN304" s="498"/>
      <c r="CO304" s="498"/>
      <c r="CP304" s="499"/>
      <c r="CQ304" s="487"/>
      <c r="CR304" s="498"/>
      <c r="CS304" s="498"/>
      <c r="CT304" s="498"/>
      <c r="CU304" s="500"/>
      <c r="CV304" s="488"/>
      <c r="CW304" s="498"/>
      <c r="CX304" s="498"/>
      <c r="CY304" s="498"/>
      <c r="CZ304" s="499"/>
      <c r="DA304" s="487"/>
      <c r="DB304" s="498"/>
      <c r="DC304" s="498"/>
      <c r="DD304" s="498"/>
      <c r="DE304" s="500"/>
      <c r="DF304" s="923"/>
      <c r="DG304" s="297"/>
      <c r="DH304" s="69"/>
      <c r="DI304" s="508"/>
      <c r="DJ304" s="509"/>
      <c r="DK304" s="509"/>
      <c r="DL304" s="510"/>
      <c r="DM304" s="511"/>
      <c r="DN304" s="511"/>
    </row>
    <row r="305" spans="1:118" ht="15" customHeight="1" thickBot="1">
      <c r="A305" s="522"/>
      <c r="B305" s="522"/>
      <c r="C305" s="523"/>
      <c r="D305" s="920"/>
      <c r="E305" s="1077"/>
      <c r="F305" s="1078"/>
      <c r="G305" s="491"/>
      <c r="H305" s="492"/>
      <c r="I305" s="492"/>
      <c r="J305" s="492"/>
      <c r="K305" s="493"/>
      <c r="L305" s="492"/>
      <c r="M305" s="492"/>
      <c r="N305" s="492"/>
      <c r="O305" s="492"/>
      <c r="P305" s="494"/>
      <c r="Q305" s="491"/>
      <c r="R305" s="492"/>
      <c r="S305" s="492"/>
      <c r="T305" s="492"/>
      <c r="U305" s="493"/>
      <c r="V305" s="492"/>
      <c r="W305" s="492"/>
      <c r="X305" s="492"/>
      <c r="Y305" s="492"/>
      <c r="Z305" s="494"/>
      <c r="AA305" s="491"/>
      <c r="AB305" s="492"/>
      <c r="AC305" s="492"/>
      <c r="AD305" s="492"/>
      <c r="AE305" s="493"/>
      <c r="AF305" s="1"/>
      <c r="AG305" s="1"/>
      <c r="AH305" s="491"/>
      <c r="AI305" s="492"/>
      <c r="AJ305" s="492"/>
      <c r="AK305" s="492"/>
      <c r="AL305" s="493"/>
      <c r="AM305" s="491"/>
      <c r="AN305" s="492"/>
      <c r="AO305" s="492"/>
      <c r="AP305" s="492"/>
      <c r="AQ305" s="493"/>
      <c r="AR305" s="492"/>
      <c r="AS305" s="501"/>
      <c r="AT305" s="501"/>
      <c r="AU305" s="501"/>
      <c r="AV305" s="502"/>
      <c r="AW305" s="491"/>
      <c r="AX305" s="501"/>
      <c r="AY305" s="501"/>
      <c r="AZ305" s="501"/>
      <c r="BA305" s="503"/>
      <c r="BB305" s="492"/>
      <c r="BC305" s="492"/>
      <c r="BD305" s="492"/>
      <c r="BE305" s="492"/>
      <c r="BF305" s="494"/>
      <c r="BG305" s="491"/>
      <c r="BH305" s="492"/>
      <c r="BI305" s="492"/>
      <c r="BJ305" s="492"/>
      <c r="BK305" s="493"/>
      <c r="BL305" s="492"/>
      <c r="BM305" s="492"/>
      <c r="BN305" s="492"/>
      <c r="BO305" s="492"/>
      <c r="BP305" s="494"/>
      <c r="BQ305" s="491"/>
      <c r="BR305" s="492"/>
      <c r="BS305" s="492"/>
      <c r="BT305" s="492"/>
      <c r="BU305" s="493"/>
      <c r="BV305" s="491"/>
      <c r="BW305" s="492"/>
      <c r="BX305" s="492"/>
      <c r="BY305" s="492"/>
      <c r="BZ305" s="493"/>
      <c r="CA305" s="27"/>
      <c r="CB305" s="492"/>
      <c r="CC305" s="492"/>
      <c r="CD305" s="492"/>
      <c r="CE305" s="492"/>
      <c r="CF305" s="494"/>
      <c r="CG305" s="491"/>
      <c r="CH305" s="492"/>
      <c r="CI305" s="492"/>
      <c r="CJ305" s="492"/>
      <c r="CK305" s="493"/>
      <c r="CL305" s="492"/>
      <c r="CM305" s="501"/>
      <c r="CN305" s="501"/>
      <c r="CO305" s="501"/>
      <c r="CP305" s="502"/>
      <c r="CQ305" s="491"/>
      <c r="CR305" s="501"/>
      <c r="CS305" s="501"/>
      <c r="CT305" s="501"/>
      <c r="CU305" s="503"/>
      <c r="CV305" s="492"/>
      <c r="CW305" s="501"/>
      <c r="CX305" s="501"/>
      <c r="CY305" s="501"/>
      <c r="CZ305" s="502"/>
      <c r="DA305" s="491"/>
      <c r="DB305" s="501"/>
      <c r="DC305" s="501"/>
      <c r="DD305" s="501"/>
      <c r="DE305" s="503"/>
      <c r="DF305" s="922"/>
      <c r="DG305" s="298"/>
      <c r="DH305" s="70"/>
      <c r="DI305" s="512"/>
      <c r="DJ305" s="513"/>
      <c r="DK305" s="513"/>
      <c r="DL305" s="514"/>
      <c r="DM305" s="515"/>
      <c r="DN305" s="515"/>
    </row>
    <row r="306" spans="1:118" ht="15" customHeight="1">
      <c r="A306" s="516"/>
      <c r="B306" s="516"/>
      <c r="C306" s="517"/>
      <c r="D306" s="921"/>
      <c r="E306" s="1079"/>
      <c r="F306" s="1080"/>
      <c r="G306" s="486"/>
      <c r="H306" s="483"/>
      <c r="I306" s="483"/>
      <c r="J306" s="483"/>
      <c r="K306" s="484"/>
      <c r="L306" s="483"/>
      <c r="M306" s="483"/>
      <c r="N306" s="483"/>
      <c r="O306" s="483"/>
      <c r="P306" s="485"/>
      <c r="Q306" s="486"/>
      <c r="R306" s="483"/>
      <c r="S306" s="483"/>
      <c r="T306" s="483"/>
      <c r="U306" s="484"/>
      <c r="V306" s="483"/>
      <c r="W306" s="483"/>
      <c r="X306" s="483"/>
      <c r="Y306" s="483"/>
      <c r="Z306" s="485"/>
      <c r="AA306" s="486"/>
      <c r="AB306" s="483"/>
      <c r="AC306" s="483"/>
      <c r="AD306" s="483"/>
      <c r="AE306" s="484"/>
      <c r="AF306" s="1"/>
      <c r="AG306" s="1"/>
      <c r="AH306" s="486"/>
      <c r="AI306" s="483"/>
      <c r="AJ306" s="483"/>
      <c r="AK306" s="483"/>
      <c r="AL306" s="484"/>
      <c r="AM306" s="486"/>
      <c r="AN306" s="483"/>
      <c r="AO306" s="483"/>
      <c r="AP306" s="483"/>
      <c r="AQ306" s="484"/>
      <c r="AR306" s="483"/>
      <c r="AS306" s="495"/>
      <c r="AT306" s="495"/>
      <c r="AU306" s="495"/>
      <c r="AV306" s="496"/>
      <c r="AW306" s="486"/>
      <c r="AX306" s="495"/>
      <c r="AY306" s="495"/>
      <c r="AZ306" s="495"/>
      <c r="BA306" s="497"/>
      <c r="BB306" s="483"/>
      <c r="BC306" s="483"/>
      <c r="BD306" s="483"/>
      <c r="BE306" s="483"/>
      <c r="BF306" s="485"/>
      <c r="BG306" s="486"/>
      <c r="BH306" s="483"/>
      <c r="BI306" s="483"/>
      <c r="BJ306" s="483"/>
      <c r="BK306" s="484"/>
      <c r="BL306" s="483"/>
      <c r="BM306" s="483"/>
      <c r="BN306" s="483"/>
      <c r="BO306" s="483"/>
      <c r="BP306" s="485"/>
      <c r="BQ306" s="486"/>
      <c r="BR306" s="483"/>
      <c r="BS306" s="483"/>
      <c r="BT306" s="483"/>
      <c r="BU306" s="484"/>
      <c r="BV306" s="486"/>
      <c r="BW306" s="483"/>
      <c r="BX306" s="483"/>
      <c r="BY306" s="483"/>
      <c r="BZ306" s="484"/>
      <c r="CA306" s="25"/>
      <c r="CB306" s="483"/>
      <c r="CC306" s="483"/>
      <c r="CD306" s="483"/>
      <c r="CE306" s="483"/>
      <c r="CF306" s="485"/>
      <c r="CG306" s="486"/>
      <c r="CH306" s="483"/>
      <c r="CI306" s="483"/>
      <c r="CJ306" s="483"/>
      <c r="CK306" s="484"/>
      <c r="CL306" s="483"/>
      <c r="CM306" s="495"/>
      <c r="CN306" s="495"/>
      <c r="CO306" s="495"/>
      <c r="CP306" s="496"/>
      <c r="CQ306" s="486"/>
      <c r="CR306" s="495"/>
      <c r="CS306" s="495"/>
      <c r="CT306" s="495"/>
      <c r="CU306" s="497"/>
      <c r="CV306" s="483"/>
      <c r="CW306" s="495"/>
      <c r="CX306" s="495"/>
      <c r="CY306" s="495"/>
      <c r="CZ306" s="496"/>
      <c r="DA306" s="486"/>
      <c r="DB306" s="495"/>
      <c r="DC306" s="495"/>
      <c r="DD306" s="495"/>
      <c r="DE306" s="497"/>
      <c r="DF306" s="924"/>
      <c r="DG306" s="296"/>
      <c r="DH306" s="68"/>
      <c r="DI306" s="504"/>
      <c r="DJ306" s="505"/>
      <c r="DK306" s="505"/>
      <c r="DL306" s="506"/>
      <c r="DM306" s="507"/>
      <c r="DN306" s="507"/>
    </row>
    <row r="307" spans="1:118" ht="15" customHeight="1">
      <c r="A307" s="519"/>
      <c r="B307" s="519"/>
      <c r="C307" s="520"/>
      <c r="D307" s="919"/>
      <c r="E307" s="1068"/>
      <c r="F307" s="1069"/>
      <c r="G307" s="487"/>
      <c r="H307" s="488"/>
      <c r="I307" s="488"/>
      <c r="J307" s="488"/>
      <c r="K307" s="489"/>
      <c r="L307" s="488"/>
      <c r="M307" s="488"/>
      <c r="N307" s="488"/>
      <c r="O307" s="488"/>
      <c r="P307" s="490"/>
      <c r="Q307" s="487"/>
      <c r="R307" s="488"/>
      <c r="S307" s="488"/>
      <c r="T307" s="488"/>
      <c r="U307" s="489"/>
      <c r="V307" s="488"/>
      <c r="W307" s="488"/>
      <c r="X307" s="488"/>
      <c r="Y307" s="488"/>
      <c r="Z307" s="490"/>
      <c r="AA307" s="487"/>
      <c r="AB307" s="488"/>
      <c r="AC307" s="488"/>
      <c r="AD307" s="488"/>
      <c r="AE307" s="489"/>
      <c r="AF307" s="1"/>
      <c r="AG307" s="1"/>
      <c r="AH307" s="487"/>
      <c r="AI307" s="488"/>
      <c r="AJ307" s="488"/>
      <c r="AK307" s="488"/>
      <c r="AL307" s="489"/>
      <c r="AM307" s="487"/>
      <c r="AN307" s="488"/>
      <c r="AO307" s="488"/>
      <c r="AP307" s="488"/>
      <c r="AQ307" s="489"/>
      <c r="AR307" s="488"/>
      <c r="AS307" s="498"/>
      <c r="AT307" s="498"/>
      <c r="AU307" s="498"/>
      <c r="AV307" s="499"/>
      <c r="AW307" s="487"/>
      <c r="AX307" s="498"/>
      <c r="AY307" s="498"/>
      <c r="AZ307" s="498"/>
      <c r="BA307" s="500"/>
      <c r="BB307" s="488"/>
      <c r="BC307" s="488"/>
      <c r="BD307" s="488"/>
      <c r="BE307" s="488"/>
      <c r="BF307" s="490"/>
      <c r="BG307" s="487"/>
      <c r="BH307" s="488"/>
      <c r="BI307" s="488"/>
      <c r="BJ307" s="488"/>
      <c r="BK307" s="489"/>
      <c r="BL307" s="488"/>
      <c r="BM307" s="488"/>
      <c r="BN307" s="488"/>
      <c r="BO307" s="488"/>
      <c r="BP307" s="490"/>
      <c r="BQ307" s="487"/>
      <c r="BR307" s="488"/>
      <c r="BS307" s="488"/>
      <c r="BT307" s="488"/>
      <c r="BU307" s="489"/>
      <c r="BV307" s="487"/>
      <c r="BW307" s="488"/>
      <c r="BX307" s="488"/>
      <c r="BY307" s="488"/>
      <c r="BZ307" s="489"/>
      <c r="CA307" s="26"/>
      <c r="CB307" s="488"/>
      <c r="CC307" s="488"/>
      <c r="CD307" s="488"/>
      <c r="CE307" s="488"/>
      <c r="CF307" s="490"/>
      <c r="CG307" s="487"/>
      <c r="CH307" s="488"/>
      <c r="CI307" s="488"/>
      <c r="CJ307" s="488"/>
      <c r="CK307" s="489"/>
      <c r="CL307" s="488"/>
      <c r="CM307" s="498"/>
      <c r="CN307" s="498"/>
      <c r="CO307" s="498"/>
      <c r="CP307" s="499"/>
      <c r="CQ307" s="487"/>
      <c r="CR307" s="498"/>
      <c r="CS307" s="498"/>
      <c r="CT307" s="498"/>
      <c r="CU307" s="500"/>
      <c r="CV307" s="488"/>
      <c r="CW307" s="498"/>
      <c r="CX307" s="498"/>
      <c r="CY307" s="498"/>
      <c r="CZ307" s="499"/>
      <c r="DA307" s="487"/>
      <c r="DB307" s="498"/>
      <c r="DC307" s="498"/>
      <c r="DD307" s="498"/>
      <c r="DE307" s="500"/>
      <c r="DF307" s="923"/>
      <c r="DG307" s="297"/>
      <c r="DH307" s="69"/>
      <c r="DI307" s="508"/>
      <c r="DJ307" s="509"/>
      <c r="DK307" s="509"/>
      <c r="DL307" s="510"/>
      <c r="DM307" s="511"/>
      <c r="DN307" s="511"/>
    </row>
    <row r="308" spans="1:118" ht="15" customHeight="1">
      <c r="A308" s="519"/>
      <c r="B308" s="519"/>
      <c r="C308" s="520"/>
      <c r="D308" s="919"/>
      <c r="E308" s="1068"/>
      <c r="F308" s="1069"/>
      <c r="G308" s="487"/>
      <c r="H308" s="488"/>
      <c r="I308" s="488"/>
      <c r="J308" s="488"/>
      <c r="K308" s="489"/>
      <c r="L308" s="488"/>
      <c r="M308" s="488"/>
      <c r="N308" s="488"/>
      <c r="O308" s="488"/>
      <c r="P308" s="490"/>
      <c r="Q308" s="487"/>
      <c r="R308" s="488"/>
      <c r="S308" s="488"/>
      <c r="T308" s="488"/>
      <c r="U308" s="489"/>
      <c r="V308" s="488"/>
      <c r="W308" s="488"/>
      <c r="X308" s="488"/>
      <c r="Y308" s="488"/>
      <c r="Z308" s="490"/>
      <c r="AA308" s="487"/>
      <c r="AB308" s="488"/>
      <c r="AC308" s="488"/>
      <c r="AD308" s="488"/>
      <c r="AE308" s="489"/>
      <c r="AF308" s="1"/>
      <c r="AG308" s="1"/>
      <c r="AH308" s="487"/>
      <c r="AI308" s="488"/>
      <c r="AJ308" s="488"/>
      <c r="AK308" s="488"/>
      <c r="AL308" s="489"/>
      <c r="AM308" s="487"/>
      <c r="AN308" s="488"/>
      <c r="AO308" s="488"/>
      <c r="AP308" s="488"/>
      <c r="AQ308" s="489"/>
      <c r="AR308" s="488"/>
      <c r="AS308" s="498"/>
      <c r="AT308" s="498"/>
      <c r="AU308" s="498"/>
      <c r="AV308" s="499"/>
      <c r="AW308" s="487"/>
      <c r="AX308" s="498"/>
      <c r="AY308" s="498"/>
      <c r="AZ308" s="498"/>
      <c r="BA308" s="500"/>
      <c r="BB308" s="488"/>
      <c r="BC308" s="488"/>
      <c r="BD308" s="488"/>
      <c r="BE308" s="488"/>
      <c r="BF308" s="490"/>
      <c r="BG308" s="487"/>
      <c r="BH308" s="488"/>
      <c r="BI308" s="488"/>
      <c r="BJ308" s="488"/>
      <c r="BK308" s="489"/>
      <c r="BL308" s="488"/>
      <c r="BM308" s="488"/>
      <c r="BN308" s="488"/>
      <c r="BO308" s="488"/>
      <c r="BP308" s="490"/>
      <c r="BQ308" s="487"/>
      <c r="BR308" s="488"/>
      <c r="BS308" s="488"/>
      <c r="BT308" s="488"/>
      <c r="BU308" s="489"/>
      <c r="BV308" s="487"/>
      <c r="BW308" s="488"/>
      <c r="BX308" s="488"/>
      <c r="BY308" s="488"/>
      <c r="BZ308" s="489"/>
      <c r="CA308" s="26"/>
      <c r="CB308" s="488"/>
      <c r="CC308" s="488"/>
      <c r="CD308" s="488"/>
      <c r="CE308" s="488"/>
      <c r="CF308" s="490"/>
      <c r="CG308" s="487"/>
      <c r="CH308" s="488"/>
      <c r="CI308" s="488"/>
      <c r="CJ308" s="488"/>
      <c r="CK308" s="489"/>
      <c r="CL308" s="488"/>
      <c r="CM308" s="498"/>
      <c r="CN308" s="498"/>
      <c r="CO308" s="498"/>
      <c r="CP308" s="499"/>
      <c r="CQ308" s="487"/>
      <c r="CR308" s="498"/>
      <c r="CS308" s="498"/>
      <c r="CT308" s="498"/>
      <c r="CU308" s="500"/>
      <c r="CV308" s="488"/>
      <c r="CW308" s="498"/>
      <c r="CX308" s="498"/>
      <c r="CY308" s="498"/>
      <c r="CZ308" s="499"/>
      <c r="DA308" s="487"/>
      <c r="DB308" s="498"/>
      <c r="DC308" s="498"/>
      <c r="DD308" s="498"/>
      <c r="DE308" s="500"/>
      <c r="DF308" s="923"/>
      <c r="DG308" s="297"/>
      <c r="DH308" s="69"/>
      <c r="DI308" s="508"/>
      <c r="DJ308" s="509"/>
      <c r="DK308" s="509"/>
      <c r="DL308" s="510"/>
      <c r="DM308" s="511"/>
      <c r="DN308" s="511"/>
    </row>
    <row r="309" spans="1:118" ht="15" customHeight="1">
      <c r="A309" s="519"/>
      <c r="B309" s="519"/>
      <c r="C309" s="520"/>
      <c r="D309" s="919"/>
      <c r="E309" s="1068"/>
      <c r="F309" s="1069"/>
      <c r="G309" s="487"/>
      <c r="H309" s="488"/>
      <c r="I309" s="488"/>
      <c r="J309" s="488"/>
      <c r="K309" s="489"/>
      <c r="L309" s="488"/>
      <c r="M309" s="488"/>
      <c r="N309" s="488"/>
      <c r="O309" s="488"/>
      <c r="P309" s="490"/>
      <c r="Q309" s="487"/>
      <c r="R309" s="488"/>
      <c r="S309" s="488"/>
      <c r="T309" s="488"/>
      <c r="U309" s="489"/>
      <c r="V309" s="488"/>
      <c r="W309" s="488"/>
      <c r="X309" s="488"/>
      <c r="Y309" s="488"/>
      <c r="Z309" s="490"/>
      <c r="AA309" s="487"/>
      <c r="AB309" s="488"/>
      <c r="AC309" s="488"/>
      <c r="AD309" s="488"/>
      <c r="AE309" s="489"/>
      <c r="AF309" s="1"/>
      <c r="AG309" s="1"/>
      <c r="AH309" s="487"/>
      <c r="AI309" s="488"/>
      <c r="AJ309" s="488"/>
      <c r="AK309" s="488"/>
      <c r="AL309" s="489"/>
      <c r="AM309" s="487"/>
      <c r="AN309" s="488"/>
      <c r="AO309" s="488"/>
      <c r="AP309" s="488"/>
      <c r="AQ309" s="489"/>
      <c r="AR309" s="488"/>
      <c r="AS309" s="498"/>
      <c r="AT309" s="498"/>
      <c r="AU309" s="498"/>
      <c r="AV309" s="499"/>
      <c r="AW309" s="487"/>
      <c r="AX309" s="498"/>
      <c r="AY309" s="498"/>
      <c r="AZ309" s="498"/>
      <c r="BA309" s="500"/>
      <c r="BB309" s="488"/>
      <c r="BC309" s="488"/>
      <c r="BD309" s="488"/>
      <c r="BE309" s="488"/>
      <c r="BF309" s="490"/>
      <c r="BG309" s="487"/>
      <c r="BH309" s="488"/>
      <c r="BI309" s="488"/>
      <c r="BJ309" s="488"/>
      <c r="BK309" s="489"/>
      <c r="BL309" s="488"/>
      <c r="BM309" s="488"/>
      <c r="BN309" s="488"/>
      <c r="BO309" s="488"/>
      <c r="BP309" s="490"/>
      <c r="BQ309" s="487"/>
      <c r="BR309" s="488"/>
      <c r="BS309" s="488"/>
      <c r="BT309" s="488"/>
      <c r="BU309" s="489"/>
      <c r="BV309" s="487"/>
      <c r="BW309" s="488"/>
      <c r="BX309" s="488"/>
      <c r="BY309" s="488"/>
      <c r="BZ309" s="489"/>
      <c r="CA309" s="26"/>
      <c r="CB309" s="488"/>
      <c r="CC309" s="488"/>
      <c r="CD309" s="488"/>
      <c r="CE309" s="488"/>
      <c r="CF309" s="490"/>
      <c r="CG309" s="487"/>
      <c r="CH309" s="488"/>
      <c r="CI309" s="488"/>
      <c r="CJ309" s="488"/>
      <c r="CK309" s="489"/>
      <c r="CL309" s="488"/>
      <c r="CM309" s="498"/>
      <c r="CN309" s="498"/>
      <c r="CO309" s="498"/>
      <c r="CP309" s="499"/>
      <c r="CQ309" s="487"/>
      <c r="CR309" s="498"/>
      <c r="CS309" s="498"/>
      <c r="CT309" s="498"/>
      <c r="CU309" s="500"/>
      <c r="CV309" s="488"/>
      <c r="CW309" s="498"/>
      <c r="CX309" s="498"/>
      <c r="CY309" s="498"/>
      <c r="CZ309" s="499"/>
      <c r="DA309" s="487"/>
      <c r="DB309" s="498"/>
      <c r="DC309" s="498"/>
      <c r="DD309" s="498"/>
      <c r="DE309" s="500"/>
      <c r="DF309" s="923"/>
      <c r="DG309" s="297"/>
      <c r="DH309" s="69"/>
      <c r="DI309" s="508"/>
      <c r="DJ309" s="509"/>
      <c r="DK309" s="509"/>
      <c r="DL309" s="510"/>
      <c r="DM309" s="511"/>
      <c r="DN309" s="511"/>
    </row>
    <row r="310" spans="1:118" ht="15" customHeight="1" thickBot="1">
      <c r="A310" s="522"/>
      <c r="B310" s="522"/>
      <c r="C310" s="523"/>
      <c r="D310" s="920"/>
      <c r="E310" s="1077"/>
      <c r="F310" s="1078"/>
      <c r="G310" s="491"/>
      <c r="H310" s="492"/>
      <c r="I310" s="492"/>
      <c r="J310" s="492"/>
      <c r="K310" s="493"/>
      <c r="L310" s="492"/>
      <c r="M310" s="492"/>
      <c r="N310" s="492"/>
      <c r="O310" s="492"/>
      <c r="P310" s="494"/>
      <c r="Q310" s="491"/>
      <c r="R310" s="492"/>
      <c r="S310" s="492"/>
      <c r="T310" s="492"/>
      <c r="U310" s="493"/>
      <c r="V310" s="492"/>
      <c r="W310" s="492"/>
      <c r="X310" s="492"/>
      <c r="Y310" s="492"/>
      <c r="Z310" s="494"/>
      <c r="AA310" s="491"/>
      <c r="AB310" s="492"/>
      <c r="AC310" s="492"/>
      <c r="AD310" s="492"/>
      <c r="AE310" s="493"/>
      <c r="AF310" s="1"/>
      <c r="AG310" s="1"/>
      <c r="AH310" s="491"/>
      <c r="AI310" s="492"/>
      <c r="AJ310" s="492"/>
      <c r="AK310" s="492"/>
      <c r="AL310" s="493"/>
      <c r="AM310" s="491"/>
      <c r="AN310" s="492"/>
      <c r="AO310" s="492"/>
      <c r="AP310" s="492"/>
      <c r="AQ310" s="493"/>
      <c r="AR310" s="492"/>
      <c r="AS310" s="501"/>
      <c r="AT310" s="501"/>
      <c r="AU310" s="501"/>
      <c r="AV310" s="502"/>
      <c r="AW310" s="491"/>
      <c r="AX310" s="501"/>
      <c r="AY310" s="501"/>
      <c r="AZ310" s="501"/>
      <c r="BA310" s="503"/>
      <c r="BB310" s="492"/>
      <c r="BC310" s="492"/>
      <c r="BD310" s="492"/>
      <c r="BE310" s="492"/>
      <c r="BF310" s="494"/>
      <c r="BG310" s="491"/>
      <c r="BH310" s="492"/>
      <c r="BI310" s="492"/>
      <c r="BJ310" s="492"/>
      <c r="BK310" s="493"/>
      <c r="BL310" s="492"/>
      <c r="BM310" s="492"/>
      <c r="BN310" s="492"/>
      <c r="BO310" s="492"/>
      <c r="BP310" s="494"/>
      <c r="BQ310" s="491"/>
      <c r="BR310" s="492"/>
      <c r="BS310" s="492"/>
      <c r="BT310" s="492"/>
      <c r="BU310" s="493"/>
      <c r="BV310" s="491"/>
      <c r="BW310" s="492"/>
      <c r="BX310" s="492"/>
      <c r="BY310" s="492"/>
      <c r="BZ310" s="493"/>
      <c r="CA310" s="27"/>
      <c r="CB310" s="492"/>
      <c r="CC310" s="492"/>
      <c r="CD310" s="492"/>
      <c r="CE310" s="492"/>
      <c r="CF310" s="494"/>
      <c r="CG310" s="491"/>
      <c r="CH310" s="492"/>
      <c r="CI310" s="492"/>
      <c r="CJ310" s="492"/>
      <c r="CK310" s="493"/>
      <c r="CL310" s="492"/>
      <c r="CM310" s="501"/>
      <c r="CN310" s="501"/>
      <c r="CO310" s="501"/>
      <c r="CP310" s="502"/>
      <c r="CQ310" s="491"/>
      <c r="CR310" s="501"/>
      <c r="CS310" s="501"/>
      <c r="CT310" s="501"/>
      <c r="CU310" s="503"/>
      <c r="CV310" s="492"/>
      <c r="CW310" s="501"/>
      <c r="CX310" s="501"/>
      <c r="CY310" s="501"/>
      <c r="CZ310" s="502"/>
      <c r="DA310" s="491"/>
      <c r="DB310" s="501"/>
      <c r="DC310" s="501"/>
      <c r="DD310" s="501"/>
      <c r="DE310" s="503"/>
      <c r="DF310" s="922"/>
      <c r="DG310" s="298"/>
      <c r="DH310" s="70"/>
      <c r="DI310" s="512"/>
      <c r="DJ310" s="513"/>
      <c r="DK310" s="513"/>
      <c r="DL310" s="514"/>
      <c r="DM310" s="515"/>
      <c r="DN310" s="515"/>
    </row>
    <row r="311" spans="1:118" ht="15" customHeight="1">
      <c r="A311" s="516"/>
      <c r="B311" s="516"/>
      <c r="C311" s="517"/>
      <c r="D311" s="921"/>
      <c r="E311" s="1079"/>
      <c r="F311" s="1080"/>
      <c r="G311" s="486"/>
      <c r="H311" s="483"/>
      <c r="I311" s="483"/>
      <c r="J311" s="483"/>
      <c r="K311" s="484"/>
      <c r="L311" s="483"/>
      <c r="M311" s="483"/>
      <c r="N311" s="483"/>
      <c r="O311" s="483"/>
      <c r="P311" s="485"/>
      <c r="Q311" s="486"/>
      <c r="R311" s="483"/>
      <c r="S311" s="483"/>
      <c r="T311" s="483"/>
      <c r="U311" s="484"/>
      <c r="V311" s="483"/>
      <c r="W311" s="483"/>
      <c r="X311" s="483"/>
      <c r="Y311" s="483"/>
      <c r="Z311" s="485"/>
      <c r="AA311" s="486"/>
      <c r="AB311" s="483"/>
      <c r="AC311" s="483"/>
      <c r="AD311" s="483"/>
      <c r="AE311" s="484"/>
      <c r="AF311" s="1"/>
      <c r="AG311" s="1"/>
      <c r="AH311" s="486"/>
      <c r="AI311" s="483"/>
      <c r="AJ311" s="483"/>
      <c r="AK311" s="483"/>
      <c r="AL311" s="484"/>
      <c r="AM311" s="486"/>
      <c r="AN311" s="483"/>
      <c r="AO311" s="483"/>
      <c r="AP311" s="483"/>
      <c r="AQ311" s="484"/>
      <c r="AR311" s="483"/>
      <c r="AS311" s="495"/>
      <c r="AT311" s="495"/>
      <c r="AU311" s="495"/>
      <c r="AV311" s="496"/>
      <c r="AW311" s="486"/>
      <c r="AX311" s="495"/>
      <c r="AY311" s="495"/>
      <c r="AZ311" s="495"/>
      <c r="BA311" s="497"/>
      <c r="BB311" s="483"/>
      <c r="BC311" s="483"/>
      <c r="BD311" s="483"/>
      <c r="BE311" s="483"/>
      <c r="BF311" s="485"/>
      <c r="BG311" s="486"/>
      <c r="BH311" s="483"/>
      <c r="BI311" s="483"/>
      <c r="BJ311" s="483"/>
      <c r="BK311" s="484"/>
      <c r="BL311" s="483"/>
      <c r="BM311" s="483"/>
      <c r="BN311" s="483"/>
      <c r="BO311" s="483"/>
      <c r="BP311" s="485"/>
      <c r="BQ311" s="486"/>
      <c r="BR311" s="483"/>
      <c r="BS311" s="483"/>
      <c r="BT311" s="483"/>
      <c r="BU311" s="484"/>
      <c r="BV311" s="486"/>
      <c r="BW311" s="483"/>
      <c r="BX311" s="483"/>
      <c r="BY311" s="483"/>
      <c r="BZ311" s="484"/>
      <c r="CA311" s="25"/>
      <c r="CB311" s="483"/>
      <c r="CC311" s="483"/>
      <c r="CD311" s="483"/>
      <c r="CE311" s="483"/>
      <c r="CF311" s="485"/>
      <c r="CG311" s="486"/>
      <c r="CH311" s="483"/>
      <c r="CI311" s="483"/>
      <c r="CJ311" s="483"/>
      <c r="CK311" s="484"/>
      <c r="CL311" s="483"/>
      <c r="CM311" s="495"/>
      <c r="CN311" s="495"/>
      <c r="CO311" s="495"/>
      <c r="CP311" s="496"/>
      <c r="CQ311" s="486"/>
      <c r="CR311" s="495"/>
      <c r="CS311" s="495"/>
      <c r="CT311" s="495"/>
      <c r="CU311" s="497"/>
      <c r="CV311" s="483"/>
      <c r="CW311" s="495"/>
      <c r="CX311" s="495"/>
      <c r="CY311" s="495"/>
      <c r="CZ311" s="496"/>
      <c r="DA311" s="486"/>
      <c r="DB311" s="495"/>
      <c r="DC311" s="495"/>
      <c r="DD311" s="495"/>
      <c r="DE311" s="497"/>
      <c r="DF311" s="924"/>
      <c r="DG311" s="296"/>
      <c r="DH311" s="68"/>
      <c r="DI311" s="504"/>
      <c r="DJ311" s="505"/>
      <c r="DK311" s="505"/>
      <c r="DL311" s="506"/>
      <c r="DM311" s="507"/>
      <c r="DN311" s="507"/>
    </row>
    <row r="312" spans="1:118" ht="15" customHeight="1">
      <c r="A312" s="519"/>
      <c r="B312" s="519"/>
      <c r="C312" s="520"/>
      <c r="D312" s="919"/>
      <c r="E312" s="1068"/>
      <c r="F312" s="1069"/>
      <c r="G312" s="487"/>
      <c r="H312" s="488"/>
      <c r="I312" s="488"/>
      <c r="J312" s="488"/>
      <c r="K312" s="489"/>
      <c r="L312" s="488"/>
      <c r="M312" s="488"/>
      <c r="N312" s="488"/>
      <c r="O312" s="488"/>
      <c r="P312" s="490"/>
      <c r="Q312" s="487"/>
      <c r="R312" s="488"/>
      <c r="S312" s="488"/>
      <c r="T312" s="488"/>
      <c r="U312" s="489"/>
      <c r="V312" s="488"/>
      <c r="W312" s="488"/>
      <c r="X312" s="488"/>
      <c r="Y312" s="488"/>
      <c r="Z312" s="490"/>
      <c r="AA312" s="487"/>
      <c r="AB312" s="488"/>
      <c r="AC312" s="488"/>
      <c r="AD312" s="488"/>
      <c r="AE312" s="489"/>
      <c r="AF312" s="1"/>
      <c r="AG312" s="1"/>
      <c r="AH312" s="487"/>
      <c r="AI312" s="488"/>
      <c r="AJ312" s="488"/>
      <c r="AK312" s="488"/>
      <c r="AL312" s="489"/>
      <c r="AM312" s="487"/>
      <c r="AN312" s="488"/>
      <c r="AO312" s="488"/>
      <c r="AP312" s="488"/>
      <c r="AQ312" s="489"/>
      <c r="AR312" s="488"/>
      <c r="AS312" s="498"/>
      <c r="AT312" s="498"/>
      <c r="AU312" s="498"/>
      <c r="AV312" s="499"/>
      <c r="AW312" s="487"/>
      <c r="AX312" s="498"/>
      <c r="AY312" s="498"/>
      <c r="AZ312" s="498"/>
      <c r="BA312" s="500"/>
      <c r="BB312" s="488"/>
      <c r="BC312" s="488"/>
      <c r="BD312" s="488"/>
      <c r="BE312" s="488"/>
      <c r="BF312" s="490"/>
      <c r="BG312" s="487"/>
      <c r="BH312" s="488"/>
      <c r="BI312" s="488"/>
      <c r="BJ312" s="488"/>
      <c r="BK312" s="489"/>
      <c r="BL312" s="488"/>
      <c r="BM312" s="488"/>
      <c r="BN312" s="488"/>
      <c r="BO312" s="488"/>
      <c r="BP312" s="490"/>
      <c r="BQ312" s="487"/>
      <c r="BR312" s="488"/>
      <c r="BS312" s="488"/>
      <c r="BT312" s="488"/>
      <c r="BU312" s="489"/>
      <c r="BV312" s="487"/>
      <c r="BW312" s="488"/>
      <c r="BX312" s="488"/>
      <c r="BY312" s="488"/>
      <c r="BZ312" s="489"/>
      <c r="CA312" s="26"/>
      <c r="CB312" s="488"/>
      <c r="CC312" s="488"/>
      <c r="CD312" s="488"/>
      <c r="CE312" s="488"/>
      <c r="CF312" s="490"/>
      <c r="CG312" s="487"/>
      <c r="CH312" s="488"/>
      <c r="CI312" s="488"/>
      <c r="CJ312" s="488"/>
      <c r="CK312" s="489"/>
      <c r="CL312" s="488"/>
      <c r="CM312" s="498"/>
      <c r="CN312" s="498"/>
      <c r="CO312" s="498"/>
      <c r="CP312" s="499"/>
      <c r="CQ312" s="487"/>
      <c r="CR312" s="498"/>
      <c r="CS312" s="498"/>
      <c r="CT312" s="498"/>
      <c r="CU312" s="500"/>
      <c r="CV312" s="488"/>
      <c r="CW312" s="498"/>
      <c r="CX312" s="498"/>
      <c r="CY312" s="498"/>
      <c r="CZ312" s="499"/>
      <c r="DA312" s="487"/>
      <c r="DB312" s="498"/>
      <c r="DC312" s="498"/>
      <c r="DD312" s="498"/>
      <c r="DE312" s="500"/>
      <c r="DF312" s="923"/>
      <c r="DG312" s="297"/>
      <c r="DH312" s="69"/>
      <c r="DI312" s="508"/>
      <c r="DJ312" s="509"/>
      <c r="DK312" s="509"/>
      <c r="DL312" s="510"/>
      <c r="DM312" s="511"/>
      <c r="DN312" s="511"/>
    </row>
    <row r="313" spans="1:118" ht="15" customHeight="1">
      <c r="A313" s="519"/>
      <c r="B313" s="519"/>
      <c r="C313" s="520"/>
      <c r="D313" s="919"/>
      <c r="E313" s="1068"/>
      <c r="F313" s="1069"/>
      <c r="G313" s="487"/>
      <c r="H313" s="488"/>
      <c r="I313" s="488"/>
      <c r="J313" s="488"/>
      <c r="K313" s="489"/>
      <c r="L313" s="488"/>
      <c r="M313" s="488"/>
      <c r="N313" s="488"/>
      <c r="O313" s="488"/>
      <c r="P313" s="490"/>
      <c r="Q313" s="487"/>
      <c r="R313" s="488"/>
      <c r="S313" s="488"/>
      <c r="T313" s="488"/>
      <c r="U313" s="489"/>
      <c r="V313" s="488"/>
      <c r="W313" s="488"/>
      <c r="X313" s="488"/>
      <c r="Y313" s="488"/>
      <c r="Z313" s="490"/>
      <c r="AA313" s="487"/>
      <c r="AB313" s="488"/>
      <c r="AC313" s="488"/>
      <c r="AD313" s="488"/>
      <c r="AE313" s="489"/>
      <c r="AF313" s="1"/>
      <c r="AG313" s="1"/>
      <c r="AH313" s="487"/>
      <c r="AI313" s="488"/>
      <c r="AJ313" s="488"/>
      <c r="AK313" s="488"/>
      <c r="AL313" s="489"/>
      <c r="AM313" s="487"/>
      <c r="AN313" s="488"/>
      <c r="AO313" s="488"/>
      <c r="AP313" s="488"/>
      <c r="AQ313" s="489"/>
      <c r="AR313" s="488"/>
      <c r="AS313" s="498"/>
      <c r="AT313" s="498"/>
      <c r="AU313" s="498"/>
      <c r="AV313" s="499"/>
      <c r="AW313" s="487"/>
      <c r="AX313" s="498"/>
      <c r="AY313" s="498"/>
      <c r="AZ313" s="498"/>
      <c r="BA313" s="500"/>
      <c r="BB313" s="488"/>
      <c r="BC313" s="488"/>
      <c r="BD313" s="488"/>
      <c r="BE313" s="488"/>
      <c r="BF313" s="490"/>
      <c r="BG313" s="487"/>
      <c r="BH313" s="488"/>
      <c r="BI313" s="488"/>
      <c r="BJ313" s="488"/>
      <c r="BK313" s="489"/>
      <c r="BL313" s="488"/>
      <c r="BM313" s="488"/>
      <c r="BN313" s="488"/>
      <c r="BO313" s="488"/>
      <c r="BP313" s="490"/>
      <c r="BQ313" s="487"/>
      <c r="BR313" s="488"/>
      <c r="BS313" s="488"/>
      <c r="BT313" s="488"/>
      <c r="BU313" s="489"/>
      <c r="BV313" s="487"/>
      <c r="BW313" s="488"/>
      <c r="BX313" s="488"/>
      <c r="BY313" s="488"/>
      <c r="BZ313" s="489"/>
      <c r="CA313" s="26"/>
      <c r="CB313" s="488"/>
      <c r="CC313" s="488"/>
      <c r="CD313" s="488"/>
      <c r="CE313" s="488"/>
      <c r="CF313" s="490"/>
      <c r="CG313" s="487"/>
      <c r="CH313" s="488"/>
      <c r="CI313" s="488"/>
      <c r="CJ313" s="488"/>
      <c r="CK313" s="489"/>
      <c r="CL313" s="488"/>
      <c r="CM313" s="498"/>
      <c r="CN313" s="498"/>
      <c r="CO313" s="498"/>
      <c r="CP313" s="499"/>
      <c r="CQ313" s="487"/>
      <c r="CR313" s="498"/>
      <c r="CS313" s="498"/>
      <c r="CT313" s="498"/>
      <c r="CU313" s="500"/>
      <c r="CV313" s="488"/>
      <c r="CW313" s="498"/>
      <c r="CX313" s="498"/>
      <c r="CY313" s="498"/>
      <c r="CZ313" s="499"/>
      <c r="DA313" s="487"/>
      <c r="DB313" s="498"/>
      <c r="DC313" s="498"/>
      <c r="DD313" s="498"/>
      <c r="DE313" s="500"/>
      <c r="DF313" s="923"/>
      <c r="DG313" s="297"/>
      <c r="DH313" s="69"/>
      <c r="DI313" s="508"/>
      <c r="DJ313" s="509"/>
      <c r="DK313" s="509"/>
      <c r="DL313" s="510"/>
      <c r="DM313" s="511"/>
      <c r="DN313" s="511"/>
    </row>
    <row r="314" spans="1:118" ht="15" customHeight="1">
      <c r="A314" s="519"/>
      <c r="B314" s="519"/>
      <c r="C314" s="520"/>
      <c r="D314" s="919"/>
      <c r="E314" s="1068"/>
      <c r="F314" s="1069"/>
      <c r="G314" s="487"/>
      <c r="H314" s="488"/>
      <c r="I314" s="488"/>
      <c r="J314" s="488"/>
      <c r="K314" s="489"/>
      <c r="L314" s="488"/>
      <c r="M314" s="488"/>
      <c r="N314" s="488"/>
      <c r="O314" s="488"/>
      <c r="P314" s="490"/>
      <c r="Q314" s="487"/>
      <c r="R314" s="488"/>
      <c r="S314" s="488"/>
      <c r="T314" s="488"/>
      <c r="U314" s="489"/>
      <c r="V314" s="488"/>
      <c r="W314" s="488"/>
      <c r="X314" s="488"/>
      <c r="Y314" s="488"/>
      <c r="Z314" s="490"/>
      <c r="AA314" s="487"/>
      <c r="AB314" s="488"/>
      <c r="AC314" s="488"/>
      <c r="AD314" s="488"/>
      <c r="AE314" s="489"/>
      <c r="AF314" s="1"/>
      <c r="AG314" s="1"/>
      <c r="AH314" s="487"/>
      <c r="AI314" s="488"/>
      <c r="AJ314" s="488"/>
      <c r="AK314" s="488"/>
      <c r="AL314" s="489"/>
      <c r="AM314" s="487"/>
      <c r="AN314" s="488"/>
      <c r="AO314" s="488"/>
      <c r="AP314" s="488"/>
      <c r="AQ314" s="489"/>
      <c r="AR314" s="488"/>
      <c r="AS314" s="498"/>
      <c r="AT314" s="498"/>
      <c r="AU314" s="498"/>
      <c r="AV314" s="499"/>
      <c r="AW314" s="487"/>
      <c r="AX314" s="498"/>
      <c r="AY314" s="498"/>
      <c r="AZ314" s="498"/>
      <c r="BA314" s="500"/>
      <c r="BB314" s="488"/>
      <c r="BC314" s="488"/>
      <c r="BD314" s="488"/>
      <c r="BE314" s="488"/>
      <c r="BF314" s="490"/>
      <c r="BG314" s="487"/>
      <c r="BH314" s="488"/>
      <c r="BI314" s="488"/>
      <c r="BJ314" s="488"/>
      <c r="BK314" s="489"/>
      <c r="BL314" s="488"/>
      <c r="BM314" s="488"/>
      <c r="BN314" s="488"/>
      <c r="BO314" s="488"/>
      <c r="BP314" s="490"/>
      <c r="BQ314" s="487"/>
      <c r="BR314" s="488"/>
      <c r="BS314" s="488"/>
      <c r="BT314" s="488"/>
      <c r="BU314" s="489"/>
      <c r="BV314" s="487"/>
      <c r="BW314" s="488"/>
      <c r="BX314" s="488"/>
      <c r="BY314" s="488"/>
      <c r="BZ314" s="489"/>
      <c r="CA314" s="26"/>
      <c r="CB314" s="488"/>
      <c r="CC314" s="488"/>
      <c r="CD314" s="488"/>
      <c r="CE314" s="488"/>
      <c r="CF314" s="490"/>
      <c r="CG314" s="487"/>
      <c r="CH314" s="488"/>
      <c r="CI314" s="488"/>
      <c r="CJ314" s="488"/>
      <c r="CK314" s="489"/>
      <c r="CL314" s="488"/>
      <c r="CM314" s="498"/>
      <c r="CN314" s="498"/>
      <c r="CO314" s="498"/>
      <c r="CP314" s="499"/>
      <c r="CQ314" s="487"/>
      <c r="CR314" s="498"/>
      <c r="CS314" s="498"/>
      <c r="CT314" s="498"/>
      <c r="CU314" s="500"/>
      <c r="CV314" s="488"/>
      <c r="CW314" s="498"/>
      <c r="CX314" s="498"/>
      <c r="CY314" s="498"/>
      <c r="CZ314" s="499"/>
      <c r="DA314" s="487"/>
      <c r="DB314" s="498"/>
      <c r="DC314" s="498"/>
      <c r="DD314" s="498"/>
      <c r="DE314" s="500"/>
      <c r="DF314" s="923"/>
      <c r="DG314" s="297"/>
      <c r="DH314" s="69"/>
      <c r="DI314" s="508"/>
      <c r="DJ314" s="509"/>
      <c r="DK314" s="509"/>
      <c r="DL314" s="510"/>
      <c r="DM314" s="511"/>
      <c r="DN314" s="511"/>
    </row>
    <row r="315" spans="1:118" ht="15" customHeight="1" thickBot="1">
      <c r="A315" s="522"/>
      <c r="B315" s="522"/>
      <c r="C315" s="523"/>
      <c r="D315" s="920"/>
      <c r="E315" s="1077"/>
      <c r="F315" s="1078"/>
      <c r="G315" s="491"/>
      <c r="H315" s="492"/>
      <c r="I315" s="492"/>
      <c r="J315" s="492"/>
      <c r="K315" s="493"/>
      <c r="L315" s="492"/>
      <c r="M315" s="492"/>
      <c r="N315" s="492"/>
      <c r="O315" s="492"/>
      <c r="P315" s="494"/>
      <c r="Q315" s="491"/>
      <c r="R315" s="492"/>
      <c r="S315" s="492"/>
      <c r="T315" s="492"/>
      <c r="U315" s="493"/>
      <c r="V315" s="492"/>
      <c r="W315" s="492"/>
      <c r="X315" s="492"/>
      <c r="Y315" s="492"/>
      <c r="Z315" s="494"/>
      <c r="AA315" s="491"/>
      <c r="AB315" s="492"/>
      <c r="AC315" s="492"/>
      <c r="AD315" s="492"/>
      <c r="AE315" s="493"/>
      <c r="AF315" s="1"/>
      <c r="AG315" s="1"/>
      <c r="AH315" s="491"/>
      <c r="AI315" s="492"/>
      <c r="AJ315" s="492"/>
      <c r="AK315" s="492"/>
      <c r="AL315" s="493"/>
      <c r="AM315" s="491"/>
      <c r="AN315" s="492"/>
      <c r="AO315" s="492"/>
      <c r="AP315" s="492"/>
      <c r="AQ315" s="493"/>
      <c r="AR315" s="492"/>
      <c r="AS315" s="501"/>
      <c r="AT315" s="501"/>
      <c r="AU315" s="501"/>
      <c r="AV315" s="502"/>
      <c r="AW315" s="491"/>
      <c r="AX315" s="501"/>
      <c r="AY315" s="501"/>
      <c r="AZ315" s="501"/>
      <c r="BA315" s="503"/>
      <c r="BB315" s="492"/>
      <c r="BC315" s="492"/>
      <c r="BD315" s="492"/>
      <c r="BE315" s="492"/>
      <c r="BF315" s="494"/>
      <c r="BG315" s="491"/>
      <c r="BH315" s="492"/>
      <c r="BI315" s="492"/>
      <c r="BJ315" s="492"/>
      <c r="BK315" s="493"/>
      <c r="BL315" s="492"/>
      <c r="BM315" s="492"/>
      <c r="BN315" s="492"/>
      <c r="BO315" s="492"/>
      <c r="BP315" s="494"/>
      <c r="BQ315" s="491"/>
      <c r="BR315" s="492"/>
      <c r="BS315" s="492"/>
      <c r="BT315" s="492"/>
      <c r="BU315" s="493"/>
      <c r="BV315" s="491"/>
      <c r="BW315" s="492"/>
      <c r="BX315" s="492"/>
      <c r="BY315" s="492"/>
      <c r="BZ315" s="493"/>
      <c r="CA315" s="27"/>
      <c r="CB315" s="492"/>
      <c r="CC315" s="492"/>
      <c r="CD315" s="492"/>
      <c r="CE315" s="492"/>
      <c r="CF315" s="494"/>
      <c r="CG315" s="491"/>
      <c r="CH315" s="492"/>
      <c r="CI315" s="492"/>
      <c r="CJ315" s="492"/>
      <c r="CK315" s="493"/>
      <c r="CL315" s="492"/>
      <c r="CM315" s="501"/>
      <c r="CN315" s="501"/>
      <c r="CO315" s="501"/>
      <c r="CP315" s="502"/>
      <c r="CQ315" s="491"/>
      <c r="CR315" s="501"/>
      <c r="CS315" s="501"/>
      <c r="CT315" s="501"/>
      <c r="CU315" s="503"/>
      <c r="CV315" s="492"/>
      <c r="CW315" s="501"/>
      <c r="CX315" s="501"/>
      <c r="CY315" s="501"/>
      <c r="CZ315" s="502"/>
      <c r="DA315" s="491"/>
      <c r="DB315" s="501"/>
      <c r="DC315" s="501"/>
      <c r="DD315" s="501"/>
      <c r="DE315" s="503"/>
      <c r="DF315" s="922"/>
      <c r="DG315" s="298"/>
      <c r="DH315" s="70"/>
      <c r="DI315" s="512"/>
      <c r="DJ315" s="513"/>
      <c r="DK315" s="513"/>
      <c r="DL315" s="514"/>
      <c r="DM315" s="515"/>
      <c r="DN315" s="515"/>
    </row>
    <row r="316" spans="1:118" ht="15" customHeight="1">
      <c r="A316" s="516"/>
      <c r="B316" s="516"/>
      <c r="C316" s="517"/>
      <c r="D316" s="921"/>
      <c r="E316" s="1079"/>
      <c r="F316" s="1080"/>
      <c r="G316" s="486"/>
      <c r="H316" s="483"/>
      <c r="I316" s="483"/>
      <c r="J316" s="483"/>
      <c r="K316" s="484"/>
      <c r="L316" s="483"/>
      <c r="M316" s="483"/>
      <c r="N316" s="483"/>
      <c r="O316" s="483"/>
      <c r="P316" s="485"/>
      <c r="Q316" s="486"/>
      <c r="R316" s="483"/>
      <c r="S316" s="483"/>
      <c r="T316" s="483"/>
      <c r="U316" s="484"/>
      <c r="V316" s="483"/>
      <c r="W316" s="483"/>
      <c r="X316" s="483"/>
      <c r="Y316" s="483"/>
      <c r="Z316" s="485"/>
      <c r="AA316" s="486"/>
      <c r="AB316" s="483"/>
      <c r="AC316" s="483"/>
      <c r="AD316" s="483"/>
      <c r="AE316" s="484"/>
      <c r="AF316" s="1"/>
      <c r="AG316" s="1"/>
      <c r="AH316" s="486"/>
      <c r="AI316" s="483"/>
      <c r="AJ316" s="483"/>
      <c r="AK316" s="483"/>
      <c r="AL316" s="484"/>
      <c r="AM316" s="486"/>
      <c r="AN316" s="483"/>
      <c r="AO316" s="483"/>
      <c r="AP316" s="483"/>
      <c r="AQ316" s="484"/>
      <c r="AR316" s="483"/>
      <c r="AS316" s="495"/>
      <c r="AT316" s="495"/>
      <c r="AU316" s="495"/>
      <c r="AV316" s="496"/>
      <c r="AW316" s="486"/>
      <c r="AX316" s="495"/>
      <c r="AY316" s="495"/>
      <c r="AZ316" s="495"/>
      <c r="BA316" s="497"/>
      <c r="BB316" s="483"/>
      <c r="BC316" s="483"/>
      <c r="BD316" s="483"/>
      <c r="BE316" s="483"/>
      <c r="BF316" s="485"/>
      <c r="BG316" s="486"/>
      <c r="BH316" s="483"/>
      <c r="BI316" s="483"/>
      <c r="BJ316" s="483"/>
      <c r="BK316" s="484"/>
      <c r="BL316" s="483"/>
      <c r="BM316" s="483"/>
      <c r="BN316" s="483"/>
      <c r="BO316" s="483"/>
      <c r="BP316" s="485"/>
      <c r="BQ316" s="486"/>
      <c r="BR316" s="483"/>
      <c r="BS316" s="483"/>
      <c r="BT316" s="483"/>
      <c r="BU316" s="484"/>
      <c r="BV316" s="486"/>
      <c r="BW316" s="483"/>
      <c r="BX316" s="483"/>
      <c r="BY316" s="483"/>
      <c r="BZ316" s="484"/>
      <c r="CA316" s="25"/>
      <c r="CB316" s="483"/>
      <c r="CC316" s="483"/>
      <c r="CD316" s="483"/>
      <c r="CE316" s="483"/>
      <c r="CF316" s="485"/>
      <c r="CG316" s="486"/>
      <c r="CH316" s="483"/>
      <c r="CI316" s="483"/>
      <c r="CJ316" s="483"/>
      <c r="CK316" s="484"/>
      <c r="CL316" s="483"/>
      <c r="CM316" s="495"/>
      <c r="CN316" s="495"/>
      <c r="CO316" s="495"/>
      <c r="CP316" s="496"/>
      <c r="CQ316" s="486"/>
      <c r="CR316" s="495"/>
      <c r="CS316" s="495"/>
      <c r="CT316" s="495"/>
      <c r="CU316" s="497"/>
      <c r="CV316" s="483"/>
      <c r="CW316" s="495"/>
      <c r="CX316" s="495"/>
      <c r="CY316" s="495"/>
      <c r="CZ316" s="496"/>
      <c r="DA316" s="486"/>
      <c r="DB316" s="495"/>
      <c r="DC316" s="495"/>
      <c r="DD316" s="495"/>
      <c r="DE316" s="497"/>
      <c r="DF316" s="924"/>
      <c r="DG316" s="296"/>
      <c r="DH316" s="68"/>
      <c r="DI316" s="504"/>
      <c r="DJ316" s="505"/>
      <c r="DK316" s="505"/>
      <c r="DL316" s="506"/>
      <c r="DM316" s="507"/>
      <c r="DN316" s="507"/>
    </row>
    <row r="317" spans="1:118" ht="15" customHeight="1">
      <c r="A317" s="519"/>
      <c r="B317" s="519"/>
      <c r="C317" s="520"/>
      <c r="D317" s="919"/>
      <c r="E317" s="1068"/>
      <c r="F317" s="1069"/>
      <c r="G317" s="487"/>
      <c r="H317" s="488"/>
      <c r="I317" s="488"/>
      <c r="J317" s="488"/>
      <c r="K317" s="489"/>
      <c r="L317" s="488"/>
      <c r="M317" s="488"/>
      <c r="N317" s="488"/>
      <c r="O317" s="488"/>
      <c r="P317" s="490"/>
      <c r="Q317" s="487"/>
      <c r="R317" s="488"/>
      <c r="S317" s="488"/>
      <c r="T317" s="488"/>
      <c r="U317" s="489"/>
      <c r="V317" s="488"/>
      <c r="W317" s="488"/>
      <c r="X317" s="488"/>
      <c r="Y317" s="488"/>
      <c r="Z317" s="490"/>
      <c r="AA317" s="487"/>
      <c r="AB317" s="488"/>
      <c r="AC317" s="488"/>
      <c r="AD317" s="488"/>
      <c r="AE317" s="489"/>
      <c r="AF317" s="1"/>
      <c r="AG317" s="1"/>
      <c r="AH317" s="487"/>
      <c r="AI317" s="488"/>
      <c r="AJ317" s="488"/>
      <c r="AK317" s="488"/>
      <c r="AL317" s="489"/>
      <c r="AM317" s="487"/>
      <c r="AN317" s="488"/>
      <c r="AO317" s="488"/>
      <c r="AP317" s="488"/>
      <c r="AQ317" s="489"/>
      <c r="AR317" s="488"/>
      <c r="AS317" s="498"/>
      <c r="AT317" s="498"/>
      <c r="AU317" s="498"/>
      <c r="AV317" s="499"/>
      <c r="AW317" s="487"/>
      <c r="AX317" s="498"/>
      <c r="AY317" s="498"/>
      <c r="AZ317" s="498"/>
      <c r="BA317" s="500"/>
      <c r="BB317" s="488"/>
      <c r="BC317" s="488"/>
      <c r="BD317" s="488"/>
      <c r="BE317" s="488"/>
      <c r="BF317" s="490"/>
      <c r="BG317" s="487"/>
      <c r="BH317" s="488"/>
      <c r="BI317" s="488"/>
      <c r="BJ317" s="488"/>
      <c r="BK317" s="489"/>
      <c r="BL317" s="488"/>
      <c r="BM317" s="488"/>
      <c r="BN317" s="488"/>
      <c r="BO317" s="488"/>
      <c r="BP317" s="490"/>
      <c r="BQ317" s="487"/>
      <c r="BR317" s="488"/>
      <c r="BS317" s="488"/>
      <c r="BT317" s="488"/>
      <c r="BU317" s="489"/>
      <c r="BV317" s="487"/>
      <c r="BW317" s="488"/>
      <c r="BX317" s="488"/>
      <c r="BY317" s="488"/>
      <c r="BZ317" s="489"/>
      <c r="CA317" s="26"/>
      <c r="CB317" s="488"/>
      <c r="CC317" s="488"/>
      <c r="CD317" s="488"/>
      <c r="CE317" s="488"/>
      <c r="CF317" s="490"/>
      <c r="CG317" s="487"/>
      <c r="CH317" s="488"/>
      <c r="CI317" s="488"/>
      <c r="CJ317" s="488"/>
      <c r="CK317" s="489"/>
      <c r="CL317" s="488"/>
      <c r="CM317" s="498"/>
      <c r="CN317" s="498"/>
      <c r="CO317" s="498"/>
      <c r="CP317" s="499"/>
      <c r="CQ317" s="487"/>
      <c r="CR317" s="498"/>
      <c r="CS317" s="498"/>
      <c r="CT317" s="498"/>
      <c r="CU317" s="500"/>
      <c r="CV317" s="488"/>
      <c r="CW317" s="498"/>
      <c r="CX317" s="498"/>
      <c r="CY317" s="498"/>
      <c r="CZ317" s="499"/>
      <c r="DA317" s="487"/>
      <c r="DB317" s="498"/>
      <c r="DC317" s="498"/>
      <c r="DD317" s="498"/>
      <c r="DE317" s="500"/>
      <c r="DF317" s="923"/>
      <c r="DG317" s="297"/>
      <c r="DH317" s="69"/>
      <c r="DI317" s="508"/>
      <c r="DJ317" s="509"/>
      <c r="DK317" s="509"/>
      <c r="DL317" s="510"/>
      <c r="DM317" s="511"/>
      <c r="DN317" s="511"/>
    </row>
    <row r="318" spans="1:118" ht="15" customHeight="1">
      <c r="A318" s="519"/>
      <c r="B318" s="519"/>
      <c r="C318" s="520"/>
      <c r="D318" s="919"/>
      <c r="E318" s="1068"/>
      <c r="F318" s="1069"/>
      <c r="G318" s="487"/>
      <c r="H318" s="488"/>
      <c r="I318" s="488"/>
      <c r="J318" s="488"/>
      <c r="K318" s="489"/>
      <c r="L318" s="488"/>
      <c r="M318" s="488"/>
      <c r="N318" s="488"/>
      <c r="O318" s="488"/>
      <c r="P318" s="490"/>
      <c r="Q318" s="487"/>
      <c r="R318" s="488"/>
      <c r="S318" s="488"/>
      <c r="T318" s="488"/>
      <c r="U318" s="489"/>
      <c r="V318" s="488"/>
      <c r="W318" s="488"/>
      <c r="X318" s="488"/>
      <c r="Y318" s="488"/>
      <c r="Z318" s="490"/>
      <c r="AA318" s="487"/>
      <c r="AB318" s="488"/>
      <c r="AC318" s="488"/>
      <c r="AD318" s="488"/>
      <c r="AE318" s="489"/>
      <c r="AF318" s="1"/>
      <c r="AG318" s="1"/>
      <c r="AH318" s="487"/>
      <c r="AI318" s="488"/>
      <c r="AJ318" s="488"/>
      <c r="AK318" s="488"/>
      <c r="AL318" s="489"/>
      <c r="AM318" s="487"/>
      <c r="AN318" s="488"/>
      <c r="AO318" s="488"/>
      <c r="AP318" s="488"/>
      <c r="AQ318" s="489"/>
      <c r="AR318" s="488"/>
      <c r="AS318" s="498"/>
      <c r="AT318" s="498"/>
      <c r="AU318" s="498"/>
      <c r="AV318" s="499"/>
      <c r="AW318" s="487"/>
      <c r="AX318" s="498"/>
      <c r="AY318" s="498"/>
      <c r="AZ318" s="498"/>
      <c r="BA318" s="500"/>
      <c r="BB318" s="488"/>
      <c r="BC318" s="488"/>
      <c r="BD318" s="488"/>
      <c r="BE318" s="488"/>
      <c r="BF318" s="490"/>
      <c r="BG318" s="487"/>
      <c r="BH318" s="488"/>
      <c r="BI318" s="488"/>
      <c r="BJ318" s="488"/>
      <c r="BK318" s="489"/>
      <c r="BL318" s="488"/>
      <c r="BM318" s="488"/>
      <c r="BN318" s="488"/>
      <c r="BO318" s="488"/>
      <c r="BP318" s="490"/>
      <c r="BQ318" s="487"/>
      <c r="BR318" s="488"/>
      <c r="BS318" s="488"/>
      <c r="BT318" s="488"/>
      <c r="BU318" s="489"/>
      <c r="BV318" s="487"/>
      <c r="BW318" s="488"/>
      <c r="BX318" s="488"/>
      <c r="BY318" s="488"/>
      <c r="BZ318" s="489"/>
      <c r="CA318" s="26"/>
      <c r="CB318" s="488"/>
      <c r="CC318" s="488"/>
      <c r="CD318" s="488"/>
      <c r="CE318" s="488"/>
      <c r="CF318" s="490"/>
      <c r="CG318" s="487"/>
      <c r="CH318" s="488"/>
      <c r="CI318" s="488"/>
      <c r="CJ318" s="488"/>
      <c r="CK318" s="489"/>
      <c r="CL318" s="488"/>
      <c r="CM318" s="498"/>
      <c r="CN318" s="498"/>
      <c r="CO318" s="498"/>
      <c r="CP318" s="499"/>
      <c r="CQ318" s="487"/>
      <c r="CR318" s="498"/>
      <c r="CS318" s="498"/>
      <c r="CT318" s="498"/>
      <c r="CU318" s="500"/>
      <c r="CV318" s="488"/>
      <c r="CW318" s="498"/>
      <c r="CX318" s="498"/>
      <c r="CY318" s="498"/>
      <c r="CZ318" s="499"/>
      <c r="DA318" s="487"/>
      <c r="DB318" s="498"/>
      <c r="DC318" s="498"/>
      <c r="DD318" s="498"/>
      <c r="DE318" s="500"/>
      <c r="DF318" s="923"/>
      <c r="DG318" s="297"/>
      <c r="DH318" s="69"/>
      <c r="DI318" s="508"/>
      <c r="DJ318" s="509"/>
      <c r="DK318" s="509"/>
      <c r="DL318" s="510"/>
      <c r="DM318" s="511"/>
      <c r="DN318" s="511"/>
    </row>
    <row r="319" spans="1:118" ht="15" customHeight="1">
      <c r="A319" s="519"/>
      <c r="B319" s="519"/>
      <c r="C319" s="520"/>
      <c r="D319" s="919"/>
      <c r="E319" s="1068"/>
      <c r="F319" s="1069"/>
      <c r="G319" s="487"/>
      <c r="H319" s="488"/>
      <c r="I319" s="488"/>
      <c r="J319" s="488"/>
      <c r="K319" s="489"/>
      <c r="L319" s="488"/>
      <c r="M319" s="488"/>
      <c r="N319" s="488"/>
      <c r="O319" s="488"/>
      <c r="P319" s="490"/>
      <c r="Q319" s="487"/>
      <c r="R319" s="488"/>
      <c r="S319" s="488"/>
      <c r="T319" s="488"/>
      <c r="U319" s="489"/>
      <c r="V319" s="488"/>
      <c r="W319" s="488"/>
      <c r="X319" s="488"/>
      <c r="Y319" s="488"/>
      <c r="Z319" s="490"/>
      <c r="AA319" s="487"/>
      <c r="AB319" s="488"/>
      <c r="AC319" s="488"/>
      <c r="AD319" s="488"/>
      <c r="AE319" s="489"/>
      <c r="AF319" s="1"/>
      <c r="AG319" s="1"/>
      <c r="AH319" s="487"/>
      <c r="AI319" s="488"/>
      <c r="AJ319" s="488"/>
      <c r="AK319" s="488"/>
      <c r="AL319" s="489"/>
      <c r="AM319" s="487"/>
      <c r="AN319" s="488"/>
      <c r="AO319" s="488"/>
      <c r="AP319" s="488"/>
      <c r="AQ319" s="489"/>
      <c r="AR319" s="488"/>
      <c r="AS319" s="498"/>
      <c r="AT319" s="498"/>
      <c r="AU319" s="498"/>
      <c r="AV319" s="499"/>
      <c r="AW319" s="487"/>
      <c r="AX319" s="498"/>
      <c r="AY319" s="498"/>
      <c r="AZ319" s="498"/>
      <c r="BA319" s="500"/>
      <c r="BB319" s="488"/>
      <c r="BC319" s="488"/>
      <c r="BD319" s="488"/>
      <c r="BE319" s="488"/>
      <c r="BF319" s="490"/>
      <c r="BG319" s="487"/>
      <c r="BH319" s="488"/>
      <c r="BI319" s="488"/>
      <c r="BJ319" s="488"/>
      <c r="BK319" s="489"/>
      <c r="BL319" s="488"/>
      <c r="BM319" s="488"/>
      <c r="BN319" s="488"/>
      <c r="BO319" s="488"/>
      <c r="BP319" s="490"/>
      <c r="BQ319" s="487"/>
      <c r="BR319" s="488"/>
      <c r="BS319" s="488"/>
      <c r="BT319" s="488"/>
      <c r="BU319" s="489"/>
      <c r="BV319" s="487"/>
      <c r="BW319" s="488"/>
      <c r="BX319" s="488"/>
      <c r="BY319" s="488"/>
      <c r="BZ319" s="489"/>
      <c r="CA319" s="26"/>
      <c r="CB319" s="488"/>
      <c r="CC319" s="488"/>
      <c r="CD319" s="488"/>
      <c r="CE319" s="488"/>
      <c r="CF319" s="490"/>
      <c r="CG319" s="487"/>
      <c r="CH319" s="488"/>
      <c r="CI319" s="488"/>
      <c r="CJ319" s="488"/>
      <c r="CK319" s="489"/>
      <c r="CL319" s="488"/>
      <c r="CM319" s="498"/>
      <c r="CN319" s="498"/>
      <c r="CO319" s="498"/>
      <c r="CP319" s="499"/>
      <c r="CQ319" s="487"/>
      <c r="CR319" s="498"/>
      <c r="CS319" s="498"/>
      <c r="CT319" s="498"/>
      <c r="CU319" s="500"/>
      <c r="CV319" s="488"/>
      <c r="CW319" s="498"/>
      <c r="CX319" s="498"/>
      <c r="CY319" s="498"/>
      <c r="CZ319" s="499"/>
      <c r="DA319" s="487"/>
      <c r="DB319" s="498"/>
      <c r="DC319" s="498"/>
      <c r="DD319" s="498"/>
      <c r="DE319" s="500"/>
      <c r="DF319" s="923"/>
      <c r="DG319" s="297"/>
      <c r="DH319" s="69"/>
      <c r="DI319" s="508"/>
      <c r="DJ319" s="509"/>
      <c r="DK319" s="509"/>
      <c r="DL319" s="510"/>
      <c r="DM319" s="511"/>
      <c r="DN319" s="511"/>
    </row>
    <row r="320" spans="1:118" ht="15" customHeight="1" thickBot="1">
      <c r="A320" s="522"/>
      <c r="B320" s="522"/>
      <c r="C320" s="523"/>
      <c r="D320" s="920"/>
      <c r="E320" s="1077"/>
      <c r="F320" s="1078"/>
      <c r="G320" s="491"/>
      <c r="H320" s="492"/>
      <c r="I320" s="492"/>
      <c r="J320" s="492"/>
      <c r="K320" s="493"/>
      <c r="L320" s="492"/>
      <c r="M320" s="492"/>
      <c r="N320" s="492"/>
      <c r="O320" s="492"/>
      <c r="P320" s="494"/>
      <c r="Q320" s="491"/>
      <c r="R320" s="492"/>
      <c r="S320" s="492"/>
      <c r="T320" s="492"/>
      <c r="U320" s="493"/>
      <c r="V320" s="492"/>
      <c r="W320" s="492"/>
      <c r="X320" s="492"/>
      <c r="Y320" s="492"/>
      <c r="Z320" s="494"/>
      <c r="AA320" s="491"/>
      <c r="AB320" s="492"/>
      <c r="AC320" s="492"/>
      <c r="AD320" s="492"/>
      <c r="AE320" s="493"/>
      <c r="AF320" s="1"/>
      <c r="AG320" s="1"/>
      <c r="AH320" s="491"/>
      <c r="AI320" s="492"/>
      <c r="AJ320" s="492"/>
      <c r="AK320" s="492"/>
      <c r="AL320" s="493"/>
      <c r="AM320" s="491"/>
      <c r="AN320" s="492"/>
      <c r="AO320" s="492"/>
      <c r="AP320" s="492"/>
      <c r="AQ320" s="493"/>
      <c r="AR320" s="492"/>
      <c r="AS320" s="501"/>
      <c r="AT320" s="501"/>
      <c r="AU320" s="501"/>
      <c r="AV320" s="502"/>
      <c r="AW320" s="491"/>
      <c r="AX320" s="501"/>
      <c r="AY320" s="501"/>
      <c r="AZ320" s="501"/>
      <c r="BA320" s="503"/>
      <c r="BB320" s="492"/>
      <c r="BC320" s="492"/>
      <c r="BD320" s="492"/>
      <c r="BE320" s="492"/>
      <c r="BF320" s="494"/>
      <c r="BG320" s="491"/>
      <c r="BH320" s="492"/>
      <c r="BI320" s="492"/>
      <c r="BJ320" s="492"/>
      <c r="BK320" s="493"/>
      <c r="BL320" s="492"/>
      <c r="BM320" s="492"/>
      <c r="BN320" s="492"/>
      <c r="BO320" s="492"/>
      <c r="BP320" s="494"/>
      <c r="BQ320" s="491"/>
      <c r="BR320" s="492"/>
      <c r="BS320" s="492"/>
      <c r="BT320" s="492"/>
      <c r="BU320" s="493"/>
      <c r="BV320" s="491"/>
      <c r="BW320" s="492"/>
      <c r="BX320" s="492"/>
      <c r="BY320" s="492"/>
      <c r="BZ320" s="493"/>
      <c r="CA320" s="27"/>
      <c r="CB320" s="492"/>
      <c r="CC320" s="492"/>
      <c r="CD320" s="492"/>
      <c r="CE320" s="492"/>
      <c r="CF320" s="494"/>
      <c r="CG320" s="491"/>
      <c r="CH320" s="492"/>
      <c r="CI320" s="492"/>
      <c r="CJ320" s="492"/>
      <c r="CK320" s="493"/>
      <c r="CL320" s="492"/>
      <c r="CM320" s="501"/>
      <c r="CN320" s="501"/>
      <c r="CO320" s="501"/>
      <c r="CP320" s="502"/>
      <c r="CQ320" s="491"/>
      <c r="CR320" s="501"/>
      <c r="CS320" s="501"/>
      <c r="CT320" s="501"/>
      <c r="CU320" s="503"/>
      <c r="CV320" s="492"/>
      <c r="CW320" s="501"/>
      <c r="CX320" s="501"/>
      <c r="CY320" s="501"/>
      <c r="CZ320" s="502"/>
      <c r="DA320" s="491"/>
      <c r="DB320" s="501"/>
      <c r="DC320" s="501"/>
      <c r="DD320" s="501"/>
      <c r="DE320" s="503"/>
      <c r="DF320" s="922"/>
      <c r="DG320" s="298"/>
      <c r="DH320" s="70"/>
      <c r="DI320" s="512"/>
      <c r="DJ320" s="513"/>
      <c r="DK320" s="513"/>
      <c r="DL320" s="514"/>
      <c r="DM320" s="515"/>
      <c r="DN320" s="515"/>
    </row>
    <row r="321" spans="1:118" ht="15" customHeight="1">
      <c r="A321" s="516"/>
      <c r="B321" s="516"/>
      <c r="C321" s="517"/>
      <c r="D321" s="921"/>
      <c r="E321" s="1079"/>
      <c r="F321" s="1080"/>
      <c r="G321" s="486"/>
      <c r="H321" s="483"/>
      <c r="I321" s="483"/>
      <c r="J321" s="483"/>
      <c r="K321" s="484"/>
      <c r="L321" s="483"/>
      <c r="M321" s="483"/>
      <c r="N321" s="483"/>
      <c r="O321" s="483"/>
      <c r="P321" s="485"/>
      <c r="Q321" s="486"/>
      <c r="R321" s="483"/>
      <c r="S321" s="483"/>
      <c r="T321" s="483"/>
      <c r="U321" s="484"/>
      <c r="V321" s="483"/>
      <c r="W321" s="483"/>
      <c r="X321" s="483"/>
      <c r="Y321" s="483"/>
      <c r="Z321" s="485"/>
      <c r="AA321" s="486"/>
      <c r="AB321" s="483"/>
      <c r="AC321" s="483"/>
      <c r="AD321" s="483"/>
      <c r="AE321" s="484"/>
      <c r="AF321" s="1"/>
      <c r="AG321" s="1"/>
      <c r="AH321" s="486"/>
      <c r="AI321" s="483"/>
      <c r="AJ321" s="483"/>
      <c r="AK321" s="483"/>
      <c r="AL321" s="484"/>
      <c r="AM321" s="486"/>
      <c r="AN321" s="483"/>
      <c r="AO321" s="483"/>
      <c r="AP321" s="483"/>
      <c r="AQ321" s="484"/>
      <c r="AR321" s="483"/>
      <c r="AS321" s="495"/>
      <c r="AT321" s="495"/>
      <c r="AU321" s="495"/>
      <c r="AV321" s="496"/>
      <c r="AW321" s="486"/>
      <c r="AX321" s="495"/>
      <c r="AY321" s="495"/>
      <c r="AZ321" s="495"/>
      <c r="BA321" s="497"/>
      <c r="BB321" s="483"/>
      <c r="BC321" s="483"/>
      <c r="BD321" s="483"/>
      <c r="BE321" s="483"/>
      <c r="BF321" s="485"/>
      <c r="BG321" s="486"/>
      <c r="BH321" s="483"/>
      <c r="BI321" s="483"/>
      <c r="BJ321" s="483"/>
      <c r="BK321" s="484"/>
      <c r="BL321" s="483"/>
      <c r="BM321" s="483"/>
      <c r="BN321" s="483"/>
      <c r="BO321" s="483"/>
      <c r="BP321" s="485"/>
      <c r="BQ321" s="486"/>
      <c r="BR321" s="483"/>
      <c r="BS321" s="483"/>
      <c r="BT321" s="483"/>
      <c r="BU321" s="484"/>
      <c r="BV321" s="486"/>
      <c r="BW321" s="483"/>
      <c r="BX321" s="483"/>
      <c r="BY321" s="483"/>
      <c r="BZ321" s="484"/>
      <c r="CA321" s="25"/>
      <c r="CB321" s="483"/>
      <c r="CC321" s="483"/>
      <c r="CD321" s="483"/>
      <c r="CE321" s="483"/>
      <c r="CF321" s="485"/>
      <c r="CG321" s="486"/>
      <c r="CH321" s="483"/>
      <c r="CI321" s="483"/>
      <c r="CJ321" s="483"/>
      <c r="CK321" s="484"/>
      <c r="CL321" s="483"/>
      <c r="CM321" s="495"/>
      <c r="CN321" s="495"/>
      <c r="CO321" s="495"/>
      <c r="CP321" s="496"/>
      <c r="CQ321" s="486"/>
      <c r="CR321" s="495"/>
      <c r="CS321" s="495"/>
      <c r="CT321" s="495"/>
      <c r="CU321" s="497"/>
      <c r="CV321" s="483"/>
      <c r="CW321" s="495"/>
      <c r="CX321" s="495"/>
      <c r="CY321" s="495"/>
      <c r="CZ321" s="496"/>
      <c r="DA321" s="486"/>
      <c r="DB321" s="495"/>
      <c r="DC321" s="495"/>
      <c r="DD321" s="495"/>
      <c r="DE321" s="497"/>
      <c r="DF321" s="924"/>
      <c r="DG321" s="296"/>
      <c r="DH321" s="68"/>
      <c r="DI321" s="504"/>
      <c r="DJ321" s="505"/>
      <c r="DK321" s="505"/>
      <c r="DL321" s="506"/>
      <c r="DM321" s="507"/>
      <c r="DN321" s="507"/>
    </row>
    <row r="322" spans="1:118" ht="15" customHeight="1">
      <c r="A322" s="519"/>
      <c r="B322" s="519"/>
      <c r="C322" s="520"/>
      <c r="D322" s="919"/>
      <c r="E322" s="1068"/>
      <c r="F322" s="1069"/>
      <c r="G322" s="487"/>
      <c r="H322" s="488"/>
      <c r="I322" s="488"/>
      <c r="J322" s="488"/>
      <c r="K322" s="489"/>
      <c r="L322" s="488"/>
      <c r="M322" s="488"/>
      <c r="N322" s="488"/>
      <c r="O322" s="488"/>
      <c r="P322" s="490"/>
      <c r="Q322" s="487"/>
      <c r="R322" s="488"/>
      <c r="S322" s="488"/>
      <c r="T322" s="488"/>
      <c r="U322" s="489"/>
      <c r="V322" s="488"/>
      <c r="W322" s="488"/>
      <c r="X322" s="488"/>
      <c r="Y322" s="488"/>
      <c r="Z322" s="490"/>
      <c r="AA322" s="487"/>
      <c r="AB322" s="488"/>
      <c r="AC322" s="488"/>
      <c r="AD322" s="488"/>
      <c r="AE322" s="489"/>
      <c r="AF322" s="1"/>
      <c r="AG322" s="1"/>
      <c r="AH322" s="487"/>
      <c r="AI322" s="488"/>
      <c r="AJ322" s="488"/>
      <c r="AK322" s="488"/>
      <c r="AL322" s="489"/>
      <c r="AM322" s="487"/>
      <c r="AN322" s="488"/>
      <c r="AO322" s="488"/>
      <c r="AP322" s="488"/>
      <c r="AQ322" s="489"/>
      <c r="AR322" s="488"/>
      <c r="AS322" s="498"/>
      <c r="AT322" s="498"/>
      <c r="AU322" s="498"/>
      <c r="AV322" s="499"/>
      <c r="AW322" s="487"/>
      <c r="AX322" s="498"/>
      <c r="AY322" s="498"/>
      <c r="AZ322" s="498"/>
      <c r="BA322" s="500"/>
      <c r="BB322" s="488"/>
      <c r="BC322" s="488"/>
      <c r="BD322" s="488"/>
      <c r="BE322" s="488"/>
      <c r="BF322" s="490"/>
      <c r="BG322" s="487"/>
      <c r="BH322" s="488"/>
      <c r="BI322" s="488"/>
      <c r="BJ322" s="488"/>
      <c r="BK322" s="489"/>
      <c r="BL322" s="488"/>
      <c r="BM322" s="488"/>
      <c r="BN322" s="488"/>
      <c r="BO322" s="488"/>
      <c r="BP322" s="490"/>
      <c r="BQ322" s="487"/>
      <c r="BR322" s="488"/>
      <c r="BS322" s="488"/>
      <c r="BT322" s="488"/>
      <c r="BU322" s="489"/>
      <c r="BV322" s="487"/>
      <c r="BW322" s="488"/>
      <c r="BX322" s="488"/>
      <c r="BY322" s="488"/>
      <c r="BZ322" s="489"/>
      <c r="CA322" s="26"/>
      <c r="CB322" s="488"/>
      <c r="CC322" s="488"/>
      <c r="CD322" s="488"/>
      <c r="CE322" s="488"/>
      <c r="CF322" s="490"/>
      <c r="CG322" s="487"/>
      <c r="CH322" s="488"/>
      <c r="CI322" s="488"/>
      <c r="CJ322" s="488"/>
      <c r="CK322" s="489"/>
      <c r="CL322" s="488"/>
      <c r="CM322" s="498"/>
      <c r="CN322" s="498"/>
      <c r="CO322" s="498"/>
      <c r="CP322" s="499"/>
      <c r="CQ322" s="487"/>
      <c r="CR322" s="498"/>
      <c r="CS322" s="498"/>
      <c r="CT322" s="498"/>
      <c r="CU322" s="500"/>
      <c r="CV322" s="488"/>
      <c r="CW322" s="498"/>
      <c r="CX322" s="498"/>
      <c r="CY322" s="498"/>
      <c r="CZ322" s="499"/>
      <c r="DA322" s="487"/>
      <c r="DB322" s="498"/>
      <c r="DC322" s="498"/>
      <c r="DD322" s="498"/>
      <c r="DE322" s="500"/>
      <c r="DF322" s="923"/>
      <c r="DG322" s="297"/>
      <c r="DH322" s="69"/>
      <c r="DI322" s="508"/>
      <c r="DJ322" s="509"/>
      <c r="DK322" s="509"/>
      <c r="DL322" s="510"/>
      <c r="DM322" s="511"/>
      <c r="DN322" s="511"/>
    </row>
    <row r="323" spans="1:118" ht="15" customHeight="1">
      <c r="A323" s="519"/>
      <c r="B323" s="519"/>
      <c r="C323" s="520"/>
      <c r="D323" s="919"/>
      <c r="E323" s="1068"/>
      <c r="F323" s="1069"/>
      <c r="G323" s="487"/>
      <c r="H323" s="488"/>
      <c r="I323" s="488"/>
      <c r="J323" s="488"/>
      <c r="K323" s="489"/>
      <c r="L323" s="488"/>
      <c r="M323" s="488"/>
      <c r="N323" s="488"/>
      <c r="O323" s="488"/>
      <c r="P323" s="490"/>
      <c r="Q323" s="487"/>
      <c r="R323" s="488"/>
      <c r="S323" s="488"/>
      <c r="T323" s="488"/>
      <c r="U323" s="489"/>
      <c r="V323" s="488"/>
      <c r="W323" s="488"/>
      <c r="X323" s="488"/>
      <c r="Y323" s="488"/>
      <c r="Z323" s="490"/>
      <c r="AA323" s="487"/>
      <c r="AB323" s="488"/>
      <c r="AC323" s="488"/>
      <c r="AD323" s="488"/>
      <c r="AE323" s="489"/>
      <c r="AF323" s="1"/>
      <c r="AG323" s="1"/>
      <c r="AH323" s="487"/>
      <c r="AI323" s="488"/>
      <c r="AJ323" s="488"/>
      <c r="AK323" s="488"/>
      <c r="AL323" s="489"/>
      <c r="AM323" s="487"/>
      <c r="AN323" s="488"/>
      <c r="AO323" s="488"/>
      <c r="AP323" s="488"/>
      <c r="AQ323" s="489"/>
      <c r="AR323" s="488"/>
      <c r="AS323" s="498"/>
      <c r="AT323" s="498"/>
      <c r="AU323" s="498"/>
      <c r="AV323" s="499"/>
      <c r="AW323" s="487"/>
      <c r="AX323" s="498"/>
      <c r="AY323" s="498"/>
      <c r="AZ323" s="498"/>
      <c r="BA323" s="500"/>
      <c r="BB323" s="488"/>
      <c r="BC323" s="488"/>
      <c r="BD323" s="488"/>
      <c r="BE323" s="488"/>
      <c r="BF323" s="490"/>
      <c r="BG323" s="487"/>
      <c r="BH323" s="488"/>
      <c r="BI323" s="488"/>
      <c r="BJ323" s="488"/>
      <c r="BK323" s="489"/>
      <c r="BL323" s="488"/>
      <c r="BM323" s="488"/>
      <c r="BN323" s="488"/>
      <c r="BO323" s="488"/>
      <c r="BP323" s="490"/>
      <c r="BQ323" s="487"/>
      <c r="BR323" s="488"/>
      <c r="BS323" s="488"/>
      <c r="BT323" s="488"/>
      <c r="BU323" s="489"/>
      <c r="BV323" s="487"/>
      <c r="BW323" s="488"/>
      <c r="BX323" s="488"/>
      <c r="BY323" s="488"/>
      <c r="BZ323" s="489"/>
      <c r="CA323" s="26"/>
      <c r="CB323" s="488"/>
      <c r="CC323" s="488"/>
      <c r="CD323" s="488"/>
      <c r="CE323" s="488"/>
      <c r="CF323" s="490"/>
      <c r="CG323" s="487"/>
      <c r="CH323" s="488"/>
      <c r="CI323" s="488"/>
      <c r="CJ323" s="488"/>
      <c r="CK323" s="489"/>
      <c r="CL323" s="488"/>
      <c r="CM323" s="498"/>
      <c r="CN323" s="498"/>
      <c r="CO323" s="498"/>
      <c r="CP323" s="499"/>
      <c r="CQ323" s="487"/>
      <c r="CR323" s="498"/>
      <c r="CS323" s="498"/>
      <c r="CT323" s="498"/>
      <c r="CU323" s="500"/>
      <c r="CV323" s="488"/>
      <c r="CW323" s="498"/>
      <c r="CX323" s="498"/>
      <c r="CY323" s="498"/>
      <c r="CZ323" s="499"/>
      <c r="DA323" s="487"/>
      <c r="DB323" s="498"/>
      <c r="DC323" s="498"/>
      <c r="DD323" s="498"/>
      <c r="DE323" s="500"/>
      <c r="DF323" s="923"/>
      <c r="DG323" s="297"/>
      <c r="DH323" s="69"/>
      <c r="DI323" s="508"/>
      <c r="DJ323" s="509"/>
      <c r="DK323" s="509"/>
      <c r="DL323" s="510"/>
      <c r="DM323" s="511"/>
      <c r="DN323" s="511"/>
    </row>
    <row r="324" spans="1:118" ht="15" customHeight="1">
      <c r="A324" s="519"/>
      <c r="B324" s="519"/>
      <c r="C324" s="520"/>
      <c r="D324" s="919"/>
      <c r="E324" s="1068"/>
      <c r="F324" s="1069"/>
      <c r="G324" s="487"/>
      <c r="H324" s="488"/>
      <c r="I324" s="488"/>
      <c r="J324" s="488"/>
      <c r="K324" s="489"/>
      <c r="L324" s="488"/>
      <c r="M324" s="488"/>
      <c r="N324" s="488"/>
      <c r="O324" s="488"/>
      <c r="P324" s="490"/>
      <c r="Q324" s="487"/>
      <c r="R324" s="488"/>
      <c r="S324" s="488"/>
      <c r="T324" s="488"/>
      <c r="U324" s="489"/>
      <c r="V324" s="488"/>
      <c r="W324" s="488"/>
      <c r="X324" s="488"/>
      <c r="Y324" s="488"/>
      <c r="Z324" s="490"/>
      <c r="AA324" s="487"/>
      <c r="AB324" s="488"/>
      <c r="AC324" s="488"/>
      <c r="AD324" s="488"/>
      <c r="AE324" s="489"/>
      <c r="AF324" s="1"/>
      <c r="AG324" s="1"/>
      <c r="AH324" s="487"/>
      <c r="AI324" s="488"/>
      <c r="AJ324" s="488"/>
      <c r="AK324" s="488"/>
      <c r="AL324" s="489"/>
      <c r="AM324" s="487"/>
      <c r="AN324" s="488"/>
      <c r="AO324" s="488"/>
      <c r="AP324" s="488"/>
      <c r="AQ324" s="489"/>
      <c r="AR324" s="488"/>
      <c r="AS324" s="498"/>
      <c r="AT324" s="498"/>
      <c r="AU324" s="498"/>
      <c r="AV324" s="499"/>
      <c r="AW324" s="487"/>
      <c r="AX324" s="498"/>
      <c r="AY324" s="498"/>
      <c r="AZ324" s="498"/>
      <c r="BA324" s="500"/>
      <c r="BB324" s="488"/>
      <c r="BC324" s="488"/>
      <c r="BD324" s="488"/>
      <c r="BE324" s="488"/>
      <c r="BF324" s="490"/>
      <c r="BG324" s="487"/>
      <c r="BH324" s="488"/>
      <c r="BI324" s="488"/>
      <c r="BJ324" s="488"/>
      <c r="BK324" s="489"/>
      <c r="BL324" s="488"/>
      <c r="BM324" s="488"/>
      <c r="BN324" s="488"/>
      <c r="BO324" s="488"/>
      <c r="BP324" s="490"/>
      <c r="BQ324" s="487"/>
      <c r="BR324" s="488"/>
      <c r="BS324" s="488"/>
      <c r="BT324" s="488"/>
      <c r="BU324" s="489"/>
      <c r="BV324" s="487"/>
      <c r="BW324" s="488"/>
      <c r="BX324" s="488"/>
      <c r="BY324" s="488"/>
      <c r="BZ324" s="489"/>
      <c r="CA324" s="26"/>
      <c r="CB324" s="488"/>
      <c r="CC324" s="488"/>
      <c r="CD324" s="488"/>
      <c r="CE324" s="488"/>
      <c r="CF324" s="490"/>
      <c r="CG324" s="487"/>
      <c r="CH324" s="488"/>
      <c r="CI324" s="488"/>
      <c r="CJ324" s="488"/>
      <c r="CK324" s="489"/>
      <c r="CL324" s="488"/>
      <c r="CM324" s="498"/>
      <c r="CN324" s="498"/>
      <c r="CO324" s="498"/>
      <c r="CP324" s="499"/>
      <c r="CQ324" s="487"/>
      <c r="CR324" s="498"/>
      <c r="CS324" s="498"/>
      <c r="CT324" s="498"/>
      <c r="CU324" s="500"/>
      <c r="CV324" s="488"/>
      <c r="CW324" s="498"/>
      <c r="CX324" s="498"/>
      <c r="CY324" s="498"/>
      <c r="CZ324" s="499"/>
      <c r="DA324" s="487"/>
      <c r="DB324" s="498"/>
      <c r="DC324" s="498"/>
      <c r="DD324" s="498"/>
      <c r="DE324" s="500"/>
      <c r="DF324" s="923"/>
      <c r="DG324" s="297"/>
      <c r="DH324" s="69"/>
      <c r="DI324" s="508"/>
      <c r="DJ324" s="509"/>
      <c r="DK324" s="509"/>
      <c r="DL324" s="510"/>
      <c r="DM324" s="511"/>
      <c r="DN324" s="511"/>
    </row>
    <row r="325" spans="1:118" ht="15" customHeight="1" thickBot="1">
      <c r="A325" s="522"/>
      <c r="B325" s="522"/>
      <c r="C325" s="523"/>
      <c r="D325" s="920"/>
      <c r="E325" s="1077"/>
      <c r="F325" s="1078"/>
      <c r="G325" s="491"/>
      <c r="H325" s="492"/>
      <c r="I325" s="492"/>
      <c r="J325" s="492"/>
      <c r="K325" s="493"/>
      <c r="L325" s="492"/>
      <c r="M325" s="492"/>
      <c r="N325" s="492"/>
      <c r="O325" s="492"/>
      <c r="P325" s="494"/>
      <c r="Q325" s="491"/>
      <c r="R325" s="492"/>
      <c r="S325" s="492"/>
      <c r="T325" s="492"/>
      <c r="U325" s="493"/>
      <c r="V325" s="492"/>
      <c r="W325" s="492"/>
      <c r="X325" s="492"/>
      <c r="Y325" s="492"/>
      <c r="Z325" s="494"/>
      <c r="AA325" s="491"/>
      <c r="AB325" s="492"/>
      <c r="AC325" s="492"/>
      <c r="AD325" s="492"/>
      <c r="AE325" s="493"/>
      <c r="AF325" s="1"/>
      <c r="AG325" s="1"/>
      <c r="AH325" s="491"/>
      <c r="AI325" s="492"/>
      <c r="AJ325" s="492"/>
      <c r="AK325" s="492"/>
      <c r="AL325" s="493"/>
      <c r="AM325" s="491"/>
      <c r="AN325" s="492"/>
      <c r="AO325" s="492"/>
      <c r="AP325" s="492"/>
      <c r="AQ325" s="493"/>
      <c r="AR325" s="492"/>
      <c r="AS325" s="501"/>
      <c r="AT325" s="501"/>
      <c r="AU325" s="501"/>
      <c r="AV325" s="502"/>
      <c r="AW325" s="491"/>
      <c r="AX325" s="501"/>
      <c r="AY325" s="501"/>
      <c r="AZ325" s="501"/>
      <c r="BA325" s="503"/>
      <c r="BB325" s="492"/>
      <c r="BC325" s="492"/>
      <c r="BD325" s="492"/>
      <c r="BE325" s="492"/>
      <c r="BF325" s="494"/>
      <c r="BG325" s="491"/>
      <c r="BH325" s="492"/>
      <c r="BI325" s="492"/>
      <c r="BJ325" s="492"/>
      <c r="BK325" s="493"/>
      <c r="BL325" s="492"/>
      <c r="BM325" s="492"/>
      <c r="BN325" s="492"/>
      <c r="BO325" s="492"/>
      <c r="BP325" s="494"/>
      <c r="BQ325" s="491"/>
      <c r="BR325" s="492"/>
      <c r="BS325" s="492"/>
      <c r="BT325" s="492"/>
      <c r="BU325" s="493"/>
      <c r="BV325" s="491"/>
      <c r="BW325" s="492"/>
      <c r="BX325" s="492"/>
      <c r="BY325" s="492"/>
      <c r="BZ325" s="493"/>
      <c r="CA325" s="27"/>
      <c r="CB325" s="492"/>
      <c r="CC325" s="492"/>
      <c r="CD325" s="492"/>
      <c r="CE325" s="492"/>
      <c r="CF325" s="494"/>
      <c r="CG325" s="491"/>
      <c r="CH325" s="492"/>
      <c r="CI325" s="492"/>
      <c r="CJ325" s="492"/>
      <c r="CK325" s="493"/>
      <c r="CL325" s="492"/>
      <c r="CM325" s="501"/>
      <c r="CN325" s="501"/>
      <c r="CO325" s="501"/>
      <c r="CP325" s="502"/>
      <c r="CQ325" s="491"/>
      <c r="CR325" s="501"/>
      <c r="CS325" s="501"/>
      <c r="CT325" s="501"/>
      <c r="CU325" s="503"/>
      <c r="CV325" s="492"/>
      <c r="CW325" s="501"/>
      <c r="CX325" s="501"/>
      <c r="CY325" s="501"/>
      <c r="CZ325" s="502"/>
      <c r="DA325" s="491"/>
      <c r="DB325" s="501"/>
      <c r="DC325" s="501"/>
      <c r="DD325" s="501"/>
      <c r="DE325" s="503"/>
      <c r="DF325" s="922"/>
      <c r="DG325" s="298"/>
      <c r="DH325" s="70"/>
      <c r="DI325" s="512"/>
      <c r="DJ325" s="513"/>
      <c r="DK325" s="513"/>
      <c r="DL325" s="514"/>
      <c r="DM325" s="515"/>
      <c r="DN325" s="515"/>
    </row>
    <row r="326" spans="1:118" ht="15" customHeight="1">
      <c r="A326" s="516"/>
      <c r="B326" s="516"/>
      <c r="C326" s="517"/>
      <c r="D326" s="921"/>
      <c r="E326" s="1079"/>
      <c r="F326" s="1080"/>
      <c r="G326" s="486"/>
      <c r="H326" s="483"/>
      <c r="I326" s="483"/>
      <c r="J326" s="483"/>
      <c r="K326" s="484"/>
      <c r="L326" s="483"/>
      <c r="M326" s="483"/>
      <c r="N326" s="483"/>
      <c r="O326" s="483"/>
      <c r="P326" s="485"/>
      <c r="Q326" s="486"/>
      <c r="R326" s="483"/>
      <c r="S326" s="483"/>
      <c r="T326" s="483"/>
      <c r="U326" s="484"/>
      <c r="V326" s="483"/>
      <c r="W326" s="483"/>
      <c r="X326" s="483"/>
      <c r="Y326" s="483"/>
      <c r="Z326" s="485"/>
      <c r="AA326" s="486"/>
      <c r="AB326" s="483"/>
      <c r="AC326" s="483"/>
      <c r="AD326" s="483"/>
      <c r="AE326" s="484"/>
      <c r="AF326" s="1"/>
      <c r="AG326" s="1"/>
      <c r="AH326" s="486"/>
      <c r="AI326" s="483"/>
      <c r="AJ326" s="483"/>
      <c r="AK326" s="483"/>
      <c r="AL326" s="484"/>
      <c r="AM326" s="486"/>
      <c r="AN326" s="483"/>
      <c r="AO326" s="483"/>
      <c r="AP326" s="483"/>
      <c r="AQ326" s="484"/>
      <c r="AR326" s="483"/>
      <c r="AS326" s="495"/>
      <c r="AT326" s="495"/>
      <c r="AU326" s="495"/>
      <c r="AV326" s="496"/>
      <c r="AW326" s="486"/>
      <c r="AX326" s="495"/>
      <c r="AY326" s="495"/>
      <c r="AZ326" s="495"/>
      <c r="BA326" s="497"/>
      <c r="BB326" s="483"/>
      <c r="BC326" s="483"/>
      <c r="BD326" s="483"/>
      <c r="BE326" s="483"/>
      <c r="BF326" s="485"/>
      <c r="BG326" s="486"/>
      <c r="BH326" s="483"/>
      <c r="BI326" s="483"/>
      <c r="BJ326" s="483"/>
      <c r="BK326" s="484"/>
      <c r="BL326" s="483"/>
      <c r="BM326" s="483"/>
      <c r="BN326" s="483"/>
      <c r="BO326" s="483"/>
      <c r="BP326" s="485"/>
      <c r="BQ326" s="486"/>
      <c r="BR326" s="483"/>
      <c r="BS326" s="483"/>
      <c r="BT326" s="483"/>
      <c r="BU326" s="484"/>
      <c r="BV326" s="486"/>
      <c r="BW326" s="483"/>
      <c r="BX326" s="483"/>
      <c r="BY326" s="483"/>
      <c r="BZ326" s="484"/>
      <c r="CA326" s="25"/>
      <c r="CB326" s="483"/>
      <c r="CC326" s="483"/>
      <c r="CD326" s="483"/>
      <c r="CE326" s="483"/>
      <c r="CF326" s="485"/>
      <c r="CG326" s="486"/>
      <c r="CH326" s="483"/>
      <c r="CI326" s="483"/>
      <c r="CJ326" s="483"/>
      <c r="CK326" s="484"/>
      <c r="CL326" s="483"/>
      <c r="CM326" s="495"/>
      <c r="CN326" s="495"/>
      <c r="CO326" s="495"/>
      <c r="CP326" s="496"/>
      <c r="CQ326" s="486"/>
      <c r="CR326" s="495"/>
      <c r="CS326" s="495"/>
      <c r="CT326" s="495"/>
      <c r="CU326" s="497"/>
      <c r="CV326" s="483"/>
      <c r="CW326" s="495"/>
      <c r="CX326" s="495"/>
      <c r="CY326" s="495"/>
      <c r="CZ326" s="496"/>
      <c r="DA326" s="486"/>
      <c r="DB326" s="495"/>
      <c r="DC326" s="495"/>
      <c r="DD326" s="495"/>
      <c r="DE326" s="497"/>
      <c r="DF326" s="924"/>
      <c r="DG326" s="296"/>
      <c r="DH326" s="68"/>
      <c r="DI326" s="504"/>
      <c r="DJ326" s="505"/>
      <c r="DK326" s="505"/>
      <c r="DL326" s="506"/>
      <c r="DM326" s="507"/>
      <c r="DN326" s="507"/>
    </row>
    <row r="327" spans="1:118" ht="15" customHeight="1">
      <c r="A327" s="519"/>
      <c r="B327" s="519"/>
      <c r="C327" s="520"/>
      <c r="D327" s="919"/>
      <c r="E327" s="1068"/>
      <c r="F327" s="1069"/>
      <c r="G327" s="487"/>
      <c r="H327" s="488"/>
      <c r="I327" s="488"/>
      <c r="J327" s="488"/>
      <c r="K327" s="489"/>
      <c r="L327" s="488"/>
      <c r="M327" s="488"/>
      <c r="N327" s="488"/>
      <c r="O327" s="488"/>
      <c r="P327" s="490"/>
      <c r="Q327" s="487"/>
      <c r="R327" s="488"/>
      <c r="S327" s="488"/>
      <c r="T327" s="488"/>
      <c r="U327" s="489"/>
      <c r="V327" s="488"/>
      <c r="W327" s="488"/>
      <c r="X327" s="488"/>
      <c r="Y327" s="488"/>
      <c r="Z327" s="490"/>
      <c r="AA327" s="487"/>
      <c r="AB327" s="488"/>
      <c r="AC327" s="488"/>
      <c r="AD327" s="488"/>
      <c r="AE327" s="489"/>
      <c r="AF327" s="1"/>
      <c r="AG327" s="1"/>
      <c r="AH327" s="487"/>
      <c r="AI327" s="488"/>
      <c r="AJ327" s="488"/>
      <c r="AK327" s="488"/>
      <c r="AL327" s="489"/>
      <c r="AM327" s="487"/>
      <c r="AN327" s="488"/>
      <c r="AO327" s="488"/>
      <c r="AP327" s="488"/>
      <c r="AQ327" s="489"/>
      <c r="AR327" s="488"/>
      <c r="AS327" s="498"/>
      <c r="AT327" s="498"/>
      <c r="AU327" s="498"/>
      <c r="AV327" s="499"/>
      <c r="AW327" s="487"/>
      <c r="AX327" s="498"/>
      <c r="AY327" s="498"/>
      <c r="AZ327" s="498"/>
      <c r="BA327" s="500"/>
      <c r="BB327" s="488"/>
      <c r="BC327" s="488"/>
      <c r="BD327" s="488"/>
      <c r="BE327" s="488"/>
      <c r="BF327" s="490"/>
      <c r="BG327" s="487"/>
      <c r="BH327" s="488"/>
      <c r="BI327" s="488"/>
      <c r="BJ327" s="488"/>
      <c r="BK327" s="489"/>
      <c r="BL327" s="488"/>
      <c r="BM327" s="488"/>
      <c r="BN327" s="488"/>
      <c r="BO327" s="488"/>
      <c r="BP327" s="490"/>
      <c r="BQ327" s="487"/>
      <c r="BR327" s="488"/>
      <c r="BS327" s="488"/>
      <c r="BT327" s="488"/>
      <c r="BU327" s="489"/>
      <c r="BV327" s="487"/>
      <c r="BW327" s="488"/>
      <c r="BX327" s="488"/>
      <c r="BY327" s="488"/>
      <c r="BZ327" s="489"/>
      <c r="CA327" s="26"/>
      <c r="CB327" s="488"/>
      <c r="CC327" s="488"/>
      <c r="CD327" s="488"/>
      <c r="CE327" s="488"/>
      <c r="CF327" s="490"/>
      <c r="CG327" s="487"/>
      <c r="CH327" s="488"/>
      <c r="CI327" s="488"/>
      <c r="CJ327" s="488"/>
      <c r="CK327" s="489"/>
      <c r="CL327" s="488"/>
      <c r="CM327" s="498"/>
      <c r="CN327" s="498"/>
      <c r="CO327" s="498"/>
      <c r="CP327" s="499"/>
      <c r="CQ327" s="487"/>
      <c r="CR327" s="498"/>
      <c r="CS327" s="498"/>
      <c r="CT327" s="498"/>
      <c r="CU327" s="500"/>
      <c r="CV327" s="488"/>
      <c r="CW327" s="498"/>
      <c r="CX327" s="498"/>
      <c r="CY327" s="498"/>
      <c r="CZ327" s="499"/>
      <c r="DA327" s="487"/>
      <c r="DB327" s="498"/>
      <c r="DC327" s="498"/>
      <c r="DD327" s="498"/>
      <c r="DE327" s="500"/>
      <c r="DF327" s="923"/>
      <c r="DG327" s="297"/>
      <c r="DH327" s="69"/>
      <c r="DI327" s="508"/>
      <c r="DJ327" s="509"/>
      <c r="DK327" s="509"/>
      <c r="DL327" s="510"/>
      <c r="DM327" s="511"/>
      <c r="DN327" s="511"/>
    </row>
    <row r="328" spans="1:118" ht="15" customHeight="1">
      <c r="A328" s="519"/>
      <c r="B328" s="519"/>
      <c r="C328" s="520"/>
      <c r="D328" s="919"/>
      <c r="E328" s="1068"/>
      <c r="F328" s="1069"/>
      <c r="G328" s="487"/>
      <c r="H328" s="488"/>
      <c r="I328" s="488"/>
      <c r="J328" s="488"/>
      <c r="K328" s="489"/>
      <c r="L328" s="488"/>
      <c r="M328" s="488"/>
      <c r="N328" s="488"/>
      <c r="O328" s="488"/>
      <c r="P328" s="490"/>
      <c r="Q328" s="487"/>
      <c r="R328" s="488"/>
      <c r="S328" s="488"/>
      <c r="T328" s="488"/>
      <c r="U328" s="489"/>
      <c r="V328" s="488"/>
      <c r="W328" s="488"/>
      <c r="X328" s="488"/>
      <c r="Y328" s="488"/>
      <c r="Z328" s="490"/>
      <c r="AA328" s="487"/>
      <c r="AB328" s="488"/>
      <c r="AC328" s="488"/>
      <c r="AD328" s="488"/>
      <c r="AE328" s="489"/>
      <c r="AF328" s="1"/>
      <c r="AG328" s="1"/>
      <c r="AH328" s="487"/>
      <c r="AI328" s="488"/>
      <c r="AJ328" s="488"/>
      <c r="AK328" s="488"/>
      <c r="AL328" s="489"/>
      <c r="AM328" s="487"/>
      <c r="AN328" s="488"/>
      <c r="AO328" s="488"/>
      <c r="AP328" s="488"/>
      <c r="AQ328" s="489"/>
      <c r="AR328" s="488"/>
      <c r="AS328" s="498"/>
      <c r="AT328" s="498"/>
      <c r="AU328" s="498"/>
      <c r="AV328" s="499"/>
      <c r="AW328" s="487"/>
      <c r="AX328" s="498"/>
      <c r="AY328" s="498"/>
      <c r="AZ328" s="498"/>
      <c r="BA328" s="500"/>
      <c r="BB328" s="488"/>
      <c r="BC328" s="488"/>
      <c r="BD328" s="488"/>
      <c r="BE328" s="488"/>
      <c r="BF328" s="490"/>
      <c r="BG328" s="487"/>
      <c r="BH328" s="488"/>
      <c r="BI328" s="488"/>
      <c r="BJ328" s="488"/>
      <c r="BK328" s="489"/>
      <c r="BL328" s="488"/>
      <c r="BM328" s="488"/>
      <c r="BN328" s="488"/>
      <c r="BO328" s="488"/>
      <c r="BP328" s="490"/>
      <c r="BQ328" s="487"/>
      <c r="BR328" s="488"/>
      <c r="BS328" s="488"/>
      <c r="BT328" s="488"/>
      <c r="BU328" s="489"/>
      <c r="BV328" s="487"/>
      <c r="BW328" s="488"/>
      <c r="BX328" s="488"/>
      <c r="BY328" s="488"/>
      <c r="BZ328" s="489"/>
      <c r="CA328" s="26"/>
      <c r="CB328" s="488"/>
      <c r="CC328" s="488"/>
      <c r="CD328" s="488"/>
      <c r="CE328" s="488"/>
      <c r="CF328" s="490"/>
      <c r="CG328" s="487"/>
      <c r="CH328" s="488"/>
      <c r="CI328" s="488"/>
      <c r="CJ328" s="488"/>
      <c r="CK328" s="489"/>
      <c r="CL328" s="488"/>
      <c r="CM328" s="498"/>
      <c r="CN328" s="498"/>
      <c r="CO328" s="498"/>
      <c r="CP328" s="499"/>
      <c r="CQ328" s="487"/>
      <c r="CR328" s="498"/>
      <c r="CS328" s="498"/>
      <c r="CT328" s="498"/>
      <c r="CU328" s="500"/>
      <c r="CV328" s="488"/>
      <c r="CW328" s="498"/>
      <c r="CX328" s="498"/>
      <c r="CY328" s="498"/>
      <c r="CZ328" s="499"/>
      <c r="DA328" s="487"/>
      <c r="DB328" s="498"/>
      <c r="DC328" s="498"/>
      <c r="DD328" s="498"/>
      <c r="DE328" s="500"/>
      <c r="DF328" s="923"/>
      <c r="DG328" s="297"/>
      <c r="DH328" s="69"/>
      <c r="DI328" s="508"/>
      <c r="DJ328" s="509"/>
      <c r="DK328" s="509"/>
      <c r="DL328" s="510"/>
      <c r="DM328" s="511"/>
      <c r="DN328" s="511"/>
    </row>
    <row r="329" spans="1:118" ht="15" customHeight="1">
      <c r="A329" s="519"/>
      <c r="B329" s="519"/>
      <c r="C329" s="520"/>
      <c r="D329" s="919"/>
      <c r="E329" s="1068"/>
      <c r="F329" s="1069"/>
      <c r="G329" s="487"/>
      <c r="H329" s="488"/>
      <c r="I329" s="488"/>
      <c r="J329" s="488"/>
      <c r="K329" s="489"/>
      <c r="L329" s="488"/>
      <c r="M329" s="488"/>
      <c r="N329" s="488"/>
      <c r="O329" s="488"/>
      <c r="P329" s="490"/>
      <c r="Q329" s="487"/>
      <c r="R329" s="488"/>
      <c r="S329" s="488"/>
      <c r="T329" s="488"/>
      <c r="U329" s="489"/>
      <c r="V329" s="488"/>
      <c r="W329" s="488"/>
      <c r="X329" s="488"/>
      <c r="Y329" s="488"/>
      <c r="Z329" s="490"/>
      <c r="AA329" s="487"/>
      <c r="AB329" s="488"/>
      <c r="AC329" s="488"/>
      <c r="AD329" s="488"/>
      <c r="AE329" s="489"/>
      <c r="AF329" s="1"/>
      <c r="AG329" s="1"/>
      <c r="AH329" s="487"/>
      <c r="AI329" s="488"/>
      <c r="AJ329" s="488"/>
      <c r="AK329" s="488"/>
      <c r="AL329" s="489"/>
      <c r="AM329" s="487"/>
      <c r="AN329" s="488"/>
      <c r="AO329" s="488"/>
      <c r="AP329" s="488"/>
      <c r="AQ329" s="489"/>
      <c r="AR329" s="488"/>
      <c r="AS329" s="498"/>
      <c r="AT329" s="498"/>
      <c r="AU329" s="498"/>
      <c r="AV329" s="499"/>
      <c r="AW329" s="487"/>
      <c r="AX329" s="498"/>
      <c r="AY329" s="498"/>
      <c r="AZ329" s="498"/>
      <c r="BA329" s="500"/>
      <c r="BB329" s="488"/>
      <c r="BC329" s="488"/>
      <c r="BD329" s="488"/>
      <c r="BE329" s="488"/>
      <c r="BF329" s="490"/>
      <c r="BG329" s="487"/>
      <c r="BH329" s="488"/>
      <c r="BI329" s="488"/>
      <c r="BJ329" s="488"/>
      <c r="BK329" s="489"/>
      <c r="BL329" s="488"/>
      <c r="BM329" s="488"/>
      <c r="BN329" s="488"/>
      <c r="BO329" s="488"/>
      <c r="BP329" s="490"/>
      <c r="BQ329" s="487"/>
      <c r="BR329" s="488"/>
      <c r="BS329" s="488"/>
      <c r="BT329" s="488"/>
      <c r="BU329" s="489"/>
      <c r="BV329" s="487"/>
      <c r="BW329" s="488"/>
      <c r="BX329" s="488"/>
      <c r="BY329" s="488"/>
      <c r="BZ329" s="489"/>
      <c r="CA329" s="26"/>
      <c r="CB329" s="488"/>
      <c r="CC329" s="488"/>
      <c r="CD329" s="488"/>
      <c r="CE329" s="488"/>
      <c r="CF329" s="490"/>
      <c r="CG329" s="487"/>
      <c r="CH329" s="488"/>
      <c r="CI329" s="488"/>
      <c r="CJ329" s="488"/>
      <c r="CK329" s="489"/>
      <c r="CL329" s="488"/>
      <c r="CM329" s="498"/>
      <c r="CN329" s="498"/>
      <c r="CO329" s="498"/>
      <c r="CP329" s="499"/>
      <c r="CQ329" s="487"/>
      <c r="CR329" s="498"/>
      <c r="CS329" s="498"/>
      <c r="CT329" s="498"/>
      <c r="CU329" s="500"/>
      <c r="CV329" s="488"/>
      <c r="CW329" s="498"/>
      <c r="CX329" s="498"/>
      <c r="CY329" s="498"/>
      <c r="CZ329" s="499"/>
      <c r="DA329" s="487"/>
      <c r="DB329" s="498"/>
      <c r="DC329" s="498"/>
      <c r="DD329" s="498"/>
      <c r="DE329" s="500"/>
      <c r="DF329" s="923"/>
      <c r="DG329" s="297"/>
      <c r="DH329" s="69"/>
      <c r="DI329" s="508"/>
      <c r="DJ329" s="509"/>
      <c r="DK329" s="509"/>
      <c r="DL329" s="510"/>
      <c r="DM329" s="511"/>
      <c r="DN329" s="511"/>
    </row>
    <row r="330" spans="1:118" ht="15" customHeight="1" thickBot="1">
      <c r="A330" s="522"/>
      <c r="B330" s="522"/>
      <c r="C330" s="523"/>
      <c r="D330" s="920"/>
      <c r="E330" s="1077"/>
      <c r="F330" s="1078"/>
      <c r="G330" s="491"/>
      <c r="H330" s="492"/>
      <c r="I330" s="492"/>
      <c r="J330" s="492"/>
      <c r="K330" s="493"/>
      <c r="L330" s="492"/>
      <c r="M330" s="492"/>
      <c r="N330" s="492"/>
      <c r="O330" s="492"/>
      <c r="P330" s="494"/>
      <c r="Q330" s="491"/>
      <c r="R330" s="492"/>
      <c r="S330" s="492"/>
      <c r="T330" s="492"/>
      <c r="U330" s="493"/>
      <c r="V330" s="492"/>
      <c r="W330" s="492"/>
      <c r="X330" s="492"/>
      <c r="Y330" s="492"/>
      <c r="Z330" s="494"/>
      <c r="AA330" s="491"/>
      <c r="AB330" s="492"/>
      <c r="AC330" s="492"/>
      <c r="AD330" s="492"/>
      <c r="AE330" s="493"/>
      <c r="AF330" s="1"/>
      <c r="AG330" s="1"/>
      <c r="AH330" s="491"/>
      <c r="AI330" s="492"/>
      <c r="AJ330" s="492"/>
      <c r="AK330" s="492"/>
      <c r="AL330" s="493"/>
      <c r="AM330" s="491"/>
      <c r="AN330" s="492"/>
      <c r="AO330" s="492"/>
      <c r="AP330" s="492"/>
      <c r="AQ330" s="493"/>
      <c r="AR330" s="492"/>
      <c r="AS330" s="501"/>
      <c r="AT330" s="501"/>
      <c r="AU330" s="501"/>
      <c r="AV330" s="502"/>
      <c r="AW330" s="491"/>
      <c r="AX330" s="501"/>
      <c r="AY330" s="501"/>
      <c r="AZ330" s="501"/>
      <c r="BA330" s="503"/>
      <c r="BB330" s="492"/>
      <c r="BC330" s="492"/>
      <c r="BD330" s="492"/>
      <c r="BE330" s="492"/>
      <c r="BF330" s="494"/>
      <c r="BG330" s="491"/>
      <c r="BH330" s="492"/>
      <c r="BI330" s="492"/>
      <c r="BJ330" s="492"/>
      <c r="BK330" s="493"/>
      <c r="BL330" s="492"/>
      <c r="BM330" s="492"/>
      <c r="BN330" s="492"/>
      <c r="BO330" s="492"/>
      <c r="BP330" s="494"/>
      <c r="BQ330" s="491"/>
      <c r="BR330" s="492"/>
      <c r="BS330" s="492"/>
      <c r="BT330" s="492"/>
      <c r="BU330" s="493"/>
      <c r="BV330" s="491"/>
      <c r="BW330" s="492"/>
      <c r="BX330" s="492"/>
      <c r="BY330" s="492"/>
      <c r="BZ330" s="493"/>
      <c r="CA330" s="27"/>
      <c r="CB330" s="492"/>
      <c r="CC330" s="492"/>
      <c r="CD330" s="492"/>
      <c r="CE330" s="492"/>
      <c r="CF330" s="494"/>
      <c r="CG330" s="491"/>
      <c r="CH330" s="492"/>
      <c r="CI330" s="492"/>
      <c r="CJ330" s="492"/>
      <c r="CK330" s="493"/>
      <c r="CL330" s="492"/>
      <c r="CM330" s="501"/>
      <c r="CN330" s="501"/>
      <c r="CO330" s="501"/>
      <c r="CP330" s="502"/>
      <c r="CQ330" s="491"/>
      <c r="CR330" s="501"/>
      <c r="CS330" s="501"/>
      <c r="CT330" s="501"/>
      <c r="CU330" s="503"/>
      <c r="CV330" s="492"/>
      <c r="CW330" s="501"/>
      <c r="CX330" s="501"/>
      <c r="CY330" s="501"/>
      <c r="CZ330" s="502"/>
      <c r="DA330" s="491"/>
      <c r="DB330" s="501"/>
      <c r="DC330" s="501"/>
      <c r="DD330" s="501"/>
      <c r="DE330" s="503"/>
      <c r="DF330" s="922"/>
      <c r="DG330" s="298"/>
      <c r="DH330" s="70"/>
      <c r="DI330" s="512"/>
      <c r="DJ330" s="513"/>
      <c r="DK330" s="513"/>
      <c r="DL330" s="514"/>
      <c r="DM330" s="515"/>
      <c r="DN330" s="515"/>
    </row>
    <row r="331" spans="1:118" ht="15" customHeight="1">
      <c r="A331" s="516"/>
      <c r="B331" s="516"/>
      <c r="C331" s="517"/>
      <c r="D331" s="921"/>
      <c r="E331" s="1079"/>
      <c r="F331" s="1080"/>
      <c r="G331" s="486"/>
      <c r="H331" s="483"/>
      <c r="I331" s="483"/>
      <c r="J331" s="483"/>
      <c r="K331" s="484"/>
      <c r="L331" s="483"/>
      <c r="M331" s="483"/>
      <c r="N331" s="483"/>
      <c r="O331" s="483"/>
      <c r="P331" s="485"/>
      <c r="Q331" s="486"/>
      <c r="R331" s="483"/>
      <c r="S331" s="483"/>
      <c r="T331" s="483"/>
      <c r="U331" s="484"/>
      <c r="V331" s="483"/>
      <c r="W331" s="483"/>
      <c r="X331" s="483"/>
      <c r="Y331" s="483"/>
      <c r="Z331" s="485"/>
      <c r="AA331" s="486"/>
      <c r="AB331" s="483"/>
      <c r="AC331" s="483"/>
      <c r="AD331" s="483"/>
      <c r="AE331" s="484"/>
      <c r="AF331" s="1"/>
      <c r="AG331" s="1"/>
      <c r="AH331" s="486"/>
      <c r="AI331" s="483"/>
      <c r="AJ331" s="483"/>
      <c r="AK331" s="483"/>
      <c r="AL331" s="484"/>
      <c r="AM331" s="486"/>
      <c r="AN331" s="483"/>
      <c r="AO331" s="483"/>
      <c r="AP331" s="483"/>
      <c r="AQ331" s="484"/>
      <c r="AR331" s="483"/>
      <c r="AS331" s="495"/>
      <c r="AT331" s="495"/>
      <c r="AU331" s="495"/>
      <c r="AV331" s="496"/>
      <c r="AW331" s="486"/>
      <c r="AX331" s="495"/>
      <c r="AY331" s="495"/>
      <c r="AZ331" s="495"/>
      <c r="BA331" s="497"/>
      <c r="BB331" s="483"/>
      <c r="BC331" s="483"/>
      <c r="BD331" s="483"/>
      <c r="BE331" s="483"/>
      <c r="BF331" s="485"/>
      <c r="BG331" s="486"/>
      <c r="BH331" s="483"/>
      <c r="BI331" s="483"/>
      <c r="BJ331" s="483"/>
      <c r="BK331" s="484"/>
      <c r="BL331" s="483"/>
      <c r="BM331" s="483"/>
      <c r="BN331" s="483"/>
      <c r="BO331" s="483"/>
      <c r="BP331" s="485"/>
      <c r="BQ331" s="486"/>
      <c r="BR331" s="483"/>
      <c r="BS331" s="483"/>
      <c r="BT331" s="483"/>
      <c r="BU331" s="484"/>
      <c r="BV331" s="486"/>
      <c r="BW331" s="483"/>
      <c r="BX331" s="483"/>
      <c r="BY331" s="483"/>
      <c r="BZ331" s="484"/>
      <c r="CA331" s="25"/>
      <c r="CB331" s="483"/>
      <c r="CC331" s="483"/>
      <c r="CD331" s="483"/>
      <c r="CE331" s="483"/>
      <c r="CF331" s="485"/>
      <c r="CG331" s="486"/>
      <c r="CH331" s="483"/>
      <c r="CI331" s="483"/>
      <c r="CJ331" s="483"/>
      <c r="CK331" s="484"/>
      <c r="CL331" s="483"/>
      <c r="CM331" s="495"/>
      <c r="CN331" s="495"/>
      <c r="CO331" s="495"/>
      <c r="CP331" s="496"/>
      <c r="CQ331" s="486"/>
      <c r="CR331" s="495"/>
      <c r="CS331" s="495"/>
      <c r="CT331" s="495"/>
      <c r="CU331" s="497"/>
      <c r="CV331" s="483"/>
      <c r="CW331" s="495"/>
      <c r="CX331" s="495"/>
      <c r="CY331" s="495"/>
      <c r="CZ331" s="496"/>
      <c r="DA331" s="486"/>
      <c r="DB331" s="495"/>
      <c r="DC331" s="495"/>
      <c r="DD331" s="495"/>
      <c r="DE331" s="497"/>
      <c r="DF331" s="924"/>
      <c r="DG331" s="296"/>
      <c r="DH331" s="68"/>
      <c r="DI331" s="504"/>
      <c r="DJ331" s="505"/>
      <c r="DK331" s="505"/>
      <c r="DL331" s="506"/>
      <c r="DM331" s="507"/>
      <c r="DN331" s="507"/>
    </row>
    <row r="332" spans="1:118" ht="15" customHeight="1">
      <c r="A332" s="519"/>
      <c r="B332" s="519"/>
      <c r="C332" s="520"/>
      <c r="D332" s="919"/>
      <c r="E332" s="1068"/>
      <c r="F332" s="1069"/>
      <c r="G332" s="487"/>
      <c r="H332" s="488"/>
      <c r="I332" s="488"/>
      <c r="J332" s="488"/>
      <c r="K332" s="489"/>
      <c r="L332" s="488"/>
      <c r="M332" s="488"/>
      <c r="N332" s="488"/>
      <c r="O332" s="488"/>
      <c r="P332" s="490"/>
      <c r="Q332" s="487"/>
      <c r="R332" s="488"/>
      <c r="S332" s="488"/>
      <c r="T332" s="488"/>
      <c r="U332" s="489"/>
      <c r="V332" s="488"/>
      <c r="W332" s="488"/>
      <c r="X332" s="488"/>
      <c r="Y332" s="488"/>
      <c r="Z332" s="490"/>
      <c r="AA332" s="487"/>
      <c r="AB332" s="488"/>
      <c r="AC332" s="488"/>
      <c r="AD332" s="488"/>
      <c r="AE332" s="489"/>
      <c r="AF332" s="1"/>
      <c r="AG332" s="1"/>
      <c r="AH332" s="487"/>
      <c r="AI332" s="488"/>
      <c r="AJ332" s="488"/>
      <c r="AK332" s="488"/>
      <c r="AL332" s="489"/>
      <c r="AM332" s="487"/>
      <c r="AN332" s="488"/>
      <c r="AO332" s="488"/>
      <c r="AP332" s="488"/>
      <c r="AQ332" s="489"/>
      <c r="AR332" s="488"/>
      <c r="AS332" s="498"/>
      <c r="AT332" s="498"/>
      <c r="AU332" s="498"/>
      <c r="AV332" s="499"/>
      <c r="AW332" s="487"/>
      <c r="AX332" s="498"/>
      <c r="AY332" s="498"/>
      <c r="AZ332" s="498"/>
      <c r="BA332" s="500"/>
      <c r="BB332" s="488"/>
      <c r="BC332" s="488"/>
      <c r="BD332" s="488"/>
      <c r="BE332" s="488"/>
      <c r="BF332" s="490"/>
      <c r="BG332" s="487"/>
      <c r="BH332" s="488"/>
      <c r="BI332" s="488"/>
      <c r="BJ332" s="488"/>
      <c r="BK332" s="489"/>
      <c r="BL332" s="488"/>
      <c r="BM332" s="488"/>
      <c r="BN332" s="488"/>
      <c r="BO332" s="488"/>
      <c r="BP332" s="490"/>
      <c r="BQ332" s="487"/>
      <c r="BR332" s="488"/>
      <c r="BS332" s="488"/>
      <c r="BT332" s="488"/>
      <c r="BU332" s="489"/>
      <c r="BV332" s="487"/>
      <c r="BW332" s="488"/>
      <c r="BX332" s="488"/>
      <c r="BY332" s="488"/>
      <c r="BZ332" s="489"/>
      <c r="CA332" s="26"/>
      <c r="CB332" s="488"/>
      <c r="CC332" s="488"/>
      <c r="CD332" s="488"/>
      <c r="CE332" s="488"/>
      <c r="CF332" s="490"/>
      <c r="CG332" s="487"/>
      <c r="CH332" s="488"/>
      <c r="CI332" s="488"/>
      <c r="CJ332" s="488"/>
      <c r="CK332" s="489"/>
      <c r="CL332" s="488"/>
      <c r="CM332" s="498"/>
      <c r="CN332" s="498"/>
      <c r="CO332" s="498"/>
      <c r="CP332" s="499"/>
      <c r="CQ332" s="487"/>
      <c r="CR332" s="498"/>
      <c r="CS332" s="498"/>
      <c r="CT332" s="498"/>
      <c r="CU332" s="500"/>
      <c r="CV332" s="488"/>
      <c r="CW332" s="498"/>
      <c r="CX332" s="498"/>
      <c r="CY332" s="498"/>
      <c r="CZ332" s="499"/>
      <c r="DA332" s="487"/>
      <c r="DB332" s="498"/>
      <c r="DC332" s="498"/>
      <c r="DD332" s="498"/>
      <c r="DE332" s="500"/>
      <c r="DF332" s="923"/>
      <c r="DG332" s="297"/>
      <c r="DH332" s="69"/>
      <c r="DI332" s="508"/>
      <c r="DJ332" s="509"/>
      <c r="DK332" s="509"/>
      <c r="DL332" s="510"/>
      <c r="DM332" s="511"/>
      <c r="DN332" s="511"/>
    </row>
    <row r="333" spans="1:118" ht="15" customHeight="1">
      <c r="A333" s="519"/>
      <c r="B333" s="519"/>
      <c r="C333" s="520"/>
      <c r="D333" s="919"/>
      <c r="E333" s="1068"/>
      <c r="F333" s="1069"/>
      <c r="G333" s="487"/>
      <c r="H333" s="488"/>
      <c r="I333" s="488"/>
      <c r="J333" s="488"/>
      <c r="K333" s="489"/>
      <c r="L333" s="488"/>
      <c r="M333" s="488"/>
      <c r="N333" s="488"/>
      <c r="O333" s="488"/>
      <c r="P333" s="490"/>
      <c r="Q333" s="487"/>
      <c r="R333" s="488"/>
      <c r="S333" s="488"/>
      <c r="T333" s="488"/>
      <c r="U333" s="489"/>
      <c r="V333" s="488"/>
      <c r="W333" s="488"/>
      <c r="X333" s="488"/>
      <c r="Y333" s="488"/>
      <c r="Z333" s="490"/>
      <c r="AA333" s="487"/>
      <c r="AB333" s="488"/>
      <c r="AC333" s="488"/>
      <c r="AD333" s="488"/>
      <c r="AE333" s="489"/>
      <c r="AF333" s="1"/>
      <c r="AG333" s="1"/>
      <c r="AH333" s="487"/>
      <c r="AI333" s="488"/>
      <c r="AJ333" s="488"/>
      <c r="AK333" s="488"/>
      <c r="AL333" s="489"/>
      <c r="AM333" s="487"/>
      <c r="AN333" s="488"/>
      <c r="AO333" s="488"/>
      <c r="AP333" s="488"/>
      <c r="AQ333" s="489"/>
      <c r="AR333" s="488"/>
      <c r="AS333" s="498"/>
      <c r="AT333" s="498"/>
      <c r="AU333" s="498"/>
      <c r="AV333" s="499"/>
      <c r="AW333" s="487"/>
      <c r="AX333" s="498"/>
      <c r="AY333" s="498"/>
      <c r="AZ333" s="498"/>
      <c r="BA333" s="500"/>
      <c r="BB333" s="488"/>
      <c r="BC333" s="488"/>
      <c r="BD333" s="488"/>
      <c r="BE333" s="488"/>
      <c r="BF333" s="490"/>
      <c r="BG333" s="487"/>
      <c r="BH333" s="488"/>
      <c r="BI333" s="488"/>
      <c r="BJ333" s="488"/>
      <c r="BK333" s="489"/>
      <c r="BL333" s="488"/>
      <c r="BM333" s="488"/>
      <c r="BN333" s="488"/>
      <c r="BO333" s="488"/>
      <c r="BP333" s="490"/>
      <c r="BQ333" s="487"/>
      <c r="BR333" s="488"/>
      <c r="BS333" s="488"/>
      <c r="BT333" s="488"/>
      <c r="BU333" s="489"/>
      <c r="BV333" s="487"/>
      <c r="BW333" s="488"/>
      <c r="BX333" s="488"/>
      <c r="BY333" s="488"/>
      <c r="BZ333" s="489"/>
      <c r="CA333" s="26"/>
      <c r="CB333" s="488"/>
      <c r="CC333" s="488"/>
      <c r="CD333" s="488"/>
      <c r="CE333" s="488"/>
      <c r="CF333" s="490"/>
      <c r="CG333" s="487"/>
      <c r="CH333" s="488"/>
      <c r="CI333" s="488"/>
      <c r="CJ333" s="488"/>
      <c r="CK333" s="489"/>
      <c r="CL333" s="488"/>
      <c r="CM333" s="498"/>
      <c r="CN333" s="498"/>
      <c r="CO333" s="498"/>
      <c r="CP333" s="499"/>
      <c r="CQ333" s="487"/>
      <c r="CR333" s="498"/>
      <c r="CS333" s="498"/>
      <c r="CT333" s="498"/>
      <c r="CU333" s="500"/>
      <c r="CV333" s="488"/>
      <c r="CW333" s="498"/>
      <c r="CX333" s="498"/>
      <c r="CY333" s="498"/>
      <c r="CZ333" s="499"/>
      <c r="DA333" s="487"/>
      <c r="DB333" s="498"/>
      <c r="DC333" s="498"/>
      <c r="DD333" s="498"/>
      <c r="DE333" s="500"/>
      <c r="DF333" s="923"/>
      <c r="DG333" s="297"/>
      <c r="DH333" s="69"/>
      <c r="DI333" s="508"/>
      <c r="DJ333" s="509"/>
      <c r="DK333" s="509"/>
      <c r="DL333" s="510"/>
      <c r="DM333" s="511"/>
      <c r="DN333" s="511"/>
    </row>
    <row r="334" spans="1:118" ht="15" customHeight="1">
      <c r="A334" s="519"/>
      <c r="B334" s="519"/>
      <c r="C334" s="520"/>
      <c r="D334" s="919"/>
      <c r="E334" s="1068"/>
      <c r="F334" s="1069"/>
      <c r="G334" s="487"/>
      <c r="H334" s="488"/>
      <c r="I334" s="488"/>
      <c r="J334" s="488"/>
      <c r="K334" s="489"/>
      <c r="L334" s="488"/>
      <c r="M334" s="488"/>
      <c r="N334" s="488"/>
      <c r="O334" s="488"/>
      <c r="P334" s="490"/>
      <c r="Q334" s="487"/>
      <c r="R334" s="488"/>
      <c r="S334" s="488"/>
      <c r="T334" s="488"/>
      <c r="U334" s="489"/>
      <c r="V334" s="488"/>
      <c r="W334" s="488"/>
      <c r="X334" s="488"/>
      <c r="Y334" s="488"/>
      <c r="Z334" s="490"/>
      <c r="AA334" s="487"/>
      <c r="AB334" s="488"/>
      <c r="AC334" s="488"/>
      <c r="AD334" s="488"/>
      <c r="AE334" s="489"/>
      <c r="AF334" s="1"/>
      <c r="AG334" s="1"/>
      <c r="AH334" s="487"/>
      <c r="AI334" s="488"/>
      <c r="AJ334" s="488"/>
      <c r="AK334" s="488"/>
      <c r="AL334" s="489"/>
      <c r="AM334" s="487"/>
      <c r="AN334" s="488"/>
      <c r="AO334" s="488"/>
      <c r="AP334" s="488"/>
      <c r="AQ334" s="489"/>
      <c r="AR334" s="488"/>
      <c r="AS334" s="498"/>
      <c r="AT334" s="498"/>
      <c r="AU334" s="498"/>
      <c r="AV334" s="499"/>
      <c r="AW334" s="487"/>
      <c r="AX334" s="498"/>
      <c r="AY334" s="498"/>
      <c r="AZ334" s="498"/>
      <c r="BA334" s="500"/>
      <c r="BB334" s="488"/>
      <c r="BC334" s="488"/>
      <c r="BD334" s="488"/>
      <c r="BE334" s="488"/>
      <c r="BF334" s="490"/>
      <c r="BG334" s="487"/>
      <c r="BH334" s="488"/>
      <c r="BI334" s="488"/>
      <c r="BJ334" s="488"/>
      <c r="BK334" s="489"/>
      <c r="BL334" s="488"/>
      <c r="BM334" s="488"/>
      <c r="BN334" s="488"/>
      <c r="BO334" s="488"/>
      <c r="BP334" s="490"/>
      <c r="BQ334" s="487"/>
      <c r="BR334" s="488"/>
      <c r="BS334" s="488"/>
      <c r="BT334" s="488"/>
      <c r="BU334" s="489"/>
      <c r="BV334" s="487"/>
      <c r="BW334" s="488"/>
      <c r="BX334" s="488"/>
      <c r="BY334" s="488"/>
      <c r="BZ334" s="489"/>
      <c r="CA334" s="26"/>
      <c r="CB334" s="488"/>
      <c r="CC334" s="488"/>
      <c r="CD334" s="488"/>
      <c r="CE334" s="488"/>
      <c r="CF334" s="490"/>
      <c r="CG334" s="487"/>
      <c r="CH334" s="488"/>
      <c r="CI334" s="488"/>
      <c r="CJ334" s="488"/>
      <c r="CK334" s="489"/>
      <c r="CL334" s="488"/>
      <c r="CM334" s="498"/>
      <c r="CN334" s="498"/>
      <c r="CO334" s="498"/>
      <c r="CP334" s="499"/>
      <c r="CQ334" s="487"/>
      <c r="CR334" s="498"/>
      <c r="CS334" s="498"/>
      <c r="CT334" s="498"/>
      <c r="CU334" s="500"/>
      <c r="CV334" s="488"/>
      <c r="CW334" s="498"/>
      <c r="CX334" s="498"/>
      <c r="CY334" s="498"/>
      <c r="CZ334" s="499"/>
      <c r="DA334" s="487"/>
      <c r="DB334" s="498"/>
      <c r="DC334" s="498"/>
      <c r="DD334" s="498"/>
      <c r="DE334" s="500"/>
      <c r="DF334" s="923"/>
      <c r="DG334" s="297"/>
      <c r="DH334" s="69"/>
      <c r="DI334" s="508"/>
      <c r="DJ334" s="509"/>
      <c r="DK334" s="509"/>
      <c r="DL334" s="510"/>
      <c r="DM334" s="511"/>
      <c r="DN334" s="511"/>
    </row>
    <row r="335" spans="1:118" ht="15" customHeight="1" thickBot="1">
      <c r="A335" s="522"/>
      <c r="B335" s="522"/>
      <c r="C335" s="523"/>
      <c r="D335" s="920"/>
      <c r="E335" s="1077"/>
      <c r="F335" s="1078"/>
      <c r="G335" s="491"/>
      <c r="H335" s="492"/>
      <c r="I335" s="492"/>
      <c r="J335" s="492"/>
      <c r="K335" s="493"/>
      <c r="L335" s="492"/>
      <c r="M335" s="492"/>
      <c r="N335" s="492"/>
      <c r="O335" s="492"/>
      <c r="P335" s="494"/>
      <c r="Q335" s="491"/>
      <c r="R335" s="492"/>
      <c r="S335" s="492"/>
      <c r="T335" s="492"/>
      <c r="U335" s="493"/>
      <c r="V335" s="492"/>
      <c r="W335" s="492"/>
      <c r="X335" s="492"/>
      <c r="Y335" s="492"/>
      <c r="Z335" s="494"/>
      <c r="AA335" s="491"/>
      <c r="AB335" s="492"/>
      <c r="AC335" s="492"/>
      <c r="AD335" s="492"/>
      <c r="AE335" s="493"/>
      <c r="AF335" s="1"/>
      <c r="AG335" s="1"/>
      <c r="AH335" s="491"/>
      <c r="AI335" s="492"/>
      <c r="AJ335" s="492"/>
      <c r="AK335" s="492"/>
      <c r="AL335" s="493"/>
      <c r="AM335" s="491"/>
      <c r="AN335" s="492"/>
      <c r="AO335" s="492"/>
      <c r="AP335" s="492"/>
      <c r="AQ335" s="493"/>
      <c r="AR335" s="492"/>
      <c r="AS335" s="501"/>
      <c r="AT335" s="501"/>
      <c r="AU335" s="501"/>
      <c r="AV335" s="502"/>
      <c r="AW335" s="491"/>
      <c r="AX335" s="501"/>
      <c r="AY335" s="501"/>
      <c r="AZ335" s="501"/>
      <c r="BA335" s="503"/>
      <c r="BB335" s="492"/>
      <c r="BC335" s="492"/>
      <c r="BD335" s="492"/>
      <c r="BE335" s="492"/>
      <c r="BF335" s="494"/>
      <c r="BG335" s="491"/>
      <c r="BH335" s="492"/>
      <c r="BI335" s="492"/>
      <c r="BJ335" s="492"/>
      <c r="BK335" s="493"/>
      <c r="BL335" s="492"/>
      <c r="BM335" s="492"/>
      <c r="BN335" s="492"/>
      <c r="BO335" s="492"/>
      <c r="BP335" s="494"/>
      <c r="BQ335" s="491"/>
      <c r="BR335" s="492"/>
      <c r="BS335" s="492"/>
      <c r="BT335" s="492"/>
      <c r="BU335" s="493"/>
      <c r="BV335" s="491"/>
      <c r="BW335" s="492"/>
      <c r="BX335" s="492"/>
      <c r="BY335" s="492"/>
      <c r="BZ335" s="493"/>
      <c r="CA335" s="27"/>
      <c r="CB335" s="492"/>
      <c r="CC335" s="492"/>
      <c r="CD335" s="492"/>
      <c r="CE335" s="492"/>
      <c r="CF335" s="494"/>
      <c r="CG335" s="491"/>
      <c r="CH335" s="492"/>
      <c r="CI335" s="492"/>
      <c r="CJ335" s="492"/>
      <c r="CK335" s="493"/>
      <c r="CL335" s="492"/>
      <c r="CM335" s="501"/>
      <c r="CN335" s="501"/>
      <c r="CO335" s="501"/>
      <c r="CP335" s="502"/>
      <c r="CQ335" s="491"/>
      <c r="CR335" s="501"/>
      <c r="CS335" s="501"/>
      <c r="CT335" s="501"/>
      <c r="CU335" s="503"/>
      <c r="CV335" s="492"/>
      <c r="CW335" s="501"/>
      <c r="CX335" s="501"/>
      <c r="CY335" s="501"/>
      <c r="CZ335" s="502"/>
      <c r="DA335" s="491"/>
      <c r="DB335" s="501"/>
      <c r="DC335" s="501"/>
      <c r="DD335" s="501"/>
      <c r="DE335" s="503"/>
      <c r="DF335" s="922"/>
      <c r="DG335" s="298"/>
      <c r="DH335" s="70"/>
      <c r="DI335" s="512"/>
      <c r="DJ335" s="513"/>
      <c r="DK335" s="513"/>
      <c r="DL335" s="514"/>
      <c r="DM335" s="515"/>
      <c r="DN335" s="515"/>
    </row>
    <row r="336" spans="1:118" ht="15" customHeight="1">
      <c r="A336" s="516"/>
      <c r="B336" s="516"/>
      <c r="C336" s="517"/>
      <c r="D336" s="921"/>
      <c r="E336" s="1079"/>
      <c r="F336" s="1080"/>
      <c r="G336" s="486"/>
      <c r="H336" s="483"/>
      <c r="I336" s="483"/>
      <c r="J336" s="483"/>
      <c r="K336" s="484"/>
      <c r="L336" s="483"/>
      <c r="M336" s="483"/>
      <c r="N336" s="483"/>
      <c r="O336" s="483"/>
      <c r="P336" s="485"/>
      <c r="Q336" s="486"/>
      <c r="R336" s="483"/>
      <c r="S336" s="483"/>
      <c r="T336" s="483"/>
      <c r="U336" s="484"/>
      <c r="V336" s="483"/>
      <c r="W336" s="483"/>
      <c r="X336" s="483"/>
      <c r="Y336" s="483"/>
      <c r="Z336" s="485"/>
      <c r="AA336" s="486"/>
      <c r="AB336" s="483"/>
      <c r="AC336" s="483"/>
      <c r="AD336" s="483"/>
      <c r="AE336" s="484"/>
      <c r="AF336" s="1"/>
      <c r="AG336" s="1"/>
      <c r="AH336" s="486"/>
      <c r="AI336" s="483"/>
      <c r="AJ336" s="483"/>
      <c r="AK336" s="483"/>
      <c r="AL336" s="484"/>
      <c r="AM336" s="486"/>
      <c r="AN336" s="483"/>
      <c r="AO336" s="483"/>
      <c r="AP336" s="483"/>
      <c r="AQ336" s="484"/>
      <c r="AR336" s="483"/>
      <c r="AS336" s="495"/>
      <c r="AT336" s="495"/>
      <c r="AU336" s="495"/>
      <c r="AV336" s="496"/>
      <c r="AW336" s="486"/>
      <c r="AX336" s="495"/>
      <c r="AY336" s="495"/>
      <c r="AZ336" s="495"/>
      <c r="BA336" s="497"/>
      <c r="BB336" s="483"/>
      <c r="BC336" s="483"/>
      <c r="BD336" s="483"/>
      <c r="BE336" s="483"/>
      <c r="BF336" s="485"/>
      <c r="BG336" s="486"/>
      <c r="BH336" s="483"/>
      <c r="BI336" s="483"/>
      <c r="BJ336" s="483"/>
      <c r="BK336" s="484"/>
      <c r="BL336" s="483"/>
      <c r="BM336" s="483"/>
      <c r="BN336" s="483"/>
      <c r="BO336" s="483"/>
      <c r="BP336" s="485"/>
      <c r="BQ336" s="486"/>
      <c r="BR336" s="483"/>
      <c r="BS336" s="483"/>
      <c r="BT336" s="483"/>
      <c r="BU336" s="484"/>
      <c r="BV336" s="486"/>
      <c r="BW336" s="483"/>
      <c r="BX336" s="483"/>
      <c r="BY336" s="483"/>
      <c r="BZ336" s="484"/>
      <c r="CA336" s="25"/>
      <c r="CB336" s="483"/>
      <c r="CC336" s="483"/>
      <c r="CD336" s="483"/>
      <c r="CE336" s="483"/>
      <c r="CF336" s="485"/>
      <c r="CG336" s="486"/>
      <c r="CH336" s="483"/>
      <c r="CI336" s="483"/>
      <c r="CJ336" s="483"/>
      <c r="CK336" s="484"/>
      <c r="CL336" s="483"/>
      <c r="CM336" s="495"/>
      <c r="CN336" s="495"/>
      <c r="CO336" s="495"/>
      <c r="CP336" s="496"/>
      <c r="CQ336" s="486"/>
      <c r="CR336" s="495"/>
      <c r="CS336" s="495"/>
      <c r="CT336" s="495"/>
      <c r="CU336" s="497"/>
      <c r="CV336" s="483"/>
      <c r="CW336" s="495"/>
      <c r="CX336" s="495"/>
      <c r="CY336" s="495"/>
      <c r="CZ336" s="496"/>
      <c r="DA336" s="486"/>
      <c r="DB336" s="495"/>
      <c r="DC336" s="495"/>
      <c r="DD336" s="495"/>
      <c r="DE336" s="497"/>
      <c r="DF336" s="924"/>
      <c r="DG336" s="296"/>
      <c r="DH336" s="68"/>
      <c r="DI336" s="504"/>
      <c r="DJ336" s="505"/>
      <c r="DK336" s="505"/>
      <c r="DL336" s="506"/>
      <c r="DM336" s="507"/>
      <c r="DN336" s="507"/>
    </row>
    <row r="337" spans="1:118" ht="15" customHeight="1">
      <c r="A337" s="519"/>
      <c r="B337" s="519"/>
      <c r="C337" s="520"/>
      <c r="D337" s="919"/>
      <c r="E337" s="1068"/>
      <c r="F337" s="1069"/>
      <c r="G337" s="487"/>
      <c r="H337" s="488"/>
      <c r="I337" s="488"/>
      <c r="J337" s="488"/>
      <c r="K337" s="489"/>
      <c r="L337" s="488"/>
      <c r="M337" s="488"/>
      <c r="N337" s="488"/>
      <c r="O337" s="488"/>
      <c r="P337" s="490"/>
      <c r="Q337" s="487"/>
      <c r="R337" s="488"/>
      <c r="S337" s="488"/>
      <c r="T337" s="488"/>
      <c r="U337" s="489"/>
      <c r="V337" s="488"/>
      <c r="W337" s="488"/>
      <c r="X337" s="488"/>
      <c r="Y337" s="488"/>
      <c r="Z337" s="490"/>
      <c r="AA337" s="487"/>
      <c r="AB337" s="488"/>
      <c r="AC337" s="488"/>
      <c r="AD337" s="488"/>
      <c r="AE337" s="489"/>
      <c r="AF337" s="1"/>
      <c r="AG337" s="1"/>
      <c r="AH337" s="487"/>
      <c r="AI337" s="488"/>
      <c r="AJ337" s="488"/>
      <c r="AK337" s="488"/>
      <c r="AL337" s="489"/>
      <c r="AM337" s="487"/>
      <c r="AN337" s="488"/>
      <c r="AO337" s="488"/>
      <c r="AP337" s="488"/>
      <c r="AQ337" s="489"/>
      <c r="AR337" s="488"/>
      <c r="AS337" s="498"/>
      <c r="AT337" s="498"/>
      <c r="AU337" s="498"/>
      <c r="AV337" s="499"/>
      <c r="AW337" s="487"/>
      <c r="AX337" s="498"/>
      <c r="AY337" s="498"/>
      <c r="AZ337" s="498"/>
      <c r="BA337" s="500"/>
      <c r="BB337" s="488"/>
      <c r="BC337" s="488"/>
      <c r="BD337" s="488"/>
      <c r="BE337" s="488"/>
      <c r="BF337" s="490"/>
      <c r="BG337" s="487"/>
      <c r="BH337" s="488"/>
      <c r="BI337" s="488"/>
      <c r="BJ337" s="488"/>
      <c r="BK337" s="489"/>
      <c r="BL337" s="488"/>
      <c r="BM337" s="488"/>
      <c r="BN337" s="488"/>
      <c r="BO337" s="488"/>
      <c r="BP337" s="490"/>
      <c r="BQ337" s="487"/>
      <c r="BR337" s="488"/>
      <c r="BS337" s="488"/>
      <c r="BT337" s="488"/>
      <c r="BU337" s="489"/>
      <c r="BV337" s="487"/>
      <c r="BW337" s="488"/>
      <c r="BX337" s="488"/>
      <c r="BY337" s="488"/>
      <c r="BZ337" s="489"/>
      <c r="CA337" s="26"/>
      <c r="CB337" s="488"/>
      <c r="CC337" s="488"/>
      <c r="CD337" s="488"/>
      <c r="CE337" s="488"/>
      <c r="CF337" s="490"/>
      <c r="CG337" s="487"/>
      <c r="CH337" s="488"/>
      <c r="CI337" s="488"/>
      <c r="CJ337" s="488"/>
      <c r="CK337" s="489"/>
      <c r="CL337" s="488"/>
      <c r="CM337" s="498"/>
      <c r="CN337" s="498"/>
      <c r="CO337" s="498"/>
      <c r="CP337" s="499"/>
      <c r="CQ337" s="487"/>
      <c r="CR337" s="498"/>
      <c r="CS337" s="498"/>
      <c r="CT337" s="498"/>
      <c r="CU337" s="500"/>
      <c r="CV337" s="488"/>
      <c r="CW337" s="498"/>
      <c r="CX337" s="498"/>
      <c r="CY337" s="498"/>
      <c r="CZ337" s="499"/>
      <c r="DA337" s="487"/>
      <c r="DB337" s="498"/>
      <c r="DC337" s="498"/>
      <c r="DD337" s="498"/>
      <c r="DE337" s="500"/>
      <c r="DF337" s="923"/>
      <c r="DG337" s="297"/>
      <c r="DH337" s="69"/>
      <c r="DI337" s="508"/>
      <c r="DJ337" s="509"/>
      <c r="DK337" s="509"/>
      <c r="DL337" s="510"/>
      <c r="DM337" s="511"/>
      <c r="DN337" s="511"/>
    </row>
    <row r="338" spans="1:118" ht="15" customHeight="1">
      <c r="A338" s="519"/>
      <c r="B338" s="519"/>
      <c r="C338" s="520"/>
      <c r="D338" s="919"/>
      <c r="E338" s="1068"/>
      <c r="F338" s="1069"/>
      <c r="G338" s="487"/>
      <c r="H338" s="488"/>
      <c r="I338" s="488"/>
      <c r="J338" s="488"/>
      <c r="K338" s="489"/>
      <c r="L338" s="488"/>
      <c r="M338" s="488"/>
      <c r="N338" s="488"/>
      <c r="O338" s="488"/>
      <c r="P338" s="490"/>
      <c r="Q338" s="487"/>
      <c r="R338" s="488"/>
      <c r="S338" s="488"/>
      <c r="T338" s="488"/>
      <c r="U338" s="489"/>
      <c r="V338" s="488"/>
      <c r="W338" s="488"/>
      <c r="X338" s="488"/>
      <c r="Y338" s="488"/>
      <c r="Z338" s="490"/>
      <c r="AA338" s="487"/>
      <c r="AB338" s="488"/>
      <c r="AC338" s="488"/>
      <c r="AD338" s="488"/>
      <c r="AE338" s="489"/>
      <c r="AF338" s="1"/>
      <c r="AG338" s="1"/>
      <c r="AH338" s="487"/>
      <c r="AI338" s="488"/>
      <c r="AJ338" s="488"/>
      <c r="AK338" s="488"/>
      <c r="AL338" s="489"/>
      <c r="AM338" s="487"/>
      <c r="AN338" s="488"/>
      <c r="AO338" s="488"/>
      <c r="AP338" s="488"/>
      <c r="AQ338" s="489"/>
      <c r="AR338" s="488"/>
      <c r="AS338" s="498"/>
      <c r="AT338" s="498"/>
      <c r="AU338" s="498"/>
      <c r="AV338" s="499"/>
      <c r="AW338" s="487"/>
      <c r="AX338" s="498"/>
      <c r="AY338" s="498"/>
      <c r="AZ338" s="498"/>
      <c r="BA338" s="500"/>
      <c r="BB338" s="488"/>
      <c r="BC338" s="488"/>
      <c r="BD338" s="488"/>
      <c r="BE338" s="488"/>
      <c r="BF338" s="490"/>
      <c r="BG338" s="487"/>
      <c r="BH338" s="488"/>
      <c r="BI338" s="488"/>
      <c r="BJ338" s="488"/>
      <c r="BK338" s="489"/>
      <c r="BL338" s="488"/>
      <c r="BM338" s="488"/>
      <c r="BN338" s="488"/>
      <c r="BO338" s="488"/>
      <c r="BP338" s="490"/>
      <c r="BQ338" s="487"/>
      <c r="BR338" s="488"/>
      <c r="BS338" s="488"/>
      <c r="BT338" s="488"/>
      <c r="BU338" s="489"/>
      <c r="BV338" s="487"/>
      <c r="BW338" s="488"/>
      <c r="BX338" s="488"/>
      <c r="BY338" s="488"/>
      <c r="BZ338" s="489"/>
      <c r="CA338" s="26"/>
      <c r="CB338" s="488"/>
      <c r="CC338" s="488"/>
      <c r="CD338" s="488"/>
      <c r="CE338" s="488"/>
      <c r="CF338" s="490"/>
      <c r="CG338" s="487"/>
      <c r="CH338" s="488"/>
      <c r="CI338" s="488"/>
      <c r="CJ338" s="488"/>
      <c r="CK338" s="489"/>
      <c r="CL338" s="488"/>
      <c r="CM338" s="498"/>
      <c r="CN338" s="498"/>
      <c r="CO338" s="498"/>
      <c r="CP338" s="499"/>
      <c r="CQ338" s="487"/>
      <c r="CR338" s="498"/>
      <c r="CS338" s="498"/>
      <c r="CT338" s="498"/>
      <c r="CU338" s="500"/>
      <c r="CV338" s="488"/>
      <c r="CW338" s="498"/>
      <c r="CX338" s="498"/>
      <c r="CY338" s="498"/>
      <c r="CZ338" s="499"/>
      <c r="DA338" s="487"/>
      <c r="DB338" s="498"/>
      <c r="DC338" s="498"/>
      <c r="DD338" s="498"/>
      <c r="DE338" s="500"/>
      <c r="DF338" s="923"/>
      <c r="DG338" s="297"/>
      <c r="DH338" s="69"/>
      <c r="DI338" s="508"/>
      <c r="DJ338" s="509"/>
      <c r="DK338" s="509"/>
      <c r="DL338" s="510"/>
      <c r="DM338" s="511"/>
      <c r="DN338" s="511"/>
    </row>
    <row r="339" spans="1:118" ht="15" customHeight="1">
      <c r="A339" s="519"/>
      <c r="B339" s="519"/>
      <c r="C339" s="520"/>
      <c r="D339" s="919"/>
      <c r="E339" s="1068"/>
      <c r="F339" s="1069"/>
      <c r="G339" s="487"/>
      <c r="H339" s="488"/>
      <c r="I339" s="488"/>
      <c r="J339" s="488"/>
      <c r="K339" s="489"/>
      <c r="L339" s="488"/>
      <c r="M339" s="488"/>
      <c r="N339" s="488"/>
      <c r="O339" s="488"/>
      <c r="P339" s="490"/>
      <c r="Q339" s="487"/>
      <c r="R339" s="488"/>
      <c r="S339" s="488"/>
      <c r="T339" s="488"/>
      <c r="U339" s="489"/>
      <c r="V339" s="488"/>
      <c r="W339" s="488"/>
      <c r="X339" s="488"/>
      <c r="Y339" s="488"/>
      <c r="Z339" s="490"/>
      <c r="AA339" s="487"/>
      <c r="AB339" s="488"/>
      <c r="AC339" s="488"/>
      <c r="AD339" s="488"/>
      <c r="AE339" s="489"/>
      <c r="AF339" s="1"/>
      <c r="AG339" s="1"/>
      <c r="AH339" s="487"/>
      <c r="AI339" s="488"/>
      <c r="AJ339" s="488"/>
      <c r="AK339" s="488"/>
      <c r="AL339" s="489"/>
      <c r="AM339" s="487"/>
      <c r="AN339" s="488"/>
      <c r="AO339" s="488"/>
      <c r="AP339" s="488"/>
      <c r="AQ339" s="489"/>
      <c r="AR339" s="488"/>
      <c r="AS339" s="498"/>
      <c r="AT339" s="498"/>
      <c r="AU339" s="498"/>
      <c r="AV339" s="499"/>
      <c r="AW339" s="487"/>
      <c r="AX339" s="498"/>
      <c r="AY339" s="498"/>
      <c r="AZ339" s="498"/>
      <c r="BA339" s="500"/>
      <c r="BB339" s="488"/>
      <c r="BC339" s="488"/>
      <c r="BD339" s="488"/>
      <c r="BE339" s="488"/>
      <c r="BF339" s="490"/>
      <c r="BG339" s="487"/>
      <c r="BH339" s="488"/>
      <c r="BI339" s="488"/>
      <c r="BJ339" s="488"/>
      <c r="BK339" s="489"/>
      <c r="BL339" s="488"/>
      <c r="BM339" s="488"/>
      <c r="BN339" s="488"/>
      <c r="BO339" s="488"/>
      <c r="BP339" s="490"/>
      <c r="BQ339" s="487"/>
      <c r="BR339" s="488"/>
      <c r="BS339" s="488"/>
      <c r="BT339" s="488"/>
      <c r="BU339" s="489"/>
      <c r="BV339" s="487"/>
      <c r="BW339" s="488"/>
      <c r="BX339" s="488"/>
      <c r="BY339" s="488"/>
      <c r="BZ339" s="489"/>
      <c r="CA339" s="26"/>
      <c r="CB339" s="488"/>
      <c r="CC339" s="488"/>
      <c r="CD339" s="488"/>
      <c r="CE339" s="488"/>
      <c r="CF339" s="490"/>
      <c r="CG339" s="487"/>
      <c r="CH339" s="488"/>
      <c r="CI339" s="488"/>
      <c r="CJ339" s="488"/>
      <c r="CK339" s="489"/>
      <c r="CL339" s="488"/>
      <c r="CM339" s="498"/>
      <c r="CN339" s="498"/>
      <c r="CO339" s="498"/>
      <c r="CP339" s="499"/>
      <c r="CQ339" s="487"/>
      <c r="CR339" s="498"/>
      <c r="CS339" s="498"/>
      <c r="CT339" s="498"/>
      <c r="CU339" s="500"/>
      <c r="CV339" s="488"/>
      <c r="CW339" s="498"/>
      <c r="CX339" s="498"/>
      <c r="CY339" s="498"/>
      <c r="CZ339" s="499"/>
      <c r="DA339" s="487"/>
      <c r="DB339" s="498"/>
      <c r="DC339" s="498"/>
      <c r="DD339" s="498"/>
      <c r="DE339" s="500"/>
      <c r="DF339" s="923"/>
      <c r="DG339" s="297"/>
      <c r="DH339" s="69"/>
      <c r="DI339" s="508"/>
      <c r="DJ339" s="509"/>
      <c r="DK339" s="509"/>
      <c r="DL339" s="510"/>
      <c r="DM339" s="511"/>
      <c r="DN339" s="511"/>
    </row>
    <row r="340" spans="1:118" ht="15" customHeight="1" thickBot="1">
      <c r="A340" s="522"/>
      <c r="B340" s="522"/>
      <c r="C340" s="523"/>
      <c r="D340" s="920"/>
      <c r="E340" s="1077"/>
      <c r="F340" s="1078"/>
      <c r="G340" s="491"/>
      <c r="H340" s="492"/>
      <c r="I340" s="492"/>
      <c r="J340" s="492"/>
      <c r="K340" s="493"/>
      <c r="L340" s="492"/>
      <c r="M340" s="492"/>
      <c r="N340" s="492"/>
      <c r="O340" s="492"/>
      <c r="P340" s="494"/>
      <c r="Q340" s="491"/>
      <c r="R340" s="492"/>
      <c r="S340" s="492"/>
      <c r="T340" s="492"/>
      <c r="U340" s="493"/>
      <c r="V340" s="492"/>
      <c r="W340" s="492"/>
      <c r="X340" s="492"/>
      <c r="Y340" s="492"/>
      <c r="Z340" s="494"/>
      <c r="AA340" s="491"/>
      <c r="AB340" s="492"/>
      <c r="AC340" s="492"/>
      <c r="AD340" s="492"/>
      <c r="AE340" s="493"/>
      <c r="AF340" s="1"/>
      <c r="AG340" s="1"/>
      <c r="AH340" s="491"/>
      <c r="AI340" s="492"/>
      <c r="AJ340" s="492"/>
      <c r="AK340" s="492"/>
      <c r="AL340" s="493"/>
      <c r="AM340" s="491"/>
      <c r="AN340" s="492"/>
      <c r="AO340" s="492"/>
      <c r="AP340" s="492"/>
      <c r="AQ340" s="493"/>
      <c r="AR340" s="492"/>
      <c r="AS340" s="501"/>
      <c r="AT340" s="501"/>
      <c r="AU340" s="501"/>
      <c r="AV340" s="502"/>
      <c r="AW340" s="491"/>
      <c r="AX340" s="501"/>
      <c r="AY340" s="501"/>
      <c r="AZ340" s="501"/>
      <c r="BA340" s="503"/>
      <c r="BB340" s="492"/>
      <c r="BC340" s="492"/>
      <c r="BD340" s="492"/>
      <c r="BE340" s="492"/>
      <c r="BF340" s="494"/>
      <c r="BG340" s="491"/>
      <c r="BH340" s="492"/>
      <c r="BI340" s="492"/>
      <c r="BJ340" s="492"/>
      <c r="BK340" s="493"/>
      <c r="BL340" s="492"/>
      <c r="BM340" s="492"/>
      <c r="BN340" s="492"/>
      <c r="BO340" s="492"/>
      <c r="BP340" s="494"/>
      <c r="BQ340" s="491"/>
      <c r="BR340" s="492"/>
      <c r="BS340" s="492"/>
      <c r="BT340" s="492"/>
      <c r="BU340" s="493"/>
      <c r="BV340" s="491"/>
      <c r="BW340" s="492"/>
      <c r="BX340" s="492"/>
      <c r="BY340" s="492"/>
      <c r="BZ340" s="493"/>
      <c r="CA340" s="27"/>
      <c r="CB340" s="492"/>
      <c r="CC340" s="492"/>
      <c r="CD340" s="492"/>
      <c r="CE340" s="492"/>
      <c r="CF340" s="494"/>
      <c r="CG340" s="491"/>
      <c r="CH340" s="492"/>
      <c r="CI340" s="492"/>
      <c r="CJ340" s="492"/>
      <c r="CK340" s="493"/>
      <c r="CL340" s="492"/>
      <c r="CM340" s="501"/>
      <c r="CN340" s="501"/>
      <c r="CO340" s="501"/>
      <c r="CP340" s="502"/>
      <c r="CQ340" s="491"/>
      <c r="CR340" s="501"/>
      <c r="CS340" s="501"/>
      <c r="CT340" s="501"/>
      <c r="CU340" s="503"/>
      <c r="CV340" s="492"/>
      <c r="CW340" s="501"/>
      <c r="CX340" s="501"/>
      <c r="CY340" s="501"/>
      <c r="CZ340" s="502"/>
      <c r="DA340" s="491"/>
      <c r="DB340" s="501"/>
      <c r="DC340" s="501"/>
      <c r="DD340" s="501"/>
      <c r="DE340" s="503"/>
      <c r="DF340" s="922"/>
      <c r="DG340" s="298"/>
      <c r="DH340" s="70"/>
      <c r="DI340" s="512"/>
      <c r="DJ340" s="513"/>
      <c r="DK340" s="513"/>
      <c r="DL340" s="514"/>
      <c r="DM340" s="515"/>
      <c r="DN340" s="515"/>
    </row>
    <row r="341" spans="1:118" ht="15" customHeight="1">
      <c r="A341" s="516"/>
      <c r="B341" s="516"/>
      <c r="C341" s="517"/>
      <c r="D341" s="921"/>
      <c r="E341" s="1079"/>
      <c r="F341" s="1080"/>
      <c r="G341" s="486"/>
      <c r="H341" s="483"/>
      <c r="I341" s="483"/>
      <c r="J341" s="483"/>
      <c r="K341" s="484"/>
      <c r="L341" s="483"/>
      <c r="M341" s="483"/>
      <c r="N341" s="483"/>
      <c r="O341" s="483"/>
      <c r="P341" s="485"/>
      <c r="Q341" s="486"/>
      <c r="R341" s="483"/>
      <c r="S341" s="483"/>
      <c r="T341" s="483"/>
      <c r="U341" s="484"/>
      <c r="V341" s="483"/>
      <c r="W341" s="483"/>
      <c r="X341" s="483"/>
      <c r="Y341" s="483"/>
      <c r="Z341" s="485"/>
      <c r="AA341" s="486"/>
      <c r="AB341" s="483"/>
      <c r="AC341" s="483"/>
      <c r="AD341" s="483"/>
      <c r="AE341" s="484"/>
      <c r="AF341" s="1"/>
      <c r="AG341" s="1"/>
      <c r="AH341" s="486"/>
      <c r="AI341" s="483"/>
      <c r="AJ341" s="483"/>
      <c r="AK341" s="483"/>
      <c r="AL341" s="484"/>
      <c r="AM341" s="486"/>
      <c r="AN341" s="483"/>
      <c r="AO341" s="483"/>
      <c r="AP341" s="483"/>
      <c r="AQ341" s="484"/>
      <c r="AR341" s="483"/>
      <c r="AS341" s="495"/>
      <c r="AT341" s="495"/>
      <c r="AU341" s="495"/>
      <c r="AV341" s="496"/>
      <c r="AW341" s="486"/>
      <c r="AX341" s="495"/>
      <c r="AY341" s="495"/>
      <c r="AZ341" s="495"/>
      <c r="BA341" s="497"/>
      <c r="BB341" s="483"/>
      <c r="BC341" s="483"/>
      <c r="BD341" s="483"/>
      <c r="BE341" s="483"/>
      <c r="BF341" s="485"/>
      <c r="BG341" s="486"/>
      <c r="BH341" s="483"/>
      <c r="BI341" s="483"/>
      <c r="BJ341" s="483"/>
      <c r="BK341" s="484"/>
      <c r="BL341" s="483"/>
      <c r="BM341" s="483"/>
      <c r="BN341" s="483"/>
      <c r="BO341" s="483"/>
      <c r="BP341" s="485"/>
      <c r="BQ341" s="486"/>
      <c r="BR341" s="483"/>
      <c r="BS341" s="483"/>
      <c r="BT341" s="483"/>
      <c r="BU341" s="484"/>
      <c r="BV341" s="486"/>
      <c r="BW341" s="483"/>
      <c r="BX341" s="483"/>
      <c r="BY341" s="483"/>
      <c r="BZ341" s="484"/>
      <c r="CA341" s="25"/>
      <c r="CB341" s="483"/>
      <c r="CC341" s="483"/>
      <c r="CD341" s="483"/>
      <c r="CE341" s="483"/>
      <c r="CF341" s="485"/>
      <c r="CG341" s="486"/>
      <c r="CH341" s="483"/>
      <c r="CI341" s="483"/>
      <c r="CJ341" s="483"/>
      <c r="CK341" s="484"/>
      <c r="CL341" s="483"/>
      <c r="CM341" s="495"/>
      <c r="CN341" s="495"/>
      <c r="CO341" s="495"/>
      <c r="CP341" s="496"/>
      <c r="CQ341" s="486"/>
      <c r="CR341" s="495"/>
      <c r="CS341" s="495"/>
      <c r="CT341" s="495"/>
      <c r="CU341" s="497"/>
      <c r="CV341" s="483"/>
      <c r="CW341" s="495"/>
      <c r="CX341" s="495"/>
      <c r="CY341" s="495"/>
      <c r="CZ341" s="496"/>
      <c r="DA341" s="486"/>
      <c r="DB341" s="495"/>
      <c r="DC341" s="495"/>
      <c r="DD341" s="495"/>
      <c r="DE341" s="497"/>
      <c r="DF341" s="924"/>
      <c r="DG341" s="296"/>
      <c r="DH341" s="68"/>
      <c r="DI341" s="504"/>
      <c r="DJ341" s="505"/>
      <c r="DK341" s="505"/>
      <c r="DL341" s="506"/>
      <c r="DM341" s="507"/>
      <c r="DN341" s="507"/>
    </row>
    <row r="342" spans="1:118" ht="15" customHeight="1">
      <c r="A342" s="519"/>
      <c r="B342" s="519"/>
      <c r="C342" s="520"/>
      <c r="D342" s="919"/>
      <c r="E342" s="1068"/>
      <c r="F342" s="1069"/>
      <c r="G342" s="487"/>
      <c r="H342" s="488"/>
      <c r="I342" s="488"/>
      <c r="J342" s="488"/>
      <c r="K342" s="489"/>
      <c r="L342" s="488"/>
      <c r="M342" s="488"/>
      <c r="N342" s="488"/>
      <c r="O342" s="488"/>
      <c r="P342" s="490"/>
      <c r="Q342" s="487"/>
      <c r="R342" s="488"/>
      <c r="S342" s="488"/>
      <c r="T342" s="488"/>
      <c r="U342" s="489"/>
      <c r="V342" s="488"/>
      <c r="W342" s="488"/>
      <c r="X342" s="488"/>
      <c r="Y342" s="488"/>
      <c r="Z342" s="490"/>
      <c r="AA342" s="487"/>
      <c r="AB342" s="488"/>
      <c r="AC342" s="488"/>
      <c r="AD342" s="488"/>
      <c r="AE342" s="489"/>
      <c r="AF342" s="1"/>
      <c r="AG342" s="1"/>
      <c r="AH342" s="487"/>
      <c r="AI342" s="488"/>
      <c r="AJ342" s="488"/>
      <c r="AK342" s="488"/>
      <c r="AL342" s="489"/>
      <c r="AM342" s="487"/>
      <c r="AN342" s="488"/>
      <c r="AO342" s="488"/>
      <c r="AP342" s="488"/>
      <c r="AQ342" s="489"/>
      <c r="AR342" s="488"/>
      <c r="AS342" s="498"/>
      <c r="AT342" s="498"/>
      <c r="AU342" s="498"/>
      <c r="AV342" s="499"/>
      <c r="AW342" s="487"/>
      <c r="AX342" s="498"/>
      <c r="AY342" s="498"/>
      <c r="AZ342" s="498"/>
      <c r="BA342" s="500"/>
      <c r="BB342" s="488"/>
      <c r="BC342" s="488"/>
      <c r="BD342" s="488"/>
      <c r="BE342" s="488"/>
      <c r="BF342" s="490"/>
      <c r="BG342" s="487"/>
      <c r="BH342" s="488"/>
      <c r="BI342" s="488"/>
      <c r="BJ342" s="488"/>
      <c r="BK342" s="489"/>
      <c r="BL342" s="488"/>
      <c r="BM342" s="488"/>
      <c r="BN342" s="488"/>
      <c r="BO342" s="488"/>
      <c r="BP342" s="490"/>
      <c r="BQ342" s="487"/>
      <c r="BR342" s="488"/>
      <c r="BS342" s="488"/>
      <c r="BT342" s="488"/>
      <c r="BU342" s="489"/>
      <c r="BV342" s="487"/>
      <c r="BW342" s="488"/>
      <c r="BX342" s="488"/>
      <c r="BY342" s="488"/>
      <c r="BZ342" s="489"/>
      <c r="CA342" s="26"/>
      <c r="CB342" s="488"/>
      <c r="CC342" s="488"/>
      <c r="CD342" s="488"/>
      <c r="CE342" s="488"/>
      <c r="CF342" s="490"/>
      <c r="CG342" s="487"/>
      <c r="CH342" s="488"/>
      <c r="CI342" s="488"/>
      <c r="CJ342" s="488"/>
      <c r="CK342" s="489"/>
      <c r="CL342" s="488"/>
      <c r="CM342" s="498"/>
      <c r="CN342" s="498"/>
      <c r="CO342" s="498"/>
      <c r="CP342" s="499"/>
      <c r="CQ342" s="487"/>
      <c r="CR342" s="498"/>
      <c r="CS342" s="498"/>
      <c r="CT342" s="498"/>
      <c r="CU342" s="500"/>
      <c r="CV342" s="488"/>
      <c r="CW342" s="498"/>
      <c r="CX342" s="498"/>
      <c r="CY342" s="498"/>
      <c r="CZ342" s="499"/>
      <c r="DA342" s="487"/>
      <c r="DB342" s="498"/>
      <c r="DC342" s="498"/>
      <c r="DD342" s="498"/>
      <c r="DE342" s="500"/>
      <c r="DF342" s="923"/>
      <c r="DG342" s="297"/>
      <c r="DH342" s="69"/>
      <c r="DI342" s="508"/>
      <c r="DJ342" s="509"/>
      <c r="DK342" s="509"/>
      <c r="DL342" s="510"/>
      <c r="DM342" s="511"/>
      <c r="DN342" s="511"/>
    </row>
    <row r="343" spans="1:118" ht="15" customHeight="1">
      <c r="A343" s="519"/>
      <c r="B343" s="519"/>
      <c r="C343" s="520"/>
      <c r="D343" s="919"/>
      <c r="E343" s="1068"/>
      <c r="F343" s="1069"/>
      <c r="G343" s="487"/>
      <c r="H343" s="488"/>
      <c r="I343" s="488"/>
      <c r="J343" s="488"/>
      <c r="K343" s="489"/>
      <c r="L343" s="488"/>
      <c r="M343" s="488"/>
      <c r="N343" s="488"/>
      <c r="O343" s="488"/>
      <c r="P343" s="490"/>
      <c r="Q343" s="487"/>
      <c r="R343" s="488"/>
      <c r="S343" s="488"/>
      <c r="T343" s="488"/>
      <c r="U343" s="489"/>
      <c r="V343" s="488"/>
      <c r="W343" s="488"/>
      <c r="X343" s="488"/>
      <c r="Y343" s="488"/>
      <c r="Z343" s="490"/>
      <c r="AA343" s="487"/>
      <c r="AB343" s="488"/>
      <c r="AC343" s="488"/>
      <c r="AD343" s="488"/>
      <c r="AE343" s="489"/>
      <c r="AF343" s="1"/>
      <c r="AG343" s="1"/>
      <c r="AH343" s="487"/>
      <c r="AI343" s="488"/>
      <c r="AJ343" s="488"/>
      <c r="AK343" s="488"/>
      <c r="AL343" s="489"/>
      <c r="AM343" s="487"/>
      <c r="AN343" s="488"/>
      <c r="AO343" s="488"/>
      <c r="AP343" s="488"/>
      <c r="AQ343" s="489"/>
      <c r="AR343" s="488"/>
      <c r="AS343" s="498"/>
      <c r="AT343" s="498"/>
      <c r="AU343" s="498"/>
      <c r="AV343" s="499"/>
      <c r="AW343" s="487"/>
      <c r="AX343" s="498"/>
      <c r="AY343" s="498"/>
      <c r="AZ343" s="498"/>
      <c r="BA343" s="500"/>
      <c r="BB343" s="488"/>
      <c r="BC343" s="488"/>
      <c r="BD343" s="488"/>
      <c r="BE343" s="488"/>
      <c r="BF343" s="490"/>
      <c r="BG343" s="487"/>
      <c r="BH343" s="488"/>
      <c r="BI343" s="488"/>
      <c r="BJ343" s="488"/>
      <c r="BK343" s="489"/>
      <c r="BL343" s="488"/>
      <c r="BM343" s="488"/>
      <c r="BN343" s="488"/>
      <c r="BO343" s="488"/>
      <c r="BP343" s="490"/>
      <c r="BQ343" s="487"/>
      <c r="BR343" s="488"/>
      <c r="BS343" s="488"/>
      <c r="BT343" s="488"/>
      <c r="BU343" s="489"/>
      <c r="BV343" s="487"/>
      <c r="BW343" s="488"/>
      <c r="BX343" s="488"/>
      <c r="BY343" s="488"/>
      <c r="BZ343" s="489"/>
      <c r="CA343" s="26"/>
      <c r="CB343" s="488"/>
      <c r="CC343" s="488"/>
      <c r="CD343" s="488"/>
      <c r="CE343" s="488"/>
      <c r="CF343" s="490"/>
      <c r="CG343" s="487"/>
      <c r="CH343" s="488"/>
      <c r="CI343" s="488"/>
      <c r="CJ343" s="488"/>
      <c r="CK343" s="489"/>
      <c r="CL343" s="488"/>
      <c r="CM343" s="498"/>
      <c r="CN343" s="498"/>
      <c r="CO343" s="498"/>
      <c r="CP343" s="499"/>
      <c r="CQ343" s="487"/>
      <c r="CR343" s="498"/>
      <c r="CS343" s="498"/>
      <c r="CT343" s="498"/>
      <c r="CU343" s="500"/>
      <c r="CV343" s="488"/>
      <c r="CW343" s="498"/>
      <c r="CX343" s="498"/>
      <c r="CY343" s="498"/>
      <c r="CZ343" s="499"/>
      <c r="DA343" s="487"/>
      <c r="DB343" s="498"/>
      <c r="DC343" s="498"/>
      <c r="DD343" s="498"/>
      <c r="DE343" s="500"/>
      <c r="DF343" s="923"/>
      <c r="DG343" s="297"/>
      <c r="DH343" s="69"/>
      <c r="DI343" s="508"/>
      <c r="DJ343" s="509"/>
      <c r="DK343" s="509"/>
      <c r="DL343" s="510"/>
      <c r="DM343" s="511"/>
      <c r="DN343" s="511"/>
    </row>
    <row r="344" spans="1:118" ht="15" customHeight="1">
      <c r="A344" s="519"/>
      <c r="B344" s="519"/>
      <c r="C344" s="520"/>
      <c r="D344" s="919"/>
      <c r="E344" s="1068"/>
      <c r="F344" s="1069"/>
      <c r="G344" s="487"/>
      <c r="H344" s="488"/>
      <c r="I344" s="488"/>
      <c r="J344" s="488"/>
      <c r="K344" s="489"/>
      <c r="L344" s="488"/>
      <c r="M344" s="488"/>
      <c r="N344" s="488"/>
      <c r="O344" s="488"/>
      <c r="P344" s="490"/>
      <c r="Q344" s="487"/>
      <c r="R344" s="488"/>
      <c r="S344" s="488"/>
      <c r="T344" s="488"/>
      <c r="U344" s="489"/>
      <c r="V344" s="488"/>
      <c r="W344" s="488"/>
      <c r="X344" s="488"/>
      <c r="Y344" s="488"/>
      <c r="Z344" s="490"/>
      <c r="AA344" s="487"/>
      <c r="AB344" s="488"/>
      <c r="AC344" s="488"/>
      <c r="AD344" s="488"/>
      <c r="AE344" s="489"/>
      <c r="AF344" s="1"/>
      <c r="AG344" s="1"/>
      <c r="AH344" s="487"/>
      <c r="AI344" s="488"/>
      <c r="AJ344" s="488"/>
      <c r="AK344" s="488"/>
      <c r="AL344" s="489"/>
      <c r="AM344" s="487"/>
      <c r="AN344" s="488"/>
      <c r="AO344" s="488"/>
      <c r="AP344" s="488"/>
      <c r="AQ344" s="489"/>
      <c r="AR344" s="488"/>
      <c r="AS344" s="498"/>
      <c r="AT344" s="498"/>
      <c r="AU344" s="498"/>
      <c r="AV344" s="499"/>
      <c r="AW344" s="487"/>
      <c r="AX344" s="498"/>
      <c r="AY344" s="498"/>
      <c r="AZ344" s="498"/>
      <c r="BA344" s="500"/>
      <c r="BB344" s="488"/>
      <c r="BC344" s="488"/>
      <c r="BD344" s="488"/>
      <c r="BE344" s="488"/>
      <c r="BF344" s="490"/>
      <c r="BG344" s="487"/>
      <c r="BH344" s="488"/>
      <c r="BI344" s="488"/>
      <c r="BJ344" s="488"/>
      <c r="BK344" s="489"/>
      <c r="BL344" s="488"/>
      <c r="BM344" s="488"/>
      <c r="BN344" s="488"/>
      <c r="BO344" s="488"/>
      <c r="BP344" s="490"/>
      <c r="BQ344" s="487"/>
      <c r="BR344" s="488"/>
      <c r="BS344" s="488"/>
      <c r="BT344" s="488"/>
      <c r="BU344" s="489"/>
      <c r="BV344" s="487"/>
      <c r="BW344" s="488"/>
      <c r="BX344" s="488"/>
      <c r="BY344" s="488"/>
      <c r="BZ344" s="489"/>
      <c r="CA344" s="26"/>
      <c r="CB344" s="488"/>
      <c r="CC344" s="488"/>
      <c r="CD344" s="488"/>
      <c r="CE344" s="488"/>
      <c r="CF344" s="490"/>
      <c r="CG344" s="487"/>
      <c r="CH344" s="488"/>
      <c r="CI344" s="488"/>
      <c r="CJ344" s="488"/>
      <c r="CK344" s="489"/>
      <c r="CL344" s="488"/>
      <c r="CM344" s="498"/>
      <c r="CN344" s="498"/>
      <c r="CO344" s="498"/>
      <c r="CP344" s="499"/>
      <c r="CQ344" s="487"/>
      <c r="CR344" s="498"/>
      <c r="CS344" s="498"/>
      <c r="CT344" s="498"/>
      <c r="CU344" s="500"/>
      <c r="CV344" s="488"/>
      <c r="CW344" s="498"/>
      <c r="CX344" s="498"/>
      <c r="CY344" s="498"/>
      <c r="CZ344" s="499"/>
      <c r="DA344" s="487"/>
      <c r="DB344" s="498"/>
      <c r="DC344" s="498"/>
      <c r="DD344" s="498"/>
      <c r="DE344" s="500"/>
      <c r="DF344" s="923"/>
      <c r="DG344" s="297"/>
      <c r="DH344" s="69"/>
      <c r="DI344" s="508"/>
      <c r="DJ344" s="509"/>
      <c r="DK344" s="509"/>
      <c r="DL344" s="510"/>
      <c r="DM344" s="511"/>
      <c r="DN344" s="511"/>
    </row>
    <row r="345" spans="1:118" ht="15" customHeight="1" thickBot="1">
      <c r="A345" s="522"/>
      <c r="B345" s="522"/>
      <c r="C345" s="523"/>
      <c r="D345" s="920"/>
      <c r="E345" s="1077"/>
      <c r="F345" s="1078"/>
      <c r="G345" s="491"/>
      <c r="H345" s="492"/>
      <c r="I345" s="492"/>
      <c r="J345" s="492"/>
      <c r="K345" s="493"/>
      <c r="L345" s="492"/>
      <c r="M345" s="492"/>
      <c r="N345" s="492"/>
      <c r="O345" s="492"/>
      <c r="P345" s="494"/>
      <c r="Q345" s="491"/>
      <c r="R345" s="492"/>
      <c r="S345" s="492"/>
      <c r="T345" s="492"/>
      <c r="U345" s="493"/>
      <c r="V345" s="492"/>
      <c r="W345" s="492"/>
      <c r="X345" s="492"/>
      <c r="Y345" s="492"/>
      <c r="Z345" s="494"/>
      <c r="AA345" s="491"/>
      <c r="AB345" s="492"/>
      <c r="AC345" s="492"/>
      <c r="AD345" s="492"/>
      <c r="AE345" s="493"/>
      <c r="AF345" s="1"/>
      <c r="AG345" s="1"/>
      <c r="AH345" s="491"/>
      <c r="AI345" s="492"/>
      <c r="AJ345" s="492"/>
      <c r="AK345" s="492"/>
      <c r="AL345" s="493"/>
      <c r="AM345" s="491"/>
      <c r="AN345" s="492"/>
      <c r="AO345" s="492"/>
      <c r="AP345" s="492"/>
      <c r="AQ345" s="493"/>
      <c r="AR345" s="492"/>
      <c r="AS345" s="501"/>
      <c r="AT345" s="501"/>
      <c r="AU345" s="501"/>
      <c r="AV345" s="502"/>
      <c r="AW345" s="491"/>
      <c r="AX345" s="501"/>
      <c r="AY345" s="501"/>
      <c r="AZ345" s="501"/>
      <c r="BA345" s="503"/>
      <c r="BB345" s="492"/>
      <c r="BC345" s="492"/>
      <c r="BD345" s="492"/>
      <c r="BE345" s="492"/>
      <c r="BF345" s="494"/>
      <c r="BG345" s="491"/>
      <c r="BH345" s="492"/>
      <c r="BI345" s="492"/>
      <c r="BJ345" s="492"/>
      <c r="BK345" s="493"/>
      <c r="BL345" s="492"/>
      <c r="BM345" s="492"/>
      <c r="BN345" s="492"/>
      <c r="BO345" s="492"/>
      <c r="BP345" s="494"/>
      <c r="BQ345" s="491"/>
      <c r="BR345" s="492"/>
      <c r="BS345" s="492"/>
      <c r="BT345" s="492"/>
      <c r="BU345" s="493"/>
      <c r="BV345" s="491"/>
      <c r="BW345" s="492"/>
      <c r="BX345" s="492"/>
      <c r="BY345" s="492"/>
      <c r="BZ345" s="493"/>
      <c r="CA345" s="27"/>
      <c r="CB345" s="492"/>
      <c r="CC345" s="492"/>
      <c r="CD345" s="492"/>
      <c r="CE345" s="492"/>
      <c r="CF345" s="494"/>
      <c r="CG345" s="491"/>
      <c r="CH345" s="492"/>
      <c r="CI345" s="492"/>
      <c r="CJ345" s="492"/>
      <c r="CK345" s="493"/>
      <c r="CL345" s="492"/>
      <c r="CM345" s="501"/>
      <c r="CN345" s="501"/>
      <c r="CO345" s="501"/>
      <c r="CP345" s="502"/>
      <c r="CQ345" s="491"/>
      <c r="CR345" s="501"/>
      <c r="CS345" s="501"/>
      <c r="CT345" s="501"/>
      <c r="CU345" s="503"/>
      <c r="CV345" s="492"/>
      <c r="CW345" s="501"/>
      <c r="CX345" s="501"/>
      <c r="CY345" s="501"/>
      <c r="CZ345" s="502"/>
      <c r="DA345" s="491"/>
      <c r="DB345" s="501"/>
      <c r="DC345" s="501"/>
      <c r="DD345" s="501"/>
      <c r="DE345" s="503"/>
      <c r="DF345" s="922"/>
      <c r="DG345" s="298"/>
      <c r="DH345" s="70"/>
      <c r="DI345" s="512"/>
      <c r="DJ345" s="513"/>
      <c r="DK345" s="513"/>
      <c r="DL345" s="514"/>
      <c r="DM345" s="515"/>
      <c r="DN345" s="515"/>
    </row>
    <row r="346" spans="1:118" ht="15" customHeight="1">
      <c r="A346" s="516"/>
      <c r="B346" s="516"/>
      <c r="C346" s="517"/>
      <c r="D346" s="921"/>
      <c r="E346" s="1079"/>
      <c r="F346" s="1080"/>
      <c r="G346" s="486"/>
      <c r="H346" s="483"/>
      <c r="I346" s="483"/>
      <c r="J346" s="483"/>
      <c r="K346" s="484"/>
      <c r="L346" s="483"/>
      <c r="M346" s="483"/>
      <c r="N346" s="483"/>
      <c r="O346" s="483"/>
      <c r="P346" s="485"/>
      <c r="Q346" s="486"/>
      <c r="R346" s="483"/>
      <c r="S346" s="483"/>
      <c r="T346" s="483"/>
      <c r="U346" s="484"/>
      <c r="V346" s="483"/>
      <c r="W346" s="483"/>
      <c r="X346" s="483"/>
      <c r="Y346" s="483"/>
      <c r="Z346" s="485"/>
      <c r="AA346" s="486"/>
      <c r="AB346" s="483"/>
      <c r="AC346" s="483"/>
      <c r="AD346" s="483"/>
      <c r="AE346" s="484"/>
      <c r="AF346" s="1"/>
      <c r="AG346" s="1"/>
      <c r="AH346" s="486"/>
      <c r="AI346" s="483"/>
      <c r="AJ346" s="483"/>
      <c r="AK346" s="483"/>
      <c r="AL346" s="484"/>
      <c r="AM346" s="486"/>
      <c r="AN346" s="483"/>
      <c r="AO346" s="483"/>
      <c r="AP346" s="483"/>
      <c r="AQ346" s="484"/>
      <c r="AR346" s="483"/>
      <c r="AS346" s="495"/>
      <c r="AT346" s="495"/>
      <c r="AU346" s="495"/>
      <c r="AV346" s="496"/>
      <c r="AW346" s="486"/>
      <c r="AX346" s="495"/>
      <c r="AY346" s="495"/>
      <c r="AZ346" s="495"/>
      <c r="BA346" s="497"/>
      <c r="BB346" s="483"/>
      <c r="BC346" s="483"/>
      <c r="BD346" s="483"/>
      <c r="BE346" s="483"/>
      <c r="BF346" s="485"/>
      <c r="BG346" s="486"/>
      <c r="BH346" s="483"/>
      <c r="BI346" s="483"/>
      <c r="BJ346" s="483"/>
      <c r="BK346" s="484"/>
      <c r="BL346" s="483"/>
      <c r="BM346" s="483"/>
      <c r="BN346" s="483"/>
      <c r="BO346" s="483"/>
      <c r="BP346" s="485"/>
      <c r="BQ346" s="486"/>
      <c r="BR346" s="483"/>
      <c r="BS346" s="483"/>
      <c r="BT346" s="483"/>
      <c r="BU346" s="484"/>
      <c r="BV346" s="486"/>
      <c r="BW346" s="483"/>
      <c r="BX346" s="483"/>
      <c r="BY346" s="483"/>
      <c r="BZ346" s="484"/>
      <c r="CA346" s="25"/>
      <c r="CB346" s="483"/>
      <c r="CC346" s="483"/>
      <c r="CD346" s="483"/>
      <c r="CE346" s="483"/>
      <c r="CF346" s="485"/>
      <c r="CG346" s="486"/>
      <c r="CH346" s="483"/>
      <c r="CI346" s="483"/>
      <c r="CJ346" s="483"/>
      <c r="CK346" s="484"/>
      <c r="CL346" s="483"/>
      <c r="CM346" s="495"/>
      <c r="CN346" s="495"/>
      <c r="CO346" s="495"/>
      <c r="CP346" s="496"/>
      <c r="CQ346" s="486"/>
      <c r="CR346" s="495"/>
      <c r="CS346" s="495"/>
      <c r="CT346" s="495"/>
      <c r="CU346" s="497"/>
      <c r="CV346" s="483"/>
      <c r="CW346" s="495"/>
      <c r="CX346" s="495"/>
      <c r="CY346" s="495"/>
      <c r="CZ346" s="496"/>
      <c r="DA346" s="486"/>
      <c r="DB346" s="495"/>
      <c r="DC346" s="495"/>
      <c r="DD346" s="495"/>
      <c r="DE346" s="497"/>
      <c r="DF346" s="924"/>
      <c r="DG346" s="296"/>
      <c r="DH346" s="68"/>
      <c r="DI346" s="504"/>
      <c r="DJ346" s="505"/>
      <c r="DK346" s="505"/>
      <c r="DL346" s="506"/>
      <c r="DM346" s="507"/>
      <c r="DN346" s="507"/>
    </row>
    <row r="347" spans="1:118" ht="15" customHeight="1">
      <c r="A347" s="519"/>
      <c r="B347" s="519"/>
      <c r="C347" s="520"/>
      <c r="D347" s="919"/>
      <c r="E347" s="1068"/>
      <c r="F347" s="1069"/>
      <c r="G347" s="487"/>
      <c r="H347" s="488"/>
      <c r="I347" s="488"/>
      <c r="J347" s="488"/>
      <c r="K347" s="489"/>
      <c r="L347" s="488"/>
      <c r="M347" s="488"/>
      <c r="N347" s="488"/>
      <c r="O347" s="488"/>
      <c r="P347" s="490"/>
      <c r="Q347" s="487"/>
      <c r="R347" s="488"/>
      <c r="S347" s="488"/>
      <c r="T347" s="488"/>
      <c r="U347" s="489"/>
      <c r="V347" s="488"/>
      <c r="W347" s="488"/>
      <c r="X347" s="488"/>
      <c r="Y347" s="488"/>
      <c r="Z347" s="490"/>
      <c r="AA347" s="487"/>
      <c r="AB347" s="488"/>
      <c r="AC347" s="488"/>
      <c r="AD347" s="488"/>
      <c r="AE347" s="489"/>
      <c r="AF347" s="1"/>
      <c r="AG347" s="1"/>
      <c r="AH347" s="487"/>
      <c r="AI347" s="488"/>
      <c r="AJ347" s="488"/>
      <c r="AK347" s="488"/>
      <c r="AL347" s="489"/>
      <c r="AM347" s="487"/>
      <c r="AN347" s="488"/>
      <c r="AO347" s="488"/>
      <c r="AP347" s="488"/>
      <c r="AQ347" s="489"/>
      <c r="AR347" s="488"/>
      <c r="AS347" s="498"/>
      <c r="AT347" s="498"/>
      <c r="AU347" s="498"/>
      <c r="AV347" s="499"/>
      <c r="AW347" s="487"/>
      <c r="AX347" s="498"/>
      <c r="AY347" s="498"/>
      <c r="AZ347" s="498"/>
      <c r="BA347" s="500"/>
      <c r="BB347" s="488"/>
      <c r="BC347" s="488"/>
      <c r="BD347" s="488"/>
      <c r="BE347" s="488"/>
      <c r="BF347" s="490"/>
      <c r="BG347" s="487"/>
      <c r="BH347" s="488"/>
      <c r="BI347" s="488"/>
      <c r="BJ347" s="488"/>
      <c r="BK347" s="489"/>
      <c r="BL347" s="488"/>
      <c r="BM347" s="488"/>
      <c r="BN347" s="488"/>
      <c r="BO347" s="488"/>
      <c r="BP347" s="490"/>
      <c r="BQ347" s="487"/>
      <c r="BR347" s="488"/>
      <c r="BS347" s="488"/>
      <c r="BT347" s="488"/>
      <c r="BU347" s="489"/>
      <c r="BV347" s="487"/>
      <c r="BW347" s="488"/>
      <c r="BX347" s="488"/>
      <c r="BY347" s="488"/>
      <c r="BZ347" s="489"/>
      <c r="CA347" s="26"/>
      <c r="CB347" s="488"/>
      <c r="CC347" s="488"/>
      <c r="CD347" s="488"/>
      <c r="CE347" s="488"/>
      <c r="CF347" s="490"/>
      <c r="CG347" s="487"/>
      <c r="CH347" s="488"/>
      <c r="CI347" s="488"/>
      <c r="CJ347" s="488"/>
      <c r="CK347" s="489"/>
      <c r="CL347" s="488"/>
      <c r="CM347" s="498"/>
      <c r="CN347" s="498"/>
      <c r="CO347" s="498"/>
      <c r="CP347" s="499"/>
      <c r="CQ347" s="487"/>
      <c r="CR347" s="498"/>
      <c r="CS347" s="498"/>
      <c r="CT347" s="498"/>
      <c r="CU347" s="500"/>
      <c r="CV347" s="488"/>
      <c r="CW347" s="498"/>
      <c r="CX347" s="498"/>
      <c r="CY347" s="498"/>
      <c r="CZ347" s="499"/>
      <c r="DA347" s="487"/>
      <c r="DB347" s="498"/>
      <c r="DC347" s="498"/>
      <c r="DD347" s="498"/>
      <c r="DE347" s="500"/>
      <c r="DF347" s="923"/>
      <c r="DG347" s="297"/>
      <c r="DH347" s="69"/>
      <c r="DI347" s="508"/>
      <c r="DJ347" s="509"/>
      <c r="DK347" s="509"/>
      <c r="DL347" s="510"/>
      <c r="DM347" s="511"/>
      <c r="DN347" s="511"/>
    </row>
    <row r="348" spans="1:118" ht="15" customHeight="1">
      <c r="A348" s="519"/>
      <c r="B348" s="519"/>
      <c r="C348" s="520"/>
      <c r="D348" s="919"/>
      <c r="E348" s="1068"/>
      <c r="F348" s="1069"/>
      <c r="G348" s="487"/>
      <c r="H348" s="488"/>
      <c r="I348" s="488"/>
      <c r="J348" s="488"/>
      <c r="K348" s="489"/>
      <c r="L348" s="488"/>
      <c r="M348" s="488"/>
      <c r="N348" s="488"/>
      <c r="O348" s="488"/>
      <c r="P348" s="490"/>
      <c r="Q348" s="487"/>
      <c r="R348" s="488"/>
      <c r="S348" s="488"/>
      <c r="T348" s="488"/>
      <c r="U348" s="489"/>
      <c r="V348" s="488"/>
      <c r="W348" s="488"/>
      <c r="X348" s="488"/>
      <c r="Y348" s="488"/>
      <c r="Z348" s="490"/>
      <c r="AA348" s="487"/>
      <c r="AB348" s="488"/>
      <c r="AC348" s="488"/>
      <c r="AD348" s="488"/>
      <c r="AE348" s="489"/>
      <c r="AF348" s="1"/>
      <c r="AG348" s="1"/>
      <c r="AH348" s="487"/>
      <c r="AI348" s="488"/>
      <c r="AJ348" s="488"/>
      <c r="AK348" s="488"/>
      <c r="AL348" s="489"/>
      <c r="AM348" s="487"/>
      <c r="AN348" s="488"/>
      <c r="AO348" s="488"/>
      <c r="AP348" s="488"/>
      <c r="AQ348" s="489"/>
      <c r="AR348" s="488"/>
      <c r="AS348" s="498"/>
      <c r="AT348" s="498"/>
      <c r="AU348" s="498"/>
      <c r="AV348" s="499"/>
      <c r="AW348" s="487"/>
      <c r="AX348" s="498"/>
      <c r="AY348" s="498"/>
      <c r="AZ348" s="498"/>
      <c r="BA348" s="500"/>
      <c r="BB348" s="488"/>
      <c r="BC348" s="488"/>
      <c r="BD348" s="488"/>
      <c r="BE348" s="488"/>
      <c r="BF348" s="490"/>
      <c r="BG348" s="487"/>
      <c r="BH348" s="488"/>
      <c r="BI348" s="488"/>
      <c r="BJ348" s="488"/>
      <c r="BK348" s="489"/>
      <c r="BL348" s="488"/>
      <c r="BM348" s="488"/>
      <c r="BN348" s="488"/>
      <c r="BO348" s="488"/>
      <c r="BP348" s="490"/>
      <c r="BQ348" s="487"/>
      <c r="BR348" s="488"/>
      <c r="BS348" s="488"/>
      <c r="BT348" s="488"/>
      <c r="BU348" s="489"/>
      <c r="BV348" s="487"/>
      <c r="BW348" s="488"/>
      <c r="BX348" s="488"/>
      <c r="BY348" s="488"/>
      <c r="BZ348" s="489"/>
      <c r="CA348" s="26"/>
      <c r="CB348" s="488"/>
      <c r="CC348" s="488"/>
      <c r="CD348" s="488"/>
      <c r="CE348" s="488"/>
      <c r="CF348" s="490"/>
      <c r="CG348" s="487"/>
      <c r="CH348" s="488"/>
      <c r="CI348" s="488"/>
      <c r="CJ348" s="488"/>
      <c r="CK348" s="489"/>
      <c r="CL348" s="488"/>
      <c r="CM348" s="498"/>
      <c r="CN348" s="498"/>
      <c r="CO348" s="498"/>
      <c r="CP348" s="499"/>
      <c r="CQ348" s="487"/>
      <c r="CR348" s="498"/>
      <c r="CS348" s="498"/>
      <c r="CT348" s="498"/>
      <c r="CU348" s="500"/>
      <c r="CV348" s="488"/>
      <c r="CW348" s="498"/>
      <c r="CX348" s="498"/>
      <c r="CY348" s="498"/>
      <c r="CZ348" s="499"/>
      <c r="DA348" s="487"/>
      <c r="DB348" s="498"/>
      <c r="DC348" s="498"/>
      <c r="DD348" s="498"/>
      <c r="DE348" s="500"/>
      <c r="DF348" s="923"/>
      <c r="DG348" s="297"/>
      <c r="DH348" s="69"/>
      <c r="DI348" s="508"/>
      <c r="DJ348" s="509"/>
      <c r="DK348" s="509"/>
      <c r="DL348" s="510"/>
      <c r="DM348" s="511"/>
      <c r="DN348" s="511"/>
    </row>
    <row r="349" spans="1:118" ht="15" customHeight="1">
      <c r="A349" s="519"/>
      <c r="B349" s="519"/>
      <c r="C349" s="520"/>
      <c r="D349" s="919"/>
      <c r="E349" s="1068"/>
      <c r="F349" s="1069"/>
      <c r="G349" s="487"/>
      <c r="H349" s="488"/>
      <c r="I349" s="488"/>
      <c r="J349" s="488"/>
      <c r="K349" s="489"/>
      <c r="L349" s="488"/>
      <c r="M349" s="488"/>
      <c r="N349" s="488"/>
      <c r="O349" s="488"/>
      <c r="P349" s="490"/>
      <c r="Q349" s="487"/>
      <c r="R349" s="488"/>
      <c r="S349" s="488"/>
      <c r="T349" s="488"/>
      <c r="U349" s="489"/>
      <c r="V349" s="488"/>
      <c r="W349" s="488"/>
      <c r="X349" s="488"/>
      <c r="Y349" s="488"/>
      <c r="Z349" s="490"/>
      <c r="AA349" s="487"/>
      <c r="AB349" s="488"/>
      <c r="AC349" s="488"/>
      <c r="AD349" s="488"/>
      <c r="AE349" s="489"/>
      <c r="AF349" s="1"/>
      <c r="AG349" s="1"/>
      <c r="AH349" s="487"/>
      <c r="AI349" s="488"/>
      <c r="AJ349" s="488"/>
      <c r="AK349" s="488"/>
      <c r="AL349" s="489"/>
      <c r="AM349" s="487"/>
      <c r="AN349" s="488"/>
      <c r="AO349" s="488"/>
      <c r="AP349" s="488"/>
      <c r="AQ349" s="489"/>
      <c r="AR349" s="488"/>
      <c r="AS349" s="498"/>
      <c r="AT349" s="498"/>
      <c r="AU349" s="498"/>
      <c r="AV349" s="499"/>
      <c r="AW349" s="487"/>
      <c r="AX349" s="498"/>
      <c r="AY349" s="498"/>
      <c r="AZ349" s="498"/>
      <c r="BA349" s="500"/>
      <c r="BB349" s="488"/>
      <c r="BC349" s="488"/>
      <c r="BD349" s="488"/>
      <c r="BE349" s="488"/>
      <c r="BF349" s="490"/>
      <c r="BG349" s="487"/>
      <c r="BH349" s="488"/>
      <c r="BI349" s="488"/>
      <c r="BJ349" s="488"/>
      <c r="BK349" s="489"/>
      <c r="BL349" s="488"/>
      <c r="BM349" s="488"/>
      <c r="BN349" s="488"/>
      <c r="BO349" s="488"/>
      <c r="BP349" s="490"/>
      <c r="BQ349" s="487"/>
      <c r="BR349" s="488"/>
      <c r="BS349" s="488"/>
      <c r="BT349" s="488"/>
      <c r="BU349" s="489"/>
      <c r="BV349" s="487"/>
      <c r="BW349" s="488"/>
      <c r="BX349" s="488"/>
      <c r="BY349" s="488"/>
      <c r="BZ349" s="489"/>
      <c r="CA349" s="26"/>
      <c r="CB349" s="488"/>
      <c r="CC349" s="488"/>
      <c r="CD349" s="488"/>
      <c r="CE349" s="488"/>
      <c r="CF349" s="490"/>
      <c r="CG349" s="487"/>
      <c r="CH349" s="488"/>
      <c r="CI349" s="488"/>
      <c r="CJ349" s="488"/>
      <c r="CK349" s="489"/>
      <c r="CL349" s="488"/>
      <c r="CM349" s="498"/>
      <c r="CN349" s="498"/>
      <c r="CO349" s="498"/>
      <c r="CP349" s="499"/>
      <c r="CQ349" s="487"/>
      <c r="CR349" s="498"/>
      <c r="CS349" s="498"/>
      <c r="CT349" s="498"/>
      <c r="CU349" s="500"/>
      <c r="CV349" s="488"/>
      <c r="CW349" s="498"/>
      <c r="CX349" s="498"/>
      <c r="CY349" s="498"/>
      <c r="CZ349" s="499"/>
      <c r="DA349" s="487"/>
      <c r="DB349" s="498"/>
      <c r="DC349" s="498"/>
      <c r="DD349" s="498"/>
      <c r="DE349" s="500"/>
      <c r="DF349" s="923"/>
      <c r="DG349" s="297"/>
      <c r="DH349" s="69"/>
      <c r="DI349" s="508"/>
      <c r="DJ349" s="509"/>
      <c r="DK349" s="509"/>
      <c r="DL349" s="510"/>
      <c r="DM349" s="511"/>
      <c r="DN349" s="511"/>
    </row>
    <row r="350" spans="1:118" ht="15" customHeight="1" thickBot="1">
      <c r="A350" s="522"/>
      <c r="B350" s="522"/>
      <c r="C350" s="523"/>
      <c r="D350" s="920"/>
      <c r="E350" s="1077"/>
      <c r="F350" s="1078"/>
      <c r="G350" s="491"/>
      <c r="H350" s="492"/>
      <c r="I350" s="492"/>
      <c r="J350" s="492"/>
      <c r="K350" s="493"/>
      <c r="L350" s="492"/>
      <c r="M350" s="492"/>
      <c r="N350" s="492"/>
      <c r="O350" s="492"/>
      <c r="P350" s="494"/>
      <c r="Q350" s="491"/>
      <c r="R350" s="492"/>
      <c r="S350" s="492"/>
      <c r="T350" s="492"/>
      <c r="U350" s="493"/>
      <c r="V350" s="492"/>
      <c r="W350" s="492"/>
      <c r="X350" s="492"/>
      <c r="Y350" s="492"/>
      <c r="Z350" s="494"/>
      <c r="AA350" s="491"/>
      <c r="AB350" s="492"/>
      <c r="AC350" s="492"/>
      <c r="AD350" s="492"/>
      <c r="AE350" s="493"/>
      <c r="AF350" s="1"/>
      <c r="AG350" s="1"/>
      <c r="AH350" s="491"/>
      <c r="AI350" s="492"/>
      <c r="AJ350" s="492"/>
      <c r="AK350" s="492"/>
      <c r="AL350" s="493"/>
      <c r="AM350" s="491"/>
      <c r="AN350" s="492"/>
      <c r="AO350" s="492"/>
      <c r="AP350" s="492"/>
      <c r="AQ350" s="493"/>
      <c r="AR350" s="492"/>
      <c r="AS350" s="501"/>
      <c r="AT350" s="501"/>
      <c r="AU350" s="501"/>
      <c r="AV350" s="502"/>
      <c r="AW350" s="491"/>
      <c r="AX350" s="501"/>
      <c r="AY350" s="501"/>
      <c r="AZ350" s="501"/>
      <c r="BA350" s="503"/>
      <c r="BB350" s="492"/>
      <c r="BC350" s="492"/>
      <c r="BD350" s="492"/>
      <c r="BE350" s="492"/>
      <c r="BF350" s="494"/>
      <c r="BG350" s="491"/>
      <c r="BH350" s="492"/>
      <c r="BI350" s="492"/>
      <c r="BJ350" s="492"/>
      <c r="BK350" s="493"/>
      <c r="BL350" s="492"/>
      <c r="BM350" s="492"/>
      <c r="BN350" s="492"/>
      <c r="BO350" s="492"/>
      <c r="BP350" s="494"/>
      <c r="BQ350" s="491"/>
      <c r="BR350" s="492"/>
      <c r="BS350" s="492"/>
      <c r="BT350" s="492"/>
      <c r="BU350" s="493"/>
      <c r="BV350" s="491"/>
      <c r="BW350" s="492"/>
      <c r="BX350" s="492"/>
      <c r="BY350" s="492"/>
      <c r="BZ350" s="493"/>
      <c r="CA350" s="27"/>
      <c r="CB350" s="492"/>
      <c r="CC350" s="492"/>
      <c r="CD350" s="492"/>
      <c r="CE350" s="492"/>
      <c r="CF350" s="494"/>
      <c r="CG350" s="491"/>
      <c r="CH350" s="492"/>
      <c r="CI350" s="492"/>
      <c r="CJ350" s="492"/>
      <c r="CK350" s="493"/>
      <c r="CL350" s="492"/>
      <c r="CM350" s="501"/>
      <c r="CN350" s="501"/>
      <c r="CO350" s="501"/>
      <c r="CP350" s="502"/>
      <c r="CQ350" s="491"/>
      <c r="CR350" s="501"/>
      <c r="CS350" s="501"/>
      <c r="CT350" s="501"/>
      <c r="CU350" s="503"/>
      <c r="CV350" s="492"/>
      <c r="CW350" s="501"/>
      <c r="CX350" s="501"/>
      <c r="CY350" s="501"/>
      <c r="CZ350" s="502"/>
      <c r="DA350" s="491"/>
      <c r="DB350" s="501"/>
      <c r="DC350" s="501"/>
      <c r="DD350" s="501"/>
      <c r="DE350" s="503"/>
      <c r="DF350" s="922"/>
      <c r="DG350" s="298"/>
      <c r="DH350" s="70"/>
      <c r="DI350" s="512"/>
      <c r="DJ350" s="513"/>
      <c r="DK350" s="513"/>
      <c r="DL350" s="514"/>
      <c r="DM350" s="515"/>
      <c r="DN350" s="515"/>
    </row>
    <row r="351" spans="1:118" ht="15" customHeight="1">
      <c r="A351" s="516"/>
      <c r="B351" s="516"/>
      <c r="C351" s="517"/>
      <c r="D351" s="921"/>
      <c r="E351" s="1079"/>
      <c r="F351" s="1080"/>
      <c r="G351" s="486"/>
      <c r="H351" s="483"/>
      <c r="I351" s="483"/>
      <c r="J351" s="483"/>
      <c r="K351" s="484"/>
      <c r="L351" s="483"/>
      <c r="M351" s="483"/>
      <c r="N351" s="483"/>
      <c r="O351" s="483"/>
      <c r="P351" s="485"/>
      <c r="Q351" s="486"/>
      <c r="R351" s="483"/>
      <c r="S351" s="483"/>
      <c r="T351" s="483"/>
      <c r="U351" s="484"/>
      <c r="V351" s="483"/>
      <c r="W351" s="483"/>
      <c r="X351" s="483"/>
      <c r="Y351" s="483"/>
      <c r="Z351" s="485"/>
      <c r="AA351" s="486"/>
      <c r="AB351" s="483"/>
      <c r="AC351" s="483"/>
      <c r="AD351" s="483"/>
      <c r="AE351" s="484"/>
      <c r="AF351" s="1"/>
      <c r="AG351" s="1"/>
      <c r="AH351" s="486"/>
      <c r="AI351" s="483"/>
      <c r="AJ351" s="483"/>
      <c r="AK351" s="483"/>
      <c r="AL351" s="484"/>
      <c r="AM351" s="486"/>
      <c r="AN351" s="483"/>
      <c r="AO351" s="483"/>
      <c r="AP351" s="483"/>
      <c r="AQ351" s="484"/>
      <c r="AR351" s="483"/>
      <c r="AS351" s="495"/>
      <c r="AT351" s="495"/>
      <c r="AU351" s="495"/>
      <c r="AV351" s="496"/>
      <c r="AW351" s="486"/>
      <c r="AX351" s="495"/>
      <c r="AY351" s="495"/>
      <c r="AZ351" s="495"/>
      <c r="BA351" s="497"/>
      <c r="BB351" s="483"/>
      <c r="BC351" s="483"/>
      <c r="BD351" s="483"/>
      <c r="BE351" s="483"/>
      <c r="BF351" s="485"/>
      <c r="BG351" s="486"/>
      <c r="BH351" s="483"/>
      <c r="BI351" s="483"/>
      <c r="BJ351" s="483"/>
      <c r="BK351" s="484"/>
      <c r="BL351" s="483"/>
      <c r="BM351" s="483"/>
      <c r="BN351" s="483"/>
      <c r="BO351" s="483"/>
      <c r="BP351" s="485"/>
      <c r="BQ351" s="486"/>
      <c r="BR351" s="483"/>
      <c r="BS351" s="483"/>
      <c r="BT351" s="483"/>
      <c r="BU351" s="484"/>
      <c r="BV351" s="486"/>
      <c r="BW351" s="483"/>
      <c r="BX351" s="483"/>
      <c r="BY351" s="483"/>
      <c r="BZ351" s="484"/>
      <c r="CA351" s="25"/>
      <c r="CB351" s="483"/>
      <c r="CC351" s="483"/>
      <c r="CD351" s="483"/>
      <c r="CE351" s="483"/>
      <c r="CF351" s="485"/>
      <c r="CG351" s="486"/>
      <c r="CH351" s="483"/>
      <c r="CI351" s="483"/>
      <c r="CJ351" s="483"/>
      <c r="CK351" s="484"/>
      <c r="CL351" s="483"/>
      <c r="CM351" s="495"/>
      <c r="CN351" s="495"/>
      <c r="CO351" s="495"/>
      <c r="CP351" s="496"/>
      <c r="CQ351" s="486"/>
      <c r="CR351" s="495"/>
      <c r="CS351" s="495"/>
      <c r="CT351" s="495"/>
      <c r="CU351" s="497"/>
      <c r="CV351" s="483"/>
      <c r="CW351" s="495"/>
      <c r="CX351" s="495"/>
      <c r="CY351" s="495"/>
      <c r="CZ351" s="496"/>
      <c r="DA351" s="486"/>
      <c r="DB351" s="495"/>
      <c r="DC351" s="495"/>
      <c r="DD351" s="495"/>
      <c r="DE351" s="497"/>
      <c r="DF351" s="924"/>
      <c r="DG351" s="296"/>
      <c r="DH351" s="68"/>
      <c r="DI351" s="504"/>
      <c r="DJ351" s="505"/>
      <c r="DK351" s="505"/>
      <c r="DL351" s="506"/>
      <c r="DM351" s="507"/>
      <c r="DN351" s="507"/>
    </row>
    <row r="352" spans="1:118" ht="15" customHeight="1">
      <c r="A352" s="519"/>
      <c r="B352" s="519"/>
      <c r="C352" s="520"/>
      <c r="D352" s="919"/>
      <c r="E352" s="1068"/>
      <c r="F352" s="1069"/>
      <c r="G352" s="487"/>
      <c r="H352" s="488"/>
      <c r="I352" s="488"/>
      <c r="J352" s="488"/>
      <c r="K352" s="489"/>
      <c r="L352" s="488"/>
      <c r="M352" s="488"/>
      <c r="N352" s="488"/>
      <c r="O352" s="488"/>
      <c r="P352" s="490"/>
      <c r="Q352" s="487"/>
      <c r="R352" s="488"/>
      <c r="S352" s="488"/>
      <c r="T352" s="488"/>
      <c r="U352" s="489"/>
      <c r="V352" s="488"/>
      <c r="W352" s="488"/>
      <c r="X352" s="488"/>
      <c r="Y352" s="488"/>
      <c r="Z352" s="490"/>
      <c r="AA352" s="487"/>
      <c r="AB352" s="488"/>
      <c r="AC352" s="488"/>
      <c r="AD352" s="488"/>
      <c r="AE352" s="489"/>
      <c r="AF352" s="1"/>
      <c r="AG352" s="1"/>
      <c r="AH352" s="487"/>
      <c r="AI352" s="488"/>
      <c r="AJ352" s="488"/>
      <c r="AK352" s="488"/>
      <c r="AL352" s="489"/>
      <c r="AM352" s="487"/>
      <c r="AN352" s="488"/>
      <c r="AO352" s="488"/>
      <c r="AP352" s="488"/>
      <c r="AQ352" s="489"/>
      <c r="AR352" s="488"/>
      <c r="AS352" s="498"/>
      <c r="AT352" s="498"/>
      <c r="AU352" s="498"/>
      <c r="AV352" s="499"/>
      <c r="AW352" s="487"/>
      <c r="AX352" s="498"/>
      <c r="AY352" s="498"/>
      <c r="AZ352" s="498"/>
      <c r="BA352" s="500"/>
      <c r="BB352" s="488"/>
      <c r="BC352" s="488"/>
      <c r="BD352" s="488"/>
      <c r="BE352" s="488"/>
      <c r="BF352" s="490"/>
      <c r="BG352" s="487"/>
      <c r="BH352" s="488"/>
      <c r="BI352" s="488"/>
      <c r="BJ352" s="488"/>
      <c r="BK352" s="489"/>
      <c r="BL352" s="488"/>
      <c r="BM352" s="488"/>
      <c r="BN352" s="488"/>
      <c r="BO352" s="488"/>
      <c r="BP352" s="490"/>
      <c r="BQ352" s="487"/>
      <c r="BR352" s="488"/>
      <c r="BS352" s="488"/>
      <c r="BT352" s="488"/>
      <c r="BU352" s="489"/>
      <c r="BV352" s="487"/>
      <c r="BW352" s="488"/>
      <c r="BX352" s="488"/>
      <c r="BY352" s="488"/>
      <c r="BZ352" s="489"/>
      <c r="CA352" s="26"/>
      <c r="CB352" s="488"/>
      <c r="CC352" s="488"/>
      <c r="CD352" s="488"/>
      <c r="CE352" s="488"/>
      <c r="CF352" s="490"/>
      <c r="CG352" s="487"/>
      <c r="CH352" s="488"/>
      <c r="CI352" s="488"/>
      <c r="CJ352" s="488"/>
      <c r="CK352" s="489"/>
      <c r="CL352" s="488"/>
      <c r="CM352" s="498"/>
      <c r="CN352" s="498"/>
      <c r="CO352" s="498"/>
      <c r="CP352" s="499"/>
      <c r="CQ352" s="487"/>
      <c r="CR352" s="498"/>
      <c r="CS352" s="498"/>
      <c r="CT352" s="498"/>
      <c r="CU352" s="500"/>
      <c r="CV352" s="488"/>
      <c r="CW352" s="498"/>
      <c r="CX352" s="498"/>
      <c r="CY352" s="498"/>
      <c r="CZ352" s="499"/>
      <c r="DA352" s="487"/>
      <c r="DB352" s="498"/>
      <c r="DC352" s="498"/>
      <c r="DD352" s="498"/>
      <c r="DE352" s="500"/>
      <c r="DF352" s="923"/>
      <c r="DG352" s="297"/>
      <c r="DH352" s="69"/>
      <c r="DI352" s="508"/>
      <c r="DJ352" s="509"/>
      <c r="DK352" s="509"/>
      <c r="DL352" s="510"/>
      <c r="DM352" s="511"/>
      <c r="DN352" s="511"/>
    </row>
    <row r="353" spans="1:118" ht="15" customHeight="1">
      <c r="A353" s="519"/>
      <c r="B353" s="519"/>
      <c r="C353" s="520"/>
      <c r="D353" s="919"/>
      <c r="E353" s="1068"/>
      <c r="F353" s="1069"/>
      <c r="G353" s="487"/>
      <c r="H353" s="488"/>
      <c r="I353" s="488"/>
      <c r="J353" s="488"/>
      <c r="K353" s="489"/>
      <c r="L353" s="488"/>
      <c r="M353" s="488"/>
      <c r="N353" s="488"/>
      <c r="O353" s="488"/>
      <c r="P353" s="490"/>
      <c r="Q353" s="487"/>
      <c r="R353" s="488"/>
      <c r="S353" s="488"/>
      <c r="T353" s="488"/>
      <c r="U353" s="489"/>
      <c r="V353" s="488"/>
      <c r="W353" s="488"/>
      <c r="X353" s="488"/>
      <c r="Y353" s="488"/>
      <c r="Z353" s="490"/>
      <c r="AA353" s="487"/>
      <c r="AB353" s="488"/>
      <c r="AC353" s="488"/>
      <c r="AD353" s="488"/>
      <c r="AE353" s="489"/>
      <c r="AF353" s="1"/>
      <c r="AG353" s="1"/>
      <c r="AH353" s="487"/>
      <c r="AI353" s="488"/>
      <c r="AJ353" s="488"/>
      <c r="AK353" s="488"/>
      <c r="AL353" s="489"/>
      <c r="AM353" s="487"/>
      <c r="AN353" s="488"/>
      <c r="AO353" s="488"/>
      <c r="AP353" s="488"/>
      <c r="AQ353" s="489"/>
      <c r="AR353" s="488"/>
      <c r="AS353" s="498"/>
      <c r="AT353" s="498"/>
      <c r="AU353" s="498"/>
      <c r="AV353" s="499"/>
      <c r="AW353" s="487"/>
      <c r="AX353" s="498"/>
      <c r="AY353" s="498"/>
      <c r="AZ353" s="498"/>
      <c r="BA353" s="500"/>
      <c r="BB353" s="488"/>
      <c r="BC353" s="488"/>
      <c r="BD353" s="488"/>
      <c r="BE353" s="488"/>
      <c r="BF353" s="490"/>
      <c r="BG353" s="487"/>
      <c r="BH353" s="488"/>
      <c r="BI353" s="488"/>
      <c r="BJ353" s="488"/>
      <c r="BK353" s="489"/>
      <c r="BL353" s="488"/>
      <c r="BM353" s="488"/>
      <c r="BN353" s="488"/>
      <c r="BO353" s="488"/>
      <c r="BP353" s="490"/>
      <c r="BQ353" s="487"/>
      <c r="BR353" s="488"/>
      <c r="BS353" s="488"/>
      <c r="BT353" s="488"/>
      <c r="BU353" s="489"/>
      <c r="BV353" s="487"/>
      <c r="BW353" s="488"/>
      <c r="BX353" s="488"/>
      <c r="BY353" s="488"/>
      <c r="BZ353" s="489"/>
      <c r="CA353" s="26"/>
      <c r="CB353" s="488"/>
      <c r="CC353" s="488"/>
      <c r="CD353" s="488"/>
      <c r="CE353" s="488"/>
      <c r="CF353" s="490"/>
      <c r="CG353" s="487"/>
      <c r="CH353" s="488"/>
      <c r="CI353" s="488"/>
      <c r="CJ353" s="488"/>
      <c r="CK353" s="489"/>
      <c r="CL353" s="488"/>
      <c r="CM353" s="498"/>
      <c r="CN353" s="498"/>
      <c r="CO353" s="498"/>
      <c r="CP353" s="499"/>
      <c r="CQ353" s="487"/>
      <c r="CR353" s="498"/>
      <c r="CS353" s="498"/>
      <c r="CT353" s="498"/>
      <c r="CU353" s="500"/>
      <c r="CV353" s="488"/>
      <c r="CW353" s="498"/>
      <c r="CX353" s="498"/>
      <c r="CY353" s="498"/>
      <c r="CZ353" s="499"/>
      <c r="DA353" s="487"/>
      <c r="DB353" s="498"/>
      <c r="DC353" s="498"/>
      <c r="DD353" s="498"/>
      <c r="DE353" s="500"/>
      <c r="DF353" s="923"/>
      <c r="DG353" s="297"/>
      <c r="DH353" s="69"/>
      <c r="DI353" s="508"/>
      <c r="DJ353" s="509"/>
      <c r="DK353" s="509"/>
      <c r="DL353" s="510"/>
      <c r="DM353" s="511"/>
      <c r="DN353" s="511"/>
    </row>
    <row r="354" spans="1:118" ht="15" customHeight="1">
      <c r="A354" s="519"/>
      <c r="B354" s="519"/>
      <c r="C354" s="520"/>
      <c r="D354" s="919"/>
      <c r="E354" s="1068"/>
      <c r="F354" s="1069"/>
      <c r="G354" s="487"/>
      <c r="H354" s="488"/>
      <c r="I354" s="488"/>
      <c r="J354" s="488"/>
      <c r="K354" s="489"/>
      <c r="L354" s="488"/>
      <c r="M354" s="488"/>
      <c r="N354" s="488"/>
      <c r="O354" s="488"/>
      <c r="P354" s="490"/>
      <c r="Q354" s="487"/>
      <c r="R354" s="488"/>
      <c r="S354" s="488"/>
      <c r="T354" s="488"/>
      <c r="U354" s="489"/>
      <c r="V354" s="488"/>
      <c r="W354" s="488"/>
      <c r="X354" s="488"/>
      <c r="Y354" s="488"/>
      <c r="Z354" s="490"/>
      <c r="AA354" s="487"/>
      <c r="AB354" s="488"/>
      <c r="AC354" s="488"/>
      <c r="AD354" s="488"/>
      <c r="AE354" s="489"/>
      <c r="AF354" s="1"/>
      <c r="AG354" s="1"/>
      <c r="AH354" s="487"/>
      <c r="AI354" s="488"/>
      <c r="AJ354" s="488"/>
      <c r="AK354" s="488"/>
      <c r="AL354" s="489"/>
      <c r="AM354" s="487"/>
      <c r="AN354" s="488"/>
      <c r="AO354" s="488"/>
      <c r="AP354" s="488"/>
      <c r="AQ354" s="489"/>
      <c r="AR354" s="488"/>
      <c r="AS354" s="498"/>
      <c r="AT354" s="498"/>
      <c r="AU354" s="498"/>
      <c r="AV354" s="499"/>
      <c r="AW354" s="487"/>
      <c r="AX354" s="498"/>
      <c r="AY354" s="498"/>
      <c r="AZ354" s="498"/>
      <c r="BA354" s="500"/>
      <c r="BB354" s="488"/>
      <c r="BC354" s="488"/>
      <c r="BD354" s="488"/>
      <c r="BE354" s="488"/>
      <c r="BF354" s="490"/>
      <c r="BG354" s="487"/>
      <c r="BH354" s="488"/>
      <c r="BI354" s="488"/>
      <c r="BJ354" s="488"/>
      <c r="BK354" s="489"/>
      <c r="BL354" s="488"/>
      <c r="BM354" s="488"/>
      <c r="BN354" s="488"/>
      <c r="BO354" s="488"/>
      <c r="BP354" s="490"/>
      <c r="BQ354" s="487"/>
      <c r="BR354" s="488"/>
      <c r="BS354" s="488"/>
      <c r="BT354" s="488"/>
      <c r="BU354" s="489"/>
      <c r="BV354" s="487"/>
      <c r="BW354" s="488"/>
      <c r="BX354" s="488"/>
      <c r="BY354" s="488"/>
      <c r="BZ354" s="489"/>
      <c r="CA354" s="26"/>
      <c r="CB354" s="488"/>
      <c r="CC354" s="488"/>
      <c r="CD354" s="488"/>
      <c r="CE354" s="488"/>
      <c r="CF354" s="490"/>
      <c r="CG354" s="487"/>
      <c r="CH354" s="488"/>
      <c r="CI354" s="488"/>
      <c r="CJ354" s="488"/>
      <c r="CK354" s="489"/>
      <c r="CL354" s="488"/>
      <c r="CM354" s="498"/>
      <c r="CN354" s="498"/>
      <c r="CO354" s="498"/>
      <c r="CP354" s="499"/>
      <c r="CQ354" s="487"/>
      <c r="CR354" s="498"/>
      <c r="CS354" s="498"/>
      <c r="CT354" s="498"/>
      <c r="CU354" s="500"/>
      <c r="CV354" s="488"/>
      <c r="CW354" s="498"/>
      <c r="CX354" s="498"/>
      <c r="CY354" s="498"/>
      <c r="CZ354" s="499"/>
      <c r="DA354" s="487"/>
      <c r="DB354" s="498"/>
      <c r="DC354" s="498"/>
      <c r="DD354" s="498"/>
      <c r="DE354" s="500"/>
      <c r="DF354" s="923"/>
      <c r="DG354" s="297"/>
      <c r="DH354" s="69"/>
      <c r="DI354" s="508"/>
      <c r="DJ354" s="509"/>
      <c r="DK354" s="509"/>
      <c r="DL354" s="510"/>
      <c r="DM354" s="511"/>
      <c r="DN354" s="511"/>
    </row>
    <row r="355" spans="1:118" ht="15" customHeight="1" thickBot="1">
      <c r="A355" s="522"/>
      <c r="B355" s="522"/>
      <c r="C355" s="523"/>
      <c r="D355" s="920"/>
      <c r="E355" s="1077"/>
      <c r="F355" s="1078"/>
      <c r="G355" s="491"/>
      <c r="H355" s="492"/>
      <c r="I355" s="492"/>
      <c r="J355" s="492"/>
      <c r="K355" s="493"/>
      <c r="L355" s="492"/>
      <c r="M355" s="492"/>
      <c r="N355" s="492"/>
      <c r="O355" s="492"/>
      <c r="P355" s="494"/>
      <c r="Q355" s="491"/>
      <c r="R355" s="492"/>
      <c r="S355" s="492"/>
      <c r="T355" s="492"/>
      <c r="U355" s="493"/>
      <c r="V355" s="492"/>
      <c r="W355" s="492"/>
      <c r="X355" s="492"/>
      <c r="Y355" s="492"/>
      <c r="Z355" s="494"/>
      <c r="AA355" s="491"/>
      <c r="AB355" s="492"/>
      <c r="AC355" s="492"/>
      <c r="AD355" s="492"/>
      <c r="AE355" s="493"/>
      <c r="AF355" s="1"/>
      <c r="AG355" s="1"/>
      <c r="AH355" s="491"/>
      <c r="AI355" s="492"/>
      <c r="AJ355" s="492"/>
      <c r="AK355" s="492"/>
      <c r="AL355" s="493"/>
      <c r="AM355" s="491"/>
      <c r="AN355" s="492"/>
      <c r="AO355" s="492"/>
      <c r="AP355" s="492"/>
      <c r="AQ355" s="493"/>
      <c r="AR355" s="492"/>
      <c r="AS355" s="501"/>
      <c r="AT355" s="501"/>
      <c r="AU355" s="501"/>
      <c r="AV355" s="502"/>
      <c r="AW355" s="491"/>
      <c r="AX355" s="501"/>
      <c r="AY355" s="501"/>
      <c r="AZ355" s="501"/>
      <c r="BA355" s="503"/>
      <c r="BB355" s="492"/>
      <c r="BC355" s="492"/>
      <c r="BD355" s="492"/>
      <c r="BE355" s="492"/>
      <c r="BF355" s="494"/>
      <c r="BG355" s="491"/>
      <c r="BH355" s="492"/>
      <c r="BI355" s="492"/>
      <c r="BJ355" s="492"/>
      <c r="BK355" s="493"/>
      <c r="BL355" s="492"/>
      <c r="BM355" s="492"/>
      <c r="BN355" s="492"/>
      <c r="BO355" s="492"/>
      <c r="BP355" s="494"/>
      <c r="BQ355" s="491"/>
      <c r="BR355" s="492"/>
      <c r="BS355" s="492"/>
      <c r="BT355" s="492"/>
      <c r="BU355" s="493"/>
      <c r="BV355" s="491"/>
      <c r="BW355" s="492"/>
      <c r="BX355" s="492"/>
      <c r="BY355" s="492"/>
      <c r="BZ355" s="493"/>
      <c r="CA355" s="27"/>
      <c r="CB355" s="492"/>
      <c r="CC355" s="492"/>
      <c r="CD355" s="492"/>
      <c r="CE355" s="492"/>
      <c r="CF355" s="494"/>
      <c r="CG355" s="491"/>
      <c r="CH355" s="492"/>
      <c r="CI355" s="492"/>
      <c r="CJ355" s="492"/>
      <c r="CK355" s="493"/>
      <c r="CL355" s="492"/>
      <c r="CM355" s="501"/>
      <c r="CN355" s="501"/>
      <c r="CO355" s="501"/>
      <c r="CP355" s="502"/>
      <c r="CQ355" s="491"/>
      <c r="CR355" s="501"/>
      <c r="CS355" s="501"/>
      <c r="CT355" s="501"/>
      <c r="CU355" s="503"/>
      <c r="CV355" s="492"/>
      <c r="CW355" s="501"/>
      <c r="CX355" s="501"/>
      <c r="CY355" s="501"/>
      <c r="CZ355" s="502"/>
      <c r="DA355" s="491"/>
      <c r="DB355" s="501"/>
      <c r="DC355" s="501"/>
      <c r="DD355" s="501"/>
      <c r="DE355" s="503"/>
      <c r="DF355" s="922"/>
      <c r="DG355" s="298"/>
      <c r="DH355" s="70"/>
      <c r="DI355" s="512"/>
      <c r="DJ355" s="513"/>
      <c r="DK355" s="513"/>
      <c r="DL355" s="514"/>
      <c r="DM355" s="515"/>
      <c r="DN355" s="515"/>
    </row>
    <row r="356" spans="1:118" ht="15" customHeight="1">
      <c r="A356" s="516"/>
      <c r="B356" s="516"/>
      <c r="C356" s="517"/>
      <c r="D356" s="921"/>
      <c r="E356" s="1079"/>
      <c r="F356" s="1080"/>
      <c r="G356" s="486"/>
      <c r="H356" s="483"/>
      <c r="I356" s="483"/>
      <c r="J356" s="483"/>
      <c r="K356" s="484"/>
      <c r="L356" s="483"/>
      <c r="M356" s="483"/>
      <c r="N356" s="483"/>
      <c r="O356" s="483"/>
      <c r="P356" s="485"/>
      <c r="Q356" s="486"/>
      <c r="R356" s="483"/>
      <c r="S356" s="483"/>
      <c r="T356" s="483"/>
      <c r="U356" s="484"/>
      <c r="V356" s="483"/>
      <c r="W356" s="483"/>
      <c r="X356" s="483"/>
      <c r="Y356" s="483"/>
      <c r="Z356" s="485"/>
      <c r="AA356" s="486"/>
      <c r="AB356" s="483"/>
      <c r="AC356" s="483"/>
      <c r="AD356" s="483"/>
      <c r="AE356" s="484"/>
      <c r="AF356" s="1"/>
      <c r="AG356" s="1"/>
      <c r="AH356" s="486"/>
      <c r="AI356" s="483"/>
      <c r="AJ356" s="483"/>
      <c r="AK356" s="483"/>
      <c r="AL356" s="484"/>
      <c r="AM356" s="486"/>
      <c r="AN356" s="483"/>
      <c r="AO356" s="483"/>
      <c r="AP356" s="483"/>
      <c r="AQ356" s="484"/>
      <c r="AR356" s="483"/>
      <c r="AS356" s="495"/>
      <c r="AT356" s="495"/>
      <c r="AU356" s="495"/>
      <c r="AV356" s="496"/>
      <c r="AW356" s="486"/>
      <c r="AX356" s="495"/>
      <c r="AY356" s="495"/>
      <c r="AZ356" s="495"/>
      <c r="BA356" s="497"/>
      <c r="BB356" s="483"/>
      <c r="BC356" s="483"/>
      <c r="BD356" s="483"/>
      <c r="BE356" s="483"/>
      <c r="BF356" s="485"/>
      <c r="BG356" s="486"/>
      <c r="BH356" s="483"/>
      <c r="BI356" s="483"/>
      <c r="BJ356" s="483"/>
      <c r="BK356" s="484"/>
      <c r="BL356" s="483"/>
      <c r="BM356" s="483"/>
      <c r="BN356" s="483"/>
      <c r="BO356" s="483"/>
      <c r="BP356" s="485"/>
      <c r="BQ356" s="486"/>
      <c r="BR356" s="483"/>
      <c r="BS356" s="483"/>
      <c r="BT356" s="483"/>
      <c r="BU356" s="484"/>
      <c r="BV356" s="486"/>
      <c r="BW356" s="483"/>
      <c r="BX356" s="483"/>
      <c r="BY356" s="483"/>
      <c r="BZ356" s="484"/>
      <c r="CA356" s="25"/>
      <c r="CB356" s="483"/>
      <c r="CC356" s="483"/>
      <c r="CD356" s="483"/>
      <c r="CE356" s="483"/>
      <c r="CF356" s="485"/>
      <c r="CG356" s="486"/>
      <c r="CH356" s="483"/>
      <c r="CI356" s="483"/>
      <c r="CJ356" s="483"/>
      <c r="CK356" s="484"/>
      <c r="CL356" s="483"/>
      <c r="CM356" s="495"/>
      <c r="CN356" s="495"/>
      <c r="CO356" s="495"/>
      <c r="CP356" s="496"/>
      <c r="CQ356" s="486"/>
      <c r="CR356" s="495"/>
      <c r="CS356" s="495"/>
      <c r="CT356" s="495"/>
      <c r="CU356" s="497"/>
      <c r="CV356" s="483"/>
      <c r="CW356" s="495"/>
      <c r="CX356" s="495"/>
      <c r="CY356" s="495"/>
      <c r="CZ356" s="496"/>
      <c r="DA356" s="486"/>
      <c r="DB356" s="495"/>
      <c r="DC356" s="495"/>
      <c r="DD356" s="495"/>
      <c r="DE356" s="497"/>
      <c r="DF356" s="924"/>
      <c r="DG356" s="296"/>
      <c r="DH356" s="68"/>
      <c r="DI356" s="504"/>
      <c r="DJ356" s="505"/>
      <c r="DK356" s="505"/>
      <c r="DL356" s="506"/>
      <c r="DM356" s="507"/>
      <c r="DN356" s="507"/>
    </row>
    <row r="357" spans="1:118" ht="15" customHeight="1">
      <c r="A357" s="519"/>
      <c r="B357" s="519"/>
      <c r="C357" s="520"/>
      <c r="D357" s="919"/>
      <c r="E357" s="1068"/>
      <c r="F357" s="1069"/>
      <c r="G357" s="487"/>
      <c r="H357" s="488"/>
      <c r="I357" s="488"/>
      <c r="J357" s="488"/>
      <c r="K357" s="489"/>
      <c r="L357" s="488"/>
      <c r="M357" s="488"/>
      <c r="N357" s="488"/>
      <c r="O357" s="488"/>
      <c r="P357" s="490"/>
      <c r="Q357" s="487"/>
      <c r="R357" s="488"/>
      <c r="S357" s="488"/>
      <c r="T357" s="488"/>
      <c r="U357" s="489"/>
      <c r="V357" s="488"/>
      <c r="W357" s="488"/>
      <c r="X357" s="488"/>
      <c r="Y357" s="488"/>
      <c r="Z357" s="490"/>
      <c r="AA357" s="487"/>
      <c r="AB357" s="488"/>
      <c r="AC357" s="488"/>
      <c r="AD357" s="488"/>
      <c r="AE357" s="489"/>
      <c r="AF357" s="1"/>
      <c r="AG357" s="1"/>
      <c r="AH357" s="487"/>
      <c r="AI357" s="488"/>
      <c r="AJ357" s="488"/>
      <c r="AK357" s="488"/>
      <c r="AL357" s="489"/>
      <c r="AM357" s="487"/>
      <c r="AN357" s="488"/>
      <c r="AO357" s="488"/>
      <c r="AP357" s="488"/>
      <c r="AQ357" s="489"/>
      <c r="AR357" s="488"/>
      <c r="AS357" s="498"/>
      <c r="AT357" s="498"/>
      <c r="AU357" s="498"/>
      <c r="AV357" s="499"/>
      <c r="AW357" s="487"/>
      <c r="AX357" s="498"/>
      <c r="AY357" s="498"/>
      <c r="AZ357" s="498"/>
      <c r="BA357" s="500"/>
      <c r="BB357" s="488"/>
      <c r="BC357" s="488"/>
      <c r="BD357" s="488"/>
      <c r="BE357" s="488"/>
      <c r="BF357" s="490"/>
      <c r="BG357" s="487"/>
      <c r="BH357" s="488"/>
      <c r="BI357" s="488"/>
      <c r="BJ357" s="488"/>
      <c r="BK357" s="489"/>
      <c r="BL357" s="488"/>
      <c r="BM357" s="488"/>
      <c r="BN357" s="488"/>
      <c r="BO357" s="488"/>
      <c r="BP357" s="490"/>
      <c r="BQ357" s="487"/>
      <c r="BR357" s="488"/>
      <c r="BS357" s="488"/>
      <c r="BT357" s="488"/>
      <c r="BU357" s="489"/>
      <c r="BV357" s="487"/>
      <c r="BW357" s="488"/>
      <c r="BX357" s="488"/>
      <c r="BY357" s="488"/>
      <c r="BZ357" s="489"/>
      <c r="CA357" s="26"/>
      <c r="CB357" s="488"/>
      <c r="CC357" s="488"/>
      <c r="CD357" s="488"/>
      <c r="CE357" s="488"/>
      <c r="CF357" s="490"/>
      <c r="CG357" s="487"/>
      <c r="CH357" s="488"/>
      <c r="CI357" s="488"/>
      <c r="CJ357" s="488"/>
      <c r="CK357" s="489"/>
      <c r="CL357" s="488"/>
      <c r="CM357" s="498"/>
      <c r="CN357" s="498"/>
      <c r="CO357" s="498"/>
      <c r="CP357" s="499"/>
      <c r="CQ357" s="487"/>
      <c r="CR357" s="498"/>
      <c r="CS357" s="498"/>
      <c r="CT357" s="498"/>
      <c r="CU357" s="500"/>
      <c r="CV357" s="488"/>
      <c r="CW357" s="498"/>
      <c r="CX357" s="498"/>
      <c r="CY357" s="498"/>
      <c r="CZ357" s="499"/>
      <c r="DA357" s="487"/>
      <c r="DB357" s="498"/>
      <c r="DC357" s="498"/>
      <c r="DD357" s="498"/>
      <c r="DE357" s="500"/>
      <c r="DF357" s="923"/>
      <c r="DG357" s="297"/>
      <c r="DH357" s="69"/>
      <c r="DI357" s="508"/>
      <c r="DJ357" s="509"/>
      <c r="DK357" s="509"/>
      <c r="DL357" s="510"/>
      <c r="DM357" s="511"/>
      <c r="DN357" s="511"/>
    </row>
    <row r="358" spans="1:118" ht="15" customHeight="1">
      <c r="A358" s="519"/>
      <c r="B358" s="519"/>
      <c r="C358" s="520"/>
      <c r="D358" s="919"/>
      <c r="E358" s="1068"/>
      <c r="F358" s="1069"/>
      <c r="G358" s="487"/>
      <c r="H358" s="488"/>
      <c r="I358" s="488"/>
      <c r="J358" s="488"/>
      <c r="K358" s="489"/>
      <c r="L358" s="488"/>
      <c r="M358" s="488"/>
      <c r="N358" s="488"/>
      <c r="O358" s="488"/>
      <c r="P358" s="490"/>
      <c r="Q358" s="487"/>
      <c r="R358" s="488"/>
      <c r="S358" s="488"/>
      <c r="T358" s="488"/>
      <c r="U358" s="489"/>
      <c r="V358" s="488"/>
      <c r="W358" s="488"/>
      <c r="X358" s="488"/>
      <c r="Y358" s="488"/>
      <c r="Z358" s="490"/>
      <c r="AA358" s="487"/>
      <c r="AB358" s="488"/>
      <c r="AC358" s="488"/>
      <c r="AD358" s="488"/>
      <c r="AE358" s="489"/>
      <c r="AF358" s="1"/>
      <c r="AG358" s="1"/>
      <c r="AH358" s="487"/>
      <c r="AI358" s="488"/>
      <c r="AJ358" s="488"/>
      <c r="AK358" s="488"/>
      <c r="AL358" s="489"/>
      <c r="AM358" s="487"/>
      <c r="AN358" s="488"/>
      <c r="AO358" s="488"/>
      <c r="AP358" s="488"/>
      <c r="AQ358" s="489"/>
      <c r="AR358" s="488"/>
      <c r="AS358" s="498"/>
      <c r="AT358" s="498"/>
      <c r="AU358" s="498"/>
      <c r="AV358" s="499"/>
      <c r="AW358" s="487"/>
      <c r="AX358" s="498"/>
      <c r="AY358" s="498"/>
      <c r="AZ358" s="498"/>
      <c r="BA358" s="500"/>
      <c r="BB358" s="488"/>
      <c r="BC358" s="488"/>
      <c r="BD358" s="488"/>
      <c r="BE358" s="488"/>
      <c r="BF358" s="490"/>
      <c r="BG358" s="487"/>
      <c r="BH358" s="488"/>
      <c r="BI358" s="488"/>
      <c r="BJ358" s="488"/>
      <c r="BK358" s="489"/>
      <c r="BL358" s="488"/>
      <c r="BM358" s="488"/>
      <c r="BN358" s="488"/>
      <c r="BO358" s="488"/>
      <c r="BP358" s="490"/>
      <c r="BQ358" s="487"/>
      <c r="BR358" s="488"/>
      <c r="BS358" s="488"/>
      <c r="BT358" s="488"/>
      <c r="BU358" s="489"/>
      <c r="BV358" s="487"/>
      <c r="BW358" s="488"/>
      <c r="BX358" s="488"/>
      <c r="BY358" s="488"/>
      <c r="BZ358" s="489"/>
      <c r="CA358" s="26"/>
      <c r="CB358" s="488"/>
      <c r="CC358" s="488"/>
      <c r="CD358" s="488"/>
      <c r="CE358" s="488"/>
      <c r="CF358" s="490"/>
      <c r="CG358" s="487"/>
      <c r="CH358" s="488"/>
      <c r="CI358" s="488"/>
      <c r="CJ358" s="488"/>
      <c r="CK358" s="489"/>
      <c r="CL358" s="488"/>
      <c r="CM358" s="498"/>
      <c r="CN358" s="498"/>
      <c r="CO358" s="498"/>
      <c r="CP358" s="499"/>
      <c r="CQ358" s="487"/>
      <c r="CR358" s="498"/>
      <c r="CS358" s="498"/>
      <c r="CT358" s="498"/>
      <c r="CU358" s="500"/>
      <c r="CV358" s="488"/>
      <c r="CW358" s="498"/>
      <c r="CX358" s="498"/>
      <c r="CY358" s="498"/>
      <c r="CZ358" s="499"/>
      <c r="DA358" s="487"/>
      <c r="DB358" s="498"/>
      <c r="DC358" s="498"/>
      <c r="DD358" s="498"/>
      <c r="DE358" s="500"/>
      <c r="DF358" s="923"/>
      <c r="DG358" s="297"/>
      <c r="DH358" s="69"/>
      <c r="DI358" s="508"/>
      <c r="DJ358" s="509"/>
      <c r="DK358" s="509"/>
      <c r="DL358" s="510"/>
      <c r="DM358" s="511"/>
      <c r="DN358" s="511"/>
    </row>
    <row r="359" spans="1:118" ht="15" customHeight="1">
      <c r="A359" s="519"/>
      <c r="B359" s="519"/>
      <c r="C359" s="520"/>
      <c r="D359" s="919"/>
      <c r="E359" s="1068"/>
      <c r="F359" s="1069"/>
      <c r="G359" s="487"/>
      <c r="H359" s="488"/>
      <c r="I359" s="488"/>
      <c r="J359" s="488"/>
      <c r="K359" s="489"/>
      <c r="L359" s="488"/>
      <c r="M359" s="488"/>
      <c r="N359" s="488"/>
      <c r="O359" s="488"/>
      <c r="P359" s="490"/>
      <c r="Q359" s="487"/>
      <c r="R359" s="488"/>
      <c r="S359" s="488"/>
      <c r="T359" s="488"/>
      <c r="U359" s="489"/>
      <c r="V359" s="488"/>
      <c r="W359" s="488"/>
      <c r="X359" s="488"/>
      <c r="Y359" s="488"/>
      <c r="Z359" s="490"/>
      <c r="AA359" s="487"/>
      <c r="AB359" s="488"/>
      <c r="AC359" s="488"/>
      <c r="AD359" s="488"/>
      <c r="AE359" s="489"/>
      <c r="AF359" s="1"/>
      <c r="AG359" s="1"/>
      <c r="AH359" s="487"/>
      <c r="AI359" s="488"/>
      <c r="AJ359" s="488"/>
      <c r="AK359" s="488"/>
      <c r="AL359" s="489"/>
      <c r="AM359" s="487"/>
      <c r="AN359" s="488"/>
      <c r="AO359" s="488"/>
      <c r="AP359" s="488"/>
      <c r="AQ359" s="489"/>
      <c r="AR359" s="488"/>
      <c r="AS359" s="498"/>
      <c r="AT359" s="498"/>
      <c r="AU359" s="498"/>
      <c r="AV359" s="499"/>
      <c r="AW359" s="487"/>
      <c r="AX359" s="498"/>
      <c r="AY359" s="498"/>
      <c r="AZ359" s="498"/>
      <c r="BA359" s="500"/>
      <c r="BB359" s="488"/>
      <c r="BC359" s="488"/>
      <c r="BD359" s="488"/>
      <c r="BE359" s="488"/>
      <c r="BF359" s="490"/>
      <c r="BG359" s="487"/>
      <c r="BH359" s="488"/>
      <c r="BI359" s="488"/>
      <c r="BJ359" s="488"/>
      <c r="BK359" s="489"/>
      <c r="BL359" s="488"/>
      <c r="BM359" s="488"/>
      <c r="BN359" s="488"/>
      <c r="BO359" s="488"/>
      <c r="BP359" s="490"/>
      <c r="BQ359" s="487"/>
      <c r="BR359" s="488"/>
      <c r="BS359" s="488"/>
      <c r="BT359" s="488"/>
      <c r="BU359" s="489"/>
      <c r="BV359" s="487"/>
      <c r="BW359" s="488"/>
      <c r="BX359" s="488"/>
      <c r="BY359" s="488"/>
      <c r="BZ359" s="489"/>
      <c r="CA359" s="26"/>
      <c r="CB359" s="488"/>
      <c r="CC359" s="488"/>
      <c r="CD359" s="488"/>
      <c r="CE359" s="488"/>
      <c r="CF359" s="490"/>
      <c r="CG359" s="487"/>
      <c r="CH359" s="488"/>
      <c r="CI359" s="488"/>
      <c r="CJ359" s="488"/>
      <c r="CK359" s="489"/>
      <c r="CL359" s="488"/>
      <c r="CM359" s="498"/>
      <c r="CN359" s="498"/>
      <c r="CO359" s="498"/>
      <c r="CP359" s="499"/>
      <c r="CQ359" s="487"/>
      <c r="CR359" s="498"/>
      <c r="CS359" s="498"/>
      <c r="CT359" s="498"/>
      <c r="CU359" s="500"/>
      <c r="CV359" s="488"/>
      <c r="CW359" s="498"/>
      <c r="CX359" s="498"/>
      <c r="CY359" s="498"/>
      <c r="CZ359" s="499"/>
      <c r="DA359" s="487"/>
      <c r="DB359" s="498"/>
      <c r="DC359" s="498"/>
      <c r="DD359" s="498"/>
      <c r="DE359" s="500"/>
      <c r="DF359" s="923"/>
      <c r="DG359" s="297"/>
      <c r="DH359" s="69"/>
      <c r="DI359" s="508"/>
      <c r="DJ359" s="509"/>
      <c r="DK359" s="509"/>
      <c r="DL359" s="510"/>
      <c r="DM359" s="511"/>
      <c r="DN359" s="511"/>
    </row>
    <row r="360" spans="1:118" ht="15" customHeight="1" thickBot="1">
      <c r="A360" s="522"/>
      <c r="B360" s="522"/>
      <c r="C360" s="523"/>
      <c r="D360" s="920"/>
      <c r="E360" s="1077"/>
      <c r="F360" s="1078"/>
      <c r="G360" s="491"/>
      <c r="H360" s="492"/>
      <c r="I360" s="492"/>
      <c r="J360" s="492"/>
      <c r="K360" s="493"/>
      <c r="L360" s="492"/>
      <c r="M360" s="492"/>
      <c r="N360" s="492"/>
      <c r="O360" s="492"/>
      <c r="P360" s="494"/>
      <c r="Q360" s="491"/>
      <c r="R360" s="492"/>
      <c r="S360" s="492"/>
      <c r="T360" s="492"/>
      <c r="U360" s="493"/>
      <c r="V360" s="492"/>
      <c r="W360" s="492"/>
      <c r="X360" s="492"/>
      <c r="Y360" s="492"/>
      <c r="Z360" s="494"/>
      <c r="AA360" s="491"/>
      <c r="AB360" s="492"/>
      <c r="AC360" s="492"/>
      <c r="AD360" s="492"/>
      <c r="AE360" s="493"/>
      <c r="AF360" s="1"/>
      <c r="AG360" s="1"/>
      <c r="AH360" s="491"/>
      <c r="AI360" s="492"/>
      <c r="AJ360" s="492"/>
      <c r="AK360" s="492"/>
      <c r="AL360" s="493"/>
      <c r="AM360" s="491"/>
      <c r="AN360" s="492"/>
      <c r="AO360" s="492"/>
      <c r="AP360" s="492"/>
      <c r="AQ360" s="493"/>
      <c r="AR360" s="492"/>
      <c r="AS360" s="501"/>
      <c r="AT360" s="501"/>
      <c r="AU360" s="501"/>
      <c r="AV360" s="502"/>
      <c r="AW360" s="491"/>
      <c r="AX360" s="501"/>
      <c r="AY360" s="501"/>
      <c r="AZ360" s="501"/>
      <c r="BA360" s="503"/>
      <c r="BB360" s="492"/>
      <c r="BC360" s="492"/>
      <c r="BD360" s="492"/>
      <c r="BE360" s="492"/>
      <c r="BF360" s="494"/>
      <c r="BG360" s="491"/>
      <c r="BH360" s="492"/>
      <c r="BI360" s="492"/>
      <c r="BJ360" s="492"/>
      <c r="BK360" s="493"/>
      <c r="BL360" s="492"/>
      <c r="BM360" s="492"/>
      <c r="BN360" s="492"/>
      <c r="BO360" s="492"/>
      <c r="BP360" s="494"/>
      <c r="BQ360" s="491"/>
      <c r="BR360" s="492"/>
      <c r="BS360" s="492"/>
      <c r="BT360" s="492"/>
      <c r="BU360" s="493"/>
      <c r="BV360" s="491"/>
      <c r="BW360" s="492"/>
      <c r="BX360" s="492"/>
      <c r="BY360" s="492"/>
      <c r="BZ360" s="493"/>
      <c r="CA360" s="27"/>
      <c r="CB360" s="492"/>
      <c r="CC360" s="492"/>
      <c r="CD360" s="492"/>
      <c r="CE360" s="492"/>
      <c r="CF360" s="494"/>
      <c r="CG360" s="491"/>
      <c r="CH360" s="492"/>
      <c r="CI360" s="492"/>
      <c r="CJ360" s="492"/>
      <c r="CK360" s="493"/>
      <c r="CL360" s="492"/>
      <c r="CM360" s="501"/>
      <c r="CN360" s="501"/>
      <c r="CO360" s="501"/>
      <c r="CP360" s="502"/>
      <c r="CQ360" s="491"/>
      <c r="CR360" s="501"/>
      <c r="CS360" s="501"/>
      <c r="CT360" s="501"/>
      <c r="CU360" s="503"/>
      <c r="CV360" s="492"/>
      <c r="CW360" s="501"/>
      <c r="CX360" s="501"/>
      <c r="CY360" s="501"/>
      <c r="CZ360" s="502"/>
      <c r="DA360" s="491"/>
      <c r="DB360" s="501"/>
      <c r="DC360" s="501"/>
      <c r="DD360" s="501"/>
      <c r="DE360" s="503"/>
      <c r="DF360" s="922"/>
      <c r="DG360" s="298"/>
      <c r="DH360" s="70"/>
      <c r="DI360" s="512"/>
      <c r="DJ360" s="513"/>
      <c r="DK360" s="513"/>
      <c r="DL360" s="514"/>
      <c r="DM360" s="515"/>
      <c r="DN360" s="515"/>
    </row>
    <row r="361" spans="1:118" ht="15" customHeight="1">
      <c r="A361" s="516"/>
      <c r="B361" s="516"/>
      <c r="C361" s="517"/>
      <c r="D361" s="921"/>
      <c r="E361" s="1079"/>
      <c r="F361" s="1080"/>
      <c r="G361" s="486"/>
      <c r="H361" s="483"/>
      <c r="I361" s="483"/>
      <c r="J361" s="483"/>
      <c r="K361" s="484"/>
      <c r="L361" s="483"/>
      <c r="M361" s="483"/>
      <c r="N361" s="483"/>
      <c r="O361" s="483"/>
      <c r="P361" s="485"/>
      <c r="Q361" s="486"/>
      <c r="R361" s="483"/>
      <c r="S361" s="483"/>
      <c r="T361" s="483"/>
      <c r="U361" s="484"/>
      <c r="V361" s="483"/>
      <c r="W361" s="483"/>
      <c r="X361" s="483"/>
      <c r="Y361" s="483"/>
      <c r="Z361" s="485"/>
      <c r="AA361" s="486"/>
      <c r="AB361" s="483"/>
      <c r="AC361" s="483"/>
      <c r="AD361" s="483"/>
      <c r="AE361" s="484"/>
      <c r="AF361" s="1"/>
      <c r="AG361" s="1"/>
      <c r="AH361" s="486"/>
      <c r="AI361" s="483"/>
      <c r="AJ361" s="483"/>
      <c r="AK361" s="483"/>
      <c r="AL361" s="484"/>
      <c r="AM361" s="486"/>
      <c r="AN361" s="483"/>
      <c r="AO361" s="483"/>
      <c r="AP361" s="483"/>
      <c r="AQ361" s="484"/>
      <c r="AR361" s="483"/>
      <c r="AS361" s="495"/>
      <c r="AT361" s="495"/>
      <c r="AU361" s="495"/>
      <c r="AV361" s="496"/>
      <c r="AW361" s="486"/>
      <c r="AX361" s="495"/>
      <c r="AY361" s="495"/>
      <c r="AZ361" s="495"/>
      <c r="BA361" s="497"/>
      <c r="BB361" s="483"/>
      <c r="BC361" s="483"/>
      <c r="BD361" s="483"/>
      <c r="BE361" s="483"/>
      <c r="BF361" s="485"/>
      <c r="BG361" s="486"/>
      <c r="BH361" s="483"/>
      <c r="BI361" s="483"/>
      <c r="BJ361" s="483"/>
      <c r="BK361" s="484"/>
      <c r="BL361" s="483"/>
      <c r="BM361" s="483"/>
      <c r="BN361" s="483"/>
      <c r="BO361" s="483"/>
      <c r="BP361" s="485"/>
      <c r="BQ361" s="486"/>
      <c r="BR361" s="483"/>
      <c r="BS361" s="483"/>
      <c r="BT361" s="483"/>
      <c r="BU361" s="484"/>
      <c r="BV361" s="486"/>
      <c r="BW361" s="483"/>
      <c r="BX361" s="483"/>
      <c r="BY361" s="483"/>
      <c r="BZ361" s="484"/>
      <c r="CA361" s="25"/>
      <c r="CB361" s="483"/>
      <c r="CC361" s="483"/>
      <c r="CD361" s="483"/>
      <c r="CE361" s="483"/>
      <c r="CF361" s="485"/>
      <c r="CG361" s="486"/>
      <c r="CH361" s="483"/>
      <c r="CI361" s="483"/>
      <c r="CJ361" s="483"/>
      <c r="CK361" s="484"/>
      <c r="CL361" s="483"/>
      <c r="CM361" s="495"/>
      <c r="CN361" s="495"/>
      <c r="CO361" s="495"/>
      <c r="CP361" s="496"/>
      <c r="CQ361" s="486"/>
      <c r="CR361" s="495"/>
      <c r="CS361" s="495"/>
      <c r="CT361" s="495"/>
      <c r="CU361" s="497"/>
      <c r="CV361" s="483"/>
      <c r="CW361" s="495"/>
      <c r="CX361" s="495"/>
      <c r="CY361" s="495"/>
      <c r="CZ361" s="496"/>
      <c r="DA361" s="486"/>
      <c r="DB361" s="495"/>
      <c r="DC361" s="495"/>
      <c r="DD361" s="495"/>
      <c r="DE361" s="497"/>
      <c r="DF361" s="924"/>
      <c r="DG361" s="296"/>
      <c r="DH361" s="68"/>
      <c r="DI361" s="504"/>
      <c r="DJ361" s="505"/>
      <c r="DK361" s="505"/>
      <c r="DL361" s="506"/>
      <c r="DM361" s="507"/>
      <c r="DN361" s="507"/>
    </row>
    <row r="362" spans="1:118" ht="15" customHeight="1">
      <c r="A362" s="519"/>
      <c r="B362" s="519"/>
      <c r="C362" s="520"/>
      <c r="D362" s="919"/>
      <c r="E362" s="1068"/>
      <c r="F362" s="1069"/>
      <c r="G362" s="487"/>
      <c r="H362" s="488"/>
      <c r="I362" s="488"/>
      <c r="J362" s="488"/>
      <c r="K362" s="489"/>
      <c r="L362" s="488"/>
      <c r="M362" s="488"/>
      <c r="N362" s="488"/>
      <c r="O362" s="488"/>
      <c r="P362" s="490"/>
      <c r="Q362" s="487"/>
      <c r="R362" s="488"/>
      <c r="S362" s="488"/>
      <c r="T362" s="488"/>
      <c r="U362" s="489"/>
      <c r="V362" s="488"/>
      <c r="W362" s="488"/>
      <c r="X362" s="488"/>
      <c r="Y362" s="488"/>
      <c r="Z362" s="490"/>
      <c r="AA362" s="487"/>
      <c r="AB362" s="488"/>
      <c r="AC362" s="488"/>
      <c r="AD362" s="488"/>
      <c r="AE362" s="489"/>
      <c r="AF362" s="1"/>
      <c r="AG362" s="1"/>
      <c r="AH362" s="487"/>
      <c r="AI362" s="488"/>
      <c r="AJ362" s="488"/>
      <c r="AK362" s="488"/>
      <c r="AL362" s="489"/>
      <c r="AM362" s="487"/>
      <c r="AN362" s="488"/>
      <c r="AO362" s="488"/>
      <c r="AP362" s="488"/>
      <c r="AQ362" s="489"/>
      <c r="AR362" s="488"/>
      <c r="AS362" s="498"/>
      <c r="AT362" s="498"/>
      <c r="AU362" s="498"/>
      <c r="AV362" s="499"/>
      <c r="AW362" s="487"/>
      <c r="AX362" s="498"/>
      <c r="AY362" s="498"/>
      <c r="AZ362" s="498"/>
      <c r="BA362" s="500"/>
      <c r="BB362" s="488"/>
      <c r="BC362" s="488"/>
      <c r="BD362" s="488"/>
      <c r="BE362" s="488"/>
      <c r="BF362" s="490"/>
      <c r="BG362" s="487"/>
      <c r="BH362" s="488"/>
      <c r="BI362" s="488"/>
      <c r="BJ362" s="488"/>
      <c r="BK362" s="489"/>
      <c r="BL362" s="488"/>
      <c r="BM362" s="488"/>
      <c r="BN362" s="488"/>
      <c r="BO362" s="488"/>
      <c r="BP362" s="490"/>
      <c r="BQ362" s="487"/>
      <c r="BR362" s="488"/>
      <c r="BS362" s="488"/>
      <c r="BT362" s="488"/>
      <c r="BU362" s="489"/>
      <c r="BV362" s="487"/>
      <c r="BW362" s="488"/>
      <c r="BX362" s="488"/>
      <c r="BY362" s="488"/>
      <c r="BZ362" s="489"/>
      <c r="CA362" s="26"/>
      <c r="CB362" s="488"/>
      <c r="CC362" s="488"/>
      <c r="CD362" s="488"/>
      <c r="CE362" s="488"/>
      <c r="CF362" s="490"/>
      <c r="CG362" s="487"/>
      <c r="CH362" s="488"/>
      <c r="CI362" s="488"/>
      <c r="CJ362" s="488"/>
      <c r="CK362" s="489"/>
      <c r="CL362" s="488"/>
      <c r="CM362" s="498"/>
      <c r="CN362" s="498"/>
      <c r="CO362" s="498"/>
      <c r="CP362" s="499"/>
      <c r="CQ362" s="487"/>
      <c r="CR362" s="498"/>
      <c r="CS362" s="498"/>
      <c r="CT362" s="498"/>
      <c r="CU362" s="500"/>
      <c r="CV362" s="488"/>
      <c r="CW362" s="498"/>
      <c r="CX362" s="498"/>
      <c r="CY362" s="498"/>
      <c r="CZ362" s="499"/>
      <c r="DA362" s="487"/>
      <c r="DB362" s="498"/>
      <c r="DC362" s="498"/>
      <c r="DD362" s="498"/>
      <c r="DE362" s="500"/>
      <c r="DF362" s="923"/>
      <c r="DG362" s="297"/>
      <c r="DH362" s="69"/>
      <c r="DI362" s="508"/>
      <c r="DJ362" s="509"/>
      <c r="DK362" s="509"/>
      <c r="DL362" s="510"/>
      <c r="DM362" s="511"/>
      <c r="DN362" s="511"/>
    </row>
    <row r="363" spans="1:118" ht="15" customHeight="1">
      <c r="A363" s="519"/>
      <c r="B363" s="519"/>
      <c r="C363" s="520"/>
      <c r="D363" s="919"/>
      <c r="E363" s="1068"/>
      <c r="F363" s="1069"/>
      <c r="G363" s="487"/>
      <c r="H363" s="488"/>
      <c r="I363" s="488"/>
      <c r="J363" s="488"/>
      <c r="K363" s="489"/>
      <c r="L363" s="488"/>
      <c r="M363" s="488"/>
      <c r="N363" s="488"/>
      <c r="O363" s="488"/>
      <c r="P363" s="490"/>
      <c r="Q363" s="487"/>
      <c r="R363" s="488"/>
      <c r="S363" s="488"/>
      <c r="T363" s="488"/>
      <c r="U363" s="489"/>
      <c r="V363" s="488"/>
      <c r="W363" s="488"/>
      <c r="X363" s="488"/>
      <c r="Y363" s="488"/>
      <c r="Z363" s="490"/>
      <c r="AA363" s="487"/>
      <c r="AB363" s="488"/>
      <c r="AC363" s="488"/>
      <c r="AD363" s="488"/>
      <c r="AE363" s="489"/>
      <c r="AF363" s="1"/>
      <c r="AG363" s="1"/>
      <c r="AH363" s="487"/>
      <c r="AI363" s="488"/>
      <c r="AJ363" s="488"/>
      <c r="AK363" s="488"/>
      <c r="AL363" s="489"/>
      <c r="AM363" s="487"/>
      <c r="AN363" s="488"/>
      <c r="AO363" s="488"/>
      <c r="AP363" s="488"/>
      <c r="AQ363" s="489"/>
      <c r="AR363" s="488"/>
      <c r="AS363" s="498"/>
      <c r="AT363" s="498"/>
      <c r="AU363" s="498"/>
      <c r="AV363" s="499"/>
      <c r="AW363" s="487"/>
      <c r="AX363" s="498"/>
      <c r="AY363" s="498"/>
      <c r="AZ363" s="498"/>
      <c r="BA363" s="500"/>
      <c r="BB363" s="488"/>
      <c r="BC363" s="488"/>
      <c r="BD363" s="488"/>
      <c r="BE363" s="488"/>
      <c r="BF363" s="490"/>
      <c r="BG363" s="487"/>
      <c r="BH363" s="488"/>
      <c r="BI363" s="488"/>
      <c r="BJ363" s="488"/>
      <c r="BK363" s="489"/>
      <c r="BL363" s="488"/>
      <c r="BM363" s="488"/>
      <c r="BN363" s="488"/>
      <c r="BO363" s="488"/>
      <c r="BP363" s="490"/>
      <c r="BQ363" s="487"/>
      <c r="BR363" s="488"/>
      <c r="BS363" s="488"/>
      <c r="BT363" s="488"/>
      <c r="BU363" s="489"/>
      <c r="BV363" s="487"/>
      <c r="BW363" s="488"/>
      <c r="BX363" s="488"/>
      <c r="BY363" s="488"/>
      <c r="BZ363" s="489"/>
      <c r="CA363" s="26"/>
      <c r="CB363" s="488"/>
      <c r="CC363" s="488"/>
      <c r="CD363" s="488"/>
      <c r="CE363" s="488"/>
      <c r="CF363" s="490"/>
      <c r="CG363" s="487"/>
      <c r="CH363" s="488"/>
      <c r="CI363" s="488"/>
      <c r="CJ363" s="488"/>
      <c r="CK363" s="489"/>
      <c r="CL363" s="488"/>
      <c r="CM363" s="498"/>
      <c r="CN363" s="498"/>
      <c r="CO363" s="498"/>
      <c r="CP363" s="499"/>
      <c r="CQ363" s="487"/>
      <c r="CR363" s="498"/>
      <c r="CS363" s="498"/>
      <c r="CT363" s="498"/>
      <c r="CU363" s="500"/>
      <c r="CV363" s="488"/>
      <c r="CW363" s="498"/>
      <c r="CX363" s="498"/>
      <c r="CY363" s="498"/>
      <c r="CZ363" s="499"/>
      <c r="DA363" s="487"/>
      <c r="DB363" s="498"/>
      <c r="DC363" s="498"/>
      <c r="DD363" s="498"/>
      <c r="DE363" s="500"/>
      <c r="DF363" s="923"/>
      <c r="DG363" s="297"/>
      <c r="DH363" s="69"/>
      <c r="DI363" s="508"/>
      <c r="DJ363" s="509"/>
      <c r="DK363" s="509"/>
      <c r="DL363" s="510"/>
      <c r="DM363" s="511"/>
      <c r="DN363" s="511"/>
    </row>
    <row r="364" spans="1:118" ht="15" customHeight="1">
      <c r="A364" s="519"/>
      <c r="B364" s="519"/>
      <c r="C364" s="520"/>
      <c r="D364" s="919"/>
      <c r="E364" s="1068"/>
      <c r="F364" s="1069"/>
      <c r="G364" s="487"/>
      <c r="H364" s="488"/>
      <c r="I364" s="488"/>
      <c r="J364" s="488"/>
      <c r="K364" s="489"/>
      <c r="L364" s="488"/>
      <c r="M364" s="488"/>
      <c r="N364" s="488"/>
      <c r="O364" s="488"/>
      <c r="P364" s="490"/>
      <c r="Q364" s="487"/>
      <c r="R364" s="488"/>
      <c r="S364" s="488"/>
      <c r="T364" s="488"/>
      <c r="U364" s="489"/>
      <c r="V364" s="488"/>
      <c r="W364" s="488"/>
      <c r="X364" s="488"/>
      <c r="Y364" s="488"/>
      <c r="Z364" s="490"/>
      <c r="AA364" s="487"/>
      <c r="AB364" s="488"/>
      <c r="AC364" s="488"/>
      <c r="AD364" s="488"/>
      <c r="AE364" s="489"/>
      <c r="AF364" s="1"/>
      <c r="AG364" s="1"/>
      <c r="AH364" s="487"/>
      <c r="AI364" s="488"/>
      <c r="AJ364" s="488"/>
      <c r="AK364" s="488"/>
      <c r="AL364" s="489"/>
      <c r="AM364" s="487"/>
      <c r="AN364" s="488"/>
      <c r="AO364" s="488"/>
      <c r="AP364" s="488"/>
      <c r="AQ364" s="489"/>
      <c r="AR364" s="488"/>
      <c r="AS364" s="498"/>
      <c r="AT364" s="498"/>
      <c r="AU364" s="498"/>
      <c r="AV364" s="499"/>
      <c r="AW364" s="487"/>
      <c r="AX364" s="498"/>
      <c r="AY364" s="498"/>
      <c r="AZ364" s="498"/>
      <c r="BA364" s="500"/>
      <c r="BB364" s="488"/>
      <c r="BC364" s="488"/>
      <c r="BD364" s="488"/>
      <c r="BE364" s="488"/>
      <c r="BF364" s="490"/>
      <c r="BG364" s="487"/>
      <c r="BH364" s="488"/>
      <c r="BI364" s="488"/>
      <c r="BJ364" s="488"/>
      <c r="BK364" s="489"/>
      <c r="BL364" s="488"/>
      <c r="BM364" s="488"/>
      <c r="BN364" s="488"/>
      <c r="BO364" s="488"/>
      <c r="BP364" s="490"/>
      <c r="BQ364" s="487"/>
      <c r="BR364" s="488"/>
      <c r="BS364" s="488"/>
      <c r="BT364" s="488"/>
      <c r="BU364" s="489"/>
      <c r="BV364" s="487"/>
      <c r="BW364" s="488"/>
      <c r="BX364" s="488"/>
      <c r="BY364" s="488"/>
      <c r="BZ364" s="489"/>
      <c r="CA364" s="26"/>
      <c r="CB364" s="488"/>
      <c r="CC364" s="488"/>
      <c r="CD364" s="488"/>
      <c r="CE364" s="488"/>
      <c r="CF364" s="490"/>
      <c r="CG364" s="487"/>
      <c r="CH364" s="488"/>
      <c r="CI364" s="488"/>
      <c r="CJ364" s="488"/>
      <c r="CK364" s="489"/>
      <c r="CL364" s="488"/>
      <c r="CM364" s="498"/>
      <c r="CN364" s="498"/>
      <c r="CO364" s="498"/>
      <c r="CP364" s="499"/>
      <c r="CQ364" s="487"/>
      <c r="CR364" s="498"/>
      <c r="CS364" s="498"/>
      <c r="CT364" s="498"/>
      <c r="CU364" s="500"/>
      <c r="CV364" s="488"/>
      <c r="CW364" s="498"/>
      <c r="CX364" s="498"/>
      <c r="CY364" s="498"/>
      <c r="CZ364" s="499"/>
      <c r="DA364" s="487"/>
      <c r="DB364" s="498"/>
      <c r="DC364" s="498"/>
      <c r="DD364" s="498"/>
      <c r="DE364" s="500"/>
      <c r="DF364" s="923"/>
      <c r="DG364" s="297"/>
      <c r="DH364" s="69"/>
      <c r="DI364" s="508"/>
      <c r="DJ364" s="509"/>
      <c r="DK364" s="509"/>
      <c r="DL364" s="510"/>
      <c r="DM364" s="511"/>
      <c r="DN364" s="511"/>
    </row>
    <row r="365" spans="1:118" ht="15" customHeight="1" thickBot="1">
      <c r="A365" s="522"/>
      <c r="B365" s="522"/>
      <c r="C365" s="523"/>
      <c r="D365" s="920"/>
      <c r="E365" s="1077"/>
      <c r="F365" s="1078"/>
      <c r="G365" s="491"/>
      <c r="H365" s="492"/>
      <c r="I365" s="492"/>
      <c r="J365" s="492"/>
      <c r="K365" s="493"/>
      <c r="L365" s="492"/>
      <c r="M365" s="492"/>
      <c r="N365" s="492"/>
      <c r="O365" s="492"/>
      <c r="P365" s="494"/>
      <c r="Q365" s="491"/>
      <c r="R365" s="492"/>
      <c r="S365" s="492"/>
      <c r="T365" s="492"/>
      <c r="U365" s="493"/>
      <c r="V365" s="492"/>
      <c r="W365" s="492"/>
      <c r="X365" s="492"/>
      <c r="Y365" s="492"/>
      <c r="Z365" s="494"/>
      <c r="AA365" s="491"/>
      <c r="AB365" s="492"/>
      <c r="AC365" s="492"/>
      <c r="AD365" s="492"/>
      <c r="AE365" s="493"/>
      <c r="AF365" s="1"/>
      <c r="AG365" s="1"/>
      <c r="AH365" s="491"/>
      <c r="AI365" s="492"/>
      <c r="AJ365" s="492"/>
      <c r="AK365" s="492"/>
      <c r="AL365" s="493"/>
      <c r="AM365" s="491"/>
      <c r="AN365" s="492"/>
      <c r="AO365" s="492"/>
      <c r="AP365" s="492"/>
      <c r="AQ365" s="493"/>
      <c r="AR365" s="492"/>
      <c r="AS365" s="501"/>
      <c r="AT365" s="501"/>
      <c r="AU365" s="501"/>
      <c r="AV365" s="502"/>
      <c r="AW365" s="491"/>
      <c r="AX365" s="501"/>
      <c r="AY365" s="501"/>
      <c r="AZ365" s="501"/>
      <c r="BA365" s="503"/>
      <c r="BB365" s="492"/>
      <c r="BC365" s="492"/>
      <c r="BD365" s="492"/>
      <c r="BE365" s="492"/>
      <c r="BF365" s="494"/>
      <c r="BG365" s="491"/>
      <c r="BH365" s="492"/>
      <c r="BI365" s="492"/>
      <c r="BJ365" s="492"/>
      <c r="BK365" s="493"/>
      <c r="BL365" s="492"/>
      <c r="BM365" s="492"/>
      <c r="BN365" s="492"/>
      <c r="BO365" s="492"/>
      <c r="BP365" s="494"/>
      <c r="BQ365" s="491"/>
      <c r="BR365" s="492"/>
      <c r="BS365" s="492"/>
      <c r="BT365" s="492"/>
      <c r="BU365" s="493"/>
      <c r="BV365" s="491"/>
      <c r="BW365" s="492"/>
      <c r="BX365" s="492"/>
      <c r="BY365" s="492"/>
      <c r="BZ365" s="493"/>
      <c r="CA365" s="27"/>
      <c r="CB365" s="492"/>
      <c r="CC365" s="492"/>
      <c r="CD365" s="492"/>
      <c r="CE365" s="492"/>
      <c r="CF365" s="494"/>
      <c r="CG365" s="491"/>
      <c r="CH365" s="492"/>
      <c r="CI365" s="492"/>
      <c r="CJ365" s="492"/>
      <c r="CK365" s="493"/>
      <c r="CL365" s="492"/>
      <c r="CM365" s="501"/>
      <c r="CN365" s="501"/>
      <c r="CO365" s="501"/>
      <c r="CP365" s="502"/>
      <c r="CQ365" s="491"/>
      <c r="CR365" s="501"/>
      <c r="CS365" s="501"/>
      <c r="CT365" s="501"/>
      <c r="CU365" s="503"/>
      <c r="CV365" s="492"/>
      <c r="CW365" s="501"/>
      <c r="CX365" s="501"/>
      <c r="CY365" s="501"/>
      <c r="CZ365" s="502"/>
      <c r="DA365" s="491"/>
      <c r="DB365" s="501"/>
      <c r="DC365" s="501"/>
      <c r="DD365" s="501"/>
      <c r="DE365" s="503"/>
      <c r="DF365" s="922"/>
      <c r="DG365" s="298"/>
      <c r="DH365" s="70"/>
      <c r="DI365" s="512"/>
      <c r="DJ365" s="513"/>
      <c r="DK365" s="513"/>
      <c r="DL365" s="514"/>
      <c r="DM365" s="515"/>
      <c r="DN365" s="515"/>
    </row>
    <row r="366" spans="1:118" ht="15" customHeight="1">
      <c r="A366" s="516"/>
      <c r="B366" s="516"/>
      <c r="C366" s="517"/>
      <c r="D366" s="921"/>
      <c r="E366" s="1079"/>
      <c r="F366" s="1080"/>
      <c r="G366" s="486"/>
      <c r="H366" s="483"/>
      <c r="I366" s="483"/>
      <c r="J366" s="483"/>
      <c r="K366" s="484"/>
      <c r="L366" s="483"/>
      <c r="M366" s="483"/>
      <c r="N366" s="483"/>
      <c r="O366" s="483"/>
      <c r="P366" s="485"/>
      <c r="Q366" s="486"/>
      <c r="R366" s="483"/>
      <c r="S366" s="483"/>
      <c r="T366" s="483"/>
      <c r="U366" s="484"/>
      <c r="V366" s="483"/>
      <c r="W366" s="483"/>
      <c r="X366" s="483"/>
      <c r="Y366" s="483"/>
      <c r="Z366" s="485"/>
      <c r="AA366" s="486"/>
      <c r="AB366" s="483"/>
      <c r="AC366" s="483"/>
      <c r="AD366" s="483"/>
      <c r="AE366" s="484"/>
      <c r="AF366" s="1"/>
      <c r="AG366" s="1"/>
      <c r="AH366" s="486"/>
      <c r="AI366" s="483"/>
      <c r="AJ366" s="483"/>
      <c r="AK366" s="483"/>
      <c r="AL366" s="484"/>
      <c r="AM366" s="486"/>
      <c r="AN366" s="483"/>
      <c r="AO366" s="483"/>
      <c r="AP366" s="483"/>
      <c r="AQ366" s="484"/>
      <c r="AR366" s="483"/>
      <c r="AS366" s="495"/>
      <c r="AT366" s="495"/>
      <c r="AU366" s="495"/>
      <c r="AV366" s="496"/>
      <c r="AW366" s="486"/>
      <c r="AX366" s="495"/>
      <c r="AY366" s="495"/>
      <c r="AZ366" s="495"/>
      <c r="BA366" s="497"/>
      <c r="BB366" s="483"/>
      <c r="BC366" s="483"/>
      <c r="BD366" s="483"/>
      <c r="BE366" s="483"/>
      <c r="BF366" s="485"/>
      <c r="BG366" s="486"/>
      <c r="BH366" s="483"/>
      <c r="BI366" s="483"/>
      <c r="BJ366" s="483"/>
      <c r="BK366" s="484"/>
      <c r="BL366" s="483"/>
      <c r="BM366" s="483"/>
      <c r="BN366" s="483"/>
      <c r="BO366" s="483"/>
      <c r="BP366" s="485"/>
      <c r="BQ366" s="486"/>
      <c r="BR366" s="483"/>
      <c r="BS366" s="483"/>
      <c r="BT366" s="483"/>
      <c r="BU366" s="484"/>
      <c r="BV366" s="486"/>
      <c r="BW366" s="483"/>
      <c r="BX366" s="483"/>
      <c r="BY366" s="483"/>
      <c r="BZ366" s="484"/>
      <c r="CA366" s="25"/>
      <c r="CB366" s="483"/>
      <c r="CC366" s="483"/>
      <c r="CD366" s="483"/>
      <c r="CE366" s="483"/>
      <c r="CF366" s="485"/>
      <c r="CG366" s="486"/>
      <c r="CH366" s="483"/>
      <c r="CI366" s="483"/>
      <c r="CJ366" s="483"/>
      <c r="CK366" s="484"/>
      <c r="CL366" s="483"/>
      <c r="CM366" s="495"/>
      <c r="CN366" s="495"/>
      <c r="CO366" s="495"/>
      <c r="CP366" s="496"/>
      <c r="CQ366" s="486"/>
      <c r="CR366" s="495"/>
      <c r="CS366" s="495"/>
      <c r="CT366" s="495"/>
      <c r="CU366" s="497"/>
      <c r="CV366" s="483"/>
      <c r="CW366" s="495"/>
      <c r="CX366" s="495"/>
      <c r="CY366" s="495"/>
      <c r="CZ366" s="496"/>
      <c r="DA366" s="486"/>
      <c r="DB366" s="495"/>
      <c r="DC366" s="495"/>
      <c r="DD366" s="495"/>
      <c r="DE366" s="497"/>
      <c r="DF366" s="924"/>
      <c r="DG366" s="296"/>
      <c r="DH366" s="68"/>
      <c r="DI366" s="504"/>
      <c r="DJ366" s="505"/>
      <c r="DK366" s="505"/>
      <c r="DL366" s="506"/>
      <c r="DM366" s="507"/>
      <c r="DN366" s="507"/>
    </row>
    <row r="367" spans="1:118" ht="15" customHeight="1">
      <c r="A367" s="519"/>
      <c r="B367" s="519"/>
      <c r="C367" s="520"/>
      <c r="D367" s="919"/>
      <c r="E367" s="1068"/>
      <c r="F367" s="1069"/>
      <c r="G367" s="487"/>
      <c r="H367" s="488"/>
      <c r="I367" s="488"/>
      <c r="J367" s="488"/>
      <c r="K367" s="489"/>
      <c r="L367" s="488"/>
      <c r="M367" s="488"/>
      <c r="N367" s="488"/>
      <c r="O367" s="488"/>
      <c r="P367" s="490"/>
      <c r="Q367" s="487"/>
      <c r="R367" s="488"/>
      <c r="S367" s="488"/>
      <c r="T367" s="488"/>
      <c r="U367" s="489"/>
      <c r="V367" s="488"/>
      <c r="W367" s="488"/>
      <c r="X367" s="488"/>
      <c r="Y367" s="488"/>
      <c r="Z367" s="490"/>
      <c r="AA367" s="487"/>
      <c r="AB367" s="488"/>
      <c r="AC367" s="488"/>
      <c r="AD367" s="488"/>
      <c r="AE367" s="489"/>
      <c r="AF367" s="1"/>
      <c r="AG367" s="1"/>
      <c r="AH367" s="487"/>
      <c r="AI367" s="488"/>
      <c r="AJ367" s="488"/>
      <c r="AK367" s="488"/>
      <c r="AL367" s="489"/>
      <c r="AM367" s="487"/>
      <c r="AN367" s="488"/>
      <c r="AO367" s="488"/>
      <c r="AP367" s="488"/>
      <c r="AQ367" s="489"/>
      <c r="AR367" s="488"/>
      <c r="AS367" s="498"/>
      <c r="AT367" s="498"/>
      <c r="AU367" s="498"/>
      <c r="AV367" s="499"/>
      <c r="AW367" s="487"/>
      <c r="AX367" s="498"/>
      <c r="AY367" s="498"/>
      <c r="AZ367" s="498"/>
      <c r="BA367" s="500"/>
      <c r="BB367" s="488"/>
      <c r="BC367" s="488"/>
      <c r="BD367" s="488"/>
      <c r="BE367" s="488"/>
      <c r="BF367" s="490"/>
      <c r="BG367" s="487"/>
      <c r="BH367" s="488"/>
      <c r="BI367" s="488"/>
      <c r="BJ367" s="488"/>
      <c r="BK367" s="489"/>
      <c r="BL367" s="488"/>
      <c r="BM367" s="488"/>
      <c r="BN367" s="488"/>
      <c r="BO367" s="488"/>
      <c r="BP367" s="490"/>
      <c r="BQ367" s="487"/>
      <c r="BR367" s="488"/>
      <c r="BS367" s="488"/>
      <c r="BT367" s="488"/>
      <c r="BU367" s="489"/>
      <c r="BV367" s="487"/>
      <c r="BW367" s="488"/>
      <c r="BX367" s="488"/>
      <c r="BY367" s="488"/>
      <c r="BZ367" s="489"/>
      <c r="CA367" s="26"/>
      <c r="CB367" s="488"/>
      <c r="CC367" s="488"/>
      <c r="CD367" s="488"/>
      <c r="CE367" s="488"/>
      <c r="CF367" s="490"/>
      <c r="CG367" s="487"/>
      <c r="CH367" s="488"/>
      <c r="CI367" s="488"/>
      <c r="CJ367" s="488"/>
      <c r="CK367" s="489"/>
      <c r="CL367" s="488"/>
      <c r="CM367" s="498"/>
      <c r="CN367" s="498"/>
      <c r="CO367" s="498"/>
      <c r="CP367" s="499"/>
      <c r="CQ367" s="487"/>
      <c r="CR367" s="498"/>
      <c r="CS367" s="498"/>
      <c r="CT367" s="498"/>
      <c r="CU367" s="500"/>
      <c r="CV367" s="488"/>
      <c r="CW367" s="498"/>
      <c r="CX367" s="498"/>
      <c r="CY367" s="498"/>
      <c r="CZ367" s="499"/>
      <c r="DA367" s="487"/>
      <c r="DB367" s="498"/>
      <c r="DC367" s="498"/>
      <c r="DD367" s="498"/>
      <c r="DE367" s="500"/>
      <c r="DF367" s="923"/>
      <c r="DG367" s="297"/>
      <c r="DH367" s="69"/>
      <c r="DI367" s="508"/>
      <c r="DJ367" s="509"/>
      <c r="DK367" s="509"/>
      <c r="DL367" s="510"/>
      <c r="DM367" s="511"/>
      <c r="DN367" s="511"/>
    </row>
    <row r="368" spans="1:118" ht="15" customHeight="1">
      <c r="A368" s="519"/>
      <c r="B368" s="519"/>
      <c r="C368" s="520"/>
      <c r="D368" s="919"/>
      <c r="E368" s="1068"/>
      <c r="F368" s="1069"/>
      <c r="G368" s="487"/>
      <c r="H368" s="488"/>
      <c r="I368" s="488"/>
      <c r="J368" s="488"/>
      <c r="K368" s="489"/>
      <c r="L368" s="488"/>
      <c r="M368" s="488"/>
      <c r="N368" s="488"/>
      <c r="O368" s="488"/>
      <c r="P368" s="490"/>
      <c r="Q368" s="487"/>
      <c r="R368" s="488"/>
      <c r="S368" s="488"/>
      <c r="T368" s="488"/>
      <c r="U368" s="489"/>
      <c r="V368" s="488"/>
      <c r="W368" s="488"/>
      <c r="X368" s="488"/>
      <c r="Y368" s="488"/>
      <c r="Z368" s="490"/>
      <c r="AA368" s="487"/>
      <c r="AB368" s="488"/>
      <c r="AC368" s="488"/>
      <c r="AD368" s="488"/>
      <c r="AE368" s="489"/>
      <c r="AF368" s="1"/>
      <c r="AG368" s="1"/>
      <c r="AH368" s="487"/>
      <c r="AI368" s="488"/>
      <c r="AJ368" s="488"/>
      <c r="AK368" s="488"/>
      <c r="AL368" s="489"/>
      <c r="AM368" s="487"/>
      <c r="AN368" s="488"/>
      <c r="AO368" s="488"/>
      <c r="AP368" s="488"/>
      <c r="AQ368" s="489"/>
      <c r="AR368" s="488"/>
      <c r="AS368" s="498"/>
      <c r="AT368" s="498"/>
      <c r="AU368" s="498"/>
      <c r="AV368" s="499"/>
      <c r="AW368" s="487"/>
      <c r="AX368" s="498"/>
      <c r="AY368" s="498"/>
      <c r="AZ368" s="498"/>
      <c r="BA368" s="500"/>
      <c r="BB368" s="488"/>
      <c r="BC368" s="488"/>
      <c r="BD368" s="488"/>
      <c r="BE368" s="488"/>
      <c r="BF368" s="490"/>
      <c r="BG368" s="487"/>
      <c r="BH368" s="488"/>
      <c r="BI368" s="488"/>
      <c r="BJ368" s="488"/>
      <c r="BK368" s="489"/>
      <c r="BL368" s="488"/>
      <c r="BM368" s="488"/>
      <c r="BN368" s="488"/>
      <c r="BO368" s="488"/>
      <c r="BP368" s="490"/>
      <c r="BQ368" s="487"/>
      <c r="BR368" s="488"/>
      <c r="BS368" s="488"/>
      <c r="BT368" s="488"/>
      <c r="BU368" s="489"/>
      <c r="BV368" s="487"/>
      <c r="BW368" s="488"/>
      <c r="BX368" s="488"/>
      <c r="BY368" s="488"/>
      <c r="BZ368" s="489"/>
      <c r="CA368" s="26"/>
      <c r="CB368" s="488"/>
      <c r="CC368" s="488"/>
      <c r="CD368" s="488"/>
      <c r="CE368" s="488"/>
      <c r="CF368" s="490"/>
      <c r="CG368" s="487"/>
      <c r="CH368" s="488"/>
      <c r="CI368" s="488"/>
      <c r="CJ368" s="488"/>
      <c r="CK368" s="489"/>
      <c r="CL368" s="488"/>
      <c r="CM368" s="498"/>
      <c r="CN368" s="498"/>
      <c r="CO368" s="498"/>
      <c r="CP368" s="499"/>
      <c r="CQ368" s="487"/>
      <c r="CR368" s="498"/>
      <c r="CS368" s="498"/>
      <c r="CT368" s="498"/>
      <c r="CU368" s="500"/>
      <c r="CV368" s="488"/>
      <c r="CW368" s="498"/>
      <c r="CX368" s="498"/>
      <c r="CY368" s="498"/>
      <c r="CZ368" s="499"/>
      <c r="DA368" s="487"/>
      <c r="DB368" s="498"/>
      <c r="DC368" s="498"/>
      <c r="DD368" s="498"/>
      <c r="DE368" s="500"/>
      <c r="DF368" s="923"/>
      <c r="DG368" s="297"/>
      <c r="DH368" s="69"/>
      <c r="DI368" s="508"/>
      <c r="DJ368" s="509"/>
      <c r="DK368" s="509"/>
      <c r="DL368" s="510"/>
      <c r="DM368" s="511"/>
      <c r="DN368" s="511"/>
    </row>
    <row r="369" spans="1:118" ht="15" customHeight="1">
      <c r="A369" s="519"/>
      <c r="B369" s="519"/>
      <c r="C369" s="520"/>
      <c r="D369" s="919"/>
      <c r="E369" s="1068"/>
      <c r="F369" s="1069"/>
      <c r="G369" s="487"/>
      <c r="H369" s="488"/>
      <c r="I369" s="488"/>
      <c r="J369" s="488"/>
      <c r="K369" s="489"/>
      <c r="L369" s="488"/>
      <c r="M369" s="488"/>
      <c r="N369" s="488"/>
      <c r="O369" s="488"/>
      <c r="P369" s="490"/>
      <c r="Q369" s="487"/>
      <c r="R369" s="488"/>
      <c r="S369" s="488"/>
      <c r="T369" s="488"/>
      <c r="U369" s="489"/>
      <c r="V369" s="488"/>
      <c r="W369" s="488"/>
      <c r="X369" s="488"/>
      <c r="Y369" s="488"/>
      <c r="Z369" s="490"/>
      <c r="AA369" s="487"/>
      <c r="AB369" s="488"/>
      <c r="AC369" s="488"/>
      <c r="AD369" s="488"/>
      <c r="AE369" s="489"/>
      <c r="AF369" s="1"/>
      <c r="AG369" s="1"/>
      <c r="AH369" s="487"/>
      <c r="AI369" s="488"/>
      <c r="AJ369" s="488"/>
      <c r="AK369" s="488"/>
      <c r="AL369" s="489"/>
      <c r="AM369" s="487"/>
      <c r="AN369" s="488"/>
      <c r="AO369" s="488"/>
      <c r="AP369" s="488"/>
      <c r="AQ369" s="489"/>
      <c r="AR369" s="488"/>
      <c r="AS369" s="498"/>
      <c r="AT369" s="498"/>
      <c r="AU369" s="498"/>
      <c r="AV369" s="499"/>
      <c r="AW369" s="487"/>
      <c r="AX369" s="498"/>
      <c r="AY369" s="498"/>
      <c r="AZ369" s="498"/>
      <c r="BA369" s="500"/>
      <c r="BB369" s="488"/>
      <c r="BC369" s="488"/>
      <c r="BD369" s="488"/>
      <c r="BE369" s="488"/>
      <c r="BF369" s="490"/>
      <c r="BG369" s="487"/>
      <c r="BH369" s="488"/>
      <c r="BI369" s="488"/>
      <c r="BJ369" s="488"/>
      <c r="BK369" s="489"/>
      <c r="BL369" s="488"/>
      <c r="BM369" s="488"/>
      <c r="BN369" s="488"/>
      <c r="BO369" s="488"/>
      <c r="BP369" s="490"/>
      <c r="BQ369" s="487"/>
      <c r="BR369" s="488"/>
      <c r="BS369" s="488"/>
      <c r="BT369" s="488"/>
      <c r="BU369" s="489"/>
      <c r="BV369" s="487"/>
      <c r="BW369" s="488"/>
      <c r="BX369" s="488"/>
      <c r="BY369" s="488"/>
      <c r="BZ369" s="489"/>
      <c r="CA369" s="26"/>
      <c r="CB369" s="488"/>
      <c r="CC369" s="488"/>
      <c r="CD369" s="488"/>
      <c r="CE369" s="488"/>
      <c r="CF369" s="490"/>
      <c r="CG369" s="487"/>
      <c r="CH369" s="488"/>
      <c r="CI369" s="488"/>
      <c r="CJ369" s="488"/>
      <c r="CK369" s="489"/>
      <c r="CL369" s="488"/>
      <c r="CM369" s="498"/>
      <c r="CN369" s="498"/>
      <c r="CO369" s="498"/>
      <c r="CP369" s="499"/>
      <c r="CQ369" s="487"/>
      <c r="CR369" s="498"/>
      <c r="CS369" s="498"/>
      <c r="CT369" s="498"/>
      <c r="CU369" s="500"/>
      <c r="CV369" s="488"/>
      <c r="CW369" s="498"/>
      <c r="CX369" s="498"/>
      <c r="CY369" s="498"/>
      <c r="CZ369" s="499"/>
      <c r="DA369" s="487"/>
      <c r="DB369" s="498"/>
      <c r="DC369" s="498"/>
      <c r="DD369" s="498"/>
      <c r="DE369" s="500"/>
      <c r="DF369" s="923"/>
      <c r="DG369" s="297"/>
      <c r="DH369" s="69"/>
      <c r="DI369" s="508"/>
      <c r="DJ369" s="509"/>
      <c r="DK369" s="509"/>
      <c r="DL369" s="510"/>
      <c r="DM369" s="511"/>
      <c r="DN369" s="511"/>
    </row>
    <row r="370" spans="1:118" ht="15" customHeight="1" thickBot="1">
      <c r="A370" s="522"/>
      <c r="B370" s="522"/>
      <c r="C370" s="523"/>
      <c r="D370" s="920"/>
      <c r="E370" s="1077"/>
      <c r="F370" s="1078"/>
      <c r="G370" s="491"/>
      <c r="H370" s="492"/>
      <c r="I370" s="492"/>
      <c r="J370" s="492"/>
      <c r="K370" s="493"/>
      <c r="L370" s="492"/>
      <c r="M370" s="492"/>
      <c r="N370" s="492"/>
      <c r="O370" s="492"/>
      <c r="P370" s="494"/>
      <c r="Q370" s="491"/>
      <c r="R370" s="492"/>
      <c r="S370" s="492"/>
      <c r="T370" s="492"/>
      <c r="U370" s="493"/>
      <c r="V370" s="492"/>
      <c r="W370" s="492"/>
      <c r="X370" s="492"/>
      <c r="Y370" s="492"/>
      <c r="Z370" s="494"/>
      <c r="AA370" s="491"/>
      <c r="AB370" s="492"/>
      <c r="AC370" s="492"/>
      <c r="AD370" s="492"/>
      <c r="AE370" s="493"/>
      <c r="AF370" s="1"/>
      <c r="AG370" s="1"/>
      <c r="AH370" s="491"/>
      <c r="AI370" s="492"/>
      <c r="AJ370" s="492"/>
      <c r="AK370" s="492"/>
      <c r="AL370" s="493"/>
      <c r="AM370" s="491"/>
      <c r="AN370" s="492"/>
      <c r="AO370" s="492"/>
      <c r="AP370" s="492"/>
      <c r="AQ370" s="493"/>
      <c r="AR370" s="492"/>
      <c r="AS370" s="501"/>
      <c r="AT370" s="501"/>
      <c r="AU370" s="501"/>
      <c r="AV370" s="502"/>
      <c r="AW370" s="491"/>
      <c r="AX370" s="501"/>
      <c r="AY370" s="501"/>
      <c r="AZ370" s="501"/>
      <c r="BA370" s="503"/>
      <c r="BB370" s="492"/>
      <c r="BC370" s="492"/>
      <c r="BD370" s="492"/>
      <c r="BE370" s="492"/>
      <c r="BF370" s="494"/>
      <c r="BG370" s="491"/>
      <c r="BH370" s="492"/>
      <c r="BI370" s="492"/>
      <c r="BJ370" s="492"/>
      <c r="BK370" s="493"/>
      <c r="BL370" s="492"/>
      <c r="BM370" s="492"/>
      <c r="BN370" s="492"/>
      <c r="BO370" s="492"/>
      <c r="BP370" s="494"/>
      <c r="BQ370" s="491"/>
      <c r="BR370" s="492"/>
      <c r="BS370" s="492"/>
      <c r="BT370" s="492"/>
      <c r="BU370" s="493"/>
      <c r="BV370" s="491"/>
      <c r="BW370" s="492"/>
      <c r="BX370" s="492"/>
      <c r="BY370" s="492"/>
      <c r="BZ370" s="493"/>
      <c r="CA370" s="27"/>
      <c r="CB370" s="492"/>
      <c r="CC370" s="492"/>
      <c r="CD370" s="492"/>
      <c r="CE370" s="492"/>
      <c r="CF370" s="494"/>
      <c r="CG370" s="491"/>
      <c r="CH370" s="492"/>
      <c r="CI370" s="492"/>
      <c r="CJ370" s="492"/>
      <c r="CK370" s="493"/>
      <c r="CL370" s="492"/>
      <c r="CM370" s="501"/>
      <c r="CN370" s="501"/>
      <c r="CO370" s="501"/>
      <c r="CP370" s="502"/>
      <c r="CQ370" s="491"/>
      <c r="CR370" s="501"/>
      <c r="CS370" s="501"/>
      <c r="CT370" s="501"/>
      <c r="CU370" s="503"/>
      <c r="CV370" s="492"/>
      <c r="CW370" s="501"/>
      <c r="CX370" s="501"/>
      <c r="CY370" s="501"/>
      <c r="CZ370" s="502"/>
      <c r="DA370" s="491"/>
      <c r="DB370" s="501"/>
      <c r="DC370" s="501"/>
      <c r="DD370" s="501"/>
      <c r="DE370" s="503"/>
      <c r="DF370" s="922"/>
      <c r="DG370" s="298"/>
      <c r="DH370" s="70"/>
      <c r="DI370" s="512"/>
      <c r="DJ370" s="513"/>
      <c r="DK370" s="513"/>
      <c r="DL370" s="514"/>
      <c r="DM370" s="515"/>
      <c r="DN370" s="515"/>
    </row>
    <row r="371" spans="1:118" ht="15" customHeight="1">
      <c r="A371" s="516"/>
      <c r="B371" s="516"/>
      <c r="C371" s="517"/>
      <c r="D371" s="921"/>
      <c r="E371" s="1079"/>
      <c r="F371" s="1080"/>
      <c r="G371" s="486"/>
      <c r="H371" s="483"/>
      <c r="I371" s="483"/>
      <c r="J371" s="483"/>
      <c r="K371" s="484"/>
      <c r="L371" s="483"/>
      <c r="M371" s="483"/>
      <c r="N371" s="483"/>
      <c r="O371" s="483"/>
      <c r="P371" s="485"/>
      <c r="Q371" s="486"/>
      <c r="R371" s="483"/>
      <c r="S371" s="483"/>
      <c r="T371" s="483"/>
      <c r="U371" s="484"/>
      <c r="V371" s="483"/>
      <c r="W371" s="483"/>
      <c r="X371" s="483"/>
      <c r="Y371" s="483"/>
      <c r="Z371" s="485"/>
      <c r="AA371" s="486"/>
      <c r="AB371" s="483"/>
      <c r="AC371" s="483"/>
      <c r="AD371" s="483"/>
      <c r="AE371" s="484"/>
      <c r="AF371" s="1"/>
      <c r="AG371" s="1"/>
      <c r="AH371" s="486"/>
      <c r="AI371" s="483"/>
      <c r="AJ371" s="483"/>
      <c r="AK371" s="483"/>
      <c r="AL371" s="484"/>
      <c r="AM371" s="486"/>
      <c r="AN371" s="483"/>
      <c r="AO371" s="483"/>
      <c r="AP371" s="483"/>
      <c r="AQ371" s="484"/>
      <c r="AR371" s="483"/>
      <c r="AS371" s="495"/>
      <c r="AT371" s="495"/>
      <c r="AU371" s="495"/>
      <c r="AV371" s="496"/>
      <c r="AW371" s="486"/>
      <c r="AX371" s="495"/>
      <c r="AY371" s="495"/>
      <c r="AZ371" s="495"/>
      <c r="BA371" s="497"/>
      <c r="BB371" s="483"/>
      <c r="BC371" s="483"/>
      <c r="BD371" s="483"/>
      <c r="BE371" s="483"/>
      <c r="BF371" s="485"/>
      <c r="BG371" s="486"/>
      <c r="BH371" s="483"/>
      <c r="BI371" s="483"/>
      <c r="BJ371" s="483"/>
      <c r="BK371" s="484"/>
      <c r="BL371" s="483"/>
      <c r="BM371" s="483"/>
      <c r="BN371" s="483"/>
      <c r="BO371" s="483"/>
      <c r="BP371" s="485"/>
      <c r="BQ371" s="486"/>
      <c r="BR371" s="483"/>
      <c r="BS371" s="483"/>
      <c r="BT371" s="483"/>
      <c r="BU371" s="484"/>
      <c r="BV371" s="486"/>
      <c r="BW371" s="483"/>
      <c r="BX371" s="483"/>
      <c r="BY371" s="483"/>
      <c r="BZ371" s="484"/>
      <c r="CA371" s="25"/>
      <c r="CB371" s="483"/>
      <c r="CC371" s="483"/>
      <c r="CD371" s="483"/>
      <c r="CE371" s="483"/>
      <c r="CF371" s="485"/>
      <c r="CG371" s="486"/>
      <c r="CH371" s="483"/>
      <c r="CI371" s="483"/>
      <c r="CJ371" s="483"/>
      <c r="CK371" s="484"/>
      <c r="CL371" s="483"/>
      <c r="CM371" s="495"/>
      <c r="CN371" s="495"/>
      <c r="CO371" s="495"/>
      <c r="CP371" s="496"/>
      <c r="CQ371" s="486"/>
      <c r="CR371" s="495"/>
      <c r="CS371" s="495"/>
      <c r="CT371" s="495"/>
      <c r="CU371" s="497"/>
      <c r="CV371" s="483"/>
      <c r="CW371" s="495"/>
      <c r="CX371" s="495"/>
      <c r="CY371" s="495"/>
      <c r="CZ371" s="496"/>
      <c r="DA371" s="486"/>
      <c r="DB371" s="495"/>
      <c r="DC371" s="495"/>
      <c r="DD371" s="495"/>
      <c r="DE371" s="497"/>
      <c r="DF371" s="924"/>
      <c r="DG371" s="296"/>
      <c r="DH371" s="68"/>
      <c r="DI371" s="504"/>
      <c r="DJ371" s="505"/>
      <c r="DK371" s="505"/>
      <c r="DL371" s="506"/>
      <c r="DM371" s="507"/>
      <c r="DN371" s="507"/>
    </row>
    <row r="372" spans="1:118" ht="15" customHeight="1">
      <c r="A372" s="519"/>
      <c r="B372" s="519"/>
      <c r="C372" s="520"/>
      <c r="D372" s="919"/>
      <c r="E372" s="1068"/>
      <c r="F372" s="1069"/>
      <c r="G372" s="487"/>
      <c r="H372" s="488"/>
      <c r="I372" s="488"/>
      <c r="J372" s="488"/>
      <c r="K372" s="489"/>
      <c r="L372" s="488"/>
      <c r="M372" s="488"/>
      <c r="N372" s="488"/>
      <c r="O372" s="488"/>
      <c r="P372" s="490"/>
      <c r="Q372" s="487"/>
      <c r="R372" s="488"/>
      <c r="S372" s="488"/>
      <c r="T372" s="488"/>
      <c r="U372" s="489"/>
      <c r="V372" s="488"/>
      <c r="W372" s="488"/>
      <c r="X372" s="488"/>
      <c r="Y372" s="488"/>
      <c r="Z372" s="490"/>
      <c r="AA372" s="487"/>
      <c r="AB372" s="488"/>
      <c r="AC372" s="488"/>
      <c r="AD372" s="488"/>
      <c r="AE372" s="489"/>
      <c r="AF372" s="1"/>
      <c r="AG372" s="1"/>
      <c r="AH372" s="487"/>
      <c r="AI372" s="488"/>
      <c r="AJ372" s="488"/>
      <c r="AK372" s="488"/>
      <c r="AL372" s="489"/>
      <c r="AM372" s="487"/>
      <c r="AN372" s="488"/>
      <c r="AO372" s="488"/>
      <c r="AP372" s="488"/>
      <c r="AQ372" s="489"/>
      <c r="AR372" s="488"/>
      <c r="AS372" s="498"/>
      <c r="AT372" s="498"/>
      <c r="AU372" s="498"/>
      <c r="AV372" s="499"/>
      <c r="AW372" s="487"/>
      <c r="AX372" s="498"/>
      <c r="AY372" s="498"/>
      <c r="AZ372" s="498"/>
      <c r="BA372" s="500"/>
      <c r="BB372" s="488"/>
      <c r="BC372" s="488"/>
      <c r="BD372" s="488"/>
      <c r="BE372" s="488"/>
      <c r="BF372" s="490"/>
      <c r="BG372" s="487"/>
      <c r="BH372" s="488"/>
      <c r="BI372" s="488"/>
      <c r="BJ372" s="488"/>
      <c r="BK372" s="489"/>
      <c r="BL372" s="488"/>
      <c r="BM372" s="488"/>
      <c r="BN372" s="488"/>
      <c r="BO372" s="488"/>
      <c r="BP372" s="490"/>
      <c r="BQ372" s="487"/>
      <c r="BR372" s="488"/>
      <c r="BS372" s="488"/>
      <c r="BT372" s="488"/>
      <c r="BU372" s="489"/>
      <c r="BV372" s="487"/>
      <c r="BW372" s="488"/>
      <c r="BX372" s="488"/>
      <c r="BY372" s="488"/>
      <c r="BZ372" s="489"/>
      <c r="CA372" s="26"/>
      <c r="CB372" s="488"/>
      <c r="CC372" s="488"/>
      <c r="CD372" s="488"/>
      <c r="CE372" s="488"/>
      <c r="CF372" s="490"/>
      <c r="CG372" s="487"/>
      <c r="CH372" s="488"/>
      <c r="CI372" s="488"/>
      <c r="CJ372" s="488"/>
      <c r="CK372" s="489"/>
      <c r="CL372" s="488"/>
      <c r="CM372" s="498"/>
      <c r="CN372" s="498"/>
      <c r="CO372" s="498"/>
      <c r="CP372" s="499"/>
      <c r="CQ372" s="487"/>
      <c r="CR372" s="498"/>
      <c r="CS372" s="498"/>
      <c r="CT372" s="498"/>
      <c r="CU372" s="500"/>
      <c r="CV372" s="488"/>
      <c r="CW372" s="498"/>
      <c r="CX372" s="498"/>
      <c r="CY372" s="498"/>
      <c r="CZ372" s="499"/>
      <c r="DA372" s="487"/>
      <c r="DB372" s="498"/>
      <c r="DC372" s="498"/>
      <c r="DD372" s="498"/>
      <c r="DE372" s="500"/>
      <c r="DF372" s="923"/>
      <c r="DG372" s="297"/>
      <c r="DH372" s="69"/>
      <c r="DI372" s="508"/>
      <c r="DJ372" s="509"/>
      <c r="DK372" s="509"/>
      <c r="DL372" s="510"/>
      <c r="DM372" s="511"/>
      <c r="DN372" s="511"/>
    </row>
    <row r="373" spans="1:118" ht="15" customHeight="1">
      <c r="A373" s="519"/>
      <c r="B373" s="519"/>
      <c r="C373" s="520"/>
      <c r="D373" s="919"/>
      <c r="E373" s="1068"/>
      <c r="F373" s="1069"/>
      <c r="G373" s="487"/>
      <c r="H373" s="488"/>
      <c r="I373" s="488"/>
      <c r="J373" s="488"/>
      <c r="K373" s="489"/>
      <c r="L373" s="488"/>
      <c r="M373" s="488"/>
      <c r="N373" s="488"/>
      <c r="O373" s="488"/>
      <c r="P373" s="490"/>
      <c r="Q373" s="487"/>
      <c r="R373" s="488"/>
      <c r="S373" s="488"/>
      <c r="T373" s="488"/>
      <c r="U373" s="489"/>
      <c r="V373" s="488"/>
      <c r="W373" s="488"/>
      <c r="X373" s="488"/>
      <c r="Y373" s="488"/>
      <c r="Z373" s="490"/>
      <c r="AA373" s="487"/>
      <c r="AB373" s="488"/>
      <c r="AC373" s="488"/>
      <c r="AD373" s="488"/>
      <c r="AE373" s="489"/>
      <c r="AF373" s="1"/>
      <c r="AG373" s="1"/>
      <c r="AH373" s="487"/>
      <c r="AI373" s="488"/>
      <c r="AJ373" s="488"/>
      <c r="AK373" s="488"/>
      <c r="AL373" s="489"/>
      <c r="AM373" s="487"/>
      <c r="AN373" s="488"/>
      <c r="AO373" s="488"/>
      <c r="AP373" s="488"/>
      <c r="AQ373" s="489"/>
      <c r="AR373" s="488"/>
      <c r="AS373" s="498"/>
      <c r="AT373" s="498"/>
      <c r="AU373" s="498"/>
      <c r="AV373" s="499"/>
      <c r="AW373" s="487"/>
      <c r="AX373" s="498"/>
      <c r="AY373" s="498"/>
      <c r="AZ373" s="498"/>
      <c r="BA373" s="500"/>
      <c r="BB373" s="488"/>
      <c r="BC373" s="488"/>
      <c r="BD373" s="488"/>
      <c r="BE373" s="488"/>
      <c r="BF373" s="490"/>
      <c r="BG373" s="487"/>
      <c r="BH373" s="488"/>
      <c r="BI373" s="488"/>
      <c r="BJ373" s="488"/>
      <c r="BK373" s="489"/>
      <c r="BL373" s="488"/>
      <c r="BM373" s="488"/>
      <c r="BN373" s="488"/>
      <c r="BO373" s="488"/>
      <c r="BP373" s="490"/>
      <c r="BQ373" s="487"/>
      <c r="BR373" s="488"/>
      <c r="BS373" s="488"/>
      <c r="BT373" s="488"/>
      <c r="BU373" s="489"/>
      <c r="BV373" s="487"/>
      <c r="BW373" s="488"/>
      <c r="BX373" s="488"/>
      <c r="BY373" s="488"/>
      <c r="BZ373" s="489"/>
      <c r="CA373" s="26"/>
      <c r="CB373" s="488"/>
      <c r="CC373" s="488"/>
      <c r="CD373" s="488"/>
      <c r="CE373" s="488"/>
      <c r="CF373" s="490"/>
      <c r="CG373" s="487"/>
      <c r="CH373" s="488"/>
      <c r="CI373" s="488"/>
      <c r="CJ373" s="488"/>
      <c r="CK373" s="489"/>
      <c r="CL373" s="488"/>
      <c r="CM373" s="498"/>
      <c r="CN373" s="498"/>
      <c r="CO373" s="498"/>
      <c r="CP373" s="499"/>
      <c r="CQ373" s="487"/>
      <c r="CR373" s="498"/>
      <c r="CS373" s="498"/>
      <c r="CT373" s="498"/>
      <c r="CU373" s="500"/>
      <c r="CV373" s="488"/>
      <c r="CW373" s="498"/>
      <c r="CX373" s="498"/>
      <c r="CY373" s="498"/>
      <c r="CZ373" s="499"/>
      <c r="DA373" s="487"/>
      <c r="DB373" s="498"/>
      <c r="DC373" s="498"/>
      <c r="DD373" s="498"/>
      <c r="DE373" s="500"/>
      <c r="DF373" s="923"/>
      <c r="DG373" s="297"/>
      <c r="DH373" s="69"/>
      <c r="DI373" s="508"/>
      <c r="DJ373" s="509"/>
      <c r="DK373" s="509"/>
      <c r="DL373" s="510"/>
      <c r="DM373" s="511"/>
      <c r="DN373" s="511"/>
    </row>
    <row r="374" spans="1:118" ht="15" customHeight="1">
      <c r="A374" s="519"/>
      <c r="B374" s="519"/>
      <c r="C374" s="520"/>
      <c r="D374" s="919"/>
      <c r="E374" s="1068"/>
      <c r="F374" s="1069"/>
      <c r="G374" s="487"/>
      <c r="H374" s="488"/>
      <c r="I374" s="488"/>
      <c r="J374" s="488"/>
      <c r="K374" s="489"/>
      <c r="L374" s="488"/>
      <c r="M374" s="488"/>
      <c r="N374" s="488"/>
      <c r="O374" s="488"/>
      <c r="P374" s="490"/>
      <c r="Q374" s="487"/>
      <c r="R374" s="488"/>
      <c r="S374" s="488"/>
      <c r="T374" s="488"/>
      <c r="U374" s="489"/>
      <c r="V374" s="488"/>
      <c r="W374" s="488"/>
      <c r="X374" s="488"/>
      <c r="Y374" s="488"/>
      <c r="Z374" s="490"/>
      <c r="AA374" s="487"/>
      <c r="AB374" s="488"/>
      <c r="AC374" s="488"/>
      <c r="AD374" s="488"/>
      <c r="AE374" s="489"/>
      <c r="AF374" s="1"/>
      <c r="AG374" s="1"/>
      <c r="AH374" s="487"/>
      <c r="AI374" s="488"/>
      <c r="AJ374" s="488"/>
      <c r="AK374" s="488"/>
      <c r="AL374" s="489"/>
      <c r="AM374" s="487"/>
      <c r="AN374" s="488"/>
      <c r="AO374" s="488"/>
      <c r="AP374" s="488"/>
      <c r="AQ374" s="489"/>
      <c r="AR374" s="488"/>
      <c r="AS374" s="498"/>
      <c r="AT374" s="498"/>
      <c r="AU374" s="498"/>
      <c r="AV374" s="499"/>
      <c r="AW374" s="487"/>
      <c r="AX374" s="498"/>
      <c r="AY374" s="498"/>
      <c r="AZ374" s="498"/>
      <c r="BA374" s="500"/>
      <c r="BB374" s="488"/>
      <c r="BC374" s="488"/>
      <c r="BD374" s="488"/>
      <c r="BE374" s="488"/>
      <c r="BF374" s="490"/>
      <c r="BG374" s="487"/>
      <c r="BH374" s="488"/>
      <c r="BI374" s="488"/>
      <c r="BJ374" s="488"/>
      <c r="BK374" s="489"/>
      <c r="BL374" s="488"/>
      <c r="BM374" s="488"/>
      <c r="BN374" s="488"/>
      <c r="BO374" s="488"/>
      <c r="BP374" s="490"/>
      <c r="BQ374" s="487"/>
      <c r="BR374" s="488"/>
      <c r="BS374" s="488"/>
      <c r="BT374" s="488"/>
      <c r="BU374" s="489"/>
      <c r="BV374" s="487"/>
      <c r="BW374" s="488"/>
      <c r="BX374" s="488"/>
      <c r="BY374" s="488"/>
      <c r="BZ374" s="489"/>
      <c r="CA374" s="26"/>
      <c r="CB374" s="488"/>
      <c r="CC374" s="488"/>
      <c r="CD374" s="488"/>
      <c r="CE374" s="488"/>
      <c r="CF374" s="490"/>
      <c r="CG374" s="487"/>
      <c r="CH374" s="488"/>
      <c r="CI374" s="488"/>
      <c r="CJ374" s="488"/>
      <c r="CK374" s="489"/>
      <c r="CL374" s="488"/>
      <c r="CM374" s="498"/>
      <c r="CN374" s="498"/>
      <c r="CO374" s="498"/>
      <c r="CP374" s="499"/>
      <c r="CQ374" s="487"/>
      <c r="CR374" s="498"/>
      <c r="CS374" s="498"/>
      <c r="CT374" s="498"/>
      <c r="CU374" s="500"/>
      <c r="CV374" s="488"/>
      <c r="CW374" s="498"/>
      <c r="CX374" s="498"/>
      <c r="CY374" s="498"/>
      <c r="CZ374" s="499"/>
      <c r="DA374" s="487"/>
      <c r="DB374" s="498"/>
      <c r="DC374" s="498"/>
      <c r="DD374" s="498"/>
      <c r="DE374" s="500"/>
      <c r="DF374" s="923"/>
      <c r="DG374" s="297"/>
      <c r="DH374" s="69"/>
      <c r="DI374" s="508"/>
      <c r="DJ374" s="509"/>
      <c r="DK374" s="509"/>
      <c r="DL374" s="510"/>
      <c r="DM374" s="511"/>
      <c r="DN374" s="511"/>
    </row>
    <row r="375" spans="1:118" ht="15" customHeight="1" thickBot="1">
      <c r="A375" s="522"/>
      <c r="B375" s="522"/>
      <c r="C375" s="523"/>
      <c r="D375" s="920"/>
      <c r="E375" s="1077"/>
      <c r="F375" s="1078"/>
      <c r="G375" s="491"/>
      <c r="H375" s="492"/>
      <c r="I375" s="492"/>
      <c r="J375" s="492"/>
      <c r="K375" s="493"/>
      <c r="L375" s="492"/>
      <c r="M375" s="492"/>
      <c r="N375" s="492"/>
      <c r="O375" s="492"/>
      <c r="P375" s="494"/>
      <c r="Q375" s="491"/>
      <c r="R375" s="492"/>
      <c r="S375" s="492"/>
      <c r="T375" s="492"/>
      <c r="U375" s="493"/>
      <c r="V375" s="492"/>
      <c r="W375" s="492"/>
      <c r="X375" s="492"/>
      <c r="Y375" s="492"/>
      <c r="Z375" s="494"/>
      <c r="AA375" s="491"/>
      <c r="AB375" s="492"/>
      <c r="AC375" s="492"/>
      <c r="AD375" s="492"/>
      <c r="AE375" s="493"/>
      <c r="AF375" s="1"/>
      <c r="AG375" s="1"/>
      <c r="AH375" s="491"/>
      <c r="AI375" s="492"/>
      <c r="AJ375" s="492"/>
      <c r="AK375" s="492"/>
      <c r="AL375" s="493"/>
      <c r="AM375" s="491"/>
      <c r="AN375" s="492"/>
      <c r="AO375" s="492"/>
      <c r="AP375" s="492"/>
      <c r="AQ375" s="493"/>
      <c r="AR375" s="492"/>
      <c r="AS375" s="501"/>
      <c r="AT375" s="501"/>
      <c r="AU375" s="501"/>
      <c r="AV375" s="502"/>
      <c r="AW375" s="491"/>
      <c r="AX375" s="501"/>
      <c r="AY375" s="501"/>
      <c r="AZ375" s="501"/>
      <c r="BA375" s="503"/>
      <c r="BB375" s="492"/>
      <c r="BC375" s="492"/>
      <c r="BD375" s="492"/>
      <c r="BE375" s="492"/>
      <c r="BF375" s="494"/>
      <c r="BG375" s="491"/>
      <c r="BH375" s="492"/>
      <c r="BI375" s="492"/>
      <c r="BJ375" s="492"/>
      <c r="BK375" s="493"/>
      <c r="BL375" s="492"/>
      <c r="BM375" s="492"/>
      <c r="BN375" s="492"/>
      <c r="BO375" s="492"/>
      <c r="BP375" s="494"/>
      <c r="BQ375" s="491"/>
      <c r="BR375" s="492"/>
      <c r="BS375" s="492"/>
      <c r="BT375" s="492"/>
      <c r="BU375" s="493"/>
      <c r="BV375" s="491"/>
      <c r="BW375" s="492"/>
      <c r="BX375" s="492"/>
      <c r="BY375" s="492"/>
      <c r="BZ375" s="493"/>
      <c r="CA375" s="27"/>
      <c r="CB375" s="492"/>
      <c r="CC375" s="492"/>
      <c r="CD375" s="492"/>
      <c r="CE375" s="492"/>
      <c r="CF375" s="494"/>
      <c r="CG375" s="491"/>
      <c r="CH375" s="492"/>
      <c r="CI375" s="492"/>
      <c r="CJ375" s="492"/>
      <c r="CK375" s="493"/>
      <c r="CL375" s="492"/>
      <c r="CM375" s="501"/>
      <c r="CN375" s="501"/>
      <c r="CO375" s="501"/>
      <c r="CP375" s="502"/>
      <c r="CQ375" s="491"/>
      <c r="CR375" s="501"/>
      <c r="CS375" s="501"/>
      <c r="CT375" s="501"/>
      <c r="CU375" s="503"/>
      <c r="CV375" s="492"/>
      <c r="CW375" s="501"/>
      <c r="CX375" s="501"/>
      <c r="CY375" s="501"/>
      <c r="CZ375" s="502"/>
      <c r="DA375" s="491"/>
      <c r="DB375" s="501"/>
      <c r="DC375" s="501"/>
      <c r="DD375" s="501"/>
      <c r="DE375" s="503"/>
      <c r="DF375" s="922"/>
      <c r="DG375" s="298"/>
      <c r="DH375" s="70"/>
      <c r="DI375" s="512"/>
      <c r="DJ375" s="513"/>
      <c r="DK375" s="513"/>
      <c r="DL375" s="514"/>
      <c r="DM375" s="515"/>
      <c r="DN375" s="515"/>
    </row>
    <row r="376" spans="1:118" ht="15" customHeight="1">
      <c r="A376" s="516"/>
      <c r="B376" s="516"/>
      <c r="C376" s="517"/>
      <c r="D376" s="921"/>
      <c r="E376" s="1079"/>
      <c r="F376" s="1080"/>
      <c r="G376" s="486"/>
      <c r="H376" s="483"/>
      <c r="I376" s="483"/>
      <c r="J376" s="483"/>
      <c r="K376" s="484"/>
      <c r="L376" s="483"/>
      <c r="M376" s="483"/>
      <c r="N376" s="483"/>
      <c r="O376" s="483"/>
      <c r="P376" s="485"/>
      <c r="Q376" s="486"/>
      <c r="R376" s="483"/>
      <c r="S376" s="483"/>
      <c r="T376" s="483"/>
      <c r="U376" s="484"/>
      <c r="V376" s="483"/>
      <c r="W376" s="483"/>
      <c r="X376" s="483"/>
      <c r="Y376" s="483"/>
      <c r="Z376" s="485"/>
      <c r="AA376" s="486"/>
      <c r="AB376" s="483"/>
      <c r="AC376" s="483"/>
      <c r="AD376" s="483"/>
      <c r="AE376" s="484"/>
      <c r="AF376" s="1"/>
      <c r="AG376" s="1"/>
      <c r="AH376" s="486"/>
      <c r="AI376" s="483"/>
      <c r="AJ376" s="483"/>
      <c r="AK376" s="483"/>
      <c r="AL376" s="484"/>
      <c r="AM376" s="486"/>
      <c r="AN376" s="483"/>
      <c r="AO376" s="483"/>
      <c r="AP376" s="483"/>
      <c r="AQ376" s="484"/>
      <c r="AR376" s="483"/>
      <c r="AS376" s="495"/>
      <c r="AT376" s="495"/>
      <c r="AU376" s="495"/>
      <c r="AV376" s="496"/>
      <c r="AW376" s="486"/>
      <c r="AX376" s="495"/>
      <c r="AY376" s="495"/>
      <c r="AZ376" s="495"/>
      <c r="BA376" s="497"/>
      <c r="BB376" s="483"/>
      <c r="BC376" s="483"/>
      <c r="BD376" s="483"/>
      <c r="BE376" s="483"/>
      <c r="BF376" s="485"/>
      <c r="BG376" s="486"/>
      <c r="BH376" s="483"/>
      <c r="BI376" s="483"/>
      <c r="BJ376" s="483"/>
      <c r="BK376" s="484"/>
      <c r="BL376" s="483"/>
      <c r="BM376" s="483"/>
      <c r="BN376" s="483"/>
      <c r="BO376" s="483"/>
      <c r="BP376" s="485"/>
      <c r="BQ376" s="486"/>
      <c r="BR376" s="483"/>
      <c r="BS376" s="483"/>
      <c r="BT376" s="483"/>
      <c r="BU376" s="484"/>
      <c r="BV376" s="486"/>
      <c r="BW376" s="483"/>
      <c r="BX376" s="483"/>
      <c r="BY376" s="483"/>
      <c r="BZ376" s="484"/>
      <c r="CA376" s="25"/>
      <c r="CB376" s="483"/>
      <c r="CC376" s="483"/>
      <c r="CD376" s="483"/>
      <c r="CE376" s="483"/>
      <c r="CF376" s="485"/>
      <c r="CG376" s="486"/>
      <c r="CH376" s="483"/>
      <c r="CI376" s="483"/>
      <c r="CJ376" s="483"/>
      <c r="CK376" s="484"/>
      <c r="CL376" s="483"/>
      <c r="CM376" s="495"/>
      <c r="CN376" s="495"/>
      <c r="CO376" s="495"/>
      <c r="CP376" s="496"/>
      <c r="CQ376" s="486"/>
      <c r="CR376" s="495"/>
      <c r="CS376" s="495"/>
      <c r="CT376" s="495"/>
      <c r="CU376" s="497"/>
      <c r="CV376" s="483"/>
      <c r="CW376" s="495"/>
      <c r="CX376" s="495"/>
      <c r="CY376" s="495"/>
      <c r="CZ376" s="496"/>
      <c r="DA376" s="486"/>
      <c r="DB376" s="495"/>
      <c r="DC376" s="495"/>
      <c r="DD376" s="495"/>
      <c r="DE376" s="497"/>
      <c r="DF376" s="924"/>
      <c r="DG376" s="296"/>
      <c r="DH376" s="68"/>
      <c r="DI376" s="504"/>
      <c r="DJ376" s="505"/>
      <c r="DK376" s="505"/>
      <c r="DL376" s="506"/>
      <c r="DM376" s="507"/>
      <c r="DN376" s="507"/>
    </row>
    <row r="377" spans="1:118" ht="15" customHeight="1">
      <c r="A377" s="519"/>
      <c r="B377" s="519"/>
      <c r="C377" s="520"/>
      <c r="D377" s="919"/>
      <c r="E377" s="1068"/>
      <c r="F377" s="1069"/>
      <c r="G377" s="487"/>
      <c r="H377" s="488"/>
      <c r="I377" s="488"/>
      <c r="J377" s="488"/>
      <c r="K377" s="489"/>
      <c r="L377" s="488"/>
      <c r="M377" s="488"/>
      <c r="N377" s="488"/>
      <c r="O377" s="488"/>
      <c r="P377" s="490"/>
      <c r="Q377" s="487"/>
      <c r="R377" s="488"/>
      <c r="S377" s="488"/>
      <c r="T377" s="488"/>
      <c r="U377" s="489"/>
      <c r="V377" s="488"/>
      <c r="W377" s="488"/>
      <c r="X377" s="488"/>
      <c r="Y377" s="488"/>
      <c r="Z377" s="490"/>
      <c r="AA377" s="487"/>
      <c r="AB377" s="488"/>
      <c r="AC377" s="488"/>
      <c r="AD377" s="488"/>
      <c r="AE377" s="489"/>
      <c r="AF377" s="1"/>
      <c r="AG377" s="1"/>
      <c r="AH377" s="487"/>
      <c r="AI377" s="488"/>
      <c r="AJ377" s="488"/>
      <c r="AK377" s="488"/>
      <c r="AL377" s="489"/>
      <c r="AM377" s="487"/>
      <c r="AN377" s="488"/>
      <c r="AO377" s="488"/>
      <c r="AP377" s="488"/>
      <c r="AQ377" s="489"/>
      <c r="AR377" s="488"/>
      <c r="AS377" s="498"/>
      <c r="AT377" s="498"/>
      <c r="AU377" s="498"/>
      <c r="AV377" s="499"/>
      <c r="AW377" s="487"/>
      <c r="AX377" s="498"/>
      <c r="AY377" s="498"/>
      <c r="AZ377" s="498"/>
      <c r="BA377" s="500"/>
      <c r="BB377" s="488"/>
      <c r="BC377" s="488"/>
      <c r="BD377" s="488"/>
      <c r="BE377" s="488"/>
      <c r="BF377" s="490"/>
      <c r="BG377" s="487"/>
      <c r="BH377" s="488"/>
      <c r="BI377" s="488"/>
      <c r="BJ377" s="488"/>
      <c r="BK377" s="489"/>
      <c r="BL377" s="488"/>
      <c r="BM377" s="488"/>
      <c r="BN377" s="488"/>
      <c r="BO377" s="488"/>
      <c r="BP377" s="490"/>
      <c r="BQ377" s="487"/>
      <c r="BR377" s="488"/>
      <c r="BS377" s="488"/>
      <c r="BT377" s="488"/>
      <c r="BU377" s="489"/>
      <c r="BV377" s="487"/>
      <c r="BW377" s="488"/>
      <c r="BX377" s="488"/>
      <c r="BY377" s="488"/>
      <c r="BZ377" s="489"/>
      <c r="CA377" s="26"/>
      <c r="CB377" s="488"/>
      <c r="CC377" s="488"/>
      <c r="CD377" s="488"/>
      <c r="CE377" s="488"/>
      <c r="CF377" s="490"/>
      <c r="CG377" s="487"/>
      <c r="CH377" s="488"/>
      <c r="CI377" s="488"/>
      <c r="CJ377" s="488"/>
      <c r="CK377" s="489"/>
      <c r="CL377" s="488"/>
      <c r="CM377" s="498"/>
      <c r="CN377" s="498"/>
      <c r="CO377" s="498"/>
      <c r="CP377" s="499"/>
      <c r="CQ377" s="487"/>
      <c r="CR377" s="498"/>
      <c r="CS377" s="498"/>
      <c r="CT377" s="498"/>
      <c r="CU377" s="500"/>
      <c r="CV377" s="488"/>
      <c r="CW377" s="498"/>
      <c r="CX377" s="498"/>
      <c r="CY377" s="498"/>
      <c r="CZ377" s="499"/>
      <c r="DA377" s="487"/>
      <c r="DB377" s="498"/>
      <c r="DC377" s="498"/>
      <c r="DD377" s="498"/>
      <c r="DE377" s="500"/>
      <c r="DF377" s="923"/>
      <c r="DG377" s="297"/>
      <c r="DH377" s="69"/>
      <c r="DI377" s="508"/>
      <c r="DJ377" s="509"/>
      <c r="DK377" s="509"/>
      <c r="DL377" s="510"/>
      <c r="DM377" s="511"/>
      <c r="DN377" s="511"/>
    </row>
    <row r="378" spans="1:118" ht="15" customHeight="1">
      <c r="A378" s="519"/>
      <c r="B378" s="519"/>
      <c r="C378" s="520"/>
      <c r="D378" s="919"/>
      <c r="E378" s="1068"/>
      <c r="F378" s="1069"/>
      <c r="G378" s="487"/>
      <c r="H378" s="488"/>
      <c r="I378" s="488"/>
      <c r="J378" s="488"/>
      <c r="K378" s="489"/>
      <c r="L378" s="488"/>
      <c r="M378" s="488"/>
      <c r="N378" s="488"/>
      <c r="O378" s="488"/>
      <c r="P378" s="490"/>
      <c r="Q378" s="487"/>
      <c r="R378" s="488"/>
      <c r="S378" s="488"/>
      <c r="T378" s="488"/>
      <c r="U378" s="489"/>
      <c r="V378" s="488"/>
      <c r="W378" s="488"/>
      <c r="X378" s="488"/>
      <c r="Y378" s="488"/>
      <c r="Z378" s="490"/>
      <c r="AA378" s="487"/>
      <c r="AB378" s="488"/>
      <c r="AC378" s="488"/>
      <c r="AD378" s="488"/>
      <c r="AE378" s="489"/>
      <c r="AF378" s="1"/>
      <c r="AG378" s="1"/>
      <c r="AH378" s="487"/>
      <c r="AI378" s="488"/>
      <c r="AJ378" s="488"/>
      <c r="AK378" s="488"/>
      <c r="AL378" s="489"/>
      <c r="AM378" s="487"/>
      <c r="AN378" s="488"/>
      <c r="AO378" s="488"/>
      <c r="AP378" s="488"/>
      <c r="AQ378" s="489"/>
      <c r="AR378" s="488"/>
      <c r="AS378" s="498"/>
      <c r="AT378" s="498"/>
      <c r="AU378" s="498"/>
      <c r="AV378" s="499"/>
      <c r="AW378" s="487"/>
      <c r="AX378" s="498"/>
      <c r="AY378" s="498"/>
      <c r="AZ378" s="498"/>
      <c r="BA378" s="500"/>
      <c r="BB378" s="488"/>
      <c r="BC378" s="488"/>
      <c r="BD378" s="488"/>
      <c r="BE378" s="488"/>
      <c r="BF378" s="490"/>
      <c r="BG378" s="487"/>
      <c r="BH378" s="488"/>
      <c r="BI378" s="488"/>
      <c r="BJ378" s="488"/>
      <c r="BK378" s="489"/>
      <c r="BL378" s="488"/>
      <c r="BM378" s="488"/>
      <c r="BN378" s="488"/>
      <c r="BO378" s="488"/>
      <c r="BP378" s="490"/>
      <c r="BQ378" s="487"/>
      <c r="BR378" s="488"/>
      <c r="BS378" s="488"/>
      <c r="BT378" s="488"/>
      <c r="BU378" s="489"/>
      <c r="BV378" s="487"/>
      <c r="BW378" s="488"/>
      <c r="BX378" s="488"/>
      <c r="BY378" s="488"/>
      <c r="BZ378" s="489"/>
      <c r="CA378" s="26"/>
      <c r="CB378" s="488"/>
      <c r="CC378" s="488"/>
      <c r="CD378" s="488"/>
      <c r="CE378" s="488"/>
      <c r="CF378" s="490"/>
      <c r="CG378" s="487"/>
      <c r="CH378" s="488"/>
      <c r="CI378" s="488"/>
      <c r="CJ378" s="488"/>
      <c r="CK378" s="489"/>
      <c r="CL378" s="488"/>
      <c r="CM378" s="498"/>
      <c r="CN378" s="498"/>
      <c r="CO378" s="498"/>
      <c r="CP378" s="499"/>
      <c r="CQ378" s="487"/>
      <c r="CR378" s="498"/>
      <c r="CS378" s="498"/>
      <c r="CT378" s="498"/>
      <c r="CU378" s="500"/>
      <c r="CV378" s="488"/>
      <c r="CW378" s="498"/>
      <c r="CX378" s="498"/>
      <c r="CY378" s="498"/>
      <c r="CZ378" s="499"/>
      <c r="DA378" s="487"/>
      <c r="DB378" s="498"/>
      <c r="DC378" s="498"/>
      <c r="DD378" s="498"/>
      <c r="DE378" s="500"/>
      <c r="DF378" s="923"/>
      <c r="DG378" s="297"/>
      <c r="DH378" s="69"/>
      <c r="DI378" s="508"/>
      <c r="DJ378" s="509"/>
      <c r="DK378" s="509"/>
      <c r="DL378" s="510"/>
      <c r="DM378" s="511"/>
      <c r="DN378" s="511"/>
    </row>
    <row r="379" spans="1:118" ht="15" customHeight="1">
      <c r="A379" s="519"/>
      <c r="B379" s="519"/>
      <c r="C379" s="520"/>
      <c r="D379" s="919"/>
      <c r="E379" s="1068"/>
      <c r="F379" s="1069"/>
      <c r="G379" s="487"/>
      <c r="H379" s="488"/>
      <c r="I379" s="488"/>
      <c r="J379" s="488"/>
      <c r="K379" s="489"/>
      <c r="L379" s="488"/>
      <c r="M379" s="488"/>
      <c r="N379" s="488"/>
      <c r="O379" s="488"/>
      <c r="P379" s="490"/>
      <c r="Q379" s="487"/>
      <c r="R379" s="488"/>
      <c r="S379" s="488"/>
      <c r="T379" s="488"/>
      <c r="U379" s="489"/>
      <c r="V379" s="488"/>
      <c r="W379" s="488"/>
      <c r="X379" s="488"/>
      <c r="Y379" s="488"/>
      <c r="Z379" s="490"/>
      <c r="AA379" s="487"/>
      <c r="AB379" s="488"/>
      <c r="AC379" s="488"/>
      <c r="AD379" s="488"/>
      <c r="AE379" s="489"/>
      <c r="AF379" s="1"/>
      <c r="AG379" s="1"/>
      <c r="AH379" s="487"/>
      <c r="AI379" s="488"/>
      <c r="AJ379" s="488"/>
      <c r="AK379" s="488"/>
      <c r="AL379" s="489"/>
      <c r="AM379" s="487"/>
      <c r="AN379" s="488"/>
      <c r="AO379" s="488"/>
      <c r="AP379" s="488"/>
      <c r="AQ379" s="489"/>
      <c r="AR379" s="488"/>
      <c r="AS379" s="498"/>
      <c r="AT379" s="498"/>
      <c r="AU379" s="498"/>
      <c r="AV379" s="499"/>
      <c r="AW379" s="487"/>
      <c r="AX379" s="498"/>
      <c r="AY379" s="498"/>
      <c r="AZ379" s="498"/>
      <c r="BA379" s="500"/>
      <c r="BB379" s="488"/>
      <c r="BC379" s="488"/>
      <c r="BD379" s="488"/>
      <c r="BE379" s="488"/>
      <c r="BF379" s="490"/>
      <c r="BG379" s="487"/>
      <c r="BH379" s="488"/>
      <c r="BI379" s="488"/>
      <c r="BJ379" s="488"/>
      <c r="BK379" s="489"/>
      <c r="BL379" s="488"/>
      <c r="BM379" s="488"/>
      <c r="BN379" s="488"/>
      <c r="BO379" s="488"/>
      <c r="BP379" s="490"/>
      <c r="BQ379" s="487"/>
      <c r="BR379" s="488"/>
      <c r="BS379" s="488"/>
      <c r="BT379" s="488"/>
      <c r="BU379" s="489"/>
      <c r="BV379" s="487"/>
      <c r="BW379" s="488"/>
      <c r="BX379" s="488"/>
      <c r="BY379" s="488"/>
      <c r="BZ379" s="489"/>
      <c r="CA379" s="26"/>
      <c r="CB379" s="488"/>
      <c r="CC379" s="488"/>
      <c r="CD379" s="488"/>
      <c r="CE379" s="488"/>
      <c r="CF379" s="490"/>
      <c r="CG379" s="487"/>
      <c r="CH379" s="488"/>
      <c r="CI379" s="488"/>
      <c r="CJ379" s="488"/>
      <c r="CK379" s="489"/>
      <c r="CL379" s="488"/>
      <c r="CM379" s="498"/>
      <c r="CN379" s="498"/>
      <c r="CO379" s="498"/>
      <c r="CP379" s="499"/>
      <c r="CQ379" s="487"/>
      <c r="CR379" s="498"/>
      <c r="CS379" s="498"/>
      <c r="CT379" s="498"/>
      <c r="CU379" s="500"/>
      <c r="CV379" s="488"/>
      <c r="CW379" s="498"/>
      <c r="CX379" s="498"/>
      <c r="CY379" s="498"/>
      <c r="CZ379" s="499"/>
      <c r="DA379" s="487"/>
      <c r="DB379" s="498"/>
      <c r="DC379" s="498"/>
      <c r="DD379" s="498"/>
      <c r="DE379" s="500"/>
      <c r="DF379" s="923"/>
      <c r="DG379" s="297"/>
      <c r="DH379" s="69"/>
      <c r="DI379" s="508"/>
      <c r="DJ379" s="509"/>
      <c r="DK379" s="509"/>
      <c r="DL379" s="510"/>
      <c r="DM379" s="511"/>
      <c r="DN379" s="511"/>
    </row>
    <row r="380" spans="1:118" ht="15" customHeight="1" thickBot="1">
      <c r="A380" s="522"/>
      <c r="B380" s="522"/>
      <c r="C380" s="523"/>
      <c r="D380" s="920"/>
      <c r="E380" s="1077"/>
      <c r="F380" s="1078"/>
      <c r="G380" s="491"/>
      <c r="H380" s="492"/>
      <c r="I380" s="492"/>
      <c r="J380" s="492"/>
      <c r="K380" s="493"/>
      <c r="L380" s="492"/>
      <c r="M380" s="492"/>
      <c r="N380" s="492"/>
      <c r="O380" s="492"/>
      <c r="P380" s="494"/>
      <c r="Q380" s="491"/>
      <c r="R380" s="492"/>
      <c r="S380" s="492"/>
      <c r="T380" s="492"/>
      <c r="U380" s="493"/>
      <c r="V380" s="492"/>
      <c r="W380" s="492"/>
      <c r="X380" s="492"/>
      <c r="Y380" s="492"/>
      <c r="Z380" s="494"/>
      <c r="AA380" s="491"/>
      <c r="AB380" s="492"/>
      <c r="AC380" s="492"/>
      <c r="AD380" s="492"/>
      <c r="AE380" s="493"/>
      <c r="AF380" s="1"/>
      <c r="AG380" s="1"/>
      <c r="AH380" s="491"/>
      <c r="AI380" s="492"/>
      <c r="AJ380" s="492"/>
      <c r="AK380" s="492"/>
      <c r="AL380" s="493"/>
      <c r="AM380" s="491"/>
      <c r="AN380" s="492"/>
      <c r="AO380" s="492"/>
      <c r="AP380" s="492"/>
      <c r="AQ380" s="493"/>
      <c r="AR380" s="492"/>
      <c r="AS380" s="501"/>
      <c r="AT380" s="501"/>
      <c r="AU380" s="501"/>
      <c r="AV380" s="502"/>
      <c r="AW380" s="491"/>
      <c r="AX380" s="501"/>
      <c r="AY380" s="501"/>
      <c r="AZ380" s="501"/>
      <c r="BA380" s="503"/>
      <c r="BB380" s="492"/>
      <c r="BC380" s="492"/>
      <c r="BD380" s="492"/>
      <c r="BE380" s="492"/>
      <c r="BF380" s="494"/>
      <c r="BG380" s="491"/>
      <c r="BH380" s="492"/>
      <c r="BI380" s="492"/>
      <c r="BJ380" s="492"/>
      <c r="BK380" s="493"/>
      <c r="BL380" s="492"/>
      <c r="BM380" s="492"/>
      <c r="BN380" s="492"/>
      <c r="BO380" s="492"/>
      <c r="BP380" s="494"/>
      <c r="BQ380" s="491"/>
      <c r="BR380" s="492"/>
      <c r="BS380" s="492"/>
      <c r="BT380" s="492"/>
      <c r="BU380" s="493"/>
      <c r="BV380" s="491"/>
      <c r="BW380" s="492"/>
      <c r="BX380" s="492"/>
      <c r="BY380" s="492"/>
      <c r="BZ380" s="493"/>
      <c r="CA380" s="27"/>
      <c r="CB380" s="492"/>
      <c r="CC380" s="492"/>
      <c r="CD380" s="492"/>
      <c r="CE380" s="492"/>
      <c r="CF380" s="494"/>
      <c r="CG380" s="491"/>
      <c r="CH380" s="492"/>
      <c r="CI380" s="492"/>
      <c r="CJ380" s="492"/>
      <c r="CK380" s="493"/>
      <c r="CL380" s="492"/>
      <c r="CM380" s="501"/>
      <c r="CN380" s="501"/>
      <c r="CO380" s="501"/>
      <c r="CP380" s="502"/>
      <c r="CQ380" s="491"/>
      <c r="CR380" s="501"/>
      <c r="CS380" s="501"/>
      <c r="CT380" s="501"/>
      <c r="CU380" s="503"/>
      <c r="CV380" s="492"/>
      <c r="CW380" s="501"/>
      <c r="CX380" s="501"/>
      <c r="CY380" s="501"/>
      <c r="CZ380" s="502"/>
      <c r="DA380" s="491"/>
      <c r="DB380" s="501"/>
      <c r="DC380" s="501"/>
      <c r="DD380" s="501"/>
      <c r="DE380" s="503"/>
      <c r="DF380" s="922"/>
      <c r="DG380" s="298"/>
      <c r="DH380" s="70"/>
      <c r="DI380" s="512"/>
      <c r="DJ380" s="513"/>
      <c r="DK380" s="513"/>
      <c r="DL380" s="514"/>
      <c r="DM380" s="515"/>
      <c r="DN380" s="515"/>
    </row>
    <row r="381" spans="1:118" ht="15" customHeight="1">
      <c r="A381" s="516"/>
      <c r="B381" s="516"/>
      <c r="C381" s="517"/>
      <c r="D381" s="921"/>
      <c r="E381" s="1079"/>
      <c r="F381" s="1080"/>
      <c r="G381" s="486"/>
      <c r="H381" s="483"/>
      <c r="I381" s="483"/>
      <c r="J381" s="483"/>
      <c r="K381" s="484"/>
      <c r="L381" s="483"/>
      <c r="M381" s="483"/>
      <c r="N381" s="483"/>
      <c r="O381" s="483"/>
      <c r="P381" s="485"/>
      <c r="Q381" s="486"/>
      <c r="R381" s="483"/>
      <c r="S381" s="483"/>
      <c r="T381" s="483"/>
      <c r="U381" s="484"/>
      <c r="V381" s="483"/>
      <c r="W381" s="483"/>
      <c r="X381" s="483"/>
      <c r="Y381" s="483"/>
      <c r="Z381" s="485"/>
      <c r="AA381" s="486"/>
      <c r="AB381" s="483"/>
      <c r="AC381" s="483"/>
      <c r="AD381" s="483"/>
      <c r="AE381" s="484"/>
      <c r="AF381" s="1"/>
      <c r="AG381" s="1"/>
      <c r="AH381" s="486"/>
      <c r="AI381" s="483"/>
      <c r="AJ381" s="483"/>
      <c r="AK381" s="483"/>
      <c r="AL381" s="484"/>
      <c r="AM381" s="486"/>
      <c r="AN381" s="483"/>
      <c r="AO381" s="483"/>
      <c r="AP381" s="483"/>
      <c r="AQ381" s="484"/>
      <c r="AR381" s="483"/>
      <c r="AS381" s="495"/>
      <c r="AT381" s="495"/>
      <c r="AU381" s="495"/>
      <c r="AV381" s="496"/>
      <c r="AW381" s="486"/>
      <c r="AX381" s="495"/>
      <c r="AY381" s="495"/>
      <c r="AZ381" s="495"/>
      <c r="BA381" s="497"/>
      <c r="BB381" s="483"/>
      <c r="BC381" s="483"/>
      <c r="BD381" s="483"/>
      <c r="BE381" s="483"/>
      <c r="BF381" s="485"/>
      <c r="BG381" s="486"/>
      <c r="BH381" s="483"/>
      <c r="BI381" s="483"/>
      <c r="BJ381" s="483"/>
      <c r="BK381" s="484"/>
      <c r="BL381" s="483"/>
      <c r="BM381" s="483"/>
      <c r="BN381" s="483"/>
      <c r="BO381" s="483"/>
      <c r="BP381" s="485"/>
      <c r="BQ381" s="486"/>
      <c r="BR381" s="483"/>
      <c r="BS381" s="483"/>
      <c r="BT381" s="483"/>
      <c r="BU381" s="484"/>
      <c r="BV381" s="486"/>
      <c r="BW381" s="483"/>
      <c r="BX381" s="483"/>
      <c r="BY381" s="483"/>
      <c r="BZ381" s="484"/>
      <c r="CA381" s="25"/>
      <c r="CB381" s="483"/>
      <c r="CC381" s="483"/>
      <c r="CD381" s="483"/>
      <c r="CE381" s="483"/>
      <c r="CF381" s="485"/>
      <c r="CG381" s="486"/>
      <c r="CH381" s="483"/>
      <c r="CI381" s="483"/>
      <c r="CJ381" s="483"/>
      <c r="CK381" s="484"/>
      <c r="CL381" s="483"/>
      <c r="CM381" s="495"/>
      <c r="CN381" s="495"/>
      <c r="CO381" s="495"/>
      <c r="CP381" s="496"/>
      <c r="CQ381" s="486"/>
      <c r="CR381" s="495"/>
      <c r="CS381" s="495"/>
      <c r="CT381" s="495"/>
      <c r="CU381" s="497"/>
      <c r="CV381" s="483"/>
      <c r="CW381" s="495"/>
      <c r="CX381" s="495"/>
      <c r="CY381" s="495"/>
      <c r="CZ381" s="496"/>
      <c r="DA381" s="486"/>
      <c r="DB381" s="495"/>
      <c r="DC381" s="495"/>
      <c r="DD381" s="495"/>
      <c r="DE381" s="497"/>
      <c r="DF381" s="924"/>
      <c r="DG381" s="296"/>
      <c r="DH381" s="68"/>
      <c r="DI381" s="504"/>
      <c r="DJ381" s="505"/>
      <c r="DK381" s="505"/>
      <c r="DL381" s="506"/>
      <c r="DM381" s="507"/>
      <c r="DN381" s="507"/>
    </row>
    <row r="382" spans="1:118" ht="15" customHeight="1">
      <c r="A382" s="519"/>
      <c r="B382" s="519"/>
      <c r="C382" s="520"/>
      <c r="D382" s="919"/>
      <c r="E382" s="1068"/>
      <c r="F382" s="1069"/>
      <c r="G382" s="487"/>
      <c r="H382" s="488"/>
      <c r="I382" s="488"/>
      <c r="J382" s="488"/>
      <c r="K382" s="489"/>
      <c r="L382" s="488"/>
      <c r="M382" s="488"/>
      <c r="N382" s="488"/>
      <c r="O382" s="488"/>
      <c r="P382" s="490"/>
      <c r="Q382" s="487"/>
      <c r="R382" s="488"/>
      <c r="S382" s="488"/>
      <c r="T382" s="488"/>
      <c r="U382" s="489"/>
      <c r="V382" s="488"/>
      <c r="W382" s="488"/>
      <c r="X382" s="488"/>
      <c r="Y382" s="488"/>
      <c r="Z382" s="490"/>
      <c r="AA382" s="487"/>
      <c r="AB382" s="488"/>
      <c r="AC382" s="488"/>
      <c r="AD382" s="488"/>
      <c r="AE382" s="489"/>
      <c r="AF382" s="1"/>
      <c r="AG382" s="1"/>
      <c r="AH382" s="487"/>
      <c r="AI382" s="488"/>
      <c r="AJ382" s="488"/>
      <c r="AK382" s="488"/>
      <c r="AL382" s="489"/>
      <c r="AM382" s="487"/>
      <c r="AN382" s="488"/>
      <c r="AO382" s="488"/>
      <c r="AP382" s="488"/>
      <c r="AQ382" s="489"/>
      <c r="AR382" s="488"/>
      <c r="AS382" s="498"/>
      <c r="AT382" s="498"/>
      <c r="AU382" s="498"/>
      <c r="AV382" s="499"/>
      <c r="AW382" s="487"/>
      <c r="AX382" s="498"/>
      <c r="AY382" s="498"/>
      <c r="AZ382" s="498"/>
      <c r="BA382" s="500"/>
      <c r="BB382" s="488"/>
      <c r="BC382" s="488"/>
      <c r="BD382" s="488"/>
      <c r="BE382" s="488"/>
      <c r="BF382" s="490"/>
      <c r="BG382" s="487"/>
      <c r="BH382" s="488"/>
      <c r="BI382" s="488"/>
      <c r="BJ382" s="488"/>
      <c r="BK382" s="489"/>
      <c r="BL382" s="488"/>
      <c r="BM382" s="488"/>
      <c r="BN382" s="488"/>
      <c r="BO382" s="488"/>
      <c r="BP382" s="490"/>
      <c r="BQ382" s="487"/>
      <c r="BR382" s="488"/>
      <c r="BS382" s="488"/>
      <c r="BT382" s="488"/>
      <c r="BU382" s="489"/>
      <c r="BV382" s="487"/>
      <c r="BW382" s="488"/>
      <c r="BX382" s="488"/>
      <c r="BY382" s="488"/>
      <c r="BZ382" s="489"/>
      <c r="CA382" s="26"/>
      <c r="CB382" s="488"/>
      <c r="CC382" s="488"/>
      <c r="CD382" s="488"/>
      <c r="CE382" s="488"/>
      <c r="CF382" s="490"/>
      <c r="CG382" s="487"/>
      <c r="CH382" s="488"/>
      <c r="CI382" s="488"/>
      <c r="CJ382" s="488"/>
      <c r="CK382" s="489"/>
      <c r="CL382" s="488"/>
      <c r="CM382" s="498"/>
      <c r="CN382" s="498"/>
      <c r="CO382" s="498"/>
      <c r="CP382" s="499"/>
      <c r="CQ382" s="487"/>
      <c r="CR382" s="498"/>
      <c r="CS382" s="498"/>
      <c r="CT382" s="498"/>
      <c r="CU382" s="500"/>
      <c r="CV382" s="488"/>
      <c r="CW382" s="498"/>
      <c r="CX382" s="498"/>
      <c r="CY382" s="498"/>
      <c r="CZ382" s="499"/>
      <c r="DA382" s="487"/>
      <c r="DB382" s="498"/>
      <c r="DC382" s="498"/>
      <c r="DD382" s="498"/>
      <c r="DE382" s="500"/>
      <c r="DF382" s="923"/>
      <c r="DG382" s="297"/>
      <c r="DH382" s="69"/>
      <c r="DI382" s="508"/>
      <c r="DJ382" s="509"/>
      <c r="DK382" s="509"/>
      <c r="DL382" s="510"/>
      <c r="DM382" s="511"/>
      <c r="DN382" s="511"/>
    </row>
    <row r="383" spans="1:118" ht="15" customHeight="1">
      <c r="A383" s="519"/>
      <c r="B383" s="519"/>
      <c r="C383" s="520"/>
      <c r="D383" s="919"/>
      <c r="E383" s="1068"/>
      <c r="F383" s="1069"/>
      <c r="G383" s="487"/>
      <c r="H383" s="488"/>
      <c r="I383" s="488"/>
      <c r="J383" s="488"/>
      <c r="K383" s="489"/>
      <c r="L383" s="488"/>
      <c r="M383" s="488"/>
      <c r="N383" s="488"/>
      <c r="O383" s="488"/>
      <c r="P383" s="490"/>
      <c r="Q383" s="487"/>
      <c r="R383" s="488"/>
      <c r="S383" s="488"/>
      <c r="T383" s="488"/>
      <c r="U383" s="489"/>
      <c r="V383" s="488"/>
      <c r="W383" s="488"/>
      <c r="X383" s="488"/>
      <c r="Y383" s="488"/>
      <c r="Z383" s="490"/>
      <c r="AA383" s="487"/>
      <c r="AB383" s="488"/>
      <c r="AC383" s="488"/>
      <c r="AD383" s="488"/>
      <c r="AE383" s="489"/>
      <c r="AF383" s="1"/>
      <c r="AG383" s="1"/>
      <c r="AH383" s="487"/>
      <c r="AI383" s="488"/>
      <c r="AJ383" s="488"/>
      <c r="AK383" s="488"/>
      <c r="AL383" s="489"/>
      <c r="AM383" s="487"/>
      <c r="AN383" s="488"/>
      <c r="AO383" s="488"/>
      <c r="AP383" s="488"/>
      <c r="AQ383" s="489"/>
      <c r="AR383" s="488"/>
      <c r="AS383" s="498"/>
      <c r="AT383" s="498"/>
      <c r="AU383" s="498"/>
      <c r="AV383" s="499"/>
      <c r="AW383" s="487"/>
      <c r="AX383" s="498"/>
      <c r="AY383" s="498"/>
      <c r="AZ383" s="498"/>
      <c r="BA383" s="500"/>
      <c r="BB383" s="488"/>
      <c r="BC383" s="488"/>
      <c r="BD383" s="488"/>
      <c r="BE383" s="488"/>
      <c r="BF383" s="490"/>
      <c r="BG383" s="487"/>
      <c r="BH383" s="488"/>
      <c r="BI383" s="488"/>
      <c r="BJ383" s="488"/>
      <c r="BK383" s="489"/>
      <c r="BL383" s="488"/>
      <c r="BM383" s="488"/>
      <c r="BN383" s="488"/>
      <c r="BO383" s="488"/>
      <c r="BP383" s="490"/>
      <c r="BQ383" s="487"/>
      <c r="BR383" s="488"/>
      <c r="BS383" s="488"/>
      <c r="BT383" s="488"/>
      <c r="BU383" s="489"/>
      <c r="BV383" s="487"/>
      <c r="BW383" s="488"/>
      <c r="BX383" s="488"/>
      <c r="BY383" s="488"/>
      <c r="BZ383" s="489"/>
      <c r="CA383" s="26"/>
      <c r="CB383" s="488"/>
      <c r="CC383" s="488"/>
      <c r="CD383" s="488"/>
      <c r="CE383" s="488"/>
      <c r="CF383" s="490"/>
      <c r="CG383" s="487"/>
      <c r="CH383" s="488"/>
      <c r="CI383" s="488"/>
      <c r="CJ383" s="488"/>
      <c r="CK383" s="489"/>
      <c r="CL383" s="488"/>
      <c r="CM383" s="498"/>
      <c r="CN383" s="498"/>
      <c r="CO383" s="498"/>
      <c r="CP383" s="499"/>
      <c r="CQ383" s="487"/>
      <c r="CR383" s="498"/>
      <c r="CS383" s="498"/>
      <c r="CT383" s="498"/>
      <c r="CU383" s="500"/>
      <c r="CV383" s="488"/>
      <c r="CW383" s="498"/>
      <c r="CX383" s="498"/>
      <c r="CY383" s="498"/>
      <c r="CZ383" s="499"/>
      <c r="DA383" s="487"/>
      <c r="DB383" s="498"/>
      <c r="DC383" s="498"/>
      <c r="DD383" s="498"/>
      <c r="DE383" s="500"/>
      <c r="DF383" s="923"/>
      <c r="DG383" s="297"/>
      <c r="DH383" s="69"/>
      <c r="DI383" s="508"/>
      <c r="DJ383" s="509"/>
      <c r="DK383" s="509"/>
      <c r="DL383" s="510"/>
      <c r="DM383" s="511"/>
      <c r="DN383" s="511"/>
    </row>
    <row r="384" spans="1:118" ht="15" customHeight="1">
      <c r="A384" s="519"/>
      <c r="B384" s="519"/>
      <c r="C384" s="520"/>
      <c r="D384" s="919"/>
      <c r="E384" s="1068"/>
      <c r="F384" s="1069"/>
      <c r="G384" s="487"/>
      <c r="H384" s="488"/>
      <c r="I384" s="488"/>
      <c r="J384" s="488"/>
      <c r="K384" s="489"/>
      <c r="L384" s="488"/>
      <c r="M384" s="488"/>
      <c r="N384" s="488"/>
      <c r="O384" s="488"/>
      <c r="P384" s="490"/>
      <c r="Q384" s="487"/>
      <c r="R384" s="488"/>
      <c r="S384" s="488"/>
      <c r="T384" s="488"/>
      <c r="U384" s="489"/>
      <c r="V384" s="488"/>
      <c r="W384" s="488"/>
      <c r="X384" s="488"/>
      <c r="Y384" s="488"/>
      <c r="Z384" s="490"/>
      <c r="AA384" s="487"/>
      <c r="AB384" s="488"/>
      <c r="AC384" s="488"/>
      <c r="AD384" s="488"/>
      <c r="AE384" s="489"/>
      <c r="AF384" s="1"/>
      <c r="AG384" s="1"/>
      <c r="AH384" s="487"/>
      <c r="AI384" s="488"/>
      <c r="AJ384" s="488"/>
      <c r="AK384" s="488"/>
      <c r="AL384" s="489"/>
      <c r="AM384" s="487"/>
      <c r="AN384" s="488"/>
      <c r="AO384" s="488"/>
      <c r="AP384" s="488"/>
      <c r="AQ384" s="489"/>
      <c r="AR384" s="488"/>
      <c r="AS384" s="498"/>
      <c r="AT384" s="498"/>
      <c r="AU384" s="498"/>
      <c r="AV384" s="499"/>
      <c r="AW384" s="487"/>
      <c r="AX384" s="498"/>
      <c r="AY384" s="498"/>
      <c r="AZ384" s="498"/>
      <c r="BA384" s="500"/>
      <c r="BB384" s="488"/>
      <c r="BC384" s="488"/>
      <c r="BD384" s="488"/>
      <c r="BE384" s="488"/>
      <c r="BF384" s="490"/>
      <c r="BG384" s="487"/>
      <c r="BH384" s="488"/>
      <c r="BI384" s="488"/>
      <c r="BJ384" s="488"/>
      <c r="BK384" s="489"/>
      <c r="BL384" s="488"/>
      <c r="BM384" s="488"/>
      <c r="BN384" s="488"/>
      <c r="BO384" s="488"/>
      <c r="BP384" s="490"/>
      <c r="BQ384" s="487"/>
      <c r="BR384" s="488"/>
      <c r="BS384" s="488"/>
      <c r="BT384" s="488"/>
      <c r="BU384" s="489"/>
      <c r="BV384" s="487"/>
      <c r="BW384" s="488"/>
      <c r="BX384" s="488"/>
      <c r="BY384" s="488"/>
      <c r="BZ384" s="489"/>
      <c r="CA384" s="26"/>
      <c r="CB384" s="488"/>
      <c r="CC384" s="488"/>
      <c r="CD384" s="488"/>
      <c r="CE384" s="488"/>
      <c r="CF384" s="490"/>
      <c r="CG384" s="487"/>
      <c r="CH384" s="488"/>
      <c r="CI384" s="488"/>
      <c r="CJ384" s="488"/>
      <c r="CK384" s="489"/>
      <c r="CL384" s="488"/>
      <c r="CM384" s="498"/>
      <c r="CN384" s="498"/>
      <c r="CO384" s="498"/>
      <c r="CP384" s="499"/>
      <c r="CQ384" s="487"/>
      <c r="CR384" s="498"/>
      <c r="CS384" s="498"/>
      <c r="CT384" s="498"/>
      <c r="CU384" s="500"/>
      <c r="CV384" s="488"/>
      <c r="CW384" s="498"/>
      <c r="CX384" s="498"/>
      <c r="CY384" s="498"/>
      <c r="CZ384" s="499"/>
      <c r="DA384" s="487"/>
      <c r="DB384" s="498"/>
      <c r="DC384" s="498"/>
      <c r="DD384" s="498"/>
      <c r="DE384" s="500"/>
      <c r="DF384" s="923"/>
      <c r="DG384" s="297"/>
      <c r="DH384" s="69"/>
      <c r="DI384" s="508"/>
      <c r="DJ384" s="509"/>
      <c r="DK384" s="509"/>
      <c r="DL384" s="510"/>
      <c r="DM384" s="511"/>
      <c r="DN384" s="511"/>
    </row>
    <row r="385" spans="1:118" ht="15" customHeight="1" thickBot="1">
      <c r="A385" s="522"/>
      <c r="B385" s="522"/>
      <c r="C385" s="523"/>
      <c r="D385" s="920"/>
      <c r="E385" s="1077"/>
      <c r="F385" s="1078"/>
      <c r="G385" s="491"/>
      <c r="H385" s="492"/>
      <c r="I385" s="492"/>
      <c r="J385" s="492"/>
      <c r="K385" s="493"/>
      <c r="L385" s="492"/>
      <c r="M385" s="492"/>
      <c r="N385" s="492"/>
      <c r="O385" s="492"/>
      <c r="P385" s="494"/>
      <c r="Q385" s="491"/>
      <c r="R385" s="492"/>
      <c r="S385" s="492"/>
      <c r="T385" s="492"/>
      <c r="U385" s="493"/>
      <c r="V385" s="492"/>
      <c r="W385" s="492"/>
      <c r="X385" s="492"/>
      <c r="Y385" s="492"/>
      <c r="Z385" s="494"/>
      <c r="AA385" s="491"/>
      <c r="AB385" s="492"/>
      <c r="AC385" s="492"/>
      <c r="AD385" s="492"/>
      <c r="AE385" s="493"/>
      <c r="AF385" s="1"/>
      <c r="AG385" s="1"/>
      <c r="AH385" s="491"/>
      <c r="AI385" s="492"/>
      <c r="AJ385" s="492"/>
      <c r="AK385" s="492"/>
      <c r="AL385" s="493"/>
      <c r="AM385" s="491"/>
      <c r="AN385" s="492"/>
      <c r="AO385" s="492"/>
      <c r="AP385" s="492"/>
      <c r="AQ385" s="493"/>
      <c r="AR385" s="492"/>
      <c r="AS385" s="501"/>
      <c r="AT385" s="501"/>
      <c r="AU385" s="501"/>
      <c r="AV385" s="502"/>
      <c r="AW385" s="491"/>
      <c r="AX385" s="501"/>
      <c r="AY385" s="501"/>
      <c r="AZ385" s="501"/>
      <c r="BA385" s="503"/>
      <c r="BB385" s="492"/>
      <c r="BC385" s="492"/>
      <c r="BD385" s="492"/>
      <c r="BE385" s="492"/>
      <c r="BF385" s="494"/>
      <c r="BG385" s="491"/>
      <c r="BH385" s="492"/>
      <c r="BI385" s="492"/>
      <c r="BJ385" s="492"/>
      <c r="BK385" s="493"/>
      <c r="BL385" s="492"/>
      <c r="BM385" s="492"/>
      <c r="BN385" s="492"/>
      <c r="BO385" s="492"/>
      <c r="BP385" s="494"/>
      <c r="BQ385" s="491"/>
      <c r="BR385" s="492"/>
      <c r="BS385" s="492"/>
      <c r="BT385" s="492"/>
      <c r="BU385" s="493"/>
      <c r="BV385" s="491"/>
      <c r="BW385" s="492"/>
      <c r="BX385" s="492"/>
      <c r="BY385" s="492"/>
      <c r="BZ385" s="493"/>
      <c r="CA385" s="27"/>
      <c r="CB385" s="492"/>
      <c r="CC385" s="492"/>
      <c r="CD385" s="492"/>
      <c r="CE385" s="492"/>
      <c r="CF385" s="494"/>
      <c r="CG385" s="491"/>
      <c r="CH385" s="492"/>
      <c r="CI385" s="492"/>
      <c r="CJ385" s="492"/>
      <c r="CK385" s="493"/>
      <c r="CL385" s="492"/>
      <c r="CM385" s="501"/>
      <c r="CN385" s="501"/>
      <c r="CO385" s="501"/>
      <c r="CP385" s="502"/>
      <c r="CQ385" s="491"/>
      <c r="CR385" s="501"/>
      <c r="CS385" s="501"/>
      <c r="CT385" s="501"/>
      <c r="CU385" s="503"/>
      <c r="CV385" s="492"/>
      <c r="CW385" s="501"/>
      <c r="CX385" s="501"/>
      <c r="CY385" s="501"/>
      <c r="CZ385" s="502"/>
      <c r="DA385" s="491"/>
      <c r="DB385" s="501"/>
      <c r="DC385" s="501"/>
      <c r="DD385" s="501"/>
      <c r="DE385" s="503"/>
      <c r="DF385" s="922"/>
      <c r="DG385" s="298"/>
      <c r="DH385" s="70"/>
      <c r="DI385" s="512"/>
      <c r="DJ385" s="513"/>
      <c r="DK385" s="513"/>
      <c r="DL385" s="514"/>
      <c r="DM385" s="515"/>
      <c r="DN385" s="515"/>
    </row>
    <row r="386" spans="1:118" ht="15" customHeight="1">
      <c r="A386" s="516"/>
      <c r="B386" s="516"/>
      <c r="C386" s="517"/>
      <c r="D386" s="921"/>
      <c r="E386" s="1079"/>
      <c r="F386" s="1080"/>
      <c r="G386" s="486"/>
      <c r="H386" s="483"/>
      <c r="I386" s="483"/>
      <c r="J386" s="483"/>
      <c r="K386" s="484"/>
      <c r="L386" s="483"/>
      <c r="M386" s="483"/>
      <c r="N386" s="483"/>
      <c r="O386" s="483"/>
      <c r="P386" s="485"/>
      <c r="Q386" s="486"/>
      <c r="R386" s="483"/>
      <c r="S386" s="483"/>
      <c r="T386" s="483"/>
      <c r="U386" s="484"/>
      <c r="V386" s="483"/>
      <c r="W386" s="483"/>
      <c r="X386" s="483"/>
      <c r="Y386" s="483"/>
      <c r="Z386" s="485"/>
      <c r="AA386" s="486"/>
      <c r="AB386" s="483"/>
      <c r="AC386" s="483"/>
      <c r="AD386" s="483"/>
      <c r="AE386" s="484"/>
      <c r="AF386" s="1"/>
      <c r="AG386" s="1"/>
      <c r="AH386" s="486"/>
      <c r="AI386" s="483"/>
      <c r="AJ386" s="483"/>
      <c r="AK386" s="483"/>
      <c r="AL386" s="484"/>
      <c r="AM386" s="486"/>
      <c r="AN386" s="483"/>
      <c r="AO386" s="483"/>
      <c r="AP386" s="483"/>
      <c r="AQ386" s="484"/>
      <c r="AR386" s="483"/>
      <c r="AS386" s="495"/>
      <c r="AT386" s="495"/>
      <c r="AU386" s="495"/>
      <c r="AV386" s="496"/>
      <c r="AW386" s="486"/>
      <c r="AX386" s="495"/>
      <c r="AY386" s="495"/>
      <c r="AZ386" s="495"/>
      <c r="BA386" s="497"/>
      <c r="BB386" s="483"/>
      <c r="BC386" s="483"/>
      <c r="BD386" s="483"/>
      <c r="BE386" s="483"/>
      <c r="BF386" s="485"/>
      <c r="BG386" s="486"/>
      <c r="BH386" s="483"/>
      <c r="BI386" s="483"/>
      <c r="BJ386" s="483"/>
      <c r="BK386" s="484"/>
      <c r="BL386" s="483"/>
      <c r="BM386" s="483"/>
      <c r="BN386" s="483"/>
      <c r="BO386" s="483"/>
      <c r="BP386" s="485"/>
      <c r="BQ386" s="486"/>
      <c r="BR386" s="483"/>
      <c r="BS386" s="483"/>
      <c r="BT386" s="483"/>
      <c r="BU386" s="484"/>
      <c r="BV386" s="486"/>
      <c r="BW386" s="483"/>
      <c r="BX386" s="483"/>
      <c r="BY386" s="483"/>
      <c r="BZ386" s="484"/>
      <c r="CA386" s="25"/>
      <c r="CB386" s="483"/>
      <c r="CC386" s="483"/>
      <c r="CD386" s="483"/>
      <c r="CE386" s="483"/>
      <c r="CF386" s="485"/>
      <c r="CG386" s="486"/>
      <c r="CH386" s="483"/>
      <c r="CI386" s="483"/>
      <c r="CJ386" s="483"/>
      <c r="CK386" s="484"/>
      <c r="CL386" s="483"/>
      <c r="CM386" s="495"/>
      <c r="CN386" s="495"/>
      <c r="CO386" s="495"/>
      <c r="CP386" s="496"/>
      <c r="CQ386" s="486"/>
      <c r="CR386" s="495"/>
      <c r="CS386" s="495"/>
      <c r="CT386" s="495"/>
      <c r="CU386" s="497"/>
      <c r="CV386" s="483"/>
      <c r="CW386" s="495"/>
      <c r="CX386" s="495"/>
      <c r="CY386" s="495"/>
      <c r="CZ386" s="496"/>
      <c r="DA386" s="486"/>
      <c r="DB386" s="495"/>
      <c r="DC386" s="495"/>
      <c r="DD386" s="495"/>
      <c r="DE386" s="497"/>
      <c r="DF386" s="924"/>
      <c r="DG386" s="296"/>
      <c r="DH386" s="68"/>
      <c r="DI386" s="504"/>
      <c r="DJ386" s="505"/>
      <c r="DK386" s="505"/>
      <c r="DL386" s="506"/>
      <c r="DM386" s="507"/>
      <c r="DN386" s="507"/>
    </row>
    <row r="387" spans="1:118" ht="15" customHeight="1">
      <c r="A387" s="519"/>
      <c r="B387" s="519"/>
      <c r="C387" s="520"/>
      <c r="D387" s="919"/>
      <c r="E387" s="1068"/>
      <c r="F387" s="1069"/>
      <c r="G387" s="487"/>
      <c r="H387" s="488"/>
      <c r="I387" s="488"/>
      <c r="J387" s="488"/>
      <c r="K387" s="489"/>
      <c r="L387" s="488"/>
      <c r="M387" s="488"/>
      <c r="N387" s="488"/>
      <c r="O387" s="488"/>
      <c r="P387" s="490"/>
      <c r="Q387" s="487"/>
      <c r="R387" s="488"/>
      <c r="S387" s="488"/>
      <c r="T387" s="488"/>
      <c r="U387" s="489"/>
      <c r="V387" s="488"/>
      <c r="W387" s="488"/>
      <c r="X387" s="488"/>
      <c r="Y387" s="488"/>
      <c r="Z387" s="490"/>
      <c r="AA387" s="487"/>
      <c r="AB387" s="488"/>
      <c r="AC387" s="488"/>
      <c r="AD387" s="488"/>
      <c r="AE387" s="489"/>
      <c r="AF387" s="1"/>
      <c r="AG387" s="1"/>
      <c r="AH387" s="487"/>
      <c r="AI387" s="488"/>
      <c r="AJ387" s="488"/>
      <c r="AK387" s="488"/>
      <c r="AL387" s="489"/>
      <c r="AM387" s="487"/>
      <c r="AN387" s="488"/>
      <c r="AO387" s="488"/>
      <c r="AP387" s="488"/>
      <c r="AQ387" s="489"/>
      <c r="AR387" s="488"/>
      <c r="AS387" s="498"/>
      <c r="AT387" s="498"/>
      <c r="AU387" s="498"/>
      <c r="AV387" s="499"/>
      <c r="AW387" s="487"/>
      <c r="AX387" s="498"/>
      <c r="AY387" s="498"/>
      <c r="AZ387" s="498"/>
      <c r="BA387" s="500"/>
      <c r="BB387" s="488"/>
      <c r="BC387" s="488"/>
      <c r="BD387" s="488"/>
      <c r="BE387" s="488"/>
      <c r="BF387" s="490"/>
      <c r="BG387" s="487"/>
      <c r="BH387" s="488"/>
      <c r="BI387" s="488"/>
      <c r="BJ387" s="488"/>
      <c r="BK387" s="489"/>
      <c r="BL387" s="488"/>
      <c r="BM387" s="488"/>
      <c r="BN387" s="488"/>
      <c r="BO387" s="488"/>
      <c r="BP387" s="490"/>
      <c r="BQ387" s="487"/>
      <c r="BR387" s="488"/>
      <c r="BS387" s="488"/>
      <c r="BT387" s="488"/>
      <c r="BU387" s="489"/>
      <c r="BV387" s="487"/>
      <c r="BW387" s="488"/>
      <c r="BX387" s="488"/>
      <c r="BY387" s="488"/>
      <c r="BZ387" s="489"/>
      <c r="CA387" s="26"/>
      <c r="CB387" s="488"/>
      <c r="CC387" s="488"/>
      <c r="CD387" s="488"/>
      <c r="CE387" s="488"/>
      <c r="CF387" s="490"/>
      <c r="CG387" s="487"/>
      <c r="CH387" s="488"/>
      <c r="CI387" s="488"/>
      <c r="CJ387" s="488"/>
      <c r="CK387" s="489"/>
      <c r="CL387" s="488"/>
      <c r="CM387" s="498"/>
      <c r="CN387" s="498"/>
      <c r="CO387" s="498"/>
      <c r="CP387" s="499"/>
      <c r="CQ387" s="487"/>
      <c r="CR387" s="498"/>
      <c r="CS387" s="498"/>
      <c r="CT387" s="498"/>
      <c r="CU387" s="500"/>
      <c r="CV387" s="488"/>
      <c r="CW387" s="498"/>
      <c r="CX387" s="498"/>
      <c r="CY387" s="498"/>
      <c r="CZ387" s="499"/>
      <c r="DA387" s="487"/>
      <c r="DB387" s="498"/>
      <c r="DC387" s="498"/>
      <c r="DD387" s="498"/>
      <c r="DE387" s="500"/>
      <c r="DF387" s="923"/>
      <c r="DG387" s="297"/>
      <c r="DH387" s="69"/>
      <c r="DI387" s="508"/>
      <c r="DJ387" s="509"/>
      <c r="DK387" s="509"/>
      <c r="DL387" s="510"/>
      <c r="DM387" s="511"/>
      <c r="DN387" s="511"/>
    </row>
    <row r="388" spans="1:118" ht="15" customHeight="1">
      <c r="A388" s="519"/>
      <c r="B388" s="519"/>
      <c r="C388" s="520"/>
      <c r="D388" s="919"/>
      <c r="E388" s="1068"/>
      <c r="F388" s="1069"/>
      <c r="G388" s="487"/>
      <c r="H388" s="488"/>
      <c r="I388" s="488"/>
      <c r="J388" s="488"/>
      <c r="K388" s="489"/>
      <c r="L388" s="488"/>
      <c r="M388" s="488"/>
      <c r="N388" s="488"/>
      <c r="O388" s="488"/>
      <c r="P388" s="490"/>
      <c r="Q388" s="487"/>
      <c r="R388" s="488"/>
      <c r="S388" s="488"/>
      <c r="T388" s="488"/>
      <c r="U388" s="489"/>
      <c r="V388" s="488"/>
      <c r="W388" s="488"/>
      <c r="X388" s="488"/>
      <c r="Y388" s="488"/>
      <c r="Z388" s="490"/>
      <c r="AA388" s="487"/>
      <c r="AB388" s="488"/>
      <c r="AC388" s="488"/>
      <c r="AD388" s="488"/>
      <c r="AE388" s="489"/>
      <c r="AF388" s="1"/>
      <c r="AG388" s="1"/>
      <c r="AH388" s="487"/>
      <c r="AI388" s="488"/>
      <c r="AJ388" s="488"/>
      <c r="AK388" s="488"/>
      <c r="AL388" s="489"/>
      <c r="AM388" s="487"/>
      <c r="AN388" s="488"/>
      <c r="AO388" s="488"/>
      <c r="AP388" s="488"/>
      <c r="AQ388" s="489"/>
      <c r="AR388" s="488"/>
      <c r="AS388" s="498"/>
      <c r="AT388" s="498"/>
      <c r="AU388" s="498"/>
      <c r="AV388" s="499"/>
      <c r="AW388" s="487"/>
      <c r="AX388" s="498"/>
      <c r="AY388" s="498"/>
      <c r="AZ388" s="498"/>
      <c r="BA388" s="500"/>
      <c r="BB388" s="488"/>
      <c r="BC388" s="488"/>
      <c r="BD388" s="488"/>
      <c r="BE388" s="488"/>
      <c r="BF388" s="490"/>
      <c r="BG388" s="487"/>
      <c r="BH388" s="488"/>
      <c r="BI388" s="488"/>
      <c r="BJ388" s="488"/>
      <c r="BK388" s="489"/>
      <c r="BL388" s="488"/>
      <c r="BM388" s="488"/>
      <c r="BN388" s="488"/>
      <c r="BO388" s="488"/>
      <c r="BP388" s="490"/>
      <c r="BQ388" s="487"/>
      <c r="BR388" s="488"/>
      <c r="BS388" s="488"/>
      <c r="BT388" s="488"/>
      <c r="BU388" s="489"/>
      <c r="BV388" s="487"/>
      <c r="BW388" s="488"/>
      <c r="BX388" s="488"/>
      <c r="BY388" s="488"/>
      <c r="BZ388" s="489"/>
      <c r="CA388" s="26"/>
      <c r="CB388" s="488"/>
      <c r="CC388" s="488"/>
      <c r="CD388" s="488"/>
      <c r="CE388" s="488"/>
      <c r="CF388" s="490"/>
      <c r="CG388" s="487"/>
      <c r="CH388" s="488"/>
      <c r="CI388" s="488"/>
      <c r="CJ388" s="488"/>
      <c r="CK388" s="489"/>
      <c r="CL388" s="488"/>
      <c r="CM388" s="498"/>
      <c r="CN388" s="498"/>
      <c r="CO388" s="498"/>
      <c r="CP388" s="499"/>
      <c r="CQ388" s="487"/>
      <c r="CR388" s="498"/>
      <c r="CS388" s="498"/>
      <c r="CT388" s="498"/>
      <c r="CU388" s="500"/>
      <c r="CV388" s="488"/>
      <c r="CW388" s="498"/>
      <c r="CX388" s="498"/>
      <c r="CY388" s="498"/>
      <c r="CZ388" s="499"/>
      <c r="DA388" s="487"/>
      <c r="DB388" s="498"/>
      <c r="DC388" s="498"/>
      <c r="DD388" s="498"/>
      <c r="DE388" s="500"/>
      <c r="DF388" s="923"/>
      <c r="DG388" s="297"/>
      <c r="DH388" s="69"/>
      <c r="DI388" s="508"/>
      <c r="DJ388" s="509"/>
      <c r="DK388" s="509"/>
      <c r="DL388" s="510"/>
      <c r="DM388" s="511"/>
      <c r="DN388" s="511"/>
    </row>
    <row r="389" spans="1:118" ht="15" customHeight="1">
      <c r="A389" s="519"/>
      <c r="B389" s="519"/>
      <c r="C389" s="520"/>
      <c r="D389" s="919"/>
      <c r="E389" s="1068"/>
      <c r="F389" s="1069"/>
      <c r="G389" s="487"/>
      <c r="H389" s="488"/>
      <c r="I389" s="488"/>
      <c r="J389" s="488"/>
      <c r="K389" s="489"/>
      <c r="L389" s="488"/>
      <c r="M389" s="488"/>
      <c r="N389" s="488"/>
      <c r="O389" s="488"/>
      <c r="P389" s="490"/>
      <c r="Q389" s="487"/>
      <c r="R389" s="488"/>
      <c r="S389" s="488"/>
      <c r="T389" s="488"/>
      <c r="U389" s="489"/>
      <c r="V389" s="488"/>
      <c r="W389" s="488"/>
      <c r="X389" s="488"/>
      <c r="Y389" s="488"/>
      <c r="Z389" s="490"/>
      <c r="AA389" s="487"/>
      <c r="AB389" s="488"/>
      <c r="AC389" s="488"/>
      <c r="AD389" s="488"/>
      <c r="AE389" s="489"/>
      <c r="AF389" s="1"/>
      <c r="AG389" s="1"/>
      <c r="AH389" s="487"/>
      <c r="AI389" s="488"/>
      <c r="AJ389" s="488"/>
      <c r="AK389" s="488"/>
      <c r="AL389" s="489"/>
      <c r="AM389" s="487"/>
      <c r="AN389" s="488"/>
      <c r="AO389" s="488"/>
      <c r="AP389" s="488"/>
      <c r="AQ389" s="489"/>
      <c r="AR389" s="488"/>
      <c r="AS389" s="498"/>
      <c r="AT389" s="498"/>
      <c r="AU389" s="498"/>
      <c r="AV389" s="499"/>
      <c r="AW389" s="487"/>
      <c r="AX389" s="498"/>
      <c r="AY389" s="498"/>
      <c r="AZ389" s="498"/>
      <c r="BA389" s="500"/>
      <c r="BB389" s="488"/>
      <c r="BC389" s="488"/>
      <c r="BD389" s="488"/>
      <c r="BE389" s="488"/>
      <c r="BF389" s="490"/>
      <c r="BG389" s="487"/>
      <c r="BH389" s="488"/>
      <c r="BI389" s="488"/>
      <c r="BJ389" s="488"/>
      <c r="BK389" s="489"/>
      <c r="BL389" s="488"/>
      <c r="BM389" s="488"/>
      <c r="BN389" s="488"/>
      <c r="BO389" s="488"/>
      <c r="BP389" s="490"/>
      <c r="BQ389" s="487"/>
      <c r="BR389" s="488"/>
      <c r="BS389" s="488"/>
      <c r="BT389" s="488"/>
      <c r="BU389" s="489"/>
      <c r="BV389" s="487"/>
      <c r="BW389" s="488"/>
      <c r="BX389" s="488"/>
      <c r="BY389" s="488"/>
      <c r="BZ389" s="489"/>
      <c r="CA389" s="26"/>
      <c r="CB389" s="488"/>
      <c r="CC389" s="488"/>
      <c r="CD389" s="488"/>
      <c r="CE389" s="488"/>
      <c r="CF389" s="490"/>
      <c r="CG389" s="487"/>
      <c r="CH389" s="488"/>
      <c r="CI389" s="488"/>
      <c r="CJ389" s="488"/>
      <c r="CK389" s="489"/>
      <c r="CL389" s="488"/>
      <c r="CM389" s="498"/>
      <c r="CN389" s="498"/>
      <c r="CO389" s="498"/>
      <c r="CP389" s="499"/>
      <c r="CQ389" s="487"/>
      <c r="CR389" s="498"/>
      <c r="CS389" s="498"/>
      <c r="CT389" s="498"/>
      <c r="CU389" s="500"/>
      <c r="CV389" s="488"/>
      <c r="CW389" s="498"/>
      <c r="CX389" s="498"/>
      <c r="CY389" s="498"/>
      <c r="CZ389" s="499"/>
      <c r="DA389" s="487"/>
      <c r="DB389" s="498"/>
      <c r="DC389" s="498"/>
      <c r="DD389" s="498"/>
      <c r="DE389" s="500"/>
      <c r="DF389" s="923"/>
      <c r="DG389" s="297"/>
      <c r="DH389" s="69"/>
      <c r="DI389" s="508"/>
      <c r="DJ389" s="509"/>
      <c r="DK389" s="509"/>
      <c r="DL389" s="510"/>
      <c r="DM389" s="511"/>
      <c r="DN389" s="511"/>
    </row>
    <row r="390" spans="1:118" ht="15" customHeight="1" thickBot="1">
      <c r="A390" s="522"/>
      <c r="B390" s="522"/>
      <c r="C390" s="523"/>
      <c r="D390" s="920"/>
      <c r="E390" s="1077"/>
      <c r="F390" s="1078"/>
      <c r="G390" s="491"/>
      <c r="H390" s="492"/>
      <c r="I390" s="492"/>
      <c r="J390" s="492"/>
      <c r="K390" s="493"/>
      <c r="L390" s="492"/>
      <c r="M390" s="492"/>
      <c r="N390" s="492"/>
      <c r="O390" s="492"/>
      <c r="P390" s="494"/>
      <c r="Q390" s="491"/>
      <c r="R390" s="492"/>
      <c r="S390" s="492"/>
      <c r="T390" s="492"/>
      <c r="U390" s="493"/>
      <c r="V390" s="492"/>
      <c r="W390" s="492"/>
      <c r="X390" s="492"/>
      <c r="Y390" s="492"/>
      <c r="Z390" s="494"/>
      <c r="AA390" s="491"/>
      <c r="AB390" s="492"/>
      <c r="AC390" s="492"/>
      <c r="AD390" s="492"/>
      <c r="AE390" s="493"/>
      <c r="AF390" s="1"/>
      <c r="AG390" s="1"/>
      <c r="AH390" s="491"/>
      <c r="AI390" s="492"/>
      <c r="AJ390" s="492"/>
      <c r="AK390" s="492"/>
      <c r="AL390" s="493"/>
      <c r="AM390" s="491"/>
      <c r="AN390" s="492"/>
      <c r="AO390" s="492"/>
      <c r="AP390" s="492"/>
      <c r="AQ390" s="493"/>
      <c r="AR390" s="492"/>
      <c r="AS390" s="501"/>
      <c r="AT390" s="501"/>
      <c r="AU390" s="501"/>
      <c r="AV390" s="502"/>
      <c r="AW390" s="491"/>
      <c r="AX390" s="501"/>
      <c r="AY390" s="501"/>
      <c r="AZ390" s="501"/>
      <c r="BA390" s="503"/>
      <c r="BB390" s="492"/>
      <c r="BC390" s="492"/>
      <c r="BD390" s="492"/>
      <c r="BE390" s="492"/>
      <c r="BF390" s="494"/>
      <c r="BG390" s="491"/>
      <c r="BH390" s="492"/>
      <c r="BI390" s="492"/>
      <c r="BJ390" s="492"/>
      <c r="BK390" s="493"/>
      <c r="BL390" s="492"/>
      <c r="BM390" s="492"/>
      <c r="BN390" s="492"/>
      <c r="BO390" s="492"/>
      <c r="BP390" s="494"/>
      <c r="BQ390" s="491"/>
      <c r="BR390" s="492"/>
      <c r="BS390" s="492"/>
      <c r="BT390" s="492"/>
      <c r="BU390" s="493"/>
      <c r="BV390" s="491"/>
      <c r="BW390" s="492"/>
      <c r="BX390" s="492"/>
      <c r="BY390" s="492"/>
      <c r="BZ390" s="493"/>
      <c r="CA390" s="27"/>
      <c r="CB390" s="492"/>
      <c r="CC390" s="492"/>
      <c r="CD390" s="492"/>
      <c r="CE390" s="492"/>
      <c r="CF390" s="494"/>
      <c r="CG390" s="491"/>
      <c r="CH390" s="492"/>
      <c r="CI390" s="492"/>
      <c r="CJ390" s="492"/>
      <c r="CK390" s="493"/>
      <c r="CL390" s="492"/>
      <c r="CM390" s="501"/>
      <c r="CN390" s="501"/>
      <c r="CO390" s="501"/>
      <c r="CP390" s="502"/>
      <c r="CQ390" s="491"/>
      <c r="CR390" s="501"/>
      <c r="CS390" s="501"/>
      <c r="CT390" s="501"/>
      <c r="CU390" s="503"/>
      <c r="CV390" s="492"/>
      <c r="CW390" s="501"/>
      <c r="CX390" s="501"/>
      <c r="CY390" s="501"/>
      <c r="CZ390" s="502"/>
      <c r="DA390" s="491"/>
      <c r="DB390" s="501"/>
      <c r="DC390" s="501"/>
      <c r="DD390" s="501"/>
      <c r="DE390" s="503"/>
      <c r="DF390" s="922"/>
      <c r="DG390" s="298"/>
      <c r="DH390" s="70"/>
      <c r="DI390" s="512"/>
      <c r="DJ390" s="513"/>
      <c r="DK390" s="513"/>
      <c r="DL390" s="514"/>
      <c r="DM390" s="515"/>
      <c r="DN390" s="515"/>
    </row>
    <row r="391" spans="1:118" ht="15" customHeight="1">
      <c r="A391" s="516"/>
      <c r="B391" s="516"/>
      <c r="C391" s="517"/>
      <c r="D391" s="921"/>
      <c r="E391" s="1079"/>
      <c r="F391" s="1080"/>
      <c r="G391" s="486"/>
      <c r="H391" s="483"/>
      <c r="I391" s="483"/>
      <c r="J391" s="483"/>
      <c r="K391" s="484"/>
      <c r="L391" s="483"/>
      <c r="M391" s="483"/>
      <c r="N391" s="483"/>
      <c r="O391" s="483"/>
      <c r="P391" s="485"/>
      <c r="Q391" s="486"/>
      <c r="R391" s="483"/>
      <c r="S391" s="483"/>
      <c r="T391" s="483"/>
      <c r="U391" s="484"/>
      <c r="V391" s="483"/>
      <c r="W391" s="483"/>
      <c r="X391" s="483"/>
      <c r="Y391" s="483"/>
      <c r="Z391" s="485"/>
      <c r="AA391" s="486"/>
      <c r="AB391" s="483"/>
      <c r="AC391" s="483"/>
      <c r="AD391" s="483"/>
      <c r="AE391" s="484"/>
      <c r="AF391" s="1"/>
      <c r="AG391" s="1"/>
      <c r="AH391" s="486"/>
      <c r="AI391" s="483"/>
      <c r="AJ391" s="483"/>
      <c r="AK391" s="483"/>
      <c r="AL391" s="484"/>
      <c r="AM391" s="486"/>
      <c r="AN391" s="483"/>
      <c r="AO391" s="483"/>
      <c r="AP391" s="483"/>
      <c r="AQ391" s="484"/>
      <c r="AR391" s="483"/>
      <c r="AS391" s="495"/>
      <c r="AT391" s="495"/>
      <c r="AU391" s="495"/>
      <c r="AV391" s="496"/>
      <c r="AW391" s="486"/>
      <c r="AX391" s="495"/>
      <c r="AY391" s="495"/>
      <c r="AZ391" s="495"/>
      <c r="BA391" s="497"/>
      <c r="BB391" s="483"/>
      <c r="BC391" s="483"/>
      <c r="BD391" s="483"/>
      <c r="BE391" s="483"/>
      <c r="BF391" s="485"/>
      <c r="BG391" s="486"/>
      <c r="BH391" s="483"/>
      <c r="BI391" s="483"/>
      <c r="BJ391" s="483"/>
      <c r="BK391" s="484"/>
      <c r="BL391" s="483"/>
      <c r="BM391" s="483"/>
      <c r="BN391" s="483"/>
      <c r="BO391" s="483"/>
      <c r="BP391" s="485"/>
      <c r="BQ391" s="486"/>
      <c r="BR391" s="483"/>
      <c r="BS391" s="483"/>
      <c r="BT391" s="483"/>
      <c r="BU391" s="484"/>
      <c r="BV391" s="486"/>
      <c r="BW391" s="483"/>
      <c r="BX391" s="483"/>
      <c r="BY391" s="483"/>
      <c r="BZ391" s="484"/>
      <c r="CA391" s="25"/>
      <c r="CB391" s="483"/>
      <c r="CC391" s="483"/>
      <c r="CD391" s="483"/>
      <c r="CE391" s="483"/>
      <c r="CF391" s="485"/>
      <c r="CG391" s="486"/>
      <c r="CH391" s="483"/>
      <c r="CI391" s="483"/>
      <c r="CJ391" s="483"/>
      <c r="CK391" s="484"/>
      <c r="CL391" s="483"/>
      <c r="CM391" s="495"/>
      <c r="CN391" s="495"/>
      <c r="CO391" s="495"/>
      <c r="CP391" s="496"/>
      <c r="CQ391" s="486"/>
      <c r="CR391" s="495"/>
      <c r="CS391" s="495"/>
      <c r="CT391" s="495"/>
      <c r="CU391" s="497"/>
      <c r="CV391" s="483"/>
      <c r="CW391" s="495"/>
      <c r="CX391" s="495"/>
      <c r="CY391" s="495"/>
      <c r="CZ391" s="496"/>
      <c r="DA391" s="486"/>
      <c r="DB391" s="495"/>
      <c r="DC391" s="495"/>
      <c r="DD391" s="495"/>
      <c r="DE391" s="497"/>
      <c r="DF391" s="924"/>
      <c r="DG391" s="296"/>
      <c r="DH391" s="68"/>
      <c r="DI391" s="504"/>
      <c r="DJ391" s="505"/>
      <c r="DK391" s="505"/>
      <c r="DL391" s="506"/>
      <c r="DM391" s="507"/>
      <c r="DN391" s="507"/>
    </row>
    <row r="392" spans="1:118" ht="15" customHeight="1">
      <c r="A392" s="519"/>
      <c r="B392" s="519"/>
      <c r="C392" s="520"/>
      <c r="D392" s="919"/>
      <c r="E392" s="1068"/>
      <c r="F392" s="1069"/>
      <c r="G392" s="487"/>
      <c r="H392" s="488"/>
      <c r="I392" s="488"/>
      <c r="J392" s="488"/>
      <c r="K392" s="489"/>
      <c r="L392" s="488"/>
      <c r="M392" s="488"/>
      <c r="N392" s="488"/>
      <c r="O392" s="488"/>
      <c r="P392" s="490"/>
      <c r="Q392" s="487"/>
      <c r="R392" s="488"/>
      <c r="S392" s="488"/>
      <c r="T392" s="488"/>
      <c r="U392" s="489"/>
      <c r="V392" s="488"/>
      <c r="W392" s="488"/>
      <c r="X392" s="488"/>
      <c r="Y392" s="488"/>
      <c r="Z392" s="490"/>
      <c r="AA392" s="487"/>
      <c r="AB392" s="488"/>
      <c r="AC392" s="488"/>
      <c r="AD392" s="488"/>
      <c r="AE392" s="489"/>
      <c r="AF392" s="1"/>
      <c r="AG392" s="1"/>
      <c r="AH392" s="487"/>
      <c r="AI392" s="488"/>
      <c r="AJ392" s="488"/>
      <c r="AK392" s="488"/>
      <c r="AL392" s="489"/>
      <c r="AM392" s="487"/>
      <c r="AN392" s="488"/>
      <c r="AO392" s="488"/>
      <c r="AP392" s="488"/>
      <c r="AQ392" s="489"/>
      <c r="AR392" s="488"/>
      <c r="AS392" s="498"/>
      <c r="AT392" s="498"/>
      <c r="AU392" s="498"/>
      <c r="AV392" s="499"/>
      <c r="AW392" s="487"/>
      <c r="AX392" s="498"/>
      <c r="AY392" s="498"/>
      <c r="AZ392" s="498"/>
      <c r="BA392" s="500"/>
      <c r="BB392" s="488"/>
      <c r="BC392" s="488"/>
      <c r="BD392" s="488"/>
      <c r="BE392" s="488"/>
      <c r="BF392" s="490"/>
      <c r="BG392" s="487"/>
      <c r="BH392" s="488"/>
      <c r="BI392" s="488"/>
      <c r="BJ392" s="488"/>
      <c r="BK392" s="489"/>
      <c r="BL392" s="488"/>
      <c r="BM392" s="488"/>
      <c r="BN392" s="488"/>
      <c r="BO392" s="488"/>
      <c r="BP392" s="490"/>
      <c r="BQ392" s="487"/>
      <c r="BR392" s="488"/>
      <c r="BS392" s="488"/>
      <c r="BT392" s="488"/>
      <c r="BU392" s="489"/>
      <c r="BV392" s="487"/>
      <c r="BW392" s="488"/>
      <c r="BX392" s="488"/>
      <c r="BY392" s="488"/>
      <c r="BZ392" s="489"/>
      <c r="CA392" s="26"/>
      <c r="CB392" s="488"/>
      <c r="CC392" s="488"/>
      <c r="CD392" s="488"/>
      <c r="CE392" s="488"/>
      <c r="CF392" s="490"/>
      <c r="CG392" s="487"/>
      <c r="CH392" s="488"/>
      <c r="CI392" s="488"/>
      <c r="CJ392" s="488"/>
      <c r="CK392" s="489"/>
      <c r="CL392" s="488"/>
      <c r="CM392" s="498"/>
      <c r="CN392" s="498"/>
      <c r="CO392" s="498"/>
      <c r="CP392" s="499"/>
      <c r="CQ392" s="487"/>
      <c r="CR392" s="498"/>
      <c r="CS392" s="498"/>
      <c r="CT392" s="498"/>
      <c r="CU392" s="500"/>
      <c r="CV392" s="488"/>
      <c r="CW392" s="498"/>
      <c r="CX392" s="498"/>
      <c r="CY392" s="498"/>
      <c r="CZ392" s="499"/>
      <c r="DA392" s="487"/>
      <c r="DB392" s="498"/>
      <c r="DC392" s="498"/>
      <c r="DD392" s="498"/>
      <c r="DE392" s="500"/>
      <c r="DF392" s="923"/>
      <c r="DG392" s="297"/>
      <c r="DH392" s="69"/>
      <c r="DI392" s="508"/>
      <c r="DJ392" s="509"/>
      <c r="DK392" s="509"/>
      <c r="DL392" s="510"/>
      <c r="DM392" s="511"/>
      <c r="DN392" s="511"/>
    </row>
    <row r="393" spans="1:118" ht="15" customHeight="1">
      <c r="A393" s="519"/>
      <c r="B393" s="519"/>
      <c r="C393" s="520"/>
      <c r="D393" s="919"/>
      <c r="E393" s="1068"/>
      <c r="F393" s="1069"/>
      <c r="G393" s="487"/>
      <c r="H393" s="488"/>
      <c r="I393" s="488"/>
      <c r="J393" s="488"/>
      <c r="K393" s="489"/>
      <c r="L393" s="488"/>
      <c r="M393" s="488"/>
      <c r="N393" s="488"/>
      <c r="O393" s="488"/>
      <c r="P393" s="490"/>
      <c r="Q393" s="487"/>
      <c r="R393" s="488"/>
      <c r="S393" s="488"/>
      <c r="T393" s="488"/>
      <c r="U393" s="489"/>
      <c r="V393" s="488"/>
      <c r="W393" s="488"/>
      <c r="X393" s="488"/>
      <c r="Y393" s="488"/>
      <c r="Z393" s="490"/>
      <c r="AA393" s="487"/>
      <c r="AB393" s="488"/>
      <c r="AC393" s="488"/>
      <c r="AD393" s="488"/>
      <c r="AE393" s="489"/>
      <c r="AF393" s="1"/>
      <c r="AG393" s="1"/>
      <c r="AH393" s="487"/>
      <c r="AI393" s="488"/>
      <c r="AJ393" s="488"/>
      <c r="AK393" s="488"/>
      <c r="AL393" s="489"/>
      <c r="AM393" s="487"/>
      <c r="AN393" s="488"/>
      <c r="AO393" s="488"/>
      <c r="AP393" s="488"/>
      <c r="AQ393" s="489"/>
      <c r="AR393" s="488"/>
      <c r="AS393" s="498"/>
      <c r="AT393" s="498"/>
      <c r="AU393" s="498"/>
      <c r="AV393" s="499"/>
      <c r="AW393" s="487"/>
      <c r="AX393" s="498"/>
      <c r="AY393" s="498"/>
      <c r="AZ393" s="498"/>
      <c r="BA393" s="500"/>
      <c r="BB393" s="488"/>
      <c r="BC393" s="488"/>
      <c r="BD393" s="488"/>
      <c r="BE393" s="488"/>
      <c r="BF393" s="490"/>
      <c r="BG393" s="487"/>
      <c r="BH393" s="488"/>
      <c r="BI393" s="488"/>
      <c r="BJ393" s="488"/>
      <c r="BK393" s="489"/>
      <c r="BL393" s="488"/>
      <c r="BM393" s="488"/>
      <c r="BN393" s="488"/>
      <c r="BO393" s="488"/>
      <c r="BP393" s="490"/>
      <c r="BQ393" s="487"/>
      <c r="BR393" s="488"/>
      <c r="BS393" s="488"/>
      <c r="BT393" s="488"/>
      <c r="BU393" s="489"/>
      <c r="BV393" s="487"/>
      <c r="BW393" s="488"/>
      <c r="BX393" s="488"/>
      <c r="BY393" s="488"/>
      <c r="BZ393" s="489"/>
      <c r="CA393" s="26"/>
      <c r="CB393" s="488"/>
      <c r="CC393" s="488"/>
      <c r="CD393" s="488"/>
      <c r="CE393" s="488"/>
      <c r="CF393" s="490"/>
      <c r="CG393" s="487"/>
      <c r="CH393" s="488"/>
      <c r="CI393" s="488"/>
      <c r="CJ393" s="488"/>
      <c r="CK393" s="489"/>
      <c r="CL393" s="488"/>
      <c r="CM393" s="498"/>
      <c r="CN393" s="498"/>
      <c r="CO393" s="498"/>
      <c r="CP393" s="499"/>
      <c r="CQ393" s="487"/>
      <c r="CR393" s="498"/>
      <c r="CS393" s="498"/>
      <c r="CT393" s="498"/>
      <c r="CU393" s="500"/>
      <c r="CV393" s="488"/>
      <c r="CW393" s="498"/>
      <c r="CX393" s="498"/>
      <c r="CY393" s="498"/>
      <c r="CZ393" s="499"/>
      <c r="DA393" s="487"/>
      <c r="DB393" s="498"/>
      <c r="DC393" s="498"/>
      <c r="DD393" s="498"/>
      <c r="DE393" s="500"/>
      <c r="DF393" s="923"/>
      <c r="DG393" s="297"/>
      <c r="DH393" s="69"/>
      <c r="DI393" s="508"/>
      <c r="DJ393" s="509"/>
      <c r="DK393" s="509"/>
      <c r="DL393" s="510"/>
      <c r="DM393" s="511"/>
      <c r="DN393" s="511"/>
    </row>
    <row r="394" spans="1:118" ht="15" customHeight="1">
      <c r="A394" s="519"/>
      <c r="B394" s="519"/>
      <c r="C394" s="520"/>
      <c r="D394" s="919"/>
      <c r="E394" s="1068"/>
      <c r="F394" s="1069"/>
      <c r="G394" s="487"/>
      <c r="H394" s="488"/>
      <c r="I394" s="488"/>
      <c r="J394" s="488"/>
      <c r="K394" s="489"/>
      <c r="L394" s="488"/>
      <c r="M394" s="488"/>
      <c r="N394" s="488"/>
      <c r="O394" s="488"/>
      <c r="P394" s="490"/>
      <c r="Q394" s="487"/>
      <c r="R394" s="488"/>
      <c r="S394" s="488"/>
      <c r="T394" s="488"/>
      <c r="U394" s="489"/>
      <c r="V394" s="488"/>
      <c r="W394" s="488"/>
      <c r="X394" s="488"/>
      <c r="Y394" s="488"/>
      <c r="Z394" s="490"/>
      <c r="AA394" s="487"/>
      <c r="AB394" s="488"/>
      <c r="AC394" s="488"/>
      <c r="AD394" s="488"/>
      <c r="AE394" s="489"/>
      <c r="AF394" s="1"/>
      <c r="AG394" s="1"/>
      <c r="AH394" s="487"/>
      <c r="AI394" s="488"/>
      <c r="AJ394" s="488"/>
      <c r="AK394" s="488"/>
      <c r="AL394" s="489"/>
      <c r="AM394" s="487"/>
      <c r="AN394" s="488"/>
      <c r="AO394" s="488"/>
      <c r="AP394" s="488"/>
      <c r="AQ394" s="489"/>
      <c r="AR394" s="488"/>
      <c r="AS394" s="498"/>
      <c r="AT394" s="498"/>
      <c r="AU394" s="498"/>
      <c r="AV394" s="499"/>
      <c r="AW394" s="487"/>
      <c r="AX394" s="498"/>
      <c r="AY394" s="498"/>
      <c r="AZ394" s="498"/>
      <c r="BA394" s="500"/>
      <c r="BB394" s="488"/>
      <c r="BC394" s="488"/>
      <c r="BD394" s="488"/>
      <c r="BE394" s="488"/>
      <c r="BF394" s="490"/>
      <c r="BG394" s="487"/>
      <c r="BH394" s="488"/>
      <c r="BI394" s="488"/>
      <c r="BJ394" s="488"/>
      <c r="BK394" s="489"/>
      <c r="BL394" s="488"/>
      <c r="BM394" s="488"/>
      <c r="BN394" s="488"/>
      <c r="BO394" s="488"/>
      <c r="BP394" s="490"/>
      <c r="BQ394" s="487"/>
      <c r="BR394" s="488"/>
      <c r="BS394" s="488"/>
      <c r="BT394" s="488"/>
      <c r="BU394" s="489"/>
      <c r="BV394" s="487"/>
      <c r="BW394" s="488"/>
      <c r="BX394" s="488"/>
      <c r="BY394" s="488"/>
      <c r="BZ394" s="489"/>
      <c r="CA394" s="26"/>
      <c r="CB394" s="488"/>
      <c r="CC394" s="488"/>
      <c r="CD394" s="488"/>
      <c r="CE394" s="488"/>
      <c r="CF394" s="490"/>
      <c r="CG394" s="487"/>
      <c r="CH394" s="488"/>
      <c r="CI394" s="488"/>
      <c r="CJ394" s="488"/>
      <c r="CK394" s="489"/>
      <c r="CL394" s="488"/>
      <c r="CM394" s="498"/>
      <c r="CN394" s="498"/>
      <c r="CO394" s="498"/>
      <c r="CP394" s="499"/>
      <c r="CQ394" s="487"/>
      <c r="CR394" s="498"/>
      <c r="CS394" s="498"/>
      <c r="CT394" s="498"/>
      <c r="CU394" s="500"/>
      <c r="CV394" s="488"/>
      <c r="CW394" s="498"/>
      <c r="CX394" s="498"/>
      <c r="CY394" s="498"/>
      <c r="CZ394" s="499"/>
      <c r="DA394" s="487"/>
      <c r="DB394" s="498"/>
      <c r="DC394" s="498"/>
      <c r="DD394" s="498"/>
      <c r="DE394" s="500"/>
      <c r="DF394" s="923"/>
      <c r="DG394" s="297"/>
      <c r="DH394" s="69"/>
      <c r="DI394" s="508"/>
      <c r="DJ394" s="509"/>
      <c r="DK394" s="509"/>
      <c r="DL394" s="510"/>
      <c r="DM394" s="511"/>
      <c r="DN394" s="511"/>
    </row>
    <row r="395" spans="1:118" ht="15" customHeight="1" thickBot="1">
      <c r="A395" s="522"/>
      <c r="B395" s="522"/>
      <c r="C395" s="523"/>
      <c r="D395" s="920"/>
      <c r="E395" s="1077"/>
      <c r="F395" s="1078"/>
      <c r="G395" s="491"/>
      <c r="H395" s="492"/>
      <c r="I395" s="492"/>
      <c r="J395" s="492"/>
      <c r="K395" s="493"/>
      <c r="L395" s="492"/>
      <c r="M395" s="492"/>
      <c r="N395" s="492"/>
      <c r="O395" s="492"/>
      <c r="P395" s="494"/>
      <c r="Q395" s="491"/>
      <c r="R395" s="492"/>
      <c r="S395" s="492"/>
      <c r="T395" s="492"/>
      <c r="U395" s="493"/>
      <c r="V395" s="492"/>
      <c r="W395" s="492"/>
      <c r="X395" s="492"/>
      <c r="Y395" s="492"/>
      <c r="Z395" s="494"/>
      <c r="AA395" s="491"/>
      <c r="AB395" s="492"/>
      <c r="AC395" s="492"/>
      <c r="AD395" s="492"/>
      <c r="AE395" s="493"/>
      <c r="AF395" s="1"/>
      <c r="AG395" s="1"/>
      <c r="AH395" s="491"/>
      <c r="AI395" s="492"/>
      <c r="AJ395" s="492"/>
      <c r="AK395" s="492"/>
      <c r="AL395" s="493"/>
      <c r="AM395" s="491"/>
      <c r="AN395" s="492"/>
      <c r="AO395" s="492"/>
      <c r="AP395" s="492"/>
      <c r="AQ395" s="493"/>
      <c r="AR395" s="492"/>
      <c r="AS395" s="501"/>
      <c r="AT395" s="501"/>
      <c r="AU395" s="501"/>
      <c r="AV395" s="502"/>
      <c r="AW395" s="491"/>
      <c r="AX395" s="501"/>
      <c r="AY395" s="501"/>
      <c r="AZ395" s="501"/>
      <c r="BA395" s="503"/>
      <c r="BB395" s="492"/>
      <c r="BC395" s="492"/>
      <c r="BD395" s="492"/>
      <c r="BE395" s="492"/>
      <c r="BF395" s="494"/>
      <c r="BG395" s="491"/>
      <c r="BH395" s="492"/>
      <c r="BI395" s="492"/>
      <c r="BJ395" s="492"/>
      <c r="BK395" s="493"/>
      <c r="BL395" s="492"/>
      <c r="BM395" s="492"/>
      <c r="BN395" s="492"/>
      <c r="BO395" s="492"/>
      <c r="BP395" s="494"/>
      <c r="BQ395" s="491"/>
      <c r="BR395" s="492"/>
      <c r="BS395" s="492"/>
      <c r="BT395" s="492"/>
      <c r="BU395" s="493"/>
      <c r="BV395" s="491"/>
      <c r="BW395" s="492"/>
      <c r="BX395" s="492"/>
      <c r="BY395" s="492"/>
      <c r="BZ395" s="493"/>
      <c r="CA395" s="27"/>
      <c r="CB395" s="492"/>
      <c r="CC395" s="492"/>
      <c r="CD395" s="492"/>
      <c r="CE395" s="492"/>
      <c r="CF395" s="494"/>
      <c r="CG395" s="491"/>
      <c r="CH395" s="492"/>
      <c r="CI395" s="492"/>
      <c r="CJ395" s="492"/>
      <c r="CK395" s="493"/>
      <c r="CL395" s="492"/>
      <c r="CM395" s="501"/>
      <c r="CN395" s="501"/>
      <c r="CO395" s="501"/>
      <c r="CP395" s="502"/>
      <c r="CQ395" s="491"/>
      <c r="CR395" s="501"/>
      <c r="CS395" s="501"/>
      <c r="CT395" s="501"/>
      <c r="CU395" s="503"/>
      <c r="CV395" s="492"/>
      <c r="CW395" s="501"/>
      <c r="CX395" s="501"/>
      <c r="CY395" s="501"/>
      <c r="CZ395" s="502"/>
      <c r="DA395" s="491"/>
      <c r="DB395" s="501"/>
      <c r="DC395" s="501"/>
      <c r="DD395" s="501"/>
      <c r="DE395" s="503"/>
      <c r="DF395" s="922"/>
      <c r="DG395" s="298"/>
      <c r="DH395" s="70"/>
      <c r="DI395" s="512"/>
      <c r="DJ395" s="513"/>
      <c r="DK395" s="513"/>
      <c r="DL395" s="514"/>
      <c r="DM395" s="515"/>
      <c r="DN395" s="515"/>
    </row>
    <row r="396" spans="1:118" ht="15" customHeight="1">
      <c r="A396" s="516"/>
      <c r="B396" s="516"/>
      <c r="C396" s="517"/>
      <c r="D396" s="921"/>
      <c r="E396" s="1079"/>
      <c r="F396" s="1080"/>
      <c r="G396" s="486"/>
      <c r="H396" s="483"/>
      <c r="I396" s="483"/>
      <c r="J396" s="483"/>
      <c r="K396" s="484"/>
      <c r="L396" s="483"/>
      <c r="M396" s="483"/>
      <c r="N396" s="483"/>
      <c r="O396" s="483"/>
      <c r="P396" s="485"/>
      <c r="Q396" s="486"/>
      <c r="R396" s="483"/>
      <c r="S396" s="483"/>
      <c r="T396" s="483"/>
      <c r="U396" s="484"/>
      <c r="V396" s="483"/>
      <c r="W396" s="483"/>
      <c r="X396" s="483"/>
      <c r="Y396" s="483"/>
      <c r="Z396" s="485"/>
      <c r="AA396" s="486"/>
      <c r="AB396" s="483"/>
      <c r="AC396" s="483"/>
      <c r="AD396" s="483"/>
      <c r="AE396" s="484"/>
      <c r="AF396" s="1"/>
      <c r="AG396" s="1"/>
      <c r="AH396" s="486"/>
      <c r="AI396" s="483"/>
      <c r="AJ396" s="483"/>
      <c r="AK396" s="483"/>
      <c r="AL396" s="484"/>
      <c r="AM396" s="486"/>
      <c r="AN396" s="483"/>
      <c r="AO396" s="483"/>
      <c r="AP396" s="483"/>
      <c r="AQ396" s="484"/>
      <c r="AR396" s="483"/>
      <c r="AS396" s="495"/>
      <c r="AT396" s="495"/>
      <c r="AU396" s="495"/>
      <c r="AV396" s="496"/>
      <c r="AW396" s="486"/>
      <c r="AX396" s="495"/>
      <c r="AY396" s="495"/>
      <c r="AZ396" s="495"/>
      <c r="BA396" s="497"/>
      <c r="BB396" s="483"/>
      <c r="BC396" s="483"/>
      <c r="BD396" s="483"/>
      <c r="BE396" s="483"/>
      <c r="BF396" s="485"/>
      <c r="BG396" s="486"/>
      <c r="BH396" s="483"/>
      <c r="BI396" s="483"/>
      <c r="BJ396" s="483"/>
      <c r="BK396" s="484"/>
      <c r="BL396" s="483"/>
      <c r="BM396" s="483"/>
      <c r="BN396" s="483"/>
      <c r="BO396" s="483"/>
      <c r="BP396" s="485"/>
      <c r="BQ396" s="486"/>
      <c r="BR396" s="483"/>
      <c r="BS396" s="483"/>
      <c r="BT396" s="483"/>
      <c r="BU396" s="484"/>
      <c r="BV396" s="486"/>
      <c r="BW396" s="483"/>
      <c r="BX396" s="483"/>
      <c r="BY396" s="483"/>
      <c r="BZ396" s="484"/>
      <c r="CA396" s="25"/>
      <c r="CB396" s="483"/>
      <c r="CC396" s="483"/>
      <c r="CD396" s="483"/>
      <c r="CE396" s="483"/>
      <c r="CF396" s="485"/>
      <c r="CG396" s="486"/>
      <c r="CH396" s="483"/>
      <c r="CI396" s="483"/>
      <c r="CJ396" s="483"/>
      <c r="CK396" s="484"/>
      <c r="CL396" s="483"/>
      <c r="CM396" s="495"/>
      <c r="CN396" s="495"/>
      <c r="CO396" s="495"/>
      <c r="CP396" s="496"/>
      <c r="CQ396" s="486"/>
      <c r="CR396" s="495"/>
      <c r="CS396" s="495"/>
      <c r="CT396" s="495"/>
      <c r="CU396" s="497"/>
      <c r="CV396" s="483"/>
      <c r="CW396" s="495"/>
      <c r="CX396" s="495"/>
      <c r="CY396" s="495"/>
      <c r="CZ396" s="496"/>
      <c r="DA396" s="486"/>
      <c r="DB396" s="495"/>
      <c r="DC396" s="495"/>
      <c r="DD396" s="495"/>
      <c r="DE396" s="497"/>
      <c r="DF396" s="924"/>
      <c r="DG396" s="296"/>
      <c r="DH396" s="68"/>
      <c r="DI396" s="504"/>
      <c r="DJ396" s="505"/>
      <c r="DK396" s="505"/>
      <c r="DL396" s="506"/>
      <c r="DM396" s="507"/>
      <c r="DN396" s="507"/>
    </row>
    <row r="397" spans="1:118" ht="15" customHeight="1">
      <c r="A397" s="519"/>
      <c r="B397" s="519"/>
      <c r="C397" s="520"/>
      <c r="D397" s="919"/>
      <c r="E397" s="1068"/>
      <c r="F397" s="1069"/>
      <c r="G397" s="487"/>
      <c r="H397" s="488"/>
      <c r="I397" s="488"/>
      <c r="J397" s="488"/>
      <c r="K397" s="489"/>
      <c r="L397" s="488"/>
      <c r="M397" s="488"/>
      <c r="N397" s="488"/>
      <c r="O397" s="488"/>
      <c r="P397" s="490"/>
      <c r="Q397" s="487"/>
      <c r="R397" s="488"/>
      <c r="S397" s="488"/>
      <c r="T397" s="488"/>
      <c r="U397" s="489"/>
      <c r="V397" s="488"/>
      <c r="W397" s="488"/>
      <c r="X397" s="488"/>
      <c r="Y397" s="488"/>
      <c r="Z397" s="490"/>
      <c r="AA397" s="487"/>
      <c r="AB397" s="488"/>
      <c r="AC397" s="488"/>
      <c r="AD397" s="488"/>
      <c r="AE397" s="489"/>
      <c r="AF397" s="1"/>
      <c r="AG397" s="1"/>
      <c r="AH397" s="487"/>
      <c r="AI397" s="488"/>
      <c r="AJ397" s="488"/>
      <c r="AK397" s="488"/>
      <c r="AL397" s="489"/>
      <c r="AM397" s="487"/>
      <c r="AN397" s="488"/>
      <c r="AO397" s="488"/>
      <c r="AP397" s="488"/>
      <c r="AQ397" s="489"/>
      <c r="AR397" s="488"/>
      <c r="AS397" s="498"/>
      <c r="AT397" s="498"/>
      <c r="AU397" s="498"/>
      <c r="AV397" s="499"/>
      <c r="AW397" s="487"/>
      <c r="AX397" s="498"/>
      <c r="AY397" s="498"/>
      <c r="AZ397" s="498"/>
      <c r="BA397" s="500"/>
      <c r="BB397" s="488"/>
      <c r="BC397" s="488"/>
      <c r="BD397" s="488"/>
      <c r="BE397" s="488"/>
      <c r="BF397" s="490"/>
      <c r="BG397" s="487"/>
      <c r="BH397" s="488"/>
      <c r="BI397" s="488"/>
      <c r="BJ397" s="488"/>
      <c r="BK397" s="489"/>
      <c r="BL397" s="488"/>
      <c r="BM397" s="488"/>
      <c r="BN397" s="488"/>
      <c r="BO397" s="488"/>
      <c r="BP397" s="490"/>
      <c r="BQ397" s="487"/>
      <c r="BR397" s="488"/>
      <c r="BS397" s="488"/>
      <c r="BT397" s="488"/>
      <c r="BU397" s="489"/>
      <c r="BV397" s="487"/>
      <c r="BW397" s="488"/>
      <c r="BX397" s="488"/>
      <c r="BY397" s="488"/>
      <c r="BZ397" s="489"/>
      <c r="CA397" s="26"/>
      <c r="CB397" s="488"/>
      <c r="CC397" s="488"/>
      <c r="CD397" s="488"/>
      <c r="CE397" s="488"/>
      <c r="CF397" s="490"/>
      <c r="CG397" s="487"/>
      <c r="CH397" s="488"/>
      <c r="CI397" s="488"/>
      <c r="CJ397" s="488"/>
      <c r="CK397" s="489"/>
      <c r="CL397" s="488"/>
      <c r="CM397" s="498"/>
      <c r="CN397" s="498"/>
      <c r="CO397" s="498"/>
      <c r="CP397" s="499"/>
      <c r="CQ397" s="487"/>
      <c r="CR397" s="498"/>
      <c r="CS397" s="498"/>
      <c r="CT397" s="498"/>
      <c r="CU397" s="500"/>
      <c r="CV397" s="488"/>
      <c r="CW397" s="498"/>
      <c r="CX397" s="498"/>
      <c r="CY397" s="498"/>
      <c r="CZ397" s="499"/>
      <c r="DA397" s="487"/>
      <c r="DB397" s="498"/>
      <c r="DC397" s="498"/>
      <c r="DD397" s="498"/>
      <c r="DE397" s="500"/>
      <c r="DF397" s="923"/>
      <c r="DG397" s="297"/>
      <c r="DH397" s="69"/>
      <c r="DI397" s="508"/>
      <c r="DJ397" s="509"/>
      <c r="DK397" s="509"/>
      <c r="DL397" s="510"/>
      <c r="DM397" s="511"/>
      <c r="DN397" s="511"/>
    </row>
    <row r="398" spans="1:118" ht="15" customHeight="1">
      <c r="A398" s="519"/>
      <c r="B398" s="519"/>
      <c r="C398" s="520"/>
      <c r="D398" s="919"/>
      <c r="E398" s="1068"/>
      <c r="F398" s="1069"/>
      <c r="G398" s="487"/>
      <c r="H398" s="488"/>
      <c r="I398" s="488"/>
      <c r="J398" s="488"/>
      <c r="K398" s="489"/>
      <c r="L398" s="488"/>
      <c r="M398" s="488"/>
      <c r="N398" s="488"/>
      <c r="O398" s="488"/>
      <c r="P398" s="490"/>
      <c r="Q398" s="487"/>
      <c r="R398" s="488"/>
      <c r="S398" s="488"/>
      <c r="T398" s="488"/>
      <c r="U398" s="489"/>
      <c r="V398" s="488"/>
      <c r="W398" s="488"/>
      <c r="X398" s="488"/>
      <c r="Y398" s="488"/>
      <c r="Z398" s="490"/>
      <c r="AA398" s="487"/>
      <c r="AB398" s="488"/>
      <c r="AC398" s="488"/>
      <c r="AD398" s="488"/>
      <c r="AE398" s="489"/>
      <c r="AF398" s="1"/>
      <c r="AG398" s="1"/>
      <c r="AH398" s="487"/>
      <c r="AI398" s="488"/>
      <c r="AJ398" s="488"/>
      <c r="AK398" s="488"/>
      <c r="AL398" s="489"/>
      <c r="AM398" s="487"/>
      <c r="AN398" s="488"/>
      <c r="AO398" s="488"/>
      <c r="AP398" s="488"/>
      <c r="AQ398" s="489"/>
      <c r="AR398" s="488"/>
      <c r="AS398" s="498"/>
      <c r="AT398" s="498"/>
      <c r="AU398" s="498"/>
      <c r="AV398" s="499"/>
      <c r="AW398" s="487"/>
      <c r="AX398" s="498"/>
      <c r="AY398" s="498"/>
      <c r="AZ398" s="498"/>
      <c r="BA398" s="500"/>
      <c r="BB398" s="488"/>
      <c r="BC398" s="488"/>
      <c r="BD398" s="488"/>
      <c r="BE398" s="488"/>
      <c r="BF398" s="490"/>
      <c r="BG398" s="487"/>
      <c r="BH398" s="488"/>
      <c r="BI398" s="488"/>
      <c r="BJ398" s="488"/>
      <c r="BK398" s="489"/>
      <c r="BL398" s="488"/>
      <c r="BM398" s="488"/>
      <c r="BN398" s="488"/>
      <c r="BO398" s="488"/>
      <c r="BP398" s="490"/>
      <c r="BQ398" s="487"/>
      <c r="BR398" s="488"/>
      <c r="BS398" s="488"/>
      <c r="BT398" s="488"/>
      <c r="BU398" s="489"/>
      <c r="BV398" s="487"/>
      <c r="BW398" s="488"/>
      <c r="BX398" s="488"/>
      <c r="BY398" s="488"/>
      <c r="BZ398" s="489"/>
      <c r="CA398" s="26"/>
      <c r="CB398" s="488"/>
      <c r="CC398" s="488"/>
      <c r="CD398" s="488"/>
      <c r="CE398" s="488"/>
      <c r="CF398" s="490"/>
      <c r="CG398" s="487"/>
      <c r="CH398" s="488"/>
      <c r="CI398" s="488"/>
      <c r="CJ398" s="488"/>
      <c r="CK398" s="489"/>
      <c r="CL398" s="488"/>
      <c r="CM398" s="498"/>
      <c r="CN398" s="498"/>
      <c r="CO398" s="498"/>
      <c r="CP398" s="499"/>
      <c r="CQ398" s="487"/>
      <c r="CR398" s="498"/>
      <c r="CS398" s="498"/>
      <c r="CT398" s="498"/>
      <c r="CU398" s="500"/>
      <c r="CV398" s="488"/>
      <c r="CW398" s="498"/>
      <c r="CX398" s="498"/>
      <c r="CY398" s="498"/>
      <c r="CZ398" s="499"/>
      <c r="DA398" s="487"/>
      <c r="DB398" s="498"/>
      <c r="DC398" s="498"/>
      <c r="DD398" s="498"/>
      <c r="DE398" s="500"/>
      <c r="DF398" s="923"/>
      <c r="DG398" s="297"/>
      <c r="DH398" s="69"/>
      <c r="DI398" s="508"/>
      <c r="DJ398" s="509"/>
      <c r="DK398" s="509"/>
      <c r="DL398" s="510"/>
      <c r="DM398" s="511"/>
      <c r="DN398" s="511"/>
    </row>
    <row r="399" spans="1:118" ht="15" customHeight="1">
      <c r="A399" s="519"/>
      <c r="B399" s="519"/>
      <c r="C399" s="520"/>
      <c r="D399" s="919"/>
      <c r="E399" s="1068"/>
      <c r="F399" s="1069"/>
      <c r="G399" s="487"/>
      <c r="H399" s="488"/>
      <c r="I399" s="488"/>
      <c r="J399" s="488"/>
      <c r="K399" s="489"/>
      <c r="L399" s="488"/>
      <c r="M399" s="488"/>
      <c r="N399" s="488"/>
      <c r="O399" s="488"/>
      <c r="P399" s="490"/>
      <c r="Q399" s="487"/>
      <c r="R399" s="488"/>
      <c r="S399" s="488"/>
      <c r="T399" s="488"/>
      <c r="U399" s="489"/>
      <c r="V399" s="488"/>
      <c r="W399" s="488"/>
      <c r="X399" s="488"/>
      <c r="Y399" s="488"/>
      <c r="Z399" s="490"/>
      <c r="AA399" s="487"/>
      <c r="AB399" s="488"/>
      <c r="AC399" s="488"/>
      <c r="AD399" s="488"/>
      <c r="AE399" s="489"/>
      <c r="AF399" s="1"/>
      <c r="AG399" s="1"/>
      <c r="AH399" s="487"/>
      <c r="AI399" s="488"/>
      <c r="AJ399" s="488"/>
      <c r="AK399" s="488"/>
      <c r="AL399" s="489"/>
      <c r="AM399" s="487"/>
      <c r="AN399" s="488"/>
      <c r="AO399" s="488"/>
      <c r="AP399" s="488"/>
      <c r="AQ399" s="489"/>
      <c r="AR399" s="488"/>
      <c r="AS399" s="498"/>
      <c r="AT399" s="498"/>
      <c r="AU399" s="498"/>
      <c r="AV399" s="499"/>
      <c r="AW399" s="487"/>
      <c r="AX399" s="498"/>
      <c r="AY399" s="498"/>
      <c r="AZ399" s="498"/>
      <c r="BA399" s="500"/>
      <c r="BB399" s="488"/>
      <c r="BC399" s="488"/>
      <c r="BD399" s="488"/>
      <c r="BE399" s="488"/>
      <c r="BF399" s="490"/>
      <c r="BG399" s="487"/>
      <c r="BH399" s="488"/>
      <c r="BI399" s="488"/>
      <c r="BJ399" s="488"/>
      <c r="BK399" s="489"/>
      <c r="BL399" s="488"/>
      <c r="BM399" s="488"/>
      <c r="BN399" s="488"/>
      <c r="BO399" s="488"/>
      <c r="BP399" s="490"/>
      <c r="BQ399" s="487"/>
      <c r="BR399" s="488"/>
      <c r="BS399" s="488"/>
      <c r="BT399" s="488"/>
      <c r="BU399" s="489"/>
      <c r="BV399" s="487"/>
      <c r="BW399" s="488"/>
      <c r="BX399" s="488"/>
      <c r="BY399" s="488"/>
      <c r="BZ399" s="489"/>
      <c r="CA399" s="26"/>
      <c r="CB399" s="488"/>
      <c r="CC399" s="488"/>
      <c r="CD399" s="488"/>
      <c r="CE399" s="488"/>
      <c r="CF399" s="490"/>
      <c r="CG399" s="487"/>
      <c r="CH399" s="488"/>
      <c r="CI399" s="488"/>
      <c r="CJ399" s="488"/>
      <c r="CK399" s="489"/>
      <c r="CL399" s="488"/>
      <c r="CM399" s="498"/>
      <c r="CN399" s="498"/>
      <c r="CO399" s="498"/>
      <c r="CP399" s="499"/>
      <c r="CQ399" s="487"/>
      <c r="CR399" s="498"/>
      <c r="CS399" s="498"/>
      <c r="CT399" s="498"/>
      <c r="CU399" s="500"/>
      <c r="CV399" s="488"/>
      <c r="CW399" s="498"/>
      <c r="CX399" s="498"/>
      <c r="CY399" s="498"/>
      <c r="CZ399" s="499"/>
      <c r="DA399" s="487"/>
      <c r="DB399" s="498"/>
      <c r="DC399" s="498"/>
      <c r="DD399" s="498"/>
      <c r="DE399" s="500"/>
      <c r="DF399" s="923"/>
      <c r="DG399" s="297"/>
      <c r="DH399" s="69"/>
      <c r="DI399" s="508"/>
      <c r="DJ399" s="509"/>
      <c r="DK399" s="509"/>
      <c r="DL399" s="510"/>
      <c r="DM399" s="511"/>
      <c r="DN399" s="511"/>
    </row>
    <row r="400" spans="1:118" ht="15" customHeight="1" thickBot="1">
      <c r="A400" s="522"/>
      <c r="B400" s="522"/>
      <c r="C400" s="523"/>
      <c r="D400" s="920"/>
      <c r="E400" s="1077"/>
      <c r="F400" s="1078"/>
      <c r="G400" s="491"/>
      <c r="H400" s="492"/>
      <c r="I400" s="492"/>
      <c r="J400" s="492"/>
      <c r="K400" s="493"/>
      <c r="L400" s="492"/>
      <c r="M400" s="492"/>
      <c r="N400" s="492"/>
      <c r="O400" s="492"/>
      <c r="P400" s="494"/>
      <c r="Q400" s="491"/>
      <c r="R400" s="492"/>
      <c r="S400" s="492"/>
      <c r="T400" s="492"/>
      <c r="U400" s="493"/>
      <c r="V400" s="492"/>
      <c r="W400" s="492"/>
      <c r="X400" s="492"/>
      <c r="Y400" s="492"/>
      <c r="Z400" s="494"/>
      <c r="AA400" s="491"/>
      <c r="AB400" s="492"/>
      <c r="AC400" s="492"/>
      <c r="AD400" s="492"/>
      <c r="AE400" s="493"/>
      <c r="AF400" s="1"/>
      <c r="AG400" s="1"/>
      <c r="AH400" s="491"/>
      <c r="AI400" s="492"/>
      <c r="AJ400" s="492"/>
      <c r="AK400" s="492"/>
      <c r="AL400" s="493"/>
      <c r="AM400" s="491"/>
      <c r="AN400" s="492"/>
      <c r="AO400" s="492"/>
      <c r="AP400" s="492"/>
      <c r="AQ400" s="493"/>
      <c r="AR400" s="492"/>
      <c r="AS400" s="501"/>
      <c r="AT400" s="501"/>
      <c r="AU400" s="501"/>
      <c r="AV400" s="502"/>
      <c r="AW400" s="491"/>
      <c r="AX400" s="501"/>
      <c r="AY400" s="501"/>
      <c r="AZ400" s="501"/>
      <c r="BA400" s="503"/>
      <c r="BB400" s="492"/>
      <c r="BC400" s="492"/>
      <c r="BD400" s="492"/>
      <c r="BE400" s="492"/>
      <c r="BF400" s="494"/>
      <c r="BG400" s="491"/>
      <c r="BH400" s="492"/>
      <c r="BI400" s="492"/>
      <c r="BJ400" s="492"/>
      <c r="BK400" s="493"/>
      <c r="BL400" s="492"/>
      <c r="BM400" s="492"/>
      <c r="BN400" s="492"/>
      <c r="BO400" s="492"/>
      <c r="BP400" s="494"/>
      <c r="BQ400" s="491"/>
      <c r="BR400" s="492"/>
      <c r="BS400" s="492"/>
      <c r="BT400" s="492"/>
      <c r="BU400" s="493"/>
      <c r="BV400" s="491"/>
      <c r="BW400" s="492"/>
      <c r="BX400" s="492"/>
      <c r="BY400" s="492"/>
      <c r="BZ400" s="493"/>
      <c r="CA400" s="27"/>
      <c r="CB400" s="492"/>
      <c r="CC400" s="492"/>
      <c r="CD400" s="492"/>
      <c r="CE400" s="492"/>
      <c r="CF400" s="494"/>
      <c r="CG400" s="491"/>
      <c r="CH400" s="492"/>
      <c r="CI400" s="492"/>
      <c r="CJ400" s="492"/>
      <c r="CK400" s="493"/>
      <c r="CL400" s="492"/>
      <c r="CM400" s="501"/>
      <c r="CN400" s="501"/>
      <c r="CO400" s="501"/>
      <c r="CP400" s="502"/>
      <c r="CQ400" s="491"/>
      <c r="CR400" s="501"/>
      <c r="CS400" s="501"/>
      <c r="CT400" s="501"/>
      <c r="CU400" s="503"/>
      <c r="CV400" s="492"/>
      <c r="CW400" s="501"/>
      <c r="CX400" s="501"/>
      <c r="CY400" s="501"/>
      <c r="CZ400" s="502"/>
      <c r="DA400" s="491"/>
      <c r="DB400" s="501"/>
      <c r="DC400" s="501"/>
      <c r="DD400" s="501"/>
      <c r="DE400" s="503"/>
      <c r="DF400" s="922"/>
      <c r="DG400" s="298"/>
      <c r="DH400" s="70"/>
      <c r="DI400" s="512"/>
      <c r="DJ400" s="513"/>
      <c r="DK400" s="513"/>
      <c r="DL400" s="514"/>
      <c r="DM400" s="515"/>
      <c r="DN400" s="515"/>
    </row>
    <row r="401" spans="1:118" ht="15" customHeight="1">
      <c r="A401" s="516"/>
      <c r="B401" s="516"/>
      <c r="C401" s="517"/>
      <c r="D401" s="921"/>
      <c r="E401" s="1079"/>
      <c r="F401" s="1080"/>
      <c r="G401" s="486"/>
      <c r="H401" s="483"/>
      <c r="I401" s="483"/>
      <c r="J401" s="483"/>
      <c r="K401" s="484"/>
      <c r="L401" s="483"/>
      <c r="M401" s="483"/>
      <c r="N401" s="483"/>
      <c r="O401" s="483"/>
      <c r="P401" s="485"/>
      <c r="Q401" s="486"/>
      <c r="R401" s="483"/>
      <c r="S401" s="483"/>
      <c r="T401" s="483"/>
      <c r="U401" s="484"/>
      <c r="V401" s="483"/>
      <c r="W401" s="483"/>
      <c r="X401" s="483"/>
      <c r="Y401" s="483"/>
      <c r="Z401" s="485"/>
      <c r="AA401" s="486"/>
      <c r="AB401" s="483"/>
      <c r="AC401" s="483"/>
      <c r="AD401" s="483"/>
      <c r="AE401" s="484"/>
      <c r="AF401" s="1"/>
      <c r="AG401" s="1"/>
      <c r="AH401" s="486"/>
      <c r="AI401" s="483"/>
      <c r="AJ401" s="483"/>
      <c r="AK401" s="483"/>
      <c r="AL401" s="484"/>
      <c r="AM401" s="486"/>
      <c r="AN401" s="483"/>
      <c r="AO401" s="483"/>
      <c r="AP401" s="483"/>
      <c r="AQ401" s="484"/>
      <c r="AR401" s="483"/>
      <c r="AS401" s="495"/>
      <c r="AT401" s="495"/>
      <c r="AU401" s="495"/>
      <c r="AV401" s="496"/>
      <c r="AW401" s="486"/>
      <c r="AX401" s="495"/>
      <c r="AY401" s="495"/>
      <c r="AZ401" s="495"/>
      <c r="BA401" s="497"/>
      <c r="BB401" s="483"/>
      <c r="BC401" s="483"/>
      <c r="BD401" s="483"/>
      <c r="BE401" s="483"/>
      <c r="BF401" s="485"/>
      <c r="BG401" s="486"/>
      <c r="BH401" s="483"/>
      <c r="BI401" s="483"/>
      <c r="BJ401" s="483"/>
      <c r="BK401" s="484"/>
      <c r="BL401" s="483"/>
      <c r="BM401" s="483"/>
      <c r="BN401" s="483"/>
      <c r="BO401" s="483"/>
      <c r="BP401" s="485"/>
      <c r="BQ401" s="486"/>
      <c r="BR401" s="483"/>
      <c r="BS401" s="483"/>
      <c r="BT401" s="483"/>
      <c r="BU401" s="484"/>
      <c r="BV401" s="486"/>
      <c r="BW401" s="483"/>
      <c r="BX401" s="483"/>
      <c r="BY401" s="483"/>
      <c r="BZ401" s="484"/>
      <c r="CA401" s="25"/>
      <c r="CB401" s="483"/>
      <c r="CC401" s="483"/>
      <c r="CD401" s="483"/>
      <c r="CE401" s="483"/>
      <c r="CF401" s="485"/>
      <c r="CG401" s="486"/>
      <c r="CH401" s="483"/>
      <c r="CI401" s="483"/>
      <c r="CJ401" s="483"/>
      <c r="CK401" s="484"/>
      <c r="CL401" s="483"/>
      <c r="CM401" s="495"/>
      <c r="CN401" s="495"/>
      <c r="CO401" s="495"/>
      <c r="CP401" s="496"/>
      <c r="CQ401" s="486"/>
      <c r="CR401" s="495"/>
      <c r="CS401" s="495"/>
      <c r="CT401" s="495"/>
      <c r="CU401" s="497"/>
      <c r="CV401" s="483"/>
      <c r="CW401" s="495"/>
      <c r="CX401" s="495"/>
      <c r="CY401" s="495"/>
      <c r="CZ401" s="496"/>
      <c r="DA401" s="486"/>
      <c r="DB401" s="495"/>
      <c r="DC401" s="495"/>
      <c r="DD401" s="495"/>
      <c r="DE401" s="497"/>
      <c r="DF401" s="924"/>
      <c r="DG401" s="296"/>
      <c r="DH401" s="68"/>
      <c r="DI401" s="504"/>
      <c r="DJ401" s="505"/>
      <c r="DK401" s="505"/>
      <c r="DL401" s="506"/>
      <c r="DM401" s="507"/>
      <c r="DN401" s="507"/>
    </row>
    <row r="402" spans="1:118" ht="15" customHeight="1">
      <c r="A402" s="519"/>
      <c r="B402" s="519"/>
      <c r="C402" s="520"/>
      <c r="D402" s="919"/>
      <c r="E402" s="1068"/>
      <c r="F402" s="1069"/>
      <c r="G402" s="487"/>
      <c r="H402" s="488"/>
      <c r="I402" s="488"/>
      <c r="J402" s="488"/>
      <c r="K402" s="489"/>
      <c r="L402" s="488"/>
      <c r="M402" s="488"/>
      <c r="N402" s="488"/>
      <c r="O402" s="488"/>
      <c r="P402" s="490"/>
      <c r="Q402" s="487"/>
      <c r="R402" s="488"/>
      <c r="S402" s="488"/>
      <c r="T402" s="488"/>
      <c r="U402" s="489"/>
      <c r="V402" s="488"/>
      <c r="W402" s="488"/>
      <c r="X402" s="488"/>
      <c r="Y402" s="488"/>
      <c r="Z402" s="490"/>
      <c r="AA402" s="487"/>
      <c r="AB402" s="488"/>
      <c r="AC402" s="488"/>
      <c r="AD402" s="488"/>
      <c r="AE402" s="489"/>
      <c r="AF402" s="1"/>
      <c r="AG402" s="1"/>
      <c r="AH402" s="487"/>
      <c r="AI402" s="488"/>
      <c r="AJ402" s="488"/>
      <c r="AK402" s="488"/>
      <c r="AL402" s="489"/>
      <c r="AM402" s="487"/>
      <c r="AN402" s="488"/>
      <c r="AO402" s="488"/>
      <c r="AP402" s="488"/>
      <c r="AQ402" s="489"/>
      <c r="AR402" s="488"/>
      <c r="AS402" s="498"/>
      <c r="AT402" s="498"/>
      <c r="AU402" s="498"/>
      <c r="AV402" s="499"/>
      <c r="AW402" s="487"/>
      <c r="AX402" s="498"/>
      <c r="AY402" s="498"/>
      <c r="AZ402" s="498"/>
      <c r="BA402" s="500"/>
      <c r="BB402" s="488"/>
      <c r="BC402" s="488"/>
      <c r="BD402" s="488"/>
      <c r="BE402" s="488"/>
      <c r="BF402" s="490"/>
      <c r="BG402" s="487"/>
      <c r="BH402" s="488"/>
      <c r="BI402" s="488"/>
      <c r="BJ402" s="488"/>
      <c r="BK402" s="489"/>
      <c r="BL402" s="488"/>
      <c r="BM402" s="488"/>
      <c r="BN402" s="488"/>
      <c r="BO402" s="488"/>
      <c r="BP402" s="490"/>
      <c r="BQ402" s="487"/>
      <c r="BR402" s="488"/>
      <c r="BS402" s="488"/>
      <c r="BT402" s="488"/>
      <c r="BU402" s="489"/>
      <c r="BV402" s="487"/>
      <c r="BW402" s="488"/>
      <c r="BX402" s="488"/>
      <c r="BY402" s="488"/>
      <c r="BZ402" s="489"/>
      <c r="CA402" s="26"/>
      <c r="CB402" s="488"/>
      <c r="CC402" s="488"/>
      <c r="CD402" s="488"/>
      <c r="CE402" s="488"/>
      <c r="CF402" s="490"/>
      <c r="CG402" s="487"/>
      <c r="CH402" s="488"/>
      <c r="CI402" s="488"/>
      <c r="CJ402" s="488"/>
      <c r="CK402" s="489"/>
      <c r="CL402" s="488"/>
      <c r="CM402" s="498"/>
      <c r="CN402" s="498"/>
      <c r="CO402" s="498"/>
      <c r="CP402" s="499"/>
      <c r="CQ402" s="487"/>
      <c r="CR402" s="498"/>
      <c r="CS402" s="498"/>
      <c r="CT402" s="498"/>
      <c r="CU402" s="500"/>
      <c r="CV402" s="488"/>
      <c r="CW402" s="498"/>
      <c r="CX402" s="498"/>
      <c r="CY402" s="498"/>
      <c r="CZ402" s="499"/>
      <c r="DA402" s="487"/>
      <c r="DB402" s="498"/>
      <c r="DC402" s="498"/>
      <c r="DD402" s="498"/>
      <c r="DE402" s="500"/>
      <c r="DF402" s="923"/>
      <c r="DG402" s="297"/>
      <c r="DH402" s="69"/>
      <c r="DI402" s="508"/>
      <c r="DJ402" s="509"/>
      <c r="DK402" s="509"/>
      <c r="DL402" s="510"/>
      <c r="DM402" s="511"/>
      <c r="DN402" s="511"/>
    </row>
    <row r="403" spans="1:118" ht="15" customHeight="1">
      <c r="A403" s="519"/>
      <c r="B403" s="519"/>
      <c r="C403" s="520"/>
      <c r="D403" s="919"/>
      <c r="E403" s="1068"/>
      <c r="F403" s="1069"/>
      <c r="G403" s="487"/>
      <c r="H403" s="488"/>
      <c r="I403" s="488"/>
      <c r="J403" s="488"/>
      <c r="K403" s="489"/>
      <c r="L403" s="488"/>
      <c r="M403" s="488"/>
      <c r="N403" s="488"/>
      <c r="O403" s="488"/>
      <c r="P403" s="490"/>
      <c r="Q403" s="487"/>
      <c r="R403" s="488"/>
      <c r="S403" s="488"/>
      <c r="T403" s="488"/>
      <c r="U403" s="489"/>
      <c r="V403" s="488"/>
      <c r="W403" s="488"/>
      <c r="X403" s="488"/>
      <c r="Y403" s="488"/>
      <c r="Z403" s="490"/>
      <c r="AA403" s="487"/>
      <c r="AB403" s="488"/>
      <c r="AC403" s="488"/>
      <c r="AD403" s="488"/>
      <c r="AE403" s="489"/>
      <c r="AF403" s="1"/>
      <c r="AG403" s="1"/>
      <c r="AH403" s="487"/>
      <c r="AI403" s="488"/>
      <c r="AJ403" s="488"/>
      <c r="AK403" s="488"/>
      <c r="AL403" s="489"/>
      <c r="AM403" s="487"/>
      <c r="AN403" s="488"/>
      <c r="AO403" s="488"/>
      <c r="AP403" s="488"/>
      <c r="AQ403" s="489"/>
      <c r="AR403" s="488"/>
      <c r="AS403" s="498"/>
      <c r="AT403" s="498"/>
      <c r="AU403" s="498"/>
      <c r="AV403" s="499"/>
      <c r="AW403" s="487"/>
      <c r="AX403" s="498"/>
      <c r="AY403" s="498"/>
      <c r="AZ403" s="498"/>
      <c r="BA403" s="500"/>
      <c r="BB403" s="488"/>
      <c r="BC403" s="488"/>
      <c r="BD403" s="488"/>
      <c r="BE403" s="488"/>
      <c r="BF403" s="490"/>
      <c r="BG403" s="487"/>
      <c r="BH403" s="488"/>
      <c r="BI403" s="488"/>
      <c r="BJ403" s="488"/>
      <c r="BK403" s="489"/>
      <c r="BL403" s="488"/>
      <c r="BM403" s="488"/>
      <c r="BN403" s="488"/>
      <c r="BO403" s="488"/>
      <c r="BP403" s="490"/>
      <c r="BQ403" s="487"/>
      <c r="BR403" s="488"/>
      <c r="BS403" s="488"/>
      <c r="BT403" s="488"/>
      <c r="BU403" s="489"/>
      <c r="BV403" s="487"/>
      <c r="BW403" s="488"/>
      <c r="BX403" s="488"/>
      <c r="BY403" s="488"/>
      <c r="BZ403" s="489"/>
      <c r="CA403" s="26"/>
      <c r="CB403" s="488"/>
      <c r="CC403" s="488"/>
      <c r="CD403" s="488"/>
      <c r="CE403" s="488"/>
      <c r="CF403" s="490"/>
      <c r="CG403" s="487"/>
      <c r="CH403" s="488"/>
      <c r="CI403" s="488"/>
      <c r="CJ403" s="488"/>
      <c r="CK403" s="489"/>
      <c r="CL403" s="488"/>
      <c r="CM403" s="498"/>
      <c r="CN403" s="498"/>
      <c r="CO403" s="498"/>
      <c r="CP403" s="499"/>
      <c r="CQ403" s="487"/>
      <c r="CR403" s="498"/>
      <c r="CS403" s="498"/>
      <c r="CT403" s="498"/>
      <c r="CU403" s="500"/>
      <c r="CV403" s="488"/>
      <c r="CW403" s="498"/>
      <c r="CX403" s="498"/>
      <c r="CY403" s="498"/>
      <c r="CZ403" s="499"/>
      <c r="DA403" s="487"/>
      <c r="DB403" s="498"/>
      <c r="DC403" s="498"/>
      <c r="DD403" s="498"/>
      <c r="DE403" s="500"/>
      <c r="DF403" s="923"/>
      <c r="DG403" s="297"/>
      <c r="DH403" s="69"/>
      <c r="DI403" s="508"/>
      <c r="DJ403" s="509"/>
      <c r="DK403" s="509"/>
      <c r="DL403" s="510"/>
      <c r="DM403" s="511"/>
      <c r="DN403" s="511"/>
    </row>
    <row r="404" spans="1:118" ht="15" customHeight="1">
      <c r="A404" s="519"/>
      <c r="B404" s="519"/>
      <c r="C404" s="520"/>
      <c r="D404" s="919"/>
      <c r="E404" s="1068"/>
      <c r="F404" s="1069"/>
      <c r="G404" s="487"/>
      <c r="H404" s="488"/>
      <c r="I404" s="488"/>
      <c r="J404" s="488"/>
      <c r="K404" s="489"/>
      <c r="L404" s="488"/>
      <c r="M404" s="488"/>
      <c r="N404" s="488"/>
      <c r="O404" s="488"/>
      <c r="P404" s="490"/>
      <c r="Q404" s="487"/>
      <c r="R404" s="488"/>
      <c r="S404" s="488"/>
      <c r="T404" s="488"/>
      <c r="U404" s="489"/>
      <c r="V404" s="488"/>
      <c r="W404" s="488"/>
      <c r="X404" s="488"/>
      <c r="Y404" s="488"/>
      <c r="Z404" s="490"/>
      <c r="AA404" s="487"/>
      <c r="AB404" s="488"/>
      <c r="AC404" s="488"/>
      <c r="AD404" s="488"/>
      <c r="AE404" s="489"/>
      <c r="AF404" s="1"/>
      <c r="AG404" s="1"/>
      <c r="AH404" s="487"/>
      <c r="AI404" s="488"/>
      <c r="AJ404" s="488"/>
      <c r="AK404" s="488"/>
      <c r="AL404" s="489"/>
      <c r="AM404" s="487"/>
      <c r="AN404" s="488"/>
      <c r="AO404" s="488"/>
      <c r="AP404" s="488"/>
      <c r="AQ404" s="489"/>
      <c r="AR404" s="488"/>
      <c r="AS404" s="498"/>
      <c r="AT404" s="498"/>
      <c r="AU404" s="498"/>
      <c r="AV404" s="499"/>
      <c r="AW404" s="487"/>
      <c r="AX404" s="498"/>
      <c r="AY404" s="498"/>
      <c r="AZ404" s="498"/>
      <c r="BA404" s="500"/>
      <c r="BB404" s="488"/>
      <c r="BC404" s="488"/>
      <c r="BD404" s="488"/>
      <c r="BE404" s="488"/>
      <c r="BF404" s="490"/>
      <c r="BG404" s="487"/>
      <c r="BH404" s="488"/>
      <c r="BI404" s="488"/>
      <c r="BJ404" s="488"/>
      <c r="BK404" s="489"/>
      <c r="BL404" s="488"/>
      <c r="BM404" s="488"/>
      <c r="BN404" s="488"/>
      <c r="BO404" s="488"/>
      <c r="BP404" s="490"/>
      <c r="BQ404" s="487"/>
      <c r="BR404" s="488"/>
      <c r="BS404" s="488"/>
      <c r="BT404" s="488"/>
      <c r="BU404" s="489"/>
      <c r="BV404" s="487"/>
      <c r="BW404" s="488"/>
      <c r="BX404" s="488"/>
      <c r="BY404" s="488"/>
      <c r="BZ404" s="489"/>
      <c r="CA404" s="26"/>
      <c r="CB404" s="488"/>
      <c r="CC404" s="488"/>
      <c r="CD404" s="488"/>
      <c r="CE404" s="488"/>
      <c r="CF404" s="490"/>
      <c r="CG404" s="487"/>
      <c r="CH404" s="488"/>
      <c r="CI404" s="488"/>
      <c r="CJ404" s="488"/>
      <c r="CK404" s="489"/>
      <c r="CL404" s="488"/>
      <c r="CM404" s="498"/>
      <c r="CN404" s="498"/>
      <c r="CO404" s="498"/>
      <c r="CP404" s="499"/>
      <c r="CQ404" s="487"/>
      <c r="CR404" s="498"/>
      <c r="CS404" s="498"/>
      <c r="CT404" s="498"/>
      <c r="CU404" s="500"/>
      <c r="CV404" s="488"/>
      <c r="CW404" s="498"/>
      <c r="CX404" s="498"/>
      <c r="CY404" s="498"/>
      <c r="CZ404" s="499"/>
      <c r="DA404" s="487"/>
      <c r="DB404" s="498"/>
      <c r="DC404" s="498"/>
      <c r="DD404" s="498"/>
      <c r="DE404" s="500"/>
      <c r="DF404" s="923"/>
      <c r="DG404" s="297"/>
      <c r="DH404" s="69"/>
      <c r="DI404" s="508"/>
      <c r="DJ404" s="509"/>
      <c r="DK404" s="509"/>
      <c r="DL404" s="510"/>
      <c r="DM404" s="511"/>
      <c r="DN404" s="511"/>
    </row>
    <row r="405" spans="1:118" ht="15" customHeight="1" thickBot="1">
      <c r="A405" s="522"/>
      <c r="B405" s="522"/>
      <c r="C405" s="523"/>
      <c r="D405" s="920"/>
      <c r="E405" s="1077"/>
      <c r="F405" s="1078"/>
      <c r="G405" s="491"/>
      <c r="H405" s="492"/>
      <c r="I405" s="492"/>
      <c r="J405" s="492"/>
      <c r="K405" s="493"/>
      <c r="L405" s="492"/>
      <c r="M405" s="492"/>
      <c r="N405" s="492"/>
      <c r="O405" s="492"/>
      <c r="P405" s="494"/>
      <c r="Q405" s="491"/>
      <c r="R405" s="492"/>
      <c r="S405" s="492"/>
      <c r="T405" s="492"/>
      <c r="U405" s="493"/>
      <c r="V405" s="492"/>
      <c r="W405" s="492"/>
      <c r="X405" s="492"/>
      <c r="Y405" s="492"/>
      <c r="Z405" s="494"/>
      <c r="AA405" s="491"/>
      <c r="AB405" s="492"/>
      <c r="AC405" s="492"/>
      <c r="AD405" s="492"/>
      <c r="AE405" s="493"/>
      <c r="AF405" s="1"/>
      <c r="AG405" s="1"/>
      <c r="AH405" s="491"/>
      <c r="AI405" s="492"/>
      <c r="AJ405" s="492"/>
      <c r="AK405" s="492"/>
      <c r="AL405" s="493"/>
      <c r="AM405" s="491"/>
      <c r="AN405" s="492"/>
      <c r="AO405" s="492"/>
      <c r="AP405" s="492"/>
      <c r="AQ405" s="493"/>
      <c r="AR405" s="492"/>
      <c r="AS405" s="501"/>
      <c r="AT405" s="501"/>
      <c r="AU405" s="501"/>
      <c r="AV405" s="502"/>
      <c r="AW405" s="491"/>
      <c r="AX405" s="501"/>
      <c r="AY405" s="501"/>
      <c r="AZ405" s="501"/>
      <c r="BA405" s="503"/>
      <c r="BB405" s="492"/>
      <c r="BC405" s="492"/>
      <c r="BD405" s="492"/>
      <c r="BE405" s="492"/>
      <c r="BF405" s="494"/>
      <c r="BG405" s="491"/>
      <c r="BH405" s="492"/>
      <c r="BI405" s="492"/>
      <c r="BJ405" s="492"/>
      <c r="BK405" s="493"/>
      <c r="BL405" s="492"/>
      <c r="BM405" s="492"/>
      <c r="BN405" s="492"/>
      <c r="BO405" s="492"/>
      <c r="BP405" s="494"/>
      <c r="BQ405" s="491"/>
      <c r="BR405" s="492"/>
      <c r="BS405" s="492"/>
      <c r="BT405" s="492"/>
      <c r="BU405" s="493"/>
      <c r="BV405" s="491"/>
      <c r="BW405" s="492"/>
      <c r="BX405" s="492"/>
      <c r="BY405" s="492"/>
      <c r="BZ405" s="493"/>
      <c r="CA405" s="27"/>
      <c r="CB405" s="492"/>
      <c r="CC405" s="492"/>
      <c r="CD405" s="492"/>
      <c r="CE405" s="492"/>
      <c r="CF405" s="494"/>
      <c r="CG405" s="491"/>
      <c r="CH405" s="492"/>
      <c r="CI405" s="492"/>
      <c r="CJ405" s="492"/>
      <c r="CK405" s="493"/>
      <c r="CL405" s="492"/>
      <c r="CM405" s="501"/>
      <c r="CN405" s="501"/>
      <c r="CO405" s="501"/>
      <c r="CP405" s="502"/>
      <c r="CQ405" s="491"/>
      <c r="CR405" s="501"/>
      <c r="CS405" s="501"/>
      <c r="CT405" s="501"/>
      <c r="CU405" s="503"/>
      <c r="CV405" s="492"/>
      <c r="CW405" s="501"/>
      <c r="CX405" s="501"/>
      <c r="CY405" s="501"/>
      <c r="CZ405" s="502"/>
      <c r="DA405" s="491"/>
      <c r="DB405" s="501"/>
      <c r="DC405" s="501"/>
      <c r="DD405" s="501"/>
      <c r="DE405" s="503"/>
      <c r="DF405" s="922"/>
      <c r="DG405" s="298"/>
      <c r="DH405" s="70"/>
      <c r="DI405" s="512"/>
      <c r="DJ405" s="513"/>
      <c r="DK405" s="513"/>
      <c r="DL405" s="514"/>
      <c r="DM405" s="515"/>
      <c r="DN405" s="515"/>
    </row>
    <row r="406" spans="1:118" ht="15" customHeight="1">
      <c r="A406" s="516"/>
      <c r="B406" s="516"/>
      <c r="C406" s="517"/>
      <c r="D406" s="921"/>
      <c r="E406" s="1079"/>
      <c r="F406" s="1080"/>
      <c r="G406" s="486"/>
      <c r="H406" s="483"/>
      <c r="I406" s="483"/>
      <c r="J406" s="483"/>
      <c r="K406" s="484"/>
      <c r="L406" s="483"/>
      <c r="M406" s="483"/>
      <c r="N406" s="483"/>
      <c r="O406" s="483"/>
      <c r="P406" s="485"/>
      <c r="Q406" s="486"/>
      <c r="R406" s="483"/>
      <c r="S406" s="483"/>
      <c r="T406" s="483"/>
      <c r="U406" s="484"/>
      <c r="V406" s="483"/>
      <c r="W406" s="483"/>
      <c r="X406" s="483"/>
      <c r="Y406" s="483"/>
      <c r="Z406" s="485"/>
      <c r="AA406" s="486"/>
      <c r="AB406" s="483"/>
      <c r="AC406" s="483"/>
      <c r="AD406" s="483"/>
      <c r="AE406" s="484"/>
      <c r="AF406" s="1"/>
      <c r="AG406" s="1"/>
      <c r="AH406" s="486"/>
      <c r="AI406" s="483"/>
      <c r="AJ406" s="483"/>
      <c r="AK406" s="483"/>
      <c r="AL406" s="484"/>
      <c r="AM406" s="486"/>
      <c r="AN406" s="483"/>
      <c r="AO406" s="483"/>
      <c r="AP406" s="483"/>
      <c r="AQ406" s="484"/>
      <c r="AR406" s="483"/>
      <c r="AS406" s="495"/>
      <c r="AT406" s="495"/>
      <c r="AU406" s="495"/>
      <c r="AV406" s="496"/>
      <c r="AW406" s="486"/>
      <c r="AX406" s="495"/>
      <c r="AY406" s="495"/>
      <c r="AZ406" s="495"/>
      <c r="BA406" s="497"/>
      <c r="BB406" s="483"/>
      <c r="BC406" s="483"/>
      <c r="BD406" s="483"/>
      <c r="BE406" s="483"/>
      <c r="BF406" s="485"/>
      <c r="BG406" s="486"/>
      <c r="BH406" s="483"/>
      <c r="BI406" s="483"/>
      <c r="BJ406" s="483"/>
      <c r="BK406" s="484"/>
      <c r="BL406" s="483"/>
      <c r="BM406" s="483"/>
      <c r="BN406" s="483"/>
      <c r="BO406" s="483"/>
      <c r="BP406" s="485"/>
      <c r="BQ406" s="486"/>
      <c r="BR406" s="483"/>
      <c r="BS406" s="483"/>
      <c r="BT406" s="483"/>
      <c r="BU406" s="484"/>
      <c r="BV406" s="486"/>
      <c r="BW406" s="483"/>
      <c r="BX406" s="483"/>
      <c r="BY406" s="483"/>
      <c r="BZ406" s="484"/>
      <c r="CA406" s="25"/>
      <c r="CB406" s="483"/>
      <c r="CC406" s="483"/>
      <c r="CD406" s="483"/>
      <c r="CE406" s="483"/>
      <c r="CF406" s="485"/>
      <c r="CG406" s="486"/>
      <c r="CH406" s="483"/>
      <c r="CI406" s="483"/>
      <c r="CJ406" s="483"/>
      <c r="CK406" s="484"/>
      <c r="CL406" s="483"/>
      <c r="CM406" s="495"/>
      <c r="CN406" s="495"/>
      <c r="CO406" s="495"/>
      <c r="CP406" s="496"/>
      <c r="CQ406" s="486"/>
      <c r="CR406" s="495"/>
      <c r="CS406" s="495"/>
      <c r="CT406" s="495"/>
      <c r="CU406" s="497"/>
      <c r="CV406" s="483"/>
      <c r="CW406" s="495"/>
      <c r="CX406" s="495"/>
      <c r="CY406" s="495"/>
      <c r="CZ406" s="496"/>
      <c r="DA406" s="486"/>
      <c r="DB406" s="495"/>
      <c r="DC406" s="495"/>
      <c r="DD406" s="495"/>
      <c r="DE406" s="497"/>
      <c r="DF406" s="924"/>
      <c r="DG406" s="296"/>
      <c r="DH406" s="68"/>
      <c r="DI406" s="504"/>
      <c r="DJ406" s="505"/>
      <c r="DK406" s="505"/>
      <c r="DL406" s="506"/>
      <c r="DM406" s="507"/>
      <c r="DN406" s="507"/>
    </row>
    <row r="407" spans="1:118" ht="15" customHeight="1">
      <c r="A407" s="519"/>
      <c r="B407" s="519"/>
      <c r="C407" s="520"/>
      <c r="D407" s="919"/>
      <c r="E407" s="1068"/>
      <c r="F407" s="1069"/>
      <c r="G407" s="487"/>
      <c r="H407" s="488"/>
      <c r="I407" s="488"/>
      <c r="J407" s="488"/>
      <c r="K407" s="489"/>
      <c r="L407" s="488"/>
      <c r="M407" s="488"/>
      <c r="N407" s="488"/>
      <c r="O407" s="488"/>
      <c r="P407" s="490"/>
      <c r="Q407" s="487"/>
      <c r="R407" s="488"/>
      <c r="S407" s="488"/>
      <c r="T407" s="488"/>
      <c r="U407" s="489"/>
      <c r="V407" s="488"/>
      <c r="W407" s="488"/>
      <c r="X407" s="488"/>
      <c r="Y407" s="488"/>
      <c r="Z407" s="490"/>
      <c r="AA407" s="487"/>
      <c r="AB407" s="488"/>
      <c r="AC407" s="488"/>
      <c r="AD407" s="488"/>
      <c r="AE407" s="489"/>
      <c r="AF407" s="1"/>
      <c r="AG407" s="1"/>
      <c r="AH407" s="487"/>
      <c r="AI407" s="488"/>
      <c r="AJ407" s="488"/>
      <c r="AK407" s="488"/>
      <c r="AL407" s="489"/>
      <c r="AM407" s="487"/>
      <c r="AN407" s="488"/>
      <c r="AO407" s="488"/>
      <c r="AP407" s="488"/>
      <c r="AQ407" s="489"/>
      <c r="AR407" s="488"/>
      <c r="AS407" s="498"/>
      <c r="AT407" s="498"/>
      <c r="AU407" s="498"/>
      <c r="AV407" s="499"/>
      <c r="AW407" s="487"/>
      <c r="AX407" s="498"/>
      <c r="AY407" s="498"/>
      <c r="AZ407" s="498"/>
      <c r="BA407" s="500"/>
      <c r="BB407" s="488"/>
      <c r="BC407" s="488"/>
      <c r="BD407" s="488"/>
      <c r="BE407" s="488"/>
      <c r="BF407" s="490"/>
      <c r="BG407" s="487"/>
      <c r="BH407" s="488"/>
      <c r="BI407" s="488"/>
      <c r="BJ407" s="488"/>
      <c r="BK407" s="489"/>
      <c r="BL407" s="488"/>
      <c r="BM407" s="488"/>
      <c r="BN407" s="488"/>
      <c r="BO407" s="488"/>
      <c r="BP407" s="490"/>
      <c r="BQ407" s="487"/>
      <c r="BR407" s="488"/>
      <c r="BS407" s="488"/>
      <c r="BT407" s="488"/>
      <c r="BU407" s="489"/>
      <c r="BV407" s="487"/>
      <c r="BW407" s="488"/>
      <c r="BX407" s="488"/>
      <c r="BY407" s="488"/>
      <c r="BZ407" s="489"/>
      <c r="CA407" s="26"/>
      <c r="CB407" s="488"/>
      <c r="CC407" s="488"/>
      <c r="CD407" s="488"/>
      <c r="CE407" s="488"/>
      <c r="CF407" s="490"/>
      <c r="CG407" s="487"/>
      <c r="CH407" s="488"/>
      <c r="CI407" s="488"/>
      <c r="CJ407" s="488"/>
      <c r="CK407" s="489"/>
      <c r="CL407" s="488"/>
      <c r="CM407" s="498"/>
      <c r="CN407" s="498"/>
      <c r="CO407" s="498"/>
      <c r="CP407" s="499"/>
      <c r="CQ407" s="487"/>
      <c r="CR407" s="498"/>
      <c r="CS407" s="498"/>
      <c r="CT407" s="498"/>
      <c r="CU407" s="500"/>
      <c r="CV407" s="488"/>
      <c r="CW407" s="498"/>
      <c r="CX407" s="498"/>
      <c r="CY407" s="498"/>
      <c r="CZ407" s="499"/>
      <c r="DA407" s="487"/>
      <c r="DB407" s="498"/>
      <c r="DC407" s="498"/>
      <c r="DD407" s="498"/>
      <c r="DE407" s="500"/>
      <c r="DF407" s="923"/>
      <c r="DG407" s="297"/>
      <c r="DH407" s="69"/>
      <c r="DI407" s="508"/>
      <c r="DJ407" s="509"/>
      <c r="DK407" s="509"/>
      <c r="DL407" s="510"/>
      <c r="DM407" s="511"/>
      <c r="DN407" s="511"/>
    </row>
    <row r="408" spans="1:118" ht="15" customHeight="1">
      <c r="A408" s="519"/>
      <c r="B408" s="519"/>
      <c r="C408" s="520"/>
      <c r="D408" s="919"/>
      <c r="E408" s="1068"/>
      <c r="F408" s="1069"/>
      <c r="G408" s="487"/>
      <c r="H408" s="488"/>
      <c r="I408" s="488"/>
      <c r="J408" s="488"/>
      <c r="K408" s="489"/>
      <c r="L408" s="488"/>
      <c r="M408" s="488"/>
      <c r="N408" s="488"/>
      <c r="O408" s="488"/>
      <c r="P408" s="490"/>
      <c r="Q408" s="487"/>
      <c r="R408" s="488"/>
      <c r="S408" s="488"/>
      <c r="T408" s="488"/>
      <c r="U408" s="489"/>
      <c r="V408" s="488"/>
      <c r="W408" s="488"/>
      <c r="X408" s="488"/>
      <c r="Y408" s="488"/>
      <c r="Z408" s="490"/>
      <c r="AA408" s="487"/>
      <c r="AB408" s="488"/>
      <c r="AC408" s="488"/>
      <c r="AD408" s="488"/>
      <c r="AE408" s="489"/>
      <c r="AF408" s="1"/>
      <c r="AG408" s="1"/>
      <c r="AH408" s="487"/>
      <c r="AI408" s="488"/>
      <c r="AJ408" s="488"/>
      <c r="AK408" s="488"/>
      <c r="AL408" s="489"/>
      <c r="AM408" s="487"/>
      <c r="AN408" s="488"/>
      <c r="AO408" s="488"/>
      <c r="AP408" s="488"/>
      <c r="AQ408" s="489"/>
      <c r="AR408" s="488"/>
      <c r="AS408" s="498"/>
      <c r="AT408" s="498"/>
      <c r="AU408" s="498"/>
      <c r="AV408" s="499"/>
      <c r="AW408" s="487"/>
      <c r="AX408" s="498"/>
      <c r="AY408" s="498"/>
      <c r="AZ408" s="498"/>
      <c r="BA408" s="500"/>
      <c r="BB408" s="488"/>
      <c r="BC408" s="488"/>
      <c r="BD408" s="488"/>
      <c r="BE408" s="488"/>
      <c r="BF408" s="490"/>
      <c r="BG408" s="487"/>
      <c r="BH408" s="488"/>
      <c r="BI408" s="488"/>
      <c r="BJ408" s="488"/>
      <c r="BK408" s="489"/>
      <c r="BL408" s="488"/>
      <c r="BM408" s="488"/>
      <c r="BN408" s="488"/>
      <c r="BO408" s="488"/>
      <c r="BP408" s="490"/>
      <c r="BQ408" s="487"/>
      <c r="BR408" s="488"/>
      <c r="BS408" s="488"/>
      <c r="BT408" s="488"/>
      <c r="BU408" s="489"/>
      <c r="BV408" s="487"/>
      <c r="BW408" s="488"/>
      <c r="BX408" s="488"/>
      <c r="BY408" s="488"/>
      <c r="BZ408" s="489"/>
      <c r="CA408" s="26"/>
      <c r="CB408" s="488"/>
      <c r="CC408" s="488"/>
      <c r="CD408" s="488"/>
      <c r="CE408" s="488"/>
      <c r="CF408" s="490"/>
      <c r="CG408" s="487"/>
      <c r="CH408" s="488"/>
      <c r="CI408" s="488"/>
      <c r="CJ408" s="488"/>
      <c r="CK408" s="489"/>
      <c r="CL408" s="488"/>
      <c r="CM408" s="498"/>
      <c r="CN408" s="498"/>
      <c r="CO408" s="498"/>
      <c r="CP408" s="499"/>
      <c r="CQ408" s="487"/>
      <c r="CR408" s="498"/>
      <c r="CS408" s="498"/>
      <c r="CT408" s="498"/>
      <c r="CU408" s="500"/>
      <c r="CV408" s="488"/>
      <c r="CW408" s="498"/>
      <c r="CX408" s="498"/>
      <c r="CY408" s="498"/>
      <c r="CZ408" s="499"/>
      <c r="DA408" s="487"/>
      <c r="DB408" s="498"/>
      <c r="DC408" s="498"/>
      <c r="DD408" s="498"/>
      <c r="DE408" s="500"/>
      <c r="DF408" s="923"/>
      <c r="DG408" s="297"/>
      <c r="DH408" s="69"/>
      <c r="DI408" s="508"/>
      <c r="DJ408" s="509"/>
      <c r="DK408" s="509"/>
      <c r="DL408" s="510"/>
      <c r="DM408" s="511"/>
      <c r="DN408" s="511"/>
    </row>
    <row r="409" spans="1:118" ht="15" customHeight="1">
      <c r="A409" s="519"/>
      <c r="B409" s="519"/>
      <c r="C409" s="520"/>
      <c r="D409" s="919"/>
      <c r="E409" s="1068"/>
      <c r="F409" s="1069"/>
      <c r="G409" s="487"/>
      <c r="H409" s="488"/>
      <c r="I409" s="488"/>
      <c r="J409" s="488"/>
      <c r="K409" s="489"/>
      <c r="L409" s="488"/>
      <c r="M409" s="488"/>
      <c r="N409" s="488"/>
      <c r="O409" s="488"/>
      <c r="P409" s="490"/>
      <c r="Q409" s="487"/>
      <c r="R409" s="488"/>
      <c r="S409" s="488"/>
      <c r="T409" s="488"/>
      <c r="U409" s="489"/>
      <c r="V409" s="488"/>
      <c r="W409" s="488"/>
      <c r="X409" s="488"/>
      <c r="Y409" s="488"/>
      <c r="Z409" s="490"/>
      <c r="AA409" s="487"/>
      <c r="AB409" s="488"/>
      <c r="AC409" s="488"/>
      <c r="AD409" s="488"/>
      <c r="AE409" s="489"/>
      <c r="AF409" s="1"/>
      <c r="AG409" s="1"/>
      <c r="AH409" s="487"/>
      <c r="AI409" s="488"/>
      <c r="AJ409" s="488"/>
      <c r="AK409" s="488"/>
      <c r="AL409" s="489"/>
      <c r="AM409" s="487"/>
      <c r="AN409" s="488"/>
      <c r="AO409" s="488"/>
      <c r="AP409" s="488"/>
      <c r="AQ409" s="489"/>
      <c r="AR409" s="488"/>
      <c r="AS409" s="498"/>
      <c r="AT409" s="498"/>
      <c r="AU409" s="498"/>
      <c r="AV409" s="499"/>
      <c r="AW409" s="487"/>
      <c r="AX409" s="498"/>
      <c r="AY409" s="498"/>
      <c r="AZ409" s="498"/>
      <c r="BA409" s="500"/>
      <c r="BB409" s="488"/>
      <c r="BC409" s="488"/>
      <c r="BD409" s="488"/>
      <c r="BE409" s="488"/>
      <c r="BF409" s="490"/>
      <c r="BG409" s="487"/>
      <c r="BH409" s="488"/>
      <c r="BI409" s="488"/>
      <c r="BJ409" s="488"/>
      <c r="BK409" s="489"/>
      <c r="BL409" s="488"/>
      <c r="BM409" s="488"/>
      <c r="BN409" s="488"/>
      <c r="BO409" s="488"/>
      <c r="BP409" s="490"/>
      <c r="BQ409" s="487"/>
      <c r="BR409" s="488"/>
      <c r="BS409" s="488"/>
      <c r="BT409" s="488"/>
      <c r="BU409" s="489"/>
      <c r="BV409" s="487"/>
      <c r="BW409" s="488"/>
      <c r="BX409" s="488"/>
      <c r="BY409" s="488"/>
      <c r="BZ409" s="489"/>
      <c r="CA409" s="26"/>
      <c r="CB409" s="488"/>
      <c r="CC409" s="488"/>
      <c r="CD409" s="488"/>
      <c r="CE409" s="488"/>
      <c r="CF409" s="490"/>
      <c r="CG409" s="487"/>
      <c r="CH409" s="488"/>
      <c r="CI409" s="488"/>
      <c r="CJ409" s="488"/>
      <c r="CK409" s="489"/>
      <c r="CL409" s="488"/>
      <c r="CM409" s="498"/>
      <c r="CN409" s="498"/>
      <c r="CO409" s="498"/>
      <c r="CP409" s="499"/>
      <c r="CQ409" s="487"/>
      <c r="CR409" s="498"/>
      <c r="CS409" s="498"/>
      <c r="CT409" s="498"/>
      <c r="CU409" s="500"/>
      <c r="CV409" s="488"/>
      <c r="CW409" s="498"/>
      <c r="CX409" s="498"/>
      <c r="CY409" s="498"/>
      <c r="CZ409" s="499"/>
      <c r="DA409" s="487"/>
      <c r="DB409" s="498"/>
      <c r="DC409" s="498"/>
      <c r="DD409" s="498"/>
      <c r="DE409" s="500"/>
      <c r="DF409" s="923"/>
      <c r="DG409" s="297"/>
      <c r="DH409" s="69"/>
      <c r="DI409" s="508"/>
      <c r="DJ409" s="509"/>
      <c r="DK409" s="509"/>
      <c r="DL409" s="510"/>
      <c r="DM409" s="511"/>
      <c r="DN409" s="511"/>
    </row>
    <row r="410" spans="1:118" ht="15" customHeight="1" thickBot="1">
      <c r="A410" s="522"/>
      <c r="B410" s="522"/>
      <c r="C410" s="523"/>
      <c r="D410" s="920"/>
      <c r="E410" s="1077"/>
      <c r="F410" s="1078"/>
      <c r="G410" s="491"/>
      <c r="H410" s="492"/>
      <c r="I410" s="492"/>
      <c r="J410" s="492"/>
      <c r="K410" s="493"/>
      <c r="L410" s="492"/>
      <c r="M410" s="492"/>
      <c r="N410" s="492"/>
      <c r="O410" s="492"/>
      <c r="P410" s="494"/>
      <c r="Q410" s="491"/>
      <c r="R410" s="492"/>
      <c r="S410" s="492"/>
      <c r="T410" s="492"/>
      <c r="U410" s="493"/>
      <c r="V410" s="492"/>
      <c r="W410" s="492"/>
      <c r="X410" s="492"/>
      <c r="Y410" s="492"/>
      <c r="Z410" s="494"/>
      <c r="AA410" s="491"/>
      <c r="AB410" s="492"/>
      <c r="AC410" s="492"/>
      <c r="AD410" s="492"/>
      <c r="AE410" s="493"/>
      <c r="AF410" s="1"/>
      <c r="AG410" s="1"/>
      <c r="AH410" s="491"/>
      <c r="AI410" s="492"/>
      <c r="AJ410" s="492"/>
      <c r="AK410" s="492"/>
      <c r="AL410" s="493"/>
      <c r="AM410" s="491"/>
      <c r="AN410" s="492"/>
      <c r="AO410" s="492"/>
      <c r="AP410" s="492"/>
      <c r="AQ410" s="493"/>
      <c r="AR410" s="492"/>
      <c r="AS410" s="501"/>
      <c r="AT410" s="501"/>
      <c r="AU410" s="501"/>
      <c r="AV410" s="502"/>
      <c r="AW410" s="491"/>
      <c r="AX410" s="501"/>
      <c r="AY410" s="501"/>
      <c r="AZ410" s="501"/>
      <c r="BA410" s="503"/>
      <c r="BB410" s="492"/>
      <c r="BC410" s="492"/>
      <c r="BD410" s="492"/>
      <c r="BE410" s="492"/>
      <c r="BF410" s="494"/>
      <c r="BG410" s="491"/>
      <c r="BH410" s="492"/>
      <c r="BI410" s="492"/>
      <c r="BJ410" s="492"/>
      <c r="BK410" s="493"/>
      <c r="BL410" s="492"/>
      <c r="BM410" s="492"/>
      <c r="BN410" s="492"/>
      <c r="BO410" s="492"/>
      <c r="BP410" s="494"/>
      <c r="BQ410" s="491"/>
      <c r="BR410" s="492"/>
      <c r="BS410" s="492"/>
      <c r="BT410" s="492"/>
      <c r="BU410" s="493"/>
      <c r="BV410" s="491"/>
      <c r="BW410" s="492"/>
      <c r="BX410" s="492"/>
      <c r="BY410" s="492"/>
      <c r="BZ410" s="493"/>
      <c r="CA410" s="27"/>
      <c r="CB410" s="492"/>
      <c r="CC410" s="492"/>
      <c r="CD410" s="492"/>
      <c r="CE410" s="492"/>
      <c r="CF410" s="494"/>
      <c r="CG410" s="491"/>
      <c r="CH410" s="492"/>
      <c r="CI410" s="492"/>
      <c r="CJ410" s="492"/>
      <c r="CK410" s="493"/>
      <c r="CL410" s="492"/>
      <c r="CM410" s="501"/>
      <c r="CN410" s="501"/>
      <c r="CO410" s="501"/>
      <c r="CP410" s="502"/>
      <c r="CQ410" s="491"/>
      <c r="CR410" s="501"/>
      <c r="CS410" s="501"/>
      <c r="CT410" s="501"/>
      <c r="CU410" s="503"/>
      <c r="CV410" s="492"/>
      <c r="CW410" s="501"/>
      <c r="CX410" s="501"/>
      <c r="CY410" s="501"/>
      <c r="CZ410" s="502"/>
      <c r="DA410" s="491"/>
      <c r="DB410" s="501"/>
      <c r="DC410" s="501"/>
      <c r="DD410" s="501"/>
      <c r="DE410" s="503"/>
      <c r="DF410" s="922"/>
      <c r="DG410" s="298"/>
      <c r="DH410" s="70"/>
      <c r="DI410" s="512"/>
      <c r="DJ410" s="513"/>
      <c r="DK410" s="513"/>
      <c r="DL410" s="514"/>
      <c r="DM410" s="515"/>
      <c r="DN410" s="515"/>
    </row>
    <row r="411" spans="1:118" ht="15" customHeight="1">
      <c r="A411" s="516"/>
      <c r="B411" s="516"/>
      <c r="C411" s="517"/>
      <c r="D411" s="921"/>
      <c r="E411" s="1079"/>
      <c r="F411" s="1080"/>
      <c r="G411" s="486"/>
      <c r="H411" s="483"/>
      <c r="I411" s="483"/>
      <c r="J411" s="483"/>
      <c r="K411" s="484"/>
      <c r="L411" s="483"/>
      <c r="M411" s="483"/>
      <c r="N411" s="483"/>
      <c r="O411" s="483"/>
      <c r="P411" s="485"/>
      <c r="Q411" s="486"/>
      <c r="R411" s="483"/>
      <c r="S411" s="483"/>
      <c r="T411" s="483"/>
      <c r="U411" s="484"/>
      <c r="V411" s="483"/>
      <c r="W411" s="483"/>
      <c r="X411" s="483"/>
      <c r="Y411" s="483"/>
      <c r="Z411" s="485"/>
      <c r="AA411" s="486"/>
      <c r="AB411" s="483"/>
      <c r="AC411" s="483"/>
      <c r="AD411" s="483"/>
      <c r="AE411" s="484"/>
      <c r="AF411" s="1"/>
      <c r="AG411" s="1"/>
      <c r="AH411" s="486"/>
      <c r="AI411" s="483"/>
      <c r="AJ411" s="483"/>
      <c r="AK411" s="483"/>
      <c r="AL411" s="484"/>
      <c r="AM411" s="486"/>
      <c r="AN411" s="483"/>
      <c r="AO411" s="483"/>
      <c r="AP411" s="483"/>
      <c r="AQ411" s="484"/>
      <c r="AR411" s="483"/>
      <c r="AS411" s="495"/>
      <c r="AT411" s="495"/>
      <c r="AU411" s="495"/>
      <c r="AV411" s="496"/>
      <c r="AW411" s="486"/>
      <c r="AX411" s="495"/>
      <c r="AY411" s="495"/>
      <c r="AZ411" s="495"/>
      <c r="BA411" s="497"/>
      <c r="BB411" s="483"/>
      <c r="BC411" s="483"/>
      <c r="BD411" s="483"/>
      <c r="BE411" s="483"/>
      <c r="BF411" s="485"/>
      <c r="BG411" s="486"/>
      <c r="BH411" s="483"/>
      <c r="BI411" s="483"/>
      <c r="BJ411" s="483"/>
      <c r="BK411" s="484"/>
      <c r="BL411" s="483"/>
      <c r="BM411" s="483"/>
      <c r="BN411" s="483"/>
      <c r="BO411" s="483"/>
      <c r="BP411" s="485"/>
      <c r="BQ411" s="486"/>
      <c r="BR411" s="483"/>
      <c r="BS411" s="483"/>
      <c r="BT411" s="483"/>
      <c r="BU411" s="484"/>
      <c r="BV411" s="486"/>
      <c r="BW411" s="483"/>
      <c r="BX411" s="483"/>
      <c r="BY411" s="483"/>
      <c r="BZ411" s="484"/>
      <c r="CA411" s="25"/>
      <c r="CB411" s="483"/>
      <c r="CC411" s="483"/>
      <c r="CD411" s="483"/>
      <c r="CE411" s="483"/>
      <c r="CF411" s="485"/>
      <c r="CG411" s="486"/>
      <c r="CH411" s="483"/>
      <c r="CI411" s="483"/>
      <c r="CJ411" s="483"/>
      <c r="CK411" s="484"/>
      <c r="CL411" s="483"/>
      <c r="CM411" s="495"/>
      <c r="CN411" s="495"/>
      <c r="CO411" s="495"/>
      <c r="CP411" s="496"/>
      <c r="CQ411" s="486"/>
      <c r="CR411" s="495"/>
      <c r="CS411" s="495"/>
      <c r="CT411" s="495"/>
      <c r="CU411" s="497"/>
      <c r="CV411" s="483"/>
      <c r="CW411" s="495"/>
      <c r="CX411" s="495"/>
      <c r="CY411" s="495"/>
      <c r="CZ411" s="496"/>
      <c r="DA411" s="486"/>
      <c r="DB411" s="495"/>
      <c r="DC411" s="495"/>
      <c r="DD411" s="495"/>
      <c r="DE411" s="497"/>
      <c r="DF411" s="924"/>
      <c r="DG411" s="296"/>
      <c r="DH411" s="68"/>
      <c r="DI411" s="504"/>
      <c r="DJ411" s="505"/>
      <c r="DK411" s="505"/>
      <c r="DL411" s="506"/>
      <c r="DM411" s="507"/>
      <c r="DN411" s="507"/>
    </row>
    <row r="412" spans="1:118" ht="15" customHeight="1">
      <c r="A412" s="519"/>
      <c r="B412" s="519"/>
      <c r="C412" s="520"/>
      <c r="D412" s="919"/>
      <c r="E412" s="1068"/>
      <c r="F412" s="1069"/>
      <c r="G412" s="487"/>
      <c r="H412" s="488"/>
      <c r="I412" s="488"/>
      <c r="J412" s="488"/>
      <c r="K412" s="489"/>
      <c r="L412" s="488"/>
      <c r="M412" s="488"/>
      <c r="N412" s="488"/>
      <c r="O412" s="488"/>
      <c r="P412" s="490"/>
      <c r="Q412" s="487"/>
      <c r="R412" s="488"/>
      <c r="S412" s="488"/>
      <c r="T412" s="488"/>
      <c r="U412" s="489"/>
      <c r="V412" s="488"/>
      <c r="W412" s="488"/>
      <c r="X412" s="488"/>
      <c r="Y412" s="488"/>
      <c r="Z412" s="490"/>
      <c r="AA412" s="487"/>
      <c r="AB412" s="488"/>
      <c r="AC412" s="488"/>
      <c r="AD412" s="488"/>
      <c r="AE412" s="489"/>
      <c r="AF412" s="1"/>
      <c r="AG412" s="1"/>
      <c r="AH412" s="487"/>
      <c r="AI412" s="488"/>
      <c r="AJ412" s="488"/>
      <c r="AK412" s="488"/>
      <c r="AL412" s="489"/>
      <c r="AM412" s="487"/>
      <c r="AN412" s="488"/>
      <c r="AO412" s="488"/>
      <c r="AP412" s="488"/>
      <c r="AQ412" s="489"/>
      <c r="AR412" s="488"/>
      <c r="AS412" s="498"/>
      <c r="AT412" s="498"/>
      <c r="AU412" s="498"/>
      <c r="AV412" s="499"/>
      <c r="AW412" s="487"/>
      <c r="AX412" s="498"/>
      <c r="AY412" s="498"/>
      <c r="AZ412" s="498"/>
      <c r="BA412" s="500"/>
      <c r="BB412" s="488"/>
      <c r="BC412" s="488"/>
      <c r="BD412" s="488"/>
      <c r="BE412" s="488"/>
      <c r="BF412" s="490"/>
      <c r="BG412" s="487"/>
      <c r="BH412" s="488"/>
      <c r="BI412" s="488"/>
      <c r="BJ412" s="488"/>
      <c r="BK412" s="489"/>
      <c r="BL412" s="488"/>
      <c r="BM412" s="488"/>
      <c r="BN412" s="488"/>
      <c r="BO412" s="488"/>
      <c r="BP412" s="490"/>
      <c r="BQ412" s="487"/>
      <c r="BR412" s="488"/>
      <c r="BS412" s="488"/>
      <c r="BT412" s="488"/>
      <c r="BU412" s="489"/>
      <c r="BV412" s="487"/>
      <c r="BW412" s="488"/>
      <c r="BX412" s="488"/>
      <c r="BY412" s="488"/>
      <c r="BZ412" s="489"/>
      <c r="CA412" s="26"/>
      <c r="CB412" s="488"/>
      <c r="CC412" s="488"/>
      <c r="CD412" s="488"/>
      <c r="CE412" s="488"/>
      <c r="CF412" s="490"/>
      <c r="CG412" s="487"/>
      <c r="CH412" s="488"/>
      <c r="CI412" s="488"/>
      <c r="CJ412" s="488"/>
      <c r="CK412" s="489"/>
      <c r="CL412" s="488"/>
      <c r="CM412" s="498"/>
      <c r="CN412" s="498"/>
      <c r="CO412" s="498"/>
      <c r="CP412" s="499"/>
      <c r="CQ412" s="487"/>
      <c r="CR412" s="498"/>
      <c r="CS412" s="498"/>
      <c r="CT412" s="498"/>
      <c r="CU412" s="500"/>
      <c r="CV412" s="488"/>
      <c r="CW412" s="498"/>
      <c r="CX412" s="498"/>
      <c r="CY412" s="498"/>
      <c r="CZ412" s="499"/>
      <c r="DA412" s="487"/>
      <c r="DB412" s="498"/>
      <c r="DC412" s="498"/>
      <c r="DD412" s="498"/>
      <c r="DE412" s="500"/>
      <c r="DF412" s="923"/>
      <c r="DG412" s="297"/>
      <c r="DH412" s="69"/>
      <c r="DI412" s="508"/>
      <c r="DJ412" s="509"/>
      <c r="DK412" s="509"/>
      <c r="DL412" s="510"/>
      <c r="DM412" s="511"/>
      <c r="DN412" s="511"/>
    </row>
    <row r="413" spans="1:118" ht="15" customHeight="1">
      <c r="A413" s="519"/>
      <c r="B413" s="519"/>
      <c r="C413" s="520"/>
      <c r="D413" s="919"/>
      <c r="E413" s="1068"/>
      <c r="F413" s="1069"/>
      <c r="G413" s="487"/>
      <c r="H413" s="488"/>
      <c r="I413" s="488"/>
      <c r="J413" s="488"/>
      <c r="K413" s="489"/>
      <c r="L413" s="488"/>
      <c r="M413" s="488"/>
      <c r="N413" s="488"/>
      <c r="O413" s="488"/>
      <c r="P413" s="490"/>
      <c r="Q413" s="487"/>
      <c r="R413" s="488"/>
      <c r="S413" s="488"/>
      <c r="T413" s="488"/>
      <c r="U413" s="489"/>
      <c r="V413" s="488"/>
      <c r="W413" s="488"/>
      <c r="X413" s="488"/>
      <c r="Y413" s="488"/>
      <c r="Z413" s="490"/>
      <c r="AA413" s="487"/>
      <c r="AB413" s="488"/>
      <c r="AC413" s="488"/>
      <c r="AD413" s="488"/>
      <c r="AE413" s="489"/>
      <c r="AF413" s="1"/>
      <c r="AG413" s="1"/>
      <c r="AH413" s="487"/>
      <c r="AI413" s="488"/>
      <c r="AJ413" s="488"/>
      <c r="AK413" s="488"/>
      <c r="AL413" s="489"/>
      <c r="AM413" s="487"/>
      <c r="AN413" s="488"/>
      <c r="AO413" s="488"/>
      <c r="AP413" s="488"/>
      <c r="AQ413" s="489"/>
      <c r="AR413" s="488"/>
      <c r="AS413" s="498"/>
      <c r="AT413" s="498"/>
      <c r="AU413" s="498"/>
      <c r="AV413" s="499"/>
      <c r="AW413" s="487"/>
      <c r="AX413" s="498"/>
      <c r="AY413" s="498"/>
      <c r="AZ413" s="498"/>
      <c r="BA413" s="500"/>
      <c r="BB413" s="488"/>
      <c r="BC413" s="488"/>
      <c r="BD413" s="488"/>
      <c r="BE413" s="488"/>
      <c r="BF413" s="490"/>
      <c r="BG413" s="487"/>
      <c r="BH413" s="488"/>
      <c r="BI413" s="488"/>
      <c r="BJ413" s="488"/>
      <c r="BK413" s="489"/>
      <c r="BL413" s="488"/>
      <c r="BM413" s="488"/>
      <c r="BN413" s="488"/>
      <c r="BO413" s="488"/>
      <c r="BP413" s="490"/>
      <c r="BQ413" s="487"/>
      <c r="BR413" s="488"/>
      <c r="BS413" s="488"/>
      <c r="BT413" s="488"/>
      <c r="BU413" s="489"/>
      <c r="BV413" s="487"/>
      <c r="BW413" s="488"/>
      <c r="BX413" s="488"/>
      <c r="BY413" s="488"/>
      <c r="BZ413" s="489"/>
      <c r="CA413" s="26"/>
      <c r="CB413" s="488"/>
      <c r="CC413" s="488"/>
      <c r="CD413" s="488"/>
      <c r="CE413" s="488"/>
      <c r="CF413" s="490"/>
      <c r="CG413" s="487"/>
      <c r="CH413" s="488"/>
      <c r="CI413" s="488"/>
      <c r="CJ413" s="488"/>
      <c r="CK413" s="489"/>
      <c r="CL413" s="488"/>
      <c r="CM413" s="498"/>
      <c r="CN413" s="498"/>
      <c r="CO413" s="498"/>
      <c r="CP413" s="499"/>
      <c r="CQ413" s="487"/>
      <c r="CR413" s="498"/>
      <c r="CS413" s="498"/>
      <c r="CT413" s="498"/>
      <c r="CU413" s="500"/>
      <c r="CV413" s="488"/>
      <c r="CW413" s="498"/>
      <c r="CX413" s="498"/>
      <c r="CY413" s="498"/>
      <c r="CZ413" s="499"/>
      <c r="DA413" s="487"/>
      <c r="DB413" s="498"/>
      <c r="DC413" s="498"/>
      <c r="DD413" s="498"/>
      <c r="DE413" s="500"/>
      <c r="DF413" s="923"/>
      <c r="DG413" s="297"/>
      <c r="DH413" s="69"/>
      <c r="DI413" s="508"/>
      <c r="DJ413" s="509"/>
      <c r="DK413" s="509"/>
      <c r="DL413" s="510"/>
      <c r="DM413" s="511"/>
      <c r="DN413" s="511"/>
    </row>
    <row r="414" spans="1:118" ht="15" customHeight="1">
      <c r="A414" s="519"/>
      <c r="B414" s="519"/>
      <c r="C414" s="520"/>
      <c r="D414" s="919"/>
      <c r="E414" s="1068"/>
      <c r="F414" s="1069"/>
      <c r="G414" s="487"/>
      <c r="H414" s="488"/>
      <c r="I414" s="488"/>
      <c r="J414" s="488"/>
      <c r="K414" s="489"/>
      <c r="L414" s="488"/>
      <c r="M414" s="488"/>
      <c r="N414" s="488"/>
      <c r="O414" s="488"/>
      <c r="P414" s="490"/>
      <c r="Q414" s="487"/>
      <c r="R414" s="488"/>
      <c r="S414" s="488"/>
      <c r="T414" s="488"/>
      <c r="U414" s="489"/>
      <c r="V414" s="488"/>
      <c r="W414" s="488"/>
      <c r="X414" s="488"/>
      <c r="Y414" s="488"/>
      <c r="Z414" s="490"/>
      <c r="AA414" s="487"/>
      <c r="AB414" s="488"/>
      <c r="AC414" s="488"/>
      <c r="AD414" s="488"/>
      <c r="AE414" s="489"/>
      <c r="AF414" s="1"/>
      <c r="AG414" s="1"/>
      <c r="AH414" s="487"/>
      <c r="AI414" s="488"/>
      <c r="AJ414" s="488"/>
      <c r="AK414" s="488"/>
      <c r="AL414" s="489"/>
      <c r="AM414" s="487"/>
      <c r="AN414" s="488"/>
      <c r="AO414" s="488"/>
      <c r="AP414" s="488"/>
      <c r="AQ414" s="489"/>
      <c r="AR414" s="488"/>
      <c r="AS414" s="498"/>
      <c r="AT414" s="498"/>
      <c r="AU414" s="498"/>
      <c r="AV414" s="499"/>
      <c r="AW414" s="487"/>
      <c r="AX414" s="498"/>
      <c r="AY414" s="498"/>
      <c r="AZ414" s="498"/>
      <c r="BA414" s="500"/>
      <c r="BB414" s="488"/>
      <c r="BC414" s="488"/>
      <c r="BD414" s="488"/>
      <c r="BE414" s="488"/>
      <c r="BF414" s="490"/>
      <c r="BG414" s="487"/>
      <c r="BH414" s="488"/>
      <c r="BI414" s="488"/>
      <c r="BJ414" s="488"/>
      <c r="BK414" s="489"/>
      <c r="BL414" s="488"/>
      <c r="BM414" s="488"/>
      <c r="BN414" s="488"/>
      <c r="BO414" s="488"/>
      <c r="BP414" s="490"/>
      <c r="BQ414" s="487"/>
      <c r="BR414" s="488"/>
      <c r="BS414" s="488"/>
      <c r="BT414" s="488"/>
      <c r="BU414" s="489"/>
      <c r="BV414" s="487"/>
      <c r="BW414" s="488"/>
      <c r="BX414" s="488"/>
      <c r="BY414" s="488"/>
      <c r="BZ414" s="489"/>
      <c r="CA414" s="26"/>
      <c r="CB414" s="488"/>
      <c r="CC414" s="488"/>
      <c r="CD414" s="488"/>
      <c r="CE414" s="488"/>
      <c r="CF414" s="490"/>
      <c r="CG414" s="487"/>
      <c r="CH414" s="488"/>
      <c r="CI414" s="488"/>
      <c r="CJ414" s="488"/>
      <c r="CK414" s="489"/>
      <c r="CL414" s="488"/>
      <c r="CM414" s="498"/>
      <c r="CN414" s="498"/>
      <c r="CO414" s="498"/>
      <c r="CP414" s="499"/>
      <c r="CQ414" s="487"/>
      <c r="CR414" s="498"/>
      <c r="CS414" s="498"/>
      <c r="CT414" s="498"/>
      <c r="CU414" s="500"/>
      <c r="CV414" s="488"/>
      <c r="CW414" s="498"/>
      <c r="CX414" s="498"/>
      <c r="CY414" s="498"/>
      <c r="CZ414" s="499"/>
      <c r="DA414" s="487"/>
      <c r="DB414" s="498"/>
      <c r="DC414" s="498"/>
      <c r="DD414" s="498"/>
      <c r="DE414" s="500"/>
      <c r="DF414" s="923"/>
      <c r="DG414" s="297"/>
      <c r="DH414" s="69"/>
      <c r="DI414" s="508"/>
      <c r="DJ414" s="509"/>
      <c r="DK414" s="509"/>
      <c r="DL414" s="510"/>
      <c r="DM414" s="511"/>
      <c r="DN414" s="511"/>
    </row>
    <row r="415" spans="1:118" ht="15" customHeight="1" thickBot="1">
      <c r="A415" s="522"/>
      <c r="B415" s="522"/>
      <c r="C415" s="523"/>
      <c r="D415" s="920"/>
      <c r="E415" s="1077"/>
      <c r="F415" s="1078"/>
      <c r="G415" s="491"/>
      <c r="H415" s="492"/>
      <c r="I415" s="492"/>
      <c r="J415" s="492"/>
      <c r="K415" s="493"/>
      <c r="L415" s="492"/>
      <c r="M415" s="492"/>
      <c r="N415" s="492"/>
      <c r="O415" s="492"/>
      <c r="P415" s="494"/>
      <c r="Q415" s="491"/>
      <c r="R415" s="492"/>
      <c r="S415" s="492"/>
      <c r="T415" s="492"/>
      <c r="U415" s="493"/>
      <c r="V415" s="492"/>
      <c r="W415" s="492"/>
      <c r="X415" s="492"/>
      <c r="Y415" s="492"/>
      <c r="Z415" s="494"/>
      <c r="AA415" s="491"/>
      <c r="AB415" s="492"/>
      <c r="AC415" s="492"/>
      <c r="AD415" s="492"/>
      <c r="AE415" s="493"/>
      <c r="AF415" s="1"/>
      <c r="AG415" s="1"/>
      <c r="AH415" s="491"/>
      <c r="AI415" s="492"/>
      <c r="AJ415" s="492"/>
      <c r="AK415" s="492"/>
      <c r="AL415" s="493"/>
      <c r="AM415" s="491"/>
      <c r="AN415" s="492"/>
      <c r="AO415" s="492"/>
      <c r="AP415" s="492"/>
      <c r="AQ415" s="493"/>
      <c r="AR415" s="492"/>
      <c r="AS415" s="501"/>
      <c r="AT415" s="501"/>
      <c r="AU415" s="501"/>
      <c r="AV415" s="502"/>
      <c r="AW415" s="491"/>
      <c r="AX415" s="501"/>
      <c r="AY415" s="501"/>
      <c r="AZ415" s="501"/>
      <c r="BA415" s="503"/>
      <c r="BB415" s="492"/>
      <c r="BC415" s="492"/>
      <c r="BD415" s="492"/>
      <c r="BE415" s="492"/>
      <c r="BF415" s="494"/>
      <c r="BG415" s="491"/>
      <c r="BH415" s="492"/>
      <c r="BI415" s="492"/>
      <c r="BJ415" s="492"/>
      <c r="BK415" s="493"/>
      <c r="BL415" s="492"/>
      <c r="BM415" s="492"/>
      <c r="BN415" s="492"/>
      <c r="BO415" s="492"/>
      <c r="BP415" s="494"/>
      <c r="BQ415" s="491"/>
      <c r="BR415" s="492"/>
      <c r="BS415" s="492"/>
      <c r="BT415" s="492"/>
      <c r="BU415" s="493"/>
      <c r="BV415" s="491"/>
      <c r="BW415" s="492"/>
      <c r="BX415" s="492"/>
      <c r="BY415" s="492"/>
      <c r="BZ415" s="493"/>
      <c r="CA415" s="27"/>
      <c r="CB415" s="492"/>
      <c r="CC415" s="492"/>
      <c r="CD415" s="492"/>
      <c r="CE415" s="492"/>
      <c r="CF415" s="494"/>
      <c r="CG415" s="491"/>
      <c r="CH415" s="492"/>
      <c r="CI415" s="492"/>
      <c r="CJ415" s="492"/>
      <c r="CK415" s="493"/>
      <c r="CL415" s="492"/>
      <c r="CM415" s="501"/>
      <c r="CN415" s="501"/>
      <c r="CO415" s="501"/>
      <c r="CP415" s="502"/>
      <c r="CQ415" s="491"/>
      <c r="CR415" s="501"/>
      <c r="CS415" s="501"/>
      <c r="CT415" s="501"/>
      <c r="CU415" s="503"/>
      <c r="CV415" s="492"/>
      <c r="CW415" s="501"/>
      <c r="CX415" s="501"/>
      <c r="CY415" s="501"/>
      <c r="CZ415" s="502"/>
      <c r="DA415" s="491"/>
      <c r="DB415" s="501"/>
      <c r="DC415" s="501"/>
      <c r="DD415" s="501"/>
      <c r="DE415" s="503"/>
      <c r="DF415" s="922"/>
      <c r="DG415" s="298"/>
      <c r="DH415" s="70"/>
      <c r="DI415" s="512"/>
      <c r="DJ415" s="513"/>
      <c r="DK415" s="513"/>
      <c r="DL415" s="514"/>
      <c r="DM415" s="515"/>
      <c r="DN415" s="515"/>
    </row>
    <row r="416" spans="1:118" ht="15" customHeight="1">
      <c r="A416" s="516"/>
      <c r="B416" s="516"/>
      <c r="C416" s="517"/>
      <c r="D416" s="921"/>
      <c r="E416" s="1079"/>
      <c r="F416" s="1080"/>
      <c r="G416" s="486"/>
      <c r="H416" s="483"/>
      <c r="I416" s="483"/>
      <c r="J416" s="483"/>
      <c r="K416" s="484"/>
      <c r="L416" s="483"/>
      <c r="M416" s="483"/>
      <c r="N416" s="483"/>
      <c r="O416" s="483"/>
      <c r="P416" s="485"/>
      <c r="Q416" s="486"/>
      <c r="R416" s="483"/>
      <c r="S416" s="483"/>
      <c r="T416" s="483"/>
      <c r="U416" s="484"/>
      <c r="V416" s="483"/>
      <c r="W416" s="483"/>
      <c r="X416" s="483"/>
      <c r="Y416" s="483"/>
      <c r="Z416" s="485"/>
      <c r="AA416" s="486"/>
      <c r="AB416" s="483"/>
      <c r="AC416" s="483"/>
      <c r="AD416" s="483"/>
      <c r="AE416" s="484"/>
      <c r="AF416" s="1"/>
      <c r="AG416" s="1"/>
      <c r="AH416" s="486"/>
      <c r="AI416" s="483"/>
      <c r="AJ416" s="483"/>
      <c r="AK416" s="483"/>
      <c r="AL416" s="484"/>
      <c r="AM416" s="486"/>
      <c r="AN416" s="483"/>
      <c r="AO416" s="483"/>
      <c r="AP416" s="483"/>
      <c r="AQ416" s="484"/>
      <c r="AR416" s="483"/>
      <c r="AS416" s="495"/>
      <c r="AT416" s="495"/>
      <c r="AU416" s="495"/>
      <c r="AV416" s="496"/>
      <c r="AW416" s="486"/>
      <c r="AX416" s="495"/>
      <c r="AY416" s="495"/>
      <c r="AZ416" s="495"/>
      <c r="BA416" s="497"/>
      <c r="BB416" s="483"/>
      <c r="BC416" s="483"/>
      <c r="BD416" s="483"/>
      <c r="BE416" s="483"/>
      <c r="BF416" s="485"/>
      <c r="BG416" s="486"/>
      <c r="BH416" s="483"/>
      <c r="BI416" s="483"/>
      <c r="BJ416" s="483"/>
      <c r="BK416" s="484"/>
      <c r="BL416" s="483"/>
      <c r="BM416" s="483"/>
      <c r="BN416" s="483"/>
      <c r="BO416" s="483"/>
      <c r="BP416" s="485"/>
      <c r="BQ416" s="486"/>
      <c r="BR416" s="483"/>
      <c r="BS416" s="483"/>
      <c r="BT416" s="483"/>
      <c r="BU416" s="484"/>
      <c r="BV416" s="486"/>
      <c r="BW416" s="483"/>
      <c r="BX416" s="483"/>
      <c r="BY416" s="483"/>
      <c r="BZ416" s="484"/>
      <c r="CA416" s="25"/>
      <c r="CB416" s="483"/>
      <c r="CC416" s="483"/>
      <c r="CD416" s="483"/>
      <c r="CE416" s="483"/>
      <c r="CF416" s="485"/>
      <c r="CG416" s="486"/>
      <c r="CH416" s="483"/>
      <c r="CI416" s="483"/>
      <c r="CJ416" s="483"/>
      <c r="CK416" s="484"/>
      <c r="CL416" s="483"/>
      <c r="CM416" s="495"/>
      <c r="CN416" s="495"/>
      <c r="CO416" s="495"/>
      <c r="CP416" s="496"/>
      <c r="CQ416" s="486"/>
      <c r="CR416" s="495"/>
      <c r="CS416" s="495"/>
      <c r="CT416" s="495"/>
      <c r="CU416" s="497"/>
      <c r="CV416" s="483"/>
      <c r="CW416" s="495"/>
      <c r="CX416" s="495"/>
      <c r="CY416" s="495"/>
      <c r="CZ416" s="496"/>
      <c r="DA416" s="486"/>
      <c r="DB416" s="495"/>
      <c r="DC416" s="495"/>
      <c r="DD416" s="495"/>
      <c r="DE416" s="497"/>
      <c r="DF416" s="924"/>
      <c r="DG416" s="296"/>
      <c r="DH416" s="68"/>
      <c r="DI416" s="504"/>
      <c r="DJ416" s="505"/>
      <c r="DK416" s="505"/>
      <c r="DL416" s="506"/>
      <c r="DM416" s="507"/>
      <c r="DN416" s="507"/>
    </row>
    <row r="417" spans="1:118" ht="15" customHeight="1">
      <c r="A417" s="519"/>
      <c r="B417" s="519"/>
      <c r="C417" s="520"/>
      <c r="D417" s="919"/>
      <c r="E417" s="1068"/>
      <c r="F417" s="1069"/>
      <c r="G417" s="487"/>
      <c r="H417" s="488"/>
      <c r="I417" s="488"/>
      <c r="J417" s="488"/>
      <c r="K417" s="489"/>
      <c r="L417" s="488"/>
      <c r="M417" s="488"/>
      <c r="N417" s="488"/>
      <c r="O417" s="488"/>
      <c r="P417" s="490"/>
      <c r="Q417" s="487"/>
      <c r="R417" s="488"/>
      <c r="S417" s="488"/>
      <c r="T417" s="488"/>
      <c r="U417" s="489"/>
      <c r="V417" s="488"/>
      <c r="W417" s="488"/>
      <c r="X417" s="488"/>
      <c r="Y417" s="488"/>
      <c r="Z417" s="490"/>
      <c r="AA417" s="487"/>
      <c r="AB417" s="488"/>
      <c r="AC417" s="488"/>
      <c r="AD417" s="488"/>
      <c r="AE417" s="489"/>
      <c r="AF417" s="1"/>
      <c r="AG417" s="1"/>
      <c r="AH417" s="487"/>
      <c r="AI417" s="488"/>
      <c r="AJ417" s="488"/>
      <c r="AK417" s="488"/>
      <c r="AL417" s="489"/>
      <c r="AM417" s="487"/>
      <c r="AN417" s="488"/>
      <c r="AO417" s="488"/>
      <c r="AP417" s="488"/>
      <c r="AQ417" s="489"/>
      <c r="AR417" s="488"/>
      <c r="AS417" s="498"/>
      <c r="AT417" s="498"/>
      <c r="AU417" s="498"/>
      <c r="AV417" s="499"/>
      <c r="AW417" s="487"/>
      <c r="AX417" s="498"/>
      <c r="AY417" s="498"/>
      <c r="AZ417" s="498"/>
      <c r="BA417" s="500"/>
      <c r="BB417" s="488"/>
      <c r="BC417" s="488"/>
      <c r="BD417" s="488"/>
      <c r="BE417" s="488"/>
      <c r="BF417" s="490"/>
      <c r="BG417" s="487"/>
      <c r="BH417" s="488"/>
      <c r="BI417" s="488"/>
      <c r="BJ417" s="488"/>
      <c r="BK417" s="489"/>
      <c r="BL417" s="488"/>
      <c r="BM417" s="488"/>
      <c r="BN417" s="488"/>
      <c r="BO417" s="488"/>
      <c r="BP417" s="490"/>
      <c r="BQ417" s="487"/>
      <c r="BR417" s="488"/>
      <c r="BS417" s="488"/>
      <c r="BT417" s="488"/>
      <c r="BU417" s="489"/>
      <c r="BV417" s="487"/>
      <c r="BW417" s="488"/>
      <c r="BX417" s="488"/>
      <c r="BY417" s="488"/>
      <c r="BZ417" s="489"/>
      <c r="CA417" s="26"/>
      <c r="CB417" s="488"/>
      <c r="CC417" s="488"/>
      <c r="CD417" s="488"/>
      <c r="CE417" s="488"/>
      <c r="CF417" s="490"/>
      <c r="CG417" s="487"/>
      <c r="CH417" s="488"/>
      <c r="CI417" s="488"/>
      <c r="CJ417" s="488"/>
      <c r="CK417" s="489"/>
      <c r="CL417" s="488"/>
      <c r="CM417" s="498"/>
      <c r="CN417" s="498"/>
      <c r="CO417" s="498"/>
      <c r="CP417" s="499"/>
      <c r="CQ417" s="487"/>
      <c r="CR417" s="498"/>
      <c r="CS417" s="498"/>
      <c r="CT417" s="498"/>
      <c r="CU417" s="500"/>
      <c r="CV417" s="488"/>
      <c r="CW417" s="498"/>
      <c r="CX417" s="498"/>
      <c r="CY417" s="498"/>
      <c r="CZ417" s="499"/>
      <c r="DA417" s="487"/>
      <c r="DB417" s="498"/>
      <c r="DC417" s="498"/>
      <c r="DD417" s="498"/>
      <c r="DE417" s="500"/>
      <c r="DF417" s="923"/>
      <c r="DG417" s="297"/>
      <c r="DH417" s="69"/>
      <c r="DI417" s="508"/>
      <c r="DJ417" s="509"/>
      <c r="DK417" s="509"/>
      <c r="DL417" s="510"/>
      <c r="DM417" s="511"/>
      <c r="DN417" s="511"/>
    </row>
    <row r="418" spans="1:118" ht="15" customHeight="1">
      <c r="A418" s="519"/>
      <c r="B418" s="519"/>
      <c r="C418" s="520"/>
      <c r="D418" s="919"/>
      <c r="E418" s="1068"/>
      <c r="F418" s="1069"/>
      <c r="G418" s="487"/>
      <c r="H418" s="488"/>
      <c r="I418" s="488"/>
      <c r="J418" s="488"/>
      <c r="K418" s="489"/>
      <c r="L418" s="488"/>
      <c r="M418" s="488"/>
      <c r="N418" s="488"/>
      <c r="O418" s="488"/>
      <c r="P418" s="490"/>
      <c r="Q418" s="487"/>
      <c r="R418" s="488"/>
      <c r="S418" s="488"/>
      <c r="T418" s="488"/>
      <c r="U418" s="489"/>
      <c r="V418" s="488"/>
      <c r="W418" s="488"/>
      <c r="X418" s="488"/>
      <c r="Y418" s="488"/>
      <c r="Z418" s="490"/>
      <c r="AA418" s="487"/>
      <c r="AB418" s="488"/>
      <c r="AC418" s="488"/>
      <c r="AD418" s="488"/>
      <c r="AE418" s="489"/>
      <c r="AF418" s="1"/>
      <c r="AG418" s="1"/>
      <c r="AH418" s="487"/>
      <c r="AI418" s="488"/>
      <c r="AJ418" s="488"/>
      <c r="AK418" s="488"/>
      <c r="AL418" s="489"/>
      <c r="AM418" s="487"/>
      <c r="AN418" s="488"/>
      <c r="AO418" s="488"/>
      <c r="AP418" s="488"/>
      <c r="AQ418" s="489"/>
      <c r="AR418" s="488"/>
      <c r="AS418" s="498"/>
      <c r="AT418" s="498"/>
      <c r="AU418" s="498"/>
      <c r="AV418" s="499"/>
      <c r="AW418" s="487"/>
      <c r="AX418" s="498"/>
      <c r="AY418" s="498"/>
      <c r="AZ418" s="498"/>
      <c r="BA418" s="500"/>
      <c r="BB418" s="488"/>
      <c r="BC418" s="488"/>
      <c r="BD418" s="488"/>
      <c r="BE418" s="488"/>
      <c r="BF418" s="490"/>
      <c r="BG418" s="487"/>
      <c r="BH418" s="488"/>
      <c r="BI418" s="488"/>
      <c r="BJ418" s="488"/>
      <c r="BK418" s="489"/>
      <c r="BL418" s="488"/>
      <c r="BM418" s="488"/>
      <c r="BN418" s="488"/>
      <c r="BO418" s="488"/>
      <c r="BP418" s="490"/>
      <c r="BQ418" s="487"/>
      <c r="BR418" s="488"/>
      <c r="BS418" s="488"/>
      <c r="BT418" s="488"/>
      <c r="BU418" s="489"/>
      <c r="BV418" s="487"/>
      <c r="BW418" s="488"/>
      <c r="BX418" s="488"/>
      <c r="BY418" s="488"/>
      <c r="BZ418" s="489"/>
      <c r="CA418" s="26"/>
      <c r="CB418" s="488"/>
      <c r="CC418" s="488"/>
      <c r="CD418" s="488"/>
      <c r="CE418" s="488"/>
      <c r="CF418" s="490"/>
      <c r="CG418" s="487"/>
      <c r="CH418" s="488"/>
      <c r="CI418" s="488"/>
      <c r="CJ418" s="488"/>
      <c r="CK418" s="489"/>
      <c r="CL418" s="488"/>
      <c r="CM418" s="498"/>
      <c r="CN418" s="498"/>
      <c r="CO418" s="498"/>
      <c r="CP418" s="499"/>
      <c r="CQ418" s="487"/>
      <c r="CR418" s="498"/>
      <c r="CS418" s="498"/>
      <c r="CT418" s="498"/>
      <c r="CU418" s="500"/>
      <c r="CV418" s="488"/>
      <c r="CW418" s="498"/>
      <c r="CX418" s="498"/>
      <c r="CY418" s="498"/>
      <c r="CZ418" s="499"/>
      <c r="DA418" s="487"/>
      <c r="DB418" s="498"/>
      <c r="DC418" s="498"/>
      <c r="DD418" s="498"/>
      <c r="DE418" s="500"/>
      <c r="DF418" s="923"/>
      <c r="DG418" s="297"/>
      <c r="DH418" s="69"/>
      <c r="DI418" s="508"/>
      <c r="DJ418" s="509"/>
      <c r="DK418" s="509"/>
      <c r="DL418" s="510"/>
      <c r="DM418" s="511"/>
      <c r="DN418" s="511"/>
    </row>
    <row r="419" spans="1:118" ht="15" customHeight="1">
      <c r="A419" s="519"/>
      <c r="B419" s="519"/>
      <c r="C419" s="520"/>
      <c r="D419" s="919"/>
      <c r="E419" s="1068"/>
      <c r="F419" s="1069"/>
      <c r="G419" s="487"/>
      <c r="H419" s="488"/>
      <c r="I419" s="488"/>
      <c r="J419" s="488"/>
      <c r="K419" s="489"/>
      <c r="L419" s="488"/>
      <c r="M419" s="488"/>
      <c r="N419" s="488"/>
      <c r="O419" s="488"/>
      <c r="P419" s="490"/>
      <c r="Q419" s="487"/>
      <c r="R419" s="488"/>
      <c r="S419" s="488"/>
      <c r="T419" s="488"/>
      <c r="U419" s="489"/>
      <c r="V419" s="488"/>
      <c r="W419" s="488"/>
      <c r="X419" s="488"/>
      <c r="Y419" s="488"/>
      <c r="Z419" s="490"/>
      <c r="AA419" s="487"/>
      <c r="AB419" s="488"/>
      <c r="AC419" s="488"/>
      <c r="AD419" s="488"/>
      <c r="AE419" s="489"/>
      <c r="AF419" s="1"/>
      <c r="AG419" s="1"/>
      <c r="AH419" s="487"/>
      <c r="AI419" s="488"/>
      <c r="AJ419" s="488"/>
      <c r="AK419" s="488"/>
      <c r="AL419" s="489"/>
      <c r="AM419" s="487"/>
      <c r="AN419" s="488"/>
      <c r="AO419" s="488"/>
      <c r="AP419" s="488"/>
      <c r="AQ419" s="489"/>
      <c r="AR419" s="488"/>
      <c r="AS419" s="498"/>
      <c r="AT419" s="498"/>
      <c r="AU419" s="498"/>
      <c r="AV419" s="499"/>
      <c r="AW419" s="487"/>
      <c r="AX419" s="498"/>
      <c r="AY419" s="498"/>
      <c r="AZ419" s="498"/>
      <c r="BA419" s="500"/>
      <c r="BB419" s="488"/>
      <c r="BC419" s="488"/>
      <c r="BD419" s="488"/>
      <c r="BE419" s="488"/>
      <c r="BF419" s="490"/>
      <c r="BG419" s="487"/>
      <c r="BH419" s="488"/>
      <c r="BI419" s="488"/>
      <c r="BJ419" s="488"/>
      <c r="BK419" s="489"/>
      <c r="BL419" s="488"/>
      <c r="BM419" s="488"/>
      <c r="BN419" s="488"/>
      <c r="BO419" s="488"/>
      <c r="BP419" s="490"/>
      <c r="BQ419" s="487"/>
      <c r="BR419" s="488"/>
      <c r="BS419" s="488"/>
      <c r="BT419" s="488"/>
      <c r="BU419" s="489"/>
      <c r="BV419" s="487"/>
      <c r="BW419" s="488"/>
      <c r="BX419" s="488"/>
      <c r="BY419" s="488"/>
      <c r="BZ419" s="489"/>
      <c r="CA419" s="26"/>
      <c r="CB419" s="488"/>
      <c r="CC419" s="488"/>
      <c r="CD419" s="488"/>
      <c r="CE419" s="488"/>
      <c r="CF419" s="490"/>
      <c r="CG419" s="487"/>
      <c r="CH419" s="488"/>
      <c r="CI419" s="488"/>
      <c r="CJ419" s="488"/>
      <c r="CK419" s="489"/>
      <c r="CL419" s="488"/>
      <c r="CM419" s="498"/>
      <c r="CN419" s="498"/>
      <c r="CO419" s="498"/>
      <c r="CP419" s="499"/>
      <c r="CQ419" s="487"/>
      <c r="CR419" s="498"/>
      <c r="CS419" s="498"/>
      <c r="CT419" s="498"/>
      <c r="CU419" s="500"/>
      <c r="CV419" s="488"/>
      <c r="CW419" s="498"/>
      <c r="CX419" s="498"/>
      <c r="CY419" s="498"/>
      <c r="CZ419" s="499"/>
      <c r="DA419" s="487"/>
      <c r="DB419" s="498"/>
      <c r="DC419" s="498"/>
      <c r="DD419" s="498"/>
      <c r="DE419" s="500"/>
      <c r="DF419" s="923"/>
      <c r="DG419" s="297"/>
      <c r="DH419" s="69"/>
      <c r="DI419" s="508"/>
      <c r="DJ419" s="509"/>
      <c r="DK419" s="509"/>
      <c r="DL419" s="510"/>
      <c r="DM419" s="511"/>
      <c r="DN419" s="511"/>
    </row>
    <row r="420" spans="1:118" ht="15" customHeight="1" thickBot="1">
      <c r="A420" s="522"/>
      <c r="B420" s="522"/>
      <c r="C420" s="523"/>
      <c r="D420" s="920"/>
      <c r="E420" s="1077"/>
      <c r="F420" s="1078"/>
      <c r="G420" s="491"/>
      <c r="H420" s="492"/>
      <c r="I420" s="492"/>
      <c r="J420" s="492"/>
      <c r="K420" s="493"/>
      <c r="L420" s="492"/>
      <c r="M420" s="492"/>
      <c r="N420" s="492"/>
      <c r="O420" s="492"/>
      <c r="P420" s="494"/>
      <c r="Q420" s="491"/>
      <c r="R420" s="492"/>
      <c r="S420" s="492"/>
      <c r="T420" s="492"/>
      <c r="U420" s="493"/>
      <c r="V420" s="492"/>
      <c r="W420" s="492"/>
      <c r="X420" s="492"/>
      <c r="Y420" s="492"/>
      <c r="Z420" s="494"/>
      <c r="AA420" s="491"/>
      <c r="AB420" s="492"/>
      <c r="AC420" s="492"/>
      <c r="AD420" s="492"/>
      <c r="AE420" s="493"/>
      <c r="AF420" s="1"/>
      <c r="AG420" s="1"/>
      <c r="AH420" s="491"/>
      <c r="AI420" s="492"/>
      <c r="AJ420" s="492"/>
      <c r="AK420" s="492"/>
      <c r="AL420" s="493"/>
      <c r="AM420" s="491"/>
      <c r="AN420" s="492"/>
      <c r="AO420" s="492"/>
      <c r="AP420" s="492"/>
      <c r="AQ420" s="493"/>
      <c r="AR420" s="492"/>
      <c r="AS420" s="501"/>
      <c r="AT420" s="501"/>
      <c r="AU420" s="501"/>
      <c r="AV420" s="502"/>
      <c r="AW420" s="491"/>
      <c r="AX420" s="501"/>
      <c r="AY420" s="501"/>
      <c r="AZ420" s="501"/>
      <c r="BA420" s="503"/>
      <c r="BB420" s="492"/>
      <c r="BC420" s="492"/>
      <c r="BD420" s="492"/>
      <c r="BE420" s="492"/>
      <c r="BF420" s="494"/>
      <c r="BG420" s="491"/>
      <c r="BH420" s="492"/>
      <c r="BI420" s="492"/>
      <c r="BJ420" s="492"/>
      <c r="BK420" s="493"/>
      <c r="BL420" s="492"/>
      <c r="BM420" s="492"/>
      <c r="BN420" s="492"/>
      <c r="BO420" s="492"/>
      <c r="BP420" s="494"/>
      <c r="BQ420" s="491"/>
      <c r="BR420" s="492"/>
      <c r="BS420" s="492"/>
      <c r="BT420" s="492"/>
      <c r="BU420" s="493"/>
      <c r="BV420" s="491"/>
      <c r="BW420" s="492"/>
      <c r="BX420" s="492"/>
      <c r="BY420" s="492"/>
      <c r="BZ420" s="493"/>
      <c r="CA420" s="27"/>
      <c r="CB420" s="492"/>
      <c r="CC420" s="492"/>
      <c r="CD420" s="492"/>
      <c r="CE420" s="492"/>
      <c r="CF420" s="494"/>
      <c r="CG420" s="491"/>
      <c r="CH420" s="492"/>
      <c r="CI420" s="492"/>
      <c r="CJ420" s="492"/>
      <c r="CK420" s="493"/>
      <c r="CL420" s="492"/>
      <c r="CM420" s="501"/>
      <c r="CN420" s="501"/>
      <c r="CO420" s="501"/>
      <c r="CP420" s="502"/>
      <c r="CQ420" s="491"/>
      <c r="CR420" s="501"/>
      <c r="CS420" s="501"/>
      <c r="CT420" s="501"/>
      <c r="CU420" s="503"/>
      <c r="CV420" s="492"/>
      <c r="CW420" s="501"/>
      <c r="CX420" s="501"/>
      <c r="CY420" s="501"/>
      <c r="CZ420" s="502"/>
      <c r="DA420" s="491"/>
      <c r="DB420" s="501"/>
      <c r="DC420" s="501"/>
      <c r="DD420" s="501"/>
      <c r="DE420" s="503"/>
      <c r="DF420" s="922"/>
      <c r="DG420" s="298"/>
      <c r="DH420" s="70"/>
      <c r="DI420" s="512"/>
      <c r="DJ420" s="513"/>
      <c r="DK420" s="513"/>
      <c r="DL420" s="514"/>
      <c r="DM420" s="515"/>
      <c r="DN420" s="515"/>
    </row>
    <row r="421" spans="1:118" ht="15" customHeight="1">
      <c r="A421" s="516"/>
      <c r="B421" s="516"/>
      <c r="C421" s="517"/>
      <c r="D421" s="921"/>
      <c r="E421" s="1079"/>
      <c r="F421" s="1080"/>
      <c r="G421" s="486"/>
      <c r="H421" s="483"/>
      <c r="I421" s="483"/>
      <c r="J421" s="483"/>
      <c r="K421" s="484"/>
      <c r="L421" s="483"/>
      <c r="M421" s="483"/>
      <c r="N421" s="483"/>
      <c r="O421" s="483"/>
      <c r="P421" s="485"/>
      <c r="Q421" s="486"/>
      <c r="R421" s="483"/>
      <c r="S421" s="483"/>
      <c r="T421" s="483"/>
      <c r="U421" s="484"/>
      <c r="V421" s="483"/>
      <c r="W421" s="483"/>
      <c r="X421" s="483"/>
      <c r="Y421" s="483"/>
      <c r="Z421" s="485"/>
      <c r="AA421" s="486"/>
      <c r="AB421" s="483"/>
      <c r="AC421" s="483"/>
      <c r="AD421" s="483"/>
      <c r="AE421" s="484"/>
      <c r="AF421" s="1"/>
      <c r="AG421" s="1"/>
      <c r="AH421" s="486"/>
      <c r="AI421" s="483"/>
      <c r="AJ421" s="483"/>
      <c r="AK421" s="483"/>
      <c r="AL421" s="484"/>
      <c r="AM421" s="486"/>
      <c r="AN421" s="483"/>
      <c r="AO421" s="483"/>
      <c r="AP421" s="483"/>
      <c r="AQ421" s="484"/>
      <c r="AR421" s="483"/>
      <c r="AS421" s="495"/>
      <c r="AT421" s="495"/>
      <c r="AU421" s="495"/>
      <c r="AV421" s="496"/>
      <c r="AW421" s="486"/>
      <c r="AX421" s="495"/>
      <c r="AY421" s="495"/>
      <c r="AZ421" s="495"/>
      <c r="BA421" s="497"/>
      <c r="BB421" s="483"/>
      <c r="BC421" s="483"/>
      <c r="BD421" s="483"/>
      <c r="BE421" s="483"/>
      <c r="BF421" s="485"/>
      <c r="BG421" s="486"/>
      <c r="BH421" s="483"/>
      <c r="BI421" s="483"/>
      <c r="BJ421" s="483"/>
      <c r="BK421" s="484"/>
      <c r="BL421" s="483"/>
      <c r="BM421" s="483"/>
      <c r="BN421" s="483"/>
      <c r="BO421" s="483"/>
      <c r="BP421" s="485"/>
      <c r="BQ421" s="486"/>
      <c r="BR421" s="483"/>
      <c r="BS421" s="483"/>
      <c r="BT421" s="483"/>
      <c r="BU421" s="484"/>
      <c r="BV421" s="486"/>
      <c r="BW421" s="483"/>
      <c r="BX421" s="483"/>
      <c r="BY421" s="483"/>
      <c r="BZ421" s="484"/>
      <c r="CA421" s="25"/>
      <c r="CB421" s="483"/>
      <c r="CC421" s="483"/>
      <c r="CD421" s="483"/>
      <c r="CE421" s="483"/>
      <c r="CF421" s="485"/>
      <c r="CG421" s="486"/>
      <c r="CH421" s="483"/>
      <c r="CI421" s="483"/>
      <c r="CJ421" s="483"/>
      <c r="CK421" s="484"/>
      <c r="CL421" s="483"/>
      <c r="CM421" s="495"/>
      <c r="CN421" s="495"/>
      <c r="CO421" s="495"/>
      <c r="CP421" s="496"/>
      <c r="CQ421" s="486"/>
      <c r="CR421" s="495"/>
      <c r="CS421" s="495"/>
      <c r="CT421" s="495"/>
      <c r="CU421" s="497"/>
      <c r="CV421" s="483"/>
      <c r="CW421" s="495"/>
      <c r="CX421" s="495"/>
      <c r="CY421" s="495"/>
      <c r="CZ421" s="496"/>
      <c r="DA421" s="486"/>
      <c r="DB421" s="495"/>
      <c r="DC421" s="495"/>
      <c r="DD421" s="495"/>
      <c r="DE421" s="497"/>
      <c r="DF421" s="924"/>
      <c r="DG421" s="296"/>
      <c r="DH421" s="68"/>
      <c r="DI421" s="504"/>
      <c r="DJ421" s="505"/>
      <c r="DK421" s="505"/>
      <c r="DL421" s="506"/>
      <c r="DM421" s="507"/>
      <c r="DN421" s="507"/>
    </row>
    <row r="422" spans="1:118" ht="15" customHeight="1">
      <c r="A422" s="519"/>
      <c r="B422" s="519"/>
      <c r="C422" s="520"/>
      <c r="D422" s="919"/>
      <c r="E422" s="1068"/>
      <c r="F422" s="1069"/>
      <c r="G422" s="487"/>
      <c r="H422" s="488"/>
      <c r="I422" s="488"/>
      <c r="J422" s="488"/>
      <c r="K422" s="489"/>
      <c r="L422" s="488"/>
      <c r="M422" s="488"/>
      <c r="N422" s="488"/>
      <c r="O422" s="488"/>
      <c r="P422" s="490"/>
      <c r="Q422" s="487"/>
      <c r="R422" s="488"/>
      <c r="S422" s="488"/>
      <c r="T422" s="488"/>
      <c r="U422" s="489"/>
      <c r="V422" s="488"/>
      <c r="W422" s="488"/>
      <c r="X422" s="488"/>
      <c r="Y422" s="488"/>
      <c r="Z422" s="490"/>
      <c r="AA422" s="487"/>
      <c r="AB422" s="488"/>
      <c r="AC422" s="488"/>
      <c r="AD422" s="488"/>
      <c r="AE422" s="489"/>
      <c r="AF422" s="1"/>
      <c r="AG422" s="1"/>
      <c r="AH422" s="487"/>
      <c r="AI422" s="488"/>
      <c r="AJ422" s="488"/>
      <c r="AK422" s="488"/>
      <c r="AL422" s="489"/>
      <c r="AM422" s="487"/>
      <c r="AN422" s="488"/>
      <c r="AO422" s="488"/>
      <c r="AP422" s="488"/>
      <c r="AQ422" s="489"/>
      <c r="AR422" s="488"/>
      <c r="AS422" s="498"/>
      <c r="AT422" s="498"/>
      <c r="AU422" s="498"/>
      <c r="AV422" s="499"/>
      <c r="AW422" s="487"/>
      <c r="AX422" s="498"/>
      <c r="AY422" s="498"/>
      <c r="AZ422" s="498"/>
      <c r="BA422" s="500"/>
      <c r="BB422" s="488"/>
      <c r="BC422" s="488"/>
      <c r="BD422" s="488"/>
      <c r="BE422" s="488"/>
      <c r="BF422" s="490"/>
      <c r="BG422" s="487"/>
      <c r="BH422" s="488"/>
      <c r="BI422" s="488"/>
      <c r="BJ422" s="488"/>
      <c r="BK422" s="489"/>
      <c r="BL422" s="488"/>
      <c r="BM422" s="488"/>
      <c r="BN422" s="488"/>
      <c r="BO422" s="488"/>
      <c r="BP422" s="490"/>
      <c r="BQ422" s="487"/>
      <c r="BR422" s="488"/>
      <c r="BS422" s="488"/>
      <c r="BT422" s="488"/>
      <c r="BU422" s="489"/>
      <c r="BV422" s="487"/>
      <c r="BW422" s="488"/>
      <c r="BX422" s="488"/>
      <c r="BY422" s="488"/>
      <c r="BZ422" s="489"/>
      <c r="CA422" s="26"/>
      <c r="CB422" s="488"/>
      <c r="CC422" s="488"/>
      <c r="CD422" s="488"/>
      <c r="CE422" s="488"/>
      <c r="CF422" s="490"/>
      <c r="CG422" s="487"/>
      <c r="CH422" s="488"/>
      <c r="CI422" s="488"/>
      <c r="CJ422" s="488"/>
      <c r="CK422" s="489"/>
      <c r="CL422" s="488"/>
      <c r="CM422" s="498"/>
      <c r="CN422" s="498"/>
      <c r="CO422" s="498"/>
      <c r="CP422" s="499"/>
      <c r="CQ422" s="487"/>
      <c r="CR422" s="498"/>
      <c r="CS422" s="498"/>
      <c r="CT422" s="498"/>
      <c r="CU422" s="500"/>
      <c r="CV422" s="488"/>
      <c r="CW422" s="498"/>
      <c r="CX422" s="498"/>
      <c r="CY422" s="498"/>
      <c r="CZ422" s="499"/>
      <c r="DA422" s="487"/>
      <c r="DB422" s="498"/>
      <c r="DC422" s="498"/>
      <c r="DD422" s="498"/>
      <c r="DE422" s="500"/>
      <c r="DF422" s="923"/>
      <c r="DG422" s="297"/>
      <c r="DH422" s="69"/>
      <c r="DI422" s="508"/>
      <c r="DJ422" s="509"/>
      <c r="DK422" s="509"/>
      <c r="DL422" s="510"/>
      <c r="DM422" s="511"/>
      <c r="DN422" s="511"/>
    </row>
    <row r="423" spans="1:118" ht="15" customHeight="1">
      <c r="A423" s="519"/>
      <c r="B423" s="519"/>
      <c r="C423" s="520"/>
      <c r="D423" s="919"/>
      <c r="E423" s="1068"/>
      <c r="F423" s="1069"/>
      <c r="G423" s="487"/>
      <c r="H423" s="488"/>
      <c r="I423" s="488"/>
      <c r="J423" s="488"/>
      <c r="K423" s="489"/>
      <c r="L423" s="488"/>
      <c r="M423" s="488"/>
      <c r="N423" s="488"/>
      <c r="O423" s="488"/>
      <c r="P423" s="490"/>
      <c r="Q423" s="487"/>
      <c r="R423" s="488"/>
      <c r="S423" s="488"/>
      <c r="T423" s="488"/>
      <c r="U423" s="489"/>
      <c r="V423" s="488"/>
      <c r="W423" s="488"/>
      <c r="X423" s="488"/>
      <c r="Y423" s="488"/>
      <c r="Z423" s="490"/>
      <c r="AA423" s="487"/>
      <c r="AB423" s="488"/>
      <c r="AC423" s="488"/>
      <c r="AD423" s="488"/>
      <c r="AE423" s="489"/>
      <c r="AF423" s="1"/>
      <c r="AG423" s="1"/>
      <c r="AH423" s="487"/>
      <c r="AI423" s="488"/>
      <c r="AJ423" s="488"/>
      <c r="AK423" s="488"/>
      <c r="AL423" s="489"/>
      <c r="AM423" s="487"/>
      <c r="AN423" s="488"/>
      <c r="AO423" s="488"/>
      <c r="AP423" s="488"/>
      <c r="AQ423" s="489"/>
      <c r="AR423" s="488"/>
      <c r="AS423" s="498"/>
      <c r="AT423" s="498"/>
      <c r="AU423" s="498"/>
      <c r="AV423" s="499"/>
      <c r="AW423" s="487"/>
      <c r="AX423" s="498"/>
      <c r="AY423" s="498"/>
      <c r="AZ423" s="498"/>
      <c r="BA423" s="500"/>
      <c r="BB423" s="488"/>
      <c r="BC423" s="488"/>
      <c r="BD423" s="488"/>
      <c r="BE423" s="488"/>
      <c r="BF423" s="490"/>
      <c r="BG423" s="487"/>
      <c r="BH423" s="488"/>
      <c r="BI423" s="488"/>
      <c r="BJ423" s="488"/>
      <c r="BK423" s="489"/>
      <c r="BL423" s="488"/>
      <c r="BM423" s="488"/>
      <c r="BN423" s="488"/>
      <c r="BO423" s="488"/>
      <c r="BP423" s="490"/>
      <c r="BQ423" s="487"/>
      <c r="BR423" s="488"/>
      <c r="BS423" s="488"/>
      <c r="BT423" s="488"/>
      <c r="BU423" s="489"/>
      <c r="BV423" s="487"/>
      <c r="BW423" s="488"/>
      <c r="BX423" s="488"/>
      <c r="BY423" s="488"/>
      <c r="BZ423" s="489"/>
      <c r="CA423" s="26"/>
      <c r="CB423" s="488"/>
      <c r="CC423" s="488"/>
      <c r="CD423" s="488"/>
      <c r="CE423" s="488"/>
      <c r="CF423" s="490"/>
      <c r="CG423" s="487"/>
      <c r="CH423" s="488"/>
      <c r="CI423" s="488"/>
      <c r="CJ423" s="488"/>
      <c r="CK423" s="489"/>
      <c r="CL423" s="488"/>
      <c r="CM423" s="498"/>
      <c r="CN423" s="498"/>
      <c r="CO423" s="498"/>
      <c r="CP423" s="499"/>
      <c r="CQ423" s="487"/>
      <c r="CR423" s="498"/>
      <c r="CS423" s="498"/>
      <c r="CT423" s="498"/>
      <c r="CU423" s="500"/>
      <c r="CV423" s="488"/>
      <c r="CW423" s="498"/>
      <c r="CX423" s="498"/>
      <c r="CY423" s="498"/>
      <c r="CZ423" s="499"/>
      <c r="DA423" s="487"/>
      <c r="DB423" s="498"/>
      <c r="DC423" s="498"/>
      <c r="DD423" s="498"/>
      <c r="DE423" s="500"/>
      <c r="DF423" s="923"/>
      <c r="DG423" s="297"/>
      <c r="DH423" s="69"/>
      <c r="DI423" s="508"/>
      <c r="DJ423" s="509"/>
      <c r="DK423" s="509"/>
      <c r="DL423" s="510"/>
      <c r="DM423" s="511"/>
      <c r="DN423" s="511"/>
    </row>
    <row r="424" spans="1:118" ht="15" customHeight="1">
      <c r="A424" s="519"/>
      <c r="B424" s="519"/>
      <c r="C424" s="520"/>
      <c r="D424" s="919"/>
      <c r="E424" s="1068"/>
      <c r="F424" s="1069"/>
      <c r="G424" s="487"/>
      <c r="H424" s="488"/>
      <c r="I424" s="488"/>
      <c r="J424" s="488"/>
      <c r="K424" s="489"/>
      <c r="L424" s="488"/>
      <c r="M424" s="488"/>
      <c r="N424" s="488"/>
      <c r="O424" s="488"/>
      <c r="P424" s="490"/>
      <c r="Q424" s="487"/>
      <c r="R424" s="488"/>
      <c r="S424" s="488"/>
      <c r="T424" s="488"/>
      <c r="U424" s="489"/>
      <c r="V424" s="488"/>
      <c r="W424" s="488"/>
      <c r="X424" s="488"/>
      <c r="Y424" s="488"/>
      <c r="Z424" s="490"/>
      <c r="AA424" s="487"/>
      <c r="AB424" s="488"/>
      <c r="AC424" s="488"/>
      <c r="AD424" s="488"/>
      <c r="AE424" s="489"/>
      <c r="AF424" s="1"/>
      <c r="AG424" s="1"/>
      <c r="AH424" s="487"/>
      <c r="AI424" s="488"/>
      <c r="AJ424" s="488"/>
      <c r="AK424" s="488"/>
      <c r="AL424" s="489"/>
      <c r="AM424" s="487"/>
      <c r="AN424" s="488"/>
      <c r="AO424" s="488"/>
      <c r="AP424" s="488"/>
      <c r="AQ424" s="489"/>
      <c r="AR424" s="488"/>
      <c r="AS424" s="498"/>
      <c r="AT424" s="498"/>
      <c r="AU424" s="498"/>
      <c r="AV424" s="499"/>
      <c r="AW424" s="487"/>
      <c r="AX424" s="498"/>
      <c r="AY424" s="498"/>
      <c r="AZ424" s="498"/>
      <c r="BA424" s="500"/>
      <c r="BB424" s="488"/>
      <c r="BC424" s="488"/>
      <c r="BD424" s="488"/>
      <c r="BE424" s="488"/>
      <c r="BF424" s="490"/>
      <c r="BG424" s="487"/>
      <c r="BH424" s="488"/>
      <c r="BI424" s="488"/>
      <c r="BJ424" s="488"/>
      <c r="BK424" s="489"/>
      <c r="BL424" s="488"/>
      <c r="BM424" s="488"/>
      <c r="BN424" s="488"/>
      <c r="BO424" s="488"/>
      <c r="BP424" s="490"/>
      <c r="BQ424" s="487"/>
      <c r="BR424" s="488"/>
      <c r="BS424" s="488"/>
      <c r="BT424" s="488"/>
      <c r="BU424" s="489"/>
      <c r="BV424" s="487"/>
      <c r="BW424" s="488"/>
      <c r="BX424" s="488"/>
      <c r="BY424" s="488"/>
      <c r="BZ424" s="489"/>
      <c r="CA424" s="26"/>
      <c r="CB424" s="488"/>
      <c r="CC424" s="488"/>
      <c r="CD424" s="488"/>
      <c r="CE424" s="488"/>
      <c r="CF424" s="490"/>
      <c r="CG424" s="487"/>
      <c r="CH424" s="488"/>
      <c r="CI424" s="488"/>
      <c r="CJ424" s="488"/>
      <c r="CK424" s="489"/>
      <c r="CL424" s="488"/>
      <c r="CM424" s="498"/>
      <c r="CN424" s="498"/>
      <c r="CO424" s="498"/>
      <c r="CP424" s="499"/>
      <c r="CQ424" s="487"/>
      <c r="CR424" s="498"/>
      <c r="CS424" s="498"/>
      <c r="CT424" s="498"/>
      <c r="CU424" s="500"/>
      <c r="CV424" s="488"/>
      <c r="CW424" s="498"/>
      <c r="CX424" s="498"/>
      <c r="CY424" s="498"/>
      <c r="CZ424" s="499"/>
      <c r="DA424" s="487"/>
      <c r="DB424" s="498"/>
      <c r="DC424" s="498"/>
      <c r="DD424" s="498"/>
      <c r="DE424" s="500"/>
      <c r="DF424" s="923"/>
      <c r="DG424" s="297"/>
      <c r="DH424" s="69"/>
      <c r="DI424" s="508"/>
      <c r="DJ424" s="509"/>
      <c r="DK424" s="509"/>
      <c r="DL424" s="510"/>
      <c r="DM424" s="511"/>
      <c r="DN424" s="511"/>
    </row>
    <row r="425" spans="1:118" ht="15" customHeight="1" thickBot="1">
      <c r="A425" s="522"/>
      <c r="B425" s="522"/>
      <c r="C425" s="523"/>
      <c r="D425" s="920"/>
      <c r="E425" s="1077"/>
      <c r="F425" s="1078"/>
      <c r="G425" s="491"/>
      <c r="H425" s="492"/>
      <c r="I425" s="492"/>
      <c r="J425" s="492"/>
      <c r="K425" s="493"/>
      <c r="L425" s="492"/>
      <c r="M425" s="492"/>
      <c r="N425" s="492"/>
      <c r="O425" s="492"/>
      <c r="P425" s="494"/>
      <c r="Q425" s="491"/>
      <c r="R425" s="492"/>
      <c r="S425" s="492"/>
      <c r="T425" s="492"/>
      <c r="U425" s="493"/>
      <c r="V425" s="492"/>
      <c r="W425" s="492"/>
      <c r="X425" s="492"/>
      <c r="Y425" s="492"/>
      <c r="Z425" s="494"/>
      <c r="AA425" s="491"/>
      <c r="AB425" s="492"/>
      <c r="AC425" s="492"/>
      <c r="AD425" s="492"/>
      <c r="AE425" s="493"/>
      <c r="AF425" s="1"/>
      <c r="AG425" s="1"/>
      <c r="AH425" s="491"/>
      <c r="AI425" s="492"/>
      <c r="AJ425" s="492"/>
      <c r="AK425" s="492"/>
      <c r="AL425" s="493"/>
      <c r="AM425" s="491"/>
      <c r="AN425" s="492"/>
      <c r="AO425" s="492"/>
      <c r="AP425" s="492"/>
      <c r="AQ425" s="493"/>
      <c r="AR425" s="492"/>
      <c r="AS425" s="501"/>
      <c r="AT425" s="501"/>
      <c r="AU425" s="501"/>
      <c r="AV425" s="502"/>
      <c r="AW425" s="491"/>
      <c r="AX425" s="501"/>
      <c r="AY425" s="501"/>
      <c r="AZ425" s="501"/>
      <c r="BA425" s="503"/>
      <c r="BB425" s="492"/>
      <c r="BC425" s="492"/>
      <c r="BD425" s="492"/>
      <c r="BE425" s="492"/>
      <c r="BF425" s="494"/>
      <c r="BG425" s="491"/>
      <c r="BH425" s="492"/>
      <c r="BI425" s="492"/>
      <c r="BJ425" s="492"/>
      <c r="BK425" s="493"/>
      <c r="BL425" s="492"/>
      <c r="BM425" s="492"/>
      <c r="BN425" s="492"/>
      <c r="BO425" s="492"/>
      <c r="BP425" s="494"/>
      <c r="BQ425" s="491"/>
      <c r="BR425" s="492"/>
      <c r="BS425" s="492"/>
      <c r="BT425" s="492"/>
      <c r="BU425" s="493"/>
      <c r="BV425" s="491"/>
      <c r="BW425" s="492"/>
      <c r="BX425" s="492"/>
      <c r="BY425" s="492"/>
      <c r="BZ425" s="493"/>
      <c r="CA425" s="27"/>
      <c r="CB425" s="492"/>
      <c r="CC425" s="492"/>
      <c r="CD425" s="492"/>
      <c r="CE425" s="492"/>
      <c r="CF425" s="494"/>
      <c r="CG425" s="491"/>
      <c r="CH425" s="492"/>
      <c r="CI425" s="492"/>
      <c r="CJ425" s="492"/>
      <c r="CK425" s="493"/>
      <c r="CL425" s="492"/>
      <c r="CM425" s="501"/>
      <c r="CN425" s="501"/>
      <c r="CO425" s="501"/>
      <c r="CP425" s="502"/>
      <c r="CQ425" s="491"/>
      <c r="CR425" s="501"/>
      <c r="CS425" s="501"/>
      <c r="CT425" s="501"/>
      <c r="CU425" s="503"/>
      <c r="CV425" s="492"/>
      <c r="CW425" s="501"/>
      <c r="CX425" s="501"/>
      <c r="CY425" s="501"/>
      <c r="CZ425" s="502"/>
      <c r="DA425" s="491"/>
      <c r="DB425" s="501"/>
      <c r="DC425" s="501"/>
      <c r="DD425" s="501"/>
      <c r="DE425" s="503"/>
      <c r="DF425" s="922"/>
      <c r="DG425" s="298"/>
      <c r="DH425" s="70"/>
      <c r="DI425" s="512"/>
      <c r="DJ425" s="513"/>
      <c r="DK425" s="513"/>
      <c r="DL425" s="514"/>
      <c r="DM425" s="515"/>
      <c r="DN425" s="515"/>
    </row>
    <row r="426" spans="1:118" ht="15" customHeight="1">
      <c r="A426" s="516"/>
      <c r="B426" s="516"/>
      <c r="C426" s="517"/>
      <c r="D426" s="921"/>
      <c r="E426" s="1079"/>
      <c r="F426" s="1080"/>
      <c r="G426" s="486"/>
      <c r="H426" s="483"/>
      <c r="I426" s="483"/>
      <c r="J426" s="483"/>
      <c r="K426" s="484"/>
      <c r="L426" s="483"/>
      <c r="M426" s="483"/>
      <c r="N426" s="483"/>
      <c r="O426" s="483"/>
      <c r="P426" s="485"/>
      <c r="Q426" s="486"/>
      <c r="R426" s="483"/>
      <c r="S426" s="483"/>
      <c r="T426" s="483"/>
      <c r="U426" s="484"/>
      <c r="V426" s="483"/>
      <c r="W426" s="483"/>
      <c r="X426" s="483"/>
      <c r="Y426" s="483"/>
      <c r="Z426" s="485"/>
      <c r="AA426" s="486"/>
      <c r="AB426" s="483"/>
      <c r="AC426" s="483"/>
      <c r="AD426" s="483"/>
      <c r="AE426" s="484"/>
      <c r="AF426" s="1"/>
      <c r="AG426" s="1"/>
      <c r="AH426" s="486"/>
      <c r="AI426" s="483"/>
      <c r="AJ426" s="483"/>
      <c r="AK426" s="483"/>
      <c r="AL426" s="484"/>
      <c r="AM426" s="486"/>
      <c r="AN426" s="483"/>
      <c r="AO426" s="483"/>
      <c r="AP426" s="483"/>
      <c r="AQ426" s="484"/>
      <c r="AR426" s="483"/>
      <c r="AS426" s="495"/>
      <c r="AT426" s="495"/>
      <c r="AU426" s="495"/>
      <c r="AV426" s="496"/>
      <c r="AW426" s="486"/>
      <c r="AX426" s="495"/>
      <c r="AY426" s="495"/>
      <c r="AZ426" s="495"/>
      <c r="BA426" s="497"/>
      <c r="BB426" s="483"/>
      <c r="BC426" s="483"/>
      <c r="BD426" s="483"/>
      <c r="BE426" s="483"/>
      <c r="BF426" s="485"/>
      <c r="BG426" s="486"/>
      <c r="BH426" s="483"/>
      <c r="BI426" s="483"/>
      <c r="BJ426" s="483"/>
      <c r="BK426" s="484"/>
      <c r="BL426" s="483"/>
      <c r="BM426" s="483"/>
      <c r="BN426" s="483"/>
      <c r="BO426" s="483"/>
      <c r="BP426" s="485"/>
      <c r="BQ426" s="486"/>
      <c r="BR426" s="483"/>
      <c r="BS426" s="483"/>
      <c r="BT426" s="483"/>
      <c r="BU426" s="484"/>
      <c r="BV426" s="486"/>
      <c r="BW426" s="483"/>
      <c r="BX426" s="483"/>
      <c r="BY426" s="483"/>
      <c r="BZ426" s="484"/>
      <c r="CA426" s="25"/>
      <c r="CB426" s="483"/>
      <c r="CC426" s="483"/>
      <c r="CD426" s="483"/>
      <c r="CE426" s="483"/>
      <c r="CF426" s="485"/>
      <c r="CG426" s="486"/>
      <c r="CH426" s="483"/>
      <c r="CI426" s="483"/>
      <c r="CJ426" s="483"/>
      <c r="CK426" s="484"/>
      <c r="CL426" s="483"/>
      <c r="CM426" s="495"/>
      <c r="CN426" s="495"/>
      <c r="CO426" s="495"/>
      <c r="CP426" s="496"/>
      <c r="CQ426" s="486"/>
      <c r="CR426" s="495"/>
      <c r="CS426" s="495"/>
      <c r="CT426" s="495"/>
      <c r="CU426" s="497"/>
      <c r="CV426" s="483"/>
      <c r="CW426" s="495"/>
      <c r="CX426" s="495"/>
      <c r="CY426" s="495"/>
      <c r="CZ426" s="496"/>
      <c r="DA426" s="486"/>
      <c r="DB426" s="495"/>
      <c r="DC426" s="495"/>
      <c r="DD426" s="495"/>
      <c r="DE426" s="497"/>
      <c r="DF426" s="924"/>
      <c r="DG426" s="296"/>
      <c r="DH426" s="68"/>
      <c r="DI426" s="504"/>
      <c r="DJ426" s="505"/>
      <c r="DK426" s="505"/>
      <c r="DL426" s="506"/>
      <c r="DM426" s="507"/>
      <c r="DN426" s="507"/>
    </row>
    <row r="427" spans="1:118" ht="15" customHeight="1">
      <c r="A427" s="519"/>
      <c r="B427" s="519"/>
      <c r="C427" s="520"/>
      <c r="D427" s="919"/>
      <c r="E427" s="1068"/>
      <c r="F427" s="1069"/>
      <c r="G427" s="487"/>
      <c r="H427" s="488"/>
      <c r="I427" s="488"/>
      <c r="J427" s="488"/>
      <c r="K427" s="489"/>
      <c r="L427" s="488"/>
      <c r="M427" s="488"/>
      <c r="N427" s="488"/>
      <c r="O427" s="488"/>
      <c r="P427" s="490"/>
      <c r="Q427" s="487"/>
      <c r="R427" s="488"/>
      <c r="S427" s="488"/>
      <c r="T427" s="488"/>
      <c r="U427" s="489"/>
      <c r="V427" s="488"/>
      <c r="W427" s="488"/>
      <c r="X427" s="488"/>
      <c r="Y427" s="488"/>
      <c r="Z427" s="490"/>
      <c r="AA427" s="487"/>
      <c r="AB427" s="488"/>
      <c r="AC427" s="488"/>
      <c r="AD427" s="488"/>
      <c r="AE427" s="489"/>
      <c r="AF427" s="1"/>
      <c r="AG427" s="1"/>
      <c r="AH427" s="487"/>
      <c r="AI427" s="488"/>
      <c r="AJ427" s="488"/>
      <c r="AK427" s="488"/>
      <c r="AL427" s="489"/>
      <c r="AM427" s="487"/>
      <c r="AN427" s="488"/>
      <c r="AO427" s="488"/>
      <c r="AP427" s="488"/>
      <c r="AQ427" s="489"/>
      <c r="AR427" s="488"/>
      <c r="AS427" s="498"/>
      <c r="AT427" s="498"/>
      <c r="AU427" s="498"/>
      <c r="AV427" s="499"/>
      <c r="AW427" s="487"/>
      <c r="AX427" s="498"/>
      <c r="AY427" s="498"/>
      <c r="AZ427" s="498"/>
      <c r="BA427" s="500"/>
      <c r="BB427" s="488"/>
      <c r="BC427" s="488"/>
      <c r="BD427" s="488"/>
      <c r="BE427" s="488"/>
      <c r="BF427" s="490"/>
      <c r="BG427" s="487"/>
      <c r="BH427" s="488"/>
      <c r="BI427" s="488"/>
      <c r="BJ427" s="488"/>
      <c r="BK427" s="489"/>
      <c r="BL427" s="488"/>
      <c r="BM427" s="488"/>
      <c r="BN427" s="488"/>
      <c r="BO427" s="488"/>
      <c r="BP427" s="490"/>
      <c r="BQ427" s="487"/>
      <c r="BR427" s="488"/>
      <c r="BS427" s="488"/>
      <c r="BT427" s="488"/>
      <c r="BU427" s="489"/>
      <c r="BV427" s="487"/>
      <c r="BW427" s="488"/>
      <c r="BX427" s="488"/>
      <c r="BY427" s="488"/>
      <c r="BZ427" s="489"/>
      <c r="CA427" s="26"/>
      <c r="CB427" s="488"/>
      <c r="CC427" s="488"/>
      <c r="CD427" s="488"/>
      <c r="CE427" s="488"/>
      <c r="CF427" s="490"/>
      <c r="CG427" s="487"/>
      <c r="CH427" s="488"/>
      <c r="CI427" s="488"/>
      <c r="CJ427" s="488"/>
      <c r="CK427" s="489"/>
      <c r="CL427" s="488"/>
      <c r="CM427" s="498"/>
      <c r="CN427" s="498"/>
      <c r="CO427" s="498"/>
      <c r="CP427" s="499"/>
      <c r="CQ427" s="487"/>
      <c r="CR427" s="498"/>
      <c r="CS427" s="498"/>
      <c r="CT427" s="498"/>
      <c r="CU427" s="500"/>
      <c r="CV427" s="488"/>
      <c r="CW427" s="498"/>
      <c r="CX427" s="498"/>
      <c r="CY427" s="498"/>
      <c r="CZ427" s="499"/>
      <c r="DA427" s="487"/>
      <c r="DB427" s="498"/>
      <c r="DC427" s="498"/>
      <c r="DD427" s="498"/>
      <c r="DE427" s="500"/>
      <c r="DF427" s="923"/>
      <c r="DG427" s="297"/>
      <c r="DH427" s="69"/>
      <c r="DI427" s="508"/>
      <c r="DJ427" s="509"/>
      <c r="DK427" s="509"/>
      <c r="DL427" s="510"/>
      <c r="DM427" s="511"/>
      <c r="DN427" s="511"/>
    </row>
    <row r="428" spans="1:118" ht="15" customHeight="1">
      <c r="A428" s="519"/>
      <c r="B428" s="519"/>
      <c r="C428" s="520"/>
      <c r="D428" s="919"/>
      <c r="E428" s="1068"/>
      <c r="F428" s="1069"/>
      <c r="G428" s="487"/>
      <c r="H428" s="488"/>
      <c r="I428" s="488"/>
      <c r="J428" s="488"/>
      <c r="K428" s="489"/>
      <c r="L428" s="488"/>
      <c r="M428" s="488"/>
      <c r="N428" s="488"/>
      <c r="O428" s="488"/>
      <c r="P428" s="490"/>
      <c r="Q428" s="487"/>
      <c r="R428" s="488"/>
      <c r="S428" s="488"/>
      <c r="T428" s="488"/>
      <c r="U428" s="489"/>
      <c r="V428" s="488"/>
      <c r="W428" s="488"/>
      <c r="X428" s="488"/>
      <c r="Y428" s="488"/>
      <c r="Z428" s="490"/>
      <c r="AA428" s="487"/>
      <c r="AB428" s="488"/>
      <c r="AC428" s="488"/>
      <c r="AD428" s="488"/>
      <c r="AE428" s="489"/>
      <c r="AF428" s="1"/>
      <c r="AG428" s="1"/>
      <c r="AH428" s="487"/>
      <c r="AI428" s="488"/>
      <c r="AJ428" s="488"/>
      <c r="AK428" s="488"/>
      <c r="AL428" s="489"/>
      <c r="AM428" s="487"/>
      <c r="AN428" s="488"/>
      <c r="AO428" s="488"/>
      <c r="AP428" s="488"/>
      <c r="AQ428" s="489"/>
      <c r="AR428" s="488"/>
      <c r="AS428" s="498"/>
      <c r="AT428" s="498"/>
      <c r="AU428" s="498"/>
      <c r="AV428" s="499"/>
      <c r="AW428" s="487"/>
      <c r="AX428" s="498"/>
      <c r="AY428" s="498"/>
      <c r="AZ428" s="498"/>
      <c r="BA428" s="500"/>
      <c r="BB428" s="488"/>
      <c r="BC428" s="488"/>
      <c r="BD428" s="488"/>
      <c r="BE428" s="488"/>
      <c r="BF428" s="490"/>
      <c r="BG428" s="487"/>
      <c r="BH428" s="488"/>
      <c r="BI428" s="488"/>
      <c r="BJ428" s="488"/>
      <c r="BK428" s="489"/>
      <c r="BL428" s="488"/>
      <c r="BM428" s="488"/>
      <c r="BN428" s="488"/>
      <c r="BO428" s="488"/>
      <c r="BP428" s="490"/>
      <c r="BQ428" s="487"/>
      <c r="BR428" s="488"/>
      <c r="BS428" s="488"/>
      <c r="BT428" s="488"/>
      <c r="BU428" s="489"/>
      <c r="BV428" s="487"/>
      <c r="BW428" s="488"/>
      <c r="BX428" s="488"/>
      <c r="BY428" s="488"/>
      <c r="BZ428" s="489"/>
      <c r="CA428" s="26"/>
      <c r="CB428" s="488"/>
      <c r="CC428" s="488"/>
      <c r="CD428" s="488"/>
      <c r="CE428" s="488"/>
      <c r="CF428" s="490"/>
      <c r="CG428" s="487"/>
      <c r="CH428" s="488"/>
      <c r="CI428" s="488"/>
      <c r="CJ428" s="488"/>
      <c r="CK428" s="489"/>
      <c r="CL428" s="488"/>
      <c r="CM428" s="498"/>
      <c r="CN428" s="498"/>
      <c r="CO428" s="498"/>
      <c r="CP428" s="499"/>
      <c r="CQ428" s="487"/>
      <c r="CR428" s="498"/>
      <c r="CS428" s="498"/>
      <c r="CT428" s="498"/>
      <c r="CU428" s="500"/>
      <c r="CV428" s="488"/>
      <c r="CW428" s="498"/>
      <c r="CX428" s="498"/>
      <c r="CY428" s="498"/>
      <c r="CZ428" s="499"/>
      <c r="DA428" s="487"/>
      <c r="DB428" s="498"/>
      <c r="DC428" s="498"/>
      <c r="DD428" s="498"/>
      <c r="DE428" s="500"/>
      <c r="DF428" s="923"/>
      <c r="DG428" s="297"/>
      <c r="DH428" s="69"/>
      <c r="DI428" s="508"/>
      <c r="DJ428" s="509"/>
      <c r="DK428" s="509"/>
      <c r="DL428" s="510"/>
      <c r="DM428" s="511"/>
      <c r="DN428" s="511"/>
    </row>
    <row r="429" spans="1:118" ht="15" customHeight="1">
      <c r="A429" s="519"/>
      <c r="B429" s="519"/>
      <c r="C429" s="520"/>
      <c r="D429" s="919"/>
      <c r="E429" s="1068"/>
      <c r="F429" s="1069"/>
      <c r="G429" s="487"/>
      <c r="H429" s="488"/>
      <c r="I429" s="488"/>
      <c r="J429" s="488"/>
      <c r="K429" s="489"/>
      <c r="L429" s="488"/>
      <c r="M429" s="488"/>
      <c r="N429" s="488"/>
      <c r="O429" s="488"/>
      <c r="P429" s="490"/>
      <c r="Q429" s="487"/>
      <c r="R429" s="488"/>
      <c r="S429" s="488"/>
      <c r="T429" s="488"/>
      <c r="U429" s="489"/>
      <c r="V429" s="488"/>
      <c r="W429" s="488"/>
      <c r="X429" s="488"/>
      <c r="Y429" s="488"/>
      <c r="Z429" s="490"/>
      <c r="AA429" s="487"/>
      <c r="AB429" s="488"/>
      <c r="AC429" s="488"/>
      <c r="AD429" s="488"/>
      <c r="AE429" s="489"/>
      <c r="AF429" s="1"/>
      <c r="AG429" s="1"/>
      <c r="AH429" s="487"/>
      <c r="AI429" s="488"/>
      <c r="AJ429" s="488"/>
      <c r="AK429" s="488"/>
      <c r="AL429" s="489"/>
      <c r="AM429" s="487"/>
      <c r="AN429" s="488"/>
      <c r="AO429" s="488"/>
      <c r="AP429" s="488"/>
      <c r="AQ429" s="489"/>
      <c r="AR429" s="488"/>
      <c r="AS429" s="498"/>
      <c r="AT429" s="498"/>
      <c r="AU429" s="498"/>
      <c r="AV429" s="499"/>
      <c r="AW429" s="487"/>
      <c r="AX429" s="498"/>
      <c r="AY429" s="498"/>
      <c r="AZ429" s="498"/>
      <c r="BA429" s="500"/>
      <c r="BB429" s="488"/>
      <c r="BC429" s="488"/>
      <c r="BD429" s="488"/>
      <c r="BE429" s="488"/>
      <c r="BF429" s="490"/>
      <c r="BG429" s="487"/>
      <c r="BH429" s="488"/>
      <c r="BI429" s="488"/>
      <c r="BJ429" s="488"/>
      <c r="BK429" s="489"/>
      <c r="BL429" s="488"/>
      <c r="BM429" s="488"/>
      <c r="BN429" s="488"/>
      <c r="BO429" s="488"/>
      <c r="BP429" s="490"/>
      <c r="BQ429" s="487"/>
      <c r="BR429" s="488"/>
      <c r="BS429" s="488"/>
      <c r="BT429" s="488"/>
      <c r="BU429" s="489"/>
      <c r="BV429" s="487"/>
      <c r="BW429" s="488"/>
      <c r="BX429" s="488"/>
      <c r="BY429" s="488"/>
      <c r="BZ429" s="489"/>
      <c r="CA429" s="26"/>
      <c r="CB429" s="488"/>
      <c r="CC429" s="488"/>
      <c r="CD429" s="488"/>
      <c r="CE429" s="488"/>
      <c r="CF429" s="490"/>
      <c r="CG429" s="487"/>
      <c r="CH429" s="488"/>
      <c r="CI429" s="488"/>
      <c r="CJ429" s="488"/>
      <c r="CK429" s="489"/>
      <c r="CL429" s="488"/>
      <c r="CM429" s="498"/>
      <c r="CN429" s="498"/>
      <c r="CO429" s="498"/>
      <c r="CP429" s="499"/>
      <c r="CQ429" s="487"/>
      <c r="CR429" s="498"/>
      <c r="CS429" s="498"/>
      <c r="CT429" s="498"/>
      <c r="CU429" s="500"/>
      <c r="CV429" s="488"/>
      <c r="CW429" s="498"/>
      <c r="CX429" s="498"/>
      <c r="CY429" s="498"/>
      <c r="CZ429" s="499"/>
      <c r="DA429" s="487"/>
      <c r="DB429" s="498"/>
      <c r="DC429" s="498"/>
      <c r="DD429" s="498"/>
      <c r="DE429" s="500"/>
      <c r="DF429" s="923"/>
      <c r="DG429" s="297"/>
      <c r="DH429" s="69"/>
      <c r="DI429" s="508"/>
      <c r="DJ429" s="509"/>
      <c r="DK429" s="509"/>
      <c r="DL429" s="510"/>
      <c r="DM429" s="511"/>
      <c r="DN429" s="511"/>
    </row>
    <row r="430" spans="1:118" ht="15" customHeight="1" thickBot="1">
      <c r="A430" s="522"/>
      <c r="B430" s="522"/>
      <c r="C430" s="523"/>
      <c r="D430" s="920"/>
      <c r="E430" s="1077"/>
      <c r="F430" s="1078"/>
      <c r="G430" s="491"/>
      <c r="H430" s="492"/>
      <c r="I430" s="492"/>
      <c r="J430" s="492"/>
      <c r="K430" s="493"/>
      <c r="L430" s="492"/>
      <c r="M430" s="492"/>
      <c r="N430" s="492"/>
      <c r="O430" s="492"/>
      <c r="P430" s="494"/>
      <c r="Q430" s="491"/>
      <c r="R430" s="492"/>
      <c r="S430" s="492"/>
      <c r="T430" s="492"/>
      <c r="U430" s="493"/>
      <c r="V430" s="492"/>
      <c r="W430" s="492"/>
      <c r="X430" s="492"/>
      <c r="Y430" s="492"/>
      <c r="Z430" s="494"/>
      <c r="AA430" s="491"/>
      <c r="AB430" s="492"/>
      <c r="AC430" s="492"/>
      <c r="AD430" s="492"/>
      <c r="AE430" s="493"/>
      <c r="AF430" s="1"/>
      <c r="AG430" s="1"/>
      <c r="AH430" s="491"/>
      <c r="AI430" s="492"/>
      <c r="AJ430" s="492"/>
      <c r="AK430" s="492"/>
      <c r="AL430" s="493"/>
      <c r="AM430" s="491"/>
      <c r="AN430" s="492"/>
      <c r="AO430" s="492"/>
      <c r="AP430" s="492"/>
      <c r="AQ430" s="493"/>
      <c r="AR430" s="492"/>
      <c r="AS430" s="501"/>
      <c r="AT430" s="501"/>
      <c r="AU430" s="501"/>
      <c r="AV430" s="502"/>
      <c r="AW430" s="491"/>
      <c r="AX430" s="501"/>
      <c r="AY430" s="501"/>
      <c r="AZ430" s="501"/>
      <c r="BA430" s="503"/>
      <c r="BB430" s="492"/>
      <c r="BC430" s="492"/>
      <c r="BD430" s="492"/>
      <c r="BE430" s="492"/>
      <c r="BF430" s="494"/>
      <c r="BG430" s="491"/>
      <c r="BH430" s="492"/>
      <c r="BI430" s="492"/>
      <c r="BJ430" s="492"/>
      <c r="BK430" s="493"/>
      <c r="BL430" s="492"/>
      <c r="BM430" s="492"/>
      <c r="BN430" s="492"/>
      <c r="BO430" s="492"/>
      <c r="BP430" s="494"/>
      <c r="BQ430" s="491"/>
      <c r="BR430" s="492"/>
      <c r="BS430" s="492"/>
      <c r="BT430" s="492"/>
      <c r="BU430" s="493"/>
      <c r="BV430" s="491"/>
      <c r="BW430" s="492"/>
      <c r="BX430" s="492"/>
      <c r="BY430" s="492"/>
      <c r="BZ430" s="493"/>
      <c r="CA430" s="27"/>
      <c r="CB430" s="492"/>
      <c r="CC430" s="492"/>
      <c r="CD430" s="492"/>
      <c r="CE430" s="492"/>
      <c r="CF430" s="494"/>
      <c r="CG430" s="491"/>
      <c r="CH430" s="492"/>
      <c r="CI430" s="492"/>
      <c r="CJ430" s="492"/>
      <c r="CK430" s="493"/>
      <c r="CL430" s="492"/>
      <c r="CM430" s="501"/>
      <c r="CN430" s="501"/>
      <c r="CO430" s="501"/>
      <c r="CP430" s="502"/>
      <c r="CQ430" s="491"/>
      <c r="CR430" s="501"/>
      <c r="CS430" s="501"/>
      <c r="CT430" s="501"/>
      <c r="CU430" s="503"/>
      <c r="CV430" s="492"/>
      <c r="CW430" s="501"/>
      <c r="CX430" s="501"/>
      <c r="CY430" s="501"/>
      <c r="CZ430" s="502"/>
      <c r="DA430" s="491"/>
      <c r="DB430" s="501"/>
      <c r="DC430" s="501"/>
      <c r="DD430" s="501"/>
      <c r="DE430" s="503"/>
      <c r="DF430" s="922"/>
      <c r="DG430" s="298"/>
      <c r="DH430" s="70"/>
      <c r="DI430" s="512"/>
      <c r="DJ430" s="513"/>
      <c r="DK430" s="513"/>
      <c r="DL430" s="514"/>
      <c r="DM430" s="515"/>
      <c r="DN430" s="515"/>
    </row>
    <row r="431" spans="1:118" ht="15" customHeight="1">
      <c r="A431" s="516"/>
      <c r="B431" s="516"/>
      <c r="C431" s="517"/>
      <c r="D431" s="921"/>
      <c r="E431" s="1079"/>
      <c r="F431" s="1080"/>
      <c r="G431" s="486"/>
      <c r="H431" s="483"/>
      <c r="I431" s="483"/>
      <c r="J431" s="483"/>
      <c r="K431" s="484"/>
      <c r="L431" s="483"/>
      <c r="M431" s="483"/>
      <c r="N431" s="483"/>
      <c r="O431" s="483"/>
      <c r="P431" s="485"/>
      <c r="Q431" s="486"/>
      <c r="R431" s="483"/>
      <c r="S431" s="483"/>
      <c r="T431" s="483"/>
      <c r="U431" s="484"/>
      <c r="V431" s="483"/>
      <c r="W431" s="483"/>
      <c r="X431" s="483"/>
      <c r="Y431" s="483"/>
      <c r="Z431" s="485"/>
      <c r="AA431" s="486"/>
      <c r="AB431" s="483"/>
      <c r="AC431" s="483"/>
      <c r="AD431" s="483"/>
      <c r="AE431" s="484"/>
      <c r="AF431" s="1"/>
      <c r="AG431" s="1"/>
      <c r="AH431" s="486"/>
      <c r="AI431" s="483"/>
      <c r="AJ431" s="483"/>
      <c r="AK431" s="483"/>
      <c r="AL431" s="484"/>
      <c r="AM431" s="486"/>
      <c r="AN431" s="483"/>
      <c r="AO431" s="483"/>
      <c r="AP431" s="483"/>
      <c r="AQ431" s="484"/>
      <c r="AR431" s="483"/>
      <c r="AS431" s="495"/>
      <c r="AT431" s="495"/>
      <c r="AU431" s="495"/>
      <c r="AV431" s="496"/>
      <c r="AW431" s="486"/>
      <c r="AX431" s="495"/>
      <c r="AY431" s="495"/>
      <c r="AZ431" s="495"/>
      <c r="BA431" s="497"/>
      <c r="BB431" s="483"/>
      <c r="BC431" s="483"/>
      <c r="BD431" s="483"/>
      <c r="BE431" s="483"/>
      <c r="BF431" s="485"/>
      <c r="BG431" s="486"/>
      <c r="BH431" s="483"/>
      <c r="BI431" s="483"/>
      <c r="BJ431" s="483"/>
      <c r="BK431" s="484"/>
      <c r="BL431" s="483"/>
      <c r="BM431" s="483"/>
      <c r="BN431" s="483"/>
      <c r="BO431" s="483"/>
      <c r="BP431" s="485"/>
      <c r="BQ431" s="486"/>
      <c r="BR431" s="483"/>
      <c r="BS431" s="483"/>
      <c r="BT431" s="483"/>
      <c r="BU431" s="484"/>
      <c r="BV431" s="486"/>
      <c r="BW431" s="483"/>
      <c r="BX431" s="483"/>
      <c r="BY431" s="483"/>
      <c r="BZ431" s="484"/>
      <c r="CA431" s="25"/>
      <c r="CB431" s="483"/>
      <c r="CC431" s="483"/>
      <c r="CD431" s="483"/>
      <c r="CE431" s="483"/>
      <c r="CF431" s="485"/>
      <c r="CG431" s="486"/>
      <c r="CH431" s="483"/>
      <c r="CI431" s="483"/>
      <c r="CJ431" s="483"/>
      <c r="CK431" s="484"/>
      <c r="CL431" s="483"/>
      <c r="CM431" s="495"/>
      <c r="CN431" s="495"/>
      <c r="CO431" s="495"/>
      <c r="CP431" s="496"/>
      <c r="CQ431" s="486"/>
      <c r="CR431" s="495"/>
      <c r="CS431" s="495"/>
      <c r="CT431" s="495"/>
      <c r="CU431" s="497"/>
      <c r="CV431" s="483"/>
      <c r="CW431" s="495"/>
      <c r="CX431" s="495"/>
      <c r="CY431" s="495"/>
      <c r="CZ431" s="496"/>
      <c r="DA431" s="486"/>
      <c r="DB431" s="495"/>
      <c r="DC431" s="495"/>
      <c r="DD431" s="495"/>
      <c r="DE431" s="497"/>
      <c r="DF431" s="924"/>
      <c r="DG431" s="296"/>
      <c r="DH431" s="68"/>
      <c r="DI431" s="504"/>
      <c r="DJ431" s="505"/>
      <c r="DK431" s="505"/>
      <c r="DL431" s="506"/>
      <c r="DM431" s="507"/>
      <c r="DN431" s="507"/>
    </row>
    <row r="432" spans="1:118" ht="15" customHeight="1">
      <c r="A432" s="519"/>
      <c r="B432" s="519"/>
      <c r="C432" s="520"/>
      <c r="D432" s="919"/>
      <c r="E432" s="1068"/>
      <c r="F432" s="1069"/>
      <c r="G432" s="487"/>
      <c r="H432" s="488"/>
      <c r="I432" s="488"/>
      <c r="J432" s="488"/>
      <c r="K432" s="489"/>
      <c r="L432" s="488"/>
      <c r="M432" s="488"/>
      <c r="N432" s="488"/>
      <c r="O432" s="488"/>
      <c r="P432" s="490"/>
      <c r="Q432" s="487"/>
      <c r="R432" s="488"/>
      <c r="S432" s="488"/>
      <c r="T432" s="488"/>
      <c r="U432" s="489"/>
      <c r="V432" s="488"/>
      <c r="W432" s="488"/>
      <c r="X432" s="488"/>
      <c r="Y432" s="488"/>
      <c r="Z432" s="490"/>
      <c r="AA432" s="487"/>
      <c r="AB432" s="488"/>
      <c r="AC432" s="488"/>
      <c r="AD432" s="488"/>
      <c r="AE432" s="489"/>
      <c r="AF432" s="1"/>
      <c r="AG432" s="1"/>
      <c r="AH432" s="487"/>
      <c r="AI432" s="488"/>
      <c r="AJ432" s="488"/>
      <c r="AK432" s="488"/>
      <c r="AL432" s="489"/>
      <c r="AM432" s="487"/>
      <c r="AN432" s="488"/>
      <c r="AO432" s="488"/>
      <c r="AP432" s="488"/>
      <c r="AQ432" s="489"/>
      <c r="AR432" s="488"/>
      <c r="AS432" s="498"/>
      <c r="AT432" s="498"/>
      <c r="AU432" s="498"/>
      <c r="AV432" s="499"/>
      <c r="AW432" s="487"/>
      <c r="AX432" s="498"/>
      <c r="AY432" s="498"/>
      <c r="AZ432" s="498"/>
      <c r="BA432" s="500"/>
      <c r="BB432" s="488"/>
      <c r="BC432" s="488"/>
      <c r="BD432" s="488"/>
      <c r="BE432" s="488"/>
      <c r="BF432" s="490"/>
      <c r="BG432" s="487"/>
      <c r="BH432" s="488"/>
      <c r="BI432" s="488"/>
      <c r="BJ432" s="488"/>
      <c r="BK432" s="489"/>
      <c r="BL432" s="488"/>
      <c r="BM432" s="488"/>
      <c r="BN432" s="488"/>
      <c r="BO432" s="488"/>
      <c r="BP432" s="490"/>
      <c r="BQ432" s="487"/>
      <c r="BR432" s="488"/>
      <c r="BS432" s="488"/>
      <c r="BT432" s="488"/>
      <c r="BU432" s="489"/>
      <c r="BV432" s="487"/>
      <c r="BW432" s="488"/>
      <c r="BX432" s="488"/>
      <c r="BY432" s="488"/>
      <c r="BZ432" s="489"/>
      <c r="CA432" s="26"/>
      <c r="CB432" s="488"/>
      <c r="CC432" s="488"/>
      <c r="CD432" s="488"/>
      <c r="CE432" s="488"/>
      <c r="CF432" s="490"/>
      <c r="CG432" s="487"/>
      <c r="CH432" s="488"/>
      <c r="CI432" s="488"/>
      <c r="CJ432" s="488"/>
      <c r="CK432" s="489"/>
      <c r="CL432" s="488"/>
      <c r="CM432" s="498"/>
      <c r="CN432" s="498"/>
      <c r="CO432" s="498"/>
      <c r="CP432" s="499"/>
      <c r="CQ432" s="487"/>
      <c r="CR432" s="498"/>
      <c r="CS432" s="498"/>
      <c r="CT432" s="498"/>
      <c r="CU432" s="500"/>
      <c r="CV432" s="488"/>
      <c r="CW432" s="498"/>
      <c r="CX432" s="498"/>
      <c r="CY432" s="498"/>
      <c r="CZ432" s="499"/>
      <c r="DA432" s="487"/>
      <c r="DB432" s="498"/>
      <c r="DC432" s="498"/>
      <c r="DD432" s="498"/>
      <c r="DE432" s="500"/>
      <c r="DF432" s="923"/>
      <c r="DG432" s="297"/>
      <c r="DH432" s="69"/>
      <c r="DI432" s="508"/>
      <c r="DJ432" s="509"/>
      <c r="DK432" s="509"/>
      <c r="DL432" s="510"/>
      <c r="DM432" s="511"/>
      <c r="DN432" s="511"/>
    </row>
    <row r="433" spans="1:118" ht="15" customHeight="1">
      <c r="A433" s="519"/>
      <c r="B433" s="519"/>
      <c r="C433" s="520"/>
      <c r="D433" s="919"/>
      <c r="E433" s="1068"/>
      <c r="F433" s="1069"/>
      <c r="G433" s="487"/>
      <c r="H433" s="488"/>
      <c r="I433" s="488"/>
      <c r="J433" s="488"/>
      <c r="K433" s="489"/>
      <c r="L433" s="488"/>
      <c r="M433" s="488"/>
      <c r="N433" s="488"/>
      <c r="O433" s="488"/>
      <c r="P433" s="490"/>
      <c r="Q433" s="487"/>
      <c r="R433" s="488"/>
      <c r="S433" s="488"/>
      <c r="T433" s="488"/>
      <c r="U433" s="489"/>
      <c r="V433" s="488"/>
      <c r="W433" s="488"/>
      <c r="X433" s="488"/>
      <c r="Y433" s="488"/>
      <c r="Z433" s="490"/>
      <c r="AA433" s="487"/>
      <c r="AB433" s="488"/>
      <c r="AC433" s="488"/>
      <c r="AD433" s="488"/>
      <c r="AE433" s="489"/>
      <c r="AF433" s="1"/>
      <c r="AG433" s="1"/>
      <c r="AH433" s="487"/>
      <c r="AI433" s="488"/>
      <c r="AJ433" s="488"/>
      <c r="AK433" s="488"/>
      <c r="AL433" s="489"/>
      <c r="AM433" s="487"/>
      <c r="AN433" s="488"/>
      <c r="AO433" s="488"/>
      <c r="AP433" s="488"/>
      <c r="AQ433" s="489"/>
      <c r="AR433" s="488"/>
      <c r="AS433" s="498"/>
      <c r="AT433" s="498"/>
      <c r="AU433" s="498"/>
      <c r="AV433" s="499"/>
      <c r="AW433" s="487"/>
      <c r="AX433" s="498"/>
      <c r="AY433" s="498"/>
      <c r="AZ433" s="498"/>
      <c r="BA433" s="500"/>
      <c r="BB433" s="488"/>
      <c r="BC433" s="488"/>
      <c r="BD433" s="488"/>
      <c r="BE433" s="488"/>
      <c r="BF433" s="490"/>
      <c r="BG433" s="487"/>
      <c r="BH433" s="488"/>
      <c r="BI433" s="488"/>
      <c r="BJ433" s="488"/>
      <c r="BK433" s="489"/>
      <c r="BL433" s="488"/>
      <c r="BM433" s="488"/>
      <c r="BN433" s="488"/>
      <c r="BO433" s="488"/>
      <c r="BP433" s="490"/>
      <c r="BQ433" s="487"/>
      <c r="BR433" s="488"/>
      <c r="BS433" s="488"/>
      <c r="BT433" s="488"/>
      <c r="BU433" s="489"/>
      <c r="BV433" s="487"/>
      <c r="BW433" s="488"/>
      <c r="BX433" s="488"/>
      <c r="BY433" s="488"/>
      <c r="BZ433" s="489"/>
      <c r="CA433" s="26"/>
      <c r="CB433" s="488"/>
      <c r="CC433" s="488"/>
      <c r="CD433" s="488"/>
      <c r="CE433" s="488"/>
      <c r="CF433" s="490"/>
      <c r="CG433" s="487"/>
      <c r="CH433" s="488"/>
      <c r="CI433" s="488"/>
      <c r="CJ433" s="488"/>
      <c r="CK433" s="489"/>
      <c r="CL433" s="488"/>
      <c r="CM433" s="498"/>
      <c r="CN433" s="498"/>
      <c r="CO433" s="498"/>
      <c r="CP433" s="499"/>
      <c r="CQ433" s="487"/>
      <c r="CR433" s="498"/>
      <c r="CS433" s="498"/>
      <c r="CT433" s="498"/>
      <c r="CU433" s="500"/>
      <c r="CV433" s="488"/>
      <c r="CW433" s="498"/>
      <c r="CX433" s="498"/>
      <c r="CY433" s="498"/>
      <c r="CZ433" s="499"/>
      <c r="DA433" s="487"/>
      <c r="DB433" s="498"/>
      <c r="DC433" s="498"/>
      <c r="DD433" s="498"/>
      <c r="DE433" s="500"/>
      <c r="DF433" s="923"/>
      <c r="DG433" s="297"/>
      <c r="DH433" s="69"/>
      <c r="DI433" s="508"/>
      <c r="DJ433" s="509"/>
      <c r="DK433" s="509"/>
      <c r="DL433" s="510"/>
      <c r="DM433" s="511"/>
      <c r="DN433" s="511"/>
    </row>
    <row r="434" spans="1:118" ht="15" customHeight="1">
      <c r="A434" s="519"/>
      <c r="B434" s="519"/>
      <c r="C434" s="520"/>
      <c r="D434" s="919"/>
      <c r="E434" s="1068"/>
      <c r="F434" s="1069"/>
      <c r="G434" s="487"/>
      <c r="H434" s="488"/>
      <c r="I434" s="488"/>
      <c r="J434" s="488"/>
      <c r="K434" s="489"/>
      <c r="L434" s="488"/>
      <c r="M434" s="488"/>
      <c r="N434" s="488"/>
      <c r="O434" s="488"/>
      <c r="P434" s="490"/>
      <c r="Q434" s="487"/>
      <c r="R434" s="488"/>
      <c r="S434" s="488"/>
      <c r="T434" s="488"/>
      <c r="U434" s="489"/>
      <c r="V434" s="488"/>
      <c r="W434" s="488"/>
      <c r="X434" s="488"/>
      <c r="Y434" s="488"/>
      <c r="Z434" s="490"/>
      <c r="AA434" s="487"/>
      <c r="AB434" s="488"/>
      <c r="AC434" s="488"/>
      <c r="AD434" s="488"/>
      <c r="AE434" s="489"/>
      <c r="AF434" s="1"/>
      <c r="AG434" s="1"/>
      <c r="AH434" s="487"/>
      <c r="AI434" s="488"/>
      <c r="AJ434" s="488"/>
      <c r="AK434" s="488"/>
      <c r="AL434" s="489"/>
      <c r="AM434" s="487"/>
      <c r="AN434" s="488"/>
      <c r="AO434" s="488"/>
      <c r="AP434" s="488"/>
      <c r="AQ434" s="489"/>
      <c r="AR434" s="488"/>
      <c r="AS434" s="498"/>
      <c r="AT434" s="498"/>
      <c r="AU434" s="498"/>
      <c r="AV434" s="499"/>
      <c r="AW434" s="487"/>
      <c r="AX434" s="498"/>
      <c r="AY434" s="498"/>
      <c r="AZ434" s="498"/>
      <c r="BA434" s="500"/>
      <c r="BB434" s="488"/>
      <c r="BC434" s="488"/>
      <c r="BD434" s="488"/>
      <c r="BE434" s="488"/>
      <c r="BF434" s="490"/>
      <c r="BG434" s="487"/>
      <c r="BH434" s="488"/>
      <c r="BI434" s="488"/>
      <c r="BJ434" s="488"/>
      <c r="BK434" s="489"/>
      <c r="BL434" s="488"/>
      <c r="BM434" s="488"/>
      <c r="BN434" s="488"/>
      <c r="BO434" s="488"/>
      <c r="BP434" s="490"/>
      <c r="BQ434" s="487"/>
      <c r="BR434" s="488"/>
      <c r="BS434" s="488"/>
      <c r="BT434" s="488"/>
      <c r="BU434" s="489"/>
      <c r="BV434" s="487"/>
      <c r="BW434" s="488"/>
      <c r="BX434" s="488"/>
      <c r="BY434" s="488"/>
      <c r="BZ434" s="489"/>
      <c r="CA434" s="26"/>
      <c r="CB434" s="488"/>
      <c r="CC434" s="488"/>
      <c r="CD434" s="488"/>
      <c r="CE434" s="488"/>
      <c r="CF434" s="490"/>
      <c r="CG434" s="487"/>
      <c r="CH434" s="488"/>
      <c r="CI434" s="488"/>
      <c r="CJ434" s="488"/>
      <c r="CK434" s="489"/>
      <c r="CL434" s="488"/>
      <c r="CM434" s="498"/>
      <c r="CN434" s="498"/>
      <c r="CO434" s="498"/>
      <c r="CP434" s="499"/>
      <c r="CQ434" s="487"/>
      <c r="CR434" s="498"/>
      <c r="CS434" s="498"/>
      <c r="CT434" s="498"/>
      <c r="CU434" s="500"/>
      <c r="CV434" s="488"/>
      <c r="CW434" s="498"/>
      <c r="CX434" s="498"/>
      <c r="CY434" s="498"/>
      <c r="CZ434" s="499"/>
      <c r="DA434" s="487"/>
      <c r="DB434" s="498"/>
      <c r="DC434" s="498"/>
      <c r="DD434" s="498"/>
      <c r="DE434" s="500"/>
      <c r="DF434" s="923"/>
      <c r="DG434" s="297"/>
      <c r="DH434" s="69"/>
      <c r="DI434" s="508"/>
      <c r="DJ434" s="509"/>
      <c r="DK434" s="509"/>
      <c r="DL434" s="510"/>
      <c r="DM434" s="511"/>
      <c r="DN434" s="511"/>
    </row>
    <row r="435" spans="1:118" ht="15" customHeight="1" thickBot="1">
      <c r="A435" s="522"/>
      <c r="B435" s="522"/>
      <c r="C435" s="523"/>
      <c r="D435" s="920"/>
      <c r="E435" s="1077"/>
      <c r="F435" s="1078"/>
      <c r="G435" s="491"/>
      <c r="H435" s="492"/>
      <c r="I435" s="492"/>
      <c r="J435" s="492"/>
      <c r="K435" s="493"/>
      <c r="L435" s="492"/>
      <c r="M435" s="492"/>
      <c r="N435" s="492"/>
      <c r="O435" s="492"/>
      <c r="P435" s="494"/>
      <c r="Q435" s="491"/>
      <c r="R435" s="492"/>
      <c r="S435" s="492"/>
      <c r="T435" s="492"/>
      <c r="U435" s="493"/>
      <c r="V435" s="492"/>
      <c r="W435" s="492"/>
      <c r="X435" s="492"/>
      <c r="Y435" s="492"/>
      <c r="Z435" s="494"/>
      <c r="AA435" s="491"/>
      <c r="AB435" s="492"/>
      <c r="AC435" s="492"/>
      <c r="AD435" s="492"/>
      <c r="AE435" s="493"/>
      <c r="AF435" s="1"/>
      <c r="AG435" s="1"/>
      <c r="AH435" s="491"/>
      <c r="AI435" s="492"/>
      <c r="AJ435" s="492"/>
      <c r="AK435" s="492"/>
      <c r="AL435" s="493"/>
      <c r="AM435" s="491"/>
      <c r="AN435" s="492"/>
      <c r="AO435" s="492"/>
      <c r="AP435" s="492"/>
      <c r="AQ435" s="493"/>
      <c r="AR435" s="492"/>
      <c r="AS435" s="501"/>
      <c r="AT435" s="501"/>
      <c r="AU435" s="501"/>
      <c r="AV435" s="502"/>
      <c r="AW435" s="491"/>
      <c r="AX435" s="501"/>
      <c r="AY435" s="501"/>
      <c r="AZ435" s="501"/>
      <c r="BA435" s="503"/>
      <c r="BB435" s="492"/>
      <c r="BC435" s="492"/>
      <c r="BD435" s="492"/>
      <c r="BE435" s="492"/>
      <c r="BF435" s="494"/>
      <c r="BG435" s="491"/>
      <c r="BH435" s="492"/>
      <c r="BI435" s="492"/>
      <c r="BJ435" s="492"/>
      <c r="BK435" s="493"/>
      <c r="BL435" s="492"/>
      <c r="BM435" s="492"/>
      <c r="BN435" s="492"/>
      <c r="BO435" s="492"/>
      <c r="BP435" s="494"/>
      <c r="BQ435" s="491"/>
      <c r="BR435" s="492"/>
      <c r="BS435" s="492"/>
      <c r="BT435" s="492"/>
      <c r="BU435" s="493"/>
      <c r="BV435" s="491"/>
      <c r="BW435" s="492"/>
      <c r="BX435" s="492"/>
      <c r="BY435" s="492"/>
      <c r="BZ435" s="493"/>
      <c r="CA435" s="27"/>
      <c r="CB435" s="492"/>
      <c r="CC435" s="492"/>
      <c r="CD435" s="492"/>
      <c r="CE435" s="492"/>
      <c r="CF435" s="494"/>
      <c r="CG435" s="491"/>
      <c r="CH435" s="492"/>
      <c r="CI435" s="492"/>
      <c r="CJ435" s="492"/>
      <c r="CK435" s="493"/>
      <c r="CL435" s="492"/>
      <c r="CM435" s="501"/>
      <c r="CN435" s="501"/>
      <c r="CO435" s="501"/>
      <c r="CP435" s="502"/>
      <c r="CQ435" s="491"/>
      <c r="CR435" s="501"/>
      <c r="CS435" s="501"/>
      <c r="CT435" s="501"/>
      <c r="CU435" s="503"/>
      <c r="CV435" s="492"/>
      <c r="CW435" s="501"/>
      <c r="CX435" s="501"/>
      <c r="CY435" s="501"/>
      <c r="CZ435" s="502"/>
      <c r="DA435" s="491"/>
      <c r="DB435" s="501"/>
      <c r="DC435" s="501"/>
      <c r="DD435" s="501"/>
      <c r="DE435" s="503"/>
      <c r="DF435" s="922"/>
      <c r="DG435" s="298"/>
      <c r="DH435" s="70"/>
      <c r="DI435" s="512"/>
      <c r="DJ435" s="513"/>
      <c r="DK435" s="513"/>
      <c r="DL435" s="514"/>
      <c r="DM435" s="515"/>
      <c r="DN435" s="515"/>
    </row>
    <row r="436" spans="1:118" ht="15" customHeight="1">
      <c r="A436" s="516"/>
      <c r="B436" s="516"/>
      <c r="C436" s="517"/>
      <c r="D436" s="921"/>
      <c r="E436" s="1079"/>
      <c r="F436" s="1080"/>
      <c r="G436" s="486"/>
      <c r="H436" s="483"/>
      <c r="I436" s="483"/>
      <c r="J436" s="483"/>
      <c r="K436" s="484"/>
      <c r="L436" s="483"/>
      <c r="M436" s="483"/>
      <c r="N436" s="483"/>
      <c r="O436" s="483"/>
      <c r="P436" s="485"/>
      <c r="Q436" s="486"/>
      <c r="R436" s="483"/>
      <c r="S436" s="483"/>
      <c r="T436" s="483"/>
      <c r="U436" s="484"/>
      <c r="V436" s="483"/>
      <c r="W436" s="483"/>
      <c r="X436" s="483"/>
      <c r="Y436" s="483"/>
      <c r="Z436" s="485"/>
      <c r="AA436" s="486"/>
      <c r="AB436" s="483"/>
      <c r="AC436" s="483"/>
      <c r="AD436" s="483"/>
      <c r="AE436" s="484"/>
      <c r="AF436" s="1"/>
      <c r="AG436" s="1"/>
      <c r="AH436" s="486"/>
      <c r="AI436" s="483"/>
      <c r="AJ436" s="483"/>
      <c r="AK436" s="483"/>
      <c r="AL436" s="484"/>
      <c r="AM436" s="486"/>
      <c r="AN436" s="483"/>
      <c r="AO436" s="483"/>
      <c r="AP436" s="483"/>
      <c r="AQ436" s="484"/>
      <c r="AR436" s="483"/>
      <c r="AS436" s="495"/>
      <c r="AT436" s="495"/>
      <c r="AU436" s="495"/>
      <c r="AV436" s="496"/>
      <c r="AW436" s="486"/>
      <c r="AX436" s="495"/>
      <c r="AY436" s="495"/>
      <c r="AZ436" s="495"/>
      <c r="BA436" s="497"/>
      <c r="BB436" s="483"/>
      <c r="BC436" s="483"/>
      <c r="BD436" s="483"/>
      <c r="BE436" s="483"/>
      <c r="BF436" s="485"/>
      <c r="BG436" s="486"/>
      <c r="BH436" s="483"/>
      <c r="BI436" s="483"/>
      <c r="BJ436" s="483"/>
      <c r="BK436" s="484"/>
      <c r="BL436" s="483"/>
      <c r="BM436" s="483"/>
      <c r="BN436" s="483"/>
      <c r="BO436" s="483"/>
      <c r="BP436" s="485"/>
      <c r="BQ436" s="486"/>
      <c r="BR436" s="483"/>
      <c r="BS436" s="483"/>
      <c r="BT436" s="483"/>
      <c r="BU436" s="484"/>
      <c r="BV436" s="486"/>
      <c r="BW436" s="483"/>
      <c r="BX436" s="483"/>
      <c r="BY436" s="483"/>
      <c r="BZ436" s="484"/>
      <c r="CA436" s="25"/>
      <c r="CB436" s="483"/>
      <c r="CC436" s="483"/>
      <c r="CD436" s="483"/>
      <c r="CE436" s="483"/>
      <c r="CF436" s="485"/>
      <c r="CG436" s="486"/>
      <c r="CH436" s="483"/>
      <c r="CI436" s="483"/>
      <c r="CJ436" s="483"/>
      <c r="CK436" s="484"/>
      <c r="CL436" s="483"/>
      <c r="CM436" s="495"/>
      <c r="CN436" s="495"/>
      <c r="CO436" s="495"/>
      <c r="CP436" s="496"/>
      <c r="CQ436" s="486"/>
      <c r="CR436" s="495"/>
      <c r="CS436" s="495"/>
      <c r="CT436" s="495"/>
      <c r="CU436" s="497"/>
      <c r="CV436" s="483"/>
      <c r="CW436" s="495"/>
      <c r="CX436" s="495"/>
      <c r="CY436" s="495"/>
      <c r="CZ436" s="496"/>
      <c r="DA436" s="486"/>
      <c r="DB436" s="495"/>
      <c r="DC436" s="495"/>
      <c r="DD436" s="495"/>
      <c r="DE436" s="497"/>
      <c r="DF436" s="924"/>
      <c r="DG436" s="296"/>
      <c r="DH436" s="68"/>
      <c r="DI436" s="504"/>
      <c r="DJ436" s="505"/>
      <c r="DK436" s="505"/>
      <c r="DL436" s="506"/>
      <c r="DM436" s="507"/>
      <c r="DN436" s="507"/>
    </row>
    <row r="437" spans="1:118" ht="15" customHeight="1">
      <c r="A437" s="519"/>
      <c r="B437" s="519"/>
      <c r="C437" s="520"/>
      <c r="D437" s="919"/>
      <c r="E437" s="1068"/>
      <c r="F437" s="1069"/>
      <c r="G437" s="487"/>
      <c r="H437" s="488"/>
      <c r="I437" s="488"/>
      <c r="J437" s="488"/>
      <c r="K437" s="489"/>
      <c r="L437" s="488"/>
      <c r="M437" s="488"/>
      <c r="N437" s="488"/>
      <c r="O437" s="488"/>
      <c r="P437" s="490"/>
      <c r="Q437" s="487"/>
      <c r="R437" s="488"/>
      <c r="S437" s="488"/>
      <c r="T437" s="488"/>
      <c r="U437" s="489"/>
      <c r="V437" s="488"/>
      <c r="W437" s="488"/>
      <c r="X437" s="488"/>
      <c r="Y437" s="488"/>
      <c r="Z437" s="490"/>
      <c r="AA437" s="487"/>
      <c r="AB437" s="488"/>
      <c r="AC437" s="488"/>
      <c r="AD437" s="488"/>
      <c r="AE437" s="489"/>
      <c r="AF437" s="1"/>
      <c r="AG437" s="1"/>
      <c r="AH437" s="487"/>
      <c r="AI437" s="488"/>
      <c r="AJ437" s="488"/>
      <c r="AK437" s="488"/>
      <c r="AL437" s="489"/>
      <c r="AM437" s="487"/>
      <c r="AN437" s="488"/>
      <c r="AO437" s="488"/>
      <c r="AP437" s="488"/>
      <c r="AQ437" s="489"/>
      <c r="AR437" s="488"/>
      <c r="AS437" s="498"/>
      <c r="AT437" s="498"/>
      <c r="AU437" s="498"/>
      <c r="AV437" s="499"/>
      <c r="AW437" s="487"/>
      <c r="AX437" s="498"/>
      <c r="AY437" s="498"/>
      <c r="AZ437" s="498"/>
      <c r="BA437" s="500"/>
      <c r="BB437" s="488"/>
      <c r="BC437" s="488"/>
      <c r="BD437" s="488"/>
      <c r="BE437" s="488"/>
      <c r="BF437" s="490"/>
      <c r="BG437" s="487"/>
      <c r="BH437" s="488"/>
      <c r="BI437" s="488"/>
      <c r="BJ437" s="488"/>
      <c r="BK437" s="489"/>
      <c r="BL437" s="488"/>
      <c r="BM437" s="488"/>
      <c r="BN437" s="488"/>
      <c r="BO437" s="488"/>
      <c r="BP437" s="490"/>
      <c r="BQ437" s="487"/>
      <c r="BR437" s="488"/>
      <c r="BS437" s="488"/>
      <c r="BT437" s="488"/>
      <c r="BU437" s="489"/>
      <c r="BV437" s="487"/>
      <c r="BW437" s="488"/>
      <c r="BX437" s="488"/>
      <c r="BY437" s="488"/>
      <c r="BZ437" s="489"/>
      <c r="CA437" s="26"/>
      <c r="CB437" s="488"/>
      <c r="CC437" s="488"/>
      <c r="CD437" s="488"/>
      <c r="CE437" s="488"/>
      <c r="CF437" s="490"/>
      <c r="CG437" s="487"/>
      <c r="CH437" s="488"/>
      <c r="CI437" s="488"/>
      <c r="CJ437" s="488"/>
      <c r="CK437" s="489"/>
      <c r="CL437" s="488"/>
      <c r="CM437" s="498"/>
      <c r="CN437" s="498"/>
      <c r="CO437" s="498"/>
      <c r="CP437" s="499"/>
      <c r="CQ437" s="487"/>
      <c r="CR437" s="498"/>
      <c r="CS437" s="498"/>
      <c r="CT437" s="498"/>
      <c r="CU437" s="500"/>
      <c r="CV437" s="488"/>
      <c r="CW437" s="498"/>
      <c r="CX437" s="498"/>
      <c r="CY437" s="498"/>
      <c r="CZ437" s="499"/>
      <c r="DA437" s="487"/>
      <c r="DB437" s="498"/>
      <c r="DC437" s="498"/>
      <c r="DD437" s="498"/>
      <c r="DE437" s="500"/>
      <c r="DF437" s="923"/>
      <c r="DG437" s="297"/>
      <c r="DH437" s="69"/>
      <c r="DI437" s="508"/>
      <c r="DJ437" s="509"/>
      <c r="DK437" s="509"/>
      <c r="DL437" s="510"/>
      <c r="DM437" s="511"/>
      <c r="DN437" s="511"/>
    </row>
    <row r="438" spans="1:118" ht="15" customHeight="1">
      <c r="A438" s="519"/>
      <c r="B438" s="519"/>
      <c r="C438" s="520"/>
      <c r="D438" s="919"/>
      <c r="E438" s="1068"/>
      <c r="F438" s="1069"/>
      <c r="G438" s="487"/>
      <c r="H438" s="488"/>
      <c r="I438" s="488"/>
      <c r="J438" s="488"/>
      <c r="K438" s="489"/>
      <c r="L438" s="488"/>
      <c r="M438" s="488"/>
      <c r="N438" s="488"/>
      <c r="O438" s="488"/>
      <c r="P438" s="490"/>
      <c r="Q438" s="487"/>
      <c r="R438" s="488"/>
      <c r="S438" s="488"/>
      <c r="T438" s="488"/>
      <c r="U438" s="489"/>
      <c r="V438" s="488"/>
      <c r="W438" s="488"/>
      <c r="X438" s="488"/>
      <c r="Y438" s="488"/>
      <c r="Z438" s="490"/>
      <c r="AA438" s="487"/>
      <c r="AB438" s="488"/>
      <c r="AC438" s="488"/>
      <c r="AD438" s="488"/>
      <c r="AE438" s="489"/>
      <c r="AF438" s="1"/>
      <c r="AG438" s="1"/>
      <c r="AH438" s="487"/>
      <c r="AI438" s="488"/>
      <c r="AJ438" s="488"/>
      <c r="AK438" s="488"/>
      <c r="AL438" s="489"/>
      <c r="AM438" s="487"/>
      <c r="AN438" s="488"/>
      <c r="AO438" s="488"/>
      <c r="AP438" s="488"/>
      <c r="AQ438" s="489"/>
      <c r="AR438" s="488"/>
      <c r="AS438" s="498"/>
      <c r="AT438" s="498"/>
      <c r="AU438" s="498"/>
      <c r="AV438" s="499"/>
      <c r="AW438" s="487"/>
      <c r="AX438" s="498"/>
      <c r="AY438" s="498"/>
      <c r="AZ438" s="498"/>
      <c r="BA438" s="500"/>
      <c r="BB438" s="488"/>
      <c r="BC438" s="488"/>
      <c r="BD438" s="488"/>
      <c r="BE438" s="488"/>
      <c r="BF438" s="490"/>
      <c r="BG438" s="487"/>
      <c r="BH438" s="488"/>
      <c r="BI438" s="488"/>
      <c r="BJ438" s="488"/>
      <c r="BK438" s="489"/>
      <c r="BL438" s="488"/>
      <c r="BM438" s="488"/>
      <c r="BN438" s="488"/>
      <c r="BO438" s="488"/>
      <c r="BP438" s="490"/>
      <c r="BQ438" s="487"/>
      <c r="BR438" s="488"/>
      <c r="BS438" s="488"/>
      <c r="BT438" s="488"/>
      <c r="BU438" s="489"/>
      <c r="BV438" s="487"/>
      <c r="BW438" s="488"/>
      <c r="BX438" s="488"/>
      <c r="BY438" s="488"/>
      <c r="BZ438" s="489"/>
      <c r="CA438" s="26"/>
      <c r="CB438" s="488"/>
      <c r="CC438" s="488"/>
      <c r="CD438" s="488"/>
      <c r="CE438" s="488"/>
      <c r="CF438" s="490"/>
      <c r="CG438" s="487"/>
      <c r="CH438" s="488"/>
      <c r="CI438" s="488"/>
      <c r="CJ438" s="488"/>
      <c r="CK438" s="489"/>
      <c r="CL438" s="488"/>
      <c r="CM438" s="498"/>
      <c r="CN438" s="498"/>
      <c r="CO438" s="498"/>
      <c r="CP438" s="499"/>
      <c r="CQ438" s="487"/>
      <c r="CR438" s="498"/>
      <c r="CS438" s="498"/>
      <c r="CT438" s="498"/>
      <c r="CU438" s="500"/>
      <c r="CV438" s="488"/>
      <c r="CW438" s="498"/>
      <c r="CX438" s="498"/>
      <c r="CY438" s="498"/>
      <c r="CZ438" s="499"/>
      <c r="DA438" s="487"/>
      <c r="DB438" s="498"/>
      <c r="DC438" s="498"/>
      <c r="DD438" s="498"/>
      <c r="DE438" s="500"/>
      <c r="DF438" s="923"/>
      <c r="DG438" s="297"/>
      <c r="DH438" s="69"/>
      <c r="DI438" s="508"/>
      <c r="DJ438" s="509"/>
      <c r="DK438" s="509"/>
      <c r="DL438" s="510"/>
      <c r="DM438" s="511"/>
      <c r="DN438" s="511"/>
    </row>
    <row r="439" spans="1:118" ht="15" customHeight="1">
      <c r="A439" s="519"/>
      <c r="B439" s="519"/>
      <c r="C439" s="520"/>
      <c r="D439" s="919"/>
      <c r="E439" s="1068"/>
      <c r="F439" s="1069"/>
      <c r="G439" s="487"/>
      <c r="H439" s="488"/>
      <c r="I439" s="488"/>
      <c r="J439" s="488"/>
      <c r="K439" s="489"/>
      <c r="L439" s="488"/>
      <c r="M439" s="488"/>
      <c r="N439" s="488"/>
      <c r="O439" s="488"/>
      <c r="P439" s="490"/>
      <c r="Q439" s="487"/>
      <c r="R439" s="488"/>
      <c r="S439" s="488"/>
      <c r="T439" s="488"/>
      <c r="U439" s="489"/>
      <c r="V439" s="488"/>
      <c r="W439" s="488"/>
      <c r="X439" s="488"/>
      <c r="Y439" s="488"/>
      <c r="Z439" s="490"/>
      <c r="AA439" s="487"/>
      <c r="AB439" s="488"/>
      <c r="AC439" s="488"/>
      <c r="AD439" s="488"/>
      <c r="AE439" s="489"/>
      <c r="AF439" s="1"/>
      <c r="AG439" s="1"/>
      <c r="AH439" s="487"/>
      <c r="AI439" s="488"/>
      <c r="AJ439" s="488"/>
      <c r="AK439" s="488"/>
      <c r="AL439" s="489"/>
      <c r="AM439" s="487"/>
      <c r="AN439" s="488"/>
      <c r="AO439" s="488"/>
      <c r="AP439" s="488"/>
      <c r="AQ439" s="489"/>
      <c r="AR439" s="488"/>
      <c r="AS439" s="498"/>
      <c r="AT439" s="498"/>
      <c r="AU439" s="498"/>
      <c r="AV439" s="499"/>
      <c r="AW439" s="487"/>
      <c r="AX439" s="498"/>
      <c r="AY439" s="498"/>
      <c r="AZ439" s="498"/>
      <c r="BA439" s="500"/>
      <c r="BB439" s="488"/>
      <c r="BC439" s="488"/>
      <c r="BD439" s="488"/>
      <c r="BE439" s="488"/>
      <c r="BF439" s="490"/>
      <c r="BG439" s="487"/>
      <c r="BH439" s="488"/>
      <c r="BI439" s="488"/>
      <c r="BJ439" s="488"/>
      <c r="BK439" s="489"/>
      <c r="BL439" s="488"/>
      <c r="BM439" s="488"/>
      <c r="BN439" s="488"/>
      <c r="BO439" s="488"/>
      <c r="BP439" s="490"/>
      <c r="BQ439" s="487"/>
      <c r="BR439" s="488"/>
      <c r="BS439" s="488"/>
      <c r="BT439" s="488"/>
      <c r="BU439" s="489"/>
      <c r="BV439" s="487"/>
      <c r="BW439" s="488"/>
      <c r="BX439" s="488"/>
      <c r="BY439" s="488"/>
      <c r="BZ439" s="489"/>
      <c r="CA439" s="26"/>
      <c r="CB439" s="488"/>
      <c r="CC439" s="488"/>
      <c r="CD439" s="488"/>
      <c r="CE439" s="488"/>
      <c r="CF439" s="490"/>
      <c r="CG439" s="487"/>
      <c r="CH439" s="488"/>
      <c r="CI439" s="488"/>
      <c r="CJ439" s="488"/>
      <c r="CK439" s="489"/>
      <c r="CL439" s="488"/>
      <c r="CM439" s="498"/>
      <c r="CN439" s="498"/>
      <c r="CO439" s="498"/>
      <c r="CP439" s="499"/>
      <c r="CQ439" s="487"/>
      <c r="CR439" s="498"/>
      <c r="CS439" s="498"/>
      <c r="CT439" s="498"/>
      <c r="CU439" s="500"/>
      <c r="CV439" s="488"/>
      <c r="CW439" s="498"/>
      <c r="CX439" s="498"/>
      <c r="CY439" s="498"/>
      <c r="CZ439" s="499"/>
      <c r="DA439" s="487"/>
      <c r="DB439" s="498"/>
      <c r="DC439" s="498"/>
      <c r="DD439" s="498"/>
      <c r="DE439" s="500"/>
      <c r="DF439" s="923"/>
      <c r="DG439" s="297"/>
      <c r="DH439" s="69"/>
      <c r="DI439" s="508"/>
      <c r="DJ439" s="509"/>
      <c r="DK439" s="509"/>
      <c r="DL439" s="510"/>
      <c r="DM439" s="511"/>
      <c r="DN439" s="511"/>
    </row>
    <row r="440" spans="1:118" ht="15" customHeight="1" thickBot="1">
      <c r="A440" s="522"/>
      <c r="B440" s="522"/>
      <c r="C440" s="523"/>
      <c r="D440" s="920"/>
      <c r="E440" s="1077"/>
      <c r="F440" s="1078"/>
      <c r="G440" s="491"/>
      <c r="H440" s="492"/>
      <c r="I440" s="492"/>
      <c r="J440" s="492"/>
      <c r="K440" s="493"/>
      <c r="L440" s="492"/>
      <c r="M440" s="492"/>
      <c r="N440" s="492"/>
      <c r="O440" s="492"/>
      <c r="P440" s="494"/>
      <c r="Q440" s="491"/>
      <c r="R440" s="492"/>
      <c r="S440" s="492"/>
      <c r="T440" s="492"/>
      <c r="U440" s="493"/>
      <c r="V440" s="492"/>
      <c r="W440" s="492"/>
      <c r="X440" s="492"/>
      <c r="Y440" s="492"/>
      <c r="Z440" s="494"/>
      <c r="AA440" s="491"/>
      <c r="AB440" s="492"/>
      <c r="AC440" s="492"/>
      <c r="AD440" s="492"/>
      <c r="AE440" s="493"/>
      <c r="AF440" s="1"/>
      <c r="AG440" s="1"/>
      <c r="AH440" s="491"/>
      <c r="AI440" s="492"/>
      <c r="AJ440" s="492"/>
      <c r="AK440" s="492"/>
      <c r="AL440" s="493"/>
      <c r="AM440" s="491"/>
      <c r="AN440" s="492"/>
      <c r="AO440" s="492"/>
      <c r="AP440" s="492"/>
      <c r="AQ440" s="493"/>
      <c r="AR440" s="492"/>
      <c r="AS440" s="501"/>
      <c r="AT440" s="501"/>
      <c r="AU440" s="501"/>
      <c r="AV440" s="502"/>
      <c r="AW440" s="491"/>
      <c r="AX440" s="501"/>
      <c r="AY440" s="501"/>
      <c r="AZ440" s="501"/>
      <c r="BA440" s="503"/>
      <c r="BB440" s="492"/>
      <c r="BC440" s="492"/>
      <c r="BD440" s="492"/>
      <c r="BE440" s="492"/>
      <c r="BF440" s="494"/>
      <c r="BG440" s="491"/>
      <c r="BH440" s="492"/>
      <c r="BI440" s="492"/>
      <c r="BJ440" s="492"/>
      <c r="BK440" s="493"/>
      <c r="BL440" s="492"/>
      <c r="BM440" s="492"/>
      <c r="BN440" s="492"/>
      <c r="BO440" s="492"/>
      <c r="BP440" s="494"/>
      <c r="BQ440" s="491"/>
      <c r="BR440" s="492"/>
      <c r="BS440" s="492"/>
      <c r="BT440" s="492"/>
      <c r="BU440" s="493"/>
      <c r="BV440" s="491"/>
      <c r="BW440" s="492"/>
      <c r="BX440" s="492"/>
      <c r="BY440" s="492"/>
      <c r="BZ440" s="493"/>
      <c r="CA440" s="27"/>
      <c r="CB440" s="492"/>
      <c r="CC440" s="492"/>
      <c r="CD440" s="492"/>
      <c r="CE440" s="492"/>
      <c r="CF440" s="494"/>
      <c r="CG440" s="491"/>
      <c r="CH440" s="492"/>
      <c r="CI440" s="492"/>
      <c r="CJ440" s="492"/>
      <c r="CK440" s="493"/>
      <c r="CL440" s="492"/>
      <c r="CM440" s="501"/>
      <c r="CN440" s="501"/>
      <c r="CO440" s="501"/>
      <c r="CP440" s="502"/>
      <c r="CQ440" s="491"/>
      <c r="CR440" s="501"/>
      <c r="CS440" s="501"/>
      <c r="CT440" s="501"/>
      <c r="CU440" s="503"/>
      <c r="CV440" s="492"/>
      <c r="CW440" s="501"/>
      <c r="CX440" s="501"/>
      <c r="CY440" s="501"/>
      <c r="CZ440" s="502"/>
      <c r="DA440" s="491"/>
      <c r="DB440" s="501"/>
      <c r="DC440" s="501"/>
      <c r="DD440" s="501"/>
      <c r="DE440" s="503"/>
      <c r="DF440" s="922"/>
      <c r="DG440" s="298"/>
      <c r="DH440" s="70"/>
      <c r="DI440" s="512"/>
      <c r="DJ440" s="513"/>
      <c r="DK440" s="513"/>
      <c r="DL440" s="514"/>
      <c r="DM440" s="515"/>
      <c r="DN440" s="515"/>
    </row>
    <row r="441" spans="1:118" ht="15" customHeight="1">
      <c r="A441" s="516"/>
      <c r="B441" s="516"/>
      <c r="C441" s="517"/>
      <c r="D441" s="921"/>
      <c r="E441" s="1079"/>
      <c r="F441" s="1080"/>
      <c r="G441" s="486"/>
      <c r="H441" s="483"/>
      <c r="I441" s="483"/>
      <c r="J441" s="483"/>
      <c r="K441" s="484"/>
      <c r="L441" s="483"/>
      <c r="M441" s="483"/>
      <c r="N441" s="483"/>
      <c r="O441" s="483"/>
      <c r="P441" s="485"/>
      <c r="Q441" s="486"/>
      <c r="R441" s="483"/>
      <c r="S441" s="483"/>
      <c r="T441" s="483"/>
      <c r="U441" s="484"/>
      <c r="V441" s="483"/>
      <c r="W441" s="483"/>
      <c r="X441" s="483"/>
      <c r="Y441" s="483"/>
      <c r="Z441" s="485"/>
      <c r="AA441" s="486"/>
      <c r="AB441" s="483"/>
      <c r="AC441" s="483"/>
      <c r="AD441" s="483"/>
      <c r="AE441" s="484"/>
      <c r="AF441" s="1"/>
      <c r="AG441" s="1"/>
      <c r="AH441" s="486"/>
      <c r="AI441" s="483"/>
      <c r="AJ441" s="483"/>
      <c r="AK441" s="483"/>
      <c r="AL441" s="484"/>
      <c r="AM441" s="486"/>
      <c r="AN441" s="483"/>
      <c r="AO441" s="483"/>
      <c r="AP441" s="483"/>
      <c r="AQ441" s="484"/>
      <c r="AR441" s="483"/>
      <c r="AS441" s="495"/>
      <c r="AT441" s="495"/>
      <c r="AU441" s="495"/>
      <c r="AV441" s="496"/>
      <c r="AW441" s="486"/>
      <c r="AX441" s="495"/>
      <c r="AY441" s="495"/>
      <c r="AZ441" s="495"/>
      <c r="BA441" s="497"/>
      <c r="BB441" s="483"/>
      <c r="BC441" s="483"/>
      <c r="BD441" s="483"/>
      <c r="BE441" s="483"/>
      <c r="BF441" s="485"/>
      <c r="BG441" s="486"/>
      <c r="BH441" s="483"/>
      <c r="BI441" s="483"/>
      <c r="BJ441" s="483"/>
      <c r="BK441" s="484"/>
      <c r="BL441" s="483"/>
      <c r="BM441" s="483"/>
      <c r="BN441" s="483"/>
      <c r="BO441" s="483"/>
      <c r="BP441" s="485"/>
      <c r="BQ441" s="486"/>
      <c r="BR441" s="483"/>
      <c r="BS441" s="483"/>
      <c r="BT441" s="483"/>
      <c r="BU441" s="484"/>
      <c r="BV441" s="486"/>
      <c r="BW441" s="483"/>
      <c r="BX441" s="483"/>
      <c r="BY441" s="483"/>
      <c r="BZ441" s="484"/>
      <c r="CA441" s="25"/>
      <c r="CB441" s="483"/>
      <c r="CC441" s="483"/>
      <c r="CD441" s="483"/>
      <c r="CE441" s="483"/>
      <c r="CF441" s="485"/>
      <c r="CG441" s="486"/>
      <c r="CH441" s="483"/>
      <c r="CI441" s="483"/>
      <c r="CJ441" s="483"/>
      <c r="CK441" s="484"/>
      <c r="CL441" s="483"/>
      <c r="CM441" s="495"/>
      <c r="CN441" s="495"/>
      <c r="CO441" s="495"/>
      <c r="CP441" s="496"/>
      <c r="CQ441" s="486"/>
      <c r="CR441" s="495"/>
      <c r="CS441" s="495"/>
      <c r="CT441" s="495"/>
      <c r="CU441" s="497"/>
      <c r="CV441" s="483"/>
      <c r="CW441" s="495"/>
      <c r="CX441" s="495"/>
      <c r="CY441" s="495"/>
      <c r="CZ441" s="496"/>
      <c r="DA441" s="486"/>
      <c r="DB441" s="495"/>
      <c r="DC441" s="495"/>
      <c r="DD441" s="495"/>
      <c r="DE441" s="497"/>
      <c r="DF441" s="924"/>
      <c r="DG441" s="296"/>
      <c r="DH441" s="68"/>
      <c r="DI441" s="504"/>
      <c r="DJ441" s="505"/>
      <c r="DK441" s="505"/>
      <c r="DL441" s="506"/>
      <c r="DM441" s="507"/>
      <c r="DN441" s="507"/>
    </row>
    <row r="442" spans="1:118" ht="15" customHeight="1">
      <c r="A442" s="519"/>
      <c r="B442" s="519"/>
      <c r="C442" s="520"/>
      <c r="D442" s="919"/>
      <c r="E442" s="1068"/>
      <c r="F442" s="1069"/>
      <c r="G442" s="487"/>
      <c r="H442" s="488"/>
      <c r="I442" s="488"/>
      <c r="J442" s="488"/>
      <c r="K442" s="489"/>
      <c r="L442" s="488"/>
      <c r="M442" s="488"/>
      <c r="N442" s="488"/>
      <c r="O442" s="488"/>
      <c r="P442" s="490"/>
      <c r="Q442" s="487"/>
      <c r="R442" s="488"/>
      <c r="S442" s="488"/>
      <c r="T442" s="488"/>
      <c r="U442" s="489"/>
      <c r="V442" s="488"/>
      <c r="W442" s="488"/>
      <c r="X442" s="488"/>
      <c r="Y442" s="488"/>
      <c r="Z442" s="490"/>
      <c r="AA442" s="487"/>
      <c r="AB442" s="488"/>
      <c r="AC442" s="488"/>
      <c r="AD442" s="488"/>
      <c r="AE442" s="489"/>
      <c r="AF442" s="1"/>
      <c r="AG442" s="1"/>
      <c r="AH442" s="487"/>
      <c r="AI442" s="488"/>
      <c r="AJ442" s="488"/>
      <c r="AK442" s="488"/>
      <c r="AL442" s="489"/>
      <c r="AM442" s="487"/>
      <c r="AN442" s="488"/>
      <c r="AO442" s="488"/>
      <c r="AP442" s="488"/>
      <c r="AQ442" s="489"/>
      <c r="AR442" s="488"/>
      <c r="AS442" s="498"/>
      <c r="AT442" s="498"/>
      <c r="AU442" s="498"/>
      <c r="AV442" s="499"/>
      <c r="AW442" s="487"/>
      <c r="AX442" s="498"/>
      <c r="AY442" s="498"/>
      <c r="AZ442" s="498"/>
      <c r="BA442" s="500"/>
      <c r="BB442" s="488"/>
      <c r="BC442" s="488"/>
      <c r="BD442" s="488"/>
      <c r="BE442" s="488"/>
      <c r="BF442" s="490"/>
      <c r="BG442" s="487"/>
      <c r="BH442" s="488"/>
      <c r="BI442" s="488"/>
      <c r="BJ442" s="488"/>
      <c r="BK442" s="489"/>
      <c r="BL442" s="488"/>
      <c r="BM442" s="488"/>
      <c r="BN442" s="488"/>
      <c r="BO442" s="488"/>
      <c r="BP442" s="490"/>
      <c r="BQ442" s="487"/>
      <c r="BR442" s="488"/>
      <c r="BS442" s="488"/>
      <c r="BT442" s="488"/>
      <c r="BU442" s="489"/>
      <c r="BV442" s="487"/>
      <c r="BW442" s="488"/>
      <c r="BX442" s="488"/>
      <c r="BY442" s="488"/>
      <c r="BZ442" s="489"/>
      <c r="CA442" s="26"/>
      <c r="CB442" s="488"/>
      <c r="CC442" s="488"/>
      <c r="CD442" s="488"/>
      <c r="CE442" s="488"/>
      <c r="CF442" s="490"/>
      <c r="CG442" s="487"/>
      <c r="CH442" s="488"/>
      <c r="CI442" s="488"/>
      <c r="CJ442" s="488"/>
      <c r="CK442" s="489"/>
      <c r="CL442" s="488"/>
      <c r="CM442" s="498"/>
      <c r="CN442" s="498"/>
      <c r="CO442" s="498"/>
      <c r="CP442" s="499"/>
      <c r="CQ442" s="487"/>
      <c r="CR442" s="498"/>
      <c r="CS442" s="498"/>
      <c r="CT442" s="498"/>
      <c r="CU442" s="500"/>
      <c r="CV442" s="488"/>
      <c r="CW442" s="498"/>
      <c r="CX442" s="498"/>
      <c r="CY442" s="498"/>
      <c r="CZ442" s="499"/>
      <c r="DA442" s="487"/>
      <c r="DB442" s="498"/>
      <c r="DC442" s="498"/>
      <c r="DD442" s="498"/>
      <c r="DE442" s="500"/>
      <c r="DF442" s="923"/>
      <c r="DG442" s="297"/>
      <c r="DH442" s="69"/>
      <c r="DI442" s="508"/>
      <c r="DJ442" s="509"/>
      <c r="DK442" s="509"/>
      <c r="DL442" s="510"/>
      <c r="DM442" s="511"/>
      <c r="DN442" s="511"/>
    </row>
    <row r="443" spans="1:118" ht="15" customHeight="1">
      <c r="A443" s="519"/>
      <c r="B443" s="519"/>
      <c r="C443" s="520"/>
      <c r="D443" s="919"/>
      <c r="E443" s="1068"/>
      <c r="F443" s="1069"/>
      <c r="G443" s="487"/>
      <c r="H443" s="488"/>
      <c r="I443" s="488"/>
      <c r="J443" s="488"/>
      <c r="K443" s="489"/>
      <c r="L443" s="488"/>
      <c r="M443" s="488"/>
      <c r="N443" s="488"/>
      <c r="O443" s="488"/>
      <c r="P443" s="490"/>
      <c r="Q443" s="487"/>
      <c r="R443" s="488"/>
      <c r="S443" s="488"/>
      <c r="T443" s="488"/>
      <c r="U443" s="489"/>
      <c r="V443" s="488"/>
      <c r="W443" s="488"/>
      <c r="X443" s="488"/>
      <c r="Y443" s="488"/>
      <c r="Z443" s="490"/>
      <c r="AA443" s="487"/>
      <c r="AB443" s="488"/>
      <c r="AC443" s="488"/>
      <c r="AD443" s="488"/>
      <c r="AE443" s="489"/>
      <c r="AF443" s="1"/>
      <c r="AG443" s="1"/>
      <c r="AH443" s="487"/>
      <c r="AI443" s="488"/>
      <c r="AJ443" s="488"/>
      <c r="AK443" s="488"/>
      <c r="AL443" s="489"/>
      <c r="AM443" s="487"/>
      <c r="AN443" s="488"/>
      <c r="AO443" s="488"/>
      <c r="AP443" s="488"/>
      <c r="AQ443" s="489"/>
      <c r="AR443" s="488"/>
      <c r="AS443" s="498"/>
      <c r="AT443" s="498"/>
      <c r="AU443" s="498"/>
      <c r="AV443" s="499"/>
      <c r="AW443" s="487"/>
      <c r="AX443" s="498"/>
      <c r="AY443" s="498"/>
      <c r="AZ443" s="498"/>
      <c r="BA443" s="500"/>
      <c r="BB443" s="488"/>
      <c r="BC443" s="488"/>
      <c r="BD443" s="488"/>
      <c r="BE443" s="488"/>
      <c r="BF443" s="490"/>
      <c r="BG443" s="487"/>
      <c r="BH443" s="488"/>
      <c r="BI443" s="488"/>
      <c r="BJ443" s="488"/>
      <c r="BK443" s="489"/>
      <c r="BL443" s="488"/>
      <c r="BM443" s="488"/>
      <c r="BN443" s="488"/>
      <c r="BO443" s="488"/>
      <c r="BP443" s="490"/>
      <c r="BQ443" s="487"/>
      <c r="BR443" s="488"/>
      <c r="BS443" s="488"/>
      <c r="BT443" s="488"/>
      <c r="BU443" s="489"/>
      <c r="BV443" s="487"/>
      <c r="BW443" s="488"/>
      <c r="BX443" s="488"/>
      <c r="BY443" s="488"/>
      <c r="BZ443" s="489"/>
      <c r="CA443" s="26"/>
      <c r="CB443" s="488"/>
      <c r="CC443" s="488"/>
      <c r="CD443" s="488"/>
      <c r="CE443" s="488"/>
      <c r="CF443" s="490"/>
      <c r="CG443" s="487"/>
      <c r="CH443" s="488"/>
      <c r="CI443" s="488"/>
      <c r="CJ443" s="488"/>
      <c r="CK443" s="489"/>
      <c r="CL443" s="488"/>
      <c r="CM443" s="498"/>
      <c r="CN443" s="498"/>
      <c r="CO443" s="498"/>
      <c r="CP443" s="499"/>
      <c r="CQ443" s="487"/>
      <c r="CR443" s="498"/>
      <c r="CS443" s="498"/>
      <c r="CT443" s="498"/>
      <c r="CU443" s="500"/>
      <c r="CV443" s="488"/>
      <c r="CW443" s="498"/>
      <c r="CX443" s="498"/>
      <c r="CY443" s="498"/>
      <c r="CZ443" s="499"/>
      <c r="DA443" s="487"/>
      <c r="DB443" s="498"/>
      <c r="DC443" s="498"/>
      <c r="DD443" s="498"/>
      <c r="DE443" s="500"/>
      <c r="DF443" s="923"/>
      <c r="DG443" s="297"/>
      <c r="DH443" s="69"/>
      <c r="DI443" s="508"/>
      <c r="DJ443" s="509"/>
      <c r="DK443" s="509"/>
      <c r="DL443" s="510"/>
      <c r="DM443" s="511"/>
      <c r="DN443" s="511"/>
    </row>
    <row r="444" spans="1:118" ht="15" customHeight="1">
      <c r="A444" s="519"/>
      <c r="B444" s="519"/>
      <c r="C444" s="520"/>
      <c r="D444" s="919"/>
      <c r="E444" s="1068"/>
      <c r="F444" s="1069"/>
      <c r="G444" s="487"/>
      <c r="H444" s="488"/>
      <c r="I444" s="488"/>
      <c r="J444" s="488"/>
      <c r="K444" s="489"/>
      <c r="L444" s="488"/>
      <c r="M444" s="488"/>
      <c r="N444" s="488"/>
      <c r="O444" s="488"/>
      <c r="P444" s="490"/>
      <c r="Q444" s="487"/>
      <c r="R444" s="488"/>
      <c r="S444" s="488"/>
      <c r="T444" s="488"/>
      <c r="U444" s="489"/>
      <c r="V444" s="488"/>
      <c r="W444" s="488"/>
      <c r="X444" s="488"/>
      <c r="Y444" s="488"/>
      <c r="Z444" s="490"/>
      <c r="AA444" s="487"/>
      <c r="AB444" s="488"/>
      <c r="AC444" s="488"/>
      <c r="AD444" s="488"/>
      <c r="AE444" s="489"/>
      <c r="AF444" s="1"/>
      <c r="AG444" s="1"/>
      <c r="AH444" s="487"/>
      <c r="AI444" s="488"/>
      <c r="AJ444" s="488"/>
      <c r="AK444" s="488"/>
      <c r="AL444" s="489"/>
      <c r="AM444" s="487"/>
      <c r="AN444" s="488"/>
      <c r="AO444" s="488"/>
      <c r="AP444" s="488"/>
      <c r="AQ444" s="489"/>
      <c r="AR444" s="488"/>
      <c r="AS444" s="498"/>
      <c r="AT444" s="498"/>
      <c r="AU444" s="498"/>
      <c r="AV444" s="499"/>
      <c r="AW444" s="487"/>
      <c r="AX444" s="498"/>
      <c r="AY444" s="498"/>
      <c r="AZ444" s="498"/>
      <c r="BA444" s="500"/>
      <c r="BB444" s="488"/>
      <c r="BC444" s="488"/>
      <c r="BD444" s="488"/>
      <c r="BE444" s="488"/>
      <c r="BF444" s="490"/>
      <c r="BG444" s="487"/>
      <c r="BH444" s="488"/>
      <c r="BI444" s="488"/>
      <c r="BJ444" s="488"/>
      <c r="BK444" s="489"/>
      <c r="BL444" s="488"/>
      <c r="BM444" s="488"/>
      <c r="BN444" s="488"/>
      <c r="BO444" s="488"/>
      <c r="BP444" s="490"/>
      <c r="BQ444" s="487"/>
      <c r="BR444" s="488"/>
      <c r="BS444" s="488"/>
      <c r="BT444" s="488"/>
      <c r="BU444" s="489"/>
      <c r="BV444" s="487"/>
      <c r="BW444" s="488"/>
      <c r="BX444" s="488"/>
      <c r="BY444" s="488"/>
      <c r="BZ444" s="489"/>
      <c r="CA444" s="26"/>
      <c r="CB444" s="488"/>
      <c r="CC444" s="488"/>
      <c r="CD444" s="488"/>
      <c r="CE444" s="488"/>
      <c r="CF444" s="490"/>
      <c r="CG444" s="487"/>
      <c r="CH444" s="488"/>
      <c r="CI444" s="488"/>
      <c r="CJ444" s="488"/>
      <c r="CK444" s="489"/>
      <c r="CL444" s="488"/>
      <c r="CM444" s="498"/>
      <c r="CN444" s="498"/>
      <c r="CO444" s="498"/>
      <c r="CP444" s="499"/>
      <c r="CQ444" s="487"/>
      <c r="CR444" s="498"/>
      <c r="CS444" s="498"/>
      <c r="CT444" s="498"/>
      <c r="CU444" s="500"/>
      <c r="CV444" s="488"/>
      <c r="CW444" s="498"/>
      <c r="CX444" s="498"/>
      <c r="CY444" s="498"/>
      <c r="CZ444" s="499"/>
      <c r="DA444" s="487"/>
      <c r="DB444" s="498"/>
      <c r="DC444" s="498"/>
      <c r="DD444" s="498"/>
      <c r="DE444" s="500"/>
      <c r="DF444" s="923"/>
      <c r="DG444" s="297"/>
      <c r="DH444" s="69"/>
      <c r="DI444" s="508"/>
      <c r="DJ444" s="509"/>
      <c r="DK444" s="509"/>
      <c r="DL444" s="510"/>
      <c r="DM444" s="511"/>
      <c r="DN444" s="511"/>
    </row>
    <row r="445" spans="1:118" ht="15" customHeight="1" thickBot="1">
      <c r="A445" s="522"/>
      <c r="B445" s="522"/>
      <c r="C445" s="523"/>
      <c r="D445" s="920"/>
      <c r="E445" s="1077"/>
      <c r="F445" s="1078"/>
      <c r="G445" s="491"/>
      <c r="H445" s="492"/>
      <c r="I445" s="492"/>
      <c r="J445" s="492"/>
      <c r="K445" s="493"/>
      <c r="L445" s="492"/>
      <c r="M445" s="492"/>
      <c r="N445" s="492"/>
      <c r="O445" s="492"/>
      <c r="P445" s="494"/>
      <c r="Q445" s="491"/>
      <c r="R445" s="492"/>
      <c r="S445" s="492"/>
      <c r="T445" s="492"/>
      <c r="U445" s="493"/>
      <c r="V445" s="492"/>
      <c r="W445" s="492"/>
      <c r="X445" s="492"/>
      <c r="Y445" s="492"/>
      <c r="Z445" s="494"/>
      <c r="AA445" s="491"/>
      <c r="AB445" s="492"/>
      <c r="AC445" s="492"/>
      <c r="AD445" s="492"/>
      <c r="AE445" s="493"/>
      <c r="AF445" s="1"/>
      <c r="AG445" s="1"/>
      <c r="AH445" s="491"/>
      <c r="AI445" s="492"/>
      <c r="AJ445" s="492"/>
      <c r="AK445" s="492"/>
      <c r="AL445" s="493"/>
      <c r="AM445" s="491"/>
      <c r="AN445" s="492"/>
      <c r="AO445" s="492"/>
      <c r="AP445" s="492"/>
      <c r="AQ445" s="493"/>
      <c r="AR445" s="492"/>
      <c r="AS445" s="501"/>
      <c r="AT445" s="501"/>
      <c r="AU445" s="501"/>
      <c r="AV445" s="502"/>
      <c r="AW445" s="491"/>
      <c r="AX445" s="501"/>
      <c r="AY445" s="501"/>
      <c r="AZ445" s="501"/>
      <c r="BA445" s="503"/>
      <c r="BB445" s="492"/>
      <c r="BC445" s="492"/>
      <c r="BD445" s="492"/>
      <c r="BE445" s="492"/>
      <c r="BF445" s="494"/>
      <c r="BG445" s="491"/>
      <c r="BH445" s="492"/>
      <c r="BI445" s="492"/>
      <c r="BJ445" s="492"/>
      <c r="BK445" s="493"/>
      <c r="BL445" s="492"/>
      <c r="BM445" s="492"/>
      <c r="BN445" s="492"/>
      <c r="BO445" s="492"/>
      <c r="BP445" s="494"/>
      <c r="BQ445" s="491"/>
      <c r="BR445" s="492"/>
      <c r="BS445" s="492"/>
      <c r="BT445" s="492"/>
      <c r="BU445" s="493"/>
      <c r="BV445" s="491"/>
      <c r="BW445" s="492"/>
      <c r="BX445" s="492"/>
      <c r="BY445" s="492"/>
      <c r="BZ445" s="493"/>
      <c r="CA445" s="27"/>
      <c r="CB445" s="492"/>
      <c r="CC445" s="492"/>
      <c r="CD445" s="492"/>
      <c r="CE445" s="492"/>
      <c r="CF445" s="494"/>
      <c r="CG445" s="491"/>
      <c r="CH445" s="492"/>
      <c r="CI445" s="492"/>
      <c r="CJ445" s="492"/>
      <c r="CK445" s="493"/>
      <c r="CL445" s="492"/>
      <c r="CM445" s="501"/>
      <c r="CN445" s="501"/>
      <c r="CO445" s="501"/>
      <c r="CP445" s="502"/>
      <c r="CQ445" s="491"/>
      <c r="CR445" s="501"/>
      <c r="CS445" s="501"/>
      <c r="CT445" s="501"/>
      <c r="CU445" s="503"/>
      <c r="CV445" s="492"/>
      <c r="CW445" s="501"/>
      <c r="CX445" s="501"/>
      <c r="CY445" s="501"/>
      <c r="CZ445" s="502"/>
      <c r="DA445" s="491"/>
      <c r="DB445" s="501"/>
      <c r="DC445" s="501"/>
      <c r="DD445" s="501"/>
      <c r="DE445" s="503"/>
      <c r="DF445" s="922"/>
      <c r="DG445" s="298"/>
      <c r="DH445" s="70"/>
      <c r="DI445" s="512"/>
      <c r="DJ445" s="513"/>
      <c r="DK445" s="513"/>
      <c r="DL445" s="514"/>
      <c r="DM445" s="515"/>
      <c r="DN445" s="515"/>
    </row>
    <row r="446" spans="1:118" ht="15" customHeight="1">
      <c r="A446" s="516"/>
      <c r="B446" s="516"/>
      <c r="C446" s="517"/>
      <c r="D446" s="921"/>
      <c r="E446" s="1079"/>
      <c r="F446" s="1080"/>
      <c r="G446" s="486"/>
      <c r="H446" s="483"/>
      <c r="I446" s="483"/>
      <c r="J446" s="483"/>
      <c r="K446" s="484"/>
      <c r="L446" s="483"/>
      <c r="M446" s="483"/>
      <c r="N446" s="483"/>
      <c r="O446" s="483"/>
      <c r="P446" s="485"/>
      <c r="Q446" s="486"/>
      <c r="R446" s="483"/>
      <c r="S446" s="483"/>
      <c r="T446" s="483"/>
      <c r="U446" s="484"/>
      <c r="V446" s="483"/>
      <c r="W446" s="483"/>
      <c r="X446" s="483"/>
      <c r="Y446" s="483"/>
      <c r="Z446" s="485"/>
      <c r="AA446" s="486"/>
      <c r="AB446" s="483"/>
      <c r="AC446" s="483"/>
      <c r="AD446" s="483"/>
      <c r="AE446" s="484"/>
      <c r="AF446" s="1"/>
      <c r="AG446" s="1"/>
      <c r="AH446" s="486"/>
      <c r="AI446" s="483"/>
      <c r="AJ446" s="483"/>
      <c r="AK446" s="483"/>
      <c r="AL446" s="484"/>
      <c r="AM446" s="486"/>
      <c r="AN446" s="483"/>
      <c r="AO446" s="483"/>
      <c r="AP446" s="483"/>
      <c r="AQ446" s="484"/>
      <c r="AR446" s="483"/>
      <c r="AS446" s="495"/>
      <c r="AT446" s="495"/>
      <c r="AU446" s="495"/>
      <c r="AV446" s="496"/>
      <c r="AW446" s="486"/>
      <c r="AX446" s="495"/>
      <c r="AY446" s="495"/>
      <c r="AZ446" s="495"/>
      <c r="BA446" s="497"/>
      <c r="BB446" s="483"/>
      <c r="BC446" s="483"/>
      <c r="BD446" s="483"/>
      <c r="BE446" s="483"/>
      <c r="BF446" s="485"/>
      <c r="BG446" s="486"/>
      <c r="BH446" s="483"/>
      <c r="BI446" s="483"/>
      <c r="BJ446" s="483"/>
      <c r="BK446" s="484"/>
      <c r="BL446" s="483"/>
      <c r="BM446" s="483"/>
      <c r="BN446" s="483"/>
      <c r="BO446" s="483"/>
      <c r="BP446" s="485"/>
      <c r="BQ446" s="486"/>
      <c r="BR446" s="483"/>
      <c r="BS446" s="483"/>
      <c r="BT446" s="483"/>
      <c r="BU446" s="484"/>
      <c r="BV446" s="486"/>
      <c r="BW446" s="483"/>
      <c r="BX446" s="483"/>
      <c r="BY446" s="483"/>
      <c r="BZ446" s="484"/>
      <c r="CA446" s="25"/>
      <c r="CB446" s="483"/>
      <c r="CC446" s="483"/>
      <c r="CD446" s="483"/>
      <c r="CE446" s="483"/>
      <c r="CF446" s="485"/>
      <c r="CG446" s="486"/>
      <c r="CH446" s="483"/>
      <c r="CI446" s="483"/>
      <c r="CJ446" s="483"/>
      <c r="CK446" s="484"/>
      <c r="CL446" s="483"/>
      <c r="CM446" s="495"/>
      <c r="CN446" s="495"/>
      <c r="CO446" s="495"/>
      <c r="CP446" s="496"/>
      <c r="CQ446" s="486"/>
      <c r="CR446" s="495"/>
      <c r="CS446" s="495"/>
      <c r="CT446" s="495"/>
      <c r="CU446" s="497"/>
      <c r="CV446" s="483"/>
      <c r="CW446" s="495"/>
      <c r="CX446" s="495"/>
      <c r="CY446" s="495"/>
      <c r="CZ446" s="496"/>
      <c r="DA446" s="486"/>
      <c r="DB446" s="495"/>
      <c r="DC446" s="495"/>
      <c r="DD446" s="495"/>
      <c r="DE446" s="497"/>
      <c r="DF446" s="924"/>
      <c r="DG446" s="296"/>
      <c r="DH446" s="68"/>
      <c r="DI446" s="504"/>
      <c r="DJ446" s="505"/>
      <c r="DK446" s="505"/>
      <c r="DL446" s="506"/>
      <c r="DM446" s="507"/>
      <c r="DN446" s="507"/>
    </row>
    <row r="447" spans="1:118" ht="15" customHeight="1">
      <c r="A447" s="519"/>
      <c r="B447" s="519"/>
      <c r="C447" s="520"/>
      <c r="D447" s="919"/>
      <c r="E447" s="1068"/>
      <c r="F447" s="1069"/>
      <c r="G447" s="487"/>
      <c r="H447" s="488"/>
      <c r="I447" s="488"/>
      <c r="J447" s="488"/>
      <c r="K447" s="489"/>
      <c r="L447" s="488"/>
      <c r="M447" s="488"/>
      <c r="N447" s="488"/>
      <c r="O447" s="488"/>
      <c r="P447" s="490"/>
      <c r="Q447" s="487"/>
      <c r="R447" s="488"/>
      <c r="S447" s="488"/>
      <c r="T447" s="488"/>
      <c r="U447" s="489"/>
      <c r="V447" s="488"/>
      <c r="W447" s="488"/>
      <c r="X447" s="488"/>
      <c r="Y447" s="488"/>
      <c r="Z447" s="490"/>
      <c r="AA447" s="487"/>
      <c r="AB447" s="488"/>
      <c r="AC447" s="488"/>
      <c r="AD447" s="488"/>
      <c r="AE447" s="489"/>
      <c r="AF447" s="1"/>
      <c r="AG447" s="1"/>
      <c r="AH447" s="487"/>
      <c r="AI447" s="488"/>
      <c r="AJ447" s="488"/>
      <c r="AK447" s="488"/>
      <c r="AL447" s="489"/>
      <c r="AM447" s="487"/>
      <c r="AN447" s="488"/>
      <c r="AO447" s="488"/>
      <c r="AP447" s="488"/>
      <c r="AQ447" s="489"/>
      <c r="AR447" s="488"/>
      <c r="AS447" s="498"/>
      <c r="AT447" s="498"/>
      <c r="AU447" s="498"/>
      <c r="AV447" s="499"/>
      <c r="AW447" s="487"/>
      <c r="AX447" s="498"/>
      <c r="AY447" s="498"/>
      <c r="AZ447" s="498"/>
      <c r="BA447" s="500"/>
      <c r="BB447" s="488"/>
      <c r="BC447" s="488"/>
      <c r="BD447" s="488"/>
      <c r="BE447" s="488"/>
      <c r="BF447" s="490"/>
      <c r="BG447" s="487"/>
      <c r="BH447" s="488"/>
      <c r="BI447" s="488"/>
      <c r="BJ447" s="488"/>
      <c r="BK447" s="489"/>
      <c r="BL447" s="488"/>
      <c r="BM447" s="488"/>
      <c r="BN447" s="488"/>
      <c r="BO447" s="488"/>
      <c r="BP447" s="490"/>
      <c r="BQ447" s="487"/>
      <c r="BR447" s="488"/>
      <c r="BS447" s="488"/>
      <c r="BT447" s="488"/>
      <c r="BU447" s="489"/>
      <c r="BV447" s="487"/>
      <c r="BW447" s="488"/>
      <c r="BX447" s="488"/>
      <c r="BY447" s="488"/>
      <c r="BZ447" s="489"/>
      <c r="CA447" s="26"/>
      <c r="CB447" s="488"/>
      <c r="CC447" s="488"/>
      <c r="CD447" s="488"/>
      <c r="CE447" s="488"/>
      <c r="CF447" s="490"/>
      <c r="CG447" s="487"/>
      <c r="CH447" s="488"/>
      <c r="CI447" s="488"/>
      <c r="CJ447" s="488"/>
      <c r="CK447" s="489"/>
      <c r="CL447" s="488"/>
      <c r="CM447" s="498"/>
      <c r="CN447" s="498"/>
      <c r="CO447" s="498"/>
      <c r="CP447" s="499"/>
      <c r="CQ447" s="487"/>
      <c r="CR447" s="498"/>
      <c r="CS447" s="498"/>
      <c r="CT447" s="498"/>
      <c r="CU447" s="500"/>
      <c r="CV447" s="488"/>
      <c r="CW447" s="498"/>
      <c r="CX447" s="498"/>
      <c r="CY447" s="498"/>
      <c r="CZ447" s="499"/>
      <c r="DA447" s="487"/>
      <c r="DB447" s="498"/>
      <c r="DC447" s="498"/>
      <c r="DD447" s="498"/>
      <c r="DE447" s="500"/>
      <c r="DF447" s="923"/>
      <c r="DG447" s="297"/>
      <c r="DH447" s="69"/>
      <c r="DI447" s="508"/>
      <c r="DJ447" s="509"/>
      <c r="DK447" s="509"/>
      <c r="DL447" s="510"/>
      <c r="DM447" s="511"/>
      <c r="DN447" s="511"/>
    </row>
    <row r="448" spans="1:118" ht="15" customHeight="1">
      <c r="A448" s="519"/>
      <c r="B448" s="519"/>
      <c r="C448" s="520"/>
      <c r="D448" s="919"/>
      <c r="E448" s="1068"/>
      <c r="F448" s="1069"/>
      <c r="G448" s="487"/>
      <c r="H448" s="488"/>
      <c r="I448" s="488"/>
      <c r="J448" s="488"/>
      <c r="K448" s="489"/>
      <c r="L448" s="488"/>
      <c r="M448" s="488"/>
      <c r="N448" s="488"/>
      <c r="O448" s="488"/>
      <c r="P448" s="490"/>
      <c r="Q448" s="487"/>
      <c r="R448" s="488"/>
      <c r="S448" s="488"/>
      <c r="T448" s="488"/>
      <c r="U448" s="489"/>
      <c r="V448" s="488"/>
      <c r="W448" s="488"/>
      <c r="X448" s="488"/>
      <c r="Y448" s="488"/>
      <c r="Z448" s="490"/>
      <c r="AA448" s="487"/>
      <c r="AB448" s="488"/>
      <c r="AC448" s="488"/>
      <c r="AD448" s="488"/>
      <c r="AE448" s="489"/>
      <c r="AF448" s="1"/>
      <c r="AG448" s="1"/>
      <c r="AH448" s="487"/>
      <c r="AI448" s="488"/>
      <c r="AJ448" s="488"/>
      <c r="AK448" s="488"/>
      <c r="AL448" s="489"/>
      <c r="AM448" s="487"/>
      <c r="AN448" s="488"/>
      <c r="AO448" s="488"/>
      <c r="AP448" s="488"/>
      <c r="AQ448" s="489"/>
      <c r="AR448" s="488"/>
      <c r="AS448" s="498"/>
      <c r="AT448" s="498"/>
      <c r="AU448" s="498"/>
      <c r="AV448" s="499"/>
      <c r="AW448" s="487"/>
      <c r="AX448" s="498"/>
      <c r="AY448" s="498"/>
      <c r="AZ448" s="498"/>
      <c r="BA448" s="500"/>
      <c r="BB448" s="488"/>
      <c r="BC448" s="488"/>
      <c r="BD448" s="488"/>
      <c r="BE448" s="488"/>
      <c r="BF448" s="490"/>
      <c r="BG448" s="487"/>
      <c r="BH448" s="488"/>
      <c r="BI448" s="488"/>
      <c r="BJ448" s="488"/>
      <c r="BK448" s="489"/>
      <c r="BL448" s="488"/>
      <c r="BM448" s="488"/>
      <c r="BN448" s="488"/>
      <c r="BO448" s="488"/>
      <c r="BP448" s="490"/>
      <c r="BQ448" s="487"/>
      <c r="BR448" s="488"/>
      <c r="BS448" s="488"/>
      <c r="BT448" s="488"/>
      <c r="BU448" s="489"/>
      <c r="BV448" s="487"/>
      <c r="BW448" s="488"/>
      <c r="BX448" s="488"/>
      <c r="BY448" s="488"/>
      <c r="BZ448" s="489"/>
      <c r="CA448" s="26"/>
      <c r="CB448" s="488"/>
      <c r="CC448" s="488"/>
      <c r="CD448" s="488"/>
      <c r="CE448" s="488"/>
      <c r="CF448" s="490"/>
      <c r="CG448" s="487"/>
      <c r="CH448" s="488"/>
      <c r="CI448" s="488"/>
      <c r="CJ448" s="488"/>
      <c r="CK448" s="489"/>
      <c r="CL448" s="488"/>
      <c r="CM448" s="498"/>
      <c r="CN448" s="498"/>
      <c r="CO448" s="498"/>
      <c r="CP448" s="499"/>
      <c r="CQ448" s="487"/>
      <c r="CR448" s="498"/>
      <c r="CS448" s="498"/>
      <c r="CT448" s="498"/>
      <c r="CU448" s="500"/>
      <c r="CV448" s="488"/>
      <c r="CW448" s="498"/>
      <c r="CX448" s="498"/>
      <c r="CY448" s="498"/>
      <c r="CZ448" s="499"/>
      <c r="DA448" s="487"/>
      <c r="DB448" s="498"/>
      <c r="DC448" s="498"/>
      <c r="DD448" s="498"/>
      <c r="DE448" s="500"/>
      <c r="DF448" s="923"/>
      <c r="DG448" s="297"/>
      <c r="DH448" s="69"/>
      <c r="DI448" s="508"/>
      <c r="DJ448" s="509"/>
      <c r="DK448" s="509"/>
      <c r="DL448" s="510"/>
      <c r="DM448" s="511"/>
      <c r="DN448" s="511"/>
    </row>
    <row r="449" spans="1:118" ht="15" customHeight="1">
      <c r="A449" s="519"/>
      <c r="B449" s="519"/>
      <c r="C449" s="520"/>
      <c r="D449" s="919"/>
      <c r="E449" s="1068"/>
      <c r="F449" s="1069"/>
      <c r="G449" s="487"/>
      <c r="H449" s="488"/>
      <c r="I449" s="488"/>
      <c r="J449" s="488"/>
      <c r="K449" s="489"/>
      <c r="L449" s="488"/>
      <c r="M449" s="488"/>
      <c r="N449" s="488"/>
      <c r="O449" s="488"/>
      <c r="P449" s="490"/>
      <c r="Q449" s="487"/>
      <c r="R449" s="488"/>
      <c r="S449" s="488"/>
      <c r="T449" s="488"/>
      <c r="U449" s="489"/>
      <c r="V449" s="488"/>
      <c r="W449" s="488"/>
      <c r="X449" s="488"/>
      <c r="Y449" s="488"/>
      <c r="Z449" s="490"/>
      <c r="AA449" s="487"/>
      <c r="AB449" s="488"/>
      <c r="AC449" s="488"/>
      <c r="AD449" s="488"/>
      <c r="AE449" s="489"/>
      <c r="AF449" s="1"/>
      <c r="AG449" s="1"/>
      <c r="AH449" s="487"/>
      <c r="AI449" s="488"/>
      <c r="AJ449" s="488"/>
      <c r="AK449" s="488"/>
      <c r="AL449" s="489"/>
      <c r="AM449" s="487"/>
      <c r="AN449" s="488"/>
      <c r="AO449" s="488"/>
      <c r="AP449" s="488"/>
      <c r="AQ449" s="489"/>
      <c r="AR449" s="488"/>
      <c r="AS449" s="498"/>
      <c r="AT449" s="498"/>
      <c r="AU449" s="498"/>
      <c r="AV449" s="499"/>
      <c r="AW449" s="487"/>
      <c r="AX449" s="498"/>
      <c r="AY449" s="498"/>
      <c r="AZ449" s="498"/>
      <c r="BA449" s="500"/>
      <c r="BB449" s="488"/>
      <c r="BC449" s="488"/>
      <c r="BD449" s="488"/>
      <c r="BE449" s="488"/>
      <c r="BF449" s="490"/>
      <c r="BG449" s="487"/>
      <c r="BH449" s="488"/>
      <c r="BI449" s="488"/>
      <c r="BJ449" s="488"/>
      <c r="BK449" s="489"/>
      <c r="BL449" s="488"/>
      <c r="BM449" s="488"/>
      <c r="BN449" s="488"/>
      <c r="BO449" s="488"/>
      <c r="BP449" s="490"/>
      <c r="BQ449" s="487"/>
      <c r="BR449" s="488"/>
      <c r="BS449" s="488"/>
      <c r="BT449" s="488"/>
      <c r="BU449" s="489"/>
      <c r="BV449" s="487"/>
      <c r="BW449" s="488"/>
      <c r="BX449" s="488"/>
      <c r="BY449" s="488"/>
      <c r="BZ449" s="489"/>
      <c r="CA449" s="26"/>
      <c r="CB449" s="488"/>
      <c r="CC449" s="488"/>
      <c r="CD449" s="488"/>
      <c r="CE449" s="488"/>
      <c r="CF449" s="490"/>
      <c r="CG449" s="487"/>
      <c r="CH449" s="488"/>
      <c r="CI449" s="488"/>
      <c r="CJ449" s="488"/>
      <c r="CK449" s="489"/>
      <c r="CL449" s="488"/>
      <c r="CM449" s="498"/>
      <c r="CN449" s="498"/>
      <c r="CO449" s="498"/>
      <c r="CP449" s="499"/>
      <c r="CQ449" s="487"/>
      <c r="CR449" s="498"/>
      <c r="CS449" s="498"/>
      <c r="CT449" s="498"/>
      <c r="CU449" s="500"/>
      <c r="CV449" s="488"/>
      <c r="CW449" s="498"/>
      <c r="CX449" s="498"/>
      <c r="CY449" s="498"/>
      <c r="CZ449" s="499"/>
      <c r="DA449" s="487"/>
      <c r="DB449" s="498"/>
      <c r="DC449" s="498"/>
      <c r="DD449" s="498"/>
      <c r="DE449" s="500"/>
      <c r="DF449" s="923"/>
      <c r="DG449" s="297"/>
      <c r="DH449" s="69"/>
      <c r="DI449" s="508"/>
      <c r="DJ449" s="509"/>
      <c r="DK449" s="509"/>
      <c r="DL449" s="510"/>
      <c r="DM449" s="511"/>
      <c r="DN449" s="511"/>
    </row>
    <row r="450" spans="1:118" ht="15" customHeight="1" thickBot="1">
      <c r="A450" s="522"/>
      <c r="B450" s="522"/>
      <c r="C450" s="523"/>
      <c r="D450" s="920"/>
      <c r="E450" s="1077"/>
      <c r="F450" s="1078"/>
      <c r="G450" s="491"/>
      <c r="H450" s="492"/>
      <c r="I450" s="492"/>
      <c r="J450" s="492"/>
      <c r="K450" s="493"/>
      <c r="L450" s="492"/>
      <c r="M450" s="492"/>
      <c r="N450" s="492"/>
      <c r="O450" s="492"/>
      <c r="P450" s="494"/>
      <c r="Q450" s="491"/>
      <c r="R450" s="492"/>
      <c r="S450" s="492"/>
      <c r="T450" s="492"/>
      <c r="U450" s="493"/>
      <c r="V450" s="492"/>
      <c r="W450" s="492"/>
      <c r="X450" s="492"/>
      <c r="Y450" s="492"/>
      <c r="Z450" s="494"/>
      <c r="AA450" s="491"/>
      <c r="AB450" s="492"/>
      <c r="AC450" s="492"/>
      <c r="AD450" s="492"/>
      <c r="AE450" s="493"/>
      <c r="AF450" s="1"/>
      <c r="AG450" s="1"/>
      <c r="AH450" s="491"/>
      <c r="AI450" s="492"/>
      <c r="AJ450" s="492"/>
      <c r="AK450" s="492"/>
      <c r="AL450" s="493"/>
      <c r="AM450" s="491"/>
      <c r="AN450" s="492"/>
      <c r="AO450" s="492"/>
      <c r="AP450" s="492"/>
      <c r="AQ450" s="493"/>
      <c r="AR450" s="492"/>
      <c r="AS450" s="501"/>
      <c r="AT450" s="501"/>
      <c r="AU450" s="501"/>
      <c r="AV450" s="502"/>
      <c r="AW450" s="491"/>
      <c r="AX450" s="501"/>
      <c r="AY450" s="501"/>
      <c r="AZ450" s="501"/>
      <c r="BA450" s="503"/>
      <c r="BB450" s="492"/>
      <c r="BC450" s="492"/>
      <c r="BD450" s="492"/>
      <c r="BE450" s="492"/>
      <c r="BF450" s="494"/>
      <c r="BG450" s="491"/>
      <c r="BH450" s="492"/>
      <c r="BI450" s="492"/>
      <c r="BJ450" s="492"/>
      <c r="BK450" s="493"/>
      <c r="BL450" s="492"/>
      <c r="BM450" s="492"/>
      <c r="BN450" s="492"/>
      <c r="BO450" s="492"/>
      <c r="BP450" s="494"/>
      <c r="BQ450" s="491"/>
      <c r="BR450" s="492"/>
      <c r="BS450" s="492"/>
      <c r="BT450" s="492"/>
      <c r="BU450" s="493"/>
      <c r="BV450" s="491"/>
      <c r="BW450" s="492"/>
      <c r="BX450" s="492"/>
      <c r="BY450" s="492"/>
      <c r="BZ450" s="493"/>
      <c r="CA450" s="27"/>
      <c r="CB450" s="492"/>
      <c r="CC450" s="492"/>
      <c r="CD450" s="492"/>
      <c r="CE450" s="492"/>
      <c r="CF450" s="494"/>
      <c r="CG450" s="491"/>
      <c r="CH450" s="492"/>
      <c r="CI450" s="492"/>
      <c r="CJ450" s="492"/>
      <c r="CK450" s="493"/>
      <c r="CL450" s="492"/>
      <c r="CM450" s="501"/>
      <c r="CN450" s="501"/>
      <c r="CO450" s="501"/>
      <c r="CP450" s="502"/>
      <c r="CQ450" s="491"/>
      <c r="CR450" s="501"/>
      <c r="CS450" s="501"/>
      <c r="CT450" s="501"/>
      <c r="CU450" s="503"/>
      <c r="CV450" s="492"/>
      <c r="CW450" s="501"/>
      <c r="CX450" s="501"/>
      <c r="CY450" s="501"/>
      <c r="CZ450" s="502"/>
      <c r="DA450" s="491"/>
      <c r="DB450" s="501"/>
      <c r="DC450" s="501"/>
      <c r="DD450" s="501"/>
      <c r="DE450" s="503"/>
      <c r="DF450" s="922"/>
      <c r="DG450" s="298"/>
      <c r="DH450" s="70"/>
      <c r="DI450" s="512"/>
      <c r="DJ450" s="513"/>
      <c r="DK450" s="513"/>
      <c r="DL450" s="514"/>
      <c r="DM450" s="515"/>
      <c r="DN450" s="515"/>
    </row>
    <row r="451" spans="1:118" ht="15" customHeight="1">
      <c r="A451" s="516"/>
      <c r="B451" s="516"/>
      <c r="C451" s="517"/>
      <c r="D451" s="921"/>
      <c r="E451" s="1079"/>
      <c r="F451" s="1080"/>
      <c r="G451" s="486"/>
      <c r="H451" s="483"/>
      <c r="I451" s="483"/>
      <c r="J451" s="483"/>
      <c r="K451" s="484"/>
      <c r="L451" s="483"/>
      <c r="M451" s="483"/>
      <c r="N451" s="483"/>
      <c r="O451" s="483"/>
      <c r="P451" s="485"/>
      <c r="Q451" s="486"/>
      <c r="R451" s="483"/>
      <c r="S451" s="483"/>
      <c r="T451" s="483"/>
      <c r="U451" s="484"/>
      <c r="V451" s="483"/>
      <c r="W451" s="483"/>
      <c r="X451" s="483"/>
      <c r="Y451" s="483"/>
      <c r="Z451" s="485"/>
      <c r="AA451" s="486"/>
      <c r="AB451" s="483"/>
      <c r="AC451" s="483"/>
      <c r="AD451" s="483"/>
      <c r="AE451" s="484"/>
      <c r="AF451" s="1"/>
      <c r="AG451" s="1"/>
      <c r="AH451" s="486"/>
      <c r="AI451" s="483"/>
      <c r="AJ451" s="483"/>
      <c r="AK451" s="483"/>
      <c r="AL451" s="484"/>
      <c r="AM451" s="486"/>
      <c r="AN451" s="483"/>
      <c r="AO451" s="483"/>
      <c r="AP451" s="483"/>
      <c r="AQ451" s="484"/>
      <c r="AR451" s="483"/>
      <c r="AS451" s="495"/>
      <c r="AT451" s="495"/>
      <c r="AU451" s="495"/>
      <c r="AV451" s="496"/>
      <c r="AW451" s="486"/>
      <c r="AX451" s="495"/>
      <c r="AY451" s="495"/>
      <c r="AZ451" s="495"/>
      <c r="BA451" s="497"/>
      <c r="BB451" s="483"/>
      <c r="BC451" s="483"/>
      <c r="BD451" s="483"/>
      <c r="BE451" s="483"/>
      <c r="BF451" s="485"/>
      <c r="BG451" s="486"/>
      <c r="BH451" s="483"/>
      <c r="BI451" s="483"/>
      <c r="BJ451" s="483"/>
      <c r="BK451" s="484"/>
      <c r="BL451" s="483"/>
      <c r="BM451" s="483"/>
      <c r="BN451" s="483"/>
      <c r="BO451" s="483"/>
      <c r="BP451" s="485"/>
      <c r="BQ451" s="486"/>
      <c r="BR451" s="483"/>
      <c r="BS451" s="483"/>
      <c r="BT451" s="483"/>
      <c r="BU451" s="484"/>
      <c r="BV451" s="486"/>
      <c r="BW451" s="483"/>
      <c r="BX451" s="483"/>
      <c r="BY451" s="483"/>
      <c r="BZ451" s="484"/>
      <c r="CA451" s="25"/>
      <c r="CB451" s="483"/>
      <c r="CC451" s="483"/>
      <c r="CD451" s="483"/>
      <c r="CE451" s="483"/>
      <c r="CF451" s="485"/>
      <c r="CG451" s="486"/>
      <c r="CH451" s="483"/>
      <c r="CI451" s="483"/>
      <c r="CJ451" s="483"/>
      <c r="CK451" s="484"/>
      <c r="CL451" s="483"/>
      <c r="CM451" s="495"/>
      <c r="CN451" s="495"/>
      <c r="CO451" s="495"/>
      <c r="CP451" s="496"/>
      <c r="CQ451" s="486"/>
      <c r="CR451" s="495"/>
      <c r="CS451" s="495"/>
      <c r="CT451" s="495"/>
      <c r="CU451" s="497"/>
      <c r="CV451" s="483"/>
      <c r="CW451" s="495"/>
      <c r="CX451" s="495"/>
      <c r="CY451" s="495"/>
      <c r="CZ451" s="496"/>
      <c r="DA451" s="486"/>
      <c r="DB451" s="495"/>
      <c r="DC451" s="495"/>
      <c r="DD451" s="495"/>
      <c r="DE451" s="497"/>
      <c r="DF451" s="924"/>
      <c r="DG451" s="296"/>
      <c r="DH451" s="68"/>
      <c r="DI451" s="504"/>
      <c r="DJ451" s="505"/>
      <c r="DK451" s="505"/>
      <c r="DL451" s="506"/>
      <c r="DM451" s="507"/>
      <c r="DN451" s="507"/>
    </row>
    <row r="452" spans="1:118" ht="15" customHeight="1">
      <c r="A452" s="519"/>
      <c r="B452" s="519"/>
      <c r="C452" s="520"/>
      <c r="D452" s="919"/>
      <c r="E452" s="1068"/>
      <c r="F452" s="1069"/>
      <c r="G452" s="487"/>
      <c r="H452" s="488"/>
      <c r="I452" s="488"/>
      <c r="J452" s="488"/>
      <c r="K452" s="489"/>
      <c r="L452" s="488"/>
      <c r="M452" s="488"/>
      <c r="N452" s="488"/>
      <c r="O452" s="488"/>
      <c r="P452" s="490"/>
      <c r="Q452" s="487"/>
      <c r="R452" s="488"/>
      <c r="S452" s="488"/>
      <c r="T452" s="488"/>
      <c r="U452" s="489"/>
      <c r="V452" s="488"/>
      <c r="W452" s="488"/>
      <c r="X452" s="488"/>
      <c r="Y452" s="488"/>
      <c r="Z452" s="490"/>
      <c r="AA452" s="487"/>
      <c r="AB452" s="488"/>
      <c r="AC452" s="488"/>
      <c r="AD452" s="488"/>
      <c r="AE452" s="489"/>
      <c r="AF452" s="1"/>
      <c r="AG452" s="1"/>
      <c r="AH452" s="487"/>
      <c r="AI452" s="488"/>
      <c r="AJ452" s="488"/>
      <c r="AK452" s="488"/>
      <c r="AL452" s="489"/>
      <c r="AM452" s="487"/>
      <c r="AN452" s="488"/>
      <c r="AO452" s="488"/>
      <c r="AP452" s="488"/>
      <c r="AQ452" s="489"/>
      <c r="AR452" s="488"/>
      <c r="AS452" s="498"/>
      <c r="AT452" s="498"/>
      <c r="AU452" s="498"/>
      <c r="AV452" s="499"/>
      <c r="AW452" s="487"/>
      <c r="AX452" s="498"/>
      <c r="AY452" s="498"/>
      <c r="AZ452" s="498"/>
      <c r="BA452" s="500"/>
      <c r="BB452" s="488"/>
      <c r="BC452" s="488"/>
      <c r="BD452" s="488"/>
      <c r="BE452" s="488"/>
      <c r="BF452" s="490"/>
      <c r="BG452" s="487"/>
      <c r="BH452" s="488"/>
      <c r="BI452" s="488"/>
      <c r="BJ452" s="488"/>
      <c r="BK452" s="489"/>
      <c r="BL452" s="488"/>
      <c r="BM452" s="488"/>
      <c r="BN452" s="488"/>
      <c r="BO452" s="488"/>
      <c r="BP452" s="490"/>
      <c r="BQ452" s="487"/>
      <c r="BR452" s="488"/>
      <c r="BS452" s="488"/>
      <c r="BT452" s="488"/>
      <c r="BU452" s="489"/>
      <c r="BV452" s="487"/>
      <c r="BW452" s="488"/>
      <c r="BX452" s="488"/>
      <c r="BY452" s="488"/>
      <c r="BZ452" s="489"/>
      <c r="CA452" s="26"/>
      <c r="CB452" s="488"/>
      <c r="CC452" s="488"/>
      <c r="CD452" s="488"/>
      <c r="CE452" s="488"/>
      <c r="CF452" s="490"/>
      <c r="CG452" s="487"/>
      <c r="CH452" s="488"/>
      <c r="CI452" s="488"/>
      <c r="CJ452" s="488"/>
      <c r="CK452" s="489"/>
      <c r="CL452" s="488"/>
      <c r="CM452" s="498"/>
      <c r="CN452" s="498"/>
      <c r="CO452" s="498"/>
      <c r="CP452" s="499"/>
      <c r="CQ452" s="487"/>
      <c r="CR452" s="498"/>
      <c r="CS452" s="498"/>
      <c r="CT452" s="498"/>
      <c r="CU452" s="500"/>
      <c r="CV452" s="488"/>
      <c r="CW452" s="498"/>
      <c r="CX452" s="498"/>
      <c r="CY452" s="498"/>
      <c r="CZ452" s="499"/>
      <c r="DA452" s="487"/>
      <c r="DB452" s="498"/>
      <c r="DC452" s="498"/>
      <c r="DD452" s="498"/>
      <c r="DE452" s="500"/>
      <c r="DF452" s="923"/>
      <c r="DG452" s="297"/>
      <c r="DH452" s="69"/>
      <c r="DI452" s="508"/>
      <c r="DJ452" s="509"/>
      <c r="DK452" s="509"/>
      <c r="DL452" s="510"/>
      <c r="DM452" s="511"/>
      <c r="DN452" s="511"/>
    </row>
    <row r="453" spans="1:118" ht="15" customHeight="1">
      <c r="A453" s="519"/>
      <c r="B453" s="519"/>
      <c r="C453" s="520"/>
      <c r="D453" s="919"/>
      <c r="E453" s="1068"/>
      <c r="F453" s="1069"/>
      <c r="G453" s="487"/>
      <c r="H453" s="488"/>
      <c r="I453" s="488"/>
      <c r="J453" s="488"/>
      <c r="K453" s="489"/>
      <c r="L453" s="488"/>
      <c r="M453" s="488"/>
      <c r="N453" s="488"/>
      <c r="O453" s="488"/>
      <c r="P453" s="490"/>
      <c r="Q453" s="487"/>
      <c r="R453" s="488"/>
      <c r="S453" s="488"/>
      <c r="T453" s="488"/>
      <c r="U453" s="489"/>
      <c r="V453" s="488"/>
      <c r="W453" s="488"/>
      <c r="X453" s="488"/>
      <c r="Y453" s="488"/>
      <c r="Z453" s="490"/>
      <c r="AA453" s="487"/>
      <c r="AB453" s="488"/>
      <c r="AC453" s="488"/>
      <c r="AD453" s="488"/>
      <c r="AE453" s="489"/>
      <c r="AF453" s="1"/>
      <c r="AG453" s="1"/>
      <c r="AH453" s="487"/>
      <c r="AI453" s="488"/>
      <c r="AJ453" s="488"/>
      <c r="AK453" s="488"/>
      <c r="AL453" s="489"/>
      <c r="AM453" s="487"/>
      <c r="AN453" s="488"/>
      <c r="AO453" s="488"/>
      <c r="AP453" s="488"/>
      <c r="AQ453" s="489"/>
      <c r="AR453" s="488"/>
      <c r="AS453" s="498"/>
      <c r="AT453" s="498"/>
      <c r="AU453" s="498"/>
      <c r="AV453" s="499"/>
      <c r="AW453" s="487"/>
      <c r="AX453" s="498"/>
      <c r="AY453" s="498"/>
      <c r="AZ453" s="498"/>
      <c r="BA453" s="500"/>
      <c r="BB453" s="488"/>
      <c r="BC453" s="488"/>
      <c r="BD453" s="488"/>
      <c r="BE453" s="488"/>
      <c r="BF453" s="490"/>
      <c r="BG453" s="487"/>
      <c r="BH453" s="488"/>
      <c r="BI453" s="488"/>
      <c r="BJ453" s="488"/>
      <c r="BK453" s="489"/>
      <c r="BL453" s="488"/>
      <c r="BM453" s="488"/>
      <c r="BN453" s="488"/>
      <c r="BO453" s="488"/>
      <c r="BP453" s="490"/>
      <c r="BQ453" s="487"/>
      <c r="BR453" s="488"/>
      <c r="BS453" s="488"/>
      <c r="BT453" s="488"/>
      <c r="BU453" s="489"/>
      <c r="BV453" s="487"/>
      <c r="BW453" s="488"/>
      <c r="BX453" s="488"/>
      <c r="BY453" s="488"/>
      <c r="BZ453" s="489"/>
      <c r="CA453" s="26"/>
      <c r="CB453" s="488"/>
      <c r="CC453" s="488"/>
      <c r="CD453" s="488"/>
      <c r="CE453" s="488"/>
      <c r="CF453" s="490"/>
      <c r="CG453" s="487"/>
      <c r="CH453" s="488"/>
      <c r="CI453" s="488"/>
      <c r="CJ453" s="488"/>
      <c r="CK453" s="489"/>
      <c r="CL453" s="488"/>
      <c r="CM453" s="498"/>
      <c r="CN453" s="498"/>
      <c r="CO453" s="498"/>
      <c r="CP453" s="499"/>
      <c r="CQ453" s="487"/>
      <c r="CR453" s="498"/>
      <c r="CS453" s="498"/>
      <c r="CT453" s="498"/>
      <c r="CU453" s="500"/>
      <c r="CV453" s="488"/>
      <c r="CW453" s="498"/>
      <c r="CX453" s="498"/>
      <c r="CY453" s="498"/>
      <c r="CZ453" s="499"/>
      <c r="DA453" s="487"/>
      <c r="DB453" s="498"/>
      <c r="DC453" s="498"/>
      <c r="DD453" s="498"/>
      <c r="DE453" s="500"/>
      <c r="DF453" s="923"/>
      <c r="DG453" s="297"/>
      <c r="DH453" s="69"/>
      <c r="DI453" s="508"/>
      <c r="DJ453" s="509"/>
      <c r="DK453" s="509"/>
      <c r="DL453" s="510"/>
      <c r="DM453" s="511"/>
      <c r="DN453" s="511"/>
    </row>
    <row r="454" spans="1:118" ht="15" customHeight="1">
      <c r="A454" s="519"/>
      <c r="B454" s="519"/>
      <c r="C454" s="520"/>
      <c r="D454" s="919"/>
      <c r="E454" s="1068"/>
      <c r="F454" s="1069"/>
      <c r="G454" s="487"/>
      <c r="H454" s="488"/>
      <c r="I454" s="488"/>
      <c r="J454" s="488"/>
      <c r="K454" s="489"/>
      <c r="L454" s="488"/>
      <c r="M454" s="488"/>
      <c r="N454" s="488"/>
      <c r="O454" s="488"/>
      <c r="P454" s="490"/>
      <c r="Q454" s="487"/>
      <c r="R454" s="488"/>
      <c r="S454" s="488"/>
      <c r="T454" s="488"/>
      <c r="U454" s="489"/>
      <c r="V454" s="488"/>
      <c r="W454" s="488"/>
      <c r="X454" s="488"/>
      <c r="Y454" s="488"/>
      <c r="Z454" s="490"/>
      <c r="AA454" s="487"/>
      <c r="AB454" s="488"/>
      <c r="AC454" s="488"/>
      <c r="AD454" s="488"/>
      <c r="AE454" s="489"/>
      <c r="AF454" s="1"/>
      <c r="AG454" s="1"/>
      <c r="AH454" s="487"/>
      <c r="AI454" s="488"/>
      <c r="AJ454" s="488"/>
      <c r="AK454" s="488"/>
      <c r="AL454" s="489"/>
      <c r="AM454" s="487"/>
      <c r="AN454" s="488"/>
      <c r="AO454" s="488"/>
      <c r="AP454" s="488"/>
      <c r="AQ454" s="489"/>
      <c r="AR454" s="488"/>
      <c r="AS454" s="498"/>
      <c r="AT454" s="498"/>
      <c r="AU454" s="498"/>
      <c r="AV454" s="499"/>
      <c r="AW454" s="487"/>
      <c r="AX454" s="498"/>
      <c r="AY454" s="498"/>
      <c r="AZ454" s="498"/>
      <c r="BA454" s="500"/>
      <c r="BB454" s="488"/>
      <c r="BC454" s="488"/>
      <c r="BD454" s="488"/>
      <c r="BE454" s="488"/>
      <c r="BF454" s="490"/>
      <c r="BG454" s="487"/>
      <c r="BH454" s="488"/>
      <c r="BI454" s="488"/>
      <c r="BJ454" s="488"/>
      <c r="BK454" s="489"/>
      <c r="BL454" s="488"/>
      <c r="BM454" s="488"/>
      <c r="BN454" s="488"/>
      <c r="BO454" s="488"/>
      <c r="BP454" s="490"/>
      <c r="BQ454" s="487"/>
      <c r="BR454" s="488"/>
      <c r="BS454" s="488"/>
      <c r="BT454" s="488"/>
      <c r="BU454" s="489"/>
      <c r="BV454" s="487"/>
      <c r="BW454" s="488"/>
      <c r="BX454" s="488"/>
      <c r="BY454" s="488"/>
      <c r="BZ454" s="489"/>
      <c r="CA454" s="26"/>
      <c r="CB454" s="488"/>
      <c r="CC454" s="488"/>
      <c r="CD454" s="488"/>
      <c r="CE454" s="488"/>
      <c r="CF454" s="490"/>
      <c r="CG454" s="487"/>
      <c r="CH454" s="488"/>
      <c r="CI454" s="488"/>
      <c r="CJ454" s="488"/>
      <c r="CK454" s="489"/>
      <c r="CL454" s="488"/>
      <c r="CM454" s="498"/>
      <c r="CN454" s="498"/>
      <c r="CO454" s="498"/>
      <c r="CP454" s="499"/>
      <c r="CQ454" s="487"/>
      <c r="CR454" s="498"/>
      <c r="CS454" s="498"/>
      <c r="CT454" s="498"/>
      <c r="CU454" s="500"/>
      <c r="CV454" s="488"/>
      <c r="CW454" s="498"/>
      <c r="CX454" s="498"/>
      <c r="CY454" s="498"/>
      <c r="CZ454" s="499"/>
      <c r="DA454" s="487"/>
      <c r="DB454" s="498"/>
      <c r="DC454" s="498"/>
      <c r="DD454" s="498"/>
      <c r="DE454" s="500"/>
      <c r="DF454" s="923"/>
      <c r="DG454" s="297"/>
      <c r="DH454" s="69"/>
      <c r="DI454" s="508"/>
      <c r="DJ454" s="509"/>
      <c r="DK454" s="509"/>
      <c r="DL454" s="510"/>
      <c r="DM454" s="511"/>
      <c r="DN454" s="511"/>
    </row>
    <row r="455" spans="1:118" ht="15" customHeight="1" thickBot="1">
      <c r="A455" s="522"/>
      <c r="B455" s="522"/>
      <c r="C455" s="523"/>
      <c r="D455" s="920"/>
      <c r="E455" s="1077"/>
      <c r="F455" s="1078"/>
      <c r="G455" s="491"/>
      <c r="H455" s="492"/>
      <c r="I455" s="492"/>
      <c r="J455" s="492"/>
      <c r="K455" s="493"/>
      <c r="L455" s="492"/>
      <c r="M455" s="492"/>
      <c r="N455" s="492"/>
      <c r="O455" s="492"/>
      <c r="P455" s="494"/>
      <c r="Q455" s="491"/>
      <c r="R455" s="492"/>
      <c r="S455" s="492"/>
      <c r="T455" s="492"/>
      <c r="U455" s="493"/>
      <c r="V455" s="492"/>
      <c r="W455" s="492"/>
      <c r="X455" s="492"/>
      <c r="Y455" s="492"/>
      <c r="Z455" s="494"/>
      <c r="AA455" s="491"/>
      <c r="AB455" s="492"/>
      <c r="AC455" s="492"/>
      <c r="AD455" s="492"/>
      <c r="AE455" s="493"/>
      <c r="AF455" s="1"/>
      <c r="AG455" s="1"/>
      <c r="AH455" s="491"/>
      <c r="AI455" s="492"/>
      <c r="AJ455" s="492"/>
      <c r="AK455" s="492"/>
      <c r="AL455" s="493"/>
      <c r="AM455" s="491"/>
      <c r="AN455" s="492"/>
      <c r="AO455" s="492"/>
      <c r="AP455" s="492"/>
      <c r="AQ455" s="493"/>
      <c r="AR455" s="492"/>
      <c r="AS455" s="501"/>
      <c r="AT455" s="501"/>
      <c r="AU455" s="501"/>
      <c r="AV455" s="502"/>
      <c r="AW455" s="491"/>
      <c r="AX455" s="501"/>
      <c r="AY455" s="501"/>
      <c r="AZ455" s="501"/>
      <c r="BA455" s="503"/>
      <c r="BB455" s="492"/>
      <c r="BC455" s="492"/>
      <c r="BD455" s="492"/>
      <c r="BE455" s="492"/>
      <c r="BF455" s="494"/>
      <c r="BG455" s="491"/>
      <c r="BH455" s="492"/>
      <c r="BI455" s="492"/>
      <c r="BJ455" s="492"/>
      <c r="BK455" s="493"/>
      <c r="BL455" s="492"/>
      <c r="BM455" s="492"/>
      <c r="BN455" s="492"/>
      <c r="BO455" s="492"/>
      <c r="BP455" s="494"/>
      <c r="BQ455" s="491"/>
      <c r="BR455" s="492"/>
      <c r="BS455" s="492"/>
      <c r="BT455" s="492"/>
      <c r="BU455" s="493"/>
      <c r="BV455" s="491"/>
      <c r="BW455" s="492"/>
      <c r="BX455" s="492"/>
      <c r="BY455" s="492"/>
      <c r="BZ455" s="493"/>
      <c r="CA455" s="27"/>
      <c r="CB455" s="492"/>
      <c r="CC455" s="492"/>
      <c r="CD455" s="492"/>
      <c r="CE455" s="492"/>
      <c r="CF455" s="494"/>
      <c r="CG455" s="491"/>
      <c r="CH455" s="492"/>
      <c r="CI455" s="492"/>
      <c r="CJ455" s="492"/>
      <c r="CK455" s="493"/>
      <c r="CL455" s="492"/>
      <c r="CM455" s="501"/>
      <c r="CN455" s="501"/>
      <c r="CO455" s="501"/>
      <c r="CP455" s="502"/>
      <c r="CQ455" s="491"/>
      <c r="CR455" s="501"/>
      <c r="CS455" s="501"/>
      <c r="CT455" s="501"/>
      <c r="CU455" s="503"/>
      <c r="CV455" s="492"/>
      <c r="CW455" s="501"/>
      <c r="CX455" s="501"/>
      <c r="CY455" s="501"/>
      <c r="CZ455" s="502"/>
      <c r="DA455" s="491"/>
      <c r="DB455" s="501"/>
      <c r="DC455" s="501"/>
      <c r="DD455" s="501"/>
      <c r="DE455" s="503"/>
      <c r="DF455" s="922"/>
      <c r="DG455" s="298"/>
      <c r="DH455" s="70"/>
      <c r="DI455" s="512"/>
      <c r="DJ455" s="513"/>
      <c r="DK455" s="513"/>
      <c r="DL455" s="514"/>
      <c r="DM455" s="515"/>
      <c r="DN455" s="515"/>
    </row>
    <row r="456" spans="1:118" ht="15" customHeight="1">
      <c r="A456" s="516"/>
      <c r="B456" s="516"/>
      <c r="C456" s="517"/>
      <c r="D456" s="921"/>
      <c r="E456" s="1079"/>
      <c r="F456" s="1080"/>
      <c r="G456" s="486"/>
      <c r="H456" s="483"/>
      <c r="I456" s="483"/>
      <c r="J456" s="483"/>
      <c r="K456" s="484"/>
      <c r="L456" s="483"/>
      <c r="M456" s="483"/>
      <c r="N456" s="483"/>
      <c r="O456" s="483"/>
      <c r="P456" s="485"/>
      <c r="Q456" s="486"/>
      <c r="R456" s="483"/>
      <c r="S456" s="483"/>
      <c r="T456" s="483"/>
      <c r="U456" s="484"/>
      <c r="V456" s="483"/>
      <c r="W456" s="483"/>
      <c r="X456" s="483"/>
      <c r="Y456" s="483"/>
      <c r="Z456" s="485"/>
      <c r="AA456" s="486"/>
      <c r="AB456" s="483"/>
      <c r="AC456" s="483"/>
      <c r="AD456" s="483"/>
      <c r="AE456" s="484"/>
      <c r="AF456" s="1"/>
      <c r="AG456" s="1"/>
      <c r="AH456" s="486"/>
      <c r="AI456" s="483"/>
      <c r="AJ456" s="483"/>
      <c r="AK456" s="483"/>
      <c r="AL456" s="484"/>
      <c r="AM456" s="486"/>
      <c r="AN456" s="483"/>
      <c r="AO456" s="483"/>
      <c r="AP456" s="483"/>
      <c r="AQ456" s="484"/>
      <c r="AR456" s="483"/>
      <c r="AS456" s="495"/>
      <c r="AT456" s="495"/>
      <c r="AU456" s="495"/>
      <c r="AV456" s="496"/>
      <c r="AW456" s="486"/>
      <c r="AX456" s="495"/>
      <c r="AY456" s="495"/>
      <c r="AZ456" s="495"/>
      <c r="BA456" s="497"/>
      <c r="BB456" s="483"/>
      <c r="BC456" s="483"/>
      <c r="BD456" s="483"/>
      <c r="BE456" s="483"/>
      <c r="BF456" s="485"/>
      <c r="BG456" s="486"/>
      <c r="BH456" s="483"/>
      <c r="BI456" s="483"/>
      <c r="BJ456" s="483"/>
      <c r="BK456" s="484"/>
      <c r="BL456" s="483"/>
      <c r="BM456" s="483"/>
      <c r="BN456" s="483"/>
      <c r="BO456" s="483"/>
      <c r="BP456" s="485"/>
      <c r="BQ456" s="486"/>
      <c r="BR456" s="483"/>
      <c r="BS456" s="483"/>
      <c r="BT456" s="483"/>
      <c r="BU456" s="484"/>
      <c r="BV456" s="486"/>
      <c r="BW456" s="483"/>
      <c r="BX456" s="483"/>
      <c r="BY456" s="483"/>
      <c r="BZ456" s="484"/>
      <c r="CA456" s="25"/>
      <c r="CB456" s="483"/>
      <c r="CC456" s="483"/>
      <c r="CD456" s="483"/>
      <c r="CE456" s="483"/>
      <c r="CF456" s="485"/>
      <c r="CG456" s="486"/>
      <c r="CH456" s="483"/>
      <c r="CI456" s="483"/>
      <c r="CJ456" s="483"/>
      <c r="CK456" s="484"/>
      <c r="CL456" s="483"/>
      <c r="CM456" s="495"/>
      <c r="CN456" s="495"/>
      <c r="CO456" s="495"/>
      <c r="CP456" s="496"/>
      <c r="CQ456" s="486"/>
      <c r="CR456" s="495"/>
      <c r="CS456" s="495"/>
      <c r="CT456" s="495"/>
      <c r="CU456" s="497"/>
      <c r="CV456" s="483"/>
      <c r="CW456" s="495"/>
      <c r="CX456" s="495"/>
      <c r="CY456" s="495"/>
      <c r="CZ456" s="496"/>
      <c r="DA456" s="486"/>
      <c r="DB456" s="495"/>
      <c r="DC456" s="495"/>
      <c r="DD456" s="495"/>
      <c r="DE456" s="497"/>
      <c r="DF456" s="924"/>
      <c r="DG456" s="296"/>
      <c r="DH456" s="68"/>
      <c r="DI456" s="504"/>
      <c r="DJ456" s="505"/>
      <c r="DK456" s="505"/>
      <c r="DL456" s="506"/>
      <c r="DM456" s="507"/>
      <c r="DN456" s="507"/>
    </row>
    <row r="457" spans="1:118" ht="15" customHeight="1">
      <c r="A457" s="519"/>
      <c r="B457" s="519"/>
      <c r="C457" s="520"/>
      <c r="D457" s="919"/>
      <c r="E457" s="1068"/>
      <c r="F457" s="1069"/>
      <c r="G457" s="487"/>
      <c r="H457" s="488"/>
      <c r="I457" s="488"/>
      <c r="J457" s="488"/>
      <c r="K457" s="489"/>
      <c r="L457" s="488"/>
      <c r="M457" s="488"/>
      <c r="N457" s="488"/>
      <c r="O457" s="488"/>
      <c r="P457" s="490"/>
      <c r="Q457" s="487"/>
      <c r="R457" s="488"/>
      <c r="S457" s="488"/>
      <c r="T457" s="488"/>
      <c r="U457" s="489"/>
      <c r="V457" s="488"/>
      <c r="W457" s="488"/>
      <c r="X457" s="488"/>
      <c r="Y457" s="488"/>
      <c r="Z457" s="490"/>
      <c r="AA457" s="487"/>
      <c r="AB457" s="488"/>
      <c r="AC457" s="488"/>
      <c r="AD457" s="488"/>
      <c r="AE457" s="489"/>
      <c r="AF457" s="1"/>
      <c r="AG457" s="1"/>
      <c r="AH457" s="487"/>
      <c r="AI457" s="488"/>
      <c r="AJ457" s="488"/>
      <c r="AK457" s="488"/>
      <c r="AL457" s="489"/>
      <c r="AM457" s="487"/>
      <c r="AN457" s="488"/>
      <c r="AO457" s="488"/>
      <c r="AP457" s="488"/>
      <c r="AQ457" s="489"/>
      <c r="AR457" s="488"/>
      <c r="AS457" s="498"/>
      <c r="AT457" s="498"/>
      <c r="AU457" s="498"/>
      <c r="AV457" s="499"/>
      <c r="AW457" s="487"/>
      <c r="AX457" s="498"/>
      <c r="AY457" s="498"/>
      <c r="AZ457" s="498"/>
      <c r="BA457" s="500"/>
      <c r="BB457" s="488"/>
      <c r="BC457" s="488"/>
      <c r="BD457" s="488"/>
      <c r="BE457" s="488"/>
      <c r="BF457" s="490"/>
      <c r="BG457" s="487"/>
      <c r="BH457" s="488"/>
      <c r="BI457" s="488"/>
      <c r="BJ457" s="488"/>
      <c r="BK457" s="489"/>
      <c r="BL457" s="488"/>
      <c r="BM457" s="488"/>
      <c r="BN457" s="488"/>
      <c r="BO457" s="488"/>
      <c r="BP457" s="490"/>
      <c r="BQ457" s="487"/>
      <c r="BR457" s="488"/>
      <c r="BS457" s="488"/>
      <c r="BT457" s="488"/>
      <c r="BU457" s="489"/>
      <c r="BV457" s="487"/>
      <c r="BW457" s="488"/>
      <c r="BX457" s="488"/>
      <c r="BY457" s="488"/>
      <c r="BZ457" s="489"/>
      <c r="CA457" s="26"/>
      <c r="CB457" s="488"/>
      <c r="CC457" s="488"/>
      <c r="CD457" s="488"/>
      <c r="CE457" s="488"/>
      <c r="CF457" s="490"/>
      <c r="CG457" s="487"/>
      <c r="CH457" s="488"/>
      <c r="CI457" s="488"/>
      <c r="CJ457" s="488"/>
      <c r="CK457" s="489"/>
      <c r="CL457" s="488"/>
      <c r="CM457" s="498"/>
      <c r="CN457" s="498"/>
      <c r="CO457" s="498"/>
      <c r="CP457" s="499"/>
      <c r="CQ457" s="487"/>
      <c r="CR457" s="498"/>
      <c r="CS457" s="498"/>
      <c r="CT457" s="498"/>
      <c r="CU457" s="500"/>
      <c r="CV457" s="488"/>
      <c r="CW457" s="498"/>
      <c r="CX457" s="498"/>
      <c r="CY457" s="498"/>
      <c r="CZ457" s="499"/>
      <c r="DA457" s="487"/>
      <c r="DB457" s="498"/>
      <c r="DC457" s="498"/>
      <c r="DD457" s="498"/>
      <c r="DE457" s="500"/>
      <c r="DF457" s="923"/>
      <c r="DG457" s="297"/>
      <c r="DH457" s="69"/>
      <c r="DI457" s="508"/>
      <c r="DJ457" s="509"/>
      <c r="DK457" s="509"/>
      <c r="DL457" s="510"/>
      <c r="DM457" s="511"/>
      <c r="DN457" s="511"/>
    </row>
    <row r="458" spans="1:118" ht="15" customHeight="1">
      <c r="A458" s="519"/>
      <c r="B458" s="519"/>
      <c r="C458" s="520"/>
      <c r="D458" s="919"/>
      <c r="E458" s="1068"/>
      <c r="F458" s="1069"/>
      <c r="G458" s="487"/>
      <c r="H458" s="488"/>
      <c r="I458" s="488"/>
      <c r="J458" s="488"/>
      <c r="K458" s="489"/>
      <c r="L458" s="488"/>
      <c r="M458" s="488"/>
      <c r="N458" s="488"/>
      <c r="O458" s="488"/>
      <c r="P458" s="490"/>
      <c r="Q458" s="487"/>
      <c r="R458" s="488"/>
      <c r="S458" s="488"/>
      <c r="T458" s="488"/>
      <c r="U458" s="489"/>
      <c r="V458" s="488"/>
      <c r="W458" s="488"/>
      <c r="X458" s="488"/>
      <c r="Y458" s="488"/>
      <c r="Z458" s="490"/>
      <c r="AA458" s="487"/>
      <c r="AB458" s="488"/>
      <c r="AC458" s="488"/>
      <c r="AD458" s="488"/>
      <c r="AE458" s="489"/>
      <c r="AF458" s="1"/>
      <c r="AG458" s="1"/>
      <c r="AH458" s="487"/>
      <c r="AI458" s="488"/>
      <c r="AJ458" s="488"/>
      <c r="AK458" s="488"/>
      <c r="AL458" s="489"/>
      <c r="AM458" s="487"/>
      <c r="AN458" s="488"/>
      <c r="AO458" s="488"/>
      <c r="AP458" s="488"/>
      <c r="AQ458" s="489"/>
      <c r="AR458" s="488"/>
      <c r="AS458" s="498"/>
      <c r="AT458" s="498"/>
      <c r="AU458" s="498"/>
      <c r="AV458" s="499"/>
      <c r="AW458" s="487"/>
      <c r="AX458" s="498"/>
      <c r="AY458" s="498"/>
      <c r="AZ458" s="498"/>
      <c r="BA458" s="500"/>
      <c r="BB458" s="488"/>
      <c r="BC458" s="488"/>
      <c r="BD458" s="488"/>
      <c r="BE458" s="488"/>
      <c r="BF458" s="490"/>
      <c r="BG458" s="487"/>
      <c r="BH458" s="488"/>
      <c r="BI458" s="488"/>
      <c r="BJ458" s="488"/>
      <c r="BK458" s="489"/>
      <c r="BL458" s="488"/>
      <c r="BM458" s="488"/>
      <c r="BN458" s="488"/>
      <c r="BO458" s="488"/>
      <c r="BP458" s="490"/>
      <c r="BQ458" s="487"/>
      <c r="BR458" s="488"/>
      <c r="BS458" s="488"/>
      <c r="BT458" s="488"/>
      <c r="BU458" s="489"/>
      <c r="BV458" s="487"/>
      <c r="BW458" s="488"/>
      <c r="BX458" s="488"/>
      <c r="BY458" s="488"/>
      <c r="BZ458" s="489"/>
      <c r="CA458" s="26"/>
      <c r="CB458" s="488"/>
      <c r="CC458" s="488"/>
      <c r="CD458" s="488"/>
      <c r="CE458" s="488"/>
      <c r="CF458" s="490"/>
      <c r="CG458" s="487"/>
      <c r="CH458" s="488"/>
      <c r="CI458" s="488"/>
      <c r="CJ458" s="488"/>
      <c r="CK458" s="489"/>
      <c r="CL458" s="488"/>
      <c r="CM458" s="498"/>
      <c r="CN458" s="498"/>
      <c r="CO458" s="498"/>
      <c r="CP458" s="499"/>
      <c r="CQ458" s="487"/>
      <c r="CR458" s="498"/>
      <c r="CS458" s="498"/>
      <c r="CT458" s="498"/>
      <c r="CU458" s="500"/>
      <c r="CV458" s="488"/>
      <c r="CW458" s="498"/>
      <c r="CX458" s="498"/>
      <c r="CY458" s="498"/>
      <c r="CZ458" s="499"/>
      <c r="DA458" s="487"/>
      <c r="DB458" s="498"/>
      <c r="DC458" s="498"/>
      <c r="DD458" s="498"/>
      <c r="DE458" s="500"/>
      <c r="DF458" s="923"/>
      <c r="DG458" s="297"/>
      <c r="DH458" s="69"/>
      <c r="DI458" s="508"/>
      <c r="DJ458" s="509"/>
      <c r="DK458" s="509"/>
      <c r="DL458" s="510"/>
      <c r="DM458" s="511"/>
      <c r="DN458" s="511"/>
    </row>
    <row r="459" spans="1:118" ht="15" customHeight="1">
      <c r="A459" s="519"/>
      <c r="B459" s="519"/>
      <c r="C459" s="520"/>
      <c r="D459" s="919"/>
      <c r="E459" s="1068"/>
      <c r="F459" s="1069"/>
      <c r="G459" s="487"/>
      <c r="H459" s="488"/>
      <c r="I459" s="488"/>
      <c r="J459" s="488"/>
      <c r="K459" s="489"/>
      <c r="L459" s="488"/>
      <c r="M459" s="488"/>
      <c r="N459" s="488"/>
      <c r="O459" s="488"/>
      <c r="P459" s="490"/>
      <c r="Q459" s="487"/>
      <c r="R459" s="488"/>
      <c r="S459" s="488"/>
      <c r="T459" s="488"/>
      <c r="U459" s="489"/>
      <c r="V459" s="488"/>
      <c r="W459" s="488"/>
      <c r="X459" s="488"/>
      <c r="Y459" s="488"/>
      <c r="Z459" s="490"/>
      <c r="AA459" s="487"/>
      <c r="AB459" s="488"/>
      <c r="AC459" s="488"/>
      <c r="AD459" s="488"/>
      <c r="AE459" s="489"/>
      <c r="AF459" s="1"/>
      <c r="AG459" s="1"/>
      <c r="AH459" s="487"/>
      <c r="AI459" s="488"/>
      <c r="AJ459" s="488"/>
      <c r="AK459" s="488"/>
      <c r="AL459" s="489"/>
      <c r="AM459" s="487"/>
      <c r="AN459" s="488"/>
      <c r="AO459" s="488"/>
      <c r="AP459" s="488"/>
      <c r="AQ459" s="489"/>
      <c r="AR459" s="488"/>
      <c r="AS459" s="498"/>
      <c r="AT459" s="498"/>
      <c r="AU459" s="498"/>
      <c r="AV459" s="499"/>
      <c r="AW459" s="487"/>
      <c r="AX459" s="498"/>
      <c r="AY459" s="498"/>
      <c r="AZ459" s="498"/>
      <c r="BA459" s="500"/>
      <c r="BB459" s="488"/>
      <c r="BC459" s="488"/>
      <c r="BD459" s="488"/>
      <c r="BE459" s="488"/>
      <c r="BF459" s="490"/>
      <c r="BG459" s="487"/>
      <c r="BH459" s="488"/>
      <c r="BI459" s="488"/>
      <c r="BJ459" s="488"/>
      <c r="BK459" s="489"/>
      <c r="BL459" s="488"/>
      <c r="BM459" s="488"/>
      <c r="BN459" s="488"/>
      <c r="BO459" s="488"/>
      <c r="BP459" s="490"/>
      <c r="BQ459" s="487"/>
      <c r="BR459" s="488"/>
      <c r="BS459" s="488"/>
      <c r="BT459" s="488"/>
      <c r="BU459" s="489"/>
      <c r="BV459" s="487"/>
      <c r="BW459" s="488"/>
      <c r="BX459" s="488"/>
      <c r="BY459" s="488"/>
      <c r="BZ459" s="489"/>
      <c r="CA459" s="26"/>
      <c r="CB459" s="488"/>
      <c r="CC459" s="488"/>
      <c r="CD459" s="488"/>
      <c r="CE459" s="488"/>
      <c r="CF459" s="490"/>
      <c r="CG459" s="487"/>
      <c r="CH459" s="488"/>
      <c r="CI459" s="488"/>
      <c r="CJ459" s="488"/>
      <c r="CK459" s="489"/>
      <c r="CL459" s="488"/>
      <c r="CM459" s="498"/>
      <c r="CN459" s="498"/>
      <c r="CO459" s="498"/>
      <c r="CP459" s="499"/>
      <c r="CQ459" s="487"/>
      <c r="CR459" s="498"/>
      <c r="CS459" s="498"/>
      <c r="CT459" s="498"/>
      <c r="CU459" s="500"/>
      <c r="CV459" s="488"/>
      <c r="CW459" s="498"/>
      <c r="CX459" s="498"/>
      <c r="CY459" s="498"/>
      <c r="CZ459" s="499"/>
      <c r="DA459" s="487"/>
      <c r="DB459" s="498"/>
      <c r="DC459" s="498"/>
      <c r="DD459" s="498"/>
      <c r="DE459" s="500"/>
      <c r="DF459" s="923"/>
      <c r="DG459" s="297"/>
      <c r="DH459" s="69"/>
      <c r="DI459" s="508"/>
      <c r="DJ459" s="509"/>
      <c r="DK459" s="509"/>
      <c r="DL459" s="510"/>
      <c r="DM459" s="511"/>
      <c r="DN459" s="511"/>
    </row>
    <row r="460" spans="1:118" ht="15" customHeight="1" thickBot="1">
      <c r="A460" s="522"/>
      <c r="B460" s="522"/>
      <c r="C460" s="523"/>
      <c r="D460" s="920"/>
      <c r="E460" s="1077"/>
      <c r="F460" s="1078"/>
      <c r="G460" s="491"/>
      <c r="H460" s="492"/>
      <c r="I460" s="492"/>
      <c r="J460" s="492"/>
      <c r="K460" s="493"/>
      <c r="L460" s="492"/>
      <c r="M460" s="492"/>
      <c r="N460" s="492"/>
      <c r="O460" s="492"/>
      <c r="P460" s="494"/>
      <c r="Q460" s="491"/>
      <c r="R460" s="492"/>
      <c r="S460" s="492"/>
      <c r="T460" s="492"/>
      <c r="U460" s="493"/>
      <c r="V460" s="492"/>
      <c r="W460" s="492"/>
      <c r="X460" s="492"/>
      <c r="Y460" s="492"/>
      <c r="Z460" s="494"/>
      <c r="AA460" s="491"/>
      <c r="AB460" s="492"/>
      <c r="AC460" s="492"/>
      <c r="AD460" s="492"/>
      <c r="AE460" s="493"/>
      <c r="AF460" s="1"/>
      <c r="AG460" s="1"/>
      <c r="AH460" s="491"/>
      <c r="AI460" s="492"/>
      <c r="AJ460" s="492"/>
      <c r="AK460" s="492"/>
      <c r="AL460" s="493"/>
      <c r="AM460" s="491"/>
      <c r="AN460" s="492"/>
      <c r="AO460" s="492"/>
      <c r="AP460" s="492"/>
      <c r="AQ460" s="493"/>
      <c r="AR460" s="492"/>
      <c r="AS460" s="501"/>
      <c r="AT460" s="501"/>
      <c r="AU460" s="501"/>
      <c r="AV460" s="502"/>
      <c r="AW460" s="491"/>
      <c r="AX460" s="501"/>
      <c r="AY460" s="501"/>
      <c r="AZ460" s="501"/>
      <c r="BA460" s="503"/>
      <c r="BB460" s="492"/>
      <c r="BC460" s="492"/>
      <c r="BD460" s="492"/>
      <c r="BE460" s="492"/>
      <c r="BF460" s="494"/>
      <c r="BG460" s="491"/>
      <c r="BH460" s="492"/>
      <c r="BI460" s="492"/>
      <c r="BJ460" s="492"/>
      <c r="BK460" s="493"/>
      <c r="BL460" s="492"/>
      <c r="BM460" s="492"/>
      <c r="BN460" s="492"/>
      <c r="BO460" s="492"/>
      <c r="BP460" s="494"/>
      <c r="BQ460" s="491"/>
      <c r="BR460" s="492"/>
      <c r="BS460" s="492"/>
      <c r="BT460" s="492"/>
      <c r="BU460" s="493"/>
      <c r="BV460" s="491"/>
      <c r="BW460" s="492"/>
      <c r="BX460" s="492"/>
      <c r="BY460" s="492"/>
      <c r="BZ460" s="493"/>
      <c r="CA460" s="27"/>
      <c r="CB460" s="492"/>
      <c r="CC460" s="492"/>
      <c r="CD460" s="492"/>
      <c r="CE460" s="492"/>
      <c r="CF460" s="494"/>
      <c r="CG460" s="491"/>
      <c r="CH460" s="492"/>
      <c r="CI460" s="492"/>
      <c r="CJ460" s="492"/>
      <c r="CK460" s="493"/>
      <c r="CL460" s="492"/>
      <c r="CM460" s="501"/>
      <c r="CN460" s="501"/>
      <c r="CO460" s="501"/>
      <c r="CP460" s="502"/>
      <c r="CQ460" s="491"/>
      <c r="CR460" s="501"/>
      <c r="CS460" s="501"/>
      <c r="CT460" s="501"/>
      <c r="CU460" s="503"/>
      <c r="CV460" s="492"/>
      <c r="CW460" s="501"/>
      <c r="CX460" s="501"/>
      <c r="CY460" s="501"/>
      <c r="CZ460" s="502"/>
      <c r="DA460" s="491"/>
      <c r="DB460" s="501"/>
      <c r="DC460" s="501"/>
      <c r="DD460" s="501"/>
      <c r="DE460" s="503"/>
      <c r="DF460" s="922"/>
      <c r="DG460" s="298"/>
      <c r="DH460" s="70"/>
      <c r="DI460" s="512"/>
      <c r="DJ460" s="513"/>
      <c r="DK460" s="513"/>
      <c r="DL460" s="514"/>
      <c r="DM460" s="515"/>
      <c r="DN460" s="515"/>
    </row>
    <row r="461" spans="1:118" ht="15" customHeight="1">
      <c r="A461" s="516"/>
      <c r="B461" s="516"/>
      <c r="C461" s="517"/>
      <c r="D461" s="921"/>
      <c r="E461" s="1079"/>
      <c r="F461" s="1080"/>
      <c r="G461" s="486"/>
      <c r="H461" s="483"/>
      <c r="I461" s="483"/>
      <c r="J461" s="483"/>
      <c r="K461" s="484"/>
      <c r="L461" s="483"/>
      <c r="M461" s="483"/>
      <c r="N461" s="483"/>
      <c r="O461" s="483"/>
      <c r="P461" s="485"/>
      <c r="Q461" s="486"/>
      <c r="R461" s="483"/>
      <c r="S461" s="483"/>
      <c r="T461" s="483"/>
      <c r="U461" s="484"/>
      <c r="V461" s="483"/>
      <c r="W461" s="483"/>
      <c r="X461" s="483"/>
      <c r="Y461" s="483"/>
      <c r="Z461" s="485"/>
      <c r="AA461" s="486"/>
      <c r="AB461" s="483"/>
      <c r="AC461" s="483"/>
      <c r="AD461" s="483"/>
      <c r="AE461" s="484"/>
      <c r="AF461" s="1"/>
      <c r="AG461" s="1"/>
      <c r="AH461" s="486"/>
      <c r="AI461" s="483"/>
      <c r="AJ461" s="483"/>
      <c r="AK461" s="483"/>
      <c r="AL461" s="484"/>
      <c r="AM461" s="486"/>
      <c r="AN461" s="483"/>
      <c r="AO461" s="483"/>
      <c r="AP461" s="483"/>
      <c r="AQ461" s="484"/>
      <c r="AR461" s="483"/>
      <c r="AS461" s="495"/>
      <c r="AT461" s="495"/>
      <c r="AU461" s="495"/>
      <c r="AV461" s="496"/>
      <c r="AW461" s="486"/>
      <c r="AX461" s="495"/>
      <c r="AY461" s="495"/>
      <c r="AZ461" s="495"/>
      <c r="BA461" s="497"/>
      <c r="BB461" s="483"/>
      <c r="BC461" s="483"/>
      <c r="BD461" s="483"/>
      <c r="BE461" s="483"/>
      <c r="BF461" s="485"/>
      <c r="BG461" s="486"/>
      <c r="BH461" s="483"/>
      <c r="BI461" s="483"/>
      <c r="BJ461" s="483"/>
      <c r="BK461" s="484"/>
      <c r="BL461" s="483"/>
      <c r="BM461" s="483"/>
      <c r="BN461" s="483"/>
      <c r="BO461" s="483"/>
      <c r="BP461" s="485"/>
      <c r="BQ461" s="486"/>
      <c r="BR461" s="483"/>
      <c r="BS461" s="483"/>
      <c r="BT461" s="483"/>
      <c r="BU461" s="484"/>
      <c r="BV461" s="486"/>
      <c r="BW461" s="483"/>
      <c r="BX461" s="483"/>
      <c r="BY461" s="483"/>
      <c r="BZ461" s="484"/>
      <c r="CA461" s="25"/>
      <c r="CB461" s="483"/>
      <c r="CC461" s="483"/>
      <c r="CD461" s="483"/>
      <c r="CE461" s="483"/>
      <c r="CF461" s="485"/>
      <c r="CG461" s="486"/>
      <c r="CH461" s="483"/>
      <c r="CI461" s="483"/>
      <c r="CJ461" s="483"/>
      <c r="CK461" s="484"/>
      <c r="CL461" s="483"/>
      <c r="CM461" s="495"/>
      <c r="CN461" s="495"/>
      <c r="CO461" s="495"/>
      <c r="CP461" s="496"/>
      <c r="CQ461" s="486"/>
      <c r="CR461" s="495"/>
      <c r="CS461" s="495"/>
      <c r="CT461" s="495"/>
      <c r="CU461" s="497"/>
      <c r="CV461" s="483"/>
      <c r="CW461" s="495"/>
      <c r="CX461" s="495"/>
      <c r="CY461" s="495"/>
      <c r="CZ461" s="496"/>
      <c r="DA461" s="486"/>
      <c r="DB461" s="495"/>
      <c r="DC461" s="495"/>
      <c r="DD461" s="495"/>
      <c r="DE461" s="497"/>
      <c r="DF461" s="924"/>
      <c r="DG461" s="296"/>
      <c r="DH461" s="68"/>
      <c r="DI461" s="504"/>
      <c r="DJ461" s="505"/>
      <c r="DK461" s="505"/>
      <c r="DL461" s="506"/>
      <c r="DM461" s="507"/>
      <c r="DN461" s="507"/>
    </row>
    <row r="462" spans="1:118" ht="15" customHeight="1">
      <c r="A462" s="519"/>
      <c r="B462" s="519"/>
      <c r="C462" s="520"/>
      <c r="D462" s="919"/>
      <c r="E462" s="1068"/>
      <c r="F462" s="1069"/>
      <c r="G462" s="487"/>
      <c r="H462" s="488"/>
      <c r="I462" s="488"/>
      <c r="J462" s="488"/>
      <c r="K462" s="489"/>
      <c r="L462" s="488"/>
      <c r="M462" s="488"/>
      <c r="N462" s="488"/>
      <c r="O462" s="488"/>
      <c r="P462" s="490"/>
      <c r="Q462" s="487"/>
      <c r="R462" s="488"/>
      <c r="S462" s="488"/>
      <c r="T462" s="488"/>
      <c r="U462" s="489"/>
      <c r="V462" s="488"/>
      <c r="W462" s="488"/>
      <c r="X462" s="488"/>
      <c r="Y462" s="488"/>
      <c r="Z462" s="490"/>
      <c r="AA462" s="487"/>
      <c r="AB462" s="488"/>
      <c r="AC462" s="488"/>
      <c r="AD462" s="488"/>
      <c r="AE462" s="489"/>
      <c r="AF462" s="1"/>
      <c r="AG462" s="1"/>
      <c r="AH462" s="487"/>
      <c r="AI462" s="488"/>
      <c r="AJ462" s="488"/>
      <c r="AK462" s="488"/>
      <c r="AL462" s="489"/>
      <c r="AM462" s="487"/>
      <c r="AN462" s="488"/>
      <c r="AO462" s="488"/>
      <c r="AP462" s="488"/>
      <c r="AQ462" s="489"/>
      <c r="AR462" s="488"/>
      <c r="AS462" s="498"/>
      <c r="AT462" s="498"/>
      <c r="AU462" s="498"/>
      <c r="AV462" s="499"/>
      <c r="AW462" s="487"/>
      <c r="AX462" s="498"/>
      <c r="AY462" s="498"/>
      <c r="AZ462" s="498"/>
      <c r="BA462" s="500"/>
      <c r="BB462" s="488"/>
      <c r="BC462" s="488"/>
      <c r="BD462" s="488"/>
      <c r="BE462" s="488"/>
      <c r="BF462" s="490"/>
      <c r="BG462" s="487"/>
      <c r="BH462" s="488"/>
      <c r="BI462" s="488"/>
      <c r="BJ462" s="488"/>
      <c r="BK462" s="489"/>
      <c r="BL462" s="488"/>
      <c r="BM462" s="488"/>
      <c r="BN462" s="488"/>
      <c r="BO462" s="488"/>
      <c r="BP462" s="490"/>
      <c r="BQ462" s="487"/>
      <c r="BR462" s="488"/>
      <c r="BS462" s="488"/>
      <c r="BT462" s="488"/>
      <c r="BU462" s="489"/>
      <c r="BV462" s="487"/>
      <c r="BW462" s="488"/>
      <c r="BX462" s="488"/>
      <c r="BY462" s="488"/>
      <c r="BZ462" s="489"/>
      <c r="CA462" s="26"/>
      <c r="CB462" s="488"/>
      <c r="CC462" s="488"/>
      <c r="CD462" s="488"/>
      <c r="CE462" s="488"/>
      <c r="CF462" s="490"/>
      <c r="CG462" s="487"/>
      <c r="CH462" s="488"/>
      <c r="CI462" s="488"/>
      <c r="CJ462" s="488"/>
      <c r="CK462" s="489"/>
      <c r="CL462" s="488"/>
      <c r="CM462" s="498"/>
      <c r="CN462" s="498"/>
      <c r="CO462" s="498"/>
      <c r="CP462" s="499"/>
      <c r="CQ462" s="487"/>
      <c r="CR462" s="498"/>
      <c r="CS462" s="498"/>
      <c r="CT462" s="498"/>
      <c r="CU462" s="500"/>
      <c r="CV462" s="488"/>
      <c r="CW462" s="498"/>
      <c r="CX462" s="498"/>
      <c r="CY462" s="498"/>
      <c r="CZ462" s="499"/>
      <c r="DA462" s="487"/>
      <c r="DB462" s="498"/>
      <c r="DC462" s="498"/>
      <c r="DD462" s="498"/>
      <c r="DE462" s="500"/>
      <c r="DF462" s="923"/>
      <c r="DG462" s="297"/>
      <c r="DH462" s="69"/>
      <c r="DI462" s="508"/>
      <c r="DJ462" s="509"/>
      <c r="DK462" s="509"/>
      <c r="DL462" s="510"/>
      <c r="DM462" s="511"/>
      <c r="DN462" s="511"/>
    </row>
    <row r="463" spans="1:118" ht="15" customHeight="1">
      <c r="A463" s="519"/>
      <c r="B463" s="519"/>
      <c r="C463" s="520"/>
      <c r="D463" s="919"/>
      <c r="E463" s="1068"/>
      <c r="F463" s="1069"/>
      <c r="G463" s="487"/>
      <c r="H463" s="488"/>
      <c r="I463" s="488"/>
      <c r="J463" s="488"/>
      <c r="K463" s="489"/>
      <c r="L463" s="488"/>
      <c r="M463" s="488"/>
      <c r="N463" s="488"/>
      <c r="O463" s="488"/>
      <c r="P463" s="490"/>
      <c r="Q463" s="487"/>
      <c r="R463" s="488"/>
      <c r="S463" s="488"/>
      <c r="T463" s="488"/>
      <c r="U463" s="489"/>
      <c r="V463" s="488"/>
      <c r="W463" s="488"/>
      <c r="X463" s="488"/>
      <c r="Y463" s="488"/>
      <c r="Z463" s="490"/>
      <c r="AA463" s="487"/>
      <c r="AB463" s="488"/>
      <c r="AC463" s="488"/>
      <c r="AD463" s="488"/>
      <c r="AE463" s="489"/>
      <c r="AF463" s="1"/>
      <c r="AG463" s="1"/>
      <c r="AH463" s="487"/>
      <c r="AI463" s="488"/>
      <c r="AJ463" s="488"/>
      <c r="AK463" s="488"/>
      <c r="AL463" s="489"/>
      <c r="AM463" s="487"/>
      <c r="AN463" s="488"/>
      <c r="AO463" s="488"/>
      <c r="AP463" s="488"/>
      <c r="AQ463" s="489"/>
      <c r="AR463" s="488"/>
      <c r="AS463" s="498"/>
      <c r="AT463" s="498"/>
      <c r="AU463" s="498"/>
      <c r="AV463" s="499"/>
      <c r="AW463" s="487"/>
      <c r="AX463" s="498"/>
      <c r="AY463" s="498"/>
      <c r="AZ463" s="498"/>
      <c r="BA463" s="500"/>
      <c r="BB463" s="488"/>
      <c r="BC463" s="488"/>
      <c r="BD463" s="488"/>
      <c r="BE463" s="488"/>
      <c r="BF463" s="490"/>
      <c r="BG463" s="487"/>
      <c r="BH463" s="488"/>
      <c r="BI463" s="488"/>
      <c r="BJ463" s="488"/>
      <c r="BK463" s="489"/>
      <c r="BL463" s="488"/>
      <c r="BM463" s="488"/>
      <c r="BN463" s="488"/>
      <c r="BO463" s="488"/>
      <c r="BP463" s="490"/>
      <c r="BQ463" s="487"/>
      <c r="BR463" s="488"/>
      <c r="BS463" s="488"/>
      <c r="BT463" s="488"/>
      <c r="BU463" s="489"/>
      <c r="BV463" s="487"/>
      <c r="BW463" s="488"/>
      <c r="BX463" s="488"/>
      <c r="BY463" s="488"/>
      <c r="BZ463" s="489"/>
      <c r="CA463" s="26"/>
      <c r="CB463" s="488"/>
      <c r="CC463" s="488"/>
      <c r="CD463" s="488"/>
      <c r="CE463" s="488"/>
      <c r="CF463" s="490"/>
      <c r="CG463" s="487"/>
      <c r="CH463" s="488"/>
      <c r="CI463" s="488"/>
      <c r="CJ463" s="488"/>
      <c r="CK463" s="489"/>
      <c r="CL463" s="488"/>
      <c r="CM463" s="498"/>
      <c r="CN463" s="498"/>
      <c r="CO463" s="498"/>
      <c r="CP463" s="499"/>
      <c r="CQ463" s="487"/>
      <c r="CR463" s="498"/>
      <c r="CS463" s="498"/>
      <c r="CT463" s="498"/>
      <c r="CU463" s="500"/>
      <c r="CV463" s="488"/>
      <c r="CW463" s="498"/>
      <c r="CX463" s="498"/>
      <c r="CY463" s="498"/>
      <c r="CZ463" s="499"/>
      <c r="DA463" s="487"/>
      <c r="DB463" s="498"/>
      <c r="DC463" s="498"/>
      <c r="DD463" s="498"/>
      <c r="DE463" s="500"/>
      <c r="DF463" s="923"/>
      <c r="DG463" s="297"/>
      <c r="DH463" s="69"/>
      <c r="DI463" s="508"/>
      <c r="DJ463" s="509"/>
      <c r="DK463" s="509"/>
      <c r="DL463" s="510"/>
      <c r="DM463" s="511"/>
      <c r="DN463" s="511"/>
    </row>
    <row r="464" spans="1:118" ht="15" customHeight="1">
      <c r="A464" s="519"/>
      <c r="B464" s="519"/>
      <c r="C464" s="520"/>
      <c r="D464" s="919"/>
      <c r="E464" s="1068"/>
      <c r="F464" s="1069"/>
      <c r="G464" s="487"/>
      <c r="H464" s="488"/>
      <c r="I464" s="488"/>
      <c r="J464" s="488"/>
      <c r="K464" s="489"/>
      <c r="L464" s="488"/>
      <c r="M464" s="488"/>
      <c r="N464" s="488"/>
      <c r="O464" s="488"/>
      <c r="P464" s="490"/>
      <c r="Q464" s="487"/>
      <c r="R464" s="488"/>
      <c r="S464" s="488"/>
      <c r="T464" s="488"/>
      <c r="U464" s="489"/>
      <c r="V464" s="488"/>
      <c r="W464" s="488"/>
      <c r="X464" s="488"/>
      <c r="Y464" s="488"/>
      <c r="Z464" s="490"/>
      <c r="AA464" s="487"/>
      <c r="AB464" s="488"/>
      <c r="AC464" s="488"/>
      <c r="AD464" s="488"/>
      <c r="AE464" s="489"/>
      <c r="AF464" s="1"/>
      <c r="AG464" s="1"/>
      <c r="AH464" s="487"/>
      <c r="AI464" s="488"/>
      <c r="AJ464" s="488"/>
      <c r="AK464" s="488"/>
      <c r="AL464" s="489"/>
      <c r="AM464" s="487"/>
      <c r="AN464" s="488"/>
      <c r="AO464" s="488"/>
      <c r="AP464" s="488"/>
      <c r="AQ464" s="489"/>
      <c r="AR464" s="488"/>
      <c r="AS464" s="498"/>
      <c r="AT464" s="498"/>
      <c r="AU464" s="498"/>
      <c r="AV464" s="499"/>
      <c r="AW464" s="487"/>
      <c r="AX464" s="498"/>
      <c r="AY464" s="498"/>
      <c r="AZ464" s="498"/>
      <c r="BA464" s="500"/>
      <c r="BB464" s="488"/>
      <c r="BC464" s="488"/>
      <c r="BD464" s="488"/>
      <c r="BE464" s="488"/>
      <c r="BF464" s="490"/>
      <c r="BG464" s="487"/>
      <c r="BH464" s="488"/>
      <c r="BI464" s="488"/>
      <c r="BJ464" s="488"/>
      <c r="BK464" s="489"/>
      <c r="BL464" s="488"/>
      <c r="BM464" s="488"/>
      <c r="BN464" s="488"/>
      <c r="BO464" s="488"/>
      <c r="BP464" s="490"/>
      <c r="BQ464" s="487"/>
      <c r="BR464" s="488"/>
      <c r="BS464" s="488"/>
      <c r="BT464" s="488"/>
      <c r="BU464" s="489"/>
      <c r="BV464" s="487"/>
      <c r="BW464" s="488"/>
      <c r="BX464" s="488"/>
      <c r="BY464" s="488"/>
      <c r="BZ464" s="489"/>
      <c r="CA464" s="26"/>
      <c r="CB464" s="488"/>
      <c r="CC464" s="488"/>
      <c r="CD464" s="488"/>
      <c r="CE464" s="488"/>
      <c r="CF464" s="490"/>
      <c r="CG464" s="487"/>
      <c r="CH464" s="488"/>
      <c r="CI464" s="488"/>
      <c r="CJ464" s="488"/>
      <c r="CK464" s="489"/>
      <c r="CL464" s="488"/>
      <c r="CM464" s="498"/>
      <c r="CN464" s="498"/>
      <c r="CO464" s="498"/>
      <c r="CP464" s="499"/>
      <c r="CQ464" s="487"/>
      <c r="CR464" s="498"/>
      <c r="CS464" s="498"/>
      <c r="CT464" s="498"/>
      <c r="CU464" s="500"/>
      <c r="CV464" s="488"/>
      <c r="CW464" s="498"/>
      <c r="CX464" s="498"/>
      <c r="CY464" s="498"/>
      <c r="CZ464" s="499"/>
      <c r="DA464" s="487"/>
      <c r="DB464" s="498"/>
      <c r="DC464" s="498"/>
      <c r="DD464" s="498"/>
      <c r="DE464" s="500"/>
      <c r="DF464" s="923"/>
      <c r="DG464" s="297"/>
      <c r="DH464" s="69"/>
      <c r="DI464" s="508"/>
      <c r="DJ464" s="509"/>
      <c r="DK464" s="509"/>
      <c r="DL464" s="510"/>
      <c r="DM464" s="511"/>
      <c r="DN464" s="511"/>
    </row>
    <row r="465" spans="1:118" ht="15" customHeight="1" thickBot="1">
      <c r="A465" s="522"/>
      <c r="B465" s="522"/>
      <c r="C465" s="523"/>
      <c r="D465" s="920"/>
      <c r="E465" s="1077"/>
      <c r="F465" s="1078"/>
      <c r="G465" s="491"/>
      <c r="H465" s="492"/>
      <c r="I465" s="492"/>
      <c r="J465" s="492"/>
      <c r="K465" s="493"/>
      <c r="L465" s="492"/>
      <c r="M465" s="492"/>
      <c r="N465" s="492"/>
      <c r="O465" s="492"/>
      <c r="P465" s="494"/>
      <c r="Q465" s="491"/>
      <c r="R465" s="492"/>
      <c r="S465" s="492"/>
      <c r="T465" s="492"/>
      <c r="U465" s="493"/>
      <c r="V465" s="492"/>
      <c r="W465" s="492"/>
      <c r="X465" s="492"/>
      <c r="Y465" s="492"/>
      <c r="Z465" s="494"/>
      <c r="AA465" s="491"/>
      <c r="AB465" s="492"/>
      <c r="AC465" s="492"/>
      <c r="AD465" s="492"/>
      <c r="AE465" s="493"/>
      <c r="AF465" s="1"/>
      <c r="AG465" s="1"/>
      <c r="AH465" s="491"/>
      <c r="AI465" s="492"/>
      <c r="AJ465" s="492"/>
      <c r="AK465" s="492"/>
      <c r="AL465" s="493"/>
      <c r="AM465" s="491"/>
      <c r="AN465" s="492"/>
      <c r="AO465" s="492"/>
      <c r="AP465" s="492"/>
      <c r="AQ465" s="493"/>
      <c r="AR465" s="492"/>
      <c r="AS465" s="501"/>
      <c r="AT465" s="501"/>
      <c r="AU465" s="501"/>
      <c r="AV465" s="502"/>
      <c r="AW465" s="491"/>
      <c r="AX465" s="501"/>
      <c r="AY465" s="501"/>
      <c r="AZ465" s="501"/>
      <c r="BA465" s="503"/>
      <c r="BB465" s="492"/>
      <c r="BC465" s="492"/>
      <c r="BD465" s="492"/>
      <c r="BE465" s="492"/>
      <c r="BF465" s="494"/>
      <c r="BG465" s="491"/>
      <c r="BH465" s="492"/>
      <c r="BI465" s="492"/>
      <c r="BJ465" s="492"/>
      <c r="BK465" s="493"/>
      <c r="BL465" s="492"/>
      <c r="BM465" s="492"/>
      <c r="BN465" s="492"/>
      <c r="BO465" s="492"/>
      <c r="BP465" s="494"/>
      <c r="BQ465" s="491"/>
      <c r="BR465" s="492"/>
      <c r="BS465" s="492"/>
      <c r="BT465" s="492"/>
      <c r="BU465" s="493"/>
      <c r="BV465" s="491"/>
      <c r="BW465" s="492"/>
      <c r="BX465" s="492"/>
      <c r="BY465" s="492"/>
      <c r="BZ465" s="493"/>
      <c r="CA465" s="27"/>
      <c r="CB465" s="492"/>
      <c r="CC465" s="492"/>
      <c r="CD465" s="492"/>
      <c r="CE465" s="492"/>
      <c r="CF465" s="494"/>
      <c r="CG465" s="491"/>
      <c r="CH465" s="492"/>
      <c r="CI465" s="492"/>
      <c r="CJ465" s="492"/>
      <c r="CK465" s="493"/>
      <c r="CL465" s="492"/>
      <c r="CM465" s="501"/>
      <c r="CN465" s="501"/>
      <c r="CO465" s="501"/>
      <c r="CP465" s="502"/>
      <c r="CQ465" s="491"/>
      <c r="CR465" s="501"/>
      <c r="CS465" s="501"/>
      <c r="CT465" s="501"/>
      <c r="CU465" s="503"/>
      <c r="CV465" s="492"/>
      <c r="CW465" s="501"/>
      <c r="CX465" s="501"/>
      <c r="CY465" s="501"/>
      <c r="CZ465" s="502"/>
      <c r="DA465" s="491"/>
      <c r="DB465" s="501"/>
      <c r="DC465" s="501"/>
      <c r="DD465" s="501"/>
      <c r="DE465" s="503"/>
      <c r="DF465" s="922"/>
      <c r="DG465" s="298"/>
      <c r="DH465" s="70"/>
      <c r="DI465" s="512"/>
      <c r="DJ465" s="513"/>
      <c r="DK465" s="513"/>
      <c r="DL465" s="514"/>
      <c r="DM465" s="515"/>
      <c r="DN465" s="515"/>
    </row>
    <row r="466" spans="1:118" ht="15" customHeight="1">
      <c r="A466" s="516"/>
      <c r="B466" s="516"/>
      <c r="C466" s="517"/>
      <c r="D466" s="921"/>
      <c r="E466" s="1079"/>
      <c r="F466" s="1080"/>
      <c r="G466" s="486"/>
      <c r="H466" s="483"/>
      <c r="I466" s="483"/>
      <c r="J466" s="483"/>
      <c r="K466" s="484"/>
      <c r="L466" s="483"/>
      <c r="M466" s="483"/>
      <c r="N466" s="483"/>
      <c r="O466" s="483"/>
      <c r="P466" s="485"/>
      <c r="Q466" s="486"/>
      <c r="R466" s="483"/>
      <c r="S466" s="483"/>
      <c r="T466" s="483"/>
      <c r="U466" s="484"/>
      <c r="V466" s="483"/>
      <c r="W466" s="483"/>
      <c r="X466" s="483"/>
      <c r="Y466" s="483"/>
      <c r="Z466" s="485"/>
      <c r="AA466" s="486"/>
      <c r="AB466" s="483"/>
      <c r="AC466" s="483"/>
      <c r="AD466" s="483"/>
      <c r="AE466" s="484"/>
      <c r="AF466" s="1"/>
      <c r="AG466" s="1"/>
      <c r="AH466" s="486"/>
      <c r="AI466" s="483"/>
      <c r="AJ466" s="483"/>
      <c r="AK466" s="483"/>
      <c r="AL466" s="484"/>
      <c r="AM466" s="486"/>
      <c r="AN466" s="483"/>
      <c r="AO466" s="483"/>
      <c r="AP466" s="483"/>
      <c r="AQ466" s="484"/>
      <c r="AR466" s="483"/>
      <c r="AS466" s="495"/>
      <c r="AT466" s="495"/>
      <c r="AU466" s="495"/>
      <c r="AV466" s="496"/>
      <c r="AW466" s="486"/>
      <c r="AX466" s="495"/>
      <c r="AY466" s="495"/>
      <c r="AZ466" s="495"/>
      <c r="BA466" s="497"/>
      <c r="BB466" s="483"/>
      <c r="BC466" s="483"/>
      <c r="BD466" s="483"/>
      <c r="BE466" s="483"/>
      <c r="BF466" s="485"/>
      <c r="BG466" s="486"/>
      <c r="BH466" s="483"/>
      <c r="BI466" s="483"/>
      <c r="BJ466" s="483"/>
      <c r="BK466" s="484"/>
      <c r="BL466" s="483"/>
      <c r="BM466" s="483"/>
      <c r="BN466" s="483"/>
      <c r="BO466" s="483"/>
      <c r="BP466" s="485"/>
      <c r="BQ466" s="486"/>
      <c r="BR466" s="483"/>
      <c r="BS466" s="483"/>
      <c r="BT466" s="483"/>
      <c r="BU466" s="484"/>
      <c r="BV466" s="486"/>
      <c r="BW466" s="483"/>
      <c r="BX466" s="483"/>
      <c r="BY466" s="483"/>
      <c r="BZ466" s="484"/>
      <c r="CA466" s="25"/>
      <c r="CB466" s="483"/>
      <c r="CC466" s="483"/>
      <c r="CD466" s="483"/>
      <c r="CE466" s="483"/>
      <c r="CF466" s="485"/>
      <c r="CG466" s="486"/>
      <c r="CH466" s="483"/>
      <c r="CI466" s="483"/>
      <c r="CJ466" s="483"/>
      <c r="CK466" s="484"/>
      <c r="CL466" s="483"/>
      <c r="CM466" s="495"/>
      <c r="CN466" s="495"/>
      <c r="CO466" s="495"/>
      <c r="CP466" s="496"/>
      <c r="CQ466" s="486"/>
      <c r="CR466" s="495"/>
      <c r="CS466" s="495"/>
      <c r="CT466" s="495"/>
      <c r="CU466" s="497"/>
      <c r="CV466" s="483"/>
      <c r="CW466" s="495"/>
      <c r="CX466" s="495"/>
      <c r="CY466" s="495"/>
      <c r="CZ466" s="496"/>
      <c r="DA466" s="486"/>
      <c r="DB466" s="495"/>
      <c r="DC466" s="495"/>
      <c r="DD466" s="495"/>
      <c r="DE466" s="497"/>
      <c r="DF466" s="924"/>
      <c r="DG466" s="296"/>
      <c r="DH466" s="68"/>
      <c r="DI466" s="504"/>
      <c r="DJ466" s="505"/>
      <c r="DK466" s="505"/>
      <c r="DL466" s="506"/>
      <c r="DM466" s="507"/>
      <c r="DN466" s="507"/>
    </row>
    <row r="467" spans="1:118" ht="15" customHeight="1">
      <c r="A467" s="519"/>
      <c r="B467" s="519"/>
      <c r="C467" s="520"/>
      <c r="D467" s="919"/>
      <c r="E467" s="1068"/>
      <c r="F467" s="1069"/>
      <c r="G467" s="487"/>
      <c r="H467" s="488"/>
      <c r="I467" s="488"/>
      <c r="J467" s="488"/>
      <c r="K467" s="489"/>
      <c r="L467" s="488"/>
      <c r="M467" s="488"/>
      <c r="N467" s="488"/>
      <c r="O467" s="488"/>
      <c r="P467" s="490"/>
      <c r="Q467" s="487"/>
      <c r="R467" s="488"/>
      <c r="S467" s="488"/>
      <c r="T467" s="488"/>
      <c r="U467" s="489"/>
      <c r="V467" s="488"/>
      <c r="W467" s="488"/>
      <c r="X467" s="488"/>
      <c r="Y467" s="488"/>
      <c r="Z467" s="490"/>
      <c r="AA467" s="487"/>
      <c r="AB467" s="488"/>
      <c r="AC467" s="488"/>
      <c r="AD467" s="488"/>
      <c r="AE467" s="489"/>
      <c r="AF467" s="1"/>
      <c r="AG467" s="1"/>
      <c r="AH467" s="487"/>
      <c r="AI467" s="488"/>
      <c r="AJ467" s="488"/>
      <c r="AK467" s="488"/>
      <c r="AL467" s="489"/>
      <c r="AM467" s="487"/>
      <c r="AN467" s="488"/>
      <c r="AO467" s="488"/>
      <c r="AP467" s="488"/>
      <c r="AQ467" s="489"/>
      <c r="AR467" s="488"/>
      <c r="AS467" s="498"/>
      <c r="AT467" s="498"/>
      <c r="AU467" s="498"/>
      <c r="AV467" s="499"/>
      <c r="AW467" s="487"/>
      <c r="AX467" s="498"/>
      <c r="AY467" s="498"/>
      <c r="AZ467" s="498"/>
      <c r="BA467" s="500"/>
      <c r="BB467" s="488"/>
      <c r="BC467" s="488"/>
      <c r="BD467" s="488"/>
      <c r="BE467" s="488"/>
      <c r="BF467" s="490"/>
      <c r="BG467" s="487"/>
      <c r="BH467" s="488"/>
      <c r="BI467" s="488"/>
      <c r="BJ467" s="488"/>
      <c r="BK467" s="489"/>
      <c r="BL467" s="488"/>
      <c r="BM467" s="488"/>
      <c r="BN467" s="488"/>
      <c r="BO467" s="488"/>
      <c r="BP467" s="490"/>
      <c r="BQ467" s="487"/>
      <c r="BR467" s="488"/>
      <c r="BS467" s="488"/>
      <c r="BT467" s="488"/>
      <c r="BU467" s="489"/>
      <c r="BV467" s="487"/>
      <c r="BW467" s="488"/>
      <c r="BX467" s="488"/>
      <c r="BY467" s="488"/>
      <c r="BZ467" s="489"/>
      <c r="CA467" s="26"/>
      <c r="CB467" s="488"/>
      <c r="CC467" s="488"/>
      <c r="CD467" s="488"/>
      <c r="CE467" s="488"/>
      <c r="CF467" s="490"/>
      <c r="CG467" s="487"/>
      <c r="CH467" s="488"/>
      <c r="CI467" s="488"/>
      <c r="CJ467" s="488"/>
      <c r="CK467" s="489"/>
      <c r="CL467" s="488"/>
      <c r="CM467" s="498"/>
      <c r="CN467" s="498"/>
      <c r="CO467" s="498"/>
      <c r="CP467" s="499"/>
      <c r="CQ467" s="487"/>
      <c r="CR467" s="498"/>
      <c r="CS467" s="498"/>
      <c r="CT467" s="498"/>
      <c r="CU467" s="500"/>
      <c r="CV467" s="488"/>
      <c r="CW467" s="498"/>
      <c r="CX467" s="498"/>
      <c r="CY467" s="498"/>
      <c r="CZ467" s="499"/>
      <c r="DA467" s="487"/>
      <c r="DB467" s="498"/>
      <c r="DC467" s="498"/>
      <c r="DD467" s="498"/>
      <c r="DE467" s="500"/>
      <c r="DF467" s="923"/>
      <c r="DG467" s="297"/>
      <c r="DH467" s="69"/>
      <c r="DI467" s="508"/>
      <c r="DJ467" s="509"/>
      <c r="DK467" s="509"/>
      <c r="DL467" s="510"/>
      <c r="DM467" s="511"/>
      <c r="DN467" s="511"/>
    </row>
    <row r="468" spans="1:118" ht="15" customHeight="1">
      <c r="A468" s="519"/>
      <c r="B468" s="519"/>
      <c r="C468" s="520"/>
      <c r="D468" s="919"/>
      <c r="E468" s="1068"/>
      <c r="F468" s="1069"/>
      <c r="G468" s="487"/>
      <c r="H468" s="488"/>
      <c r="I468" s="488"/>
      <c r="J468" s="488"/>
      <c r="K468" s="489"/>
      <c r="L468" s="488"/>
      <c r="M468" s="488"/>
      <c r="N468" s="488"/>
      <c r="O468" s="488"/>
      <c r="P468" s="490"/>
      <c r="Q468" s="487"/>
      <c r="R468" s="488"/>
      <c r="S468" s="488"/>
      <c r="T468" s="488"/>
      <c r="U468" s="489"/>
      <c r="V468" s="488"/>
      <c r="W468" s="488"/>
      <c r="X468" s="488"/>
      <c r="Y468" s="488"/>
      <c r="Z468" s="490"/>
      <c r="AA468" s="487"/>
      <c r="AB468" s="488"/>
      <c r="AC468" s="488"/>
      <c r="AD468" s="488"/>
      <c r="AE468" s="489"/>
      <c r="AF468" s="1"/>
      <c r="AG468" s="1"/>
      <c r="AH468" s="487"/>
      <c r="AI468" s="488"/>
      <c r="AJ468" s="488"/>
      <c r="AK468" s="488"/>
      <c r="AL468" s="489"/>
      <c r="AM468" s="487"/>
      <c r="AN468" s="488"/>
      <c r="AO468" s="488"/>
      <c r="AP468" s="488"/>
      <c r="AQ468" s="489"/>
      <c r="AR468" s="488"/>
      <c r="AS468" s="498"/>
      <c r="AT468" s="498"/>
      <c r="AU468" s="498"/>
      <c r="AV468" s="499"/>
      <c r="AW468" s="487"/>
      <c r="AX468" s="498"/>
      <c r="AY468" s="498"/>
      <c r="AZ468" s="498"/>
      <c r="BA468" s="500"/>
      <c r="BB468" s="488"/>
      <c r="BC468" s="488"/>
      <c r="BD468" s="488"/>
      <c r="BE468" s="488"/>
      <c r="BF468" s="490"/>
      <c r="BG468" s="487"/>
      <c r="BH468" s="488"/>
      <c r="BI468" s="488"/>
      <c r="BJ468" s="488"/>
      <c r="BK468" s="489"/>
      <c r="BL468" s="488"/>
      <c r="BM468" s="488"/>
      <c r="BN468" s="488"/>
      <c r="BO468" s="488"/>
      <c r="BP468" s="490"/>
      <c r="BQ468" s="487"/>
      <c r="BR468" s="488"/>
      <c r="BS468" s="488"/>
      <c r="BT468" s="488"/>
      <c r="BU468" s="489"/>
      <c r="BV468" s="487"/>
      <c r="BW468" s="488"/>
      <c r="BX468" s="488"/>
      <c r="BY468" s="488"/>
      <c r="BZ468" s="489"/>
      <c r="CA468" s="26"/>
      <c r="CB468" s="488"/>
      <c r="CC468" s="488"/>
      <c r="CD468" s="488"/>
      <c r="CE468" s="488"/>
      <c r="CF468" s="490"/>
      <c r="CG468" s="487"/>
      <c r="CH468" s="488"/>
      <c r="CI468" s="488"/>
      <c r="CJ468" s="488"/>
      <c r="CK468" s="489"/>
      <c r="CL468" s="488"/>
      <c r="CM468" s="498"/>
      <c r="CN468" s="498"/>
      <c r="CO468" s="498"/>
      <c r="CP468" s="499"/>
      <c r="CQ468" s="487"/>
      <c r="CR468" s="498"/>
      <c r="CS468" s="498"/>
      <c r="CT468" s="498"/>
      <c r="CU468" s="500"/>
      <c r="CV468" s="488"/>
      <c r="CW468" s="498"/>
      <c r="CX468" s="498"/>
      <c r="CY468" s="498"/>
      <c r="CZ468" s="499"/>
      <c r="DA468" s="487"/>
      <c r="DB468" s="498"/>
      <c r="DC468" s="498"/>
      <c r="DD468" s="498"/>
      <c r="DE468" s="500"/>
      <c r="DF468" s="923"/>
      <c r="DG468" s="297"/>
      <c r="DH468" s="69"/>
      <c r="DI468" s="508"/>
      <c r="DJ468" s="509"/>
      <c r="DK468" s="509"/>
      <c r="DL468" s="510"/>
      <c r="DM468" s="511"/>
      <c r="DN468" s="511"/>
    </row>
    <row r="469" spans="1:118" ht="15" customHeight="1">
      <c r="A469" s="519"/>
      <c r="B469" s="519"/>
      <c r="C469" s="520"/>
      <c r="D469" s="919"/>
      <c r="E469" s="1068"/>
      <c r="F469" s="1069"/>
      <c r="G469" s="487"/>
      <c r="H469" s="488"/>
      <c r="I469" s="488"/>
      <c r="J469" s="488"/>
      <c r="K469" s="489"/>
      <c r="L469" s="488"/>
      <c r="M469" s="488"/>
      <c r="N469" s="488"/>
      <c r="O469" s="488"/>
      <c r="P469" s="490"/>
      <c r="Q469" s="487"/>
      <c r="R469" s="488"/>
      <c r="S469" s="488"/>
      <c r="T469" s="488"/>
      <c r="U469" s="489"/>
      <c r="V469" s="488"/>
      <c r="W469" s="488"/>
      <c r="X469" s="488"/>
      <c r="Y469" s="488"/>
      <c r="Z469" s="490"/>
      <c r="AA469" s="487"/>
      <c r="AB469" s="488"/>
      <c r="AC469" s="488"/>
      <c r="AD469" s="488"/>
      <c r="AE469" s="489"/>
      <c r="AF469" s="1"/>
      <c r="AG469" s="1"/>
      <c r="AH469" s="487"/>
      <c r="AI469" s="488"/>
      <c r="AJ469" s="488"/>
      <c r="AK469" s="488"/>
      <c r="AL469" s="489"/>
      <c r="AM469" s="487"/>
      <c r="AN469" s="488"/>
      <c r="AO469" s="488"/>
      <c r="AP469" s="488"/>
      <c r="AQ469" s="489"/>
      <c r="AR469" s="488"/>
      <c r="AS469" s="498"/>
      <c r="AT469" s="498"/>
      <c r="AU469" s="498"/>
      <c r="AV469" s="499"/>
      <c r="AW469" s="487"/>
      <c r="AX469" s="498"/>
      <c r="AY469" s="498"/>
      <c r="AZ469" s="498"/>
      <c r="BA469" s="500"/>
      <c r="BB469" s="488"/>
      <c r="BC469" s="488"/>
      <c r="BD469" s="488"/>
      <c r="BE469" s="488"/>
      <c r="BF469" s="490"/>
      <c r="BG469" s="487"/>
      <c r="BH469" s="488"/>
      <c r="BI469" s="488"/>
      <c r="BJ469" s="488"/>
      <c r="BK469" s="489"/>
      <c r="BL469" s="488"/>
      <c r="BM469" s="488"/>
      <c r="BN469" s="488"/>
      <c r="BO469" s="488"/>
      <c r="BP469" s="490"/>
      <c r="BQ469" s="487"/>
      <c r="BR469" s="488"/>
      <c r="BS469" s="488"/>
      <c r="BT469" s="488"/>
      <c r="BU469" s="489"/>
      <c r="BV469" s="487"/>
      <c r="BW469" s="488"/>
      <c r="BX469" s="488"/>
      <c r="BY469" s="488"/>
      <c r="BZ469" s="489"/>
      <c r="CA469" s="26"/>
      <c r="CB469" s="488"/>
      <c r="CC469" s="488"/>
      <c r="CD469" s="488"/>
      <c r="CE469" s="488"/>
      <c r="CF469" s="490"/>
      <c r="CG469" s="487"/>
      <c r="CH469" s="488"/>
      <c r="CI469" s="488"/>
      <c r="CJ469" s="488"/>
      <c r="CK469" s="489"/>
      <c r="CL469" s="488"/>
      <c r="CM469" s="498"/>
      <c r="CN469" s="498"/>
      <c r="CO469" s="498"/>
      <c r="CP469" s="499"/>
      <c r="CQ469" s="487"/>
      <c r="CR469" s="498"/>
      <c r="CS469" s="498"/>
      <c r="CT469" s="498"/>
      <c r="CU469" s="500"/>
      <c r="CV469" s="488"/>
      <c r="CW469" s="498"/>
      <c r="CX469" s="498"/>
      <c r="CY469" s="498"/>
      <c r="CZ469" s="499"/>
      <c r="DA469" s="487"/>
      <c r="DB469" s="498"/>
      <c r="DC469" s="498"/>
      <c r="DD469" s="498"/>
      <c r="DE469" s="500"/>
      <c r="DF469" s="923"/>
      <c r="DG469" s="297"/>
      <c r="DH469" s="69"/>
      <c r="DI469" s="508"/>
      <c r="DJ469" s="509"/>
      <c r="DK469" s="509"/>
      <c r="DL469" s="510"/>
      <c r="DM469" s="511"/>
      <c r="DN469" s="511"/>
    </row>
    <row r="470" spans="1:118" ht="15" customHeight="1" thickBot="1">
      <c r="A470" s="522"/>
      <c r="B470" s="522"/>
      <c r="C470" s="523"/>
      <c r="D470" s="920"/>
      <c r="E470" s="1077"/>
      <c r="F470" s="1078"/>
      <c r="G470" s="491"/>
      <c r="H470" s="492"/>
      <c r="I470" s="492"/>
      <c r="J470" s="492"/>
      <c r="K470" s="493"/>
      <c r="L470" s="492"/>
      <c r="M470" s="492"/>
      <c r="N470" s="492"/>
      <c r="O470" s="492"/>
      <c r="P470" s="494"/>
      <c r="Q470" s="491"/>
      <c r="R470" s="492"/>
      <c r="S470" s="492"/>
      <c r="T470" s="492"/>
      <c r="U470" s="493"/>
      <c r="V470" s="492"/>
      <c r="W470" s="492"/>
      <c r="X470" s="492"/>
      <c r="Y470" s="492"/>
      <c r="Z470" s="494"/>
      <c r="AA470" s="491"/>
      <c r="AB470" s="492"/>
      <c r="AC470" s="492"/>
      <c r="AD470" s="492"/>
      <c r="AE470" s="493"/>
      <c r="AF470" s="1"/>
      <c r="AG470" s="1"/>
      <c r="AH470" s="491"/>
      <c r="AI470" s="492"/>
      <c r="AJ470" s="492"/>
      <c r="AK470" s="492"/>
      <c r="AL470" s="493"/>
      <c r="AM470" s="491"/>
      <c r="AN470" s="492"/>
      <c r="AO470" s="492"/>
      <c r="AP470" s="492"/>
      <c r="AQ470" s="493"/>
      <c r="AR470" s="492"/>
      <c r="AS470" s="501"/>
      <c r="AT470" s="501"/>
      <c r="AU470" s="501"/>
      <c r="AV470" s="502"/>
      <c r="AW470" s="491"/>
      <c r="AX470" s="501"/>
      <c r="AY470" s="501"/>
      <c r="AZ470" s="501"/>
      <c r="BA470" s="503"/>
      <c r="BB470" s="492"/>
      <c r="BC470" s="492"/>
      <c r="BD470" s="492"/>
      <c r="BE470" s="492"/>
      <c r="BF470" s="494"/>
      <c r="BG470" s="491"/>
      <c r="BH470" s="492"/>
      <c r="BI470" s="492"/>
      <c r="BJ470" s="492"/>
      <c r="BK470" s="493"/>
      <c r="BL470" s="492"/>
      <c r="BM470" s="492"/>
      <c r="BN470" s="492"/>
      <c r="BO470" s="492"/>
      <c r="BP470" s="494"/>
      <c r="BQ470" s="491"/>
      <c r="BR470" s="492"/>
      <c r="BS470" s="492"/>
      <c r="BT470" s="492"/>
      <c r="BU470" s="493"/>
      <c r="BV470" s="491"/>
      <c r="BW470" s="492"/>
      <c r="BX470" s="492"/>
      <c r="BY470" s="492"/>
      <c r="BZ470" s="493"/>
      <c r="CA470" s="27"/>
      <c r="CB470" s="492"/>
      <c r="CC470" s="492"/>
      <c r="CD470" s="492"/>
      <c r="CE470" s="492"/>
      <c r="CF470" s="494"/>
      <c r="CG470" s="491"/>
      <c r="CH470" s="492"/>
      <c r="CI470" s="492"/>
      <c r="CJ470" s="492"/>
      <c r="CK470" s="493"/>
      <c r="CL470" s="492"/>
      <c r="CM470" s="501"/>
      <c r="CN470" s="501"/>
      <c r="CO470" s="501"/>
      <c r="CP470" s="502"/>
      <c r="CQ470" s="491"/>
      <c r="CR470" s="501"/>
      <c r="CS470" s="501"/>
      <c r="CT470" s="501"/>
      <c r="CU470" s="503"/>
      <c r="CV470" s="492"/>
      <c r="CW470" s="501"/>
      <c r="CX470" s="501"/>
      <c r="CY470" s="501"/>
      <c r="CZ470" s="502"/>
      <c r="DA470" s="491"/>
      <c r="DB470" s="501"/>
      <c r="DC470" s="501"/>
      <c r="DD470" s="501"/>
      <c r="DE470" s="503"/>
      <c r="DF470" s="922"/>
      <c r="DG470" s="298"/>
      <c r="DH470" s="70"/>
      <c r="DI470" s="512"/>
      <c r="DJ470" s="513"/>
      <c r="DK470" s="513"/>
      <c r="DL470" s="514"/>
      <c r="DM470" s="515"/>
      <c r="DN470" s="515"/>
    </row>
    <row r="471" spans="1:118" ht="15" customHeight="1">
      <c r="A471" s="516"/>
      <c r="B471" s="516"/>
      <c r="C471" s="517"/>
      <c r="D471" s="921"/>
      <c r="E471" s="1079"/>
      <c r="F471" s="1080"/>
      <c r="G471" s="486"/>
      <c r="H471" s="483"/>
      <c r="I471" s="483"/>
      <c r="J471" s="483"/>
      <c r="K471" s="484"/>
      <c r="L471" s="483"/>
      <c r="M471" s="483"/>
      <c r="N471" s="483"/>
      <c r="O471" s="483"/>
      <c r="P471" s="485"/>
      <c r="Q471" s="486"/>
      <c r="R471" s="483"/>
      <c r="S471" s="483"/>
      <c r="T471" s="483"/>
      <c r="U471" s="484"/>
      <c r="V471" s="483"/>
      <c r="W471" s="483"/>
      <c r="X471" s="483"/>
      <c r="Y471" s="483"/>
      <c r="Z471" s="485"/>
      <c r="AA471" s="486"/>
      <c r="AB471" s="483"/>
      <c r="AC471" s="483"/>
      <c r="AD471" s="483"/>
      <c r="AE471" s="484"/>
      <c r="AF471" s="1"/>
      <c r="AG471" s="1"/>
      <c r="AH471" s="486"/>
      <c r="AI471" s="483"/>
      <c r="AJ471" s="483"/>
      <c r="AK471" s="483"/>
      <c r="AL471" s="484"/>
      <c r="AM471" s="486"/>
      <c r="AN471" s="483"/>
      <c r="AO471" s="483"/>
      <c r="AP471" s="483"/>
      <c r="AQ471" s="484"/>
      <c r="AR471" s="483"/>
      <c r="AS471" s="495"/>
      <c r="AT471" s="495"/>
      <c r="AU471" s="495"/>
      <c r="AV471" s="496"/>
      <c r="AW471" s="486"/>
      <c r="AX471" s="495"/>
      <c r="AY471" s="495"/>
      <c r="AZ471" s="495"/>
      <c r="BA471" s="497"/>
      <c r="BB471" s="483"/>
      <c r="BC471" s="483"/>
      <c r="BD471" s="483"/>
      <c r="BE471" s="483"/>
      <c r="BF471" s="485"/>
      <c r="BG471" s="486"/>
      <c r="BH471" s="483"/>
      <c r="BI471" s="483"/>
      <c r="BJ471" s="483"/>
      <c r="BK471" s="484"/>
      <c r="BL471" s="483"/>
      <c r="BM471" s="483"/>
      <c r="BN471" s="483"/>
      <c r="BO471" s="483"/>
      <c r="BP471" s="485"/>
      <c r="BQ471" s="486"/>
      <c r="BR471" s="483"/>
      <c r="BS471" s="483"/>
      <c r="BT471" s="483"/>
      <c r="BU471" s="484"/>
      <c r="BV471" s="486"/>
      <c r="BW471" s="483"/>
      <c r="BX471" s="483"/>
      <c r="BY471" s="483"/>
      <c r="BZ471" s="484"/>
      <c r="CA471" s="25"/>
      <c r="CB471" s="483"/>
      <c r="CC471" s="483"/>
      <c r="CD471" s="483"/>
      <c r="CE471" s="483"/>
      <c r="CF471" s="485"/>
      <c r="CG471" s="486"/>
      <c r="CH471" s="483"/>
      <c r="CI471" s="483"/>
      <c r="CJ471" s="483"/>
      <c r="CK471" s="484"/>
      <c r="CL471" s="483"/>
      <c r="CM471" s="495"/>
      <c r="CN471" s="495"/>
      <c r="CO471" s="495"/>
      <c r="CP471" s="496"/>
      <c r="CQ471" s="486"/>
      <c r="CR471" s="495"/>
      <c r="CS471" s="495"/>
      <c r="CT471" s="495"/>
      <c r="CU471" s="497"/>
      <c r="CV471" s="483"/>
      <c r="CW471" s="495"/>
      <c r="CX471" s="495"/>
      <c r="CY471" s="495"/>
      <c r="CZ471" s="496"/>
      <c r="DA471" s="486"/>
      <c r="DB471" s="495"/>
      <c r="DC471" s="495"/>
      <c r="DD471" s="495"/>
      <c r="DE471" s="497"/>
      <c r="DF471" s="924"/>
      <c r="DG471" s="296"/>
      <c r="DH471" s="68"/>
      <c r="DI471" s="504"/>
      <c r="DJ471" s="505"/>
      <c r="DK471" s="505"/>
      <c r="DL471" s="506"/>
      <c r="DM471" s="507"/>
      <c r="DN471" s="507"/>
    </row>
    <row r="472" spans="1:118" ht="15" customHeight="1">
      <c r="A472" s="519"/>
      <c r="B472" s="519"/>
      <c r="C472" s="520"/>
      <c r="D472" s="919"/>
      <c r="E472" s="1068"/>
      <c r="F472" s="1069"/>
      <c r="G472" s="487"/>
      <c r="H472" s="488"/>
      <c r="I472" s="488"/>
      <c r="J472" s="488"/>
      <c r="K472" s="489"/>
      <c r="L472" s="488"/>
      <c r="M472" s="488"/>
      <c r="N472" s="488"/>
      <c r="O472" s="488"/>
      <c r="P472" s="490"/>
      <c r="Q472" s="487"/>
      <c r="R472" s="488"/>
      <c r="S472" s="488"/>
      <c r="T472" s="488"/>
      <c r="U472" s="489"/>
      <c r="V472" s="488"/>
      <c r="W472" s="488"/>
      <c r="X472" s="488"/>
      <c r="Y472" s="488"/>
      <c r="Z472" s="490"/>
      <c r="AA472" s="487"/>
      <c r="AB472" s="488"/>
      <c r="AC472" s="488"/>
      <c r="AD472" s="488"/>
      <c r="AE472" s="489"/>
      <c r="AF472" s="1"/>
      <c r="AG472" s="1"/>
      <c r="AH472" s="487"/>
      <c r="AI472" s="488"/>
      <c r="AJ472" s="488"/>
      <c r="AK472" s="488"/>
      <c r="AL472" s="489"/>
      <c r="AM472" s="487"/>
      <c r="AN472" s="488"/>
      <c r="AO472" s="488"/>
      <c r="AP472" s="488"/>
      <c r="AQ472" s="489"/>
      <c r="AR472" s="488"/>
      <c r="AS472" s="498"/>
      <c r="AT472" s="498"/>
      <c r="AU472" s="498"/>
      <c r="AV472" s="499"/>
      <c r="AW472" s="487"/>
      <c r="AX472" s="498"/>
      <c r="AY472" s="498"/>
      <c r="AZ472" s="498"/>
      <c r="BA472" s="500"/>
      <c r="BB472" s="488"/>
      <c r="BC472" s="488"/>
      <c r="BD472" s="488"/>
      <c r="BE472" s="488"/>
      <c r="BF472" s="490"/>
      <c r="BG472" s="487"/>
      <c r="BH472" s="488"/>
      <c r="BI472" s="488"/>
      <c r="BJ472" s="488"/>
      <c r="BK472" s="489"/>
      <c r="BL472" s="488"/>
      <c r="BM472" s="488"/>
      <c r="BN472" s="488"/>
      <c r="BO472" s="488"/>
      <c r="BP472" s="490"/>
      <c r="BQ472" s="487"/>
      <c r="BR472" s="488"/>
      <c r="BS472" s="488"/>
      <c r="BT472" s="488"/>
      <c r="BU472" s="489"/>
      <c r="BV472" s="487"/>
      <c r="BW472" s="488"/>
      <c r="BX472" s="488"/>
      <c r="BY472" s="488"/>
      <c r="BZ472" s="489"/>
      <c r="CA472" s="26"/>
      <c r="CB472" s="488"/>
      <c r="CC472" s="488"/>
      <c r="CD472" s="488"/>
      <c r="CE472" s="488"/>
      <c r="CF472" s="490"/>
      <c r="CG472" s="487"/>
      <c r="CH472" s="488"/>
      <c r="CI472" s="488"/>
      <c r="CJ472" s="488"/>
      <c r="CK472" s="489"/>
      <c r="CL472" s="488"/>
      <c r="CM472" s="498"/>
      <c r="CN472" s="498"/>
      <c r="CO472" s="498"/>
      <c r="CP472" s="499"/>
      <c r="CQ472" s="487"/>
      <c r="CR472" s="498"/>
      <c r="CS472" s="498"/>
      <c r="CT472" s="498"/>
      <c r="CU472" s="500"/>
      <c r="CV472" s="488"/>
      <c r="CW472" s="498"/>
      <c r="CX472" s="498"/>
      <c r="CY472" s="498"/>
      <c r="CZ472" s="499"/>
      <c r="DA472" s="487"/>
      <c r="DB472" s="498"/>
      <c r="DC472" s="498"/>
      <c r="DD472" s="498"/>
      <c r="DE472" s="500"/>
      <c r="DF472" s="923"/>
      <c r="DG472" s="297"/>
      <c r="DH472" s="69"/>
      <c r="DI472" s="508"/>
      <c r="DJ472" s="509"/>
      <c r="DK472" s="509"/>
      <c r="DL472" s="510"/>
      <c r="DM472" s="511"/>
      <c r="DN472" s="511"/>
    </row>
    <row r="473" spans="1:118" ht="15" customHeight="1">
      <c r="A473" s="519"/>
      <c r="B473" s="519"/>
      <c r="C473" s="520"/>
      <c r="D473" s="919"/>
      <c r="E473" s="1068"/>
      <c r="F473" s="1069"/>
      <c r="G473" s="487"/>
      <c r="H473" s="488"/>
      <c r="I473" s="488"/>
      <c r="J473" s="488"/>
      <c r="K473" s="489"/>
      <c r="L473" s="488"/>
      <c r="M473" s="488"/>
      <c r="N473" s="488"/>
      <c r="O473" s="488"/>
      <c r="P473" s="490"/>
      <c r="Q473" s="487"/>
      <c r="R473" s="488"/>
      <c r="S473" s="488"/>
      <c r="T473" s="488"/>
      <c r="U473" s="489"/>
      <c r="V473" s="488"/>
      <c r="W473" s="488"/>
      <c r="X473" s="488"/>
      <c r="Y473" s="488"/>
      <c r="Z473" s="490"/>
      <c r="AA473" s="487"/>
      <c r="AB473" s="488"/>
      <c r="AC473" s="488"/>
      <c r="AD473" s="488"/>
      <c r="AE473" s="489"/>
      <c r="AF473" s="1"/>
      <c r="AG473" s="1"/>
      <c r="AH473" s="487"/>
      <c r="AI473" s="488"/>
      <c r="AJ473" s="488"/>
      <c r="AK473" s="488"/>
      <c r="AL473" s="489"/>
      <c r="AM473" s="487"/>
      <c r="AN473" s="488"/>
      <c r="AO473" s="488"/>
      <c r="AP473" s="488"/>
      <c r="AQ473" s="489"/>
      <c r="AR473" s="488"/>
      <c r="AS473" s="498"/>
      <c r="AT473" s="498"/>
      <c r="AU473" s="498"/>
      <c r="AV473" s="499"/>
      <c r="AW473" s="487"/>
      <c r="AX473" s="498"/>
      <c r="AY473" s="498"/>
      <c r="AZ473" s="498"/>
      <c r="BA473" s="500"/>
      <c r="BB473" s="488"/>
      <c r="BC473" s="488"/>
      <c r="BD473" s="488"/>
      <c r="BE473" s="488"/>
      <c r="BF473" s="490"/>
      <c r="BG473" s="487"/>
      <c r="BH473" s="488"/>
      <c r="BI473" s="488"/>
      <c r="BJ473" s="488"/>
      <c r="BK473" s="489"/>
      <c r="BL473" s="488"/>
      <c r="BM473" s="488"/>
      <c r="BN473" s="488"/>
      <c r="BO473" s="488"/>
      <c r="BP473" s="490"/>
      <c r="BQ473" s="487"/>
      <c r="BR473" s="488"/>
      <c r="BS473" s="488"/>
      <c r="BT473" s="488"/>
      <c r="BU473" s="489"/>
      <c r="BV473" s="487"/>
      <c r="BW473" s="488"/>
      <c r="BX473" s="488"/>
      <c r="BY473" s="488"/>
      <c r="BZ473" s="489"/>
      <c r="CA473" s="26"/>
      <c r="CB473" s="488"/>
      <c r="CC473" s="488"/>
      <c r="CD473" s="488"/>
      <c r="CE473" s="488"/>
      <c r="CF473" s="490"/>
      <c r="CG473" s="487"/>
      <c r="CH473" s="488"/>
      <c r="CI473" s="488"/>
      <c r="CJ473" s="488"/>
      <c r="CK473" s="489"/>
      <c r="CL473" s="488"/>
      <c r="CM473" s="498"/>
      <c r="CN473" s="498"/>
      <c r="CO473" s="498"/>
      <c r="CP473" s="499"/>
      <c r="CQ473" s="487"/>
      <c r="CR473" s="498"/>
      <c r="CS473" s="498"/>
      <c r="CT473" s="498"/>
      <c r="CU473" s="500"/>
      <c r="CV473" s="488"/>
      <c r="CW473" s="498"/>
      <c r="CX473" s="498"/>
      <c r="CY473" s="498"/>
      <c r="CZ473" s="499"/>
      <c r="DA473" s="487"/>
      <c r="DB473" s="498"/>
      <c r="DC473" s="498"/>
      <c r="DD473" s="498"/>
      <c r="DE473" s="500"/>
      <c r="DF473" s="923"/>
      <c r="DG473" s="297"/>
      <c r="DH473" s="69"/>
      <c r="DI473" s="508"/>
      <c r="DJ473" s="509"/>
      <c r="DK473" s="509"/>
      <c r="DL473" s="510"/>
      <c r="DM473" s="511"/>
      <c r="DN473" s="511"/>
    </row>
    <row r="474" spans="1:118" ht="15" customHeight="1">
      <c r="A474" s="519"/>
      <c r="B474" s="519"/>
      <c r="C474" s="520"/>
      <c r="D474" s="919"/>
      <c r="E474" s="1068"/>
      <c r="F474" s="1069"/>
      <c r="G474" s="487"/>
      <c r="H474" s="488"/>
      <c r="I474" s="488"/>
      <c r="J474" s="488"/>
      <c r="K474" s="489"/>
      <c r="L474" s="488"/>
      <c r="M474" s="488"/>
      <c r="N474" s="488"/>
      <c r="O474" s="488"/>
      <c r="P474" s="490"/>
      <c r="Q474" s="487"/>
      <c r="R474" s="488"/>
      <c r="S474" s="488"/>
      <c r="T474" s="488"/>
      <c r="U474" s="489"/>
      <c r="V474" s="488"/>
      <c r="W474" s="488"/>
      <c r="X474" s="488"/>
      <c r="Y474" s="488"/>
      <c r="Z474" s="490"/>
      <c r="AA474" s="487"/>
      <c r="AB474" s="488"/>
      <c r="AC474" s="488"/>
      <c r="AD474" s="488"/>
      <c r="AE474" s="489"/>
      <c r="AF474" s="1"/>
      <c r="AG474" s="1"/>
      <c r="AH474" s="487"/>
      <c r="AI474" s="488"/>
      <c r="AJ474" s="488"/>
      <c r="AK474" s="488"/>
      <c r="AL474" s="489"/>
      <c r="AM474" s="487"/>
      <c r="AN474" s="488"/>
      <c r="AO474" s="488"/>
      <c r="AP474" s="488"/>
      <c r="AQ474" s="489"/>
      <c r="AR474" s="488"/>
      <c r="AS474" s="498"/>
      <c r="AT474" s="498"/>
      <c r="AU474" s="498"/>
      <c r="AV474" s="499"/>
      <c r="AW474" s="487"/>
      <c r="AX474" s="498"/>
      <c r="AY474" s="498"/>
      <c r="AZ474" s="498"/>
      <c r="BA474" s="500"/>
      <c r="BB474" s="488"/>
      <c r="BC474" s="488"/>
      <c r="BD474" s="488"/>
      <c r="BE474" s="488"/>
      <c r="BF474" s="490"/>
      <c r="BG474" s="487"/>
      <c r="BH474" s="488"/>
      <c r="BI474" s="488"/>
      <c r="BJ474" s="488"/>
      <c r="BK474" s="489"/>
      <c r="BL474" s="488"/>
      <c r="BM474" s="488"/>
      <c r="BN474" s="488"/>
      <c r="BO474" s="488"/>
      <c r="BP474" s="490"/>
      <c r="BQ474" s="487"/>
      <c r="BR474" s="488"/>
      <c r="BS474" s="488"/>
      <c r="BT474" s="488"/>
      <c r="BU474" s="489"/>
      <c r="BV474" s="487"/>
      <c r="BW474" s="488"/>
      <c r="BX474" s="488"/>
      <c r="BY474" s="488"/>
      <c r="BZ474" s="489"/>
      <c r="CA474" s="26"/>
      <c r="CB474" s="488"/>
      <c r="CC474" s="488"/>
      <c r="CD474" s="488"/>
      <c r="CE474" s="488"/>
      <c r="CF474" s="490"/>
      <c r="CG474" s="487"/>
      <c r="CH474" s="488"/>
      <c r="CI474" s="488"/>
      <c r="CJ474" s="488"/>
      <c r="CK474" s="489"/>
      <c r="CL474" s="488"/>
      <c r="CM474" s="498"/>
      <c r="CN474" s="498"/>
      <c r="CO474" s="498"/>
      <c r="CP474" s="499"/>
      <c r="CQ474" s="487"/>
      <c r="CR474" s="498"/>
      <c r="CS474" s="498"/>
      <c r="CT474" s="498"/>
      <c r="CU474" s="500"/>
      <c r="CV474" s="488"/>
      <c r="CW474" s="498"/>
      <c r="CX474" s="498"/>
      <c r="CY474" s="498"/>
      <c r="CZ474" s="499"/>
      <c r="DA474" s="487"/>
      <c r="DB474" s="498"/>
      <c r="DC474" s="498"/>
      <c r="DD474" s="498"/>
      <c r="DE474" s="500"/>
      <c r="DF474" s="923"/>
      <c r="DG474" s="297"/>
      <c r="DH474" s="69"/>
      <c r="DI474" s="508"/>
      <c r="DJ474" s="509"/>
      <c r="DK474" s="509"/>
      <c r="DL474" s="510"/>
      <c r="DM474" s="511"/>
      <c r="DN474" s="511"/>
    </row>
    <row r="475" spans="1:118" ht="15" customHeight="1" thickBot="1">
      <c r="A475" s="522"/>
      <c r="B475" s="522"/>
      <c r="C475" s="523"/>
      <c r="D475" s="920"/>
      <c r="E475" s="1077"/>
      <c r="F475" s="1078"/>
      <c r="G475" s="491"/>
      <c r="H475" s="492"/>
      <c r="I475" s="492"/>
      <c r="J475" s="492"/>
      <c r="K475" s="493"/>
      <c r="L475" s="492"/>
      <c r="M475" s="492"/>
      <c r="N475" s="492"/>
      <c r="O475" s="492"/>
      <c r="P475" s="494"/>
      <c r="Q475" s="491"/>
      <c r="R475" s="492"/>
      <c r="S475" s="492"/>
      <c r="T475" s="492"/>
      <c r="U475" s="493"/>
      <c r="V475" s="492"/>
      <c r="W475" s="492"/>
      <c r="X475" s="492"/>
      <c r="Y475" s="492"/>
      <c r="Z475" s="494"/>
      <c r="AA475" s="491"/>
      <c r="AB475" s="492"/>
      <c r="AC475" s="492"/>
      <c r="AD475" s="492"/>
      <c r="AE475" s="493"/>
      <c r="AF475" s="1"/>
      <c r="AG475" s="1"/>
      <c r="AH475" s="491"/>
      <c r="AI475" s="492"/>
      <c r="AJ475" s="492"/>
      <c r="AK475" s="492"/>
      <c r="AL475" s="493"/>
      <c r="AM475" s="491"/>
      <c r="AN475" s="492"/>
      <c r="AO475" s="492"/>
      <c r="AP475" s="492"/>
      <c r="AQ475" s="493"/>
      <c r="AR475" s="492"/>
      <c r="AS475" s="501"/>
      <c r="AT475" s="501"/>
      <c r="AU475" s="501"/>
      <c r="AV475" s="502"/>
      <c r="AW475" s="491"/>
      <c r="AX475" s="501"/>
      <c r="AY475" s="501"/>
      <c r="AZ475" s="501"/>
      <c r="BA475" s="503"/>
      <c r="BB475" s="492"/>
      <c r="BC475" s="492"/>
      <c r="BD475" s="492"/>
      <c r="BE475" s="492"/>
      <c r="BF475" s="494"/>
      <c r="BG475" s="491"/>
      <c r="BH475" s="492"/>
      <c r="BI475" s="492"/>
      <c r="BJ475" s="492"/>
      <c r="BK475" s="493"/>
      <c r="BL475" s="492"/>
      <c r="BM475" s="492"/>
      <c r="BN475" s="492"/>
      <c r="BO475" s="492"/>
      <c r="BP475" s="494"/>
      <c r="BQ475" s="491"/>
      <c r="BR475" s="492"/>
      <c r="BS475" s="492"/>
      <c r="BT475" s="492"/>
      <c r="BU475" s="493"/>
      <c r="BV475" s="491"/>
      <c r="BW475" s="492"/>
      <c r="BX475" s="492"/>
      <c r="BY475" s="492"/>
      <c r="BZ475" s="493"/>
      <c r="CA475" s="27"/>
      <c r="CB475" s="492"/>
      <c r="CC475" s="492"/>
      <c r="CD475" s="492"/>
      <c r="CE475" s="492"/>
      <c r="CF475" s="494"/>
      <c r="CG475" s="491"/>
      <c r="CH475" s="492"/>
      <c r="CI475" s="492"/>
      <c r="CJ475" s="492"/>
      <c r="CK475" s="493"/>
      <c r="CL475" s="492"/>
      <c r="CM475" s="501"/>
      <c r="CN475" s="501"/>
      <c r="CO475" s="501"/>
      <c r="CP475" s="502"/>
      <c r="CQ475" s="491"/>
      <c r="CR475" s="501"/>
      <c r="CS475" s="501"/>
      <c r="CT475" s="501"/>
      <c r="CU475" s="503"/>
      <c r="CV475" s="492"/>
      <c r="CW475" s="501"/>
      <c r="CX475" s="501"/>
      <c r="CY475" s="501"/>
      <c r="CZ475" s="502"/>
      <c r="DA475" s="491"/>
      <c r="DB475" s="501"/>
      <c r="DC475" s="501"/>
      <c r="DD475" s="501"/>
      <c r="DE475" s="503"/>
      <c r="DF475" s="922"/>
      <c r="DG475" s="298"/>
      <c r="DH475" s="70"/>
      <c r="DI475" s="512"/>
      <c r="DJ475" s="513"/>
      <c r="DK475" s="513"/>
      <c r="DL475" s="514"/>
      <c r="DM475" s="515"/>
      <c r="DN475" s="515"/>
    </row>
    <row r="476" spans="1:118" ht="15" customHeight="1">
      <c r="A476" s="516"/>
      <c r="B476" s="516"/>
      <c r="C476" s="517"/>
      <c r="D476" s="921"/>
      <c r="E476" s="1079"/>
      <c r="F476" s="1080"/>
      <c r="G476" s="486"/>
      <c r="H476" s="483"/>
      <c r="I476" s="483"/>
      <c r="J476" s="483"/>
      <c r="K476" s="484"/>
      <c r="L476" s="483"/>
      <c r="M476" s="483"/>
      <c r="N476" s="483"/>
      <c r="O476" s="483"/>
      <c r="P476" s="485"/>
      <c r="Q476" s="486"/>
      <c r="R476" s="483"/>
      <c r="S476" s="483"/>
      <c r="T476" s="483"/>
      <c r="U476" s="484"/>
      <c r="V476" s="483"/>
      <c r="W476" s="483"/>
      <c r="X476" s="483"/>
      <c r="Y476" s="483"/>
      <c r="Z476" s="485"/>
      <c r="AA476" s="486"/>
      <c r="AB476" s="483"/>
      <c r="AC476" s="483"/>
      <c r="AD476" s="483"/>
      <c r="AE476" s="484"/>
      <c r="AF476" s="1"/>
      <c r="AG476" s="1"/>
      <c r="AH476" s="486"/>
      <c r="AI476" s="483"/>
      <c r="AJ476" s="483"/>
      <c r="AK476" s="483"/>
      <c r="AL476" s="484"/>
      <c r="AM476" s="486"/>
      <c r="AN476" s="483"/>
      <c r="AO476" s="483"/>
      <c r="AP476" s="483"/>
      <c r="AQ476" s="484"/>
      <c r="AR476" s="483"/>
      <c r="AS476" s="495"/>
      <c r="AT476" s="495"/>
      <c r="AU476" s="495"/>
      <c r="AV476" s="496"/>
      <c r="AW476" s="486"/>
      <c r="AX476" s="495"/>
      <c r="AY476" s="495"/>
      <c r="AZ476" s="495"/>
      <c r="BA476" s="497"/>
      <c r="BB476" s="483"/>
      <c r="BC476" s="483"/>
      <c r="BD476" s="483"/>
      <c r="BE476" s="483"/>
      <c r="BF476" s="485"/>
      <c r="BG476" s="486"/>
      <c r="BH476" s="483"/>
      <c r="BI476" s="483"/>
      <c r="BJ476" s="483"/>
      <c r="BK476" s="484"/>
      <c r="BL476" s="483"/>
      <c r="BM476" s="483"/>
      <c r="BN476" s="483"/>
      <c r="BO476" s="483"/>
      <c r="BP476" s="485"/>
      <c r="BQ476" s="486"/>
      <c r="BR476" s="483"/>
      <c r="BS476" s="483"/>
      <c r="BT476" s="483"/>
      <c r="BU476" s="484"/>
      <c r="BV476" s="486"/>
      <c r="BW476" s="483"/>
      <c r="BX476" s="483"/>
      <c r="BY476" s="483"/>
      <c r="BZ476" s="484"/>
      <c r="CA476" s="25"/>
      <c r="CB476" s="483"/>
      <c r="CC476" s="483"/>
      <c r="CD476" s="483"/>
      <c r="CE476" s="483"/>
      <c r="CF476" s="485"/>
      <c r="CG476" s="486"/>
      <c r="CH476" s="483"/>
      <c r="CI476" s="483"/>
      <c r="CJ476" s="483"/>
      <c r="CK476" s="484"/>
      <c r="CL476" s="483"/>
      <c r="CM476" s="495"/>
      <c r="CN476" s="495"/>
      <c r="CO476" s="495"/>
      <c r="CP476" s="496"/>
      <c r="CQ476" s="486"/>
      <c r="CR476" s="495"/>
      <c r="CS476" s="495"/>
      <c r="CT476" s="495"/>
      <c r="CU476" s="497"/>
      <c r="CV476" s="483"/>
      <c r="CW476" s="495"/>
      <c r="CX476" s="495"/>
      <c r="CY476" s="495"/>
      <c r="CZ476" s="496"/>
      <c r="DA476" s="486"/>
      <c r="DB476" s="495"/>
      <c r="DC476" s="495"/>
      <c r="DD476" s="495"/>
      <c r="DE476" s="497"/>
      <c r="DF476" s="924"/>
      <c r="DG476" s="296"/>
      <c r="DH476" s="68"/>
      <c r="DI476" s="504"/>
      <c r="DJ476" s="505"/>
      <c r="DK476" s="505"/>
      <c r="DL476" s="506"/>
      <c r="DM476" s="507"/>
      <c r="DN476" s="507"/>
    </row>
    <row r="477" spans="1:118" ht="15" customHeight="1">
      <c r="A477" s="519"/>
      <c r="B477" s="519"/>
      <c r="C477" s="520"/>
      <c r="D477" s="919"/>
      <c r="E477" s="1068"/>
      <c r="F477" s="1069"/>
      <c r="G477" s="487"/>
      <c r="H477" s="488"/>
      <c r="I477" s="488"/>
      <c r="J477" s="488"/>
      <c r="K477" s="489"/>
      <c r="L477" s="488"/>
      <c r="M477" s="488"/>
      <c r="N477" s="488"/>
      <c r="O477" s="488"/>
      <c r="P477" s="490"/>
      <c r="Q477" s="487"/>
      <c r="R477" s="488"/>
      <c r="S477" s="488"/>
      <c r="T477" s="488"/>
      <c r="U477" s="489"/>
      <c r="V477" s="488"/>
      <c r="W477" s="488"/>
      <c r="X477" s="488"/>
      <c r="Y477" s="488"/>
      <c r="Z477" s="490"/>
      <c r="AA477" s="487"/>
      <c r="AB477" s="488"/>
      <c r="AC477" s="488"/>
      <c r="AD477" s="488"/>
      <c r="AE477" s="489"/>
      <c r="AF477" s="1"/>
      <c r="AG477" s="1"/>
      <c r="AH477" s="487"/>
      <c r="AI477" s="488"/>
      <c r="AJ477" s="488"/>
      <c r="AK477" s="488"/>
      <c r="AL477" s="489"/>
      <c r="AM477" s="487"/>
      <c r="AN477" s="488"/>
      <c r="AO477" s="488"/>
      <c r="AP477" s="488"/>
      <c r="AQ477" s="489"/>
      <c r="AR477" s="488"/>
      <c r="AS477" s="498"/>
      <c r="AT477" s="498"/>
      <c r="AU477" s="498"/>
      <c r="AV477" s="499"/>
      <c r="AW477" s="487"/>
      <c r="AX477" s="498"/>
      <c r="AY477" s="498"/>
      <c r="AZ477" s="498"/>
      <c r="BA477" s="500"/>
      <c r="BB477" s="488"/>
      <c r="BC477" s="488"/>
      <c r="BD477" s="488"/>
      <c r="BE477" s="488"/>
      <c r="BF477" s="490"/>
      <c r="BG477" s="487"/>
      <c r="BH477" s="488"/>
      <c r="BI477" s="488"/>
      <c r="BJ477" s="488"/>
      <c r="BK477" s="489"/>
      <c r="BL477" s="488"/>
      <c r="BM477" s="488"/>
      <c r="BN477" s="488"/>
      <c r="BO477" s="488"/>
      <c r="BP477" s="490"/>
      <c r="BQ477" s="487"/>
      <c r="BR477" s="488"/>
      <c r="BS477" s="488"/>
      <c r="BT477" s="488"/>
      <c r="BU477" s="489"/>
      <c r="BV477" s="487"/>
      <c r="BW477" s="488"/>
      <c r="BX477" s="488"/>
      <c r="BY477" s="488"/>
      <c r="BZ477" s="489"/>
      <c r="CA477" s="26"/>
      <c r="CB477" s="488"/>
      <c r="CC477" s="488"/>
      <c r="CD477" s="488"/>
      <c r="CE477" s="488"/>
      <c r="CF477" s="490"/>
      <c r="CG477" s="487"/>
      <c r="CH477" s="488"/>
      <c r="CI477" s="488"/>
      <c r="CJ477" s="488"/>
      <c r="CK477" s="489"/>
      <c r="CL477" s="488"/>
      <c r="CM477" s="498"/>
      <c r="CN477" s="498"/>
      <c r="CO477" s="498"/>
      <c r="CP477" s="499"/>
      <c r="CQ477" s="487"/>
      <c r="CR477" s="498"/>
      <c r="CS477" s="498"/>
      <c r="CT477" s="498"/>
      <c r="CU477" s="500"/>
      <c r="CV477" s="488"/>
      <c r="CW477" s="498"/>
      <c r="CX477" s="498"/>
      <c r="CY477" s="498"/>
      <c r="CZ477" s="499"/>
      <c r="DA477" s="487"/>
      <c r="DB477" s="498"/>
      <c r="DC477" s="498"/>
      <c r="DD477" s="498"/>
      <c r="DE477" s="500"/>
      <c r="DF477" s="923"/>
      <c r="DG477" s="297"/>
      <c r="DH477" s="69"/>
      <c r="DI477" s="508"/>
      <c r="DJ477" s="509"/>
      <c r="DK477" s="509"/>
      <c r="DL477" s="510"/>
      <c r="DM477" s="511"/>
      <c r="DN477" s="511"/>
    </row>
    <row r="478" spans="1:118" ht="15" customHeight="1">
      <c r="A478" s="519"/>
      <c r="B478" s="519"/>
      <c r="C478" s="520"/>
      <c r="D478" s="919"/>
      <c r="E478" s="1068"/>
      <c r="F478" s="1069"/>
      <c r="G478" s="487"/>
      <c r="H478" s="488"/>
      <c r="I478" s="488"/>
      <c r="J478" s="488"/>
      <c r="K478" s="489"/>
      <c r="L478" s="488"/>
      <c r="M478" s="488"/>
      <c r="N478" s="488"/>
      <c r="O478" s="488"/>
      <c r="P478" s="490"/>
      <c r="Q478" s="487"/>
      <c r="R478" s="488"/>
      <c r="S478" s="488"/>
      <c r="T478" s="488"/>
      <c r="U478" s="489"/>
      <c r="V478" s="488"/>
      <c r="W478" s="488"/>
      <c r="X478" s="488"/>
      <c r="Y478" s="488"/>
      <c r="Z478" s="490"/>
      <c r="AA478" s="487"/>
      <c r="AB478" s="488"/>
      <c r="AC478" s="488"/>
      <c r="AD478" s="488"/>
      <c r="AE478" s="489"/>
      <c r="AF478" s="1"/>
      <c r="AG478" s="1"/>
      <c r="AH478" s="487"/>
      <c r="AI478" s="488"/>
      <c r="AJ478" s="488"/>
      <c r="AK478" s="488"/>
      <c r="AL478" s="489"/>
      <c r="AM478" s="487"/>
      <c r="AN478" s="488"/>
      <c r="AO478" s="488"/>
      <c r="AP478" s="488"/>
      <c r="AQ478" s="489"/>
      <c r="AR478" s="488"/>
      <c r="AS478" s="498"/>
      <c r="AT478" s="498"/>
      <c r="AU478" s="498"/>
      <c r="AV478" s="499"/>
      <c r="AW478" s="487"/>
      <c r="AX478" s="498"/>
      <c r="AY478" s="498"/>
      <c r="AZ478" s="498"/>
      <c r="BA478" s="500"/>
      <c r="BB478" s="488"/>
      <c r="BC478" s="488"/>
      <c r="BD478" s="488"/>
      <c r="BE478" s="488"/>
      <c r="BF478" s="490"/>
      <c r="BG478" s="487"/>
      <c r="BH478" s="488"/>
      <c r="BI478" s="488"/>
      <c r="BJ478" s="488"/>
      <c r="BK478" s="489"/>
      <c r="BL478" s="488"/>
      <c r="BM478" s="488"/>
      <c r="BN478" s="488"/>
      <c r="BO478" s="488"/>
      <c r="BP478" s="490"/>
      <c r="BQ478" s="487"/>
      <c r="BR478" s="488"/>
      <c r="BS478" s="488"/>
      <c r="BT478" s="488"/>
      <c r="BU478" s="489"/>
      <c r="BV478" s="487"/>
      <c r="BW478" s="488"/>
      <c r="BX478" s="488"/>
      <c r="BY478" s="488"/>
      <c r="BZ478" s="489"/>
      <c r="CA478" s="26"/>
      <c r="CB478" s="488"/>
      <c r="CC478" s="488"/>
      <c r="CD478" s="488"/>
      <c r="CE478" s="488"/>
      <c r="CF478" s="490"/>
      <c r="CG478" s="487"/>
      <c r="CH478" s="488"/>
      <c r="CI478" s="488"/>
      <c r="CJ478" s="488"/>
      <c r="CK478" s="489"/>
      <c r="CL478" s="488"/>
      <c r="CM478" s="498"/>
      <c r="CN478" s="498"/>
      <c r="CO478" s="498"/>
      <c r="CP478" s="499"/>
      <c r="CQ478" s="487"/>
      <c r="CR478" s="498"/>
      <c r="CS478" s="498"/>
      <c r="CT478" s="498"/>
      <c r="CU478" s="500"/>
      <c r="CV478" s="488"/>
      <c r="CW478" s="498"/>
      <c r="CX478" s="498"/>
      <c r="CY478" s="498"/>
      <c r="CZ478" s="499"/>
      <c r="DA478" s="487"/>
      <c r="DB478" s="498"/>
      <c r="DC478" s="498"/>
      <c r="DD478" s="498"/>
      <c r="DE478" s="500"/>
      <c r="DF478" s="923"/>
      <c r="DG478" s="297"/>
      <c r="DH478" s="69"/>
      <c r="DI478" s="508"/>
      <c r="DJ478" s="509"/>
      <c r="DK478" s="509"/>
      <c r="DL478" s="510"/>
      <c r="DM478" s="511"/>
      <c r="DN478" s="511"/>
    </row>
    <row r="479" spans="1:118" ht="15" customHeight="1">
      <c r="A479" s="519"/>
      <c r="B479" s="519"/>
      <c r="C479" s="520"/>
      <c r="D479" s="919"/>
      <c r="E479" s="1068"/>
      <c r="F479" s="1069"/>
      <c r="G479" s="487"/>
      <c r="H479" s="488"/>
      <c r="I479" s="488"/>
      <c r="J479" s="488"/>
      <c r="K479" s="489"/>
      <c r="L479" s="488"/>
      <c r="M479" s="488"/>
      <c r="N479" s="488"/>
      <c r="O479" s="488"/>
      <c r="P479" s="490"/>
      <c r="Q479" s="487"/>
      <c r="R479" s="488"/>
      <c r="S479" s="488"/>
      <c r="T479" s="488"/>
      <c r="U479" s="489"/>
      <c r="V479" s="488"/>
      <c r="W479" s="488"/>
      <c r="X479" s="488"/>
      <c r="Y479" s="488"/>
      <c r="Z479" s="490"/>
      <c r="AA479" s="487"/>
      <c r="AB479" s="488"/>
      <c r="AC479" s="488"/>
      <c r="AD479" s="488"/>
      <c r="AE479" s="489"/>
      <c r="AF479" s="1"/>
      <c r="AG479" s="1"/>
      <c r="AH479" s="487"/>
      <c r="AI479" s="488"/>
      <c r="AJ479" s="488"/>
      <c r="AK479" s="488"/>
      <c r="AL479" s="489"/>
      <c r="AM479" s="487"/>
      <c r="AN479" s="488"/>
      <c r="AO479" s="488"/>
      <c r="AP479" s="488"/>
      <c r="AQ479" s="489"/>
      <c r="AR479" s="488"/>
      <c r="AS479" s="498"/>
      <c r="AT479" s="498"/>
      <c r="AU479" s="498"/>
      <c r="AV479" s="499"/>
      <c r="AW479" s="487"/>
      <c r="AX479" s="498"/>
      <c r="AY479" s="498"/>
      <c r="AZ479" s="498"/>
      <c r="BA479" s="500"/>
      <c r="BB479" s="488"/>
      <c r="BC479" s="488"/>
      <c r="BD479" s="488"/>
      <c r="BE479" s="488"/>
      <c r="BF479" s="490"/>
      <c r="BG479" s="487"/>
      <c r="BH479" s="488"/>
      <c r="BI479" s="488"/>
      <c r="BJ479" s="488"/>
      <c r="BK479" s="489"/>
      <c r="BL479" s="488"/>
      <c r="BM479" s="488"/>
      <c r="BN479" s="488"/>
      <c r="BO479" s="488"/>
      <c r="BP479" s="490"/>
      <c r="BQ479" s="487"/>
      <c r="BR479" s="488"/>
      <c r="BS479" s="488"/>
      <c r="BT479" s="488"/>
      <c r="BU479" s="489"/>
      <c r="BV479" s="487"/>
      <c r="BW479" s="488"/>
      <c r="BX479" s="488"/>
      <c r="BY479" s="488"/>
      <c r="BZ479" s="489"/>
      <c r="CA479" s="26"/>
      <c r="CB479" s="488"/>
      <c r="CC479" s="488"/>
      <c r="CD479" s="488"/>
      <c r="CE479" s="488"/>
      <c r="CF479" s="490"/>
      <c r="CG479" s="487"/>
      <c r="CH479" s="488"/>
      <c r="CI479" s="488"/>
      <c r="CJ479" s="488"/>
      <c r="CK479" s="489"/>
      <c r="CL479" s="488"/>
      <c r="CM479" s="498"/>
      <c r="CN479" s="498"/>
      <c r="CO479" s="498"/>
      <c r="CP479" s="499"/>
      <c r="CQ479" s="487"/>
      <c r="CR479" s="498"/>
      <c r="CS479" s="498"/>
      <c r="CT479" s="498"/>
      <c r="CU479" s="500"/>
      <c r="CV479" s="488"/>
      <c r="CW479" s="498"/>
      <c r="CX479" s="498"/>
      <c r="CY479" s="498"/>
      <c r="CZ479" s="499"/>
      <c r="DA479" s="487"/>
      <c r="DB479" s="498"/>
      <c r="DC479" s="498"/>
      <c r="DD479" s="498"/>
      <c r="DE479" s="500"/>
      <c r="DF479" s="923"/>
      <c r="DG479" s="297"/>
      <c r="DH479" s="69"/>
      <c r="DI479" s="508"/>
      <c r="DJ479" s="509"/>
      <c r="DK479" s="509"/>
      <c r="DL479" s="510"/>
      <c r="DM479" s="511"/>
      <c r="DN479" s="511"/>
    </row>
    <row r="480" spans="1:118" ht="15" customHeight="1" thickBot="1">
      <c r="A480" s="522"/>
      <c r="B480" s="522"/>
      <c r="C480" s="523"/>
      <c r="D480" s="920"/>
      <c r="E480" s="1077"/>
      <c r="F480" s="1078"/>
      <c r="G480" s="491"/>
      <c r="H480" s="492"/>
      <c r="I480" s="492"/>
      <c r="J480" s="492"/>
      <c r="K480" s="493"/>
      <c r="L480" s="492"/>
      <c r="M480" s="492"/>
      <c r="N480" s="492"/>
      <c r="O480" s="492"/>
      <c r="P480" s="494"/>
      <c r="Q480" s="491"/>
      <c r="R480" s="492"/>
      <c r="S480" s="492"/>
      <c r="T480" s="492"/>
      <c r="U480" s="493"/>
      <c r="V480" s="492"/>
      <c r="W480" s="492"/>
      <c r="X480" s="492"/>
      <c r="Y480" s="492"/>
      <c r="Z480" s="494"/>
      <c r="AA480" s="491"/>
      <c r="AB480" s="492"/>
      <c r="AC480" s="492"/>
      <c r="AD480" s="492"/>
      <c r="AE480" s="493"/>
      <c r="AF480" s="1"/>
      <c r="AG480" s="1"/>
      <c r="AH480" s="491"/>
      <c r="AI480" s="492"/>
      <c r="AJ480" s="492"/>
      <c r="AK480" s="492"/>
      <c r="AL480" s="493"/>
      <c r="AM480" s="491"/>
      <c r="AN480" s="492"/>
      <c r="AO480" s="492"/>
      <c r="AP480" s="492"/>
      <c r="AQ480" s="493"/>
      <c r="AR480" s="492"/>
      <c r="AS480" s="501"/>
      <c r="AT480" s="501"/>
      <c r="AU480" s="501"/>
      <c r="AV480" s="502"/>
      <c r="AW480" s="491"/>
      <c r="AX480" s="501"/>
      <c r="AY480" s="501"/>
      <c r="AZ480" s="501"/>
      <c r="BA480" s="503"/>
      <c r="BB480" s="492"/>
      <c r="BC480" s="492"/>
      <c r="BD480" s="492"/>
      <c r="BE480" s="492"/>
      <c r="BF480" s="494"/>
      <c r="BG480" s="491"/>
      <c r="BH480" s="492"/>
      <c r="BI480" s="492"/>
      <c r="BJ480" s="492"/>
      <c r="BK480" s="493"/>
      <c r="BL480" s="492"/>
      <c r="BM480" s="492"/>
      <c r="BN480" s="492"/>
      <c r="BO480" s="492"/>
      <c r="BP480" s="494"/>
      <c r="BQ480" s="491"/>
      <c r="BR480" s="492"/>
      <c r="BS480" s="492"/>
      <c r="BT480" s="492"/>
      <c r="BU480" s="493"/>
      <c r="BV480" s="491"/>
      <c r="BW480" s="492"/>
      <c r="BX480" s="492"/>
      <c r="BY480" s="492"/>
      <c r="BZ480" s="493"/>
      <c r="CA480" s="27"/>
      <c r="CB480" s="492"/>
      <c r="CC480" s="492"/>
      <c r="CD480" s="492"/>
      <c r="CE480" s="492"/>
      <c r="CF480" s="494"/>
      <c r="CG480" s="491"/>
      <c r="CH480" s="492"/>
      <c r="CI480" s="492"/>
      <c r="CJ480" s="492"/>
      <c r="CK480" s="493"/>
      <c r="CL480" s="492"/>
      <c r="CM480" s="501"/>
      <c r="CN480" s="501"/>
      <c r="CO480" s="501"/>
      <c r="CP480" s="502"/>
      <c r="CQ480" s="491"/>
      <c r="CR480" s="501"/>
      <c r="CS480" s="501"/>
      <c r="CT480" s="501"/>
      <c r="CU480" s="503"/>
      <c r="CV480" s="492"/>
      <c r="CW480" s="501"/>
      <c r="CX480" s="501"/>
      <c r="CY480" s="501"/>
      <c r="CZ480" s="502"/>
      <c r="DA480" s="491"/>
      <c r="DB480" s="501"/>
      <c r="DC480" s="501"/>
      <c r="DD480" s="501"/>
      <c r="DE480" s="503"/>
      <c r="DF480" s="922"/>
      <c r="DG480" s="298"/>
      <c r="DH480" s="70"/>
      <c r="DI480" s="512"/>
      <c r="DJ480" s="513"/>
      <c r="DK480" s="513"/>
      <c r="DL480" s="514"/>
      <c r="DM480" s="515"/>
      <c r="DN480" s="515"/>
    </row>
    <row r="481" spans="1:118" ht="15" customHeight="1">
      <c r="A481" s="516"/>
      <c r="B481" s="516"/>
      <c r="C481" s="517"/>
      <c r="D481" s="921"/>
      <c r="E481" s="1079"/>
      <c r="F481" s="1080"/>
      <c r="G481" s="486"/>
      <c r="H481" s="483"/>
      <c r="I481" s="483"/>
      <c r="J481" s="483"/>
      <c r="K481" s="484"/>
      <c r="L481" s="483"/>
      <c r="M481" s="483"/>
      <c r="N481" s="483"/>
      <c r="O481" s="483"/>
      <c r="P481" s="485"/>
      <c r="Q481" s="486"/>
      <c r="R481" s="483"/>
      <c r="S481" s="483"/>
      <c r="T481" s="483"/>
      <c r="U481" s="484"/>
      <c r="V481" s="483"/>
      <c r="W481" s="483"/>
      <c r="X481" s="483"/>
      <c r="Y481" s="483"/>
      <c r="Z481" s="485"/>
      <c r="AA481" s="486"/>
      <c r="AB481" s="483"/>
      <c r="AC481" s="483"/>
      <c r="AD481" s="483"/>
      <c r="AE481" s="484"/>
      <c r="AF481" s="1"/>
      <c r="AG481" s="1"/>
      <c r="AH481" s="486"/>
      <c r="AI481" s="483"/>
      <c r="AJ481" s="483"/>
      <c r="AK481" s="483"/>
      <c r="AL481" s="484"/>
      <c r="AM481" s="486"/>
      <c r="AN481" s="483"/>
      <c r="AO481" s="483"/>
      <c r="AP481" s="483"/>
      <c r="AQ481" s="484"/>
      <c r="AR481" s="483"/>
      <c r="AS481" s="495"/>
      <c r="AT481" s="495"/>
      <c r="AU481" s="495"/>
      <c r="AV481" s="496"/>
      <c r="AW481" s="486"/>
      <c r="AX481" s="495"/>
      <c r="AY481" s="495"/>
      <c r="AZ481" s="495"/>
      <c r="BA481" s="497"/>
      <c r="BB481" s="483"/>
      <c r="BC481" s="483"/>
      <c r="BD481" s="483"/>
      <c r="BE481" s="483"/>
      <c r="BF481" s="485"/>
      <c r="BG481" s="486"/>
      <c r="BH481" s="483"/>
      <c r="BI481" s="483"/>
      <c r="BJ481" s="483"/>
      <c r="BK481" s="484"/>
      <c r="BL481" s="483"/>
      <c r="BM481" s="483"/>
      <c r="BN481" s="483"/>
      <c r="BO481" s="483"/>
      <c r="BP481" s="485"/>
      <c r="BQ481" s="486"/>
      <c r="BR481" s="483"/>
      <c r="BS481" s="483"/>
      <c r="BT481" s="483"/>
      <c r="BU481" s="484"/>
      <c r="BV481" s="486"/>
      <c r="BW481" s="483"/>
      <c r="BX481" s="483"/>
      <c r="BY481" s="483"/>
      <c r="BZ481" s="484"/>
      <c r="CA481" s="25"/>
      <c r="CB481" s="483"/>
      <c r="CC481" s="483"/>
      <c r="CD481" s="483"/>
      <c r="CE481" s="483"/>
      <c r="CF481" s="485"/>
      <c r="CG481" s="486"/>
      <c r="CH481" s="483"/>
      <c r="CI481" s="483"/>
      <c r="CJ481" s="483"/>
      <c r="CK481" s="484"/>
      <c r="CL481" s="483"/>
      <c r="CM481" s="495"/>
      <c r="CN481" s="495"/>
      <c r="CO481" s="495"/>
      <c r="CP481" s="496"/>
      <c r="CQ481" s="486"/>
      <c r="CR481" s="495"/>
      <c r="CS481" s="495"/>
      <c r="CT481" s="495"/>
      <c r="CU481" s="497"/>
      <c r="CV481" s="483"/>
      <c r="CW481" s="495"/>
      <c r="CX481" s="495"/>
      <c r="CY481" s="495"/>
      <c r="CZ481" s="496"/>
      <c r="DA481" s="486"/>
      <c r="DB481" s="495"/>
      <c r="DC481" s="495"/>
      <c r="DD481" s="495"/>
      <c r="DE481" s="497"/>
      <c r="DF481" s="924"/>
      <c r="DG481" s="296"/>
      <c r="DH481" s="68"/>
      <c r="DI481" s="504"/>
      <c r="DJ481" s="505"/>
      <c r="DK481" s="505"/>
      <c r="DL481" s="506"/>
      <c r="DM481" s="507"/>
      <c r="DN481" s="507"/>
    </row>
    <row r="482" spans="1:118" ht="15" customHeight="1">
      <c r="A482" s="519"/>
      <c r="B482" s="519"/>
      <c r="C482" s="520"/>
      <c r="D482" s="919"/>
      <c r="E482" s="1068"/>
      <c r="F482" s="1069"/>
      <c r="G482" s="487"/>
      <c r="H482" s="488"/>
      <c r="I482" s="488"/>
      <c r="J482" s="488"/>
      <c r="K482" s="489"/>
      <c r="L482" s="488"/>
      <c r="M482" s="488"/>
      <c r="N482" s="488"/>
      <c r="O482" s="488"/>
      <c r="P482" s="490"/>
      <c r="Q482" s="487"/>
      <c r="R482" s="488"/>
      <c r="S482" s="488"/>
      <c r="T482" s="488"/>
      <c r="U482" s="489"/>
      <c r="V482" s="488"/>
      <c r="W482" s="488"/>
      <c r="X482" s="488"/>
      <c r="Y482" s="488"/>
      <c r="Z482" s="490"/>
      <c r="AA482" s="487"/>
      <c r="AB482" s="488"/>
      <c r="AC482" s="488"/>
      <c r="AD482" s="488"/>
      <c r="AE482" s="489"/>
      <c r="AF482" s="1"/>
      <c r="AG482" s="1"/>
      <c r="AH482" s="487"/>
      <c r="AI482" s="488"/>
      <c r="AJ482" s="488"/>
      <c r="AK482" s="488"/>
      <c r="AL482" s="489"/>
      <c r="AM482" s="487"/>
      <c r="AN482" s="488"/>
      <c r="AO482" s="488"/>
      <c r="AP482" s="488"/>
      <c r="AQ482" s="489"/>
      <c r="AR482" s="488"/>
      <c r="AS482" s="498"/>
      <c r="AT482" s="498"/>
      <c r="AU482" s="498"/>
      <c r="AV482" s="499"/>
      <c r="AW482" s="487"/>
      <c r="AX482" s="498"/>
      <c r="AY482" s="498"/>
      <c r="AZ482" s="498"/>
      <c r="BA482" s="500"/>
      <c r="BB482" s="488"/>
      <c r="BC482" s="488"/>
      <c r="BD482" s="488"/>
      <c r="BE482" s="488"/>
      <c r="BF482" s="490"/>
      <c r="BG482" s="487"/>
      <c r="BH482" s="488"/>
      <c r="BI482" s="488"/>
      <c r="BJ482" s="488"/>
      <c r="BK482" s="489"/>
      <c r="BL482" s="488"/>
      <c r="BM482" s="488"/>
      <c r="BN482" s="488"/>
      <c r="BO482" s="488"/>
      <c r="BP482" s="490"/>
      <c r="BQ482" s="487"/>
      <c r="BR482" s="488"/>
      <c r="BS482" s="488"/>
      <c r="BT482" s="488"/>
      <c r="BU482" s="489"/>
      <c r="BV482" s="487"/>
      <c r="BW482" s="488"/>
      <c r="BX482" s="488"/>
      <c r="BY482" s="488"/>
      <c r="BZ482" s="489"/>
      <c r="CA482" s="26"/>
      <c r="CB482" s="488"/>
      <c r="CC482" s="488"/>
      <c r="CD482" s="488"/>
      <c r="CE482" s="488"/>
      <c r="CF482" s="490"/>
      <c r="CG482" s="487"/>
      <c r="CH482" s="488"/>
      <c r="CI482" s="488"/>
      <c r="CJ482" s="488"/>
      <c r="CK482" s="489"/>
      <c r="CL482" s="488"/>
      <c r="CM482" s="498"/>
      <c r="CN482" s="498"/>
      <c r="CO482" s="498"/>
      <c r="CP482" s="499"/>
      <c r="CQ482" s="487"/>
      <c r="CR482" s="498"/>
      <c r="CS482" s="498"/>
      <c r="CT482" s="498"/>
      <c r="CU482" s="500"/>
      <c r="CV482" s="488"/>
      <c r="CW482" s="498"/>
      <c r="CX482" s="498"/>
      <c r="CY482" s="498"/>
      <c r="CZ482" s="499"/>
      <c r="DA482" s="487"/>
      <c r="DB482" s="498"/>
      <c r="DC482" s="498"/>
      <c r="DD482" s="498"/>
      <c r="DE482" s="500"/>
      <c r="DF482" s="923"/>
      <c r="DG482" s="297"/>
      <c r="DH482" s="69"/>
      <c r="DI482" s="508"/>
      <c r="DJ482" s="509"/>
      <c r="DK482" s="509"/>
      <c r="DL482" s="510"/>
      <c r="DM482" s="511"/>
      <c r="DN482" s="511"/>
    </row>
    <row r="483" spans="1:118" ht="15" customHeight="1">
      <c r="A483" s="519"/>
      <c r="B483" s="519"/>
      <c r="C483" s="520"/>
      <c r="D483" s="919"/>
      <c r="E483" s="1068"/>
      <c r="F483" s="1069"/>
      <c r="G483" s="487"/>
      <c r="H483" s="488"/>
      <c r="I483" s="488"/>
      <c r="J483" s="488"/>
      <c r="K483" s="489"/>
      <c r="L483" s="488"/>
      <c r="M483" s="488"/>
      <c r="N483" s="488"/>
      <c r="O483" s="488"/>
      <c r="P483" s="490"/>
      <c r="Q483" s="487"/>
      <c r="R483" s="488"/>
      <c r="S483" s="488"/>
      <c r="T483" s="488"/>
      <c r="U483" s="489"/>
      <c r="V483" s="488"/>
      <c r="W483" s="488"/>
      <c r="X483" s="488"/>
      <c r="Y483" s="488"/>
      <c r="Z483" s="490"/>
      <c r="AA483" s="487"/>
      <c r="AB483" s="488"/>
      <c r="AC483" s="488"/>
      <c r="AD483" s="488"/>
      <c r="AE483" s="489"/>
      <c r="AF483" s="1"/>
      <c r="AG483" s="1"/>
      <c r="AH483" s="487"/>
      <c r="AI483" s="488"/>
      <c r="AJ483" s="488"/>
      <c r="AK483" s="488"/>
      <c r="AL483" s="489"/>
      <c r="AM483" s="487"/>
      <c r="AN483" s="488"/>
      <c r="AO483" s="488"/>
      <c r="AP483" s="488"/>
      <c r="AQ483" s="489"/>
      <c r="AR483" s="488"/>
      <c r="AS483" s="498"/>
      <c r="AT483" s="498"/>
      <c r="AU483" s="498"/>
      <c r="AV483" s="499"/>
      <c r="AW483" s="487"/>
      <c r="AX483" s="498"/>
      <c r="AY483" s="498"/>
      <c r="AZ483" s="498"/>
      <c r="BA483" s="500"/>
      <c r="BB483" s="488"/>
      <c r="BC483" s="488"/>
      <c r="BD483" s="488"/>
      <c r="BE483" s="488"/>
      <c r="BF483" s="490"/>
      <c r="BG483" s="487"/>
      <c r="BH483" s="488"/>
      <c r="BI483" s="488"/>
      <c r="BJ483" s="488"/>
      <c r="BK483" s="489"/>
      <c r="BL483" s="488"/>
      <c r="BM483" s="488"/>
      <c r="BN483" s="488"/>
      <c r="BO483" s="488"/>
      <c r="BP483" s="490"/>
      <c r="BQ483" s="487"/>
      <c r="BR483" s="488"/>
      <c r="BS483" s="488"/>
      <c r="BT483" s="488"/>
      <c r="BU483" s="489"/>
      <c r="BV483" s="487"/>
      <c r="BW483" s="488"/>
      <c r="BX483" s="488"/>
      <c r="BY483" s="488"/>
      <c r="BZ483" s="489"/>
      <c r="CA483" s="26"/>
      <c r="CB483" s="488"/>
      <c r="CC483" s="488"/>
      <c r="CD483" s="488"/>
      <c r="CE483" s="488"/>
      <c r="CF483" s="490"/>
      <c r="CG483" s="487"/>
      <c r="CH483" s="488"/>
      <c r="CI483" s="488"/>
      <c r="CJ483" s="488"/>
      <c r="CK483" s="489"/>
      <c r="CL483" s="488"/>
      <c r="CM483" s="498"/>
      <c r="CN483" s="498"/>
      <c r="CO483" s="498"/>
      <c r="CP483" s="499"/>
      <c r="CQ483" s="487"/>
      <c r="CR483" s="498"/>
      <c r="CS483" s="498"/>
      <c r="CT483" s="498"/>
      <c r="CU483" s="500"/>
      <c r="CV483" s="488"/>
      <c r="CW483" s="498"/>
      <c r="CX483" s="498"/>
      <c r="CY483" s="498"/>
      <c r="CZ483" s="499"/>
      <c r="DA483" s="487"/>
      <c r="DB483" s="498"/>
      <c r="DC483" s="498"/>
      <c r="DD483" s="498"/>
      <c r="DE483" s="500"/>
      <c r="DF483" s="923"/>
      <c r="DG483" s="297"/>
      <c r="DH483" s="69"/>
      <c r="DI483" s="508"/>
      <c r="DJ483" s="509"/>
      <c r="DK483" s="509"/>
      <c r="DL483" s="510"/>
      <c r="DM483" s="511"/>
      <c r="DN483" s="511"/>
    </row>
    <row r="484" spans="1:118" ht="15" customHeight="1">
      <c r="A484" s="519"/>
      <c r="B484" s="519"/>
      <c r="C484" s="520"/>
      <c r="D484" s="919"/>
      <c r="E484" s="1068"/>
      <c r="F484" s="1069"/>
      <c r="G484" s="487"/>
      <c r="H484" s="488"/>
      <c r="I484" s="488"/>
      <c r="J484" s="488"/>
      <c r="K484" s="489"/>
      <c r="L484" s="488"/>
      <c r="M484" s="488"/>
      <c r="N484" s="488"/>
      <c r="O484" s="488"/>
      <c r="P484" s="490"/>
      <c r="Q484" s="487"/>
      <c r="R484" s="488"/>
      <c r="S484" s="488"/>
      <c r="T484" s="488"/>
      <c r="U484" s="489"/>
      <c r="V484" s="488"/>
      <c r="W484" s="488"/>
      <c r="X484" s="488"/>
      <c r="Y484" s="488"/>
      <c r="Z484" s="490"/>
      <c r="AA484" s="487"/>
      <c r="AB484" s="488"/>
      <c r="AC484" s="488"/>
      <c r="AD484" s="488"/>
      <c r="AE484" s="489"/>
      <c r="AF484" s="1"/>
      <c r="AG484" s="1"/>
      <c r="AH484" s="487"/>
      <c r="AI484" s="488"/>
      <c r="AJ484" s="488"/>
      <c r="AK484" s="488"/>
      <c r="AL484" s="489"/>
      <c r="AM484" s="487"/>
      <c r="AN484" s="488"/>
      <c r="AO484" s="488"/>
      <c r="AP484" s="488"/>
      <c r="AQ484" s="489"/>
      <c r="AR484" s="488"/>
      <c r="AS484" s="498"/>
      <c r="AT484" s="498"/>
      <c r="AU484" s="498"/>
      <c r="AV484" s="499"/>
      <c r="AW484" s="487"/>
      <c r="AX484" s="498"/>
      <c r="AY484" s="498"/>
      <c r="AZ484" s="498"/>
      <c r="BA484" s="500"/>
      <c r="BB484" s="488"/>
      <c r="BC484" s="488"/>
      <c r="BD484" s="488"/>
      <c r="BE484" s="488"/>
      <c r="BF484" s="490"/>
      <c r="BG484" s="487"/>
      <c r="BH484" s="488"/>
      <c r="BI484" s="488"/>
      <c r="BJ484" s="488"/>
      <c r="BK484" s="489"/>
      <c r="BL484" s="488"/>
      <c r="BM484" s="488"/>
      <c r="BN484" s="488"/>
      <c r="BO484" s="488"/>
      <c r="BP484" s="490"/>
      <c r="BQ484" s="487"/>
      <c r="BR484" s="488"/>
      <c r="BS484" s="488"/>
      <c r="BT484" s="488"/>
      <c r="BU484" s="489"/>
      <c r="BV484" s="487"/>
      <c r="BW484" s="488"/>
      <c r="BX484" s="488"/>
      <c r="BY484" s="488"/>
      <c r="BZ484" s="489"/>
      <c r="CA484" s="26"/>
      <c r="CB484" s="488"/>
      <c r="CC484" s="488"/>
      <c r="CD484" s="488"/>
      <c r="CE484" s="488"/>
      <c r="CF484" s="490"/>
      <c r="CG484" s="487"/>
      <c r="CH484" s="488"/>
      <c r="CI484" s="488"/>
      <c r="CJ484" s="488"/>
      <c r="CK484" s="489"/>
      <c r="CL484" s="488"/>
      <c r="CM484" s="498"/>
      <c r="CN484" s="498"/>
      <c r="CO484" s="498"/>
      <c r="CP484" s="499"/>
      <c r="CQ484" s="487"/>
      <c r="CR484" s="498"/>
      <c r="CS484" s="498"/>
      <c r="CT484" s="498"/>
      <c r="CU484" s="500"/>
      <c r="CV484" s="488"/>
      <c r="CW484" s="498"/>
      <c r="CX484" s="498"/>
      <c r="CY484" s="498"/>
      <c r="CZ484" s="499"/>
      <c r="DA484" s="487"/>
      <c r="DB484" s="498"/>
      <c r="DC484" s="498"/>
      <c r="DD484" s="498"/>
      <c r="DE484" s="500"/>
      <c r="DF484" s="923"/>
      <c r="DG484" s="297"/>
      <c r="DH484" s="69"/>
      <c r="DI484" s="508"/>
      <c r="DJ484" s="509"/>
      <c r="DK484" s="509"/>
      <c r="DL484" s="510"/>
      <c r="DM484" s="511"/>
      <c r="DN484" s="511"/>
    </row>
    <row r="485" spans="1:118" ht="15" customHeight="1" thickBot="1">
      <c r="A485" s="522"/>
      <c r="B485" s="522"/>
      <c r="C485" s="523"/>
      <c r="D485" s="920"/>
      <c r="E485" s="1077"/>
      <c r="F485" s="1078"/>
      <c r="G485" s="491"/>
      <c r="H485" s="492"/>
      <c r="I485" s="492"/>
      <c r="J485" s="492"/>
      <c r="K485" s="493"/>
      <c r="L485" s="492"/>
      <c r="M485" s="492"/>
      <c r="N485" s="492"/>
      <c r="O485" s="492"/>
      <c r="P485" s="494"/>
      <c r="Q485" s="491"/>
      <c r="R485" s="492"/>
      <c r="S485" s="492"/>
      <c r="T485" s="492"/>
      <c r="U485" s="493"/>
      <c r="V485" s="492"/>
      <c r="W485" s="492"/>
      <c r="X485" s="492"/>
      <c r="Y485" s="492"/>
      <c r="Z485" s="494"/>
      <c r="AA485" s="491"/>
      <c r="AB485" s="492"/>
      <c r="AC485" s="492"/>
      <c r="AD485" s="492"/>
      <c r="AE485" s="493"/>
      <c r="AF485" s="1"/>
      <c r="AG485" s="1"/>
      <c r="AH485" s="491"/>
      <c r="AI485" s="492"/>
      <c r="AJ485" s="492"/>
      <c r="AK485" s="492"/>
      <c r="AL485" s="493"/>
      <c r="AM485" s="491"/>
      <c r="AN485" s="492"/>
      <c r="AO485" s="492"/>
      <c r="AP485" s="492"/>
      <c r="AQ485" s="493"/>
      <c r="AR485" s="492"/>
      <c r="AS485" s="501"/>
      <c r="AT485" s="501"/>
      <c r="AU485" s="501"/>
      <c r="AV485" s="502"/>
      <c r="AW485" s="491"/>
      <c r="AX485" s="501"/>
      <c r="AY485" s="501"/>
      <c r="AZ485" s="501"/>
      <c r="BA485" s="503"/>
      <c r="BB485" s="492"/>
      <c r="BC485" s="492"/>
      <c r="BD485" s="492"/>
      <c r="BE485" s="492"/>
      <c r="BF485" s="494"/>
      <c r="BG485" s="491"/>
      <c r="BH485" s="492"/>
      <c r="BI485" s="492"/>
      <c r="BJ485" s="492"/>
      <c r="BK485" s="493"/>
      <c r="BL485" s="492"/>
      <c r="BM485" s="492"/>
      <c r="BN485" s="492"/>
      <c r="BO485" s="492"/>
      <c r="BP485" s="494"/>
      <c r="BQ485" s="491"/>
      <c r="BR485" s="492"/>
      <c r="BS485" s="492"/>
      <c r="BT485" s="492"/>
      <c r="BU485" s="493"/>
      <c r="BV485" s="491"/>
      <c r="BW485" s="492"/>
      <c r="BX485" s="492"/>
      <c r="BY485" s="492"/>
      <c r="BZ485" s="493"/>
      <c r="CA485" s="27"/>
      <c r="CB485" s="492"/>
      <c r="CC485" s="492"/>
      <c r="CD485" s="492"/>
      <c r="CE485" s="492"/>
      <c r="CF485" s="494"/>
      <c r="CG485" s="491"/>
      <c r="CH485" s="492"/>
      <c r="CI485" s="492"/>
      <c r="CJ485" s="492"/>
      <c r="CK485" s="493"/>
      <c r="CL485" s="492"/>
      <c r="CM485" s="501"/>
      <c r="CN485" s="501"/>
      <c r="CO485" s="501"/>
      <c r="CP485" s="502"/>
      <c r="CQ485" s="491"/>
      <c r="CR485" s="501"/>
      <c r="CS485" s="501"/>
      <c r="CT485" s="501"/>
      <c r="CU485" s="503"/>
      <c r="CV485" s="492"/>
      <c r="CW485" s="501"/>
      <c r="CX485" s="501"/>
      <c r="CY485" s="501"/>
      <c r="CZ485" s="502"/>
      <c r="DA485" s="491"/>
      <c r="DB485" s="501"/>
      <c r="DC485" s="501"/>
      <c r="DD485" s="501"/>
      <c r="DE485" s="503"/>
      <c r="DF485" s="922"/>
      <c r="DG485" s="298"/>
      <c r="DH485" s="70"/>
      <c r="DI485" s="512"/>
      <c r="DJ485" s="513"/>
      <c r="DK485" s="513"/>
      <c r="DL485" s="514"/>
      <c r="DM485" s="515"/>
      <c r="DN485" s="515"/>
    </row>
    <row r="486" spans="1:118" ht="15" customHeight="1">
      <c r="A486" s="516"/>
      <c r="B486" s="516"/>
      <c r="C486" s="517"/>
      <c r="D486" s="921"/>
      <c r="E486" s="1079"/>
      <c r="F486" s="1080"/>
      <c r="G486" s="486"/>
      <c r="H486" s="483"/>
      <c r="I486" s="483"/>
      <c r="J486" s="483"/>
      <c r="K486" s="484"/>
      <c r="L486" s="483"/>
      <c r="M486" s="483"/>
      <c r="N486" s="483"/>
      <c r="O486" s="483"/>
      <c r="P486" s="485"/>
      <c r="Q486" s="486"/>
      <c r="R486" s="483"/>
      <c r="S486" s="483"/>
      <c r="T486" s="483"/>
      <c r="U486" s="484"/>
      <c r="V486" s="483"/>
      <c r="W486" s="483"/>
      <c r="X486" s="483"/>
      <c r="Y486" s="483"/>
      <c r="Z486" s="485"/>
      <c r="AA486" s="486"/>
      <c r="AB486" s="483"/>
      <c r="AC486" s="483"/>
      <c r="AD486" s="483"/>
      <c r="AE486" s="484"/>
      <c r="AF486" s="1"/>
      <c r="AG486" s="1"/>
      <c r="AH486" s="486"/>
      <c r="AI486" s="483"/>
      <c r="AJ486" s="483"/>
      <c r="AK486" s="483"/>
      <c r="AL486" s="484"/>
      <c r="AM486" s="486"/>
      <c r="AN486" s="483"/>
      <c r="AO486" s="483"/>
      <c r="AP486" s="483"/>
      <c r="AQ486" s="484"/>
      <c r="AR486" s="483"/>
      <c r="AS486" s="495"/>
      <c r="AT486" s="495"/>
      <c r="AU486" s="495"/>
      <c r="AV486" s="496"/>
      <c r="AW486" s="486"/>
      <c r="AX486" s="495"/>
      <c r="AY486" s="495"/>
      <c r="AZ486" s="495"/>
      <c r="BA486" s="497"/>
      <c r="BB486" s="483"/>
      <c r="BC486" s="483"/>
      <c r="BD486" s="483"/>
      <c r="BE486" s="483"/>
      <c r="BF486" s="485"/>
      <c r="BG486" s="486"/>
      <c r="BH486" s="483"/>
      <c r="BI486" s="483"/>
      <c r="BJ486" s="483"/>
      <c r="BK486" s="484"/>
      <c r="BL486" s="483"/>
      <c r="BM486" s="483"/>
      <c r="BN486" s="483"/>
      <c r="BO486" s="483"/>
      <c r="BP486" s="485"/>
      <c r="BQ486" s="486"/>
      <c r="BR486" s="483"/>
      <c r="BS486" s="483"/>
      <c r="BT486" s="483"/>
      <c r="BU486" s="484"/>
      <c r="BV486" s="486"/>
      <c r="BW486" s="483"/>
      <c r="BX486" s="483"/>
      <c r="BY486" s="483"/>
      <c r="BZ486" s="484"/>
      <c r="CA486" s="25"/>
      <c r="CB486" s="483"/>
      <c r="CC486" s="483"/>
      <c r="CD486" s="483"/>
      <c r="CE486" s="483"/>
      <c r="CF486" s="485"/>
      <c r="CG486" s="486"/>
      <c r="CH486" s="483"/>
      <c r="CI486" s="483"/>
      <c r="CJ486" s="483"/>
      <c r="CK486" s="484"/>
      <c r="CL486" s="483"/>
      <c r="CM486" s="495"/>
      <c r="CN486" s="495"/>
      <c r="CO486" s="495"/>
      <c r="CP486" s="496"/>
      <c r="CQ486" s="486"/>
      <c r="CR486" s="495"/>
      <c r="CS486" s="495"/>
      <c r="CT486" s="495"/>
      <c r="CU486" s="497"/>
      <c r="CV486" s="483"/>
      <c r="CW486" s="495"/>
      <c r="CX486" s="495"/>
      <c r="CY486" s="495"/>
      <c r="CZ486" s="496"/>
      <c r="DA486" s="486"/>
      <c r="DB486" s="495"/>
      <c r="DC486" s="495"/>
      <c r="DD486" s="495"/>
      <c r="DE486" s="497"/>
      <c r="DF486" s="924"/>
      <c r="DG486" s="296"/>
      <c r="DH486" s="68"/>
      <c r="DI486" s="504"/>
      <c r="DJ486" s="505"/>
      <c r="DK486" s="505"/>
      <c r="DL486" s="506"/>
      <c r="DM486" s="507"/>
      <c r="DN486" s="507"/>
    </row>
    <row r="487" spans="1:118" ht="15" customHeight="1">
      <c r="A487" s="519"/>
      <c r="B487" s="519"/>
      <c r="C487" s="520"/>
      <c r="D487" s="919"/>
      <c r="E487" s="1068"/>
      <c r="F487" s="1069"/>
      <c r="G487" s="487"/>
      <c r="H487" s="488"/>
      <c r="I487" s="488"/>
      <c r="J487" s="488"/>
      <c r="K487" s="489"/>
      <c r="L487" s="488"/>
      <c r="M487" s="488"/>
      <c r="N487" s="488"/>
      <c r="O487" s="488"/>
      <c r="P487" s="490"/>
      <c r="Q487" s="487"/>
      <c r="R487" s="488"/>
      <c r="S487" s="488"/>
      <c r="T487" s="488"/>
      <c r="U487" s="489"/>
      <c r="V487" s="488"/>
      <c r="W487" s="488"/>
      <c r="X487" s="488"/>
      <c r="Y487" s="488"/>
      <c r="Z487" s="490"/>
      <c r="AA487" s="487"/>
      <c r="AB487" s="488"/>
      <c r="AC487" s="488"/>
      <c r="AD487" s="488"/>
      <c r="AE487" s="489"/>
      <c r="AF487" s="1"/>
      <c r="AG487" s="1"/>
      <c r="AH487" s="487"/>
      <c r="AI487" s="488"/>
      <c r="AJ487" s="488"/>
      <c r="AK487" s="488"/>
      <c r="AL487" s="489"/>
      <c r="AM487" s="487"/>
      <c r="AN487" s="488"/>
      <c r="AO487" s="488"/>
      <c r="AP487" s="488"/>
      <c r="AQ487" s="489"/>
      <c r="AR487" s="488"/>
      <c r="AS487" s="498"/>
      <c r="AT487" s="498"/>
      <c r="AU487" s="498"/>
      <c r="AV487" s="499"/>
      <c r="AW487" s="487"/>
      <c r="AX487" s="498"/>
      <c r="AY487" s="498"/>
      <c r="AZ487" s="498"/>
      <c r="BA487" s="500"/>
      <c r="BB487" s="488"/>
      <c r="BC487" s="488"/>
      <c r="BD487" s="488"/>
      <c r="BE487" s="488"/>
      <c r="BF487" s="490"/>
      <c r="BG487" s="487"/>
      <c r="BH487" s="488"/>
      <c r="BI487" s="488"/>
      <c r="BJ487" s="488"/>
      <c r="BK487" s="489"/>
      <c r="BL487" s="488"/>
      <c r="BM487" s="488"/>
      <c r="BN487" s="488"/>
      <c r="BO487" s="488"/>
      <c r="BP487" s="490"/>
      <c r="BQ487" s="487"/>
      <c r="BR487" s="488"/>
      <c r="BS487" s="488"/>
      <c r="BT487" s="488"/>
      <c r="BU487" s="489"/>
      <c r="BV487" s="487"/>
      <c r="BW487" s="488"/>
      <c r="BX487" s="488"/>
      <c r="BY487" s="488"/>
      <c r="BZ487" s="489"/>
      <c r="CA487" s="26"/>
      <c r="CB487" s="488"/>
      <c r="CC487" s="488"/>
      <c r="CD487" s="488"/>
      <c r="CE487" s="488"/>
      <c r="CF487" s="490"/>
      <c r="CG487" s="487"/>
      <c r="CH487" s="488"/>
      <c r="CI487" s="488"/>
      <c r="CJ487" s="488"/>
      <c r="CK487" s="489"/>
      <c r="CL487" s="488"/>
      <c r="CM487" s="498"/>
      <c r="CN487" s="498"/>
      <c r="CO487" s="498"/>
      <c r="CP487" s="499"/>
      <c r="CQ487" s="487"/>
      <c r="CR487" s="498"/>
      <c r="CS487" s="498"/>
      <c r="CT487" s="498"/>
      <c r="CU487" s="500"/>
      <c r="CV487" s="488"/>
      <c r="CW487" s="498"/>
      <c r="CX487" s="498"/>
      <c r="CY487" s="498"/>
      <c r="CZ487" s="499"/>
      <c r="DA487" s="487"/>
      <c r="DB487" s="498"/>
      <c r="DC487" s="498"/>
      <c r="DD487" s="498"/>
      <c r="DE487" s="500"/>
      <c r="DF487" s="923"/>
      <c r="DG487" s="297"/>
      <c r="DH487" s="69"/>
      <c r="DI487" s="508"/>
      <c r="DJ487" s="509"/>
      <c r="DK487" s="509"/>
      <c r="DL487" s="510"/>
      <c r="DM487" s="511"/>
      <c r="DN487" s="511"/>
    </row>
    <row r="488" spans="1:118" ht="15" customHeight="1">
      <c r="A488" s="519"/>
      <c r="B488" s="519"/>
      <c r="C488" s="520"/>
      <c r="D488" s="919"/>
      <c r="E488" s="1068"/>
      <c r="F488" s="1069"/>
      <c r="G488" s="487"/>
      <c r="H488" s="488"/>
      <c r="I488" s="488"/>
      <c r="J488" s="488"/>
      <c r="K488" s="489"/>
      <c r="L488" s="488"/>
      <c r="M488" s="488"/>
      <c r="N488" s="488"/>
      <c r="O488" s="488"/>
      <c r="P488" s="490"/>
      <c r="Q488" s="487"/>
      <c r="R488" s="488"/>
      <c r="S488" s="488"/>
      <c r="T488" s="488"/>
      <c r="U488" s="489"/>
      <c r="V488" s="488"/>
      <c r="W488" s="488"/>
      <c r="X488" s="488"/>
      <c r="Y488" s="488"/>
      <c r="Z488" s="490"/>
      <c r="AA488" s="487"/>
      <c r="AB488" s="488"/>
      <c r="AC488" s="488"/>
      <c r="AD488" s="488"/>
      <c r="AE488" s="489"/>
      <c r="AF488" s="1"/>
      <c r="AG488" s="1"/>
      <c r="AH488" s="487"/>
      <c r="AI488" s="488"/>
      <c r="AJ488" s="488"/>
      <c r="AK488" s="488"/>
      <c r="AL488" s="489"/>
      <c r="AM488" s="487"/>
      <c r="AN488" s="488"/>
      <c r="AO488" s="488"/>
      <c r="AP488" s="488"/>
      <c r="AQ488" s="489"/>
      <c r="AR488" s="488"/>
      <c r="AS488" s="498"/>
      <c r="AT488" s="498"/>
      <c r="AU488" s="498"/>
      <c r="AV488" s="499"/>
      <c r="AW488" s="487"/>
      <c r="AX488" s="498"/>
      <c r="AY488" s="498"/>
      <c r="AZ488" s="498"/>
      <c r="BA488" s="500"/>
      <c r="BB488" s="488"/>
      <c r="BC488" s="488"/>
      <c r="BD488" s="488"/>
      <c r="BE488" s="488"/>
      <c r="BF488" s="490"/>
      <c r="BG488" s="487"/>
      <c r="BH488" s="488"/>
      <c r="BI488" s="488"/>
      <c r="BJ488" s="488"/>
      <c r="BK488" s="489"/>
      <c r="BL488" s="488"/>
      <c r="BM488" s="488"/>
      <c r="BN488" s="488"/>
      <c r="BO488" s="488"/>
      <c r="BP488" s="490"/>
      <c r="BQ488" s="487"/>
      <c r="BR488" s="488"/>
      <c r="BS488" s="488"/>
      <c r="BT488" s="488"/>
      <c r="BU488" s="489"/>
      <c r="BV488" s="487"/>
      <c r="BW488" s="488"/>
      <c r="BX488" s="488"/>
      <c r="BY488" s="488"/>
      <c r="BZ488" s="489"/>
      <c r="CA488" s="26"/>
      <c r="CB488" s="488"/>
      <c r="CC488" s="488"/>
      <c r="CD488" s="488"/>
      <c r="CE488" s="488"/>
      <c r="CF488" s="490"/>
      <c r="CG488" s="487"/>
      <c r="CH488" s="488"/>
      <c r="CI488" s="488"/>
      <c r="CJ488" s="488"/>
      <c r="CK488" s="489"/>
      <c r="CL488" s="488"/>
      <c r="CM488" s="498"/>
      <c r="CN488" s="498"/>
      <c r="CO488" s="498"/>
      <c r="CP488" s="499"/>
      <c r="CQ488" s="487"/>
      <c r="CR488" s="498"/>
      <c r="CS488" s="498"/>
      <c r="CT488" s="498"/>
      <c r="CU488" s="500"/>
      <c r="CV488" s="488"/>
      <c r="CW488" s="498"/>
      <c r="CX488" s="498"/>
      <c r="CY488" s="498"/>
      <c r="CZ488" s="499"/>
      <c r="DA488" s="487"/>
      <c r="DB488" s="498"/>
      <c r="DC488" s="498"/>
      <c r="DD488" s="498"/>
      <c r="DE488" s="500"/>
      <c r="DF488" s="923"/>
      <c r="DG488" s="297"/>
      <c r="DH488" s="69"/>
      <c r="DI488" s="508"/>
      <c r="DJ488" s="509"/>
      <c r="DK488" s="509"/>
      <c r="DL488" s="510"/>
      <c r="DM488" s="511"/>
      <c r="DN488" s="511"/>
    </row>
    <row r="489" spans="1:118" ht="15" customHeight="1">
      <c r="A489" s="519"/>
      <c r="B489" s="519"/>
      <c r="C489" s="520"/>
      <c r="D489" s="919"/>
      <c r="E489" s="1068"/>
      <c r="F489" s="1069"/>
      <c r="G489" s="487"/>
      <c r="H489" s="488"/>
      <c r="I489" s="488"/>
      <c r="J489" s="488"/>
      <c r="K489" s="489"/>
      <c r="L489" s="488"/>
      <c r="M489" s="488"/>
      <c r="N489" s="488"/>
      <c r="O489" s="488"/>
      <c r="P489" s="490"/>
      <c r="Q489" s="487"/>
      <c r="R489" s="488"/>
      <c r="S489" s="488"/>
      <c r="T489" s="488"/>
      <c r="U489" s="489"/>
      <c r="V489" s="488"/>
      <c r="W489" s="488"/>
      <c r="X489" s="488"/>
      <c r="Y489" s="488"/>
      <c r="Z489" s="490"/>
      <c r="AA489" s="487"/>
      <c r="AB489" s="488"/>
      <c r="AC489" s="488"/>
      <c r="AD489" s="488"/>
      <c r="AE489" s="489"/>
      <c r="AF489" s="1"/>
      <c r="AG489" s="1"/>
      <c r="AH489" s="487"/>
      <c r="AI489" s="488"/>
      <c r="AJ489" s="488"/>
      <c r="AK489" s="488"/>
      <c r="AL489" s="489"/>
      <c r="AM489" s="487"/>
      <c r="AN489" s="488"/>
      <c r="AO489" s="488"/>
      <c r="AP489" s="488"/>
      <c r="AQ489" s="489"/>
      <c r="AR489" s="488"/>
      <c r="AS489" s="498"/>
      <c r="AT489" s="498"/>
      <c r="AU489" s="498"/>
      <c r="AV489" s="499"/>
      <c r="AW489" s="487"/>
      <c r="AX489" s="498"/>
      <c r="AY489" s="498"/>
      <c r="AZ489" s="498"/>
      <c r="BA489" s="500"/>
      <c r="BB489" s="488"/>
      <c r="BC489" s="488"/>
      <c r="BD489" s="488"/>
      <c r="BE489" s="488"/>
      <c r="BF489" s="490"/>
      <c r="BG489" s="487"/>
      <c r="BH489" s="488"/>
      <c r="BI489" s="488"/>
      <c r="BJ489" s="488"/>
      <c r="BK489" s="489"/>
      <c r="BL489" s="488"/>
      <c r="BM489" s="488"/>
      <c r="BN489" s="488"/>
      <c r="BO489" s="488"/>
      <c r="BP489" s="490"/>
      <c r="BQ489" s="487"/>
      <c r="BR489" s="488"/>
      <c r="BS489" s="488"/>
      <c r="BT489" s="488"/>
      <c r="BU489" s="489"/>
      <c r="BV489" s="487"/>
      <c r="BW489" s="488"/>
      <c r="BX489" s="488"/>
      <c r="BY489" s="488"/>
      <c r="BZ489" s="489"/>
      <c r="CA489" s="26"/>
      <c r="CB489" s="488"/>
      <c r="CC489" s="488"/>
      <c r="CD489" s="488"/>
      <c r="CE489" s="488"/>
      <c r="CF489" s="490"/>
      <c r="CG489" s="487"/>
      <c r="CH489" s="488"/>
      <c r="CI489" s="488"/>
      <c r="CJ489" s="488"/>
      <c r="CK489" s="489"/>
      <c r="CL489" s="488"/>
      <c r="CM489" s="498"/>
      <c r="CN489" s="498"/>
      <c r="CO489" s="498"/>
      <c r="CP489" s="499"/>
      <c r="CQ489" s="487"/>
      <c r="CR489" s="498"/>
      <c r="CS489" s="498"/>
      <c r="CT489" s="498"/>
      <c r="CU489" s="500"/>
      <c r="CV489" s="488"/>
      <c r="CW489" s="498"/>
      <c r="CX489" s="498"/>
      <c r="CY489" s="498"/>
      <c r="CZ489" s="499"/>
      <c r="DA489" s="487"/>
      <c r="DB489" s="498"/>
      <c r="DC489" s="498"/>
      <c r="DD489" s="498"/>
      <c r="DE489" s="500"/>
      <c r="DF489" s="923"/>
      <c r="DG489" s="297"/>
      <c r="DH489" s="69"/>
      <c r="DI489" s="508"/>
      <c r="DJ489" s="509"/>
      <c r="DK489" s="509"/>
      <c r="DL489" s="510"/>
      <c r="DM489" s="511"/>
      <c r="DN489" s="511"/>
    </row>
    <row r="490" spans="1:118" ht="15" customHeight="1" thickBot="1">
      <c r="A490" s="522"/>
      <c r="B490" s="522"/>
      <c r="C490" s="523"/>
      <c r="D490" s="920"/>
      <c r="E490" s="1077"/>
      <c r="F490" s="1078"/>
      <c r="G490" s="491"/>
      <c r="H490" s="492"/>
      <c r="I490" s="492"/>
      <c r="J490" s="492"/>
      <c r="K490" s="493"/>
      <c r="L490" s="492"/>
      <c r="M490" s="492"/>
      <c r="N490" s="492"/>
      <c r="O490" s="492"/>
      <c r="P490" s="494"/>
      <c r="Q490" s="491"/>
      <c r="R490" s="492"/>
      <c r="S490" s="492"/>
      <c r="T490" s="492"/>
      <c r="U490" s="493"/>
      <c r="V490" s="492"/>
      <c r="W490" s="492"/>
      <c r="X490" s="492"/>
      <c r="Y490" s="492"/>
      <c r="Z490" s="494"/>
      <c r="AA490" s="491"/>
      <c r="AB490" s="492"/>
      <c r="AC490" s="492"/>
      <c r="AD490" s="492"/>
      <c r="AE490" s="493"/>
      <c r="AF490" s="1"/>
      <c r="AG490" s="1"/>
      <c r="AH490" s="491"/>
      <c r="AI490" s="492"/>
      <c r="AJ490" s="492"/>
      <c r="AK490" s="492"/>
      <c r="AL490" s="493"/>
      <c r="AM490" s="491"/>
      <c r="AN490" s="492"/>
      <c r="AO490" s="492"/>
      <c r="AP490" s="492"/>
      <c r="AQ490" s="493"/>
      <c r="AR490" s="492"/>
      <c r="AS490" s="501"/>
      <c r="AT490" s="501"/>
      <c r="AU490" s="501"/>
      <c r="AV490" s="502"/>
      <c r="AW490" s="491"/>
      <c r="AX490" s="501"/>
      <c r="AY490" s="501"/>
      <c r="AZ490" s="501"/>
      <c r="BA490" s="503"/>
      <c r="BB490" s="492"/>
      <c r="BC490" s="492"/>
      <c r="BD490" s="492"/>
      <c r="BE490" s="492"/>
      <c r="BF490" s="494"/>
      <c r="BG490" s="491"/>
      <c r="BH490" s="492"/>
      <c r="BI490" s="492"/>
      <c r="BJ490" s="492"/>
      <c r="BK490" s="493"/>
      <c r="BL490" s="492"/>
      <c r="BM490" s="492"/>
      <c r="BN490" s="492"/>
      <c r="BO490" s="492"/>
      <c r="BP490" s="494"/>
      <c r="BQ490" s="491"/>
      <c r="BR490" s="492"/>
      <c r="BS490" s="492"/>
      <c r="BT490" s="492"/>
      <c r="BU490" s="493"/>
      <c r="BV490" s="491"/>
      <c r="BW490" s="492"/>
      <c r="BX490" s="492"/>
      <c r="BY490" s="492"/>
      <c r="BZ490" s="493"/>
      <c r="CA490" s="27"/>
      <c r="CB490" s="492"/>
      <c r="CC490" s="492"/>
      <c r="CD490" s="492"/>
      <c r="CE490" s="492"/>
      <c r="CF490" s="494"/>
      <c r="CG490" s="491"/>
      <c r="CH490" s="492"/>
      <c r="CI490" s="492"/>
      <c r="CJ490" s="492"/>
      <c r="CK490" s="493"/>
      <c r="CL490" s="492"/>
      <c r="CM490" s="501"/>
      <c r="CN490" s="501"/>
      <c r="CO490" s="501"/>
      <c r="CP490" s="502"/>
      <c r="CQ490" s="491"/>
      <c r="CR490" s="501"/>
      <c r="CS490" s="501"/>
      <c r="CT490" s="501"/>
      <c r="CU490" s="503"/>
      <c r="CV490" s="492"/>
      <c r="CW490" s="501"/>
      <c r="CX490" s="501"/>
      <c r="CY490" s="501"/>
      <c r="CZ490" s="502"/>
      <c r="DA490" s="491"/>
      <c r="DB490" s="501"/>
      <c r="DC490" s="501"/>
      <c r="DD490" s="501"/>
      <c r="DE490" s="503"/>
      <c r="DF490" s="922"/>
      <c r="DG490" s="298"/>
      <c r="DH490" s="70"/>
      <c r="DI490" s="512"/>
      <c r="DJ490" s="513"/>
      <c r="DK490" s="513"/>
      <c r="DL490" s="514"/>
      <c r="DM490" s="515"/>
      <c r="DN490" s="515"/>
    </row>
    <row r="491" spans="1:118" ht="15" customHeight="1">
      <c r="A491" s="516"/>
      <c r="B491" s="516"/>
      <c r="C491" s="517"/>
      <c r="D491" s="921"/>
      <c r="E491" s="1079"/>
      <c r="F491" s="1080"/>
      <c r="G491" s="486"/>
      <c r="H491" s="483"/>
      <c r="I491" s="483"/>
      <c r="J491" s="483"/>
      <c r="K491" s="484"/>
      <c r="L491" s="483"/>
      <c r="M491" s="483"/>
      <c r="N491" s="483"/>
      <c r="O491" s="483"/>
      <c r="P491" s="485"/>
      <c r="Q491" s="486"/>
      <c r="R491" s="483"/>
      <c r="S491" s="483"/>
      <c r="T491" s="483"/>
      <c r="U491" s="484"/>
      <c r="V491" s="483"/>
      <c r="W491" s="483"/>
      <c r="X491" s="483"/>
      <c r="Y491" s="483"/>
      <c r="Z491" s="485"/>
      <c r="AA491" s="486"/>
      <c r="AB491" s="483"/>
      <c r="AC491" s="483"/>
      <c r="AD491" s="483"/>
      <c r="AE491" s="484"/>
      <c r="AF491" s="1"/>
      <c r="AG491" s="1"/>
      <c r="AH491" s="486"/>
      <c r="AI491" s="483"/>
      <c r="AJ491" s="483"/>
      <c r="AK491" s="483"/>
      <c r="AL491" s="484"/>
      <c r="AM491" s="486"/>
      <c r="AN491" s="483"/>
      <c r="AO491" s="483"/>
      <c r="AP491" s="483"/>
      <c r="AQ491" s="484"/>
      <c r="AR491" s="483"/>
      <c r="AS491" s="495"/>
      <c r="AT491" s="495"/>
      <c r="AU491" s="495"/>
      <c r="AV491" s="496"/>
      <c r="AW491" s="486"/>
      <c r="AX491" s="495"/>
      <c r="AY491" s="495"/>
      <c r="AZ491" s="495"/>
      <c r="BA491" s="497"/>
      <c r="BB491" s="483"/>
      <c r="BC491" s="483"/>
      <c r="BD491" s="483"/>
      <c r="BE491" s="483"/>
      <c r="BF491" s="485"/>
      <c r="BG491" s="486"/>
      <c r="BH491" s="483"/>
      <c r="BI491" s="483"/>
      <c r="BJ491" s="483"/>
      <c r="BK491" s="484"/>
      <c r="BL491" s="483"/>
      <c r="BM491" s="483"/>
      <c r="BN491" s="483"/>
      <c r="BO491" s="483"/>
      <c r="BP491" s="485"/>
      <c r="BQ491" s="486"/>
      <c r="BR491" s="483"/>
      <c r="BS491" s="483"/>
      <c r="BT491" s="483"/>
      <c r="BU491" s="484"/>
      <c r="BV491" s="486"/>
      <c r="BW491" s="483"/>
      <c r="BX491" s="483"/>
      <c r="BY491" s="483"/>
      <c r="BZ491" s="484"/>
      <c r="CA491" s="25"/>
      <c r="CB491" s="483"/>
      <c r="CC491" s="483"/>
      <c r="CD491" s="483"/>
      <c r="CE491" s="483"/>
      <c r="CF491" s="485"/>
      <c r="CG491" s="486"/>
      <c r="CH491" s="483"/>
      <c r="CI491" s="483"/>
      <c r="CJ491" s="483"/>
      <c r="CK491" s="484"/>
      <c r="CL491" s="483"/>
      <c r="CM491" s="495"/>
      <c r="CN491" s="495"/>
      <c r="CO491" s="495"/>
      <c r="CP491" s="496"/>
      <c r="CQ491" s="486"/>
      <c r="CR491" s="495"/>
      <c r="CS491" s="495"/>
      <c r="CT491" s="495"/>
      <c r="CU491" s="497"/>
      <c r="CV491" s="483"/>
      <c r="CW491" s="495"/>
      <c r="CX491" s="495"/>
      <c r="CY491" s="495"/>
      <c r="CZ491" s="496"/>
      <c r="DA491" s="486"/>
      <c r="DB491" s="495"/>
      <c r="DC491" s="495"/>
      <c r="DD491" s="495"/>
      <c r="DE491" s="497"/>
      <c r="DF491" s="924"/>
      <c r="DG491" s="296"/>
      <c r="DH491" s="68"/>
      <c r="DI491" s="504"/>
      <c r="DJ491" s="505"/>
      <c r="DK491" s="505"/>
      <c r="DL491" s="506"/>
      <c r="DM491" s="507"/>
      <c r="DN491" s="507"/>
    </row>
    <row r="492" spans="1:118" ht="15" customHeight="1">
      <c r="A492" s="519"/>
      <c r="B492" s="519"/>
      <c r="C492" s="520"/>
      <c r="D492" s="919"/>
      <c r="E492" s="1068"/>
      <c r="F492" s="1069"/>
      <c r="G492" s="487"/>
      <c r="H492" s="488"/>
      <c r="I492" s="488"/>
      <c r="J492" s="488"/>
      <c r="K492" s="489"/>
      <c r="L492" s="488"/>
      <c r="M492" s="488"/>
      <c r="N492" s="488"/>
      <c r="O492" s="488"/>
      <c r="P492" s="490"/>
      <c r="Q492" s="487"/>
      <c r="R492" s="488"/>
      <c r="S492" s="488"/>
      <c r="T492" s="488"/>
      <c r="U492" s="489"/>
      <c r="V492" s="488"/>
      <c r="W492" s="488"/>
      <c r="X492" s="488"/>
      <c r="Y492" s="488"/>
      <c r="Z492" s="490"/>
      <c r="AA492" s="487"/>
      <c r="AB492" s="488"/>
      <c r="AC492" s="488"/>
      <c r="AD492" s="488"/>
      <c r="AE492" s="489"/>
      <c r="AF492" s="1"/>
      <c r="AG492" s="1"/>
      <c r="AH492" s="487"/>
      <c r="AI492" s="488"/>
      <c r="AJ492" s="488"/>
      <c r="AK492" s="488"/>
      <c r="AL492" s="489"/>
      <c r="AM492" s="487"/>
      <c r="AN492" s="488"/>
      <c r="AO492" s="488"/>
      <c r="AP492" s="488"/>
      <c r="AQ492" s="489"/>
      <c r="AR492" s="488"/>
      <c r="AS492" s="498"/>
      <c r="AT492" s="498"/>
      <c r="AU492" s="498"/>
      <c r="AV492" s="499"/>
      <c r="AW492" s="487"/>
      <c r="AX492" s="498"/>
      <c r="AY492" s="498"/>
      <c r="AZ492" s="498"/>
      <c r="BA492" s="500"/>
      <c r="BB492" s="488"/>
      <c r="BC492" s="488"/>
      <c r="BD492" s="488"/>
      <c r="BE492" s="488"/>
      <c r="BF492" s="490"/>
      <c r="BG492" s="487"/>
      <c r="BH492" s="488"/>
      <c r="BI492" s="488"/>
      <c r="BJ492" s="488"/>
      <c r="BK492" s="489"/>
      <c r="BL492" s="488"/>
      <c r="BM492" s="488"/>
      <c r="BN492" s="488"/>
      <c r="BO492" s="488"/>
      <c r="BP492" s="490"/>
      <c r="BQ492" s="487"/>
      <c r="BR492" s="488"/>
      <c r="BS492" s="488"/>
      <c r="BT492" s="488"/>
      <c r="BU492" s="489"/>
      <c r="BV492" s="487"/>
      <c r="BW492" s="488"/>
      <c r="BX492" s="488"/>
      <c r="BY492" s="488"/>
      <c r="BZ492" s="489"/>
      <c r="CA492" s="26"/>
      <c r="CB492" s="488"/>
      <c r="CC492" s="488"/>
      <c r="CD492" s="488"/>
      <c r="CE492" s="488"/>
      <c r="CF492" s="490"/>
      <c r="CG492" s="487"/>
      <c r="CH492" s="488"/>
      <c r="CI492" s="488"/>
      <c r="CJ492" s="488"/>
      <c r="CK492" s="489"/>
      <c r="CL492" s="488"/>
      <c r="CM492" s="498"/>
      <c r="CN492" s="498"/>
      <c r="CO492" s="498"/>
      <c r="CP492" s="499"/>
      <c r="CQ492" s="487"/>
      <c r="CR492" s="498"/>
      <c r="CS492" s="498"/>
      <c r="CT492" s="498"/>
      <c r="CU492" s="500"/>
      <c r="CV492" s="488"/>
      <c r="CW492" s="498"/>
      <c r="CX492" s="498"/>
      <c r="CY492" s="498"/>
      <c r="CZ492" s="499"/>
      <c r="DA492" s="487"/>
      <c r="DB492" s="498"/>
      <c r="DC492" s="498"/>
      <c r="DD492" s="498"/>
      <c r="DE492" s="500"/>
      <c r="DF492" s="923"/>
      <c r="DG492" s="297"/>
      <c r="DH492" s="69"/>
      <c r="DI492" s="508"/>
      <c r="DJ492" s="509"/>
      <c r="DK492" s="509"/>
      <c r="DL492" s="510"/>
      <c r="DM492" s="511"/>
      <c r="DN492" s="511"/>
    </row>
    <row r="493" spans="1:118" ht="15" customHeight="1">
      <c r="A493" s="519"/>
      <c r="B493" s="519"/>
      <c r="C493" s="520"/>
      <c r="D493" s="919"/>
      <c r="E493" s="1068"/>
      <c r="F493" s="1069"/>
      <c r="G493" s="487"/>
      <c r="H493" s="488"/>
      <c r="I493" s="488"/>
      <c r="J493" s="488"/>
      <c r="K493" s="489"/>
      <c r="L493" s="488"/>
      <c r="M493" s="488"/>
      <c r="N493" s="488"/>
      <c r="O493" s="488"/>
      <c r="P493" s="490"/>
      <c r="Q493" s="487"/>
      <c r="R493" s="488"/>
      <c r="S493" s="488"/>
      <c r="T493" s="488"/>
      <c r="U493" s="489"/>
      <c r="V493" s="488"/>
      <c r="W493" s="488"/>
      <c r="X493" s="488"/>
      <c r="Y493" s="488"/>
      <c r="Z493" s="490"/>
      <c r="AA493" s="487"/>
      <c r="AB493" s="488"/>
      <c r="AC493" s="488"/>
      <c r="AD493" s="488"/>
      <c r="AE493" s="489"/>
      <c r="AF493" s="1"/>
      <c r="AG493" s="1"/>
      <c r="AH493" s="487"/>
      <c r="AI493" s="488"/>
      <c r="AJ493" s="488"/>
      <c r="AK493" s="488"/>
      <c r="AL493" s="489"/>
      <c r="AM493" s="487"/>
      <c r="AN493" s="488"/>
      <c r="AO493" s="488"/>
      <c r="AP493" s="488"/>
      <c r="AQ493" s="489"/>
      <c r="AR493" s="488"/>
      <c r="AS493" s="498"/>
      <c r="AT493" s="498"/>
      <c r="AU493" s="498"/>
      <c r="AV493" s="499"/>
      <c r="AW493" s="487"/>
      <c r="AX493" s="498"/>
      <c r="AY493" s="498"/>
      <c r="AZ493" s="498"/>
      <c r="BA493" s="500"/>
      <c r="BB493" s="488"/>
      <c r="BC493" s="488"/>
      <c r="BD493" s="488"/>
      <c r="BE493" s="488"/>
      <c r="BF493" s="490"/>
      <c r="BG493" s="487"/>
      <c r="BH493" s="488"/>
      <c r="BI493" s="488"/>
      <c r="BJ493" s="488"/>
      <c r="BK493" s="489"/>
      <c r="BL493" s="488"/>
      <c r="BM493" s="488"/>
      <c r="BN493" s="488"/>
      <c r="BO493" s="488"/>
      <c r="BP493" s="490"/>
      <c r="BQ493" s="487"/>
      <c r="BR493" s="488"/>
      <c r="BS493" s="488"/>
      <c r="BT493" s="488"/>
      <c r="BU493" s="489"/>
      <c r="BV493" s="487"/>
      <c r="BW493" s="488"/>
      <c r="BX493" s="488"/>
      <c r="BY493" s="488"/>
      <c r="BZ493" s="489"/>
      <c r="CA493" s="26"/>
      <c r="CB493" s="488"/>
      <c r="CC493" s="488"/>
      <c r="CD493" s="488"/>
      <c r="CE493" s="488"/>
      <c r="CF493" s="490"/>
      <c r="CG493" s="487"/>
      <c r="CH493" s="488"/>
      <c r="CI493" s="488"/>
      <c r="CJ493" s="488"/>
      <c r="CK493" s="489"/>
      <c r="CL493" s="488"/>
      <c r="CM493" s="498"/>
      <c r="CN493" s="498"/>
      <c r="CO493" s="498"/>
      <c r="CP493" s="499"/>
      <c r="CQ493" s="487"/>
      <c r="CR493" s="498"/>
      <c r="CS493" s="498"/>
      <c r="CT493" s="498"/>
      <c r="CU493" s="500"/>
      <c r="CV493" s="488"/>
      <c r="CW493" s="498"/>
      <c r="CX493" s="498"/>
      <c r="CY493" s="498"/>
      <c r="CZ493" s="499"/>
      <c r="DA493" s="487"/>
      <c r="DB493" s="498"/>
      <c r="DC493" s="498"/>
      <c r="DD493" s="498"/>
      <c r="DE493" s="500"/>
      <c r="DF493" s="923"/>
      <c r="DG493" s="297"/>
      <c r="DH493" s="69"/>
      <c r="DI493" s="508"/>
      <c r="DJ493" s="509"/>
      <c r="DK493" s="509"/>
      <c r="DL493" s="510"/>
      <c r="DM493" s="511"/>
      <c r="DN493" s="511"/>
    </row>
    <row r="494" spans="1:118" ht="15" customHeight="1">
      <c r="A494" s="519"/>
      <c r="B494" s="519"/>
      <c r="C494" s="520"/>
      <c r="D494" s="919"/>
      <c r="E494" s="1068"/>
      <c r="F494" s="1069"/>
      <c r="G494" s="487"/>
      <c r="H494" s="488"/>
      <c r="I494" s="488"/>
      <c r="J494" s="488"/>
      <c r="K494" s="489"/>
      <c r="L494" s="488"/>
      <c r="M494" s="488"/>
      <c r="N494" s="488"/>
      <c r="O494" s="488"/>
      <c r="P494" s="490"/>
      <c r="Q494" s="487"/>
      <c r="R494" s="488"/>
      <c r="S494" s="488"/>
      <c r="T494" s="488"/>
      <c r="U494" s="489"/>
      <c r="V494" s="488"/>
      <c r="W494" s="488"/>
      <c r="X494" s="488"/>
      <c r="Y494" s="488"/>
      <c r="Z494" s="490"/>
      <c r="AA494" s="487"/>
      <c r="AB494" s="488"/>
      <c r="AC494" s="488"/>
      <c r="AD494" s="488"/>
      <c r="AE494" s="489"/>
      <c r="AF494" s="1"/>
      <c r="AG494" s="1"/>
      <c r="AH494" s="487"/>
      <c r="AI494" s="488"/>
      <c r="AJ494" s="488"/>
      <c r="AK494" s="488"/>
      <c r="AL494" s="489"/>
      <c r="AM494" s="487"/>
      <c r="AN494" s="488"/>
      <c r="AO494" s="488"/>
      <c r="AP494" s="488"/>
      <c r="AQ494" s="489"/>
      <c r="AR494" s="488"/>
      <c r="AS494" s="498"/>
      <c r="AT494" s="498"/>
      <c r="AU494" s="498"/>
      <c r="AV494" s="499"/>
      <c r="AW494" s="487"/>
      <c r="AX494" s="498"/>
      <c r="AY494" s="498"/>
      <c r="AZ494" s="498"/>
      <c r="BA494" s="500"/>
      <c r="BB494" s="488"/>
      <c r="BC494" s="488"/>
      <c r="BD494" s="488"/>
      <c r="BE494" s="488"/>
      <c r="BF494" s="490"/>
      <c r="BG494" s="487"/>
      <c r="BH494" s="488"/>
      <c r="BI494" s="488"/>
      <c r="BJ494" s="488"/>
      <c r="BK494" s="489"/>
      <c r="BL494" s="488"/>
      <c r="BM494" s="488"/>
      <c r="BN494" s="488"/>
      <c r="BO494" s="488"/>
      <c r="BP494" s="490"/>
      <c r="BQ494" s="487"/>
      <c r="BR494" s="488"/>
      <c r="BS494" s="488"/>
      <c r="BT494" s="488"/>
      <c r="BU494" s="489"/>
      <c r="BV494" s="487"/>
      <c r="BW494" s="488"/>
      <c r="BX494" s="488"/>
      <c r="BY494" s="488"/>
      <c r="BZ494" s="489"/>
      <c r="CA494" s="26"/>
      <c r="CB494" s="488"/>
      <c r="CC494" s="488"/>
      <c r="CD494" s="488"/>
      <c r="CE494" s="488"/>
      <c r="CF494" s="490"/>
      <c r="CG494" s="487"/>
      <c r="CH494" s="488"/>
      <c r="CI494" s="488"/>
      <c r="CJ494" s="488"/>
      <c r="CK494" s="489"/>
      <c r="CL494" s="488"/>
      <c r="CM494" s="498"/>
      <c r="CN494" s="498"/>
      <c r="CO494" s="498"/>
      <c r="CP494" s="499"/>
      <c r="CQ494" s="487"/>
      <c r="CR494" s="498"/>
      <c r="CS494" s="498"/>
      <c r="CT494" s="498"/>
      <c r="CU494" s="500"/>
      <c r="CV494" s="488"/>
      <c r="CW494" s="498"/>
      <c r="CX494" s="498"/>
      <c r="CY494" s="498"/>
      <c r="CZ494" s="499"/>
      <c r="DA494" s="487"/>
      <c r="DB494" s="498"/>
      <c r="DC494" s="498"/>
      <c r="DD494" s="498"/>
      <c r="DE494" s="500"/>
      <c r="DF494" s="923"/>
      <c r="DG494" s="297"/>
      <c r="DH494" s="69"/>
      <c r="DI494" s="508"/>
      <c r="DJ494" s="509"/>
      <c r="DK494" s="509"/>
      <c r="DL494" s="510"/>
      <c r="DM494" s="511"/>
      <c r="DN494" s="511"/>
    </row>
    <row r="495" spans="1:118" ht="15" customHeight="1" thickBot="1">
      <c r="A495" s="522"/>
      <c r="B495" s="522"/>
      <c r="C495" s="523"/>
      <c r="D495" s="920"/>
      <c r="E495" s="1077"/>
      <c r="F495" s="1078"/>
      <c r="G495" s="491"/>
      <c r="H495" s="492"/>
      <c r="I495" s="492"/>
      <c r="J495" s="492"/>
      <c r="K495" s="493"/>
      <c r="L495" s="492"/>
      <c r="M495" s="492"/>
      <c r="N495" s="492"/>
      <c r="O495" s="492"/>
      <c r="P495" s="494"/>
      <c r="Q495" s="491"/>
      <c r="R495" s="492"/>
      <c r="S495" s="492"/>
      <c r="T495" s="492"/>
      <c r="U495" s="493"/>
      <c r="V495" s="492"/>
      <c r="W495" s="492"/>
      <c r="X495" s="492"/>
      <c r="Y495" s="492"/>
      <c r="Z495" s="494"/>
      <c r="AA495" s="491"/>
      <c r="AB495" s="492"/>
      <c r="AC495" s="492"/>
      <c r="AD495" s="492"/>
      <c r="AE495" s="493"/>
      <c r="AF495" s="1"/>
      <c r="AG495" s="1"/>
      <c r="AH495" s="491"/>
      <c r="AI495" s="492"/>
      <c r="AJ495" s="492"/>
      <c r="AK495" s="492"/>
      <c r="AL495" s="493"/>
      <c r="AM495" s="491"/>
      <c r="AN495" s="492"/>
      <c r="AO495" s="492"/>
      <c r="AP495" s="492"/>
      <c r="AQ495" s="493"/>
      <c r="AR495" s="492"/>
      <c r="AS495" s="501"/>
      <c r="AT495" s="501"/>
      <c r="AU495" s="501"/>
      <c r="AV495" s="502"/>
      <c r="AW495" s="491"/>
      <c r="AX495" s="501"/>
      <c r="AY495" s="501"/>
      <c r="AZ495" s="501"/>
      <c r="BA495" s="503"/>
      <c r="BB495" s="492"/>
      <c r="BC495" s="492"/>
      <c r="BD495" s="492"/>
      <c r="BE495" s="492"/>
      <c r="BF495" s="494"/>
      <c r="BG495" s="491"/>
      <c r="BH495" s="492"/>
      <c r="BI495" s="492"/>
      <c r="BJ495" s="492"/>
      <c r="BK495" s="493"/>
      <c r="BL495" s="492"/>
      <c r="BM495" s="492"/>
      <c r="BN495" s="492"/>
      <c r="BO495" s="492"/>
      <c r="BP495" s="494"/>
      <c r="BQ495" s="491"/>
      <c r="BR495" s="492"/>
      <c r="BS495" s="492"/>
      <c r="BT495" s="492"/>
      <c r="BU495" s="493"/>
      <c r="BV495" s="491"/>
      <c r="BW495" s="492"/>
      <c r="BX495" s="492"/>
      <c r="BY495" s="492"/>
      <c r="BZ495" s="493"/>
      <c r="CA495" s="27"/>
      <c r="CB495" s="492"/>
      <c r="CC495" s="492"/>
      <c r="CD495" s="492"/>
      <c r="CE495" s="492"/>
      <c r="CF495" s="494"/>
      <c r="CG495" s="491"/>
      <c r="CH495" s="492"/>
      <c r="CI495" s="492"/>
      <c r="CJ495" s="492"/>
      <c r="CK495" s="493"/>
      <c r="CL495" s="492"/>
      <c r="CM495" s="501"/>
      <c r="CN495" s="501"/>
      <c r="CO495" s="501"/>
      <c r="CP495" s="502"/>
      <c r="CQ495" s="491"/>
      <c r="CR495" s="501"/>
      <c r="CS495" s="501"/>
      <c r="CT495" s="501"/>
      <c r="CU495" s="503"/>
      <c r="CV495" s="492"/>
      <c r="CW495" s="501"/>
      <c r="CX495" s="501"/>
      <c r="CY495" s="501"/>
      <c r="CZ495" s="502"/>
      <c r="DA495" s="491"/>
      <c r="DB495" s="501"/>
      <c r="DC495" s="501"/>
      <c r="DD495" s="501"/>
      <c r="DE495" s="503"/>
      <c r="DF495" s="922"/>
      <c r="DG495" s="298"/>
      <c r="DH495" s="70"/>
      <c r="DI495" s="512"/>
      <c r="DJ495" s="513"/>
      <c r="DK495" s="513"/>
      <c r="DL495" s="514"/>
      <c r="DM495" s="515"/>
      <c r="DN495" s="515"/>
    </row>
    <row r="496" spans="1:118" ht="15" customHeight="1">
      <c r="A496" s="516"/>
      <c r="B496" s="516"/>
      <c r="C496" s="517"/>
      <c r="D496" s="921"/>
      <c r="E496" s="1079"/>
      <c r="F496" s="1080"/>
      <c r="G496" s="486"/>
      <c r="H496" s="483"/>
      <c r="I496" s="483"/>
      <c r="J496" s="483"/>
      <c r="K496" s="484"/>
      <c r="L496" s="483"/>
      <c r="M496" s="483"/>
      <c r="N496" s="483"/>
      <c r="O496" s="483"/>
      <c r="P496" s="485"/>
      <c r="Q496" s="486"/>
      <c r="R496" s="483"/>
      <c r="S496" s="483"/>
      <c r="T496" s="483"/>
      <c r="U496" s="484"/>
      <c r="V496" s="483"/>
      <c r="W496" s="483"/>
      <c r="X496" s="483"/>
      <c r="Y496" s="483"/>
      <c r="Z496" s="485"/>
      <c r="AA496" s="486"/>
      <c r="AB496" s="483"/>
      <c r="AC496" s="483"/>
      <c r="AD496" s="483"/>
      <c r="AE496" s="484"/>
      <c r="AF496" s="1"/>
      <c r="AG496" s="1"/>
      <c r="AH496" s="486"/>
      <c r="AI496" s="483"/>
      <c r="AJ496" s="483"/>
      <c r="AK496" s="483"/>
      <c r="AL496" s="484"/>
      <c r="AM496" s="486"/>
      <c r="AN496" s="483"/>
      <c r="AO496" s="483"/>
      <c r="AP496" s="483"/>
      <c r="AQ496" s="484"/>
      <c r="AR496" s="483"/>
      <c r="AS496" s="495"/>
      <c r="AT496" s="495"/>
      <c r="AU496" s="495"/>
      <c r="AV496" s="496"/>
      <c r="AW496" s="486"/>
      <c r="AX496" s="495"/>
      <c r="AY496" s="495"/>
      <c r="AZ496" s="495"/>
      <c r="BA496" s="497"/>
      <c r="BB496" s="483"/>
      <c r="BC496" s="483"/>
      <c r="BD496" s="483"/>
      <c r="BE496" s="483"/>
      <c r="BF496" s="485"/>
      <c r="BG496" s="486"/>
      <c r="BH496" s="483"/>
      <c r="BI496" s="483"/>
      <c r="BJ496" s="483"/>
      <c r="BK496" s="484"/>
      <c r="BL496" s="483"/>
      <c r="BM496" s="483"/>
      <c r="BN496" s="483"/>
      <c r="BO496" s="483"/>
      <c r="BP496" s="485"/>
      <c r="BQ496" s="486"/>
      <c r="BR496" s="483"/>
      <c r="BS496" s="483"/>
      <c r="BT496" s="483"/>
      <c r="BU496" s="484"/>
      <c r="BV496" s="486"/>
      <c r="BW496" s="483"/>
      <c r="BX496" s="483"/>
      <c r="BY496" s="483"/>
      <c r="BZ496" s="484"/>
      <c r="CA496" s="25"/>
      <c r="CB496" s="483"/>
      <c r="CC496" s="483"/>
      <c r="CD496" s="483"/>
      <c r="CE496" s="483"/>
      <c r="CF496" s="485"/>
      <c r="CG496" s="486"/>
      <c r="CH496" s="483"/>
      <c r="CI496" s="483"/>
      <c r="CJ496" s="483"/>
      <c r="CK496" s="484"/>
      <c r="CL496" s="483"/>
      <c r="CM496" s="495"/>
      <c r="CN496" s="495"/>
      <c r="CO496" s="495"/>
      <c r="CP496" s="496"/>
      <c r="CQ496" s="486"/>
      <c r="CR496" s="495"/>
      <c r="CS496" s="495"/>
      <c r="CT496" s="495"/>
      <c r="CU496" s="497"/>
      <c r="CV496" s="483"/>
      <c r="CW496" s="495"/>
      <c r="CX496" s="495"/>
      <c r="CY496" s="495"/>
      <c r="CZ496" s="496"/>
      <c r="DA496" s="486"/>
      <c r="DB496" s="495"/>
      <c r="DC496" s="495"/>
      <c r="DD496" s="495"/>
      <c r="DE496" s="497"/>
      <c r="DF496" s="924"/>
      <c r="DG496" s="296"/>
      <c r="DH496" s="68"/>
      <c r="DI496" s="504"/>
      <c r="DJ496" s="505"/>
      <c r="DK496" s="505"/>
      <c r="DL496" s="506"/>
      <c r="DM496" s="507"/>
      <c r="DN496" s="507"/>
    </row>
    <row r="497" spans="1:118" ht="15" customHeight="1">
      <c r="A497" s="519"/>
      <c r="B497" s="519"/>
      <c r="C497" s="520"/>
      <c r="D497" s="919"/>
      <c r="E497" s="1068"/>
      <c r="F497" s="1069"/>
      <c r="G497" s="487"/>
      <c r="H497" s="488"/>
      <c r="I497" s="488"/>
      <c r="J497" s="488"/>
      <c r="K497" s="489"/>
      <c r="L497" s="488"/>
      <c r="M497" s="488"/>
      <c r="N497" s="488"/>
      <c r="O497" s="488"/>
      <c r="P497" s="490"/>
      <c r="Q497" s="487"/>
      <c r="R497" s="488"/>
      <c r="S497" s="488"/>
      <c r="T497" s="488"/>
      <c r="U497" s="489"/>
      <c r="V497" s="488"/>
      <c r="W497" s="488"/>
      <c r="X497" s="488"/>
      <c r="Y497" s="488"/>
      <c r="Z497" s="490"/>
      <c r="AA497" s="487"/>
      <c r="AB497" s="488"/>
      <c r="AC497" s="488"/>
      <c r="AD497" s="488"/>
      <c r="AE497" s="489"/>
      <c r="AF497" s="1"/>
      <c r="AG497" s="1"/>
      <c r="AH497" s="487"/>
      <c r="AI497" s="488"/>
      <c r="AJ497" s="488"/>
      <c r="AK497" s="488"/>
      <c r="AL497" s="489"/>
      <c r="AM497" s="487"/>
      <c r="AN497" s="488"/>
      <c r="AO497" s="488"/>
      <c r="AP497" s="488"/>
      <c r="AQ497" s="489"/>
      <c r="AR497" s="488"/>
      <c r="AS497" s="498"/>
      <c r="AT497" s="498"/>
      <c r="AU497" s="498"/>
      <c r="AV497" s="499"/>
      <c r="AW497" s="487"/>
      <c r="AX497" s="498"/>
      <c r="AY497" s="498"/>
      <c r="AZ497" s="498"/>
      <c r="BA497" s="500"/>
      <c r="BB497" s="488"/>
      <c r="BC497" s="488"/>
      <c r="BD497" s="488"/>
      <c r="BE497" s="488"/>
      <c r="BF497" s="490"/>
      <c r="BG497" s="487"/>
      <c r="BH497" s="488"/>
      <c r="BI497" s="488"/>
      <c r="BJ497" s="488"/>
      <c r="BK497" s="489"/>
      <c r="BL497" s="488"/>
      <c r="BM497" s="488"/>
      <c r="BN497" s="488"/>
      <c r="BO497" s="488"/>
      <c r="BP497" s="490"/>
      <c r="BQ497" s="487"/>
      <c r="BR497" s="488"/>
      <c r="BS497" s="488"/>
      <c r="BT497" s="488"/>
      <c r="BU497" s="489"/>
      <c r="BV497" s="487"/>
      <c r="BW497" s="488"/>
      <c r="BX497" s="488"/>
      <c r="BY497" s="488"/>
      <c r="BZ497" s="489"/>
      <c r="CA497" s="26"/>
      <c r="CB497" s="488"/>
      <c r="CC497" s="488"/>
      <c r="CD497" s="488"/>
      <c r="CE497" s="488"/>
      <c r="CF497" s="490"/>
      <c r="CG497" s="487"/>
      <c r="CH497" s="488"/>
      <c r="CI497" s="488"/>
      <c r="CJ497" s="488"/>
      <c r="CK497" s="489"/>
      <c r="CL497" s="488"/>
      <c r="CM497" s="498"/>
      <c r="CN497" s="498"/>
      <c r="CO497" s="498"/>
      <c r="CP497" s="499"/>
      <c r="CQ497" s="487"/>
      <c r="CR497" s="498"/>
      <c r="CS497" s="498"/>
      <c r="CT497" s="498"/>
      <c r="CU497" s="500"/>
      <c r="CV497" s="488"/>
      <c r="CW497" s="498"/>
      <c r="CX497" s="498"/>
      <c r="CY497" s="498"/>
      <c r="CZ497" s="499"/>
      <c r="DA497" s="487"/>
      <c r="DB497" s="498"/>
      <c r="DC497" s="498"/>
      <c r="DD497" s="498"/>
      <c r="DE497" s="500"/>
      <c r="DF497" s="923"/>
      <c r="DG497" s="297"/>
      <c r="DH497" s="69"/>
      <c r="DI497" s="508"/>
      <c r="DJ497" s="509"/>
      <c r="DK497" s="509"/>
      <c r="DL497" s="510"/>
      <c r="DM497" s="511"/>
      <c r="DN497" s="511"/>
    </row>
    <row r="498" spans="1:118" ht="15" customHeight="1">
      <c r="A498" s="519"/>
      <c r="B498" s="519"/>
      <c r="C498" s="520"/>
      <c r="D498" s="919"/>
      <c r="E498" s="1068"/>
      <c r="F498" s="1069"/>
      <c r="G498" s="487"/>
      <c r="H498" s="488"/>
      <c r="I498" s="488"/>
      <c r="J498" s="488"/>
      <c r="K498" s="489"/>
      <c r="L498" s="488"/>
      <c r="M498" s="488"/>
      <c r="N498" s="488"/>
      <c r="O498" s="488"/>
      <c r="P498" s="490"/>
      <c r="Q498" s="487"/>
      <c r="R498" s="488"/>
      <c r="S498" s="488"/>
      <c r="T498" s="488"/>
      <c r="U498" s="489"/>
      <c r="V498" s="488"/>
      <c r="W498" s="488"/>
      <c r="X498" s="488"/>
      <c r="Y498" s="488"/>
      <c r="Z498" s="490"/>
      <c r="AA498" s="487"/>
      <c r="AB498" s="488"/>
      <c r="AC498" s="488"/>
      <c r="AD498" s="488"/>
      <c r="AE498" s="489"/>
      <c r="AF498" s="1"/>
      <c r="AG498" s="1"/>
      <c r="AH498" s="487"/>
      <c r="AI498" s="488"/>
      <c r="AJ498" s="488"/>
      <c r="AK498" s="488"/>
      <c r="AL498" s="489"/>
      <c r="AM498" s="487"/>
      <c r="AN498" s="488"/>
      <c r="AO498" s="488"/>
      <c r="AP498" s="488"/>
      <c r="AQ498" s="489"/>
      <c r="AR498" s="488"/>
      <c r="AS498" s="498"/>
      <c r="AT498" s="498"/>
      <c r="AU498" s="498"/>
      <c r="AV498" s="499"/>
      <c r="AW498" s="487"/>
      <c r="AX498" s="498"/>
      <c r="AY498" s="498"/>
      <c r="AZ498" s="498"/>
      <c r="BA498" s="500"/>
      <c r="BB498" s="488"/>
      <c r="BC498" s="488"/>
      <c r="BD498" s="488"/>
      <c r="BE498" s="488"/>
      <c r="BF498" s="490"/>
      <c r="BG498" s="487"/>
      <c r="BH498" s="488"/>
      <c r="BI498" s="488"/>
      <c r="BJ498" s="488"/>
      <c r="BK498" s="489"/>
      <c r="BL498" s="488"/>
      <c r="BM498" s="488"/>
      <c r="BN498" s="488"/>
      <c r="BO498" s="488"/>
      <c r="BP498" s="490"/>
      <c r="BQ498" s="487"/>
      <c r="BR498" s="488"/>
      <c r="BS498" s="488"/>
      <c r="BT498" s="488"/>
      <c r="BU498" s="489"/>
      <c r="BV498" s="487"/>
      <c r="BW498" s="488"/>
      <c r="BX498" s="488"/>
      <c r="BY498" s="488"/>
      <c r="BZ498" s="489"/>
      <c r="CA498" s="26"/>
      <c r="CB498" s="488"/>
      <c r="CC498" s="488"/>
      <c r="CD498" s="488"/>
      <c r="CE498" s="488"/>
      <c r="CF498" s="490"/>
      <c r="CG498" s="487"/>
      <c r="CH498" s="488"/>
      <c r="CI498" s="488"/>
      <c r="CJ498" s="488"/>
      <c r="CK498" s="489"/>
      <c r="CL498" s="488"/>
      <c r="CM498" s="498"/>
      <c r="CN498" s="498"/>
      <c r="CO498" s="498"/>
      <c r="CP498" s="499"/>
      <c r="CQ498" s="487"/>
      <c r="CR498" s="498"/>
      <c r="CS498" s="498"/>
      <c r="CT498" s="498"/>
      <c r="CU498" s="500"/>
      <c r="CV498" s="488"/>
      <c r="CW498" s="498"/>
      <c r="CX498" s="498"/>
      <c r="CY498" s="498"/>
      <c r="CZ498" s="499"/>
      <c r="DA498" s="487"/>
      <c r="DB498" s="498"/>
      <c r="DC498" s="498"/>
      <c r="DD498" s="498"/>
      <c r="DE498" s="500"/>
      <c r="DF498" s="923"/>
      <c r="DG498" s="297"/>
      <c r="DH498" s="69"/>
      <c r="DI498" s="508"/>
      <c r="DJ498" s="509"/>
      <c r="DK498" s="509"/>
      <c r="DL498" s="510"/>
      <c r="DM498" s="511"/>
      <c r="DN498" s="511"/>
    </row>
    <row r="499" spans="1:118" ht="15" customHeight="1">
      <c r="A499" s="519"/>
      <c r="B499" s="519"/>
      <c r="C499" s="520"/>
      <c r="D499" s="919"/>
      <c r="E499" s="1068"/>
      <c r="F499" s="1069"/>
      <c r="G499" s="487"/>
      <c r="H499" s="488"/>
      <c r="I499" s="488"/>
      <c r="J499" s="488"/>
      <c r="K499" s="489"/>
      <c r="L499" s="488"/>
      <c r="M499" s="488"/>
      <c r="N499" s="488"/>
      <c r="O499" s="488"/>
      <c r="P499" s="490"/>
      <c r="Q499" s="487"/>
      <c r="R499" s="488"/>
      <c r="S499" s="488"/>
      <c r="T499" s="488"/>
      <c r="U499" s="489"/>
      <c r="V499" s="488"/>
      <c r="W499" s="488"/>
      <c r="X499" s="488"/>
      <c r="Y499" s="488"/>
      <c r="Z499" s="490"/>
      <c r="AA499" s="487"/>
      <c r="AB499" s="488"/>
      <c r="AC499" s="488"/>
      <c r="AD499" s="488"/>
      <c r="AE499" s="489"/>
      <c r="AF499" s="1"/>
      <c r="AG499" s="1"/>
      <c r="AH499" s="487"/>
      <c r="AI499" s="488"/>
      <c r="AJ499" s="488"/>
      <c r="AK499" s="488"/>
      <c r="AL499" s="489"/>
      <c r="AM499" s="487"/>
      <c r="AN499" s="488"/>
      <c r="AO499" s="488"/>
      <c r="AP499" s="488"/>
      <c r="AQ499" s="489"/>
      <c r="AR499" s="488"/>
      <c r="AS499" s="498"/>
      <c r="AT499" s="498"/>
      <c r="AU499" s="498"/>
      <c r="AV499" s="499"/>
      <c r="AW499" s="487"/>
      <c r="AX499" s="498"/>
      <c r="AY499" s="498"/>
      <c r="AZ499" s="498"/>
      <c r="BA499" s="500"/>
      <c r="BB499" s="488"/>
      <c r="BC499" s="488"/>
      <c r="BD499" s="488"/>
      <c r="BE499" s="488"/>
      <c r="BF499" s="490"/>
      <c r="BG499" s="487"/>
      <c r="BH499" s="488"/>
      <c r="BI499" s="488"/>
      <c r="BJ499" s="488"/>
      <c r="BK499" s="489"/>
      <c r="BL499" s="488"/>
      <c r="BM499" s="488"/>
      <c r="BN499" s="488"/>
      <c r="BO499" s="488"/>
      <c r="BP499" s="490"/>
      <c r="BQ499" s="487"/>
      <c r="BR499" s="488"/>
      <c r="BS499" s="488"/>
      <c r="BT499" s="488"/>
      <c r="BU499" s="489"/>
      <c r="BV499" s="487"/>
      <c r="BW499" s="488"/>
      <c r="BX499" s="488"/>
      <c r="BY499" s="488"/>
      <c r="BZ499" s="489"/>
      <c r="CA499" s="26"/>
      <c r="CB499" s="488"/>
      <c r="CC499" s="488"/>
      <c r="CD499" s="488"/>
      <c r="CE499" s="488"/>
      <c r="CF499" s="490"/>
      <c r="CG499" s="487"/>
      <c r="CH499" s="488"/>
      <c r="CI499" s="488"/>
      <c r="CJ499" s="488"/>
      <c r="CK499" s="489"/>
      <c r="CL499" s="488"/>
      <c r="CM499" s="498"/>
      <c r="CN499" s="498"/>
      <c r="CO499" s="498"/>
      <c r="CP499" s="499"/>
      <c r="CQ499" s="487"/>
      <c r="CR499" s="498"/>
      <c r="CS499" s="498"/>
      <c r="CT499" s="498"/>
      <c r="CU499" s="500"/>
      <c r="CV499" s="488"/>
      <c r="CW499" s="498"/>
      <c r="CX499" s="498"/>
      <c r="CY499" s="498"/>
      <c r="CZ499" s="499"/>
      <c r="DA499" s="487"/>
      <c r="DB499" s="498"/>
      <c r="DC499" s="498"/>
      <c r="DD499" s="498"/>
      <c r="DE499" s="500"/>
      <c r="DF499" s="923"/>
      <c r="DG499" s="297"/>
      <c r="DH499" s="69"/>
      <c r="DI499" s="508"/>
      <c r="DJ499" s="509"/>
      <c r="DK499" s="509"/>
      <c r="DL499" s="510"/>
      <c r="DM499" s="511"/>
      <c r="DN499" s="511"/>
    </row>
    <row r="500" spans="1:118" ht="15" customHeight="1" thickBot="1">
      <c r="A500" s="522"/>
      <c r="B500" s="522"/>
      <c r="C500" s="523"/>
      <c r="D500" s="920"/>
      <c r="E500" s="1077"/>
      <c r="F500" s="1078"/>
      <c r="G500" s="491"/>
      <c r="H500" s="492"/>
      <c r="I500" s="492"/>
      <c r="J500" s="492"/>
      <c r="K500" s="493"/>
      <c r="L500" s="492"/>
      <c r="M500" s="492"/>
      <c r="N500" s="492"/>
      <c r="O500" s="492"/>
      <c r="P500" s="494"/>
      <c r="Q500" s="491"/>
      <c r="R500" s="492"/>
      <c r="S500" s="492"/>
      <c r="T500" s="492"/>
      <c r="U500" s="493"/>
      <c r="V500" s="492"/>
      <c r="W500" s="492"/>
      <c r="X500" s="492"/>
      <c r="Y500" s="492"/>
      <c r="Z500" s="494"/>
      <c r="AA500" s="491"/>
      <c r="AB500" s="492"/>
      <c r="AC500" s="492"/>
      <c r="AD500" s="492"/>
      <c r="AE500" s="493"/>
      <c r="AF500" s="1"/>
      <c r="AG500" s="1"/>
      <c r="AH500" s="491"/>
      <c r="AI500" s="492"/>
      <c r="AJ500" s="492"/>
      <c r="AK500" s="492"/>
      <c r="AL500" s="493"/>
      <c r="AM500" s="491"/>
      <c r="AN500" s="492"/>
      <c r="AO500" s="492"/>
      <c r="AP500" s="492"/>
      <c r="AQ500" s="493"/>
      <c r="AR500" s="492"/>
      <c r="AS500" s="501"/>
      <c r="AT500" s="501"/>
      <c r="AU500" s="501"/>
      <c r="AV500" s="502"/>
      <c r="AW500" s="491"/>
      <c r="AX500" s="501"/>
      <c r="AY500" s="501"/>
      <c r="AZ500" s="501"/>
      <c r="BA500" s="503"/>
      <c r="BB500" s="492"/>
      <c r="BC500" s="492"/>
      <c r="BD500" s="492"/>
      <c r="BE500" s="492"/>
      <c r="BF500" s="494"/>
      <c r="BG500" s="491"/>
      <c r="BH500" s="492"/>
      <c r="BI500" s="492"/>
      <c r="BJ500" s="492"/>
      <c r="BK500" s="493"/>
      <c r="BL500" s="492"/>
      <c r="BM500" s="492"/>
      <c r="BN500" s="492"/>
      <c r="BO500" s="492"/>
      <c r="BP500" s="494"/>
      <c r="BQ500" s="491"/>
      <c r="BR500" s="492"/>
      <c r="BS500" s="492"/>
      <c r="BT500" s="492"/>
      <c r="BU500" s="493"/>
      <c r="BV500" s="491"/>
      <c r="BW500" s="492"/>
      <c r="BX500" s="492"/>
      <c r="BY500" s="492"/>
      <c r="BZ500" s="493"/>
      <c r="CA500" s="27"/>
      <c r="CB500" s="492"/>
      <c r="CC500" s="492"/>
      <c r="CD500" s="492"/>
      <c r="CE500" s="492"/>
      <c r="CF500" s="494"/>
      <c r="CG500" s="491"/>
      <c r="CH500" s="492"/>
      <c r="CI500" s="492"/>
      <c r="CJ500" s="492"/>
      <c r="CK500" s="493"/>
      <c r="CL500" s="492"/>
      <c r="CM500" s="501"/>
      <c r="CN500" s="501"/>
      <c r="CO500" s="501"/>
      <c r="CP500" s="502"/>
      <c r="CQ500" s="491"/>
      <c r="CR500" s="501"/>
      <c r="CS500" s="501"/>
      <c r="CT500" s="501"/>
      <c r="CU500" s="503"/>
      <c r="CV500" s="492"/>
      <c r="CW500" s="501"/>
      <c r="CX500" s="501"/>
      <c r="CY500" s="501"/>
      <c r="CZ500" s="502"/>
      <c r="DA500" s="491"/>
      <c r="DB500" s="501"/>
      <c r="DC500" s="501"/>
      <c r="DD500" s="501"/>
      <c r="DE500" s="503"/>
      <c r="DF500" s="922"/>
      <c r="DG500" s="298"/>
      <c r="DH500" s="70"/>
      <c r="DI500" s="512"/>
      <c r="DJ500" s="513"/>
      <c r="DK500" s="513"/>
      <c r="DL500" s="514"/>
      <c r="DM500" s="515"/>
      <c r="DN500" s="515"/>
    </row>
    <row r="501" spans="1:118" ht="15" customHeight="1">
      <c r="A501" s="516"/>
      <c r="B501" s="516"/>
      <c r="C501" s="517"/>
      <c r="D501" s="921"/>
      <c r="E501" s="1079"/>
      <c r="F501" s="1080"/>
      <c r="G501" s="486"/>
      <c r="H501" s="483"/>
      <c r="I501" s="483"/>
      <c r="J501" s="483"/>
      <c r="K501" s="484"/>
      <c r="L501" s="483"/>
      <c r="M501" s="483"/>
      <c r="N501" s="483"/>
      <c r="O501" s="483"/>
      <c r="P501" s="485"/>
      <c r="Q501" s="486"/>
      <c r="R501" s="483"/>
      <c r="S501" s="483"/>
      <c r="T501" s="483"/>
      <c r="U501" s="484"/>
      <c r="V501" s="483"/>
      <c r="W501" s="483"/>
      <c r="X501" s="483"/>
      <c r="Y501" s="483"/>
      <c r="Z501" s="485"/>
      <c r="AA501" s="486"/>
      <c r="AB501" s="483"/>
      <c r="AC501" s="483"/>
      <c r="AD501" s="483"/>
      <c r="AE501" s="484"/>
      <c r="AF501" s="1"/>
      <c r="AG501" s="1"/>
      <c r="AH501" s="486"/>
      <c r="AI501" s="483"/>
      <c r="AJ501" s="483"/>
      <c r="AK501" s="483"/>
      <c r="AL501" s="484"/>
      <c r="AM501" s="486"/>
      <c r="AN501" s="483"/>
      <c r="AO501" s="483"/>
      <c r="AP501" s="483"/>
      <c r="AQ501" s="484"/>
      <c r="AR501" s="483"/>
      <c r="AS501" s="495"/>
      <c r="AT501" s="495"/>
      <c r="AU501" s="495"/>
      <c r="AV501" s="496"/>
      <c r="AW501" s="486"/>
      <c r="AX501" s="495"/>
      <c r="AY501" s="495"/>
      <c r="AZ501" s="495"/>
      <c r="BA501" s="497"/>
      <c r="BB501" s="483"/>
      <c r="BC501" s="483"/>
      <c r="BD501" s="483"/>
      <c r="BE501" s="483"/>
      <c r="BF501" s="485"/>
      <c r="BG501" s="486"/>
      <c r="BH501" s="483"/>
      <c r="BI501" s="483"/>
      <c r="BJ501" s="483"/>
      <c r="BK501" s="484"/>
      <c r="BL501" s="483"/>
      <c r="BM501" s="483"/>
      <c r="BN501" s="483"/>
      <c r="BO501" s="483"/>
      <c r="BP501" s="485"/>
      <c r="BQ501" s="486"/>
      <c r="BR501" s="483"/>
      <c r="BS501" s="483"/>
      <c r="BT501" s="483"/>
      <c r="BU501" s="484"/>
      <c r="BV501" s="486"/>
      <c r="BW501" s="483"/>
      <c r="BX501" s="483"/>
      <c r="BY501" s="483"/>
      <c r="BZ501" s="484"/>
      <c r="CA501" s="25"/>
      <c r="CB501" s="483"/>
      <c r="CC501" s="483"/>
      <c r="CD501" s="483"/>
      <c r="CE501" s="483"/>
      <c r="CF501" s="485"/>
      <c r="CG501" s="486"/>
      <c r="CH501" s="483"/>
      <c r="CI501" s="483"/>
      <c r="CJ501" s="483"/>
      <c r="CK501" s="484"/>
      <c r="CL501" s="483"/>
      <c r="CM501" s="495"/>
      <c r="CN501" s="495"/>
      <c r="CO501" s="495"/>
      <c r="CP501" s="496"/>
      <c r="CQ501" s="486"/>
      <c r="CR501" s="495"/>
      <c r="CS501" s="495"/>
      <c r="CT501" s="495"/>
      <c r="CU501" s="497"/>
      <c r="CV501" s="483"/>
      <c r="CW501" s="495"/>
      <c r="CX501" s="495"/>
      <c r="CY501" s="495"/>
      <c r="CZ501" s="496"/>
      <c r="DA501" s="486"/>
      <c r="DB501" s="495"/>
      <c r="DC501" s="495"/>
      <c r="DD501" s="495"/>
      <c r="DE501" s="497"/>
      <c r="DF501" s="924"/>
      <c r="DG501" s="296"/>
      <c r="DH501" s="68"/>
      <c r="DI501" s="504"/>
      <c r="DJ501" s="505"/>
      <c r="DK501" s="505"/>
      <c r="DL501" s="506"/>
      <c r="DM501" s="507"/>
      <c r="DN501" s="507"/>
    </row>
    <row r="502" spans="1:118" ht="15" customHeight="1">
      <c r="A502" s="519"/>
      <c r="B502" s="519"/>
      <c r="C502" s="520"/>
      <c r="D502" s="919"/>
      <c r="E502" s="1068"/>
      <c r="F502" s="1069"/>
      <c r="G502" s="487"/>
      <c r="H502" s="488"/>
      <c r="I502" s="488"/>
      <c r="J502" s="488"/>
      <c r="K502" s="489"/>
      <c r="L502" s="488"/>
      <c r="M502" s="488"/>
      <c r="N502" s="488"/>
      <c r="O502" s="488"/>
      <c r="P502" s="490"/>
      <c r="Q502" s="487"/>
      <c r="R502" s="488"/>
      <c r="S502" s="488"/>
      <c r="T502" s="488"/>
      <c r="U502" s="489"/>
      <c r="V502" s="488"/>
      <c r="W502" s="488"/>
      <c r="X502" s="488"/>
      <c r="Y502" s="488"/>
      <c r="Z502" s="490"/>
      <c r="AA502" s="487"/>
      <c r="AB502" s="488"/>
      <c r="AC502" s="488"/>
      <c r="AD502" s="488"/>
      <c r="AE502" s="489"/>
      <c r="AF502" s="1"/>
      <c r="AG502" s="1"/>
      <c r="AH502" s="487"/>
      <c r="AI502" s="488"/>
      <c r="AJ502" s="488"/>
      <c r="AK502" s="488"/>
      <c r="AL502" s="489"/>
      <c r="AM502" s="487"/>
      <c r="AN502" s="488"/>
      <c r="AO502" s="488"/>
      <c r="AP502" s="488"/>
      <c r="AQ502" s="489"/>
      <c r="AR502" s="488"/>
      <c r="AS502" s="498"/>
      <c r="AT502" s="498"/>
      <c r="AU502" s="498"/>
      <c r="AV502" s="499"/>
      <c r="AW502" s="487"/>
      <c r="AX502" s="498"/>
      <c r="AY502" s="498"/>
      <c r="AZ502" s="498"/>
      <c r="BA502" s="500"/>
      <c r="BB502" s="488"/>
      <c r="BC502" s="488"/>
      <c r="BD502" s="488"/>
      <c r="BE502" s="488"/>
      <c r="BF502" s="490"/>
      <c r="BG502" s="487"/>
      <c r="BH502" s="488"/>
      <c r="BI502" s="488"/>
      <c r="BJ502" s="488"/>
      <c r="BK502" s="489"/>
      <c r="BL502" s="488"/>
      <c r="BM502" s="488"/>
      <c r="BN502" s="488"/>
      <c r="BO502" s="488"/>
      <c r="BP502" s="490"/>
      <c r="BQ502" s="487"/>
      <c r="BR502" s="488"/>
      <c r="BS502" s="488"/>
      <c r="BT502" s="488"/>
      <c r="BU502" s="489"/>
      <c r="BV502" s="487"/>
      <c r="BW502" s="488"/>
      <c r="BX502" s="488"/>
      <c r="BY502" s="488"/>
      <c r="BZ502" s="489"/>
      <c r="CA502" s="26"/>
      <c r="CB502" s="488"/>
      <c r="CC502" s="488"/>
      <c r="CD502" s="488"/>
      <c r="CE502" s="488"/>
      <c r="CF502" s="490"/>
      <c r="CG502" s="487"/>
      <c r="CH502" s="488"/>
      <c r="CI502" s="488"/>
      <c r="CJ502" s="488"/>
      <c r="CK502" s="489"/>
      <c r="CL502" s="488"/>
      <c r="CM502" s="498"/>
      <c r="CN502" s="498"/>
      <c r="CO502" s="498"/>
      <c r="CP502" s="499"/>
      <c r="CQ502" s="487"/>
      <c r="CR502" s="498"/>
      <c r="CS502" s="498"/>
      <c r="CT502" s="498"/>
      <c r="CU502" s="500"/>
      <c r="CV502" s="488"/>
      <c r="CW502" s="498"/>
      <c r="CX502" s="498"/>
      <c r="CY502" s="498"/>
      <c r="CZ502" s="499"/>
      <c r="DA502" s="487"/>
      <c r="DB502" s="498"/>
      <c r="DC502" s="498"/>
      <c r="DD502" s="498"/>
      <c r="DE502" s="500"/>
      <c r="DF502" s="923"/>
      <c r="DG502" s="297"/>
      <c r="DH502" s="69"/>
      <c r="DI502" s="508"/>
      <c r="DJ502" s="509"/>
      <c r="DK502" s="509"/>
      <c r="DL502" s="510"/>
      <c r="DM502" s="511"/>
      <c r="DN502" s="511"/>
    </row>
    <row r="503" spans="1:118" ht="15" customHeight="1">
      <c r="A503" s="519"/>
      <c r="B503" s="519"/>
      <c r="C503" s="520"/>
      <c r="D503" s="919"/>
      <c r="E503" s="1068"/>
      <c r="F503" s="1069"/>
      <c r="G503" s="487"/>
      <c r="H503" s="488"/>
      <c r="I503" s="488"/>
      <c r="J503" s="488"/>
      <c r="K503" s="489"/>
      <c r="L503" s="488"/>
      <c r="M503" s="488"/>
      <c r="N503" s="488"/>
      <c r="O503" s="488"/>
      <c r="P503" s="490"/>
      <c r="Q503" s="487"/>
      <c r="R503" s="488"/>
      <c r="S503" s="488"/>
      <c r="T503" s="488"/>
      <c r="U503" s="489"/>
      <c r="V503" s="488"/>
      <c r="W503" s="488"/>
      <c r="X503" s="488"/>
      <c r="Y503" s="488"/>
      <c r="Z503" s="490"/>
      <c r="AA503" s="487"/>
      <c r="AB503" s="488"/>
      <c r="AC503" s="488"/>
      <c r="AD503" s="488"/>
      <c r="AE503" s="489"/>
      <c r="AF503" s="1"/>
      <c r="AG503" s="1"/>
      <c r="AH503" s="487"/>
      <c r="AI503" s="488"/>
      <c r="AJ503" s="488"/>
      <c r="AK503" s="488"/>
      <c r="AL503" s="489"/>
      <c r="AM503" s="487"/>
      <c r="AN503" s="488"/>
      <c r="AO503" s="488"/>
      <c r="AP503" s="488"/>
      <c r="AQ503" s="489"/>
      <c r="AR503" s="488"/>
      <c r="AS503" s="498"/>
      <c r="AT503" s="498"/>
      <c r="AU503" s="498"/>
      <c r="AV503" s="499"/>
      <c r="AW503" s="487"/>
      <c r="AX503" s="498"/>
      <c r="AY503" s="498"/>
      <c r="AZ503" s="498"/>
      <c r="BA503" s="500"/>
      <c r="BB503" s="488"/>
      <c r="BC503" s="488"/>
      <c r="BD503" s="488"/>
      <c r="BE503" s="488"/>
      <c r="BF503" s="490"/>
      <c r="BG503" s="487"/>
      <c r="BH503" s="488"/>
      <c r="BI503" s="488"/>
      <c r="BJ503" s="488"/>
      <c r="BK503" s="489"/>
      <c r="BL503" s="488"/>
      <c r="BM503" s="488"/>
      <c r="BN503" s="488"/>
      <c r="BO503" s="488"/>
      <c r="BP503" s="490"/>
      <c r="BQ503" s="487"/>
      <c r="BR503" s="488"/>
      <c r="BS503" s="488"/>
      <c r="BT503" s="488"/>
      <c r="BU503" s="489"/>
      <c r="BV503" s="487"/>
      <c r="BW503" s="488"/>
      <c r="BX503" s="488"/>
      <c r="BY503" s="488"/>
      <c r="BZ503" s="489"/>
      <c r="CA503" s="26"/>
      <c r="CB503" s="488"/>
      <c r="CC503" s="488"/>
      <c r="CD503" s="488"/>
      <c r="CE503" s="488"/>
      <c r="CF503" s="490"/>
      <c r="CG503" s="487"/>
      <c r="CH503" s="488"/>
      <c r="CI503" s="488"/>
      <c r="CJ503" s="488"/>
      <c r="CK503" s="489"/>
      <c r="CL503" s="488"/>
      <c r="CM503" s="498"/>
      <c r="CN503" s="498"/>
      <c r="CO503" s="498"/>
      <c r="CP503" s="499"/>
      <c r="CQ503" s="487"/>
      <c r="CR503" s="498"/>
      <c r="CS503" s="498"/>
      <c r="CT503" s="498"/>
      <c r="CU503" s="500"/>
      <c r="CV503" s="488"/>
      <c r="CW503" s="498"/>
      <c r="CX503" s="498"/>
      <c r="CY503" s="498"/>
      <c r="CZ503" s="499"/>
      <c r="DA503" s="487"/>
      <c r="DB503" s="498"/>
      <c r="DC503" s="498"/>
      <c r="DD503" s="498"/>
      <c r="DE503" s="500"/>
      <c r="DF503" s="923"/>
      <c r="DG503" s="297"/>
      <c r="DH503" s="69"/>
      <c r="DI503" s="508"/>
      <c r="DJ503" s="509"/>
      <c r="DK503" s="509"/>
      <c r="DL503" s="510"/>
      <c r="DM503" s="511"/>
      <c r="DN503" s="511"/>
    </row>
    <row r="504" spans="1:118" ht="15" customHeight="1">
      <c r="A504" s="519"/>
      <c r="B504" s="519"/>
      <c r="C504" s="520"/>
      <c r="D504" s="919"/>
      <c r="E504" s="1068"/>
      <c r="F504" s="1069"/>
      <c r="G504" s="487"/>
      <c r="H504" s="488"/>
      <c r="I504" s="488"/>
      <c r="J504" s="488"/>
      <c r="K504" s="489"/>
      <c r="L504" s="488"/>
      <c r="M504" s="488"/>
      <c r="N504" s="488"/>
      <c r="O504" s="488"/>
      <c r="P504" s="490"/>
      <c r="Q504" s="487"/>
      <c r="R504" s="488"/>
      <c r="S504" s="488"/>
      <c r="T504" s="488"/>
      <c r="U504" s="489"/>
      <c r="V504" s="488"/>
      <c r="W504" s="488"/>
      <c r="X504" s="488"/>
      <c r="Y504" s="488"/>
      <c r="Z504" s="490"/>
      <c r="AA504" s="487"/>
      <c r="AB504" s="488"/>
      <c r="AC504" s="488"/>
      <c r="AD504" s="488"/>
      <c r="AE504" s="489"/>
      <c r="AF504" s="1"/>
      <c r="AG504" s="1"/>
      <c r="AH504" s="487"/>
      <c r="AI504" s="488"/>
      <c r="AJ504" s="488"/>
      <c r="AK504" s="488"/>
      <c r="AL504" s="489"/>
      <c r="AM504" s="487"/>
      <c r="AN504" s="488"/>
      <c r="AO504" s="488"/>
      <c r="AP504" s="488"/>
      <c r="AQ504" s="489"/>
      <c r="AR504" s="488"/>
      <c r="AS504" s="498"/>
      <c r="AT504" s="498"/>
      <c r="AU504" s="498"/>
      <c r="AV504" s="499"/>
      <c r="AW504" s="487"/>
      <c r="AX504" s="498"/>
      <c r="AY504" s="498"/>
      <c r="AZ504" s="498"/>
      <c r="BA504" s="500"/>
      <c r="BB504" s="488"/>
      <c r="BC504" s="488"/>
      <c r="BD504" s="488"/>
      <c r="BE504" s="488"/>
      <c r="BF504" s="490"/>
      <c r="BG504" s="487"/>
      <c r="BH504" s="488"/>
      <c r="BI504" s="488"/>
      <c r="BJ504" s="488"/>
      <c r="BK504" s="489"/>
      <c r="BL504" s="488"/>
      <c r="BM504" s="488"/>
      <c r="BN504" s="488"/>
      <c r="BO504" s="488"/>
      <c r="BP504" s="490"/>
      <c r="BQ504" s="487"/>
      <c r="BR504" s="488"/>
      <c r="BS504" s="488"/>
      <c r="BT504" s="488"/>
      <c r="BU504" s="489"/>
      <c r="BV504" s="487"/>
      <c r="BW504" s="488"/>
      <c r="BX504" s="488"/>
      <c r="BY504" s="488"/>
      <c r="BZ504" s="489"/>
      <c r="CA504" s="26"/>
      <c r="CB504" s="488"/>
      <c r="CC504" s="488"/>
      <c r="CD504" s="488"/>
      <c r="CE504" s="488"/>
      <c r="CF504" s="490"/>
      <c r="CG504" s="487"/>
      <c r="CH504" s="488"/>
      <c r="CI504" s="488"/>
      <c r="CJ504" s="488"/>
      <c r="CK504" s="489"/>
      <c r="CL504" s="488"/>
      <c r="CM504" s="498"/>
      <c r="CN504" s="498"/>
      <c r="CO504" s="498"/>
      <c r="CP504" s="499"/>
      <c r="CQ504" s="487"/>
      <c r="CR504" s="498"/>
      <c r="CS504" s="498"/>
      <c r="CT504" s="498"/>
      <c r="CU504" s="500"/>
      <c r="CV504" s="488"/>
      <c r="CW504" s="498"/>
      <c r="CX504" s="498"/>
      <c r="CY504" s="498"/>
      <c r="CZ504" s="499"/>
      <c r="DA504" s="487"/>
      <c r="DB504" s="498"/>
      <c r="DC504" s="498"/>
      <c r="DD504" s="498"/>
      <c r="DE504" s="500"/>
      <c r="DF504" s="923"/>
      <c r="DG504" s="297"/>
      <c r="DH504" s="69"/>
      <c r="DI504" s="508"/>
      <c r="DJ504" s="509"/>
      <c r="DK504" s="509"/>
      <c r="DL504" s="510"/>
      <c r="DM504" s="511"/>
      <c r="DN504" s="511"/>
    </row>
    <row r="505" spans="1:118" ht="15" customHeight="1" thickBot="1">
      <c r="A505" s="522"/>
      <c r="B505" s="522"/>
      <c r="C505" s="523"/>
      <c r="D505" s="920"/>
      <c r="E505" s="1077"/>
      <c r="F505" s="1078"/>
      <c r="G505" s="491"/>
      <c r="H505" s="492"/>
      <c r="I505" s="492"/>
      <c r="J505" s="492"/>
      <c r="K505" s="493"/>
      <c r="L505" s="492"/>
      <c r="M505" s="492"/>
      <c r="N505" s="492"/>
      <c r="O505" s="492"/>
      <c r="P505" s="494"/>
      <c r="Q505" s="491"/>
      <c r="R505" s="492"/>
      <c r="S505" s="492"/>
      <c r="T505" s="492"/>
      <c r="U505" s="493"/>
      <c r="V505" s="492"/>
      <c r="W505" s="492"/>
      <c r="X505" s="492"/>
      <c r="Y505" s="492"/>
      <c r="Z505" s="494"/>
      <c r="AA505" s="491"/>
      <c r="AB505" s="492"/>
      <c r="AC505" s="492"/>
      <c r="AD505" s="492"/>
      <c r="AE505" s="493"/>
      <c r="AF505" s="1"/>
      <c r="AG505" s="1"/>
      <c r="AH505" s="491"/>
      <c r="AI505" s="492"/>
      <c r="AJ505" s="492"/>
      <c r="AK505" s="492"/>
      <c r="AL505" s="493"/>
      <c r="AM505" s="491"/>
      <c r="AN505" s="492"/>
      <c r="AO505" s="492"/>
      <c r="AP505" s="492"/>
      <c r="AQ505" s="493"/>
      <c r="AR505" s="492"/>
      <c r="AS505" s="501"/>
      <c r="AT505" s="501"/>
      <c r="AU505" s="501"/>
      <c r="AV505" s="502"/>
      <c r="AW505" s="491"/>
      <c r="AX505" s="501"/>
      <c r="AY505" s="501"/>
      <c r="AZ505" s="501"/>
      <c r="BA505" s="503"/>
      <c r="BB505" s="492"/>
      <c r="BC505" s="492"/>
      <c r="BD505" s="492"/>
      <c r="BE505" s="492"/>
      <c r="BF505" s="494"/>
      <c r="BG505" s="491"/>
      <c r="BH505" s="492"/>
      <c r="BI505" s="492"/>
      <c r="BJ505" s="492"/>
      <c r="BK505" s="493"/>
      <c r="BL505" s="492"/>
      <c r="BM505" s="492"/>
      <c r="BN505" s="492"/>
      <c r="BO505" s="492"/>
      <c r="BP505" s="494"/>
      <c r="BQ505" s="491"/>
      <c r="BR505" s="492"/>
      <c r="BS505" s="492"/>
      <c r="BT505" s="492"/>
      <c r="BU505" s="493"/>
      <c r="BV505" s="491"/>
      <c r="BW505" s="492"/>
      <c r="BX505" s="492"/>
      <c r="BY505" s="492"/>
      <c r="BZ505" s="493"/>
      <c r="CA505" s="27"/>
      <c r="CB505" s="492"/>
      <c r="CC505" s="492"/>
      <c r="CD505" s="492"/>
      <c r="CE505" s="492"/>
      <c r="CF505" s="494"/>
      <c r="CG505" s="491"/>
      <c r="CH505" s="492"/>
      <c r="CI505" s="492"/>
      <c r="CJ505" s="492"/>
      <c r="CK505" s="493"/>
      <c r="CL505" s="492"/>
      <c r="CM505" s="501"/>
      <c r="CN505" s="501"/>
      <c r="CO505" s="501"/>
      <c r="CP505" s="502"/>
      <c r="CQ505" s="491"/>
      <c r="CR505" s="501"/>
      <c r="CS505" s="501"/>
      <c r="CT505" s="501"/>
      <c r="CU505" s="503"/>
      <c r="CV505" s="492"/>
      <c r="CW505" s="501"/>
      <c r="CX505" s="501"/>
      <c r="CY505" s="501"/>
      <c r="CZ505" s="502"/>
      <c r="DA505" s="491"/>
      <c r="DB505" s="501"/>
      <c r="DC505" s="501"/>
      <c r="DD505" s="501"/>
      <c r="DE505" s="503"/>
      <c r="DF505" s="922"/>
      <c r="DG505" s="298"/>
      <c r="DH505" s="70"/>
      <c r="DI505" s="512"/>
      <c r="DJ505" s="513"/>
      <c r="DK505" s="513"/>
      <c r="DL505" s="514"/>
      <c r="DM505" s="515"/>
      <c r="DN505" s="515"/>
    </row>
    <row r="506" spans="1:118" ht="15" customHeight="1">
      <c r="A506" s="516"/>
      <c r="B506" s="516"/>
      <c r="C506" s="517"/>
      <c r="D506" s="921"/>
      <c r="E506" s="1079"/>
      <c r="F506" s="1080"/>
      <c r="G506" s="486"/>
      <c r="H506" s="483"/>
      <c r="I506" s="483"/>
      <c r="J506" s="483"/>
      <c r="K506" s="484"/>
      <c r="L506" s="483"/>
      <c r="M506" s="483"/>
      <c r="N506" s="483"/>
      <c r="O506" s="483"/>
      <c r="P506" s="485"/>
      <c r="Q506" s="486"/>
      <c r="R506" s="483"/>
      <c r="S506" s="483"/>
      <c r="T506" s="483"/>
      <c r="U506" s="484"/>
      <c r="V506" s="483"/>
      <c r="W506" s="483"/>
      <c r="X506" s="483"/>
      <c r="Y506" s="483"/>
      <c r="Z506" s="485"/>
      <c r="AA506" s="486"/>
      <c r="AB506" s="483"/>
      <c r="AC506" s="483"/>
      <c r="AD506" s="483"/>
      <c r="AE506" s="484"/>
      <c r="AF506" s="1"/>
      <c r="AG506" s="1"/>
      <c r="AH506" s="486"/>
      <c r="AI506" s="483"/>
      <c r="AJ506" s="483"/>
      <c r="AK506" s="483"/>
      <c r="AL506" s="484"/>
      <c r="AM506" s="486"/>
      <c r="AN506" s="483"/>
      <c r="AO506" s="483"/>
      <c r="AP506" s="483"/>
      <c r="AQ506" s="484"/>
      <c r="AR506" s="483"/>
      <c r="AS506" s="495"/>
      <c r="AT506" s="495"/>
      <c r="AU506" s="495"/>
      <c r="AV506" s="496"/>
      <c r="AW506" s="486"/>
      <c r="AX506" s="495"/>
      <c r="AY506" s="495"/>
      <c r="AZ506" s="495"/>
      <c r="BA506" s="497"/>
      <c r="BB506" s="483"/>
      <c r="BC506" s="483"/>
      <c r="BD506" s="483"/>
      <c r="BE506" s="483"/>
      <c r="BF506" s="485"/>
      <c r="BG506" s="486"/>
      <c r="BH506" s="483"/>
      <c r="BI506" s="483"/>
      <c r="BJ506" s="483"/>
      <c r="BK506" s="484"/>
      <c r="BL506" s="483"/>
      <c r="BM506" s="483"/>
      <c r="BN506" s="483"/>
      <c r="BO506" s="483"/>
      <c r="BP506" s="485"/>
      <c r="BQ506" s="486"/>
      <c r="BR506" s="483"/>
      <c r="BS506" s="483"/>
      <c r="BT506" s="483"/>
      <c r="BU506" s="484"/>
      <c r="BV506" s="486"/>
      <c r="BW506" s="483"/>
      <c r="BX506" s="483"/>
      <c r="BY506" s="483"/>
      <c r="BZ506" s="484"/>
      <c r="CA506" s="25"/>
      <c r="CB506" s="483"/>
      <c r="CC506" s="483"/>
      <c r="CD506" s="483"/>
      <c r="CE506" s="483"/>
      <c r="CF506" s="485"/>
      <c r="CG506" s="486"/>
      <c r="CH506" s="483"/>
      <c r="CI506" s="483"/>
      <c r="CJ506" s="483"/>
      <c r="CK506" s="484"/>
      <c r="CL506" s="483"/>
      <c r="CM506" s="495"/>
      <c r="CN506" s="495"/>
      <c r="CO506" s="495"/>
      <c r="CP506" s="496"/>
      <c r="CQ506" s="486"/>
      <c r="CR506" s="495"/>
      <c r="CS506" s="495"/>
      <c r="CT506" s="495"/>
      <c r="CU506" s="497"/>
      <c r="CV506" s="483"/>
      <c r="CW506" s="495"/>
      <c r="CX506" s="495"/>
      <c r="CY506" s="495"/>
      <c r="CZ506" s="496"/>
      <c r="DA506" s="486"/>
      <c r="DB506" s="495"/>
      <c r="DC506" s="495"/>
      <c r="DD506" s="495"/>
      <c r="DE506" s="497"/>
      <c r="DF506" s="924"/>
      <c r="DG506" s="296"/>
      <c r="DH506" s="68"/>
      <c r="DI506" s="504"/>
      <c r="DJ506" s="505"/>
      <c r="DK506" s="505"/>
      <c r="DL506" s="506"/>
      <c r="DM506" s="507"/>
      <c r="DN506" s="507"/>
    </row>
    <row r="507" spans="1:118" ht="15" customHeight="1">
      <c r="A507" s="519"/>
      <c r="B507" s="519"/>
      <c r="C507" s="520"/>
      <c r="D507" s="919"/>
      <c r="E507" s="1068"/>
      <c r="F507" s="1069"/>
      <c r="G507" s="487"/>
      <c r="H507" s="488"/>
      <c r="I507" s="488"/>
      <c r="J507" s="488"/>
      <c r="K507" s="489"/>
      <c r="L507" s="488"/>
      <c r="M507" s="488"/>
      <c r="N507" s="488"/>
      <c r="O507" s="488"/>
      <c r="P507" s="490"/>
      <c r="Q507" s="487"/>
      <c r="R507" s="488"/>
      <c r="S507" s="488"/>
      <c r="T507" s="488"/>
      <c r="U507" s="489"/>
      <c r="V507" s="488"/>
      <c r="W507" s="488"/>
      <c r="X507" s="488"/>
      <c r="Y507" s="488"/>
      <c r="Z507" s="490"/>
      <c r="AA507" s="487"/>
      <c r="AB507" s="488"/>
      <c r="AC507" s="488"/>
      <c r="AD507" s="488"/>
      <c r="AE507" s="489"/>
      <c r="AF507" s="1"/>
      <c r="AG507" s="1"/>
      <c r="AH507" s="487"/>
      <c r="AI507" s="488"/>
      <c r="AJ507" s="488"/>
      <c r="AK507" s="488"/>
      <c r="AL507" s="489"/>
      <c r="AM507" s="487"/>
      <c r="AN507" s="488"/>
      <c r="AO507" s="488"/>
      <c r="AP507" s="488"/>
      <c r="AQ507" s="489"/>
      <c r="AR507" s="488"/>
      <c r="AS507" s="498"/>
      <c r="AT507" s="498"/>
      <c r="AU507" s="498"/>
      <c r="AV507" s="499"/>
      <c r="AW507" s="487"/>
      <c r="AX507" s="498"/>
      <c r="AY507" s="498"/>
      <c r="AZ507" s="498"/>
      <c r="BA507" s="500"/>
      <c r="BB507" s="488"/>
      <c r="BC507" s="488"/>
      <c r="BD507" s="488"/>
      <c r="BE507" s="488"/>
      <c r="BF507" s="490"/>
      <c r="BG507" s="487"/>
      <c r="BH507" s="488"/>
      <c r="BI507" s="488"/>
      <c r="BJ507" s="488"/>
      <c r="BK507" s="489"/>
      <c r="BL507" s="488"/>
      <c r="BM507" s="488"/>
      <c r="BN507" s="488"/>
      <c r="BO507" s="488"/>
      <c r="BP507" s="490"/>
      <c r="BQ507" s="487"/>
      <c r="BR507" s="488"/>
      <c r="BS507" s="488"/>
      <c r="BT507" s="488"/>
      <c r="BU507" s="489"/>
      <c r="BV507" s="487"/>
      <c r="BW507" s="488"/>
      <c r="BX507" s="488"/>
      <c r="BY507" s="488"/>
      <c r="BZ507" s="489"/>
      <c r="CA507" s="26"/>
      <c r="CB507" s="488"/>
      <c r="CC507" s="488"/>
      <c r="CD507" s="488"/>
      <c r="CE507" s="488"/>
      <c r="CF507" s="490"/>
      <c r="CG507" s="487"/>
      <c r="CH507" s="488"/>
      <c r="CI507" s="488"/>
      <c r="CJ507" s="488"/>
      <c r="CK507" s="489"/>
      <c r="CL507" s="488"/>
      <c r="CM507" s="498"/>
      <c r="CN507" s="498"/>
      <c r="CO507" s="498"/>
      <c r="CP507" s="499"/>
      <c r="CQ507" s="487"/>
      <c r="CR507" s="498"/>
      <c r="CS507" s="498"/>
      <c r="CT507" s="498"/>
      <c r="CU507" s="500"/>
      <c r="CV507" s="488"/>
      <c r="CW507" s="498"/>
      <c r="CX507" s="498"/>
      <c r="CY507" s="498"/>
      <c r="CZ507" s="499"/>
      <c r="DA507" s="487"/>
      <c r="DB507" s="498"/>
      <c r="DC507" s="498"/>
      <c r="DD507" s="498"/>
      <c r="DE507" s="500"/>
      <c r="DF507" s="923"/>
      <c r="DG507" s="297"/>
      <c r="DH507" s="69"/>
      <c r="DI507" s="508"/>
      <c r="DJ507" s="509"/>
      <c r="DK507" s="509"/>
      <c r="DL507" s="510"/>
      <c r="DM507" s="511"/>
      <c r="DN507" s="511"/>
    </row>
    <row r="508" spans="1:118" ht="15" customHeight="1">
      <c r="A508" s="519"/>
      <c r="B508" s="519"/>
      <c r="C508" s="520"/>
      <c r="D508" s="919"/>
      <c r="E508" s="1068"/>
      <c r="F508" s="1069"/>
      <c r="G508" s="487"/>
      <c r="H508" s="488"/>
      <c r="I508" s="488"/>
      <c r="J508" s="488"/>
      <c r="K508" s="489"/>
      <c r="L508" s="488"/>
      <c r="M508" s="488"/>
      <c r="N508" s="488"/>
      <c r="O508" s="488"/>
      <c r="P508" s="490"/>
      <c r="Q508" s="487"/>
      <c r="R508" s="488"/>
      <c r="S508" s="488"/>
      <c r="T508" s="488"/>
      <c r="U508" s="489"/>
      <c r="V508" s="488"/>
      <c r="W508" s="488"/>
      <c r="X508" s="488"/>
      <c r="Y508" s="488"/>
      <c r="Z508" s="490"/>
      <c r="AA508" s="487"/>
      <c r="AB508" s="488"/>
      <c r="AC508" s="488"/>
      <c r="AD508" s="488"/>
      <c r="AE508" s="489"/>
      <c r="AF508" s="1"/>
      <c r="AG508" s="1"/>
      <c r="AH508" s="487"/>
      <c r="AI508" s="488"/>
      <c r="AJ508" s="488"/>
      <c r="AK508" s="488"/>
      <c r="AL508" s="489"/>
      <c r="AM508" s="487"/>
      <c r="AN508" s="488"/>
      <c r="AO508" s="488"/>
      <c r="AP508" s="488"/>
      <c r="AQ508" s="489"/>
      <c r="AR508" s="488"/>
      <c r="AS508" s="498"/>
      <c r="AT508" s="498"/>
      <c r="AU508" s="498"/>
      <c r="AV508" s="499"/>
      <c r="AW508" s="487"/>
      <c r="AX508" s="498"/>
      <c r="AY508" s="498"/>
      <c r="AZ508" s="498"/>
      <c r="BA508" s="500"/>
      <c r="BB508" s="488"/>
      <c r="BC508" s="488"/>
      <c r="BD508" s="488"/>
      <c r="BE508" s="488"/>
      <c r="BF508" s="490"/>
      <c r="BG508" s="487"/>
      <c r="BH508" s="488"/>
      <c r="BI508" s="488"/>
      <c r="BJ508" s="488"/>
      <c r="BK508" s="489"/>
      <c r="BL508" s="488"/>
      <c r="BM508" s="488"/>
      <c r="BN508" s="488"/>
      <c r="BO508" s="488"/>
      <c r="BP508" s="490"/>
      <c r="BQ508" s="487"/>
      <c r="BR508" s="488"/>
      <c r="BS508" s="488"/>
      <c r="BT508" s="488"/>
      <c r="BU508" s="489"/>
      <c r="BV508" s="487"/>
      <c r="BW508" s="488"/>
      <c r="BX508" s="488"/>
      <c r="BY508" s="488"/>
      <c r="BZ508" s="489"/>
      <c r="CA508" s="26"/>
      <c r="CB508" s="488"/>
      <c r="CC508" s="488"/>
      <c r="CD508" s="488"/>
      <c r="CE508" s="488"/>
      <c r="CF508" s="490"/>
      <c r="CG508" s="487"/>
      <c r="CH508" s="488"/>
      <c r="CI508" s="488"/>
      <c r="CJ508" s="488"/>
      <c r="CK508" s="489"/>
      <c r="CL508" s="488"/>
      <c r="CM508" s="498"/>
      <c r="CN508" s="498"/>
      <c r="CO508" s="498"/>
      <c r="CP508" s="499"/>
      <c r="CQ508" s="487"/>
      <c r="CR508" s="498"/>
      <c r="CS508" s="498"/>
      <c r="CT508" s="498"/>
      <c r="CU508" s="500"/>
      <c r="CV508" s="488"/>
      <c r="CW508" s="498"/>
      <c r="CX508" s="498"/>
      <c r="CY508" s="498"/>
      <c r="CZ508" s="499"/>
      <c r="DA508" s="487"/>
      <c r="DB508" s="498"/>
      <c r="DC508" s="498"/>
      <c r="DD508" s="498"/>
      <c r="DE508" s="500"/>
      <c r="DF508" s="923"/>
      <c r="DG508" s="297"/>
      <c r="DH508" s="69"/>
      <c r="DI508" s="508"/>
      <c r="DJ508" s="509"/>
      <c r="DK508" s="509"/>
      <c r="DL508" s="510"/>
      <c r="DM508" s="511"/>
      <c r="DN508" s="511"/>
    </row>
    <row r="509" spans="1:118" ht="15" customHeight="1">
      <c r="A509" s="519"/>
      <c r="B509" s="519"/>
      <c r="C509" s="520"/>
      <c r="D509" s="919"/>
      <c r="E509" s="1068"/>
      <c r="F509" s="1069"/>
      <c r="G509" s="487"/>
      <c r="H509" s="488"/>
      <c r="I509" s="488"/>
      <c r="J509" s="488"/>
      <c r="K509" s="489"/>
      <c r="L509" s="488"/>
      <c r="M509" s="488"/>
      <c r="N509" s="488"/>
      <c r="O509" s="488"/>
      <c r="P509" s="490"/>
      <c r="Q509" s="487"/>
      <c r="R509" s="488"/>
      <c r="S509" s="488"/>
      <c r="T509" s="488"/>
      <c r="U509" s="489"/>
      <c r="V509" s="488"/>
      <c r="W509" s="488"/>
      <c r="X509" s="488"/>
      <c r="Y509" s="488"/>
      <c r="Z509" s="490"/>
      <c r="AA509" s="487"/>
      <c r="AB509" s="488"/>
      <c r="AC509" s="488"/>
      <c r="AD509" s="488"/>
      <c r="AE509" s="489"/>
      <c r="AF509" s="1"/>
      <c r="AG509" s="1"/>
      <c r="AH509" s="487"/>
      <c r="AI509" s="488"/>
      <c r="AJ509" s="488"/>
      <c r="AK509" s="488"/>
      <c r="AL509" s="489"/>
      <c r="AM509" s="487"/>
      <c r="AN509" s="488"/>
      <c r="AO509" s="488"/>
      <c r="AP509" s="488"/>
      <c r="AQ509" s="489"/>
      <c r="AR509" s="488"/>
      <c r="AS509" s="498"/>
      <c r="AT509" s="498"/>
      <c r="AU509" s="498"/>
      <c r="AV509" s="499"/>
      <c r="AW509" s="487"/>
      <c r="AX509" s="498"/>
      <c r="AY509" s="498"/>
      <c r="AZ509" s="498"/>
      <c r="BA509" s="500"/>
      <c r="BB509" s="488"/>
      <c r="BC509" s="488"/>
      <c r="BD509" s="488"/>
      <c r="BE509" s="488"/>
      <c r="BF509" s="490"/>
      <c r="BG509" s="487"/>
      <c r="BH509" s="488"/>
      <c r="BI509" s="488"/>
      <c r="BJ509" s="488"/>
      <c r="BK509" s="489"/>
      <c r="BL509" s="488"/>
      <c r="BM509" s="488"/>
      <c r="BN509" s="488"/>
      <c r="BO509" s="488"/>
      <c r="BP509" s="490"/>
      <c r="BQ509" s="487"/>
      <c r="BR509" s="488"/>
      <c r="BS509" s="488"/>
      <c r="BT509" s="488"/>
      <c r="BU509" s="489"/>
      <c r="BV509" s="487"/>
      <c r="BW509" s="488"/>
      <c r="BX509" s="488"/>
      <c r="BY509" s="488"/>
      <c r="BZ509" s="489"/>
      <c r="CA509" s="26"/>
      <c r="CB509" s="488"/>
      <c r="CC509" s="488"/>
      <c r="CD509" s="488"/>
      <c r="CE509" s="488"/>
      <c r="CF509" s="490"/>
      <c r="CG509" s="487"/>
      <c r="CH509" s="488"/>
      <c r="CI509" s="488"/>
      <c r="CJ509" s="488"/>
      <c r="CK509" s="489"/>
      <c r="CL509" s="488"/>
      <c r="CM509" s="498"/>
      <c r="CN509" s="498"/>
      <c r="CO509" s="498"/>
      <c r="CP509" s="499"/>
      <c r="CQ509" s="487"/>
      <c r="CR509" s="498"/>
      <c r="CS509" s="498"/>
      <c r="CT509" s="498"/>
      <c r="CU509" s="500"/>
      <c r="CV509" s="488"/>
      <c r="CW509" s="498"/>
      <c r="CX509" s="498"/>
      <c r="CY509" s="498"/>
      <c r="CZ509" s="499"/>
      <c r="DA509" s="487"/>
      <c r="DB509" s="498"/>
      <c r="DC509" s="498"/>
      <c r="DD509" s="498"/>
      <c r="DE509" s="500"/>
      <c r="DF509" s="923"/>
      <c r="DG509" s="297"/>
      <c r="DH509" s="69"/>
      <c r="DI509" s="508"/>
      <c r="DJ509" s="509"/>
      <c r="DK509" s="509"/>
      <c r="DL509" s="510"/>
      <c r="DM509" s="511"/>
      <c r="DN509" s="511"/>
    </row>
    <row r="510" spans="1:118" ht="15" customHeight="1" thickBot="1">
      <c r="A510" s="522"/>
      <c r="B510" s="522"/>
      <c r="C510" s="523"/>
      <c r="D510" s="920"/>
      <c r="E510" s="1077"/>
      <c r="F510" s="1078"/>
      <c r="G510" s="491"/>
      <c r="H510" s="492"/>
      <c r="I510" s="492"/>
      <c r="J510" s="492"/>
      <c r="K510" s="493"/>
      <c r="L510" s="492"/>
      <c r="M510" s="492"/>
      <c r="N510" s="492"/>
      <c r="O510" s="492"/>
      <c r="P510" s="494"/>
      <c r="Q510" s="491"/>
      <c r="R510" s="492"/>
      <c r="S510" s="492"/>
      <c r="T510" s="492"/>
      <c r="U510" s="493"/>
      <c r="V510" s="492"/>
      <c r="W510" s="492"/>
      <c r="X510" s="492"/>
      <c r="Y510" s="492"/>
      <c r="Z510" s="494"/>
      <c r="AA510" s="491"/>
      <c r="AB510" s="492"/>
      <c r="AC510" s="492"/>
      <c r="AD510" s="492"/>
      <c r="AE510" s="493"/>
      <c r="AF510" s="1"/>
      <c r="AG510" s="1"/>
      <c r="AH510" s="491"/>
      <c r="AI510" s="492"/>
      <c r="AJ510" s="492"/>
      <c r="AK510" s="492"/>
      <c r="AL510" s="493"/>
      <c r="AM510" s="491"/>
      <c r="AN510" s="492"/>
      <c r="AO510" s="492"/>
      <c r="AP510" s="492"/>
      <c r="AQ510" s="493"/>
      <c r="AR510" s="492"/>
      <c r="AS510" s="501"/>
      <c r="AT510" s="501"/>
      <c r="AU510" s="501"/>
      <c r="AV510" s="502"/>
      <c r="AW510" s="491"/>
      <c r="AX510" s="501"/>
      <c r="AY510" s="501"/>
      <c r="AZ510" s="501"/>
      <c r="BA510" s="503"/>
      <c r="BB510" s="492"/>
      <c r="BC510" s="492"/>
      <c r="BD510" s="492"/>
      <c r="BE510" s="492"/>
      <c r="BF510" s="494"/>
      <c r="BG510" s="491"/>
      <c r="BH510" s="492"/>
      <c r="BI510" s="492"/>
      <c r="BJ510" s="492"/>
      <c r="BK510" s="493"/>
      <c r="BL510" s="492"/>
      <c r="BM510" s="492"/>
      <c r="BN510" s="492"/>
      <c r="BO510" s="492"/>
      <c r="BP510" s="494"/>
      <c r="BQ510" s="491"/>
      <c r="BR510" s="492"/>
      <c r="BS510" s="492"/>
      <c r="BT510" s="492"/>
      <c r="BU510" s="493"/>
      <c r="BV510" s="491"/>
      <c r="BW510" s="492"/>
      <c r="BX510" s="492"/>
      <c r="BY510" s="492"/>
      <c r="BZ510" s="493"/>
      <c r="CA510" s="27"/>
      <c r="CB510" s="492"/>
      <c r="CC510" s="492"/>
      <c r="CD510" s="492"/>
      <c r="CE510" s="492"/>
      <c r="CF510" s="494"/>
      <c r="CG510" s="491"/>
      <c r="CH510" s="492"/>
      <c r="CI510" s="492"/>
      <c r="CJ510" s="492"/>
      <c r="CK510" s="493"/>
      <c r="CL510" s="492"/>
      <c r="CM510" s="501"/>
      <c r="CN510" s="501"/>
      <c r="CO510" s="501"/>
      <c r="CP510" s="502"/>
      <c r="CQ510" s="491"/>
      <c r="CR510" s="501"/>
      <c r="CS510" s="501"/>
      <c r="CT510" s="501"/>
      <c r="CU510" s="503"/>
      <c r="CV510" s="492"/>
      <c r="CW510" s="501"/>
      <c r="CX510" s="501"/>
      <c r="CY510" s="501"/>
      <c r="CZ510" s="502"/>
      <c r="DA510" s="491"/>
      <c r="DB510" s="501"/>
      <c r="DC510" s="501"/>
      <c r="DD510" s="501"/>
      <c r="DE510" s="503"/>
      <c r="DF510" s="922"/>
      <c r="DG510" s="298"/>
      <c r="DH510" s="70"/>
      <c r="DI510" s="512"/>
      <c r="DJ510" s="513"/>
      <c r="DK510" s="513"/>
      <c r="DL510" s="514"/>
      <c r="DM510" s="515"/>
      <c r="DN510" s="515"/>
    </row>
    <row r="511" spans="1:118" ht="15" customHeight="1">
      <c r="A511" s="516"/>
      <c r="B511" s="516"/>
      <c r="C511" s="517"/>
      <c r="D511" s="921"/>
      <c r="E511" s="1079"/>
      <c r="F511" s="1080"/>
      <c r="G511" s="486"/>
      <c r="H511" s="483"/>
      <c r="I511" s="483"/>
      <c r="J511" s="483"/>
      <c r="K511" s="484"/>
      <c r="L511" s="483"/>
      <c r="M511" s="483"/>
      <c r="N511" s="483"/>
      <c r="O511" s="483"/>
      <c r="P511" s="485"/>
      <c r="Q511" s="486"/>
      <c r="R511" s="483"/>
      <c r="S511" s="483"/>
      <c r="T511" s="483"/>
      <c r="U511" s="484"/>
      <c r="V511" s="483"/>
      <c r="W511" s="483"/>
      <c r="X511" s="483"/>
      <c r="Y511" s="483"/>
      <c r="Z511" s="485"/>
      <c r="AA511" s="486"/>
      <c r="AB511" s="483"/>
      <c r="AC511" s="483"/>
      <c r="AD511" s="483"/>
      <c r="AE511" s="484"/>
      <c r="AF511" s="1"/>
      <c r="AG511" s="1"/>
      <c r="AH511" s="486"/>
      <c r="AI511" s="483"/>
      <c r="AJ511" s="483"/>
      <c r="AK511" s="483"/>
      <c r="AL511" s="484"/>
      <c r="AM511" s="486"/>
      <c r="AN511" s="483"/>
      <c r="AO511" s="483"/>
      <c r="AP511" s="483"/>
      <c r="AQ511" s="484"/>
      <c r="AR511" s="483"/>
      <c r="AS511" s="495"/>
      <c r="AT511" s="495"/>
      <c r="AU511" s="495"/>
      <c r="AV511" s="496"/>
      <c r="AW511" s="486"/>
      <c r="AX511" s="495"/>
      <c r="AY511" s="495"/>
      <c r="AZ511" s="495"/>
      <c r="BA511" s="497"/>
      <c r="BB511" s="483"/>
      <c r="BC511" s="483"/>
      <c r="BD511" s="483"/>
      <c r="BE511" s="483"/>
      <c r="BF511" s="485"/>
      <c r="BG511" s="486"/>
      <c r="BH511" s="483"/>
      <c r="BI511" s="483"/>
      <c r="BJ511" s="483"/>
      <c r="BK511" s="484"/>
      <c r="BL511" s="483"/>
      <c r="BM511" s="483"/>
      <c r="BN511" s="483"/>
      <c r="BO511" s="483"/>
      <c r="BP511" s="485"/>
      <c r="BQ511" s="486"/>
      <c r="BR511" s="483"/>
      <c r="BS511" s="483"/>
      <c r="BT511" s="483"/>
      <c r="BU511" s="484"/>
      <c r="BV511" s="486"/>
      <c r="BW511" s="483"/>
      <c r="BX511" s="483"/>
      <c r="BY511" s="483"/>
      <c r="BZ511" s="484"/>
      <c r="CA511" s="25"/>
      <c r="CB511" s="483"/>
      <c r="CC511" s="483"/>
      <c r="CD511" s="483"/>
      <c r="CE511" s="483"/>
      <c r="CF511" s="485"/>
      <c r="CG511" s="486"/>
      <c r="CH511" s="483"/>
      <c r="CI511" s="483"/>
      <c r="CJ511" s="483"/>
      <c r="CK511" s="484"/>
      <c r="CL511" s="483"/>
      <c r="CM511" s="495"/>
      <c r="CN511" s="495"/>
      <c r="CO511" s="495"/>
      <c r="CP511" s="496"/>
      <c r="CQ511" s="486"/>
      <c r="CR511" s="495"/>
      <c r="CS511" s="495"/>
      <c r="CT511" s="495"/>
      <c r="CU511" s="497"/>
      <c r="CV511" s="483"/>
      <c r="CW511" s="495"/>
      <c r="CX511" s="495"/>
      <c r="CY511" s="495"/>
      <c r="CZ511" s="496"/>
      <c r="DA511" s="486"/>
      <c r="DB511" s="495"/>
      <c r="DC511" s="495"/>
      <c r="DD511" s="495"/>
      <c r="DE511" s="497"/>
      <c r="DF511" s="924"/>
      <c r="DG511" s="296"/>
      <c r="DH511" s="68"/>
      <c r="DI511" s="504"/>
      <c r="DJ511" s="505"/>
      <c r="DK511" s="505"/>
      <c r="DL511" s="506"/>
      <c r="DM511" s="507"/>
      <c r="DN511" s="507"/>
    </row>
    <row r="512" spans="1:118" ht="15" customHeight="1">
      <c r="A512" s="519"/>
      <c r="B512" s="519"/>
      <c r="C512" s="520"/>
      <c r="D512" s="919"/>
      <c r="E512" s="1068"/>
      <c r="F512" s="1069"/>
      <c r="G512" s="487"/>
      <c r="H512" s="488"/>
      <c r="I512" s="488"/>
      <c r="J512" s="488"/>
      <c r="K512" s="489"/>
      <c r="L512" s="488"/>
      <c r="M512" s="488"/>
      <c r="N512" s="488"/>
      <c r="O512" s="488"/>
      <c r="P512" s="490"/>
      <c r="Q512" s="487"/>
      <c r="R512" s="488"/>
      <c r="S512" s="488"/>
      <c r="T512" s="488"/>
      <c r="U512" s="489"/>
      <c r="V512" s="488"/>
      <c r="W512" s="488"/>
      <c r="X512" s="488"/>
      <c r="Y512" s="488"/>
      <c r="Z512" s="490"/>
      <c r="AA512" s="487"/>
      <c r="AB512" s="488"/>
      <c r="AC512" s="488"/>
      <c r="AD512" s="488"/>
      <c r="AE512" s="489"/>
      <c r="AF512" s="1"/>
      <c r="AG512" s="1"/>
      <c r="AH512" s="487"/>
      <c r="AI512" s="488"/>
      <c r="AJ512" s="488"/>
      <c r="AK512" s="488"/>
      <c r="AL512" s="489"/>
      <c r="AM512" s="487"/>
      <c r="AN512" s="488"/>
      <c r="AO512" s="488"/>
      <c r="AP512" s="488"/>
      <c r="AQ512" s="489"/>
      <c r="AR512" s="488"/>
      <c r="AS512" s="498"/>
      <c r="AT512" s="498"/>
      <c r="AU512" s="498"/>
      <c r="AV512" s="499"/>
      <c r="AW512" s="487"/>
      <c r="AX512" s="498"/>
      <c r="AY512" s="498"/>
      <c r="AZ512" s="498"/>
      <c r="BA512" s="500"/>
      <c r="BB512" s="488"/>
      <c r="BC512" s="488"/>
      <c r="BD512" s="488"/>
      <c r="BE512" s="488"/>
      <c r="BF512" s="490"/>
      <c r="BG512" s="487"/>
      <c r="BH512" s="488"/>
      <c r="BI512" s="488"/>
      <c r="BJ512" s="488"/>
      <c r="BK512" s="489"/>
      <c r="BL512" s="488"/>
      <c r="BM512" s="488"/>
      <c r="BN512" s="488"/>
      <c r="BO512" s="488"/>
      <c r="BP512" s="490"/>
      <c r="BQ512" s="487"/>
      <c r="BR512" s="488"/>
      <c r="BS512" s="488"/>
      <c r="BT512" s="488"/>
      <c r="BU512" s="489"/>
      <c r="BV512" s="487"/>
      <c r="BW512" s="488"/>
      <c r="BX512" s="488"/>
      <c r="BY512" s="488"/>
      <c r="BZ512" s="489"/>
      <c r="CA512" s="26"/>
      <c r="CB512" s="488"/>
      <c r="CC512" s="488"/>
      <c r="CD512" s="488"/>
      <c r="CE512" s="488"/>
      <c r="CF512" s="490"/>
      <c r="CG512" s="487"/>
      <c r="CH512" s="488"/>
      <c r="CI512" s="488"/>
      <c r="CJ512" s="488"/>
      <c r="CK512" s="489"/>
      <c r="CL512" s="488"/>
      <c r="CM512" s="498"/>
      <c r="CN512" s="498"/>
      <c r="CO512" s="498"/>
      <c r="CP512" s="499"/>
      <c r="CQ512" s="487"/>
      <c r="CR512" s="498"/>
      <c r="CS512" s="498"/>
      <c r="CT512" s="498"/>
      <c r="CU512" s="500"/>
      <c r="CV512" s="488"/>
      <c r="CW512" s="498"/>
      <c r="CX512" s="498"/>
      <c r="CY512" s="498"/>
      <c r="CZ512" s="499"/>
      <c r="DA512" s="487"/>
      <c r="DB512" s="498"/>
      <c r="DC512" s="498"/>
      <c r="DD512" s="498"/>
      <c r="DE512" s="500"/>
      <c r="DF512" s="923"/>
      <c r="DG512" s="297"/>
      <c r="DH512" s="69"/>
      <c r="DI512" s="508"/>
      <c r="DJ512" s="509"/>
      <c r="DK512" s="509"/>
      <c r="DL512" s="510"/>
      <c r="DM512" s="511"/>
      <c r="DN512" s="511"/>
    </row>
    <row r="513" spans="1:118" ht="15" customHeight="1">
      <c r="A513" s="519"/>
      <c r="B513" s="519"/>
      <c r="C513" s="520"/>
      <c r="D513" s="919"/>
      <c r="E513" s="1068"/>
      <c r="F513" s="1069"/>
      <c r="G513" s="487"/>
      <c r="H513" s="488"/>
      <c r="I513" s="488"/>
      <c r="J513" s="488"/>
      <c r="K513" s="489"/>
      <c r="L513" s="488"/>
      <c r="M513" s="488"/>
      <c r="N513" s="488"/>
      <c r="O513" s="488"/>
      <c r="P513" s="490"/>
      <c r="Q513" s="487"/>
      <c r="R513" s="488"/>
      <c r="S513" s="488"/>
      <c r="T513" s="488"/>
      <c r="U513" s="489"/>
      <c r="V513" s="488"/>
      <c r="W513" s="488"/>
      <c r="X513" s="488"/>
      <c r="Y513" s="488"/>
      <c r="Z513" s="490"/>
      <c r="AA513" s="487"/>
      <c r="AB513" s="488"/>
      <c r="AC513" s="488"/>
      <c r="AD513" s="488"/>
      <c r="AE513" s="489"/>
      <c r="AF513" s="1"/>
      <c r="AG513" s="1"/>
      <c r="AH513" s="487"/>
      <c r="AI513" s="488"/>
      <c r="AJ513" s="488"/>
      <c r="AK513" s="488"/>
      <c r="AL513" s="489"/>
      <c r="AM513" s="487"/>
      <c r="AN513" s="488"/>
      <c r="AO513" s="488"/>
      <c r="AP513" s="488"/>
      <c r="AQ513" s="489"/>
      <c r="AR513" s="488"/>
      <c r="AS513" s="498"/>
      <c r="AT513" s="498"/>
      <c r="AU513" s="498"/>
      <c r="AV513" s="499"/>
      <c r="AW513" s="487"/>
      <c r="AX513" s="498"/>
      <c r="AY513" s="498"/>
      <c r="AZ513" s="498"/>
      <c r="BA513" s="500"/>
      <c r="BB513" s="488"/>
      <c r="BC513" s="488"/>
      <c r="BD513" s="488"/>
      <c r="BE513" s="488"/>
      <c r="BF513" s="490"/>
      <c r="BG513" s="487"/>
      <c r="BH513" s="488"/>
      <c r="BI513" s="488"/>
      <c r="BJ513" s="488"/>
      <c r="BK513" s="489"/>
      <c r="BL513" s="488"/>
      <c r="BM513" s="488"/>
      <c r="BN513" s="488"/>
      <c r="BO513" s="488"/>
      <c r="BP513" s="490"/>
      <c r="BQ513" s="487"/>
      <c r="BR513" s="488"/>
      <c r="BS513" s="488"/>
      <c r="BT513" s="488"/>
      <c r="BU513" s="489"/>
      <c r="BV513" s="487"/>
      <c r="BW513" s="488"/>
      <c r="BX513" s="488"/>
      <c r="BY513" s="488"/>
      <c r="BZ513" s="489"/>
      <c r="CA513" s="26"/>
      <c r="CB513" s="488"/>
      <c r="CC513" s="488"/>
      <c r="CD513" s="488"/>
      <c r="CE513" s="488"/>
      <c r="CF513" s="490"/>
      <c r="CG513" s="487"/>
      <c r="CH513" s="488"/>
      <c r="CI513" s="488"/>
      <c r="CJ513" s="488"/>
      <c r="CK513" s="489"/>
      <c r="CL513" s="488"/>
      <c r="CM513" s="498"/>
      <c r="CN513" s="498"/>
      <c r="CO513" s="498"/>
      <c r="CP513" s="499"/>
      <c r="CQ513" s="487"/>
      <c r="CR513" s="498"/>
      <c r="CS513" s="498"/>
      <c r="CT513" s="498"/>
      <c r="CU513" s="500"/>
      <c r="CV513" s="488"/>
      <c r="CW513" s="498"/>
      <c r="CX513" s="498"/>
      <c r="CY513" s="498"/>
      <c r="CZ513" s="499"/>
      <c r="DA513" s="487"/>
      <c r="DB513" s="498"/>
      <c r="DC513" s="498"/>
      <c r="DD513" s="498"/>
      <c r="DE513" s="500"/>
      <c r="DF513" s="923"/>
      <c r="DG513" s="297"/>
      <c r="DH513" s="69"/>
      <c r="DI513" s="508"/>
      <c r="DJ513" s="509"/>
      <c r="DK513" s="509"/>
      <c r="DL513" s="510"/>
      <c r="DM513" s="511"/>
      <c r="DN513" s="511"/>
    </row>
    <row r="514" spans="1:118" ht="15" customHeight="1">
      <c r="A514" s="519"/>
      <c r="B514" s="519"/>
      <c r="C514" s="520"/>
      <c r="D514" s="919"/>
      <c r="E514" s="1068"/>
      <c r="F514" s="1069"/>
      <c r="G514" s="487"/>
      <c r="H514" s="488"/>
      <c r="I514" s="488"/>
      <c r="J514" s="488"/>
      <c r="K514" s="489"/>
      <c r="L514" s="488"/>
      <c r="M514" s="488"/>
      <c r="N514" s="488"/>
      <c r="O514" s="488"/>
      <c r="P514" s="490"/>
      <c r="Q514" s="487"/>
      <c r="R514" s="488"/>
      <c r="S514" s="488"/>
      <c r="T514" s="488"/>
      <c r="U514" s="489"/>
      <c r="V514" s="488"/>
      <c r="W514" s="488"/>
      <c r="X514" s="488"/>
      <c r="Y514" s="488"/>
      <c r="Z514" s="490"/>
      <c r="AA514" s="487"/>
      <c r="AB514" s="488"/>
      <c r="AC514" s="488"/>
      <c r="AD514" s="488"/>
      <c r="AE514" s="489"/>
      <c r="AF514" s="1"/>
      <c r="AG514" s="1"/>
      <c r="AH514" s="487"/>
      <c r="AI514" s="488"/>
      <c r="AJ514" s="488"/>
      <c r="AK514" s="488"/>
      <c r="AL514" s="489"/>
      <c r="AM514" s="487"/>
      <c r="AN514" s="488"/>
      <c r="AO514" s="488"/>
      <c r="AP514" s="488"/>
      <c r="AQ514" s="489"/>
      <c r="AR514" s="488"/>
      <c r="AS514" s="498"/>
      <c r="AT514" s="498"/>
      <c r="AU514" s="498"/>
      <c r="AV514" s="499"/>
      <c r="AW514" s="487"/>
      <c r="AX514" s="498"/>
      <c r="AY514" s="498"/>
      <c r="AZ514" s="498"/>
      <c r="BA514" s="500"/>
      <c r="BB514" s="488"/>
      <c r="BC514" s="488"/>
      <c r="BD514" s="488"/>
      <c r="BE514" s="488"/>
      <c r="BF514" s="490"/>
      <c r="BG514" s="487"/>
      <c r="BH514" s="488"/>
      <c r="BI514" s="488"/>
      <c r="BJ514" s="488"/>
      <c r="BK514" s="489"/>
      <c r="BL514" s="488"/>
      <c r="BM514" s="488"/>
      <c r="BN514" s="488"/>
      <c r="BO514" s="488"/>
      <c r="BP514" s="490"/>
      <c r="BQ514" s="487"/>
      <c r="BR514" s="488"/>
      <c r="BS514" s="488"/>
      <c r="BT514" s="488"/>
      <c r="BU514" s="489"/>
      <c r="BV514" s="487"/>
      <c r="BW514" s="488"/>
      <c r="BX514" s="488"/>
      <c r="BY514" s="488"/>
      <c r="BZ514" s="489"/>
      <c r="CA514" s="26"/>
      <c r="CB514" s="488"/>
      <c r="CC514" s="488"/>
      <c r="CD514" s="488"/>
      <c r="CE514" s="488"/>
      <c r="CF514" s="490"/>
      <c r="CG514" s="487"/>
      <c r="CH514" s="488"/>
      <c r="CI514" s="488"/>
      <c r="CJ514" s="488"/>
      <c r="CK514" s="489"/>
      <c r="CL514" s="488"/>
      <c r="CM514" s="498"/>
      <c r="CN514" s="498"/>
      <c r="CO514" s="498"/>
      <c r="CP514" s="499"/>
      <c r="CQ514" s="487"/>
      <c r="CR514" s="498"/>
      <c r="CS514" s="498"/>
      <c r="CT514" s="498"/>
      <c r="CU514" s="500"/>
      <c r="CV514" s="488"/>
      <c r="CW514" s="498"/>
      <c r="CX514" s="498"/>
      <c r="CY514" s="498"/>
      <c r="CZ514" s="499"/>
      <c r="DA514" s="487"/>
      <c r="DB514" s="498"/>
      <c r="DC514" s="498"/>
      <c r="DD514" s="498"/>
      <c r="DE514" s="500"/>
      <c r="DF514" s="923"/>
      <c r="DG514" s="297"/>
      <c r="DH514" s="69"/>
      <c r="DI514" s="508"/>
      <c r="DJ514" s="509"/>
      <c r="DK514" s="509"/>
      <c r="DL514" s="510"/>
      <c r="DM514" s="511"/>
      <c r="DN514" s="511"/>
    </row>
    <row r="515" spans="1:118" ht="15" customHeight="1" thickBot="1">
      <c r="A515" s="522"/>
      <c r="B515" s="522"/>
      <c r="C515" s="523"/>
      <c r="D515" s="920"/>
      <c r="E515" s="1077"/>
      <c r="F515" s="1078"/>
      <c r="G515" s="491"/>
      <c r="H515" s="492"/>
      <c r="I515" s="492"/>
      <c r="J515" s="492"/>
      <c r="K515" s="493"/>
      <c r="L515" s="492"/>
      <c r="M515" s="492"/>
      <c r="N515" s="492"/>
      <c r="O515" s="492"/>
      <c r="P515" s="494"/>
      <c r="Q515" s="491"/>
      <c r="R515" s="492"/>
      <c r="S515" s="492"/>
      <c r="T515" s="492"/>
      <c r="U515" s="493"/>
      <c r="V515" s="492"/>
      <c r="W515" s="492"/>
      <c r="X515" s="492"/>
      <c r="Y515" s="492"/>
      <c r="Z515" s="494"/>
      <c r="AA515" s="491"/>
      <c r="AB515" s="492"/>
      <c r="AC515" s="492"/>
      <c r="AD515" s="492"/>
      <c r="AE515" s="493"/>
      <c r="AF515" s="1"/>
      <c r="AG515" s="1"/>
      <c r="AH515" s="491"/>
      <c r="AI515" s="492"/>
      <c r="AJ515" s="492"/>
      <c r="AK515" s="492"/>
      <c r="AL515" s="493"/>
      <c r="AM515" s="491"/>
      <c r="AN515" s="492"/>
      <c r="AO515" s="492"/>
      <c r="AP515" s="492"/>
      <c r="AQ515" s="493"/>
      <c r="AR515" s="492"/>
      <c r="AS515" s="501"/>
      <c r="AT515" s="501"/>
      <c r="AU515" s="501"/>
      <c r="AV515" s="502"/>
      <c r="AW515" s="491"/>
      <c r="AX515" s="501"/>
      <c r="AY515" s="501"/>
      <c r="AZ515" s="501"/>
      <c r="BA515" s="503"/>
      <c r="BB515" s="492"/>
      <c r="BC515" s="492"/>
      <c r="BD515" s="492"/>
      <c r="BE515" s="492"/>
      <c r="BF515" s="494"/>
      <c r="BG515" s="491"/>
      <c r="BH515" s="492"/>
      <c r="BI515" s="492"/>
      <c r="BJ515" s="492"/>
      <c r="BK515" s="493"/>
      <c r="BL515" s="492"/>
      <c r="BM515" s="492"/>
      <c r="BN515" s="492"/>
      <c r="BO515" s="492"/>
      <c r="BP515" s="494"/>
      <c r="BQ515" s="491"/>
      <c r="BR515" s="492"/>
      <c r="BS515" s="492"/>
      <c r="BT515" s="492"/>
      <c r="BU515" s="493"/>
      <c r="BV515" s="491"/>
      <c r="BW515" s="492"/>
      <c r="BX515" s="492"/>
      <c r="BY515" s="492"/>
      <c r="BZ515" s="493"/>
      <c r="CA515" s="27"/>
      <c r="CB515" s="492"/>
      <c r="CC515" s="492"/>
      <c r="CD515" s="492"/>
      <c r="CE515" s="492"/>
      <c r="CF515" s="494"/>
      <c r="CG515" s="491"/>
      <c r="CH515" s="492"/>
      <c r="CI515" s="492"/>
      <c r="CJ515" s="492"/>
      <c r="CK515" s="493"/>
      <c r="CL515" s="492"/>
      <c r="CM515" s="501"/>
      <c r="CN515" s="501"/>
      <c r="CO515" s="501"/>
      <c r="CP515" s="502"/>
      <c r="CQ515" s="491"/>
      <c r="CR515" s="501"/>
      <c r="CS515" s="501"/>
      <c r="CT515" s="501"/>
      <c r="CU515" s="503"/>
      <c r="CV515" s="492"/>
      <c r="CW515" s="501"/>
      <c r="CX515" s="501"/>
      <c r="CY515" s="501"/>
      <c r="CZ515" s="502"/>
      <c r="DA515" s="491"/>
      <c r="DB515" s="501"/>
      <c r="DC515" s="501"/>
      <c r="DD515" s="501"/>
      <c r="DE515" s="503"/>
      <c r="DF515" s="922"/>
      <c r="DG515" s="298"/>
      <c r="DH515" s="70"/>
      <c r="DI515" s="512"/>
      <c r="DJ515" s="513"/>
      <c r="DK515" s="513"/>
      <c r="DL515" s="514"/>
      <c r="DM515" s="515"/>
      <c r="DN515" s="515"/>
    </row>
    <row r="516" spans="1:118" ht="15" customHeight="1">
      <c r="A516" s="516"/>
      <c r="B516" s="516"/>
      <c r="C516" s="517"/>
      <c r="D516" s="921"/>
      <c r="E516" s="1079"/>
      <c r="F516" s="1080"/>
      <c r="G516" s="486"/>
      <c r="H516" s="483"/>
      <c r="I516" s="483"/>
      <c r="J516" s="483"/>
      <c r="K516" s="484"/>
      <c r="L516" s="483"/>
      <c r="M516" s="483"/>
      <c r="N516" s="483"/>
      <c r="O516" s="483"/>
      <c r="P516" s="485"/>
      <c r="Q516" s="486"/>
      <c r="R516" s="483"/>
      <c r="S516" s="483"/>
      <c r="T516" s="483"/>
      <c r="U516" s="484"/>
      <c r="V516" s="483"/>
      <c r="W516" s="483"/>
      <c r="X516" s="483"/>
      <c r="Y516" s="483"/>
      <c r="Z516" s="485"/>
      <c r="AA516" s="486"/>
      <c r="AB516" s="483"/>
      <c r="AC516" s="483"/>
      <c r="AD516" s="483"/>
      <c r="AE516" s="484"/>
      <c r="AF516" s="1"/>
      <c r="AG516" s="1"/>
      <c r="AH516" s="486"/>
      <c r="AI516" s="483"/>
      <c r="AJ516" s="483"/>
      <c r="AK516" s="483"/>
      <c r="AL516" s="484"/>
      <c r="AM516" s="486"/>
      <c r="AN516" s="483"/>
      <c r="AO516" s="483"/>
      <c r="AP516" s="483"/>
      <c r="AQ516" s="484"/>
      <c r="AR516" s="483"/>
      <c r="AS516" s="495"/>
      <c r="AT516" s="495"/>
      <c r="AU516" s="495"/>
      <c r="AV516" s="496"/>
      <c r="AW516" s="486"/>
      <c r="AX516" s="495"/>
      <c r="AY516" s="495"/>
      <c r="AZ516" s="495"/>
      <c r="BA516" s="497"/>
      <c r="BB516" s="483"/>
      <c r="BC516" s="483"/>
      <c r="BD516" s="483"/>
      <c r="BE516" s="483"/>
      <c r="BF516" s="485"/>
      <c r="BG516" s="486"/>
      <c r="BH516" s="483"/>
      <c r="BI516" s="483"/>
      <c r="BJ516" s="483"/>
      <c r="BK516" s="484"/>
      <c r="BL516" s="483"/>
      <c r="BM516" s="483"/>
      <c r="BN516" s="483"/>
      <c r="BO516" s="483"/>
      <c r="BP516" s="485"/>
      <c r="BQ516" s="486"/>
      <c r="BR516" s="483"/>
      <c r="BS516" s="483"/>
      <c r="BT516" s="483"/>
      <c r="BU516" s="484"/>
      <c r="BV516" s="486"/>
      <c r="BW516" s="483"/>
      <c r="BX516" s="483"/>
      <c r="BY516" s="483"/>
      <c r="BZ516" s="484"/>
      <c r="CA516" s="25"/>
      <c r="CB516" s="483"/>
      <c r="CC516" s="483"/>
      <c r="CD516" s="483"/>
      <c r="CE516" s="483"/>
      <c r="CF516" s="485"/>
      <c r="CG516" s="486"/>
      <c r="CH516" s="483"/>
      <c r="CI516" s="483"/>
      <c r="CJ516" s="483"/>
      <c r="CK516" s="484"/>
      <c r="CL516" s="483"/>
      <c r="CM516" s="495"/>
      <c r="CN516" s="495"/>
      <c r="CO516" s="495"/>
      <c r="CP516" s="496"/>
      <c r="CQ516" s="486"/>
      <c r="CR516" s="495"/>
      <c r="CS516" s="495"/>
      <c r="CT516" s="495"/>
      <c r="CU516" s="497"/>
      <c r="CV516" s="483"/>
      <c r="CW516" s="495"/>
      <c r="CX516" s="495"/>
      <c r="CY516" s="495"/>
      <c r="CZ516" s="496"/>
      <c r="DA516" s="486"/>
      <c r="DB516" s="495"/>
      <c r="DC516" s="495"/>
      <c r="DD516" s="495"/>
      <c r="DE516" s="497"/>
      <c r="DF516" s="924"/>
      <c r="DG516" s="296"/>
      <c r="DH516" s="68"/>
      <c r="DI516" s="504"/>
      <c r="DJ516" s="505"/>
      <c r="DK516" s="505"/>
      <c r="DL516" s="506"/>
      <c r="DM516" s="507"/>
      <c r="DN516" s="507"/>
    </row>
    <row r="517" spans="1:118" ht="15" customHeight="1">
      <c r="A517" s="519"/>
      <c r="B517" s="519"/>
      <c r="C517" s="520"/>
      <c r="D517" s="919"/>
      <c r="E517" s="1068"/>
      <c r="F517" s="1069"/>
      <c r="G517" s="487"/>
      <c r="H517" s="488"/>
      <c r="I517" s="488"/>
      <c r="J517" s="488"/>
      <c r="K517" s="489"/>
      <c r="L517" s="488"/>
      <c r="M517" s="488"/>
      <c r="N517" s="488"/>
      <c r="O517" s="488"/>
      <c r="P517" s="490"/>
      <c r="Q517" s="487"/>
      <c r="R517" s="488"/>
      <c r="S517" s="488"/>
      <c r="T517" s="488"/>
      <c r="U517" s="489"/>
      <c r="V517" s="488"/>
      <c r="W517" s="488"/>
      <c r="X517" s="488"/>
      <c r="Y517" s="488"/>
      <c r="Z517" s="490"/>
      <c r="AA517" s="487"/>
      <c r="AB517" s="488"/>
      <c r="AC517" s="488"/>
      <c r="AD517" s="488"/>
      <c r="AE517" s="489"/>
      <c r="AF517" s="1"/>
      <c r="AG517" s="1"/>
      <c r="AH517" s="487"/>
      <c r="AI517" s="488"/>
      <c r="AJ517" s="488"/>
      <c r="AK517" s="488"/>
      <c r="AL517" s="489"/>
      <c r="AM517" s="487"/>
      <c r="AN517" s="488"/>
      <c r="AO517" s="488"/>
      <c r="AP517" s="488"/>
      <c r="AQ517" s="489"/>
      <c r="AR517" s="488"/>
      <c r="AS517" s="498"/>
      <c r="AT517" s="498"/>
      <c r="AU517" s="498"/>
      <c r="AV517" s="499"/>
      <c r="AW517" s="487"/>
      <c r="AX517" s="498"/>
      <c r="AY517" s="498"/>
      <c r="AZ517" s="498"/>
      <c r="BA517" s="500"/>
      <c r="BB517" s="488"/>
      <c r="BC517" s="488"/>
      <c r="BD517" s="488"/>
      <c r="BE517" s="488"/>
      <c r="BF517" s="490"/>
      <c r="BG517" s="487"/>
      <c r="BH517" s="488"/>
      <c r="BI517" s="488"/>
      <c r="BJ517" s="488"/>
      <c r="BK517" s="489"/>
      <c r="BL517" s="488"/>
      <c r="BM517" s="488"/>
      <c r="BN517" s="488"/>
      <c r="BO517" s="488"/>
      <c r="BP517" s="490"/>
      <c r="BQ517" s="487"/>
      <c r="BR517" s="488"/>
      <c r="BS517" s="488"/>
      <c r="BT517" s="488"/>
      <c r="BU517" s="489"/>
      <c r="BV517" s="487"/>
      <c r="BW517" s="488"/>
      <c r="BX517" s="488"/>
      <c r="BY517" s="488"/>
      <c r="BZ517" s="489"/>
      <c r="CA517" s="26"/>
      <c r="CB517" s="488"/>
      <c r="CC517" s="488"/>
      <c r="CD517" s="488"/>
      <c r="CE517" s="488"/>
      <c r="CF517" s="490"/>
      <c r="CG517" s="487"/>
      <c r="CH517" s="488"/>
      <c r="CI517" s="488"/>
      <c r="CJ517" s="488"/>
      <c r="CK517" s="489"/>
      <c r="CL517" s="488"/>
      <c r="CM517" s="498"/>
      <c r="CN517" s="498"/>
      <c r="CO517" s="498"/>
      <c r="CP517" s="499"/>
      <c r="CQ517" s="487"/>
      <c r="CR517" s="498"/>
      <c r="CS517" s="498"/>
      <c r="CT517" s="498"/>
      <c r="CU517" s="500"/>
      <c r="CV517" s="488"/>
      <c r="CW517" s="498"/>
      <c r="CX517" s="498"/>
      <c r="CY517" s="498"/>
      <c r="CZ517" s="499"/>
      <c r="DA517" s="487"/>
      <c r="DB517" s="498"/>
      <c r="DC517" s="498"/>
      <c r="DD517" s="498"/>
      <c r="DE517" s="500"/>
      <c r="DF517" s="923"/>
      <c r="DG517" s="297"/>
      <c r="DH517" s="69"/>
      <c r="DI517" s="508"/>
      <c r="DJ517" s="509"/>
      <c r="DK517" s="509"/>
      <c r="DL517" s="510"/>
      <c r="DM517" s="511"/>
      <c r="DN517" s="511"/>
    </row>
    <row r="518" spans="1:118" ht="15" customHeight="1">
      <c r="A518" s="519"/>
      <c r="B518" s="519"/>
      <c r="C518" s="520"/>
      <c r="D518" s="919"/>
      <c r="E518" s="1068"/>
      <c r="F518" s="1069"/>
      <c r="G518" s="487"/>
      <c r="H518" s="488"/>
      <c r="I518" s="488"/>
      <c r="J518" s="488"/>
      <c r="K518" s="489"/>
      <c r="L518" s="488"/>
      <c r="M518" s="488"/>
      <c r="N518" s="488"/>
      <c r="O518" s="488"/>
      <c r="P518" s="490"/>
      <c r="Q518" s="487"/>
      <c r="R518" s="488"/>
      <c r="S518" s="488"/>
      <c r="T518" s="488"/>
      <c r="U518" s="489"/>
      <c r="V518" s="488"/>
      <c r="W518" s="488"/>
      <c r="X518" s="488"/>
      <c r="Y518" s="488"/>
      <c r="Z518" s="490"/>
      <c r="AA518" s="487"/>
      <c r="AB518" s="488"/>
      <c r="AC518" s="488"/>
      <c r="AD518" s="488"/>
      <c r="AE518" s="489"/>
      <c r="AF518" s="1"/>
      <c r="AG518" s="1"/>
      <c r="AH518" s="487"/>
      <c r="AI518" s="488"/>
      <c r="AJ518" s="488"/>
      <c r="AK518" s="488"/>
      <c r="AL518" s="489"/>
      <c r="AM518" s="487"/>
      <c r="AN518" s="488"/>
      <c r="AO518" s="488"/>
      <c r="AP518" s="488"/>
      <c r="AQ518" s="489"/>
      <c r="AR518" s="488"/>
      <c r="AS518" s="498"/>
      <c r="AT518" s="498"/>
      <c r="AU518" s="498"/>
      <c r="AV518" s="499"/>
      <c r="AW518" s="487"/>
      <c r="AX518" s="498"/>
      <c r="AY518" s="498"/>
      <c r="AZ518" s="498"/>
      <c r="BA518" s="500"/>
      <c r="BB518" s="488"/>
      <c r="BC518" s="488"/>
      <c r="BD518" s="488"/>
      <c r="BE518" s="488"/>
      <c r="BF518" s="490"/>
      <c r="BG518" s="487"/>
      <c r="BH518" s="488"/>
      <c r="BI518" s="488"/>
      <c r="BJ518" s="488"/>
      <c r="BK518" s="489"/>
      <c r="BL518" s="488"/>
      <c r="BM518" s="488"/>
      <c r="BN518" s="488"/>
      <c r="BO518" s="488"/>
      <c r="BP518" s="490"/>
      <c r="BQ518" s="487"/>
      <c r="BR518" s="488"/>
      <c r="BS518" s="488"/>
      <c r="BT518" s="488"/>
      <c r="BU518" s="489"/>
      <c r="BV518" s="487"/>
      <c r="BW518" s="488"/>
      <c r="BX518" s="488"/>
      <c r="BY518" s="488"/>
      <c r="BZ518" s="489"/>
      <c r="CA518" s="26"/>
      <c r="CB518" s="488"/>
      <c r="CC518" s="488"/>
      <c r="CD518" s="488"/>
      <c r="CE518" s="488"/>
      <c r="CF518" s="490"/>
      <c r="CG518" s="487"/>
      <c r="CH518" s="488"/>
      <c r="CI518" s="488"/>
      <c r="CJ518" s="488"/>
      <c r="CK518" s="489"/>
      <c r="CL518" s="488"/>
      <c r="CM518" s="498"/>
      <c r="CN518" s="498"/>
      <c r="CO518" s="498"/>
      <c r="CP518" s="499"/>
      <c r="CQ518" s="487"/>
      <c r="CR518" s="498"/>
      <c r="CS518" s="498"/>
      <c r="CT518" s="498"/>
      <c r="CU518" s="500"/>
      <c r="CV518" s="488"/>
      <c r="CW518" s="498"/>
      <c r="CX518" s="498"/>
      <c r="CY518" s="498"/>
      <c r="CZ518" s="499"/>
      <c r="DA518" s="487"/>
      <c r="DB518" s="498"/>
      <c r="DC518" s="498"/>
      <c r="DD518" s="498"/>
      <c r="DE518" s="500"/>
      <c r="DF518" s="923"/>
      <c r="DG518" s="297"/>
      <c r="DH518" s="69"/>
      <c r="DI518" s="508"/>
      <c r="DJ518" s="509"/>
      <c r="DK518" s="509"/>
      <c r="DL518" s="510"/>
      <c r="DM518" s="511"/>
      <c r="DN518" s="511"/>
    </row>
    <row r="519" spans="1:118" ht="15" customHeight="1">
      <c r="A519" s="519"/>
      <c r="B519" s="519"/>
      <c r="C519" s="520"/>
      <c r="D519" s="919"/>
      <c r="E519" s="1068"/>
      <c r="F519" s="1069"/>
      <c r="G519" s="487"/>
      <c r="H519" s="488"/>
      <c r="I519" s="488"/>
      <c r="J519" s="488"/>
      <c r="K519" s="489"/>
      <c r="L519" s="488"/>
      <c r="M519" s="488"/>
      <c r="N519" s="488"/>
      <c r="O519" s="488"/>
      <c r="P519" s="490"/>
      <c r="Q519" s="487"/>
      <c r="R519" s="488"/>
      <c r="S519" s="488"/>
      <c r="T519" s="488"/>
      <c r="U519" s="489"/>
      <c r="V519" s="488"/>
      <c r="W519" s="488"/>
      <c r="X519" s="488"/>
      <c r="Y519" s="488"/>
      <c r="Z519" s="490"/>
      <c r="AA519" s="487"/>
      <c r="AB519" s="488"/>
      <c r="AC519" s="488"/>
      <c r="AD519" s="488"/>
      <c r="AE519" s="489"/>
      <c r="AF519" s="1"/>
      <c r="AG519" s="1"/>
      <c r="AH519" s="487"/>
      <c r="AI519" s="488"/>
      <c r="AJ519" s="488"/>
      <c r="AK519" s="488"/>
      <c r="AL519" s="489"/>
      <c r="AM519" s="487"/>
      <c r="AN519" s="488"/>
      <c r="AO519" s="488"/>
      <c r="AP519" s="488"/>
      <c r="AQ519" s="489"/>
      <c r="AR519" s="488"/>
      <c r="AS519" s="498"/>
      <c r="AT519" s="498"/>
      <c r="AU519" s="498"/>
      <c r="AV519" s="499"/>
      <c r="AW519" s="487"/>
      <c r="AX519" s="498"/>
      <c r="AY519" s="498"/>
      <c r="AZ519" s="498"/>
      <c r="BA519" s="500"/>
      <c r="BB519" s="488"/>
      <c r="BC519" s="488"/>
      <c r="BD519" s="488"/>
      <c r="BE519" s="488"/>
      <c r="BF519" s="490"/>
      <c r="BG519" s="487"/>
      <c r="BH519" s="488"/>
      <c r="BI519" s="488"/>
      <c r="BJ519" s="488"/>
      <c r="BK519" s="489"/>
      <c r="BL519" s="488"/>
      <c r="BM519" s="488"/>
      <c r="BN519" s="488"/>
      <c r="BO519" s="488"/>
      <c r="BP519" s="490"/>
      <c r="BQ519" s="487"/>
      <c r="BR519" s="488"/>
      <c r="BS519" s="488"/>
      <c r="BT519" s="488"/>
      <c r="BU519" s="489"/>
      <c r="BV519" s="487"/>
      <c r="BW519" s="488"/>
      <c r="BX519" s="488"/>
      <c r="BY519" s="488"/>
      <c r="BZ519" s="489"/>
      <c r="CA519" s="26"/>
      <c r="CB519" s="488"/>
      <c r="CC519" s="488"/>
      <c r="CD519" s="488"/>
      <c r="CE519" s="488"/>
      <c r="CF519" s="490"/>
      <c r="CG519" s="487"/>
      <c r="CH519" s="488"/>
      <c r="CI519" s="488"/>
      <c r="CJ519" s="488"/>
      <c r="CK519" s="489"/>
      <c r="CL519" s="488"/>
      <c r="CM519" s="498"/>
      <c r="CN519" s="498"/>
      <c r="CO519" s="498"/>
      <c r="CP519" s="499"/>
      <c r="CQ519" s="487"/>
      <c r="CR519" s="498"/>
      <c r="CS519" s="498"/>
      <c r="CT519" s="498"/>
      <c r="CU519" s="500"/>
      <c r="CV519" s="488"/>
      <c r="CW519" s="498"/>
      <c r="CX519" s="498"/>
      <c r="CY519" s="498"/>
      <c r="CZ519" s="499"/>
      <c r="DA519" s="487"/>
      <c r="DB519" s="498"/>
      <c r="DC519" s="498"/>
      <c r="DD519" s="498"/>
      <c r="DE519" s="500"/>
      <c r="DF519" s="923"/>
      <c r="DG519" s="297"/>
      <c r="DH519" s="69"/>
      <c r="DI519" s="508"/>
      <c r="DJ519" s="509"/>
      <c r="DK519" s="509"/>
      <c r="DL519" s="510"/>
      <c r="DM519" s="511"/>
      <c r="DN519" s="511"/>
    </row>
    <row r="520" spans="1:118" ht="15" customHeight="1" thickBot="1">
      <c r="A520" s="522"/>
      <c r="B520" s="522"/>
      <c r="C520" s="523"/>
      <c r="D520" s="920"/>
      <c r="E520" s="1077"/>
      <c r="F520" s="1078"/>
      <c r="G520" s="491"/>
      <c r="H520" s="492"/>
      <c r="I520" s="492"/>
      <c r="J520" s="492"/>
      <c r="K520" s="493"/>
      <c r="L520" s="492"/>
      <c r="M520" s="492"/>
      <c r="N520" s="492"/>
      <c r="O520" s="492"/>
      <c r="P520" s="494"/>
      <c r="Q520" s="491"/>
      <c r="R520" s="492"/>
      <c r="S520" s="492"/>
      <c r="T520" s="492"/>
      <c r="U520" s="493"/>
      <c r="V520" s="492"/>
      <c r="W520" s="492"/>
      <c r="X520" s="492"/>
      <c r="Y520" s="492"/>
      <c r="Z520" s="494"/>
      <c r="AA520" s="491"/>
      <c r="AB520" s="492"/>
      <c r="AC520" s="492"/>
      <c r="AD520" s="492"/>
      <c r="AE520" s="493"/>
      <c r="AF520" s="1"/>
      <c r="AG520" s="1"/>
      <c r="AH520" s="491"/>
      <c r="AI520" s="492"/>
      <c r="AJ520" s="492"/>
      <c r="AK520" s="492"/>
      <c r="AL520" s="493"/>
      <c r="AM520" s="491"/>
      <c r="AN520" s="492"/>
      <c r="AO520" s="492"/>
      <c r="AP520" s="492"/>
      <c r="AQ520" s="493"/>
      <c r="AR520" s="492"/>
      <c r="AS520" s="501"/>
      <c r="AT520" s="501"/>
      <c r="AU520" s="501"/>
      <c r="AV520" s="502"/>
      <c r="AW520" s="491"/>
      <c r="AX520" s="501"/>
      <c r="AY520" s="501"/>
      <c r="AZ520" s="501"/>
      <c r="BA520" s="503"/>
      <c r="BB520" s="492"/>
      <c r="BC520" s="492"/>
      <c r="BD520" s="492"/>
      <c r="BE520" s="492"/>
      <c r="BF520" s="494"/>
      <c r="BG520" s="491"/>
      <c r="BH520" s="492"/>
      <c r="BI520" s="492"/>
      <c r="BJ520" s="492"/>
      <c r="BK520" s="493"/>
      <c r="BL520" s="492"/>
      <c r="BM520" s="492"/>
      <c r="BN520" s="492"/>
      <c r="BO520" s="492"/>
      <c r="BP520" s="494"/>
      <c r="BQ520" s="491"/>
      <c r="BR520" s="492"/>
      <c r="BS520" s="492"/>
      <c r="BT520" s="492"/>
      <c r="BU520" s="493"/>
      <c r="BV520" s="491"/>
      <c r="BW520" s="492"/>
      <c r="BX520" s="492"/>
      <c r="BY520" s="492"/>
      <c r="BZ520" s="493"/>
      <c r="CA520" s="27"/>
      <c r="CB520" s="492"/>
      <c r="CC520" s="492"/>
      <c r="CD520" s="492"/>
      <c r="CE520" s="492"/>
      <c r="CF520" s="494"/>
      <c r="CG520" s="491"/>
      <c r="CH520" s="492"/>
      <c r="CI520" s="492"/>
      <c r="CJ520" s="492"/>
      <c r="CK520" s="493"/>
      <c r="CL520" s="492"/>
      <c r="CM520" s="501"/>
      <c r="CN520" s="501"/>
      <c r="CO520" s="501"/>
      <c r="CP520" s="502"/>
      <c r="CQ520" s="491"/>
      <c r="CR520" s="501"/>
      <c r="CS520" s="501"/>
      <c r="CT520" s="501"/>
      <c r="CU520" s="503"/>
      <c r="CV520" s="492"/>
      <c r="CW520" s="501"/>
      <c r="CX520" s="501"/>
      <c r="CY520" s="501"/>
      <c r="CZ520" s="502"/>
      <c r="DA520" s="491"/>
      <c r="DB520" s="501"/>
      <c r="DC520" s="501"/>
      <c r="DD520" s="501"/>
      <c r="DE520" s="503"/>
      <c r="DF520" s="922"/>
      <c r="DG520" s="298"/>
      <c r="DH520" s="70"/>
      <c r="DI520" s="512"/>
      <c r="DJ520" s="513"/>
      <c r="DK520" s="513"/>
      <c r="DL520" s="514"/>
      <c r="DM520" s="515"/>
      <c r="DN520" s="515"/>
    </row>
    <row r="521" spans="1:118" ht="15" customHeight="1">
      <c r="A521" s="516"/>
      <c r="B521" s="516"/>
      <c r="C521" s="517"/>
      <c r="D521" s="921"/>
      <c r="E521" s="1079"/>
      <c r="F521" s="1080"/>
      <c r="G521" s="486"/>
      <c r="H521" s="483"/>
      <c r="I521" s="483"/>
      <c r="J521" s="483"/>
      <c r="K521" s="484"/>
      <c r="L521" s="483"/>
      <c r="M521" s="483"/>
      <c r="N521" s="483"/>
      <c r="O521" s="483"/>
      <c r="P521" s="485"/>
      <c r="Q521" s="486"/>
      <c r="R521" s="483"/>
      <c r="S521" s="483"/>
      <c r="T521" s="483"/>
      <c r="U521" s="484"/>
      <c r="V521" s="483"/>
      <c r="W521" s="483"/>
      <c r="X521" s="483"/>
      <c r="Y521" s="483"/>
      <c r="Z521" s="485"/>
      <c r="AA521" s="486"/>
      <c r="AB521" s="483"/>
      <c r="AC521" s="483"/>
      <c r="AD521" s="483"/>
      <c r="AE521" s="484"/>
      <c r="AF521" s="1"/>
      <c r="AG521" s="1"/>
      <c r="AH521" s="486"/>
      <c r="AI521" s="483"/>
      <c r="AJ521" s="483"/>
      <c r="AK521" s="483"/>
      <c r="AL521" s="484"/>
      <c r="AM521" s="486"/>
      <c r="AN521" s="483"/>
      <c r="AO521" s="483"/>
      <c r="AP521" s="483"/>
      <c r="AQ521" s="484"/>
      <c r="AR521" s="483"/>
      <c r="AS521" s="495"/>
      <c r="AT521" s="495"/>
      <c r="AU521" s="495"/>
      <c r="AV521" s="496"/>
      <c r="AW521" s="486"/>
      <c r="AX521" s="495"/>
      <c r="AY521" s="495"/>
      <c r="AZ521" s="495"/>
      <c r="BA521" s="497"/>
      <c r="BB521" s="483"/>
      <c r="BC521" s="483"/>
      <c r="BD521" s="483"/>
      <c r="BE521" s="483"/>
      <c r="BF521" s="485"/>
      <c r="BG521" s="486"/>
      <c r="BH521" s="483"/>
      <c r="BI521" s="483"/>
      <c r="BJ521" s="483"/>
      <c r="BK521" s="484"/>
      <c r="BL521" s="483"/>
      <c r="BM521" s="483"/>
      <c r="BN521" s="483"/>
      <c r="BO521" s="483"/>
      <c r="BP521" s="485"/>
      <c r="BQ521" s="486"/>
      <c r="BR521" s="483"/>
      <c r="BS521" s="483"/>
      <c r="BT521" s="483"/>
      <c r="BU521" s="484"/>
      <c r="BV521" s="486"/>
      <c r="BW521" s="483"/>
      <c r="BX521" s="483"/>
      <c r="BY521" s="483"/>
      <c r="BZ521" s="484"/>
      <c r="CA521" s="25"/>
      <c r="CB521" s="483"/>
      <c r="CC521" s="483"/>
      <c r="CD521" s="483"/>
      <c r="CE521" s="483"/>
      <c r="CF521" s="485"/>
      <c r="CG521" s="486"/>
      <c r="CH521" s="483"/>
      <c r="CI521" s="483"/>
      <c r="CJ521" s="483"/>
      <c r="CK521" s="484"/>
      <c r="CL521" s="483"/>
      <c r="CM521" s="495"/>
      <c r="CN521" s="495"/>
      <c r="CO521" s="495"/>
      <c r="CP521" s="496"/>
      <c r="CQ521" s="486"/>
      <c r="CR521" s="495"/>
      <c r="CS521" s="495"/>
      <c r="CT521" s="495"/>
      <c r="CU521" s="497"/>
      <c r="CV521" s="483"/>
      <c r="CW521" s="495"/>
      <c r="CX521" s="495"/>
      <c r="CY521" s="495"/>
      <c r="CZ521" s="496"/>
      <c r="DA521" s="486"/>
      <c r="DB521" s="495"/>
      <c r="DC521" s="495"/>
      <c r="DD521" s="495"/>
      <c r="DE521" s="497"/>
      <c r="DF521" s="924"/>
      <c r="DG521" s="296"/>
      <c r="DH521" s="68"/>
      <c r="DI521" s="504"/>
      <c r="DJ521" s="505"/>
      <c r="DK521" s="505"/>
      <c r="DL521" s="506"/>
      <c r="DM521" s="507"/>
      <c r="DN521" s="507"/>
    </row>
    <row r="522" spans="1:118" ht="15" customHeight="1">
      <c r="A522" s="519"/>
      <c r="B522" s="519"/>
      <c r="C522" s="520"/>
      <c r="D522" s="919"/>
      <c r="E522" s="1068"/>
      <c r="F522" s="1069"/>
      <c r="G522" s="487"/>
      <c r="H522" s="488"/>
      <c r="I522" s="488"/>
      <c r="J522" s="488"/>
      <c r="K522" s="489"/>
      <c r="L522" s="488"/>
      <c r="M522" s="488"/>
      <c r="N522" s="488"/>
      <c r="O522" s="488"/>
      <c r="P522" s="490"/>
      <c r="Q522" s="487"/>
      <c r="R522" s="488"/>
      <c r="S522" s="488"/>
      <c r="T522" s="488"/>
      <c r="U522" s="489"/>
      <c r="V522" s="488"/>
      <c r="W522" s="488"/>
      <c r="X522" s="488"/>
      <c r="Y522" s="488"/>
      <c r="Z522" s="490"/>
      <c r="AA522" s="487"/>
      <c r="AB522" s="488"/>
      <c r="AC522" s="488"/>
      <c r="AD522" s="488"/>
      <c r="AE522" s="489"/>
      <c r="AF522" s="1"/>
      <c r="AG522" s="1"/>
      <c r="AH522" s="487"/>
      <c r="AI522" s="488"/>
      <c r="AJ522" s="488"/>
      <c r="AK522" s="488"/>
      <c r="AL522" s="489"/>
      <c r="AM522" s="487"/>
      <c r="AN522" s="488"/>
      <c r="AO522" s="488"/>
      <c r="AP522" s="488"/>
      <c r="AQ522" s="489"/>
      <c r="AR522" s="488"/>
      <c r="AS522" s="498"/>
      <c r="AT522" s="498"/>
      <c r="AU522" s="498"/>
      <c r="AV522" s="499"/>
      <c r="AW522" s="487"/>
      <c r="AX522" s="498"/>
      <c r="AY522" s="498"/>
      <c r="AZ522" s="498"/>
      <c r="BA522" s="500"/>
      <c r="BB522" s="488"/>
      <c r="BC522" s="488"/>
      <c r="BD522" s="488"/>
      <c r="BE522" s="488"/>
      <c r="BF522" s="490"/>
      <c r="BG522" s="487"/>
      <c r="BH522" s="488"/>
      <c r="BI522" s="488"/>
      <c r="BJ522" s="488"/>
      <c r="BK522" s="489"/>
      <c r="BL522" s="488"/>
      <c r="BM522" s="488"/>
      <c r="BN522" s="488"/>
      <c r="BO522" s="488"/>
      <c r="BP522" s="490"/>
      <c r="BQ522" s="487"/>
      <c r="BR522" s="488"/>
      <c r="BS522" s="488"/>
      <c r="BT522" s="488"/>
      <c r="BU522" s="489"/>
      <c r="BV522" s="487"/>
      <c r="BW522" s="488"/>
      <c r="BX522" s="488"/>
      <c r="BY522" s="488"/>
      <c r="BZ522" s="489"/>
      <c r="CA522" s="26"/>
      <c r="CB522" s="488"/>
      <c r="CC522" s="488"/>
      <c r="CD522" s="488"/>
      <c r="CE522" s="488"/>
      <c r="CF522" s="490"/>
      <c r="CG522" s="487"/>
      <c r="CH522" s="488"/>
      <c r="CI522" s="488"/>
      <c r="CJ522" s="488"/>
      <c r="CK522" s="489"/>
      <c r="CL522" s="488"/>
      <c r="CM522" s="498"/>
      <c r="CN522" s="498"/>
      <c r="CO522" s="498"/>
      <c r="CP522" s="499"/>
      <c r="CQ522" s="487"/>
      <c r="CR522" s="498"/>
      <c r="CS522" s="498"/>
      <c r="CT522" s="498"/>
      <c r="CU522" s="500"/>
      <c r="CV522" s="488"/>
      <c r="CW522" s="498"/>
      <c r="CX522" s="498"/>
      <c r="CY522" s="498"/>
      <c r="CZ522" s="499"/>
      <c r="DA522" s="487"/>
      <c r="DB522" s="498"/>
      <c r="DC522" s="498"/>
      <c r="DD522" s="498"/>
      <c r="DE522" s="500"/>
      <c r="DF522" s="923"/>
      <c r="DG522" s="297"/>
      <c r="DH522" s="69"/>
      <c r="DI522" s="508"/>
      <c r="DJ522" s="509"/>
      <c r="DK522" s="509"/>
      <c r="DL522" s="510"/>
      <c r="DM522" s="511"/>
      <c r="DN522" s="511"/>
    </row>
    <row r="523" spans="1:118" ht="15" customHeight="1">
      <c r="A523" s="519"/>
      <c r="B523" s="519"/>
      <c r="C523" s="520"/>
      <c r="D523" s="919"/>
      <c r="E523" s="1068"/>
      <c r="F523" s="1069"/>
      <c r="G523" s="487"/>
      <c r="H523" s="488"/>
      <c r="I523" s="488"/>
      <c r="J523" s="488"/>
      <c r="K523" s="489"/>
      <c r="L523" s="488"/>
      <c r="M523" s="488"/>
      <c r="N523" s="488"/>
      <c r="O523" s="488"/>
      <c r="P523" s="490"/>
      <c r="Q523" s="487"/>
      <c r="R523" s="488"/>
      <c r="S523" s="488"/>
      <c r="T523" s="488"/>
      <c r="U523" s="489"/>
      <c r="V523" s="488"/>
      <c r="W523" s="488"/>
      <c r="X523" s="488"/>
      <c r="Y523" s="488"/>
      <c r="Z523" s="490"/>
      <c r="AA523" s="487"/>
      <c r="AB523" s="488"/>
      <c r="AC523" s="488"/>
      <c r="AD523" s="488"/>
      <c r="AE523" s="489"/>
      <c r="AF523" s="1"/>
      <c r="AG523" s="1"/>
      <c r="AH523" s="487"/>
      <c r="AI523" s="488"/>
      <c r="AJ523" s="488"/>
      <c r="AK523" s="488"/>
      <c r="AL523" s="489"/>
      <c r="AM523" s="487"/>
      <c r="AN523" s="488"/>
      <c r="AO523" s="488"/>
      <c r="AP523" s="488"/>
      <c r="AQ523" s="489"/>
      <c r="AR523" s="488"/>
      <c r="AS523" s="498"/>
      <c r="AT523" s="498"/>
      <c r="AU523" s="498"/>
      <c r="AV523" s="499"/>
      <c r="AW523" s="487"/>
      <c r="AX523" s="498"/>
      <c r="AY523" s="498"/>
      <c r="AZ523" s="498"/>
      <c r="BA523" s="500"/>
      <c r="BB523" s="488"/>
      <c r="BC523" s="488"/>
      <c r="BD523" s="488"/>
      <c r="BE523" s="488"/>
      <c r="BF523" s="490"/>
      <c r="BG523" s="487"/>
      <c r="BH523" s="488"/>
      <c r="BI523" s="488"/>
      <c r="BJ523" s="488"/>
      <c r="BK523" s="489"/>
      <c r="BL523" s="488"/>
      <c r="BM523" s="488"/>
      <c r="BN523" s="488"/>
      <c r="BO523" s="488"/>
      <c r="BP523" s="490"/>
      <c r="BQ523" s="487"/>
      <c r="BR523" s="488"/>
      <c r="BS523" s="488"/>
      <c r="BT523" s="488"/>
      <c r="BU523" s="489"/>
      <c r="BV523" s="487"/>
      <c r="BW523" s="488"/>
      <c r="BX523" s="488"/>
      <c r="BY523" s="488"/>
      <c r="BZ523" s="489"/>
      <c r="CA523" s="26"/>
      <c r="CB523" s="488"/>
      <c r="CC523" s="488"/>
      <c r="CD523" s="488"/>
      <c r="CE523" s="488"/>
      <c r="CF523" s="490"/>
      <c r="CG523" s="487"/>
      <c r="CH523" s="488"/>
      <c r="CI523" s="488"/>
      <c r="CJ523" s="488"/>
      <c r="CK523" s="489"/>
      <c r="CL523" s="488"/>
      <c r="CM523" s="498"/>
      <c r="CN523" s="498"/>
      <c r="CO523" s="498"/>
      <c r="CP523" s="499"/>
      <c r="CQ523" s="487"/>
      <c r="CR523" s="498"/>
      <c r="CS523" s="498"/>
      <c r="CT523" s="498"/>
      <c r="CU523" s="500"/>
      <c r="CV523" s="488"/>
      <c r="CW523" s="498"/>
      <c r="CX523" s="498"/>
      <c r="CY523" s="498"/>
      <c r="CZ523" s="499"/>
      <c r="DA523" s="487"/>
      <c r="DB523" s="498"/>
      <c r="DC523" s="498"/>
      <c r="DD523" s="498"/>
      <c r="DE523" s="500"/>
      <c r="DF523" s="923"/>
      <c r="DG523" s="297"/>
      <c r="DH523" s="69"/>
      <c r="DI523" s="508"/>
      <c r="DJ523" s="509"/>
      <c r="DK523" s="509"/>
      <c r="DL523" s="510"/>
      <c r="DM523" s="511"/>
      <c r="DN523" s="511"/>
    </row>
    <row r="524" spans="1:118" ht="15" customHeight="1">
      <c r="A524" s="519"/>
      <c r="B524" s="519"/>
      <c r="C524" s="520"/>
      <c r="D524" s="919"/>
      <c r="E524" s="1068"/>
      <c r="F524" s="1069"/>
      <c r="G524" s="487"/>
      <c r="H524" s="488"/>
      <c r="I524" s="488"/>
      <c r="J524" s="488"/>
      <c r="K524" s="489"/>
      <c r="L524" s="488"/>
      <c r="M524" s="488"/>
      <c r="N524" s="488"/>
      <c r="O524" s="488"/>
      <c r="P524" s="490"/>
      <c r="Q524" s="487"/>
      <c r="R524" s="488"/>
      <c r="S524" s="488"/>
      <c r="T524" s="488"/>
      <c r="U524" s="489"/>
      <c r="V524" s="488"/>
      <c r="W524" s="488"/>
      <c r="X524" s="488"/>
      <c r="Y524" s="488"/>
      <c r="Z524" s="490"/>
      <c r="AA524" s="487"/>
      <c r="AB524" s="488"/>
      <c r="AC524" s="488"/>
      <c r="AD524" s="488"/>
      <c r="AE524" s="489"/>
      <c r="AF524" s="1"/>
      <c r="AG524" s="1"/>
      <c r="AH524" s="487"/>
      <c r="AI524" s="488"/>
      <c r="AJ524" s="488"/>
      <c r="AK524" s="488"/>
      <c r="AL524" s="489"/>
      <c r="AM524" s="487"/>
      <c r="AN524" s="488"/>
      <c r="AO524" s="488"/>
      <c r="AP524" s="488"/>
      <c r="AQ524" s="489"/>
      <c r="AR524" s="488"/>
      <c r="AS524" s="498"/>
      <c r="AT524" s="498"/>
      <c r="AU524" s="498"/>
      <c r="AV524" s="499"/>
      <c r="AW524" s="487"/>
      <c r="AX524" s="498"/>
      <c r="AY524" s="498"/>
      <c r="AZ524" s="498"/>
      <c r="BA524" s="500"/>
      <c r="BB524" s="488"/>
      <c r="BC524" s="488"/>
      <c r="BD524" s="488"/>
      <c r="BE524" s="488"/>
      <c r="BF524" s="490"/>
      <c r="BG524" s="487"/>
      <c r="BH524" s="488"/>
      <c r="BI524" s="488"/>
      <c r="BJ524" s="488"/>
      <c r="BK524" s="489"/>
      <c r="BL524" s="488"/>
      <c r="BM524" s="488"/>
      <c r="BN524" s="488"/>
      <c r="BO524" s="488"/>
      <c r="BP524" s="490"/>
      <c r="BQ524" s="487"/>
      <c r="BR524" s="488"/>
      <c r="BS524" s="488"/>
      <c r="BT524" s="488"/>
      <c r="BU524" s="489"/>
      <c r="BV524" s="487"/>
      <c r="BW524" s="488"/>
      <c r="BX524" s="488"/>
      <c r="BY524" s="488"/>
      <c r="BZ524" s="489"/>
      <c r="CA524" s="26"/>
      <c r="CB524" s="488"/>
      <c r="CC524" s="488"/>
      <c r="CD524" s="488"/>
      <c r="CE524" s="488"/>
      <c r="CF524" s="490"/>
      <c r="CG524" s="487"/>
      <c r="CH524" s="488"/>
      <c r="CI524" s="488"/>
      <c r="CJ524" s="488"/>
      <c r="CK524" s="489"/>
      <c r="CL524" s="488"/>
      <c r="CM524" s="498"/>
      <c r="CN524" s="498"/>
      <c r="CO524" s="498"/>
      <c r="CP524" s="499"/>
      <c r="CQ524" s="487"/>
      <c r="CR524" s="498"/>
      <c r="CS524" s="498"/>
      <c r="CT524" s="498"/>
      <c r="CU524" s="500"/>
      <c r="CV524" s="488"/>
      <c r="CW524" s="498"/>
      <c r="CX524" s="498"/>
      <c r="CY524" s="498"/>
      <c r="CZ524" s="499"/>
      <c r="DA524" s="487"/>
      <c r="DB524" s="498"/>
      <c r="DC524" s="498"/>
      <c r="DD524" s="498"/>
      <c r="DE524" s="500"/>
      <c r="DF524" s="923"/>
      <c r="DG524" s="297"/>
      <c r="DH524" s="69"/>
      <c r="DI524" s="508"/>
      <c r="DJ524" s="509"/>
      <c r="DK524" s="509"/>
      <c r="DL524" s="510"/>
      <c r="DM524" s="511"/>
      <c r="DN524" s="511"/>
    </row>
    <row r="525" spans="1:118" ht="15" customHeight="1" thickBot="1">
      <c r="A525" s="522"/>
      <c r="B525" s="522"/>
      <c r="C525" s="523"/>
      <c r="D525" s="920"/>
      <c r="E525" s="1077"/>
      <c r="F525" s="1078"/>
      <c r="G525" s="491"/>
      <c r="H525" s="492"/>
      <c r="I525" s="492"/>
      <c r="J525" s="492"/>
      <c r="K525" s="493"/>
      <c r="L525" s="492"/>
      <c r="M525" s="492"/>
      <c r="N525" s="492"/>
      <c r="O525" s="492"/>
      <c r="P525" s="494"/>
      <c r="Q525" s="491"/>
      <c r="R525" s="492"/>
      <c r="S525" s="492"/>
      <c r="T525" s="492"/>
      <c r="U525" s="493"/>
      <c r="V525" s="492"/>
      <c r="W525" s="492"/>
      <c r="X525" s="492"/>
      <c r="Y525" s="492"/>
      <c r="Z525" s="494"/>
      <c r="AA525" s="491"/>
      <c r="AB525" s="492"/>
      <c r="AC525" s="492"/>
      <c r="AD525" s="492"/>
      <c r="AE525" s="493"/>
      <c r="AF525" s="1"/>
      <c r="AG525" s="1"/>
      <c r="AH525" s="491"/>
      <c r="AI525" s="492"/>
      <c r="AJ525" s="492"/>
      <c r="AK525" s="492"/>
      <c r="AL525" s="493"/>
      <c r="AM525" s="491"/>
      <c r="AN525" s="492"/>
      <c r="AO525" s="492"/>
      <c r="AP525" s="492"/>
      <c r="AQ525" s="493"/>
      <c r="AR525" s="492"/>
      <c r="AS525" s="501"/>
      <c r="AT525" s="501"/>
      <c r="AU525" s="501"/>
      <c r="AV525" s="502"/>
      <c r="AW525" s="491"/>
      <c r="AX525" s="501"/>
      <c r="AY525" s="501"/>
      <c r="AZ525" s="501"/>
      <c r="BA525" s="503"/>
      <c r="BB525" s="492"/>
      <c r="BC525" s="492"/>
      <c r="BD525" s="492"/>
      <c r="BE525" s="492"/>
      <c r="BF525" s="494"/>
      <c r="BG525" s="491"/>
      <c r="BH525" s="492"/>
      <c r="BI525" s="492"/>
      <c r="BJ525" s="492"/>
      <c r="BK525" s="493"/>
      <c r="BL525" s="492"/>
      <c r="BM525" s="492"/>
      <c r="BN525" s="492"/>
      <c r="BO525" s="492"/>
      <c r="BP525" s="494"/>
      <c r="BQ525" s="491"/>
      <c r="BR525" s="492"/>
      <c r="BS525" s="492"/>
      <c r="BT525" s="492"/>
      <c r="BU525" s="493"/>
      <c r="BV525" s="491"/>
      <c r="BW525" s="492"/>
      <c r="BX525" s="492"/>
      <c r="BY525" s="492"/>
      <c r="BZ525" s="493"/>
      <c r="CA525" s="27"/>
      <c r="CB525" s="492"/>
      <c r="CC525" s="492"/>
      <c r="CD525" s="492"/>
      <c r="CE525" s="492"/>
      <c r="CF525" s="494"/>
      <c r="CG525" s="491"/>
      <c r="CH525" s="492"/>
      <c r="CI525" s="492"/>
      <c r="CJ525" s="492"/>
      <c r="CK525" s="493"/>
      <c r="CL525" s="492"/>
      <c r="CM525" s="501"/>
      <c r="CN525" s="501"/>
      <c r="CO525" s="501"/>
      <c r="CP525" s="502"/>
      <c r="CQ525" s="491"/>
      <c r="CR525" s="501"/>
      <c r="CS525" s="501"/>
      <c r="CT525" s="501"/>
      <c r="CU525" s="503"/>
      <c r="CV525" s="492"/>
      <c r="CW525" s="501"/>
      <c r="CX525" s="501"/>
      <c r="CY525" s="501"/>
      <c r="CZ525" s="502"/>
      <c r="DA525" s="491"/>
      <c r="DB525" s="501"/>
      <c r="DC525" s="501"/>
      <c r="DD525" s="501"/>
      <c r="DE525" s="503"/>
      <c r="DF525" s="922"/>
      <c r="DG525" s="298"/>
      <c r="DH525" s="70"/>
      <c r="DI525" s="512"/>
      <c r="DJ525" s="513"/>
      <c r="DK525" s="513"/>
      <c r="DL525" s="514"/>
      <c r="DM525" s="515"/>
      <c r="DN525" s="515"/>
    </row>
    <row r="526" spans="1:118" ht="15" customHeight="1">
      <c r="A526" s="516"/>
      <c r="B526" s="516"/>
      <c r="C526" s="517"/>
      <c r="D526" s="921"/>
      <c r="E526" s="1079"/>
      <c r="F526" s="1080"/>
      <c r="G526" s="486"/>
      <c r="H526" s="483"/>
      <c r="I526" s="483"/>
      <c r="J526" s="483"/>
      <c r="K526" s="484"/>
      <c r="L526" s="483"/>
      <c r="M526" s="483"/>
      <c r="N526" s="483"/>
      <c r="O526" s="483"/>
      <c r="P526" s="485"/>
      <c r="Q526" s="486"/>
      <c r="R526" s="483"/>
      <c r="S526" s="483"/>
      <c r="T526" s="483"/>
      <c r="U526" s="484"/>
      <c r="V526" s="483"/>
      <c r="W526" s="483"/>
      <c r="X526" s="483"/>
      <c r="Y526" s="483"/>
      <c r="Z526" s="485"/>
      <c r="AA526" s="486"/>
      <c r="AB526" s="483"/>
      <c r="AC526" s="483"/>
      <c r="AD526" s="483"/>
      <c r="AE526" s="484"/>
      <c r="AF526" s="1"/>
      <c r="AG526" s="1"/>
      <c r="AH526" s="486"/>
      <c r="AI526" s="483"/>
      <c r="AJ526" s="483"/>
      <c r="AK526" s="483"/>
      <c r="AL526" s="484"/>
      <c r="AM526" s="486"/>
      <c r="AN526" s="483"/>
      <c r="AO526" s="483"/>
      <c r="AP526" s="483"/>
      <c r="AQ526" s="484"/>
      <c r="AR526" s="483"/>
      <c r="AS526" s="495"/>
      <c r="AT526" s="495"/>
      <c r="AU526" s="495"/>
      <c r="AV526" s="496"/>
      <c r="AW526" s="486"/>
      <c r="AX526" s="495"/>
      <c r="AY526" s="495"/>
      <c r="AZ526" s="495"/>
      <c r="BA526" s="497"/>
      <c r="BB526" s="483"/>
      <c r="BC526" s="483"/>
      <c r="BD526" s="483"/>
      <c r="BE526" s="483"/>
      <c r="BF526" s="485"/>
      <c r="BG526" s="486"/>
      <c r="BH526" s="483"/>
      <c r="BI526" s="483"/>
      <c r="BJ526" s="483"/>
      <c r="BK526" s="484"/>
      <c r="BL526" s="483"/>
      <c r="BM526" s="483"/>
      <c r="BN526" s="483"/>
      <c r="BO526" s="483"/>
      <c r="BP526" s="485"/>
      <c r="BQ526" s="486"/>
      <c r="BR526" s="483"/>
      <c r="BS526" s="483"/>
      <c r="BT526" s="483"/>
      <c r="BU526" s="484"/>
      <c r="BV526" s="486"/>
      <c r="BW526" s="483"/>
      <c r="BX526" s="483"/>
      <c r="BY526" s="483"/>
      <c r="BZ526" s="484"/>
      <c r="CA526" s="25"/>
      <c r="CB526" s="483"/>
      <c r="CC526" s="483"/>
      <c r="CD526" s="483"/>
      <c r="CE526" s="483"/>
      <c r="CF526" s="485"/>
      <c r="CG526" s="486"/>
      <c r="CH526" s="483"/>
      <c r="CI526" s="483"/>
      <c r="CJ526" s="483"/>
      <c r="CK526" s="484"/>
      <c r="CL526" s="483"/>
      <c r="CM526" s="495"/>
      <c r="CN526" s="495"/>
      <c r="CO526" s="495"/>
      <c r="CP526" s="496"/>
      <c r="CQ526" s="486"/>
      <c r="CR526" s="495"/>
      <c r="CS526" s="495"/>
      <c r="CT526" s="495"/>
      <c r="CU526" s="497"/>
      <c r="CV526" s="483"/>
      <c r="CW526" s="495"/>
      <c r="CX526" s="495"/>
      <c r="CY526" s="495"/>
      <c r="CZ526" s="496"/>
      <c r="DA526" s="486"/>
      <c r="DB526" s="495"/>
      <c r="DC526" s="495"/>
      <c r="DD526" s="495"/>
      <c r="DE526" s="497"/>
      <c r="DF526" s="924"/>
      <c r="DG526" s="296"/>
      <c r="DH526" s="68"/>
      <c r="DI526" s="504"/>
      <c r="DJ526" s="505"/>
      <c r="DK526" s="505"/>
      <c r="DL526" s="506"/>
      <c r="DM526" s="507"/>
      <c r="DN526" s="507"/>
    </row>
    <row r="527" spans="1:118" ht="15" customHeight="1">
      <c r="A527" s="519"/>
      <c r="B527" s="519"/>
      <c r="C527" s="520"/>
      <c r="D527" s="919"/>
      <c r="E527" s="1068"/>
      <c r="F527" s="1069"/>
      <c r="G527" s="487"/>
      <c r="H527" s="488"/>
      <c r="I527" s="488"/>
      <c r="J527" s="488"/>
      <c r="K527" s="489"/>
      <c r="L527" s="488"/>
      <c r="M527" s="488"/>
      <c r="N527" s="488"/>
      <c r="O527" s="488"/>
      <c r="P527" s="490"/>
      <c r="Q527" s="487"/>
      <c r="R527" s="488"/>
      <c r="S527" s="488"/>
      <c r="T527" s="488"/>
      <c r="U527" s="489"/>
      <c r="V527" s="488"/>
      <c r="W527" s="488"/>
      <c r="X527" s="488"/>
      <c r="Y527" s="488"/>
      <c r="Z527" s="490"/>
      <c r="AA527" s="487"/>
      <c r="AB527" s="488"/>
      <c r="AC527" s="488"/>
      <c r="AD527" s="488"/>
      <c r="AE527" s="489"/>
      <c r="AF527" s="1"/>
      <c r="AG527" s="1"/>
      <c r="AH527" s="487"/>
      <c r="AI527" s="488"/>
      <c r="AJ527" s="488"/>
      <c r="AK527" s="488"/>
      <c r="AL527" s="489"/>
      <c r="AM527" s="487"/>
      <c r="AN527" s="488"/>
      <c r="AO527" s="488"/>
      <c r="AP527" s="488"/>
      <c r="AQ527" s="489"/>
      <c r="AR527" s="488"/>
      <c r="AS527" s="498"/>
      <c r="AT527" s="498"/>
      <c r="AU527" s="498"/>
      <c r="AV527" s="499"/>
      <c r="AW527" s="487"/>
      <c r="AX527" s="498"/>
      <c r="AY527" s="498"/>
      <c r="AZ527" s="498"/>
      <c r="BA527" s="500"/>
      <c r="BB527" s="488"/>
      <c r="BC527" s="488"/>
      <c r="BD527" s="488"/>
      <c r="BE527" s="488"/>
      <c r="BF527" s="490"/>
      <c r="BG527" s="487"/>
      <c r="BH527" s="488"/>
      <c r="BI527" s="488"/>
      <c r="BJ527" s="488"/>
      <c r="BK527" s="489"/>
      <c r="BL527" s="488"/>
      <c r="BM527" s="488"/>
      <c r="BN527" s="488"/>
      <c r="BO527" s="488"/>
      <c r="BP527" s="490"/>
      <c r="BQ527" s="487"/>
      <c r="BR527" s="488"/>
      <c r="BS527" s="488"/>
      <c r="BT527" s="488"/>
      <c r="BU527" s="489"/>
      <c r="BV527" s="487"/>
      <c r="BW527" s="488"/>
      <c r="BX527" s="488"/>
      <c r="BY527" s="488"/>
      <c r="BZ527" s="489"/>
      <c r="CA527" s="26"/>
      <c r="CB527" s="488"/>
      <c r="CC527" s="488"/>
      <c r="CD527" s="488"/>
      <c r="CE527" s="488"/>
      <c r="CF527" s="490"/>
      <c r="CG527" s="487"/>
      <c r="CH527" s="488"/>
      <c r="CI527" s="488"/>
      <c r="CJ527" s="488"/>
      <c r="CK527" s="489"/>
      <c r="CL527" s="488"/>
      <c r="CM527" s="498"/>
      <c r="CN527" s="498"/>
      <c r="CO527" s="498"/>
      <c r="CP527" s="499"/>
      <c r="CQ527" s="487"/>
      <c r="CR527" s="498"/>
      <c r="CS527" s="498"/>
      <c r="CT527" s="498"/>
      <c r="CU527" s="500"/>
      <c r="CV527" s="488"/>
      <c r="CW527" s="498"/>
      <c r="CX527" s="498"/>
      <c r="CY527" s="498"/>
      <c r="CZ527" s="499"/>
      <c r="DA527" s="487"/>
      <c r="DB527" s="498"/>
      <c r="DC527" s="498"/>
      <c r="DD527" s="498"/>
      <c r="DE527" s="500"/>
      <c r="DF527" s="923"/>
      <c r="DG527" s="297"/>
      <c r="DH527" s="69"/>
      <c r="DI527" s="508"/>
      <c r="DJ527" s="509"/>
      <c r="DK527" s="509"/>
      <c r="DL527" s="510"/>
      <c r="DM527" s="511"/>
      <c r="DN527" s="511"/>
    </row>
    <row r="528" spans="1:118" ht="15" customHeight="1">
      <c r="A528" s="519"/>
      <c r="B528" s="519"/>
      <c r="C528" s="520"/>
      <c r="D528" s="919"/>
      <c r="E528" s="1068"/>
      <c r="F528" s="1069"/>
      <c r="G528" s="487"/>
      <c r="H528" s="488"/>
      <c r="I528" s="488"/>
      <c r="J528" s="488"/>
      <c r="K528" s="489"/>
      <c r="L528" s="488"/>
      <c r="M528" s="488"/>
      <c r="N528" s="488"/>
      <c r="O528" s="488"/>
      <c r="P528" s="490"/>
      <c r="Q528" s="487"/>
      <c r="R528" s="488"/>
      <c r="S528" s="488"/>
      <c r="T528" s="488"/>
      <c r="U528" s="489"/>
      <c r="V528" s="488"/>
      <c r="W528" s="488"/>
      <c r="X528" s="488"/>
      <c r="Y528" s="488"/>
      <c r="Z528" s="490"/>
      <c r="AA528" s="487"/>
      <c r="AB528" s="488"/>
      <c r="AC528" s="488"/>
      <c r="AD528" s="488"/>
      <c r="AE528" s="489"/>
      <c r="AF528" s="1"/>
      <c r="AG528" s="1"/>
      <c r="AH528" s="487"/>
      <c r="AI528" s="488"/>
      <c r="AJ528" s="488"/>
      <c r="AK528" s="488"/>
      <c r="AL528" s="489"/>
      <c r="AM528" s="487"/>
      <c r="AN528" s="488"/>
      <c r="AO528" s="488"/>
      <c r="AP528" s="488"/>
      <c r="AQ528" s="489"/>
      <c r="AR528" s="488"/>
      <c r="AS528" s="498"/>
      <c r="AT528" s="498"/>
      <c r="AU528" s="498"/>
      <c r="AV528" s="499"/>
      <c r="AW528" s="487"/>
      <c r="AX528" s="498"/>
      <c r="AY528" s="498"/>
      <c r="AZ528" s="498"/>
      <c r="BA528" s="500"/>
      <c r="BB528" s="488"/>
      <c r="BC528" s="488"/>
      <c r="BD528" s="488"/>
      <c r="BE528" s="488"/>
      <c r="BF528" s="490"/>
      <c r="BG528" s="487"/>
      <c r="BH528" s="488"/>
      <c r="BI528" s="488"/>
      <c r="BJ528" s="488"/>
      <c r="BK528" s="489"/>
      <c r="BL528" s="488"/>
      <c r="BM528" s="488"/>
      <c r="BN528" s="488"/>
      <c r="BO528" s="488"/>
      <c r="BP528" s="490"/>
      <c r="BQ528" s="487"/>
      <c r="BR528" s="488"/>
      <c r="BS528" s="488"/>
      <c r="BT528" s="488"/>
      <c r="BU528" s="489"/>
      <c r="BV528" s="487"/>
      <c r="BW528" s="488"/>
      <c r="BX528" s="488"/>
      <c r="BY528" s="488"/>
      <c r="BZ528" s="489"/>
      <c r="CA528" s="26"/>
      <c r="CB528" s="488"/>
      <c r="CC528" s="488"/>
      <c r="CD528" s="488"/>
      <c r="CE528" s="488"/>
      <c r="CF528" s="490"/>
      <c r="CG528" s="487"/>
      <c r="CH528" s="488"/>
      <c r="CI528" s="488"/>
      <c r="CJ528" s="488"/>
      <c r="CK528" s="489"/>
      <c r="CL528" s="488"/>
      <c r="CM528" s="498"/>
      <c r="CN528" s="498"/>
      <c r="CO528" s="498"/>
      <c r="CP528" s="499"/>
      <c r="CQ528" s="487"/>
      <c r="CR528" s="498"/>
      <c r="CS528" s="498"/>
      <c r="CT528" s="498"/>
      <c r="CU528" s="500"/>
      <c r="CV528" s="488"/>
      <c r="CW528" s="498"/>
      <c r="CX528" s="498"/>
      <c r="CY528" s="498"/>
      <c r="CZ528" s="499"/>
      <c r="DA528" s="487"/>
      <c r="DB528" s="498"/>
      <c r="DC528" s="498"/>
      <c r="DD528" s="498"/>
      <c r="DE528" s="500"/>
      <c r="DF528" s="923"/>
      <c r="DG528" s="297"/>
      <c r="DH528" s="69"/>
      <c r="DI528" s="508"/>
      <c r="DJ528" s="509"/>
      <c r="DK528" s="509"/>
      <c r="DL528" s="510"/>
      <c r="DM528" s="511"/>
      <c r="DN528" s="511"/>
    </row>
    <row r="529" spans="1:118" ht="15" customHeight="1">
      <c r="A529" s="519"/>
      <c r="B529" s="519"/>
      <c r="C529" s="520"/>
      <c r="D529" s="919"/>
      <c r="E529" s="1068"/>
      <c r="F529" s="1069"/>
      <c r="G529" s="487"/>
      <c r="H529" s="488"/>
      <c r="I529" s="488"/>
      <c r="J529" s="488"/>
      <c r="K529" s="489"/>
      <c r="L529" s="488"/>
      <c r="M529" s="488"/>
      <c r="N529" s="488"/>
      <c r="O529" s="488"/>
      <c r="P529" s="490"/>
      <c r="Q529" s="487"/>
      <c r="R529" s="488"/>
      <c r="S529" s="488"/>
      <c r="T529" s="488"/>
      <c r="U529" s="489"/>
      <c r="V529" s="488"/>
      <c r="W529" s="488"/>
      <c r="X529" s="488"/>
      <c r="Y529" s="488"/>
      <c r="Z529" s="490"/>
      <c r="AA529" s="487"/>
      <c r="AB529" s="488"/>
      <c r="AC529" s="488"/>
      <c r="AD529" s="488"/>
      <c r="AE529" s="489"/>
      <c r="AF529" s="1"/>
      <c r="AG529" s="1"/>
      <c r="AH529" s="487"/>
      <c r="AI529" s="488"/>
      <c r="AJ529" s="488"/>
      <c r="AK529" s="488"/>
      <c r="AL529" s="489"/>
      <c r="AM529" s="487"/>
      <c r="AN529" s="488"/>
      <c r="AO529" s="488"/>
      <c r="AP529" s="488"/>
      <c r="AQ529" s="489"/>
      <c r="AR529" s="488"/>
      <c r="AS529" s="498"/>
      <c r="AT529" s="498"/>
      <c r="AU529" s="498"/>
      <c r="AV529" s="499"/>
      <c r="AW529" s="487"/>
      <c r="AX529" s="498"/>
      <c r="AY529" s="498"/>
      <c r="AZ529" s="498"/>
      <c r="BA529" s="500"/>
      <c r="BB529" s="488"/>
      <c r="BC529" s="488"/>
      <c r="BD529" s="488"/>
      <c r="BE529" s="488"/>
      <c r="BF529" s="490"/>
      <c r="BG529" s="487"/>
      <c r="BH529" s="488"/>
      <c r="BI529" s="488"/>
      <c r="BJ529" s="488"/>
      <c r="BK529" s="489"/>
      <c r="BL529" s="488"/>
      <c r="BM529" s="488"/>
      <c r="BN529" s="488"/>
      <c r="BO529" s="488"/>
      <c r="BP529" s="490"/>
      <c r="BQ529" s="487"/>
      <c r="BR529" s="488"/>
      <c r="BS529" s="488"/>
      <c r="BT529" s="488"/>
      <c r="BU529" s="489"/>
      <c r="BV529" s="487"/>
      <c r="BW529" s="488"/>
      <c r="BX529" s="488"/>
      <c r="BY529" s="488"/>
      <c r="BZ529" s="489"/>
      <c r="CA529" s="26"/>
      <c r="CB529" s="488"/>
      <c r="CC529" s="488"/>
      <c r="CD529" s="488"/>
      <c r="CE529" s="488"/>
      <c r="CF529" s="490"/>
      <c r="CG529" s="487"/>
      <c r="CH529" s="488"/>
      <c r="CI529" s="488"/>
      <c r="CJ529" s="488"/>
      <c r="CK529" s="489"/>
      <c r="CL529" s="488"/>
      <c r="CM529" s="498"/>
      <c r="CN529" s="498"/>
      <c r="CO529" s="498"/>
      <c r="CP529" s="499"/>
      <c r="CQ529" s="487"/>
      <c r="CR529" s="498"/>
      <c r="CS529" s="498"/>
      <c r="CT529" s="498"/>
      <c r="CU529" s="500"/>
      <c r="CV529" s="488"/>
      <c r="CW529" s="498"/>
      <c r="CX529" s="498"/>
      <c r="CY529" s="498"/>
      <c r="CZ529" s="499"/>
      <c r="DA529" s="487"/>
      <c r="DB529" s="498"/>
      <c r="DC529" s="498"/>
      <c r="DD529" s="498"/>
      <c r="DE529" s="500"/>
      <c r="DF529" s="923"/>
      <c r="DG529" s="297"/>
      <c r="DH529" s="69"/>
      <c r="DI529" s="508"/>
      <c r="DJ529" s="509"/>
      <c r="DK529" s="509"/>
      <c r="DL529" s="510"/>
      <c r="DM529" s="511"/>
      <c r="DN529" s="511"/>
    </row>
    <row r="530" spans="1:118" ht="15" customHeight="1" thickBot="1">
      <c r="A530" s="522"/>
      <c r="B530" s="522"/>
      <c r="C530" s="523"/>
      <c r="D530" s="920"/>
      <c r="E530" s="1077"/>
      <c r="F530" s="1078"/>
      <c r="G530" s="491"/>
      <c r="H530" s="492"/>
      <c r="I530" s="492"/>
      <c r="J530" s="492"/>
      <c r="K530" s="493"/>
      <c r="L530" s="492"/>
      <c r="M530" s="492"/>
      <c r="N530" s="492"/>
      <c r="O530" s="492"/>
      <c r="P530" s="494"/>
      <c r="Q530" s="491"/>
      <c r="R530" s="492"/>
      <c r="S530" s="492"/>
      <c r="T530" s="492"/>
      <c r="U530" s="493"/>
      <c r="V530" s="492"/>
      <c r="W530" s="492"/>
      <c r="X530" s="492"/>
      <c r="Y530" s="492"/>
      <c r="Z530" s="494"/>
      <c r="AA530" s="491"/>
      <c r="AB530" s="492"/>
      <c r="AC530" s="492"/>
      <c r="AD530" s="492"/>
      <c r="AE530" s="493"/>
      <c r="AF530" s="1"/>
      <c r="AG530" s="1"/>
      <c r="AH530" s="491"/>
      <c r="AI530" s="492"/>
      <c r="AJ530" s="492"/>
      <c r="AK530" s="492"/>
      <c r="AL530" s="493"/>
      <c r="AM530" s="491"/>
      <c r="AN530" s="492"/>
      <c r="AO530" s="492"/>
      <c r="AP530" s="492"/>
      <c r="AQ530" s="493"/>
      <c r="AR530" s="492"/>
      <c r="AS530" s="501"/>
      <c r="AT530" s="501"/>
      <c r="AU530" s="501"/>
      <c r="AV530" s="502"/>
      <c r="AW530" s="491"/>
      <c r="AX530" s="501"/>
      <c r="AY530" s="501"/>
      <c r="AZ530" s="501"/>
      <c r="BA530" s="503"/>
      <c r="BB530" s="492"/>
      <c r="BC530" s="492"/>
      <c r="BD530" s="492"/>
      <c r="BE530" s="492"/>
      <c r="BF530" s="494"/>
      <c r="BG530" s="491"/>
      <c r="BH530" s="492"/>
      <c r="BI530" s="492"/>
      <c r="BJ530" s="492"/>
      <c r="BK530" s="493"/>
      <c r="BL530" s="492"/>
      <c r="BM530" s="492"/>
      <c r="BN530" s="492"/>
      <c r="BO530" s="492"/>
      <c r="BP530" s="494"/>
      <c r="BQ530" s="491"/>
      <c r="BR530" s="492"/>
      <c r="BS530" s="492"/>
      <c r="BT530" s="492"/>
      <c r="BU530" s="493"/>
      <c r="BV530" s="491"/>
      <c r="BW530" s="492"/>
      <c r="BX530" s="492"/>
      <c r="BY530" s="492"/>
      <c r="BZ530" s="493"/>
      <c r="CA530" s="27"/>
      <c r="CB530" s="492"/>
      <c r="CC530" s="492"/>
      <c r="CD530" s="492"/>
      <c r="CE530" s="492"/>
      <c r="CF530" s="494"/>
      <c r="CG530" s="491"/>
      <c r="CH530" s="492"/>
      <c r="CI530" s="492"/>
      <c r="CJ530" s="492"/>
      <c r="CK530" s="493"/>
      <c r="CL530" s="492"/>
      <c r="CM530" s="501"/>
      <c r="CN530" s="501"/>
      <c r="CO530" s="501"/>
      <c r="CP530" s="502"/>
      <c r="CQ530" s="491"/>
      <c r="CR530" s="501"/>
      <c r="CS530" s="501"/>
      <c r="CT530" s="501"/>
      <c r="CU530" s="503"/>
      <c r="CV530" s="492"/>
      <c r="CW530" s="501"/>
      <c r="CX530" s="501"/>
      <c r="CY530" s="501"/>
      <c r="CZ530" s="502"/>
      <c r="DA530" s="491"/>
      <c r="DB530" s="501"/>
      <c r="DC530" s="501"/>
      <c r="DD530" s="501"/>
      <c r="DE530" s="503"/>
      <c r="DF530" s="922"/>
      <c r="DG530" s="298"/>
      <c r="DH530" s="70"/>
      <c r="DI530" s="512"/>
      <c r="DJ530" s="513"/>
      <c r="DK530" s="513"/>
      <c r="DL530" s="514"/>
      <c r="DM530" s="515"/>
      <c r="DN530" s="515"/>
    </row>
    <row r="531" spans="1:118" ht="15" customHeight="1">
      <c r="A531" s="516"/>
      <c r="B531" s="516"/>
      <c r="C531" s="517"/>
      <c r="D531" s="921"/>
      <c r="E531" s="1079"/>
      <c r="F531" s="1080"/>
      <c r="G531" s="486"/>
      <c r="H531" s="483"/>
      <c r="I531" s="483"/>
      <c r="J531" s="483"/>
      <c r="K531" s="484"/>
      <c r="L531" s="483"/>
      <c r="M531" s="483"/>
      <c r="N531" s="483"/>
      <c r="O531" s="483"/>
      <c r="P531" s="485"/>
      <c r="Q531" s="486"/>
      <c r="R531" s="483"/>
      <c r="S531" s="483"/>
      <c r="T531" s="483"/>
      <c r="U531" s="484"/>
      <c r="V531" s="483"/>
      <c r="W531" s="483"/>
      <c r="X531" s="483"/>
      <c r="Y531" s="483"/>
      <c r="Z531" s="485"/>
      <c r="AA531" s="486"/>
      <c r="AB531" s="483"/>
      <c r="AC531" s="483"/>
      <c r="AD531" s="483"/>
      <c r="AE531" s="484"/>
      <c r="AF531" s="1"/>
      <c r="AG531" s="1"/>
      <c r="AH531" s="486"/>
      <c r="AI531" s="483"/>
      <c r="AJ531" s="483"/>
      <c r="AK531" s="483"/>
      <c r="AL531" s="484"/>
      <c r="AM531" s="486"/>
      <c r="AN531" s="483"/>
      <c r="AO531" s="483"/>
      <c r="AP531" s="483"/>
      <c r="AQ531" s="484"/>
      <c r="AR531" s="483"/>
      <c r="AS531" s="495"/>
      <c r="AT531" s="495"/>
      <c r="AU531" s="495"/>
      <c r="AV531" s="496"/>
      <c r="AW531" s="486"/>
      <c r="AX531" s="495"/>
      <c r="AY531" s="495"/>
      <c r="AZ531" s="495"/>
      <c r="BA531" s="497"/>
      <c r="BB531" s="483"/>
      <c r="BC531" s="483"/>
      <c r="BD531" s="483"/>
      <c r="BE531" s="483"/>
      <c r="BF531" s="485"/>
      <c r="BG531" s="486"/>
      <c r="BH531" s="483"/>
      <c r="BI531" s="483"/>
      <c r="BJ531" s="483"/>
      <c r="BK531" s="484"/>
      <c r="BL531" s="483"/>
      <c r="BM531" s="483"/>
      <c r="BN531" s="483"/>
      <c r="BO531" s="483"/>
      <c r="BP531" s="485"/>
      <c r="BQ531" s="486"/>
      <c r="BR531" s="483"/>
      <c r="BS531" s="483"/>
      <c r="BT531" s="483"/>
      <c r="BU531" s="484"/>
      <c r="BV531" s="486"/>
      <c r="BW531" s="483"/>
      <c r="BX531" s="483"/>
      <c r="BY531" s="483"/>
      <c r="BZ531" s="484"/>
      <c r="CA531" s="25"/>
      <c r="CB531" s="483"/>
      <c r="CC531" s="483"/>
      <c r="CD531" s="483"/>
      <c r="CE531" s="483"/>
      <c r="CF531" s="485"/>
      <c r="CG531" s="486"/>
      <c r="CH531" s="483"/>
      <c r="CI531" s="483"/>
      <c r="CJ531" s="483"/>
      <c r="CK531" s="484"/>
      <c r="CL531" s="483"/>
      <c r="CM531" s="495"/>
      <c r="CN531" s="495"/>
      <c r="CO531" s="495"/>
      <c r="CP531" s="496"/>
      <c r="CQ531" s="486"/>
      <c r="CR531" s="495"/>
      <c r="CS531" s="495"/>
      <c r="CT531" s="495"/>
      <c r="CU531" s="497"/>
      <c r="CV531" s="483"/>
      <c r="CW531" s="495"/>
      <c r="CX531" s="495"/>
      <c r="CY531" s="495"/>
      <c r="CZ531" s="496"/>
      <c r="DA531" s="486"/>
      <c r="DB531" s="495"/>
      <c r="DC531" s="495"/>
      <c r="DD531" s="495"/>
      <c r="DE531" s="497"/>
      <c r="DF531" s="924"/>
      <c r="DG531" s="296"/>
      <c r="DH531" s="68"/>
      <c r="DI531" s="504"/>
      <c r="DJ531" s="505"/>
      <c r="DK531" s="505"/>
      <c r="DL531" s="506"/>
      <c r="DM531" s="507"/>
      <c r="DN531" s="507"/>
    </row>
    <row r="532" spans="1:118" ht="15" customHeight="1">
      <c r="A532" s="519"/>
      <c r="B532" s="519"/>
      <c r="C532" s="520"/>
      <c r="D532" s="919"/>
      <c r="E532" s="1068"/>
      <c r="F532" s="1069"/>
      <c r="G532" s="487"/>
      <c r="H532" s="488"/>
      <c r="I532" s="488"/>
      <c r="J532" s="488"/>
      <c r="K532" s="489"/>
      <c r="L532" s="488"/>
      <c r="M532" s="488"/>
      <c r="N532" s="488"/>
      <c r="O532" s="488"/>
      <c r="P532" s="490"/>
      <c r="Q532" s="487"/>
      <c r="R532" s="488"/>
      <c r="S532" s="488"/>
      <c r="T532" s="488"/>
      <c r="U532" s="489"/>
      <c r="V532" s="488"/>
      <c r="W532" s="488"/>
      <c r="X532" s="488"/>
      <c r="Y532" s="488"/>
      <c r="Z532" s="490"/>
      <c r="AA532" s="487"/>
      <c r="AB532" s="488"/>
      <c r="AC532" s="488"/>
      <c r="AD532" s="488"/>
      <c r="AE532" s="489"/>
      <c r="AF532" s="1"/>
      <c r="AG532" s="1"/>
      <c r="AH532" s="487"/>
      <c r="AI532" s="488"/>
      <c r="AJ532" s="488"/>
      <c r="AK532" s="488"/>
      <c r="AL532" s="489"/>
      <c r="AM532" s="487"/>
      <c r="AN532" s="488"/>
      <c r="AO532" s="488"/>
      <c r="AP532" s="488"/>
      <c r="AQ532" s="489"/>
      <c r="AR532" s="488"/>
      <c r="AS532" s="498"/>
      <c r="AT532" s="498"/>
      <c r="AU532" s="498"/>
      <c r="AV532" s="499"/>
      <c r="AW532" s="487"/>
      <c r="AX532" s="498"/>
      <c r="AY532" s="498"/>
      <c r="AZ532" s="498"/>
      <c r="BA532" s="500"/>
      <c r="BB532" s="488"/>
      <c r="BC532" s="488"/>
      <c r="BD532" s="488"/>
      <c r="BE532" s="488"/>
      <c r="BF532" s="490"/>
      <c r="BG532" s="487"/>
      <c r="BH532" s="488"/>
      <c r="BI532" s="488"/>
      <c r="BJ532" s="488"/>
      <c r="BK532" s="489"/>
      <c r="BL532" s="488"/>
      <c r="BM532" s="488"/>
      <c r="BN532" s="488"/>
      <c r="BO532" s="488"/>
      <c r="BP532" s="490"/>
      <c r="BQ532" s="487"/>
      <c r="BR532" s="488"/>
      <c r="BS532" s="488"/>
      <c r="BT532" s="488"/>
      <c r="BU532" s="489"/>
      <c r="BV532" s="487"/>
      <c r="BW532" s="488"/>
      <c r="BX532" s="488"/>
      <c r="BY532" s="488"/>
      <c r="BZ532" s="489"/>
      <c r="CA532" s="26"/>
      <c r="CB532" s="488"/>
      <c r="CC532" s="488"/>
      <c r="CD532" s="488"/>
      <c r="CE532" s="488"/>
      <c r="CF532" s="490"/>
      <c r="CG532" s="487"/>
      <c r="CH532" s="488"/>
      <c r="CI532" s="488"/>
      <c r="CJ532" s="488"/>
      <c r="CK532" s="489"/>
      <c r="CL532" s="488"/>
      <c r="CM532" s="498"/>
      <c r="CN532" s="498"/>
      <c r="CO532" s="498"/>
      <c r="CP532" s="499"/>
      <c r="CQ532" s="487"/>
      <c r="CR532" s="498"/>
      <c r="CS532" s="498"/>
      <c r="CT532" s="498"/>
      <c r="CU532" s="500"/>
      <c r="CV532" s="488"/>
      <c r="CW532" s="498"/>
      <c r="CX532" s="498"/>
      <c r="CY532" s="498"/>
      <c r="CZ532" s="499"/>
      <c r="DA532" s="487"/>
      <c r="DB532" s="498"/>
      <c r="DC532" s="498"/>
      <c r="DD532" s="498"/>
      <c r="DE532" s="500"/>
      <c r="DF532" s="923"/>
      <c r="DG532" s="297"/>
      <c r="DH532" s="69"/>
      <c r="DI532" s="508"/>
      <c r="DJ532" s="509"/>
      <c r="DK532" s="509"/>
      <c r="DL532" s="510"/>
      <c r="DM532" s="511"/>
      <c r="DN532" s="511"/>
    </row>
    <row r="533" spans="1:118" ht="15" customHeight="1">
      <c r="A533" s="519"/>
      <c r="B533" s="519"/>
      <c r="C533" s="520"/>
      <c r="D533" s="919"/>
      <c r="E533" s="1068"/>
      <c r="F533" s="1069"/>
      <c r="G533" s="487"/>
      <c r="H533" s="488"/>
      <c r="I533" s="488"/>
      <c r="J533" s="488"/>
      <c r="K533" s="489"/>
      <c r="L533" s="488"/>
      <c r="M533" s="488"/>
      <c r="N533" s="488"/>
      <c r="O533" s="488"/>
      <c r="P533" s="490"/>
      <c r="Q533" s="487"/>
      <c r="R533" s="488"/>
      <c r="S533" s="488"/>
      <c r="T533" s="488"/>
      <c r="U533" s="489"/>
      <c r="V533" s="488"/>
      <c r="W533" s="488"/>
      <c r="X533" s="488"/>
      <c r="Y533" s="488"/>
      <c r="Z533" s="490"/>
      <c r="AA533" s="487"/>
      <c r="AB533" s="488"/>
      <c r="AC533" s="488"/>
      <c r="AD533" s="488"/>
      <c r="AE533" s="489"/>
      <c r="AF533" s="1"/>
      <c r="AG533" s="1"/>
      <c r="AH533" s="487"/>
      <c r="AI533" s="488"/>
      <c r="AJ533" s="488"/>
      <c r="AK533" s="488"/>
      <c r="AL533" s="489"/>
      <c r="AM533" s="487"/>
      <c r="AN533" s="488"/>
      <c r="AO533" s="488"/>
      <c r="AP533" s="488"/>
      <c r="AQ533" s="489"/>
      <c r="AR533" s="488"/>
      <c r="AS533" s="498"/>
      <c r="AT533" s="498"/>
      <c r="AU533" s="498"/>
      <c r="AV533" s="499"/>
      <c r="AW533" s="487"/>
      <c r="AX533" s="498"/>
      <c r="AY533" s="498"/>
      <c r="AZ533" s="498"/>
      <c r="BA533" s="500"/>
      <c r="BB533" s="488"/>
      <c r="BC533" s="488"/>
      <c r="BD533" s="488"/>
      <c r="BE533" s="488"/>
      <c r="BF533" s="490"/>
      <c r="BG533" s="487"/>
      <c r="BH533" s="488"/>
      <c r="BI533" s="488"/>
      <c r="BJ533" s="488"/>
      <c r="BK533" s="489"/>
      <c r="BL533" s="488"/>
      <c r="BM533" s="488"/>
      <c r="BN533" s="488"/>
      <c r="BO533" s="488"/>
      <c r="BP533" s="490"/>
      <c r="BQ533" s="487"/>
      <c r="BR533" s="488"/>
      <c r="BS533" s="488"/>
      <c r="BT533" s="488"/>
      <c r="BU533" s="489"/>
      <c r="BV533" s="487"/>
      <c r="BW533" s="488"/>
      <c r="BX533" s="488"/>
      <c r="BY533" s="488"/>
      <c r="BZ533" s="489"/>
      <c r="CA533" s="26"/>
      <c r="CB533" s="488"/>
      <c r="CC533" s="488"/>
      <c r="CD533" s="488"/>
      <c r="CE533" s="488"/>
      <c r="CF533" s="490"/>
      <c r="CG533" s="487"/>
      <c r="CH533" s="488"/>
      <c r="CI533" s="488"/>
      <c r="CJ533" s="488"/>
      <c r="CK533" s="489"/>
      <c r="CL533" s="488"/>
      <c r="CM533" s="498"/>
      <c r="CN533" s="498"/>
      <c r="CO533" s="498"/>
      <c r="CP533" s="499"/>
      <c r="CQ533" s="487"/>
      <c r="CR533" s="498"/>
      <c r="CS533" s="498"/>
      <c r="CT533" s="498"/>
      <c r="CU533" s="500"/>
      <c r="CV533" s="488"/>
      <c r="CW533" s="498"/>
      <c r="CX533" s="498"/>
      <c r="CY533" s="498"/>
      <c r="CZ533" s="499"/>
      <c r="DA533" s="487"/>
      <c r="DB533" s="498"/>
      <c r="DC533" s="498"/>
      <c r="DD533" s="498"/>
      <c r="DE533" s="500"/>
      <c r="DF533" s="923"/>
      <c r="DG533" s="297"/>
      <c r="DH533" s="69"/>
      <c r="DI533" s="508"/>
      <c r="DJ533" s="509"/>
      <c r="DK533" s="509"/>
      <c r="DL533" s="510"/>
      <c r="DM533" s="511"/>
      <c r="DN533" s="511"/>
    </row>
    <row r="534" spans="1:118" ht="15" customHeight="1">
      <c r="A534" s="519"/>
      <c r="B534" s="519"/>
      <c r="C534" s="520"/>
      <c r="D534" s="919"/>
      <c r="E534" s="1068"/>
      <c r="F534" s="1069"/>
      <c r="G534" s="487"/>
      <c r="H534" s="488"/>
      <c r="I534" s="488"/>
      <c r="J534" s="488"/>
      <c r="K534" s="489"/>
      <c r="L534" s="488"/>
      <c r="M534" s="488"/>
      <c r="N534" s="488"/>
      <c r="O534" s="488"/>
      <c r="P534" s="490"/>
      <c r="Q534" s="487"/>
      <c r="R534" s="488"/>
      <c r="S534" s="488"/>
      <c r="T534" s="488"/>
      <c r="U534" s="489"/>
      <c r="V534" s="488"/>
      <c r="W534" s="488"/>
      <c r="X534" s="488"/>
      <c r="Y534" s="488"/>
      <c r="Z534" s="490"/>
      <c r="AA534" s="487"/>
      <c r="AB534" s="488"/>
      <c r="AC534" s="488"/>
      <c r="AD534" s="488"/>
      <c r="AE534" s="489"/>
      <c r="AF534" s="1"/>
      <c r="AG534" s="1"/>
      <c r="AH534" s="487"/>
      <c r="AI534" s="488"/>
      <c r="AJ534" s="488"/>
      <c r="AK534" s="488"/>
      <c r="AL534" s="489"/>
      <c r="AM534" s="487"/>
      <c r="AN534" s="488"/>
      <c r="AO534" s="488"/>
      <c r="AP534" s="488"/>
      <c r="AQ534" s="489"/>
      <c r="AR534" s="488"/>
      <c r="AS534" s="498"/>
      <c r="AT534" s="498"/>
      <c r="AU534" s="498"/>
      <c r="AV534" s="499"/>
      <c r="AW534" s="487"/>
      <c r="AX534" s="498"/>
      <c r="AY534" s="498"/>
      <c r="AZ534" s="498"/>
      <c r="BA534" s="500"/>
      <c r="BB534" s="488"/>
      <c r="BC534" s="488"/>
      <c r="BD534" s="488"/>
      <c r="BE534" s="488"/>
      <c r="BF534" s="490"/>
      <c r="BG534" s="487"/>
      <c r="BH534" s="488"/>
      <c r="BI534" s="488"/>
      <c r="BJ534" s="488"/>
      <c r="BK534" s="489"/>
      <c r="BL534" s="488"/>
      <c r="BM534" s="488"/>
      <c r="BN534" s="488"/>
      <c r="BO534" s="488"/>
      <c r="BP534" s="490"/>
      <c r="BQ534" s="487"/>
      <c r="BR534" s="488"/>
      <c r="BS534" s="488"/>
      <c r="BT534" s="488"/>
      <c r="BU534" s="489"/>
      <c r="BV534" s="487"/>
      <c r="BW534" s="488"/>
      <c r="BX534" s="488"/>
      <c r="BY534" s="488"/>
      <c r="BZ534" s="489"/>
      <c r="CA534" s="26"/>
      <c r="CB534" s="488"/>
      <c r="CC534" s="488"/>
      <c r="CD534" s="488"/>
      <c r="CE534" s="488"/>
      <c r="CF534" s="490"/>
      <c r="CG534" s="487"/>
      <c r="CH534" s="488"/>
      <c r="CI534" s="488"/>
      <c r="CJ534" s="488"/>
      <c r="CK534" s="489"/>
      <c r="CL534" s="488"/>
      <c r="CM534" s="498"/>
      <c r="CN534" s="498"/>
      <c r="CO534" s="498"/>
      <c r="CP534" s="499"/>
      <c r="CQ534" s="487"/>
      <c r="CR534" s="498"/>
      <c r="CS534" s="498"/>
      <c r="CT534" s="498"/>
      <c r="CU534" s="500"/>
      <c r="CV534" s="488"/>
      <c r="CW534" s="498"/>
      <c r="CX534" s="498"/>
      <c r="CY534" s="498"/>
      <c r="CZ534" s="499"/>
      <c r="DA534" s="487"/>
      <c r="DB534" s="498"/>
      <c r="DC534" s="498"/>
      <c r="DD534" s="498"/>
      <c r="DE534" s="500"/>
      <c r="DF534" s="923"/>
      <c r="DG534" s="297"/>
      <c r="DH534" s="69"/>
      <c r="DI534" s="508"/>
      <c r="DJ534" s="509"/>
      <c r="DK534" s="509"/>
      <c r="DL534" s="510"/>
      <c r="DM534" s="511"/>
      <c r="DN534" s="511"/>
    </row>
    <row r="535" spans="1:118" ht="15" customHeight="1" thickBot="1">
      <c r="A535" s="522"/>
      <c r="B535" s="522"/>
      <c r="C535" s="523"/>
      <c r="D535" s="920"/>
      <c r="E535" s="1077"/>
      <c r="F535" s="1078"/>
      <c r="G535" s="491"/>
      <c r="H535" s="492"/>
      <c r="I535" s="492"/>
      <c r="J535" s="492"/>
      <c r="K535" s="493"/>
      <c r="L535" s="492"/>
      <c r="M535" s="492"/>
      <c r="N535" s="492"/>
      <c r="O535" s="492"/>
      <c r="P535" s="494"/>
      <c r="Q535" s="491"/>
      <c r="R535" s="492"/>
      <c r="S535" s="492"/>
      <c r="T535" s="492"/>
      <c r="U535" s="493"/>
      <c r="V535" s="492"/>
      <c r="W535" s="492"/>
      <c r="X535" s="492"/>
      <c r="Y535" s="492"/>
      <c r="Z535" s="494"/>
      <c r="AA535" s="491"/>
      <c r="AB535" s="492"/>
      <c r="AC535" s="492"/>
      <c r="AD535" s="492"/>
      <c r="AE535" s="493"/>
      <c r="AF535" s="1"/>
      <c r="AG535" s="1"/>
      <c r="AH535" s="491"/>
      <c r="AI535" s="492"/>
      <c r="AJ535" s="492"/>
      <c r="AK535" s="492"/>
      <c r="AL535" s="493"/>
      <c r="AM535" s="491"/>
      <c r="AN535" s="492"/>
      <c r="AO535" s="492"/>
      <c r="AP535" s="492"/>
      <c r="AQ535" s="493"/>
      <c r="AR535" s="492"/>
      <c r="AS535" s="501"/>
      <c r="AT535" s="501"/>
      <c r="AU535" s="501"/>
      <c r="AV535" s="502"/>
      <c r="AW535" s="491"/>
      <c r="AX535" s="501"/>
      <c r="AY535" s="501"/>
      <c r="AZ535" s="501"/>
      <c r="BA535" s="503"/>
      <c r="BB535" s="492"/>
      <c r="BC535" s="492"/>
      <c r="BD535" s="492"/>
      <c r="BE535" s="492"/>
      <c r="BF535" s="494"/>
      <c r="BG535" s="491"/>
      <c r="BH535" s="492"/>
      <c r="BI535" s="492"/>
      <c r="BJ535" s="492"/>
      <c r="BK535" s="493"/>
      <c r="BL535" s="492"/>
      <c r="BM535" s="492"/>
      <c r="BN535" s="492"/>
      <c r="BO535" s="492"/>
      <c r="BP535" s="494"/>
      <c r="BQ535" s="491"/>
      <c r="BR535" s="492"/>
      <c r="BS535" s="492"/>
      <c r="BT535" s="492"/>
      <c r="BU535" s="493"/>
      <c r="BV535" s="491"/>
      <c r="BW535" s="492"/>
      <c r="BX535" s="492"/>
      <c r="BY535" s="492"/>
      <c r="BZ535" s="493"/>
      <c r="CA535" s="27"/>
      <c r="CB535" s="492"/>
      <c r="CC535" s="492"/>
      <c r="CD535" s="492"/>
      <c r="CE535" s="492"/>
      <c r="CF535" s="494"/>
      <c r="CG535" s="491"/>
      <c r="CH535" s="492"/>
      <c r="CI535" s="492"/>
      <c r="CJ535" s="492"/>
      <c r="CK535" s="493"/>
      <c r="CL535" s="492"/>
      <c r="CM535" s="501"/>
      <c r="CN535" s="501"/>
      <c r="CO535" s="501"/>
      <c r="CP535" s="502"/>
      <c r="CQ535" s="491"/>
      <c r="CR535" s="501"/>
      <c r="CS535" s="501"/>
      <c r="CT535" s="501"/>
      <c r="CU535" s="503"/>
      <c r="CV535" s="492"/>
      <c r="CW535" s="501"/>
      <c r="CX535" s="501"/>
      <c r="CY535" s="501"/>
      <c r="CZ535" s="502"/>
      <c r="DA535" s="491"/>
      <c r="DB535" s="501"/>
      <c r="DC535" s="501"/>
      <c r="DD535" s="501"/>
      <c r="DE535" s="503"/>
      <c r="DF535" s="922"/>
      <c r="DG535" s="298"/>
      <c r="DH535" s="70"/>
      <c r="DI535" s="512"/>
      <c r="DJ535" s="513"/>
      <c r="DK535" s="513"/>
      <c r="DL535" s="514"/>
      <c r="DM535" s="515"/>
      <c r="DN535" s="515"/>
    </row>
    <row r="536" spans="1:118" ht="15" customHeight="1">
      <c r="A536" s="516"/>
      <c r="B536" s="516"/>
      <c r="C536" s="517"/>
      <c r="D536" s="921"/>
      <c r="E536" s="1079"/>
      <c r="F536" s="1080"/>
      <c r="G536" s="486"/>
      <c r="H536" s="483"/>
      <c r="I536" s="483"/>
      <c r="J536" s="483"/>
      <c r="K536" s="484"/>
      <c r="L536" s="483"/>
      <c r="M536" s="483"/>
      <c r="N536" s="483"/>
      <c r="O536" s="483"/>
      <c r="P536" s="485"/>
      <c r="Q536" s="486"/>
      <c r="R536" s="483"/>
      <c r="S536" s="483"/>
      <c r="T536" s="483"/>
      <c r="U536" s="484"/>
      <c r="V536" s="483"/>
      <c r="W536" s="483"/>
      <c r="X536" s="483"/>
      <c r="Y536" s="483"/>
      <c r="Z536" s="485"/>
      <c r="AA536" s="486"/>
      <c r="AB536" s="483"/>
      <c r="AC536" s="483"/>
      <c r="AD536" s="483"/>
      <c r="AE536" s="484"/>
      <c r="AF536" s="1"/>
      <c r="AG536" s="1"/>
      <c r="AH536" s="486"/>
      <c r="AI536" s="483"/>
      <c r="AJ536" s="483"/>
      <c r="AK536" s="483"/>
      <c r="AL536" s="484"/>
      <c r="AM536" s="486"/>
      <c r="AN536" s="483"/>
      <c r="AO536" s="483"/>
      <c r="AP536" s="483"/>
      <c r="AQ536" s="484"/>
      <c r="AR536" s="483"/>
      <c r="AS536" s="495"/>
      <c r="AT536" s="495"/>
      <c r="AU536" s="495"/>
      <c r="AV536" s="496"/>
      <c r="AW536" s="486"/>
      <c r="AX536" s="495"/>
      <c r="AY536" s="495"/>
      <c r="AZ536" s="495"/>
      <c r="BA536" s="497"/>
      <c r="BB536" s="483"/>
      <c r="BC536" s="483"/>
      <c r="BD536" s="483"/>
      <c r="BE536" s="483"/>
      <c r="BF536" s="485"/>
      <c r="BG536" s="486"/>
      <c r="BH536" s="483"/>
      <c r="BI536" s="483"/>
      <c r="BJ536" s="483"/>
      <c r="BK536" s="484"/>
      <c r="BL536" s="483"/>
      <c r="BM536" s="483"/>
      <c r="BN536" s="483"/>
      <c r="BO536" s="483"/>
      <c r="BP536" s="485"/>
      <c r="BQ536" s="486"/>
      <c r="BR536" s="483"/>
      <c r="BS536" s="483"/>
      <c r="BT536" s="483"/>
      <c r="BU536" s="484"/>
      <c r="BV536" s="486"/>
      <c r="BW536" s="483"/>
      <c r="BX536" s="483"/>
      <c r="BY536" s="483"/>
      <c r="BZ536" s="484"/>
      <c r="CA536" s="25"/>
      <c r="CB536" s="483"/>
      <c r="CC536" s="483"/>
      <c r="CD536" s="483"/>
      <c r="CE536" s="483"/>
      <c r="CF536" s="485"/>
      <c r="CG536" s="486"/>
      <c r="CH536" s="483"/>
      <c r="CI536" s="483"/>
      <c r="CJ536" s="483"/>
      <c r="CK536" s="484"/>
      <c r="CL536" s="483"/>
      <c r="CM536" s="495"/>
      <c r="CN536" s="495"/>
      <c r="CO536" s="495"/>
      <c r="CP536" s="496"/>
      <c r="CQ536" s="486"/>
      <c r="CR536" s="495"/>
      <c r="CS536" s="495"/>
      <c r="CT536" s="495"/>
      <c r="CU536" s="497"/>
      <c r="CV536" s="483"/>
      <c r="CW536" s="495"/>
      <c r="CX536" s="495"/>
      <c r="CY536" s="495"/>
      <c r="CZ536" s="496"/>
      <c r="DA536" s="486"/>
      <c r="DB536" s="495"/>
      <c r="DC536" s="495"/>
      <c r="DD536" s="495"/>
      <c r="DE536" s="497"/>
      <c r="DF536" s="924"/>
      <c r="DG536" s="296"/>
      <c r="DH536" s="68"/>
      <c r="DI536" s="504"/>
      <c r="DJ536" s="505"/>
      <c r="DK536" s="505"/>
      <c r="DL536" s="506"/>
      <c r="DM536" s="507"/>
      <c r="DN536" s="507"/>
    </row>
    <row r="537" spans="1:118" ht="15" customHeight="1">
      <c r="A537" s="519"/>
      <c r="B537" s="519"/>
      <c r="C537" s="520"/>
      <c r="D537" s="919"/>
      <c r="E537" s="1068"/>
      <c r="F537" s="1069"/>
      <c r="G537" s="487"/>
      <c r="H537" s="488"/>
      <c r="I537" s="488"/>
      <c r="J537" s="488"/>
      <c r="K537" s="489"/>
      <c r="L537" s="488"/>
      <c r="M537" s="488"/>
      <c r="N537" s="488"/>
      <c r="O537" s="488"/>
      <c r="P537" s="490"/>
      <c r="Q537" s="487"/>
      <c r="R537" s="488"/>
      <c r="S537" s="488"/>
      <c r="T537" s="488"/>
      <c r="U537" s="489"/>
      <c r="V537" s="488"/>
      <c r="W537" s="488"/>
      <c r="X537" s="488"/>
      <c r="Y537" s="488"/>
      <c r="Z537" s="490"/>
      <c r="AA537" s="487"/>
      <c r="AB537" s="488"/>
      <c r="AC537" s="488"/>
      <c r="AD537" s="488"/>
      <c r="AE537" s="489"/>
      <c r="AF537" s="1"/>
      <c r="AG537" s="1"/>
      <c r="AH537" s="487"/>
      <c r="AI537" s="488"/>
      <c r="AJ537" s="488"/>
      <c r="AK537" s="488"/>
      <c r="AL537" s="489"/>
      <c r="AM537" s="487"/>
      <c r="AN537" s="488"/>
      <c r="AO537" s="488"/>
      <c r="AP537" s="488"/>
      <c r="AQ537" s="489"/>
      <c r="AR537" s="488"/>
      <c r="AS537" s="498"/>
      <c r="AT537" s="498"/>
      <c r="AU537" s="498"/>
      <c r="AV537" s="499"/>
      <c r="AW537" s="487"/>
      <c r="AX537" s="498"/>
      <c r="AY537" s="498"/>
      <c r="AZ537" s="498"/>
      <c r="BA537" s="500"/>
      <c r="BB537" s="488"/>
      <c r="BC537" s="488"/>
      <c r="BD537" s="488"/>
      <c r="BE537" s="488"/>
      <c r="BF537" s="490"/>
      <c r="BG537" s="487"/>
      <c r="BH537" s="488"/>
      <c r="BI537" s="488"/>
      <c r="BJ537" s="488"/>
      <c r="BK537" s="489"/>
      <c r="BL537" s="488"/>
      <c r="BM537" s="488"/>
      <c r="BN537" s="488"/>
      <c r="BO537" s="488"/>
      <c r="BP537" s="490"/>
      <c r="BQ537" s="487"/>
      <c r="BR537" s="488"/>
      <c r="BS537" s="488"/>
      <c r="BT537" s="488"/>
      <c r="BU537" s="489"/>
      <c r="BV537" s="487"/>
      <c r="BW537" s="488"/>
      <c r="BX537" s="488"/>
      <c r="BY537" s="488"/>
      <c r="BZ537" s="489"/>
      <c r="CA537" s="26"/>
      <c r="CB537" s="488"/>
      <c r="CC537" s="488"/>
      <c r="CD537" s="488"/>
      <c r="CE537" s="488"/>
      <c r="CF537" s="490"/>
      <c r="CG537" s="487"/>
      <c r="CH537" s="488"/>
      <c r="CI537" s="488"/>
      <c r="CJ537" s="488"/>
      <c r="CK537" s="489"/>
      <c r="CL537" s="488"/>
      <c r="CM537" s="498"/>
      <c r="CN537" s="498"/>
      <c r="CO537" s="498"/>
      <c r="CP537" s="499"/>
      <c r="CQ537" s="487"/>
      <c r="CR537" s="498"/>
      <c r="CS537" s="498"/>
      <c r="CT537" s="498"/>
      <c r="CU537" s="500"/>
      <c r="CV537" s="488"/>
      <c r="CW537" s="498"/>
      <c r="CX537" s="498"/>
      <c r="CY537" s="498"/>
      <c r="CZ537" s="499"/>
      <c r="DA537" s="487"/>
      <c r="DB537" s="498"/>
      <c r="DC537" s="498"/>
      <c r="DD537" s="498"/>
      <c r="DE537" s="500"/>
      <c r="DF537" s="923"/>
      <c r="DG537" s="297"/>
      <c r="DH537" s="69"/>
      <c r="DI537" s="508"/>
      <c r="DJ537" s="509"/>
      <c r="DK537" s="509"/>
      <c r="DL537" s="510"/>
      <c r="DM537" s="511"/>
      <c r="DN537" s="511"/>
    </row>
    <row r="538" spans="1:118" ht="15" customHeight="1">
      <c r="A538" s="519"/>
      <c r="B538" s="519"/>
      <c r="C538" s="520"/>
      <c r="D538" s="919"/>
      <c r="E538" s="1068"/>
      <c r="F538" s="1069"/>
      <c r="G538" s="487"/>
      <c r="H538" s="488"/>
      <c r="I538" s="488"/>
      <c r="J538" s="488"/>
      <c r="K538" s="489"/>
      <c r="L538" s="488"/>
      <c r="M538" s="488"/>
      <c r="N538" s="488"/>
      <c r="O538" s="488"/>
      <c r="P538" s="490"/>
      <c r="Q538" s="487"/>
      <c r="R538" s="488"/>
      <c r="S538" s="488"/>
      <c r="T538" s="488"/>
      <c r="U538" s="489"/>
      <c r="V538" s="488"/>
      <c r="W538" s="488"/>
      <c r="X538" s="488"/>
      <c r="Y538" s="488"/>
      <c r="Z538" s="490"/>
      <c r="AA538" s="487"/>
      <c r="AB538" s="488"/>
      <c r="AC538" s="488"/>
      <c r="AD538" s="488"/>
      <c r="AE538" s="489"/>
      <c r="AF538" s="1"/>
      <c r="AG538" s="1"/>
      <c r="AH538" s="487"/>
      <c r="AI538" s="488"/>
      <c r="AJ538" s="488"/>
      <c r="AK538" s="488"/>
      <c r="AL538" s="489"/>
      <c r="AM538" s="487"/>
      <c r="AN538" s="488"/>
      <c r="AO538" s="488"/>
      <c r="AP538" s="488"/>
      <c r="AQ538" s="489"/>
      <c r="AR538" s="488"/>
      <c r="AS538" s="498"/>
      <c r="AT538" s="498"/>
      <c r="AU538" s="498"/>
      <c r="AV538" s="499"/>
      <c r="AW538" s="487"/>
      <c r="AX538" s="498"/>
      <c r="AY538" s="498"/>
      <c r="AZ538" s="498"/>
      <c r="BA538" s="500"/>
      <c r="BB538" s="488"/>
      <c r="BC538" s="488"/>
      <c r="BD538" s="488"/>
      <c r="BE538" s="488"/>
      <c r="BF538" s="490"/>
      <c r="BG538" s="487"/>
      <c r="BH538" s="488"/>
      <c r="BI538" s="488"/>
      <c r="BJ538" s="488"/>
      <c r="BK538" s="489"/>
      <c r="BL538" s="488"/>
      <c r="BM538" s="488"/>
      <c r="BN538" s="488"/>
      <c r="BO538" s="488"/>
      <c r="BP538" s="490"/>
      <c r="BQ538" s="487"/>
      <c r="BR538" s="488"/>
      <c r="BS538" s="488"/>
      <c r="BT538" s="488"/>
      <c r="BU538" s="489"/>
      <c r="BV538" s="487"/>
      <c r="BW538" s="488"/>
      <c r="BX538" s="488"/>
      <c r="BY538" s="488"/>
      <c r="BZ538" s="489"/>
      <c r="CA538" s="26"/>
      <c r="CB538" s="488"/>
      <c r="CC538" s="488"/>
      <c r="CD538" s="488"/>
      <c r="CE538" s="488"/>
      <c r="CF538" s="490"/>
      <c r="CG538" s="487"/>
      <c r="CH538" s="488"/>
      <c r="CI538" s="488"/>
      <c r="CJ538" s="488"/>
      <c r="CK538" s="489"/>
      <c r="CL538" s="488"/>
      <c r="CM538" s="498"/>
      <c r="CN538" s="498"/>
      <c r="CO538" s="498"/>
      <c r="CP538" s="499"/>
      <c r="CQ538" s="487"/>
      <c r="CR538" s="498"/>
      <c r="CS538" s="498"/>
      <c r="CT538" s="498"/>
      <c r="CU538" s="500"/>
      <c r="CV538" s="488"/>
      <c r="CW538" s="498"/>
      <c r="CX538" s="498"/>
      <c r="CY538" s="498"/>
      <c r="CZ538" s="499"/>
      <c r="DA538" s="487"/>
      <c r="DB538" s="498"/>
      <c r="DC538" s="498"/>
      <c r="DD538" s="498"/>
      <c r="DE538" s="500"/>
      <c r="DF538" s="923"/>
      <c r="DG538" s="297"/>
      <c r="DH538" s="69"/>
      <c r="DI538" s="508"/>
      <c r="DJ538" s="509"/>
      <c r="DK538" s="509"/>
      <c r="DL538" s="510"/>
      <c r="DM538" s="511"/>
      <c r="DN538" s="511"/>
    </row>
    <row r="539" spans="1:118" ht="15" customHeight="1">
      <c r="A539" s="519"/>
      <c r="B539" s="519"/>
      <c r="C539" s="520"/>
      <c r="D539" s="919"/>
      <c r="E539" s="1068"/>
      <c r="F539" s="1069"/>
      <c r="G539" s="487"/>
      <c r="H539" s="488"/>
      <c r="I539" s="488"/>
      <c r="J539" s="488"/>
      <c r="K539" s="489"/>
      <c r="L539" s="488"/>
      <c r="M539" s="488"/>
      <c r="N539" s="488"/>
      <c r="O539" s="488"/>
      <c r="P539" s="490"/>
      <c r="Q539" s="487"/>
      <c r="R539" s="488"/>
      <c r="S539" s="488"/>
      <c r="T539" s="488"/>
      <c r="U539" s="489"/>
      <c r="V539" s="488"/>
      <c r="W539" s="488"/>
      <c r="X539" s="488"/>
      <c r="Y539" s="488"/>
      <c r="Z539" s="490"/>
      <c r="AA539" s="487"/>
      <c r="AB539" s="488"/>
      <c r="AC539" s="488"/>
      <c r="AD539" s="488"/>
      <c r="AE539" s="489"/>
      <c r="AF539" s="1"/>
      <c r="AG539" s="1"/>
      <c r="AH539" s="487"/>
      <c r="AI539" s="488"/>
      <c r="AJ539" s="488"/>
      <c r="AK539" s="488"/>
      <c r="AL539" s="489"/>
      <c r="AM539" s="487"/>
      <c r="AN539" s="488"/>
      <c r="AO539" s="488"/>
      <c r="AP539" s="488"/>
      <c r="AQ539" s="489"/>
      <c r="AR539" s="488"/>
      <c r="AS539" s="498"/>
      <c r="AT539" s="498"/>
      <c r="AU539" s="498"/>
      <c r="AV539" s="499"/>
      <c r="AW539" s="487"/>
      <c r="AX539" s="498"/>
      <c r="AY539" s="498"/>
      <c r="AZ539" s="498"/>
      <c r="BA539" s="500"/>
      <c r="BB539" s="488"/>
      <c r="BC539" s="488"/>
      <c r="BD539" s="488"/>
      <c r="BE539" s="488"/>
      <c r="BF539" s="490"/>
      <c r="BG539" s="487"/>
      <c r="BH539" s="488"/>
      <c r="BI539" s="488"/>
      <c r="BJ539" s="488"/>
      <c r="BK539" s="489"/>
      <c r="BL539" s="488"/>
      <c r="BM539" s="488"/>
      <c r="BN539" s="488"/>
      <c r="BO539" s="488"/>
      <c r="BP539" s="490"/>
      <c r="BQ539" s="487"/>
      <c r="BR539" s="488"/>
      <c r="BS539" s="488"/>
      <c r="BT539" s="488"/>
      <c r="BU539" s="489"/>
      <c r="BV539" s="487"/>
      <c r="BW539" s="488"/>
      <c r="BX539" s="488"/>
      <c r="BY539" s="488"/>
      <c r="BZ539" s="489"/>
      <c r="CA539" s="26"/>
      <c r="CB539" s="488"/>
      <c r="CC539" s="488"/>
      <c r="CD539" s="488"/>
      <c r="CE539" s="488"/>
      <c r="CF539" s="490"/>
      <c r="CG539" s="487"/>
      <c r="CH539" s="488"/>
      <c r="CI539" s="488"/>
      <c r="CJ539" s="488"/>
      <c r="CK539" s="489"/>
      <c r="CL539" s="488"/>
      <c r="CM539" s="498"/>
      <c r="CN539" s="498"/>
      <c r="CO539" s="498"/>
      <c r="CP539" s="499"/>
      <c r="CQ539" s="487"/>
      <c r="CR539" s="498"/>
      <c r="CS539" s="498"/>
      <c r="CT539" s="498"/>
      <c r="CU539" s="500"/>
      <c r="CV539" s="488"/>
      <c r="CW539" s="498"/>
      <c r="CX539" s="498"/>
      <c r="CY539" s="498"/>
      <c r="CZ539" s="499"/>
      <c r="DA539" s="487"/>
      <c r="DB539" s="498"/>
      <c r="DC539" s="498"/>
      <c r="DD539" s="498"/>
      <c r="DE539" s="500"/>
      <c r="DF539" s="923"/>
      <c r="DG539" s="297"/>
      <c r="DH539" s="69"/>
      <c r="DI539" s="508"/>
      <c r="DJ539" s="509"/>
      <c r="DK539" s="509"/>
      <c r="DL539" s="510"/>
      <c r="DM539" s="511"/>
      <c r="DN539" s="511"/>
    </row>
    <row r="540" spans="1:118" ht="15" customHeight="1" thickBot="1">
      <c r="A540" s="522"/>
      <c r="B540" s="522"/>
      <c r="C540" s="523"/>
      <c r="D540" s="920"/>
      <c r="E540" s="1077"/>
      <c r="F540" s="1078"/>
      <c r="G540" s="491"/>
      <c r="H540" s="492"/>
      <c r="I540" s="492"/>
      <c r="J540" s="492"/>
      <c r="K540" s="493"/>
      <c r="L540" s="492"/>
      <c r="M540" s="492"/>
      <c r="N540" s="492"/>
      <c r="O540" s="492"/>
      <c r="P540" s="494"/>
      <c r="Q540" s="491"/>
      <c r="R540" s="492"/>
      <c r="S540" s="492"/>
      <c r="T540" s="492"/>
      <c r="U540" s="493"/>
      <c r="V540" s="492"/>
      <c r="W540" s="492"/>
      <c r="X540" s="492"/>
      <c r="Y540" s="492"/>
      <c r="Z540" s="494"/>
      <c r="AA540" s="491"/>
      <c r="AB540" s="492"/>
      <c r="AC540" s="492"/>
      <c r="AD540" s="492"/>
      <c r="AE540" s="493"/>
      <c r="AF540" s="1"/>
      <c r="AG540" s="1"/>
      <c r="AH540" s="491"/>
      <c r="AI540" s="492"/>
      <c r="AJ540" s="492"/>
      <c r="AK540" s="492"/>
      <c r="AL540" s="493"/>
      <c r="AM540" s="491"/>
      <c r="AN540" s="492"/>
      <c r="AO540" s="492"/>
      <c r="AP540" s="492"/>
      <c r="AQ540" s="493"/>
      <c r="AR540" s="492"/>
      <c r="AS540" s="501"/>
      <c r="AT540" s="501"/>
      <c r="AU540" s="501"/>
      <c r="AV540" s="502"/>
      <c r="AW540" s="491"/>
      <c r="AX540" s="501"/>
      <c r="AY540" s="501"/>
      <c r="AZ540" s="501"/>
      <c r="BA540" s="503"/>
      <c r="BB540" s="492"/>
      <c r="BC540" s="492"/>
      <c r="BD540" s="492"/>
      <c r="BE540" s="492"/>
      <c r="BF540" s="494"/>
      <c r="BG540" s="491"/>
      <c r="BH540" s="492"/>
      <c r="BI540" s="492"/>
      <c r="BJ540" s="492"/>
      <c r="BK540" s="493"/>
      <c r="BL540" s="492"/>
      <c r="BM540" s="492"/>
      <c r="BN540" s="492"/>
      <c r="BO540" s="492"/>
      <c r="BP540" s="494"/>
      <c r="BQ540" s="491"/>
      <c r="BR540" s="492"/>
      <c r="BS540" s="492"/>
      <c r="BT540" s="492"/>
      <c r="BU540" s="493"/>
      <c r="BV540" s="491"/>
      <c r="BW540" s="492"/>
      <c r="BX540" s="492"/>
      <c r="BY540" s="492"/>
      <c r="BZ540" s="493"/>
      <c r="CA540" s="27"/>
      <c r="CB540" s="492"/>
      <c r="CC540" s="492"/>
      <c r="CD540" s="492"/>
      <c r="CE540" s="492"/>
      <c r="CF540" s="494"/>
      <c r="CG540" s="491"/>
      <c r="CH540" s="492"/>
      <c r="CI540" s="492"/>
      <c r="CJ540" s="492"/>
      <c r="CK540" s="493"/>
      <c r="CL540" s="492"/>
      <c r="CM540" s="501"/>
      <c r="CN540" s="501"/>
      <c r="CO540" s="501"/>
      <c r="CP540" s="502"/>
      <c r="CQ540" s="491"/>
      <c r="CR540" s="501"/>
      <c r="CS540" s="501"/>
      <c r="CT540" s="501"/>
      <c r="CU540" s="503"/>
      <c r="CV540" s="492"/>
      <c r="CW540" s="501"/>
      <c r="CX540" s="501"/>
      <c r="CY540" s="501"/>
      <c r="CZ540" s="502"/>
      <c r="DA540" s="491"/>
      <c r="DB540" s="501"/>
      <c r="DC540" s="501"/>
      <c r="DD540" s="501"/>
      <c r="DE540" s="503"/>
      <c r="DF540" s="922"/>
      <c r="DG540" s="298"/>
      <c r="DH540" s="70"/>
      <c r="DI540" s="512"/>
      <c r="DJ540" s="513"/>
      <c r="DK540" s="513"/>
      <c r="DL540" s="514"/>
      <c r="DM540" s="515"/>
      <c r="DN540" s="515"/>
    </row>
    <row r="541" spans="1:118" ht="15" customHeight="1">
      <c r="A541" s="516"/>
      <c r="B541" s="516"/>
      <c r="C541" s="517"/>
      <c r="D541" s="921"/>
      <c r="E541" s="1079"/>
      <c r="F541" s="1080"/>
      <c r="G541" s="486"/>
      <c r="H541" s="483"/>
      <c r="I541" s="483"/>
      <c r="J541" s="483"/>
      <c r="K541" s="484"/>
      <c r="L541" s="483"/>
      <c r="M541" s="483"/>
      <c r="N541" s="483"/>
      <c r="O541" s="483"/>
      <c r="P541" s="485"/>
      <c r="Q541" s="486"/>
      <c r="R541" s="483"/>
      <c r="S541" s="483"/>
      <c r="T541" s="483"/>
      <c r="U541" s="484"/>
      <c r="V541" s="483"/>
      <c r="W541" s="483"/>
      <c r="X541" s="483"/>
      <c r="Y541" s="483"/>
      <c r="Z541" s="485"/>
      <c r="AA541" s="486"/>
      <c r="AB541" s="483"/>
      <c r="AC541" s="483"/>
      <c r="AD541" s="483"/>
      <c r="AE541" s="484"/>
      <c r="AF541" s="1"/>
      <c r="AG541" s="1"/>
      <c r="AH541" s="486"/>
      <c r="AI541" s="483"/>
      <c r="AJ541" s="483"/>
      <c r="AK541" s="483"/>
      <c r="AL541" s="484"/>
      <c r="AM541" s="486"/>
      <c r="AN541" s="483"/>
      <c r="AO541" s="483"/>
      <c r="AP541" s="483"/>
      <c r="AQ541" s="484"/>
      <c r="AR541" s="483"/>
      <c r="AS541" s="495"/>
      <c r="AT541" s="495"/>
      <c r="AU541" s="495"/>
      <c r="AV541" s="496"/>
      <c r="AW541" s="486"/>
      <c r="AX541" s="495"/>
      <c r="AY541" s="495"/>
      <c r="AZ541" s="495"/>
      <c r="BA541" s="497"/>
      <c r="BB541" s="483"/>
      <c r="BC541" s="483"/>
      <c r="BD541" s="483"/>
      <c r="BE541" s="483"/>
      <c r="BF541" s="485"/>
      <c r="BG541" s="486"/>
      <c r="BH541" s="483"/>
      <c r="BI541" s="483"/>
      <c r="BJ541" s="483"/>
      <c r="BK541" s="484"/>
      <c r="BL541" s="483"/>
      <c r="BM541" s="483"/>
      <c r="BN541" s="483"/>
      <c r="BO541" s="483"/>
      <c r="BP541" s="485"/>
      <c r="BQ541" s="486"/>
      <c r="BR541" s="483"/>
      <c r="BS541" s="483"/>
      <c r="BT541" s="483"/>
      <c r="BU541" s="484"/>
      <c r="BV541" s="486"/>
      <c r="BW541" s="483"/>
      <c r="BX541" s="483"/>
      <c r="BY541" s="483"/>
      <c r="BZ541" s="484"/>
      <c r="CA541" s="25"/>
      <c r="CB541" s="483"/>
      <c r="CC541" s="483"/>
      <c r="CD541" s="483"/>
      <c r="CE541" s="483"/>
      <c r="CF541" s="485"/>
      <c r="CG541" s="486"/>
      <c r="CH541" s="483"/>
      <c r="CI541" s="483"/>
      <c r="CJ541" s="483"/>
      <c r="CK541" s="484"/>
      <c r="CL541" s="483"/>
      <c r="CM541" s="495"/>
      <c r="CN541" s="495"/>
      <c r="CO541" s="495"/>
      <c r="CP541" s="496"/>
      <c r="CQ541" s="486"/>
      <c r="CR541" s="495"/>
      <c r="CS541" s="495"/>
      <c r="CT541" s="495"/>
      <c r="CU541" s="497"/>
      <c r="CV541" s="483"/>
      <c r="CW541" s="495"/>
      <c r="CX541" s="495"/>
      <c r="CY541" s="495"/>
      <c r="CZ541" s="496"/>
      <c r="DA541" s="486"/>
      <c r="DB541" s="495"/>
      <c r="DC541" s="495"/>
      <c r="DD541" s="495"/>
      <c r="DE541" s="497"/>
      <c r="DF541" s="924"/>
      <c r="DG541" s="296"/>
      <c r="DH541" s="68"/>
      <c r="DI541" s="504"/>
      <c r="DJ541" s="505"/>
      <c r="DK541" s="505"/>
      <c r="DL541" s="506"/>
      <c r="DM541" s="507"/>
      <c r="DN541" s="507"/>
    </row>
    <row r="542" spans="1:118" ht="15" customHeight="1">
      <c r="A542" s="519"/>
      <c r="B542" s="519"/>
      <c r="C542" s="520"/>
      <c r="D542" s="919"/>
      <c r="E542" s="1068"/>
      <c r="F542" s="1069"/>
      <c r="G542" s="487"/>
      <c r="H542" s="488"/>
      <c r="I542" s="488"/>
      <c r="J542" s="488"/>
      <c r="K542" s="489"/>
      <c r="L542" s="488"/>
      <c r="M542" s="488"/>
      <c r="N542" s="488"/>
      <c r="O542" s="488"/>
      <c r="P542" s="490"/>
      <c r="Q542" s="487"/>
      <c r="R542" s="488"/>
      <c r="S542" s="488"/>
      <c r="T542" s="488"/>
      <c r="U542" s="489"/>
      <c r="V542" s="488"/>
      <c r="W542" s="488"/>
      <c r="X542" s="488"/>
      <c r="Y542" s="488"/>
      <c r="Z542" s="490"/>
      <c r="AA542" s="487"/>
      <c r="AB542" s="488"/>
      <c r="AC542" s="488"/>
      <c r="AD542" s="488"/>
      <c r="AE542" s="489"/>
      <c r="AF542" s="1"/>
      <c r="AG542" s="1"/>
      <c r="AH542" s="487"/>
      <c r="AI542" s="488"/>
      <c r="AJ542" s="488"/>
      <c r="AK542" s="488"/>
      <c r="AL542" s="489"/>
      <c r="AM542" s="487"/>
      <c r="AN542" s="488"/>
      <c r="AO542" s="488"/>
      <c r="AP542" s="488"/>
      <c r="AQ542" s="489"/>
      <c r="AR542" s="488"/>
      <c r="AS542" s="498"/>
      <c r="AT542" s="498"/>
      <c r="AU542" s="498"/>
      <c r="AV542" s="499"/>
      <c r="AW542" s="487"/>
      <c r="AX542" s="498"/>
      <c r="AY542" s="498"/>
      <c r="AZ542" s="498"/>
      <c r="BA542" s="500"/>
      <c r="BB542" s="488"/>
      <c r="BC542" s="488"/>
      <c r="BD542" s="488"/>
      <c r="BE542" s="488"/>
      <c r="BF542" s="490"/>
      <c r="BG542" s="487"/>
      <c r="BH542" s="488"/>
      <c r="BI542" s="488"/>
      <c r="BJ542" s="488"/>
      <c r="BK542" s="489"/>
      <c r="BL542" s="488"/>
      <c r="BM542" s="488"/>
      <c r="BN542" s="488"/>
      <c r="BO542" s="488"/>
      <c r="BP542" s="490"/>
      <c r="BQ542" s="487"/>
      <c r="BR542" s="488"/>
      <c r="BS542" s="488"/>
      <c r="BT542" s="488"/>
      <c r="BU542" s="489"/>
      <c r="BV542" s="487"/>
      <c r="BW542" s="488"/>
      <c r="BX542" s="488"/>
      <c r="BY542" s="488"/>
      <c r="BZ542" s="489"/>
      <c r="CA542" s="26"/>
      <c r="CB542" s="488"/>
      <c r="CC542" s="488"/>
      <c r="CD542" s="488"/>
      <c r="CE542" s="488"/>
      <c r="CF542" s="490"/>
      <c r="CG542" s="487"/>
      <c r="CH542" s="488"/>
      <c r="CI542" s="488"/>
      <c r="CJ542" s="488"/>
      <c r="CK542" s="489"/>
      <c r="CL542" s="488"/>
      <c r="CM542" s="498"/>
      <c r="CN542" s="498"/>
      <c r="CO542" s="498"/>
      <c r="CP542" s="499"/>
      <c r="CQ542" s="487"/>
      <c r="CR542" s="498"/>
      <c r="CS542" s="498"/>
      <c r="CT542" s="498"/>
      <c r="CU542" s="500"/>
      <c r="CV542" s="488"/>
      <c r="CW542" s="498"/>
      <c r="CX542" s="498"/>
      <c r="CY542" s="498"/>
      <c r="CZ542" s="499"/>
      <c r="DA542" s="487"/>
      <c r="DB542" s="498"/>
      <c r="DC542" s="498"/>
      <c r="DD542" s="498"/>
      <c r="DE542" s="500"/>
      <c r="DF542" s="923"/>
      <c r="DG542" s="297"/>
      <c r="DH542" s="69"/>
      <c r="DI542" s="508"/>
      <c r="DJ542" s="509"/>
      <c r="DK542" s="509"/>
      <c r="DL542" s="510"/>
      <c r="DM542" s="511"/>
      <c r="DN542" s="511"/>
    </row>
    <row r="543" spans="1:118" ht="15" customHeight="1">
      <c r="A543" s="519"/>
      <c r="B543" s="519"/>
      <c r="C543" s="520"/>
      <c r="D543" s="919"/>
      <c r="E543" s="1068"/>
      <c r="F543" s="1069"/>
      <c r="G543" s="487"/>
      <c r="H543" s="488"/>
      <c r="I543" s="488"/>
      <c r="J543" s="488"/>
      <c r="K543" s="489"/>
      <c r="L543" s="488"/>
      <c r="M543" s="488"/>
      <c r="N543" s="488"/>
      <c r="O543" s="488"/>
      <c r="P543" s="490"/>
      <c r="Q543" s="487"/>
      <c r="R543" s="488"/>
      <c r="S543" s="488"/>
      <c r="T543" s="488"/>
      <c r="U543" s="489"/>
      <c r="V543" s="488"/>
      <c r="W543" s="488"/>
      <c r="X543" s="488"/>
      <c r="Y543" s="488"/>
      <c r="Z543" s="490"/>
      <c r="AA543" s="487"/>
      <c r="AB543" s="488"/>
      <c r="AC543" s="488"/>
      <c r="AD543" s="488"/>
      <c r="AE543" s="489"/>
      <c r="AF543" s="1"/>
      <c r="AG543" s="1"/>
      <c r="AH543" s="487"/>
      <c r="AI543" s="488"/>
      <c r="AJ543" s="488"/>
      <c r="AK543" s="488"/>
      <c r="AL543" s="489"/>
      <c r="AM543" s="487"/>
      <c r="AN543" s="488"/>
      <c r="AO543" s="488"/>
      <c r="AP543" s="488"/>
      <c r="AQ543" s="489"/>
      <c r="AR543" s="488"/>
      <c r="AS543" s="498"/>
      <c r="AT543" s="498"/>
      <c r="AU543" s="498"/>
      <c r="AV543" s="499"/>
      <c r="AW543" s="487"/>
      <c r="AX543" s="498"/>
      <c r="AY543" s="498"/>
      <c r="AZ543" s="498"/>
      <c r="BA543" s="500"/>
      <c r="BB543" s="488"/>
      <c r="BC543" s="488"/>
      <c r="BD543" s="488"/>
      <c r="BE543" s="488"/>
      <c r="BF543" s="490"/>
      <c r="BG543" s="487"/>
      <c r="BH543" s="488"/>
      <c r="BI543" s="488"/>
      <c r="BJ543" s="488"/>
      <c r="BK543" s="489"/>
      <c r="BL543" s="488"/>
      <c r="BM543" s="488"/>
      <c r="BN543" s="488"/>
      <c r="BO543" s="488"/>
      <c r="BP543" s="490"/>
      <c r="BQ543" s="487"/>
      <c r="BR543" s="488"/>
      <c r="BS543" s="488"/>
      <c r="BT543" s="488"/>
      <c r="BU543" s="489"/>
      <c r="BV543" s="487"/>
      <c r="BW543" s="488"/>
      <c r="BX543" s="488"/>
      <c r="BY543" s="488"/>
      <c r="BZ543" s="489"/>
      <c r="CA543" s="26"/>
      <c r="CB543" s="488"/>
      <c r="CC543" s="488"/>
      <c r="CD543" s="488"/>
      <c r="CE543" s="488"/>
      <c r="CF543" s="490"/>
      <c r="CG543" s="487"/>
      <c r="CH543" s="488"/>
      <c r="CI543" s="488"/>
      <c r="CJ543" s="488"/>
      <c r="CK543" s="489"/>
      <c r="CL543" s="488"/>
      <c r="CM543" s="498"/>
      <c r="CN543" s="498"/>
      <c r="CO543" s="498"/>
      <c r="CP543" s="499"/>
      <c r="CQ543" s="487"/>
      <c r="CR543" s="498"/>
      <c r="CS543" s="498"/>
      <c r="CT543" s="498"/>
      <c r="CU543" s="500"/>
      <c r="CV543" s="488"/>
      <c r="CW543" s="498"/>
      <c r="CX543" s="498"/>
      <c r="CY543" s="498"/>
      <c r="CZ543" s="499"/>
      <c r="DA543" s="487"/>
      <c r="DB543" s="498"/>
      <c r="DC543" s="498"/>
      <c r="DD543" s="498"/>
      <c r="DE543" s="500"/>
      <c r="DF543" s="923"/>
      <c r="DG543" s="297"/>
      <c r="DH543" s="69"/>
      <c r="DI543" s="508"/>
      <c r="DJ543" s="509"/>
      <c r="DK543" s="509"/>
      <c r="DL543" s="510"/>
      <c r="DM543" s="511"/>
      <c r="DN543" s="511"/>
    </row>
    <row r="544" spans="1:118" ht="15" customHeight="1">
      <c r="A544" s="519"/>
      <c r="B544" s="519"/>
      <c r="C544" s="520"/>
      <c r="D544" s="919"/>
      <c r="E544" s="1068"/>
      <c r="F544" s="1069"/>
      <c r="G544" s="487"/>
      <c r="H544" s="488"/>
      <c r="I544" s="488"/>
      <c r="J544" s="488"/>
      <c r="K544" s="489"/>
      <c r="L544" s="488"/>
      <c r="M544" s="488"/>
      <c r="N544" s="488"/>
      <c r="O544" s="488"/>
      <c r="P544" s="490"/>
      <c r="Q544" s="487"/>
      <c r="R544" s="488"/>
      <c r="S544" s="488"/>
      <c r="T544" s="488"/>
      <c r="U544" s="489"/>
      <c r="V544" s="488"/>
      <c r="W544" s="488"/>
      <c r="X544" s="488"/>
      <c r="Y544" s="488"/>
      <c r="Z544" s="490"/>
      <c r="AA544" s="487"/>
      <c r="AB544" s="488"/>
      <c r="AC544" s="488"/>
      <c r="AD544" s="488"/>
      <c r="AE544" s="489"/>
      <c r="AF544" s="1"/>
      <c r="AG544" s="1"/>
      <c r="AH544" s="487"/>
      <c r="AI544" s="488"/>
      <c r="AJ544" s="488"/>
      <c r="AK544" s="488"/>
      <c r="AL544" s="489"/>
      <c r="AM544" s="487"/>
      <c r="AN544" s="488"/>
      <c r="AO544" s="488"/>
      <c r="AP544" s="488"/>
      <c r="AQ544" s="489"/>
      <c r="AR544" s="488"/>
      <c r="AS544" s="498"/>
      <c r="AT544" s="498"/>
      <c r="AU544" s="498"/>
      <c r="AV544" s="499"/>
      <c r="AW544" s="487"/>
      <c r="AX544" s="498"/>
      <c r="AY544" s="498"/>
      <c r="AZ544" s="498"/>
      <c r="BA544" s="500"/>
      <c r="BB544" s="488"/>
      <c r="BC544" s="488"/>
      <c r="BD544" s="488"/>
      <c r="BE544" s="488"/>
      <c r="BF544" s="490"/>
      <c r="BG544" s="487"/>
      <c r="BH544" s="488"/>
      <c r="BI544" s="488"/>
      <c r="BJ544" s="488"/>
      <c r="BK544" s="489"/>
      <c r="BL544" s="488"/>
      <c r="BM544" s="488"/>
      <c r="BN544" s="488"/>
      <c r="BO544" s="488"/>
      <c r="BP544" s="490"/>
      <c r="BQ544" s="487"/>
      <c r="BR544" s="488"/>
      <c r="BS544" s="488"/>
      <c r="BT544" s="488"/>
      <c r="BU544" s="489"/>
      <c r="BV544" s="487"/>
      <c r="BW544" s="488"/>
      <c r="BX544" s="488"/>
      <c r="BY544" s="488"/>
      <c r="BZ544" s="489"/>
      <c r="CA544" s="26"/>
      <c r="CB544" s="488"/>
      <c r="CC544" s="488"/>
      <c r="CD544" s="488"/>
      <c r="CE544" s="488"/>
      <c r="CF544" s="490"/>
      <c r="CG544" s="487"/>
      <c r="CH544" s="488"/>
      <c r="CI544" s="488"/>
      <c r="CJ544" s="488"/>
      <c r="CK544" s="489"/>
      <c r="CL544" s="488"/>
      <c r="CM544" s="498"/>
      <c r="CN544" s="498"/>
      <c r="CO544" s="498"/>
      <c r="CP544" s="499"/>
      <c r="CQ544" s="487"/>
      <c r="CR544" s="498"/>
      <c r="CS544" s="498"/>
      <c r="CT544" s="498"/>
      <c r="CU544" s="500"/>
      <c r="CV544" s="488"/>
      <c r="CW544" s="498"/>
      <c r="CX544" s="498"/>
      <c r="CY544" s="498"/>
      <c r="CZ544" s="499"/>
      <c r="DA544" s="487"/>
      <c r="DB544" s="498"/>
      <c r="DC544" s="498"/>
      <c r="DD544" s="498"/>
      <c r="DE544" s="500"/>
      <c r="DF544" s="923"/>
      <c r="DG544" s="297"/>
      <c r="DH544" s="69"/>
      <c r="DI544" s="508"/>
      <c r="DJ544" s="509"/>
      <c r="DK544" s="509"/>
      <c r="DL544" s="510"/>
      <c r="DM544" s="511"/>
      <c r="DN544" s="511"/>
    </row>
    <row r="545" spans="1:118" ht="15" customHeight="1" thickBot="1">
      <c r="A545" s="522"/>
      <c r="B545" s="522"/>
      <c r="C545" s="523"/>
      <c r="D545" s="920"/>
      <c r="E545" s="1077"/>
      <c r="F545" s="1078"/>
      <c r="G545" s="491"/>
      <c r="H545" s="492"/>
      <c r="I545" s="492"/>
      <c r="J545" s="492"/>
      <c r="K545" s="493"/>
      <c r="L545" s="492"/>
      <c r="M545" s="492"/>
      <c r="N545" s="492"/>
      <c r="O545" s="492"/>
      <c r="P545" s="494"/>
      <c r="Q545" s="491"/>
      <c r="R545" s="492"/>
      <c r="S545" s="492"/>
      <c r="T545" s="492"/>
      <c r="U545" s="493"/>
      <c r="V545" s="492"/>
      <c r="W545" s="492"/>
      <c r="X545" s="492"/>
      <c r="Y545" s="492"/>
      <c r="Z545" s="494"/>
      <c r="AA545" s="491"/>
      <c r="AB545" s="492"/>
      <c r="AC545" s="492"/>
      <c r="AD545" s="492"/>
      <c r="AE545" s="493"/>
      <c r="AF545" s="1"/>
      <c r="AG545" s="1"/>
      <c r="AH545" s="491"/>
      <c r="AI545" s="492"/>
      <c r="AJ545" s="492"/>
      <c r="AK545" s="492"/>
      <c r="AL545" s="493"/>
      <c r="AM545" s="491"/>
      <c r="AN545" s="492"/>
      <c r="AO545" s="492"/>
      <c r="AP545" s="492"/>
      <c r="AQ545" s="493"/>
      <c r="AR545" s="492"/>
      <c r="AS545" s="501"/>
      <c r="AT545" s="501"/>
      <c r="AU545" s="501"/>
      <c r="AV545" s="502"/>
      <c r="AW545" s="491"/>
      <c r="AX545" s="501"/>
      <c r="AY545" s="501"/>
      <c r="AZ545" s="501"/>
      <c r="BA545" s="503"/>
      <c r="BB545" s="492"/>
      <c r="BC545" s="492"/>
      <c r="BD545" s="492"/>
      <c r="BE545" s="492"/>
      <c r="BF545" s="494"/>
      <c r="BG545" s="491"/>
      <c r="BH545" s="492"/>
      <c r="BI545" s="492"/>
      <c r="BJ545" s="492"/>
      <c r="BK545" s="493"/>
      <c r="BL545" s="492"/>
      <c r="BM545" s="492"/>
      <c r="BN545" s="492"/>
      <c r="BO545" s="492"/>
      <c r="BP545" s="494"/>
      <c r="BQ545" s="491"/>
      <c r="BR545" s="492"/>
      <c r="BS545" s="492"/>
      <c r="BT545" s="492"/>
      <c r="BU545" s="493"/>
      <c r="BV545" s="491"/>
      <c r="BW545" s="492"/>
      <c r="BX545" s="492"/>
      <c r="BY545" s="492"/>
      <c r="BZ545" s="493"/>
      <c r="CA545" s="27"/>
      <c r="CB545" s="492"/>
      <c r="CC545" s="492"/>
      <c r="CD545" s="492"/>
      <c r="CE545" s="492"/>
      <c r="CF545" s="494"/>
      <c r="CG545" s="491"/>
      <c r="CH545" s="492"/>
      <c r="CI545" s="492"/>
      <c r="CJ545" s="492"/>
      <c r="CK545" s="493"/>
      <c r="CL545" s="492"/>
      <c r="CM545" s="501"/>
      <c r="CN545" s="501"/>
      <c r="CO545" s="501"/>
      <c r="CP545" s="502"/>
      <c r="CQ545" s="491"/>
      <c r="CR545" s="501"/>
      <c r="CS545" s="501"/>
      <c r="CT545" s="501"/>
      <c r="CU545" s="503"/>
      <c r="CV545" s="492"/>
      <c r="CW545" s="501"/>
      <c r="CX545" s="501"/>
      <c r="CY545" s="501"/>
      <c r="CZ545" s="502"/>
      <c r="DA545" s="491"/>
      <c r="DB545" s="501"/>
      <c r="DC545" s="501"/>
      <c r="DD545" s="501"/>
      <c r="DE545" s="503"/>
      <c r="DF545" s="922"/>
      <c r="DG545" s="298"/>
      <c r="DH545" s="70"/>
      <c r="DI545" s="512"/>
      <c r="DJ545" s="513"/>
      <c r="DK545" s="513"/>
      <c r="DL545" s="514"/>
      <c r="DM545" s="515"/>
      <c r="DN545" s="515"/>
    </row>
    <row r="546" spans="1:118" ht="15" customHeight="1">
      <c r="A546" s="516"/>
      <c r="B546" s="516"/>
      <c r="C546" s="517"/>
      <c r="D546" s="921"/>
      <c r="E546" s="1079"/>
      <c r="F546" s="1080"/>
      <c r="G546" s="486"/>
      <c r="H546" s="483"/>
      <c r="I546" s="483"/>
      <c r="J546" s="483"/>
      <c r="K546" s="484"/>
      <c r="L546" s="483"/>
      <c r="M546" s="483"/>
      <c r="N546" s="483"/>
      <c r="O546" s="483"/>
      <c r="P546" s="485"/>
      <c r="Q546" s="486"/>
      <c r="R546" s="483"/>
      <c r="S546" s="483"/>
      <c r="T546" s="483"/>
      <c r="U546" s="484"/>
      <c r="V546" s="483"/>
      <c r="W546" s="483"/>
      <c r="X546" s="483"/>
      <c r="Y546" s="483"/>
      <c r="Z546" s="485"/>
      <c r="AA546" s="486"/>
      <c r="AB546" s="483"/>
      <c r="AC546" s="483"/>
      <c r="AD546" s="483"/>
      <c r="AE546" s="484"/>
      <c r="AF546" s="1"/>
      <c r="AG546" s="1"/>
      <c r="AH546" s="486"/>
      <c r="AI546" s="483"/>
      <c r="AJ546" s="483"/>
      <c r="AK546" s="483"/>
      <c r="AL546" s="484"/>
      <c r="AM546" s="486"/>
      <c r="AN546" s="483"/>
      <c r="AO546" s="483"/>
      <c r="AP546" s="483"/>
      <c r="AQ546" s="484"/>
      <c r="AR546" s="483"/>
      <c r="AS546" s="495"/>
      <c r="AT546" s="495"/>
      <c r="AU546" s="495"/>
      <c r="AV546" s="496"/>
      <c r="AW546" s="486"/>
      <c r="AX546" s="495"/>
      <c r="AY546" s="495"/>
      <c r="AZ546" s="495"/>
      <c r="BA546" s="497"/>
      <c r="BB546" s="483"/>
      <c r="BC546" s="483"/>
      <c r="BD546" s="483"/>
      <c r="BE546" s="483"/>
      <c r="BF546" s="485"/>
      <c r="BG546" s="486"/>
      <c r="BH546" s="483"/>
      <c r="BI546" s="483"/>
      <c r="BJ546" s="483"/>
      <c r="BK546" s="484"/>
      <c r="BL546" s="483"/>
      <c r="BM546" s="483"/>
      <c r="BN546" s="483"/>
      <c r="BO546" s="483"/>
      <c r="BP546" s="485"/>
      <c r="BQ546" s="486"/>
      <c r="BR546" s="483"/>
      <c r="BS546" s="483"/>
      <c r="BT546" s="483"/>
      <c r="BU546" s="484"/>
      <c r="BV546" s="486"/>
      <c r="BW546" s="483"/>
      <c r="BX546" s="483"/>
      <c r="BY546" s="483"/>
      <c r="BZ546" s="484"/>
      <c r="CA546" s="25"/>
      <c r="CB546" s="483"/>
      <c r="CC546" s="483"/>
      <c r="CD546" s="483"/>
      <c r="CE546" s="483"/>
      <c r="CF546" s="485"/>
      <c r="CG546" s="486"/>
      <c r="CH546" s="483"/>
      <c r="CI546" s="483"/>
      <c r="CJ546" s="483"/>
      <c r="CK546" s="484"/>
      <c r="CL546" s="483"/>
      <c r="CM546" s="495"/>
      <c r="CN546" s="495"/>
      <c r="CO546" s="495"/>
      <c r="CP546" s="496"/>
      <c r="CQ546" s="486"/>
      <c r="CR546" s="495"/>
      <c r="CS546" s="495"/>
      <c r="CT546" s="495"/>
      <c r="CU546" s="497"/>
      <c r="CV546" s="483"/>
      <c r="CW546" s="495"/>
      <c r="CX546" s="495"/>
      <c r="CY546" s="495"/>
      <c r="CZ546" s="496"/>
      <c r="DA546" s="486"/>
      <c r="DB546" s="495"/>
      <c r="DC546" s="495"/>
      <c r="DD546" s="495"/>
      <c r="DE546" s="497"/>
      <c r="DF546" s="924"/>
      <c r="DG546" s="296"/>
      <c r="DH546" s="68"/>
      <c r="DI546" s="504"/>
      <c r="DJ546" s="505"/>
      <c r="DK546" s="505"/>
      <c r="DL546" s="506"/>
      <c r="DM546" s="507"/>
      <c r="DN546" s="507"/>
    </row>
    <row r="547" spans="1:118" ht="15" customHeight="1">
      <c r="A547" s="519"/>
      <c r="B547" s="519"/>
      <c r="C547" s="520"/>
      <c r="D547" s="919"/>
      <c r="E547" s="1068"/>
      <c r="F547" s="1069"/>
      <c r="G547" s="487"/>
      <c r="H547" s="488"/>
      <c r="I547" s="488"/>
      <c r="J547" s="488"/>
      <c r="K547" s="489"/>
      <c r="L547" s="488"/>
      <c r="M547" s="488"/>
      <c r="N547" s="488"/>
      <c r="O547" s="488"/>
      <c r="P547" s="490"/>
      <c r="Q547" s="487"/>
      <c r="R547" s="488"/>
      <c r="S547" s="488"/>
      <c r="T547" s="488"/>
      <c r="U547" s="489"/>
      <c r="V547" s="488"/>
      <c r="W547" s="488"/>
      <c r="X547" s="488"/>
      <c r="Y547" s="488"/>
      <c r="Z547" s="490"/>
      <c r="AA547" s="487"/>
      <c r="AB547" s="488"/>
      <c r="AC547" s="488"/>
      <c r="AD547" s="488"/>
      <c r="AE547" s="489"/>
      <c r="AF547" s="1"/>
      <c r="AG547" s="1"/>
      <c r="AH547" s="487"/>
      <c r="AI547" s="488"/>
      <c r="AJ547" s="488"/>
      <c r="AK547" s="488"/>
      <c r="AL547" s="489"/>
      <c r="AM547" s="487"/>
      <c r="AN547" s="488"/>
      <c r="AO547" s="488"/>
      <c r="AP547" s="488"/>
      <c r="AQ547" s="489"/>
      <c r="AR547" s="488"/>
      <c r="AS547" s="498"/>
      <c r="AT547" s="498"/>
      <c r="AU547" s="498"/>
      <c r="AV547" s="499"/>
      <c r="AW547" s="487"/>
      <c r="AX547" s="498"/>
      <c r="AY547" s="498"/>
      <c r="AZ547" s="498"/>
      <c r="BA547" s="500"/>
      <c r="BB547" s="488"/>
      <c r="BC547" s="488"/>
      <c r="BD547" s="488"/>
      <c r="BE547" s="488"/>
      <c r="BF547" s="490"/>
      <c r="BG547" s="487"/>
      <c r="BH547" s="488"/>
      <c r="BI547" s="488"/>
      <c r="BJ547" s="488"/>
      <c r="BK547" s="489"/>
      <c r="BL547" s="488"/>
      <c r="BM547" s="488"/>
      <c r="BN547" s="488"/>
      <c r="BO547" s="488"/>
      <c r="BP547" s="490"/>
      <c r="BQ547" s="487"/>
      <c r="BR547" s="488"/>
      <c r="BS547" s="488"/>
      <c r="BT547" s="488"/>
      <c r="BU547" s="489"/>
      <c r="BV547" s="487"/>
      <c r="BW547" s="488"/>
      <c r="BX547" s="488"/>
      <c r="BY547" s="488"/>
      <c r="BZ547" s="489"/>
      <c r="CA547" s="26"/>
      <c r="CB547" s="488"/>
      <c r="CC547" s="488"/>
      <c r="CD547" s="488"/>
      <c r="CE547" s="488"/>
      <c r="CF547" s="490"/>
      <c r="CG547" s="487"/>
      <c r="CH547" s="488"/>
      <c r="CI547" s="488"/>
      <c r="CJ547" s="488"/>
      <c r="CK547" s="489"/>
      <c r="CL547" s="488"/>
      <c r="CM547" s="498"/>
      <c r="CN547" s="498"/>
      <c r="CO547" s="498"/>
      <c r="CP547" s="499"/>
      <c r="CQ547" s="487"/>
      <c r="CR547" s="498"/>
      <c r="CS547" s="498"/>
      <c r="CT547" s="498"/>
      <c r="CU547" s="500"/>
      <c r="CV547" s="488"/>
      <c r="CW547" s="498"/>
      <c r="CX547" s="498"/>
      <c r="CY547" s="498"/>
      <c r="CZ547" s="499"/>
      <c r="DA547" s="487"/>
      <c r="DB547" s="498"/>
      <c r="DC547" s="498"/>
      <c r="DD547" s="498"/>
      <c r="DE547" s="500"/>
      <c r="DF547" s="923"/>
      <c r="DG547" s="297"/>
      <c r="DH547" s="69"/>
      <c r="DI547" s="508"/>
      <c r="DJ547" s="509"/>
      <c r="DK547" s="509"/>
      <c r="DL547" s="510"/>
      <c r="DM547" s="511"/>
      <c r="DN547" s="511"/>
    </row>
    <row r="548" spans="1:118" ht="15" customHeight="1">
      <c r="A548" s="519"/>
      <c r="B548" s="519"/>
      <c r="C548" s="520"/>
      <c r="D548" s="919"/>
      <c r="E548" s="1068"/>
      <c r="F548" s="1069"/>
      <c r="G548" s="487"/>
      <c r="H548" s="488"/>
      <c r="I548" s="488"/>
      <c r="J548" s="488"/>
      <c r="K548" s="489"/>
      <c r="L548" s="488"/>
      <c r="M548" s="488"/>
      <c r="N548" s="488"/>
      <c r="O548" s="488"/>
      <c r="P548" s="490"/>
      <c r="Q548" s="487"/>
      <c r="R548" s="488"/>
      <c r="S548" s="488"/>
      <c r="T548" s="488"/>
      <c r="U548" s="489"/>
      <c r="V548" s="488"/>
      <c r="W548" s="488"/>
      <c r="X548" s="488"/>
      <c r="Y548" s="488"/>
      <c r="Z548" s="490"/>
      <c r="AA548" s="487"/>
      <c r="AB548" s="488"/>
      <c r="AC548" s="488"/>
      <c r="AD548" s="488"/>
      <c r="AE548" s="489"/>
      <c r="AF548" s="1"/>
      <c r="AG548" s="1"/>
      <c r="AH548" s="487"/>
      <c r="AI548" s="488"/>
      <c r="AJ548" s="488"/>
      <c r="AK548" s="488"/>
      <c r="AL548" s="489"/>
      <c r="AM548" s="487"/>
      <c r="AN548" s="488"/>
      <c r="AO548" s="488"/>
      <c r="AP548" s="488"/>
      <c r="AQ548" s="489"/>
      <c r="AR548" s="488"/>
      <c r="AS548" s="498"/>
      <c r="AT548" s="498"/>
      <c r="AU548" s="498"/>
      <c r="AV548" s="499"/>
      <c r="AW548" s="487"/>
      <c r="AX548" s="498"/>
      <c r="AY548" s="498"/>
      <c r="AZ548" s="498"/>
      <c r="BA548" s="500"/>
      <c r="BB548" s="488"/>
      <c r="BC548" s="488"/>
      <c r="BD548" s="488"/>
      <c r="BE548" s="488"/>
      <c r="BF548" s="490"/>
      <c r="BG548" s="487"/>
      <c r="BH548" s="488"/>
      <c r="BI548" s="488"/>
      <c r="BJ548" s="488"/>
      <c r="BK548" s="489"/>
      <c r="BL548" s="488"/>
      <c r="BM548" s="488"/>
      <c r="BN548" s="488"/>
      <c r="BO548" s="488"/>
      <c r="BP548" s="490"/>
      <c r="BQ548" s="487"/>
      <c r="BR548" s="488"/>
      <c r="BS548" s="488"/>
      <c r="BT548" s="488"/>
      <c r="BU548" s="489"/>
      <c r="BV548" s="487"/>
      <c r="BW548" s="488"/>
      <c r="BX548" s="488"/>
      <c r="BY548" s="488"/>
      <c r="BZ548" s="489"/>
      <c r="CA548" s="26"/>
      <c r="CB548" s="488"/>
      <c r="CC548" s="488"/>
      <c r="CD548" s="488"/>
      <c r="CE548" s="488"/>
      <c r="CF548" s="490"/>
      <c r="CG548" s="487"/>
      <c r="CH548" s="488"/>
      <c r="CI548" s="488"/>
      <c r="CJ548" s="488"/>
      <c r="CK548" s="489"/>
      <c r="CL548" s="488"/>
      <c r="CM548" s="498"/>
      <c r="CN548" s="498"/>
      <c r="CO548" s="498"/>
      <c r="CP548" s="499"/>
      <c r="CQ548" s="487"/>
      <c r="CR548" s="498"/>
      <c r="CS548" s="498"/>
      <c r="CT548" s="498"/>
      <c r="CU548" s="500"/>
      <c r="CV548" s="488"/>
      <c r="CW548" s="498"/>
      <c r="CX548" s="498"/>
      <c r="CY548" s="498"/>
      <c r="CZ548" s="499"/>
      <c r="DA548" s="487"/>
      <c r="DB548" s="498"/>
      <c r="DC548" s="498"/>
      <c r="DD548" s="498"/>
      <c r="DE548" s="500"/>
      <c r="DF548" s="923"/>
      <c r="DG548" s="297"/>
      <c r="DH548" s="69"/>
      <c r="DI548" s="508"/>
      <c r="DJ548" s="509"/>
      <c r="DK548" s="509"/>
      <c r="DL548" s="510"/>
      <c r="DM548" s="511"/>
      <c r="DN548" s="511"/>
    </row>
    <row r="549" spans="1:118" ht="15" customHeight="1">
      <c r="A549" s="519"/>
      <c r="B549" s="519"/>
      <c r="C549" s="520"/>
      <c r="D549" s="919"/>
      <c r="E549" s="1068"/>
      <c r="F549" s="1069"/>
      <c r="G549" s="487"/>
      <c r="H549" s="488"/>
      <c r="I549" s="488"/>
      <c r="J549" s="488"/>
      <c r="K549" s="489"/>
      <c r="L549" s="488"/>
      <c r="M549" s="488"/>
      <c r="N549" s="488"/>
      <c r="O549" s="488"/>
      <c r="P549" s="490"/>
      <c r="Q549" s="487"/>
      <c r="R549" s="488"/>
      <c r="S549" s="488"/>
      <c r="T549" s="488"/>
      <c r="U549" s="489"/>
      <c r="V549" s="488"/>
      <c r="W549" s="488"/>
      <c r="X549" s="488"/>
      <c r="Y549" s="488"/>
      <c r="Z549" s="490"/>
      <c r="AA549" s="487"/>
      <c r="AB549" s="488"/>
      <c r="AC549" s="488"/>
      <c r="AD549" s="488"/>
      <c r="AE549" s="489"/>
      <c r="AF549" s="1"/>
      <c r="AG549" s="1"/>
      <c r="AH549" s="487"/>
      <c r="AI549" s="488"/>
      <c r="AJ549" s="488"/>
      <c r="AK549" s="488"/>
      <c r="AL549" s="489"/>
      <c r="AM549" s="487"/>
      <c r="AN549" s="488"/>
      <c r="AO549" s="488"/>
      <c r="AP549" s="488"/>
      <c r="AQ549" s="489"/>
      <c r="AR549" s="488"/>
      <c r="AS549" s="498"/>
      <c r="AT549" s="498"/>
      <c r="AU549" s="498"/>
      <c r="AV549" s="499"/>
      <c r="AW549" s="487"/>
      <c r="AX549" s="498"/>
      <c r="AY549" s="498"/>
      <c r="AZ549" s="498"/>
      <c r="BA549" s="500"/>
      <c r="BB549" s="488"/>
      <c r="BC549" s="488"/>
      <c r="BD549" s="488"/>
      <c r="BE549" s="488"/>
      <c r="BF549" s="490"/>
      <c r="BG549" s="487"/>
      <c r="BH549" s="488"/>
      <c r="BI549" s="488"/>
      <c r="BJ549" s="488"/>
      <c r="BK549" s="489"/>
      <c r="BL549" s="488"/>
      <c r="BM549" s="488"/>
      <c r="BN549" s="488"/>
      <c r="BO549" s="488"/>
      <c r="BP549" s="490"/>
      <c r="BQ549" s="487"/>
      <c r="BR549" s="488"/>
      <c r="BS549" s="488"/>
      <c r="BT549" s="488"/>
      <c r="BU549" s="489"/>
      <c r="BV549" s="487"/>
      <c r="BW549" s="488"/>
      <c r="BX549" s="488"/>
      <c r="BY549" s="488"/>
      <c r="BZ549" s="489"/>
      <c r="CA549" s="26"/>
      <c r="CB549" s="488"/>
      <c r="CC549" s="488"/>
      <c r="CD549" s="488"/>
      <c r="CE549" s="488"/>
      <c r="CF549" s="490"/>
      <c r="CG549" s="487"/>
      <c r="CH549" s="488"/>
      <c r="CI549" s="488"/>
      <c r="CJ549" s="488"/>
      <c r="CK549" s="489"/>
      <c r="CL549" s="488"/>
      <c r="CM549" s="498"/>
      <c r="CN549" s="498"/>
      <c r="CO549" s="498"/>
      <c r="CP549" s="499"/>
      <c r="CQ549" s="487"/>
      <c r="CR549" s="498"/>
      <c r="CS549" s="498"/>
      <c r="CT549" s="498"/>
      <c r="CU549" s="500"/>
      <c r="CV549" s="488"/>
      <c r="CW549" s="498"/>
      <c r="CX549" s="498"/>
      <c r="CY549" s="498"/>
      <c r="CZ549" s="499"/>
      <c r="DA549" s="487"/>
      <c r="DB549" s="498"/>
      <c r="DC549" s="498"/>
      <c r="DD549" s="498"/>
      <c r="DE549" s="500"/>
      <c r="DF549" s="923"/>
      <c r="DG549" s="297"/>
      <c r="DH549" s="69"/>
      <c r="DI549" s="508"/>
      <c r="DJ549" s="509"/>
      <c r="DK549" s="509"/>
      <c r="DL549" s="510"/>
      <c r="DM549" s="511"/>
      <c r="DN549" s="511"/>
    </row>
    <row r="550" spans="1:118" ht="15" customHeight="1" thickBot="1">
      <c r="A550" s="522"/>
      <c r="B550" s="522"/>
      <c r="C550" s="523"/>
      <c r="D550" s="920"/>
      <c r="E550" s="1077"/>
      <c r="F550" s="1078"/>
      <c r="G550" s="491"/>
      <c r="H550" s="492"/>
      <c r="I550" s="492"/>
      <c r="J550" s="492"/>
      <c r="K550" s="493"/>
      <c r="L550" s="492"/>
      <c r="M550" s="492"/>
      <c r="N550" s="492"/>
      <c r="O550" s="492"/>
      <c r="P550" s="494"/>
      <c r="Q550" s="491"/>
      <c r="R550" s="492"/>
      <c r="S550" s="492"/>
      <c r="T550" s="492"/>
      <c r="U550" s="493"/>
      <c r="V550" s="492"/>
      <c r="W550" s="492"/>
      <c r="X550" s="492"/>
      <c r="Y550" s="492"/>
      <c r="Z550" s="494"/>
      <c r="AA550" s="491"/>
      <c r="AB550" s="492"/>
      <c r="AC550" s="492"/>
      <c r="AD550" s="492"/>
      <c r="AE550" s="493"/>
      <c r="AF550" s="1"/>
      <c r="AG550" s="1"/>
      <c r="AH550" s="491"/>
      <c r="AI550" s="492"/>
      <c r="AJ550" s="492"/>
      <c r="AK550" s="492"/>
      <c r="AL550" s="493"/>
      <c r="AM550" s="491"/>
      <c r="AN550" s="492"/>
      <c r="AO550" s="492"/>
      <c r="AP550" s="492"/>
      <c r="AQ550" s="493"/>
      <c r="AR550" s="492"/>
      <c r="AS550" s="501"/>
      <c r="AT550" s="501"/>
      <c r="AU550" s="501"/>
      <c r="AV550" s="502"/>
      <c r="AW550" s="491"/>
      <c r="AX550" s="501"/>
      <c r="AY550" s="501"/>
      <c r="AZ550" s="501"/>
      <c r="BA550" s="503"/>
      <c r="BB550" s="492"/>
      <c r="BC550" s="492"/>
      <c r="BD550" s="492"/>
      <c r="BE550" s="492"/>
      <c r="BF550" s="494"/>
      <c r="BG550" s="491"/>
      <c r="BH550" s="492"/>
      <c r="BI550" s="492"/>
      <c r="BJ550" s="492"/>
      <c r="BK550" s="493"/>
      <c r="BL550" s="492"/>
      <c r="BM550" s="492"/>
      <c r="BN550" s="492"/>
      <c r="BO550" s="492"/>
      <c r="BP550" s="494"/>
      <c r="BQ550" s="491"/>
      <c r="BR550" s="492"/>
      <c r="BS550" s="492"/>
      <c r="BT550" s="492"/>
      <c r="BU550" s="493"/>
      <c r="BV550" s="491"/>
      <c r="BW550" s="492"/>
      <c r="BX550" s="492"/>
      <c r="BY550" s="492"/>
      <c r="BZ550" s="493"/>
      <c r="CA550" s="27"/>
      <c r="CB550" s="492"/>
      <c r="CC550" s="492"/>
      <c r="CD550" s="492"/>
      <c r="CE550" s="492"/>
      <c r="CF550" s="494"/>
      <c r="CG550" s="491"/>
      <c r="CH550" s="492"/>
      <c r="CI550" s="492"/>
      <c r="CJ550" s="492"/>
      <c r="CK550" s="493"/>
      <c r="CL550" s="492"/>
      <c r="CM550" s="501"/>
      <c r="CN550" s="501"/>
      <c r="CO550" s="501"/>
      <c r="CP550" s="502"/>
      <c r="CQ550" s="491"/>
      <c r="CR550" s="501"/>
      <c r="CS550" s="501"/>
      <c r="CT550" s="501"/>
      <c r="CU550" s="503"/>
      <c r="CV550" s="492"/>
      <c r="CW550" s="501"/>
      <c r="CX550" s="501"/>
      <c r="CY550" s="501"/>
      <c r="CZ550" s="502"/>
      <c r="DA550" s="491"/>
      <c r="DB550" s="501"/>
      <c r="DC550" s="501"/>
      <c r="DD550" s="501"/>
      <c r="DE550" s="503"/>
      <c r="DF550" s="922"/>
      <c r="DG550" s="298"/>
      <c r="DH550" s="70"/>
      <c r="DI550" s="512"/>
      <c r="DJ550" s="513"/>
      <c r="DK550" s="513"/>
      <c r="DL550" s="514"/>
      <c r="DM550" s="515"/>
      <c r="DN550" s="515"/>
    </row>
    <row r="551" spans="1:118" ht="15" customHeight="1">
      <c r="A551" s="516"/>
      <c r="B551" s="516"/>
      <c r="C551" s="517"/>
      <c r="D551" s="921"/>
      <c r="E551" s="1079"/>
      <c r="F551" s="1080"/>
      <c r="G551" s="486"/>
      <c r="H551" s="483"/>
      <c r="I551" s="483"/>
      <c r="J551" s="483"/>
      <c r="K551" s="484"/>
      <c r="L551" s="483"/>
      <c r="M551" s="483"/>
      <c r="N551" s="483"/>
      <c r="O551" s="483"/>
      <c r="P551" s="485"/>
      <c r="Q551" s="486"/>
      <c r="R551" s="483"/>
      <c r="S551" s="483"/>
      <c r="T551" s="483"/>
      <c r="U551" s="484"/>
      <c r="V551" s="483"/>
      <c r="W551" s="483"/>
      <c r="X551" s="483"/>
      <c r="Y551" s="483"/>
      <c r="Z551" s="485"/>
      <c r="AA551" s="486"/>
      <c r="AB551" s="483"/>
      <c r="AC551" s="483"/>
      <c r="AD551" s="483"/>
      <c r="AE551" s="484"/>
      <c r="AF551" s="1"/>
      <c r="AG551" s="1"/>
      <c r="AH551" s="486"/>
      <c r="AI551" s="483"/>
      <c r="AJ551" s="483"/>
      <c r="AK551" s="483"/>
      <c r="AL551" s="484"/>
      <c r="AM551" s="486"/>
      <c r="AN551" s="483"/>
      <c r="AO551" s="483"/>
      <c r="AP551" s="483"/>
      <c r="AQ551" s="484"/>
      <c r="AR551" s="483"/>
      <c r="AS551" s="495"/>
      <c r="AT551" s="495"/>
      <c r="AU551" s="495"/>
      <c r="AV551" s="496"/>
      <c r="AW551" s="486"/>
      <c r="AX551" s="495"/>
      <c r="AY551" s="495"/>
      <c r="AZ551" s="495"/>
      <c r="BA551" s="497"/>
      <c r="BB551" s="483"/>
      <c r="BC551" s="483"/>
      <c r="BD551" s="483"/>
      <c r="BE551" s="483"/>
      <c r="BF551" s="485"/>
      <c r="BG551" s="486"/>
      <c r="BH551" s="483"/>
      <c r="BI551" s="483"/>
      <c r="BJ551" s="483"/>
      <c r="BK551" s="484"/>
      <c r="BL551" s="483"/>
      <c r="BM551" s="483"/>
      <c r="BN551" s="483"/>
      <c r="BO551" s="483"/>
      <c r="BP551" s="485"/>
      <c r="BQ551" s="486"/>
      <c r="BR551" s="483"/>
      <c r="BS551" s="483"/>
      <c r="BT551" s="483"/>
      <c r="BU551" s="484"/>
      <c r="BV551" s="486"/>
      <c r="BW551" s="483"/>
      <c r="BX551" s="483"/>
      <c r="BY551" s="483"/>
      <c r="BZ551" s="484"/>
      <c r="CA551" s="25"/>
      <c r="CB551" s="483"/>
      <c r="CC551" s="483"/>
      <c r="CD551" s="483"/>
      <c r="CE551" s="483"/>
      <c r="CF551" s="485"/>
      <c r="CG551" s="486"/>
      <c r="CH551" s="483"/>
      <c r="CI551" s="483"/>
      <c r="CJ551" s="483"/>
      <c r="CK551" s="484"/>
      <c r="CL551" s="483"/>
      <c r="CM551" s="495"/>
      <c r="CN551" s="495"/>
      <c r="CO551" s="495"/>
      <c r="CP551" s="496"/>
      <c r="CQ551" s="486"/>
      <c r="CR551" s="495"/>
      <c r="CS551" s="495"/>
      <c r="CT551" s="495"/>
      <c r="CU551" s="497"/>
      <c r="CV551" s="483"/>
      <c r="CW551" s="495"/>
      <c r="CX551" s="495"/>
      <c r="CY551" s="495"/>
      <c r="CZ551" s="496"/>
      <c r="DA551" s="486"/>
      <c r="DB551" s="495"/>
      <c r="DC551" s="495"/>
      <c r="DD551" s="495"/>
      <c r="DE551" s="497"/>
      <c r="DF551" s="924"/>
      <c r="DG551" s="296"/>
      <c r="DH551" s="68"/>
      <c r="DI551" s="504"/>
      <c r="DJ551" s="505"/>
      <c r="DK551" s="505"/>
      <c r="DL551" s="506"/>
      <c r="DM551" s="507"/>
      <c r="DN551" s="507"/>
    </row>
    <row r="552" spans="1:118" ht="15" customHeight="1">
      <c r="A552" s="519"/>
      <c r="B552" s="519"/>
      <c r="C552" s="520"/>
      <c r="D552" s="919"/>
      <c r="E552" s="1068"/>
      <c r="F552" s="1069"/>
      <c r="G552" s="487"/>
      <c r="H552" s="488"/>
      <c r="I552" s="488"/>
      <c r="J552" s="488"/>
      <c r="K552" s="489"/>
      <c r="L552" s="488"/>
      <c r="M552" s="488"/>
      <c r="N552" s="488"/>
      <c r="O552" s="488"/>
      <c r="P552" s="490"/>
      <c r="Q552" s="487"/>
      <c r="R552" s="488"/>
      <c r="S552" s="488"/>
      <c r="T552" s="488"/>
      <c r="U552" s="489"/>
      <c r="V552" s="488"/>
      <c r="W552" s="488"/>
      <c r="X552" s="488"/>
      <c r="Y552" s="488"/>
      <c r="Z552" s="490"/>
      <c r="AA552" s="487"/>
      <c r="AB552" s="488"/>
      <c r="AC552" s="488"/>
      <c r="AD552" s="488"/>
      <c r="AE552" s="489"/>
      <c r="AF552" s="1"/>
      <c r="AG552" s="1"/>
      <c r="AH552" s="487"/>
      <c r="AI552" s="488"/>
      <c r="AJ552" s="488"/>
      <c r="AK552" s="488"/>
      <c r="AL552" s="489"/>
      <c r="AM552" s="487"/>
      <c r="AN552" s="488"/>
      <c r="AO552" s="488"/>
      <c r="AP552" s="488"/>
      <c r="AQ552" s="489"/>
      <c r="AR552" s="488"/>
      <c r="AS552" s="498"/>
      <c r="AT552" s="498"/>
      <c r="AU552" s="498"/>
      <c r="AV552" s="499"/>
      <c r="AW552" s="487"/>
      <c r="AX552" s="498"/>
      <c r="AY552" s="498"/>
      <c r="AZ552" s="498"/>
      <c r="BA552" s="500"/>
      <c r="BB552" s="488"/>
      <c r="BC552" s="488"/>
      <c r="BD552" s="488"/>
      <c r="BE552" s="488"/>
      <c r="BF552" s="490"/>
      <c r="BG552" s="487"/>
      <c r="BH552" s="488"/>
      <c r="BI552" s="488"/>
      <c r="BJ552" s="488"/>
      <c r="BK552" s="489"/>
      <c r="BL552" s="488"/>
      <c r="BM552" s="488"/>
      <c r="BN552" s="488"/>
      <c r="BO552" s="488"/>
      <c r="BP552" s="490"/>
      <c r="BQ552" s="487"/>
      <c r="BR552" s="488"/>
      <c r="BS552" s="488"/>
      <c r="BT552" s="488"/>
      <c r="BU552" s="489"/>
      <c r="BV552" s="487"/>
      <c r="BW552" s="488"/>
      <c r="BX552" s="488"/>
      <c r="BY552" s="488"/>
      <c r="BZ552" s="489"/>
      <c r="CA552" s="26"/>
      <c r="CB552" s="488"/>
      <c r="CC552" s="488"/>
      <c r="CD552" s="488"/>
      <c r="CE552" s="488"/>
      <c r="CF552" s="490"/>
      <c r="CG552" s="487"/>
      <c r="CH552" s="488"/>
      <c r="CI552" s="488"/>
      <c r="CJ552" s="488"/>
      <c r="CK552" s="489"/>
      <c r="CL552" s="488"/>
      <c r="CM552" s="498"/>
      <c r="CN552" s="498"/>
      <c r="CO552" s="498"/>
      <c r="CP552" s="499"/>
      <c r="CQ552" s="487"/>
      <c r="CR552" s="498"/>
      <c r="CS552" s="498"/>
      <c r="CT552" s="498"/>
      <c r="CU552" s="500"/>
      <c r="CV552" s="488"/>
      <c r="CW552" s="498"/>
      <c r="CX552" s="498"/>
      <c r="CY552" s="498"/>
      <c r="CZ552" s="499"/>
      <c r="DA552" s="487"/>
      <c r="DB552" s="498"/>
      <c r="DC552" s="498"/>
      <c r="DD552" s="498"/>
      <c r="DE552" s="500"/>
      <c r="DF552" s="923"/>
      <c r="DG552" s="297"/>
      <c r="DH552" s="69"/>
      <c r="DI552" s="508"/>
      <c r="DJ552" s="509"/>
      <c r="DK552" s="509"/>
      <c r="DL552" s="510"/>
      <c r="DM552" s="511"/>
      <c r="DN552" s="511"/>
    </row>
    <row r="553" spans="1:118" ht="15" customHeight="1">
      <c r="A553" s="519"/>
      <c r="B553" s="519"/>
      <c r="C553" s="520"/>
      <c r="D553" s="919"/>
      <c r="E553" s="1068"/>
      <c r="F553" s="1069"/>
      <c r="G553" s="487"/>
      <c r="H553" s="488"/>
      <c r="I553" s="488"/>
      <c r="J553" s="488"/>
      <c r="K553" s="489"/>
      <c r="L553" s="488"/>
      <c r="M553" s="488"/>
      <c r="N553" s="488"/>
      <c r="O553" s="488"/>
      <c r="P553" s="490"/>
      <c r="Q553" s="487"/>
      <c r="R553" s="488"/>
      <c r="S553" s="488"/>
      <c r="T553" s="488"/>
      <c r="U553" s="489"/>
      <c r="V553" s="488"/>
      <c r="W553" s="488"/>
      <c r="X553" s="488"/>
      <c r="Y553" s="488"/>
      <c r="Z553" s="490"/>
      <c r="AA553" s="487"/>
      <c r="AB553" s="488"/>
      <c r="AC553" s="488"/>
      <c r="AD553" s="488"/>
      <c r="AE553" s="489"/>
      <c r="AF553" s="1"/>
      <c r="AG553" s="1"/>
      <c r="AH553" s="487"/>
      <c r="AI553" s="488"/>
      <c r="AJ553" s="488"/>
      <c r="AK553" s="488"/>
      <c r="AL553" s="489"/>
      <c r="AM553" s="487"/>
      <c r="AN553" s="488"/>
      <c r="AO553" s="488"/>
      <c r="AP553" s="488"/>
      <c r="AQ553" s="489"/>
      <c r="AR553" s="488"/>
      <c r="AS553" s="498"/>
      <c r="AT553" s="498"/>
      <c r="AU553" s="498"/>
      <c r="AV553" s="499"/>
      <c r="AW553" s="487"/>
      <c r="AX553" s="498"/>
      <c r="AY553" s="498"/>
      <c r="AZ553" s="498"/>
      <c r="BA553" s="500"/>
      <c r="BB553" s="488"/>
      <c r="BC553" s="488"/>
      <c r="BD553" s="488"/>
      <c r="BE553" s="488"/>
      <c r="BF553" s="490"/>
      <c r="BG553" s="487"/>
      <c r="BH553" s="488"/>
      <c r="BI553" s="488"/>
      <c r="BJ553" s="488"/>
      <c r="BK553" s="489"/>
      <c r="BL553" s="488"/>
      <c r="BM553" s="488"/>
      <c r="BN553" s="488"/>
      <c r="BO553" s="488"/>
      <c r="BP553" s="490"/>
      <c r="BQ553" s="487"/>
      <c r="BR553" s="488"/>
      <c r="BS553" s="488"/>
      <c r="BT553" s="488"/>
      <c r="BU553" s="489"/>
      <c r="BV553" s="487"/>
      <c r="BW553" s="488"/>
      <c r="BX553" s="488"/>
      <c r="BY553" s="488"/>
      <c r="BZ553" s="489"/>
      <c r="CA553" s="26"/>
      <c r="CB553" s="488"/>
      <c r="CC553" s="488"/>
      <c r="CD553" s="488"/>
      <c r="CE553" s="488"/>
      <c r="CF553" s="490"/>
      <c r="CG553" s="487"/>
      <c r="CH553" s="488"/>
      <c r="CI553" s="488"/>
      <c r="CJ553" s="488"/>
      <c r="CK553" s="489"/>
      <c r="CL553" s="488"/>
      <c r="CM553" s="498"/>
      <c r="CN553" s="498"/>
      <c r="CO553" s="498"/>
      <c r="CP553" s="499"/>
      <c r="CQ553" s="487"/>
      <c r="CR553" s="498"/>
      <c r="CS553" s="498"/>
      <c r="CT553" s="498"/>
      <c r="CU553" s="500"/>
      <c r="CV553" s="488"/>
      <c r="CW553" s="498"/>
      <c r="CX553" s="498"/>
      <c r="CY553" s="498"/>
      <c r="CZ553" s="499"/>
      <c r="DA553" s="487"/>
      <c r="DB553" s="498"/>
      <c r="DC553" s="498"/>
      <c r="DD553" s="498"/>
      <c r="DE553" s="500"/>
      <c r="DF553" s="923"/>
      <c r="DG553" s="297"/>
      <c r="DH553" s="69"/>
      <c r="DI553" s="508"/>
      <c r="DJ553" s="509"/>
      <c r="DK553" s="509"/>
      <c r="DL553" s="510"/>
      <c r="DM553" s="511"/>
      <c r="DN553" s="511"/>
    </row>
    <row r="554" spans="1:118" ht="15" customHeight="1">
      <c r="A554" s="519"/>
      <c r="B554" s="519"/>
      <c r="C554" s="520"/>
      <c r="D554" s="919"/>
      <c r="E554" s="1068"/>
      <c r="F554" s="1069"/>
      <c r="G554" s="487"/>
      <c r="H554" s="488"/>
      <c r="I554" s="488"/>
      <c r="J554" s="488"/>
      <c r="K554" s="489"/>
      <c r="L554" s="488"/>
      <c r="M554" s="488"/>
      <c r="N554" s="488"/>
      <c r="O554" s="488"/>
      <c r="P554" s="490"/>
      <c r="Q554" s="487"/>
      <c r="R554" s="488"/>
      <c r="S554" s="488"/>
      <c r="T554" s="488"/>
      <c r="U554" s="489"/>
      <c r="V554" s="488"/>
      <c r="W554" s="488"/>
      <c r="X554" s="488"/>
      <c r="Y554" s="488"/>
      <c r="Z554" s="490"/>
      <c r="AA554" s="487"/>
      <c r="AB554" s="488"/>
      <c r="AC554" s="488"/>
      <c r="AD554" s="488"/>
      <c r="AE554" s="489"/>
      <c r="AF554" s="1"/>
      <c r="AG554" s="1"/>
      <c r="AH554" s="487"/>
      <c r="AI554" s="488"/>
      <c r="AJ554" s="488"/>
      <c r="AK554" s="488"/>
      <c r="AL554" s="489"/>
      <c r="AM554" s="487"/>
      <c r="AN554" s="488"/>
      <c r="AO554" s="488"/>
      <c r="AP554" s="488"/>
      <c r="AQ554" s="489"/>
      <c r="AR554" s="488"/>
      <c r="AS554" s="498"/>
      <c r="AT554" s="498"/>
      <c r="AU554" s="498"/>
      <c r="AV554" s="499"/>
      <c r="AW554" s="487"/>
      <c r="AX554" s="498"/>
      <c r="AY554" s="498"/>
      <c r="AZ554" s="498"/>
      <c r="BA554" s="500"/>
      <c r="BB554" s="488"/>
      <c r="BC554" s="488"/>
      <c r="BD554" s="488"/>
      <c r="BE554" s="488"/>
      <c r="BF554" s="490"/>
      <c r="BG554" s="487"/>
      <c r="BH554" s="488"/>
      <c r="BI554" s="488"/>
      <c r="BJ554" s="488"/>
      <c r="BK554" s="489"/>
      <c r="BL554" s="488"/>
      <c r="BM554" s="488"/>
      <c r="BN554" s="488"/>
      <c r="BO554" s="488"/>
      <c r="BP554" s="490"/>
      <c r="BQ554" s="487"/>
      <c r="BR554" s="488"/>
      <c r="BS554" s="488"/>
      <c r="BT554" s="488"/>
      <c r="BU554" s="489"/>
      <c r="BV554" s="487"/>
      <c r="BW554" s="488"/>
      <c r="BX554" s="488"/>
      <c r="BY554" s="488"/>
      <c r="BZ554" s="489"/>
      <c r="CA554" s="26"/>
      <c r="CB554" s="488"/>
      <c r="CC554" s="488"/>
      <c r="CD554" s="488"/>
      <c r="CE554" s="488"/>
      <c r="CF554" s="490"/>
      <c r="CG554" s="487"/>
      <c r="CH554" s="488"/>
      <c r="CI554" s="488"/>
      <c r="CJ554" s="488"/>
      <c r="CK554" s="489"/>
      <c r="CL554" s="488"/>
      <c r="CM554" s="498"/>
      <c r="CN554" s="498"/>
      <c r="CO554" s="498"/>
      <c r="CP554" s="499"/>
      <c r="CQ554" s="487"/>
      <c r="CR554" s="498"/>
      <c r="CS554" s="498"/>
      <c r="CT554" s="498"/>
      <c r="CU554" s="500"/>
      <c r="CV554" s="488"/>
      <c r="CW554" s="498"/>
      <c r="CX554" s="498"/>
      <c r="CY554" s="498"/>
      <c r="CZ554" s="499"/>
      <c r="DA554" s="487"/>
      <c r="DB554" s="498"/>
      <c r="DC554" s="498"/>
      <c r="DD554" s="498"/>
      <c r="DE554" s="500"/>
      <c r="DF554" s="923"/>
      <c r="DG554" s="297"/>
      <c r="DH554" s="69"/>
      <c r="DI554" s="508"/>
      <c r="DJ554" s="509"/>
      <c r="DK554" s="509"/>
      <c r="DL554" s="510"/>
      <c r="DM554" s="511"/>
      <c r="DN554" s="511"/>
    </row>
    <row r="555" spans="1:118" ht="15" customHeight="1" thickBot="1">
      <c r="A555" s="522"/>
      <c r="B555" s="522"/>
      <c r="C555" s="523"/>
      <c r="D555" s="920"/>
      <c r="E555" s="1077"/>
      <c r="F555" s="1078"/>
      <c r="G555" s="491"/>
      <c r="H555" s="492"/>
      <c r="I555" s="492"/>
      <c r="J555" s="492"/>
      <c r="K555" s="493"/>
      <c r="L555" s="492"/>
      <c r="M555" s="492"/>
      <c r="N555" s="492"/>
      <c r="O555" s="492"/>
      <c r="P555" s="494"/>
      <c r="Q555" s="491"/>
      <c r="R555" s="492"/>
      <c r="S555" s="492"/>
      <c r="T555" s="492"/>
      <c r="U555" s="493"/>
      <c r="V555" s="492"/>
      <c r="W555" s="492"/>
      <c r="X555" s="492"/>
      <c r="Y555" s="492"/>
      <c r="Z555" s="494"/>
      <c r="AA555" s="491"/>
      <c r="AB555" s="492"/>
      <c r="AC555" s="492"/>
      <c r="AD555" s="492"/>
      <c r="AE555" s="493"/>
      <c r="AF555" s="1"/>
      <c r="AG555" s="1"/>
      <c r="AH555" s="491"/>
      <c r="AI555" s="492"/>
      <c r="AJ555" s="492"/>
      <c r="AK555" s="492"/>
      <c r="AL555" s="493"/>
      <c r="AM555" s="491"/>
      <c r="AN555" s="492"/>
      <c r="AO555" s="492"/>
      <c r="AP555" s="492"/>
      <c r="AQ555" s="493"/>
      <c r="AR555" s="492"/>
      <c r="AS555" s="501"/>
      <c r="AT555" s="501"/>
      <c r="AU555" s="501"/>
      <c r="AV555" s="502"/>
      <c r="AW555" s="491"/>
      <c r="AX555" s="501"/>
      <c r="AY555" s="501"/>
      <c r="AZ555" s="501"/>
      <c r="BA555" s="503"/>
      <c r="BB555" s="492"/>
      <c r="BC555" s="492"/>
      <c r="BD555" s="492"/>
      <c r="BE555" s="492"/>
      <c r="BF555" s="494"/>
      <c r="BG555" s="491"/>
      <c r="BH555" s="492"/>
      <c r="BI555" s="492"/>
      <c r="BJ555" s="492"/>
      <c r="BK555" s="493"/>
      <c r="BL555" s="492"/>
      <c r="BM555" s="492"/>
      <c r="BN555" s="492"/>
      <c r="BO555" s="492"/>
      <c r="BP555" s="494"/>
      <c r="BQ555" s="491"/>
      <c r="BR555" s="492"/>
      <c r="BS555" s="492"/>
      <c r="BT555" s="492"/>
      <c r="BU555" s="493"/>
      <c r="BV555" s="491"/>
      <c r="BW555" s="492"/>
      <c r="BX555" s="492"/>
      <c r="BY555" s="492"/>
      <c r="BZ555" s="493"/>
      <c r="CA555" s="27"/>
      <c r="CB555" s="492"/>
      <c r="CC555" s="492"/>
      <c r="CD555" s="492"/>
      <c r="CE555" s="492"/>
      <c r="CF555" s="494"/>
      <c r="CG555" s="491"/>
      <c r="CH555" s="492"/>
      <c r="CI555" s="492"/>
      <c r="CJ555" s="492"/>
      <c r="CK555" s="493"/>
      <c r="CL555" s="492"/>
      <c r="CM555" s="501"/>
      <c r="CN555" s="501"/>
      <c r="CO555" s="501"/>
      <c r="CP555" s="502"/>
      <c r="CQ555" s="491"/>
      <c r="CR555" s="501"/>
      <c r="CS555" s="501"/>
      <c r="CT555" s="501"/>
      <c r="CU555" s="503"/>
      <c r="CV555" s="492"/>
      <c r="CW555" s="501"/>
      <c r="CX555" s="501"/>
      <c r="CY555" s="501"/>
      <c r="CZ555" s="502"/>
      <c r="DA555" s="491"/>
      <c r="DB555" s="501"/>
      <c r="DC555" s="501"/>
      <c r="DD555" s="501"/>
      <c r="DE555" s="503"/>
      <c r="DF555" s="922"/>
      <c r="DG555" s="298"/>
      <c r="DH555" s="70"/>
      <c r="DI555" s="512"/>
      <c r="DJ555" s="513"/>
      <c r="DK555" s="513"/>
      <c r="DL555" s="514"/>
      <c r="DM555" s="515"/>
      <c r="DN555" s="515"/>
    </row>
    <row r="556" spans="1:118" ht="15" customHeight="1">
      <c r="A556" s="516"/>
      <c r="B556" s="516"/>
      <c r="C556" s="517"/>
      <c r="D556" s="921"/>
      <c r="E556" s="1079"/>
      <c r="F556" s="1080"/>
      <c r="G556" s="486"/>
      <c r="H556" s="483"/>
      <c r="I556" s="483"/>
      <c r="J556" s="483"/>
      <c r="K556" s="484"/>
      <c r="L556" s="483"/>
      <c r="M556" s="483"/>
      <c r="N556" s="483"/>
      <c r="O556" s="483"/>
      <c r="P556" s="485"/>
      <c r="Q556" s="486"/>
      <c r="R556" s="483"/>
      <c r="S556" s="483"/>
      <c r="T556" s="483"/>
      <c r="U556" s="484"/>
      <c r="V556" s="483"/>
      <c r="W556" s="483"/>
      <c r="X556" s="483"/>
      <c r="Y556" s="483"/>
      <c r="Z556" s="485"/>
      <c r="AA556" s="486"/>
      <c r="AB556" s="483"/>
      <c r="AC556" s="483"/>
      <c r="AD556" s="483"/>
      <c r="AE556" s="484"/>
      <c r="AF556" s="1"/>
      <c r="AG556" s="1"/>
      <c r="AH556" s="486"/>
      <c r="AI556" s="483"/>
      <c r="AJ556" s="483"/>
      <c r="AK556" s="483"/>
      <c r="AL556" s="484"/>
      <c r="AM556" s="486"/>
      <c r="AN556" s="483"/>
      <c r="AO556" s="483"/>
      <c r="AP556" s="483"/>
      <c r="AQ556" s="484"/>
      <c r="AR556" s="483"/>
      <c r="AS556" s="495"/>
      <c r="AT556" s="495"/>
      <c r="AU556" s="495"/>
      <c r="AV556" s="496"/>
      <c r="AW556" s="486"/>
      <c r="AX556" s="495"/>
      <c r="AY556" s="495"/>
      <c r="AZ556" s="495"/>
      <c r="BA556" s="497"/>
      <c r="BB556" s="483"/>
      <c r="BC556" s="483"/>
      <c r="BD556" s="483"/>
      <c r="BE556" s="483"/>
      <c r="BF556" s="485"/>
      <c r="BG556" s="486"/>
      <c r="BH556" s="483"/>
      <c r="BI556" s="483"/>
      <c r="BJ556" s="483"/>
      <c r="BK556" s="484"/>
      <c r="BL556" s="483"/>
      <c r="BM556" s="483"/>
      <c r="BN556" s="483"/>
      <c r="BO556" s="483"/>
      <c r="BP556" s="485"/>
      <c r="BQ556" s="486"/>
      <c r="BR556" s="483"/>
      <c r="BS556" s="483"/>
      <c r="BT556" s="483"/>
      <c r="BU556" s="484"/>
      <c r="BV556" s="486"/>
      <c r="BW556" s="483"/>
      <c r="BX556" s="483"/>
      <c r="BY556" s="483"/>
      <c r="BZ556" s="484"/>
      <c r="CA556" s="25"/>
      <c r="CB556" s="483"/>
      <c r="CC556" s="483"/>
      <c r="CD556" s="483"/>
      <c r="CE556" s="483"/>
      <c r="CF556" s="485"/>
      <c r="CG556" s="486"/>
      <c r="CH556" s="483"/>
      <c r="CI556" s="483"/>
      <c r="CJ556" s="483"/>
      <c r="CK556" s="484"/>
      <c r="CL556" s="483"/>
      <c r="CM556" s="495"/>
      <c r="CN556" s="495"/>
      <c r="CO556" s="495"/>
      <c r="CP556" s="496"/>
      <c r="CQ556" s="486"/>
      <c r="CR556" s="495"/>
      <c r="CS556" s="495"/>
      <c r="CT556" s="495"/>
      <c r="CU556" s="497"/>
      <c r="CV556" s="483"/>
      <c r="CW556" s="495"/>
      <c r="CX556" s="495"/>
      <c r="CY556" s="495"/>
      <c r="CZ556" s="496"/>
      <c r="DA556" s="486"/>
      <c r="DB556" s="495"/>
      <c r="DC556" s="495"/>
      <c r="DD556" s="495"/>
      <c r="DE556" s="497"/>
      <c r="DF556" s="924"/>
      <c r="DG556" s="296"/>
      <c r="DH556" s="68"/>
      <c r="DI556" s="504"/>
      <c r="DJ556" s="505"/>
      <c r="DK556" s="505"/>
      <c r="DL556" s="506"/>
      <c r="DM556" s="507"/>
      <c r="DN556" s="507"/>
    </row>
    <row r="557" spans="1:118" ht="15" customHeight="1">
      <c r="A557" s="519"/>
      <c r="B557" s="519"/>
      <c r="C557" s="520"/>
      <c r="D557" s="919"/>
      <c r="E557" s="1068"/>
      <c r="F557" s="1069"/>
      <c r="G557" s="487"/>
      <c r="H557" s="488"/>
      <c r="I557" s="488"/>
      <c r="J557" s="488"/>
      <c r="K557" s="489"/>
      <c r="L557" s="488"/>
      <c r="M557" s="488"/>
      <c r="N557" s="488"/>
      <c r="O557" s="488"/>
      <c r="P557" s="490"/>
      <c r="Q557" s="487"/>
      <c r="R557" s="488"/>
      <c r="S557" s="488"/>
      <c r="T557" s="488"/>
      <c r="U557" s="489"/>
      <c r="V557" s="488"/>
      <c r="W557" s="488"/>
      <c r="X557" s="488"/>
      <c r="Y557" s="488"/>
      <c r="Z557" s="490"/>
      <c r="AA557" s="487"/>
      <c r="AB557" s="488"/>
      <c r="AC557" s="488"/>
      <c r="AD557" s="488"/>
      <c r="AE557" s="489"/>
      <c r="AF557" s="1"/>
      <c r="AG557" s="1"/>
      <c r="AH557" s="487"/>
      <c r="AI557" s="488"/>
      <c r="AJ557" s="488"/>
      <c r="AK557" s="488"/>
      <c r="AL557" s="489"/>
      <c r="AM557" s="487"/>
      <c r="AN557" s="488"/>
      <c r="AO557" s="488"/>
      <c r="AP557" s="488"/>
      <c r="AQ557" s="489"/>
      <c r="AR557" s="488"/>
      <c r="AS557" s="498"/>
      <c r="AT557" s="498"/>
      <c r="AU557" s="498"/>
      <c r="AV557" s="499"/>
      <c r="AW557" s="487"/>
      <c r="AX557" s="498"/>
      <c r="AY557" s="498"/>
      <c r="AZ557" s="498"/>
      <c r="BA557" s="500"/>
      <c r="BB557" s="488"/>
      <c r="BC557" s="488"/>
      <c r="BD557" s="488"/>
      <c r="BE557" s="488"/>
      <c r="BF557" s="490"/>
      <c r="BG557" s="487"/>
      <c r="BH557" s="488"/>
      <c r="BI557" s="488"/>
      <c r="BJ557" s="488"/>
      <c r="BK557" s="489"/>
      <c r="BL557" s="488"/>
      <c r="BM557" s="488"/>
      <c r="BN557" s="488"/>
      <c r="BO557" s="488"/>
      <c r="BP557" s="490"/>
      <c r="BQ557" s="487"/>
      <c r="BR557" s="488"/>
      <c r="BS557" s="488"/>
      <c r="BT557" s="488"/>
      <c r="BU557" s="489"/>
      <c r="BV557" s="487"/>
      <c r="BW557" s="488"/>
      <c r="BX557" s="488"/>
      <c r="BY557" s="488"/>
      <c r="BZ557" s="489"/>
      <c r="CA557" s="26"/>
      <c r="CB557" s="488"/>
      <c r="CC557" s="488"/>
      <c r="CD557" s="488"/>
      <c r="CE557" s="488"/>
      <c r="CF557" s="490"/>
      <c r="CG557" s="487"/>
      <c r="CH557" s="488"/>
      <c r="CI557" s="488"/>
      <c r="CJ557" s="488"/>
      <c r="CK557" s="489"/>
      <c r="CL557" s="488"/>
      <c r="CM557" s="498"/>
      <c r="CN557" s="498"/>
      <c r="CO557" s="498"/>
      <c r="CP557" s="499"/>
      <c r="CQ557" s="487"/>
      <c r="CR557" s="498"/>
      <c r="CS557" s="498"/>
      <c r="CT557" s="498"/>
      <c r="CU557" s="500"/>
      <c r="CV557" s="488"/>
      <c r="CW557" s="498"/>
      <c r="CX557" s="498"/>
      <c r="CY557" s="498"/>
      <c r="CZ557" s="499"/>
      <c r="DA557" s="487"/>
      <c r="DB557" s="498"/>
      <c r="DC557" s="498"/>
      <c r="DD557" s="498"/>
      <c r="DE557" s="500"/>
      <c r="DF557" s="923"/>
      <c r="DG557" s="297"/>
      <c r="DH557" s="69"/>
      <c r="DI557" s="508"/>
      <c r="DJ557" s="509"/>
      <c r="DK557" s="509"/>
      <c r="DL557" s="510"/>
      <c r="DM557" s="511"/>
      <c r="DN557" s="511"/>
    </row>
    <row r="558" spans="1:118" ht="15" customHeight="1">
      <c r="A558" s="519"/>
      <c r="B558" s="519"/>
      <c r="C558" s="520"/>
      <c r="D558" s="919"/>
      <c r="E558" s="1068"/>
      <c r="F558" s="1069"/>
      <c r="G558" s="487"/>
      <c r="H558" s="488"/>
      <c r="I558" s="488"/>
      <c r="J558" s="488"/>
      <c r="K558" s="489"/>
      <c r="L558" s="488"/>
      <c r="M558" s="488"/>
      <c r="N558" s="488"/>
      <c r="O558" s="488"/>
      <c r="P558" s="490"/>
      <c r="Q558" s="487"/>
      <c r="R558" s="488"/>
      <c r="S558" s="488"/>
      <c r="T558" s="488"/>
      <c r="U558" s="489"/>
      <c r="V558" s="488"/>
      <c r="W558" s="488"/>
      <c r="X558" s="488"/>
      <c r="Y558" s="488"/>
      <c r="Z558" s="490"/>
      <c r="AA558" s="487"/>
      <c r="AB558" s="488"/>
      <c r="AC558" s="488"/>
      <c r="AD558" s="488"/>
      <c r="AE558" s="489"/>
      <c r="AF558" s="1"/>
      <c r="AG558" s="1"/>
      <c r="AH558" s="487"/>
      <c r="AI558" s="488"/>
      <c r="AJ558" s="488"/>
      <c r="AK558" s="488"/>
      <c r="AL558" s="489"/>
      <c r="AM558" s="487"/>
      <c r="AN558" s="488"/>
      <c r="AO558" s="488"/>
      <c r="AP558" s="488"/>
      <c r="AQ558" s="489"/>
      <c r="AR558" s="488"/>
      <c r="AS558" s="498"/>
      <c r="AT558" s="498"/>
      <c r="AU558" s="498"/>
      <c r="AV558" s="499"/>
      <c r="AW558" s="487"/>
      <c r="AX558" s="498"/>
      <c r="AY558" s="498"/>
      <c r="AZ558" s="498"/>
      <c r="BA558" s="500"/>
      <c r="BB558" s="488"/>
      <c r="BC558" s="488"/>
      <c r="BD558" s="488"/>
      <c r="BE558" s="488"/>
      <c r="BF558" s="490"/>
      <c r="BG558" s="487"/>
      <c r="BH558" s="488"/>
      <c r="BI558" s="488"/>
      <c r="BJ558" s="488"/>
      <c r="BK558" s="489"/>
      <c r="BL558" s="488"/>
      <c r="BM558" s="488"/>
      <c r="BN558" s="488"/>
      <c r="BO558" s="488"/>
      <c r="BP558" s="490"/>
      <c r="BQ558" s="487"/>
      <c r="BR558" s="488"/>
      <c r="BS558" s="488"/>
      <c r="BT558" s="488"/>
      <c r="BU558" s="489"/>
      <c r="BV558" s="487"/>
      <c r="BW558" s="488"/>
      <c r="BX558" s="488"/>
      <c r="BY558" s="488"/>
      <c r="BZ558" s="489"/>
      <c r="CA558" s="26"/>
      <c r="CB558" s="488"/>
      <c r="CC558" s="488"/>
      <c r="CD558" s="488"/>
      <c r="CE558" s="488"/>
      <c r="CF558" s="490"/>
      <c r="CG558" s="487"/>
      <c r="CH558" s="488"/>
      <c r="CI558" s="488"/>
      <c r="CJ558" s="488"/>
      <c r="CK558" s="489"/>
      <c r="CL558" s="488"/>
      <c r="CM558" s="498"/>
      <c r="CN558" s="498"/>
      <c r="CO558" s="498"/>
      <c r="CP558" s="499"/>
      <c r="CQ558" s="487"/>
      <c r="CR558" s="498"/>
      <c r="CS558" s="498"/>
      <c r="CT558" s="498"/>
      <c r="CU558" s="500"/>
      <c r="CV558" s="488"/>
      <c r="CW558" s="498"/>
      <c r="CX558" s="498"/>
      <c r="CY558" s="498"/>
      <c r="CZ558" s="499"/>
      <c r="DA558" s="487"/>
      <c r="DB558" s="498"/>
      <c r="DC558" s="498"/>
      <c r="DD558" s="498"/>
      <c r="DE558" s="500"/>
      <c r="DF558" s="923"/>
      <c r="DG558" s="297"/>
      <c r="DH558" s="69"/>
      <c r="DI558" s="508"/>
      <c r="DJ558" s="509"/>
      <c r="DK558" s="509"/>
      <c r="DL558" s="510"/>
      <c r="DM558" s="511"/>
      <c r="DN558" s="511"/>
    </row>
    <row r="559" spans="1:118" ht="15" customHeight="1">
      <c r="A559" s="519"/>
      <c r="B559" s="519"/>
      <c r="C559" s="520"/>
      <c r="D559" s="919"/>
      <c r="E559" s="1068"/>
      <c r="F559" s="1069"/>
      <c r="G559" s="487"/>
      <c r="H559" s="488"/>
      <c r="I559" s="488"/>
      <c r="J559" s="488"/>
      <c r="K559" s="489"/>
      <c r="L559" s="488"/>
      <c r="M559" s="488"/>
      <c r="N559" s="488"/>
      <c r="O559" s="488"/>
      <c r="P559" s="490"/>
      <c r="Q559" s="487"/>
      <c r="R559" s="488"/>
      <c r="S559" s="488"/>
      <c r="T559" s="488"/>
      <c r="U559" s="489"/>
      <c r="V559" s="488"/>
      <c r="W559" s="488"/>
      <c r="X559" s="488"/>
      <c r="Y559" s="488"/>
      <c r="Z559" s="490"/>
      <c r="AA559" s="487"/>
      <c r="AB559" s="488"/>
      <c r="AC559" s="488"/>
      <c r="AD559" s="488"/>
      <c r="AE559" s="489"/>
      <c r="AF559" s="1"/>
      <c r="AG559" s="1"/>
      <c r="AH559" s="487"/>
      <c r="AI559" s="488"/>
      <c r="AJ559" s="488"/>
      <c r="AK559" s="488"/>
      <c r="AL559" s="489"/>
      <c r="AM559" s="487"/>
      <c r="AN559" s="488"/>
      <c r="AO559" s="488"/>
      <c r="AP559" s="488"/>
      <c r="AQ559" s="489"/>
      <c r="AR559" s="488"/>
      <c r="AS559" s="498"/>
      <c r="AT559" s="498"/>
      <c r="AU559" s="498"/>
      <c r="AV559" s="499"/>
      <c r="AW559" s="487"/>
      <c r="AX559" s="498"/>
      <c r="AY559" s="498"/>
      <c r="AZ559" s="498"/>
      <c r="BA559" s="500"/>
      <c r="BB559" s="488"/>
      <c r="BC559" s="488"/>
      <c r="BD559" s="488"/>
      <c r="BE559" s="488"/>
      <c r="BF559" s="490"/>
      <c r="BG559" s="487"/>
      <c r="BH559" s="488"/>
      <c r="BI559" s="488"/>
      <c r="BJ559" s="488"/>
      <c r="BK559" s="489"/>
      <c r="BL559" s="488"/>
      <c r="BM559" s="488"/>
      <c r="BN559" s="488"/>
      <c r="BO559" s="488"/>
      <c r="BP559" s="490"/>
      <c r="BQ559" s="487"/>
      <c r="BR559" s="488"/>
      <c r="BS559" s="488"/>
      <c r="BT559" s="488"/>
      <c r="BU559" s="489"/>
      <c r="BV559" s="487"/>
      <c r="BW559" s="488"/>
      <c r="BX559" s="488"/>
      <c r="BY559" s="488"/>
      <c r="BZ559" s="489"/>
      <c r="CA559" s="26"/>
      <c r="CB559" s="488"/>
      <c r="CC559" s="488"/>
      <c r="CD559" s="488"/>
      <c r="CE559" s="488"/>
      <c r="CF559" s="490"/>
      <c r="CG559" s="487"/>
      <c r="CH559" s="488"/>
      <c r="CI559" s="488"/>
      <c r="CJ559" s="488"/>
      <c r="CK559" s="489"/>
      <c r="CL559" s="488"/>
      <c r="CM559" s="498"/>
      <c r="CN559" s="498"/>
      <c r="CO559" s="498"/>
      <c r="CP559" s="499"/>
      <c r="CQ559" s="487"/>
      <c r="CR559" s="498"/>
      <c r="CS559" s="498"/>
      <c r="CT559" s="498"/>
      <c r="CU559" s="500"/>
      <c r="CV559" s="488"/>
      <c r="CW559" s="498"/>
      <c r="CX559" s="498"/>
      <c r="CY559" s="498"/>
      <c r="CZ559" s="499"/>
      <c r="DA559" s="487"/>
      <c r="DB559" s="498"/>
      <c r="DC559" s="498"/>
      <c r="DD559" s="498"/>
      <c r="DE559" s="500"/>
      <c r="DF559" s="923"/>
      <c r="DG559" s="297"/>
      <c r="DH559" s="69"/>
      <c r="DI559" s="508"/>
      <c r="DJ559" s="509"/>
      <c r="DK559" s="509"/>
      <c r="DL559" s="510"/>
      <c r="DM559" s="511"/>
      <c r="DN559" s="511"/>
    </row>
    <row r="560" spans="1:118" ht="15" customHeight="1" thickBot="1">
      <c r="A560" s="522"/>
      <c r="B560" s="522"/>
      <c r="C560" s="523"/>
      <c r="D560" s="920"/>
      <c r="E560" s="1077"/>
      <c r="F560" s="1078"/>
      <c r="G560" s="491"/>
      <c r="H560" s="492"/>
      <c r="I560" s="492"/>
      <c r="J560" s="492"/>
      <c r="K560" s="493"/>
      <c r="L560" s="492"/>
      <c r="M560" s="492"/>
      <c r="N560" s="492"/>
      <c r="O560" s="492"/>
      <c r="P560" s="494"/>
      <c r="Q560" s="491"/>
      <c r="R560" s="492"/>
      <c r="S560" s="492"/>
      <c r="T560" s="492"/>
      <c r="U560" s="493"/>
      <c r="V560" s="492"/>
      <c r="W560" s="492"/>
      <c r="X560" s="492"/>
      <c r="Y560" s="492"/>
      <c r="Z560" s="494"/>
      <c r="AA560" s="491"/>
      <c r="AB560" s="492"/>
      <c r="AC560" s="492"/>
      <c r="AD560" s="492"/>
      <c r="AE560" s="493"/>
      <c r="AF560" s="1"/>
      <c r="AG560" s="1"/>
      <c r="AH560" s="491"/>
      <c r="AI560" s="492"/>
      <c r="AJ560" s="492"/>
      <c r="AK560" s="492"/>
      <c r="AL560" s="493"/>
      <c r="AM560" s="491"/>
      <c r="AN560" s="492"/>
      <c r="AO560" s="492"/>
      <c r="AP560" s="492"/>
      <c r="AQ560" s="493"/>
      <c r="AR560" s="492"/>
      <c r="AS560" s="501"/>
      <c r="AT560" s="501"/>
      <c r="AU560" s="501"/>
      <c r="AV560" s="502"/>
      <c r="AW560" s="491"/>
      <c r="AX560" s="501"/>
      <c r="AY560" s="501"/>
      <c r="AZ560" s="501"/>
      <c r="BA560" s="503"/>
      <c r="BB560" s="492"/>
      <c r="BC560" s="492"/>
      <c r="BD560" s="492"/>
      <c r="BE560" s="492"/>
      <c r="BF560" s="494"/>
      <c r="BG560" s="491"/>
      <c r="BH560" s="492"/>
      <c r="BI560" s="492"/>
      <c r="BJ560" s="492"/>
      <c r="BK560" s="493"/>
      <c r="BL560" s="492"/>
      <c r="BM560" s="492"/>
      <c r="BN560" s="492"/>
      <c r="BO560" s="492"/>
      <c r="BP560" s="494"/>
      <c r="BQ560" s="491"/>
      <c r="BR560" s="492"/>
      <c r="BS560" s="492"/>
      <c r="BT560" s="492"/>
      <c r="BU560" s="493"/>
      <c r="BV560" s="491"/>
      <c r="BW560" s="492"/>
      <c r="BX560" s="492"/>
      <c r="BY560" s="492"/>
      <c r="BZ560" s="493"/>
      <c r="CA560" s="27"/>
      <c r="CB560" s="492"/>
      <c r="CC560" s="492"/>
      <c r="CD560" s="492"/>
      <c r="CE560" s="492"/>
      <c r="CF560" s="494"/>
      <c r="CG560" s="491"/>
      <c r="CH560" s="492"/>
      <c r="CI560" s="492"/>
      <c r="CJ560" s="492"/>
      <c r="CK560" s="493"/>
      <c r="CL560" s="492"/>
      <c r="CM560" s="501"/>
      <c r="CN560" s="501"/>
      <c r="CO560" s="501"/>
      <c r="CP560" s="502"/>
      <c r="CQ560" s="491"/>
      <c r="CR560" s="501"/>
      <c r="CS560" s="501"/>
      <c r="CT560" s="501"/>
      <c r="CU560" s="503"/>
      <c r="CV560" s="492"/>
      <c r="CW560" s="501"/>
      <c r="CX560" s="501"/>
      <c r="CY560" s="501"/>
      <c r="CZ560" s="502"/>
      <c r="DA560" s="491"/>
      <c r="DB560" s="501"/>
      <c r="DC560" s="501"/>
      <c r="DD560" s="501"/>
      <c r="DE560" s="503"/>
      <c r="DF560" s="922"/>
      <c r="DG560" s="298"/>
      <c r="DH560" s="70"/>
      <c r="DI560" s="512"/>
      <c r="DJ560" s="513"/>
      <c r="DK560" s="513"/>
      <c r="DL560" s="514"/>
      <c r="DM560" s="515"/>
      <c r="DN560" s="515"/>
    </row>
    <row r="561" spans="1:118" ht="15" customHeight="1">
      <c r="A561" s="516"/>
      <c r="B561" s="516"/>
      <c r="C561" s="517"/>
      <c r="D561" s="921"/>
      <c r="E561" s="1079"/>
      <c r="F561" s="1080"/>
      <c r="G561" s="486"/>
      <c r="H561" s="483"/>
      <c r="I561" s="483"/>
      <c r="J561" s="483"/>
      <c r="K561" s="484"/>
      <c r="L561" s="483"/>
      <c r="M561" s="483"/>
      <c r="N561" s="483"/>
      <c r="O561" s="483"/>
      <c r="P561" s="485"/>
      <c r="Q561" s="486"/>
      <c r="R561" s="483"/>
      <c r="S561" s="483"/>
      <c r="T561" s="483"/>
      <c r="U561" s="484"/>
      <c r="V561" s="483"/>
      <c r="W561" s="483"/>
      <c r="X561" s="483"/>
      <c r="Y561" s="483"/>
      <c r="Z561" s="485"/>
      <c r="AA561" s="486"/>
      <c r="AB561" s="483"/>
      <c r="AC561" s="483"/>
      <c r="AD561" s="483"/>
      <c r="AE561" s="484"/>
      <c r="AF561" s="1"/>
      <c r="AG561" s="1"/>
      <c r="AH561" s="486"/>
      <c r="AI561" s="483"/>
      <c r="AJ561" s="483"/>
      <c r="AK561" s="483"/>
      <c r="AL561" s="484"/>
      <c r="AM561" s="486"/>
      <c r="AN561" s="483"/>
      <c r="AO561" s="483"/>
      <c r="AP561" s="483"/>
      <c r="AQ561" s="484"/>
      <c r="AR561" s="483"/>
      <c r="AS561" s="495"/>
      <c r="AT561" s="495"/>
      <c r="AU561" s="495"/>
      <c r="AV561" s="496"/>
      <c r="AW561" s="486"/>
      <c r="AX561" s="495"/>
      <c r="AY561" s="495"/>
      <c r="AZ561" s="495"/>
      <c r="BA561" s="497"/>
      <c r="BB561" s="483"/>
      <c r="BC561" s="483"/>
      <c r="BD561" s="483"/>
      <c r="BE561" s="483"/>
      <c r="BF561" s="485"/>
      <c r="BG561" s="486"/>
      <c r="BH561" s="483"/>
      <c r="BI561" s="483"/>
      <c r="BJ561" s="483"/>
      <c r="BK561" s="484"/>
      <c r="BL561" s="483"/>
      <c r="BM561" s="483"/>
      <c r="BN561" s="483"/>
      <c r="BO561" s="483"/>
      <c r="BP561" s="485"/>
      <c r="BQ561" s="486"/>
      <c r="BR561" s="483"/>
      <c r="BS561" s="483"/>
      <c r="BT561" s="483"/>
      <c r="BU561" s="484"/>
      <c r="BV561" s="486"/>
      <c r="BW561" s="483"/>
      <c r="BX561" s="483"/>
      <c r="BY561" s="483"/>
      <c r="BZ561" s="484"/>
      <c r="CA561" s="25"/>
      <c r="CB561" s="483"/>
      <c r="CC561" s="483"/>
      <c r="CD561" s="483"/>
      <c r="CE561" s="483"/>
      <c r="CF561" s="485"/>
      <c r="CG561" s="486"/>
      <c r="CH561" s="483"/>
      <c r="CI561" s="483"/>
      <c r="CJ561" s="483"/>
      <c r="CK561" s="484"/>
      <c r="CL561" s="483"/>
      <c r="CM561" s="495"/>
      <c r="CN561" s="495"/>
      <c r="CO561" s="495"/>
      <c r="CP561" s="496"/>
      <c r="CQ561" s="486"/>
      <c r="CR561" s="495"/>
      <c r="CS561" s="495"/>
      <c r="CT561" s="495"/>
      <c r="CU561" s="497"/>
      <c r="CV561" s="483"/>
      <c r="CW561" s="495"/>
      <c r="CX561" s="495"/>
      <c r="CY561" s="495"/>
      <c r="CZ561" s="496"/>
      <c r="DA561" s="486"/>
      <c r="DB561" s="495"/>
      <c r="DC561" s="495"/>
      <c r="DD561" s="495"/>
      <c r="DE561" s="497"/>
      <c r="DF561" s="924"/>
      <c r="DG561" s="296"/>
      <c r="DH561" s="68"/>
      <c r="DI561" s="504"/>
      <c r="DJ561" s="505"/>
      <c r="DK561" s="505"/>
      <c r="DL561" s="506"/>
      <c r="DM561" s="507"/>
      <c r="DN561" s="507"/>
    </row>
    <row r="562" spans="1:118" ht="15" customHeight="1">
      <c r="A562" s="519"/>
      <c r="B562" s="519"/>
      <c r="C562" s="520"/>
      <c r="D562" s="919"/>
      <c r="E562" s="1068"/>
      <c r="F562" s="1069"/>
      <c r="G562" s="487"/>
      <c r="H562" s="488"/>
      <c r="I562" s="488"/>
      <c r="J562" s="488"/>
      <c r="K562" s="489"/>
      <c r="L562" s="488"/>
      <c r="M562" s="488"/>
      <c r="N562" s="488"/>
      <c r="O562" s="488"/>
      <c r="P562" s="490"/>
      <c r="Q562" s="487"/>
      <c r="R562" s="488"/>
      <c r="S562" s="488"/>
      <c r="T562" s="488"/>
      <c r="U562" s="489"/>
      <c r="V562" s="488"/>
      <c r="W562" s="488"/>
      <c r="X562" s="488"/>
      <c r="Y562" s="488"/>
      <c r="Z562" s="490"/>
      <c r="AA562" s="487"/>
      <c r="AB562" s="488"/>
      <c r="AC562" s="488"/>
      <c r="AD562" s="488"/>
      <c r="AE562" s="489"/>
      <c r="AF562" s="1"/>
      <c r="AG562" s="1"/>
      <c r="AH562" s="487"/>
      <c r="AI562" s="488"/>
      <c r="AJ562" s="488"/>
      <c r="AK562" s="488"/>
      <c r="AL562" s="489"/>
      <c r="AM562" s="487"/>
      <c r="AN562" s="488"/>
      <c r="AO562" s="488"/>
      <c r="AP562" s="488"/>
      <c r="AQ562" s="489"/>
      <c r="AR562" s="488"/>
      <c r="AS562" s="498"/>
      <c r="AT562" s="498"/>
      <c r="AU562" s="498"/>
      <c r="AV562" s="499"/>
      <c r="AW562" s="487"/>
      <c r="AX562" s="498"/>
      <c r="AY562" s="498"/>
      <c r="AZ562" s="498"/>
      <c r="BA562" s="500"/>
      <c r="BB562" s="488"/>
      <c r="BC562" s="488"/>
      <c r="BD562" s="488"/>
      <c r="BE562" s="488"/>
      <c r="BF562" s="490"/>
      <c r="BG562" s="487"/>
      <c r="BH562" s="488"/>
      <c r="BI562" s="488"/>
      <c r="BJ562" s="488"/>
      <c r="BK562" s="489"/>
      <c r="BL562" s="488"/>
      <c r="BM562" s="488"/>
      <c r="BN562" s="488"/>
      <c r="BO562" s="488"/>
      <c r="BP562" s="490"/>
      <c r="BQ562" s="487"/>
      <c r="BR562" s="488"/>
      <c r="BS562" s="488"/>
      <c r="BT562" s="488"/>
      <c r="BU562" s="489"/>
      <c r="BV562" s="487"/>
      <c r="BW562" s="488"/>
      <c r="BX562" s="488"/>
      <c r="BY562" s="488"/>
      <c r="BZ562" s="489"/>
      <c r="CA562" s="26"/>
      <c r="CB562" s="488"/>
      <c r="CC562" s="488"/>
      <c r="CD562" s="488"/>
      <c r="CE562" s="488"/>
      <c r="CF562" s="490"/>
      <c r="CG562" s="487"/>
      <c r="CH562" s="488"/>
      <c r="CI562" s="488"/>
      <c r="CJ562" s="488"/>
      <c r="CK562" s="489"/>
      <c r="CL562" s="488"/>
      <c r="CM562" s="498"/>
      <c r="CN562" s="498"/>
      <c r="CO562" s="498"/>
      <c r="CP562" s="499"/>
      <c r="CQ562" s="487"/>
      <c r="CR562" s="498"/>
      <c r="CS562" s="498"/>
      <c r="CT562" s="498"/>
      <c r="CU562" s="500"/>
      <c r="CV562" s="488"/>
      <c r="CW562" s="498"/>
      <c r="CX562" s="498"/>
      <c r="CY562" s="498"/>
      <c r="CZ562" s="499"/>
      <c r="DA562" s="487"/>
      <c r="DB562" s="498"/>
      <c r="DC562" s="498"/>
      <c r="DD562" s="498"/>
      <c r="DE562" s="500"/>
      <c r="DF562" s="923"/>
      <c r="DG562" s="297"/>
      <c r="DH562" s="69"/>
      <c r="DI562" s="508"/>
      <c r="DJ562" s="509"/>
      <c r="DK562" s="509"/>
      <c r="DL562" s="510"/>
      <c r="DM562" s="511"/>
      <c r="DN562" s="511"/>
    </row>
    <row r="563" spans="1:118" ht="15" customHeight="1">
      <c r="A563" s="519"/>
      <c r="B563" s="519"/>
      <c r="C563" s="520"/>
      <c r="D563" s="919"/>
      <c r="E563" s="1068"/>
      <c r="F563" s="1069"/>
      <c r="G563" s="487"/>
      <c r="H563" s="488"/>
      <c r="I563" s="488"/>
      <c r="J563" s="488"/>
      <c r="K563" s="489"/>
      <c r="L563" s="488"/>
      <c r="M563" s="488"/>
      <c r="N563" s="488"/>
      <c r="O563" s="488"/>
      <c r="P563" s="490"/>
      <c r="Q563" s="487"/>
      <c r="R563" s="488"/>
      <c r="S563" s="488"/>
      <c r="T563" s="488"/>
      <c r="U563" s="489"/>
      <c r="V563" s="488"/>
      <c r="W563" s="488"/>
      <c r="X563" s="488"/>
      <c r="Y563" s="488"/>
      <c r="Z563" s="490"/>
      <c r="AA563" s="487"/>
      <c r="AB563" s="488"/>
      <c r="AC563" s="488"/>
      <c r="AD563" s="488"/>
      <c r="AE563" s="489"/>
      <c r="AF563" s="1"/>
      <c r="AG563" s="1"/>
      <c r="AH563" s="487"/>
      <c r="AI563" s="488"/>
      <c r="AJ563" s="488"/>
      <c r="AK563" s="488"/>
      <c r="AL563" s="489"/>
      <c r="AM563" s="487"/>
      <c r="AN563" s="488"/>
      <c r="AO563" s="488"/>
      <c r="AP563" s="488"/>
      <c r="AQ563" s="489"/>
      <c r="AR563" s="488"/>
      <c r="AS563" s="498"/>
      <c r="AT563" s="498"/>
      <c r="AU563" s="498"/>
      <c r="AV563" s="499"/>
      <c r="AW563" s="487"/>
      <c r="AX563" s="498"/>
      <c r="AY563" s="498"/>
      <c r="AZ563" s="498"/>
      <c r="BA563" s="500"/>
      <c r="BB563" s="488"/>
      <c r="BC563" s="488"/>
      <c r="BD563" s="488"/>
      <c r="BE563" s="488"/>
      <c r="BF563" s="490"/>
      <c r="BG563" s="487"/>
      <c r="BH563" s="488"/>
      <c r="BI563" s="488"/>
      <c r="BJ563" s="488"/>
      <c r="BK563" s="489"/>
      <c r="BL563" s="488"/>
      <c r="BM563" s="488"/>
      <c r="BN563" s="488"/>
      <c r="BO563" s="488"/>
      <c r="BP563" s="490"/>
      <c r="BQ563" s="487"/>
      <c r="BR563" s="488"/>
      <c r="BS563" s="488"/>
      <c r="BT563" s="488"/>
      <c r="BU563" s="489"/>
      <c r="BV563" s="487"/>
      <c r="BW563" s="488"/>
      <c r="BX563" s="488"/>
      <c r="BY563" s="488"/>
      <c r="BZ563" s="489"/>
      <c r="CA563" s="26"/>
      <c r="CB563" s="488"/>
      <c r="CC563" s="488"/>
      <c r="CD563" s="488"/>
      <c r="CE563" s="488"/>
      <c r="CF563" s="490"/>
      <c r="CG563" s="487"/>
      <c r="CH563" s="488"/>
      <c r="CI563" s="488"/>
      <c r="CJ563" s="488"/>
      <c r="CK563" s="489"/>
      <c r="CL563" s="488"/>
      <c r="CM563" s="498"/>
      <c r="CN563" s="498"/>
      <c r="CO563" s="498"/>
      <c r="CP563" s="499"/>
      <c r="CQ563" s="487"/>
      <c r="CR563" s="498"/>
      <c r="CS563" s="498"/>
      <c r="CT563" s="498"/>
      <c r="CU563" s="500"/>
      <c r="CV563" s="488"/>
      <c r="CW563" s="498"/>
      <c r="CX563" s="498"/>
      <c r="CY563" s="498"/>
      <c r="CZ563" s="499"/>
      <c r="DA563" s="487"/>
      <c r="DB563" s="498"/>
      <c r="DC563" s="498"/>
      <c r="DD563" s="498"/>
      <c r="DE563" s="500"/>
      <c r="DF563" s="923"/>
      <c r="DG563" s="297"/>
      <c r="DH563" s="69"/>
      <c r="DI563" s="508"/>
      <c r="DJ563" s="509"/>
      <c r="DK563" s="509"/>
      <c r="DL563" s="510"/>
      <c r="DM563" s="511"/>
      <c r="DN563" s="511"/>
    </row>
    <row r="564" spans="1:118" ht="15" customHeight="1">
      <c r="A564" s="519"/>
      <c r="B564" s="519"/>
      <c r="C564" s="520"/>
      <c r="D564" s="919"/>
      <c r="E564" s="1068"/>
      <c r="F564" s="1069"/>
      <c r="G564" s="487"/>
      <c r="H564" s="488"/>
      <c r="I564" s="488"/>
      <c r="J564" s="488"/>
      <c r="K564" s="489"/>
      <c r="L564" s="488"/>
      <c r="M564" s="488"/>
      <c r="N564" s="488"/>
      <c r="O564" s="488"/>
      <c r="P564" s="490"/>
      <c r="Q564" s="487"/>
      <c r="R564" s="488"/>
      <c r="S564" s="488"/>
      <c r="T564" s="488"/>
      <c r="U564" s="489"/>
      <c r="V564" s="488"/>
      <c r="W564" s="488"/>
      <c r="X564" s="488"/>
      <c r="Y564" s="488"/>
      <c r="Z564" s="490"/>
      <c r="AA564" s="487"/>
      <c r="AB564" s="488"/>
      <c r="AC564" s="488"/>
      <c r="AD564" s="488"/>
      <c r="AE564" s="489"/>
      <c r="AF564" s="1"/>
      <c r="AG564" s="1"/>
      <c r="AH564" s="487"/>
      <c r="AI564" s="488"/>
      <c r="AJ564" s="488"/>
      <c r="AK564" s="488"/>
      <c r="AL564" s="489"/>
      <c r="AM564" s="487"/>
      <c r="AN564" s="488"/>
      <c r="AO564" s="488"/>
      <c r="AP564" s="488"/>
      <c r="AQ564" s="489"/>
      <c r="AR564" s="488"/>
      <c r="AS564" s="498"/>
      <c r="AT564" s="498"/>
      <c r="AU564" s="498"/>
      <c r="AV564" s="499"/>
      <c r="AW564" s="487"/>
      <c r="AX564" s="498"/>
      <c r="AY564" s="498"/>
      <c r="AZ564" s="498"/>
      <c r="BA564" s="500"/>
      <c r="BB564" s="488"/>
      <c r="BC564" s="488"/>
      <c r="BD564" s="488"/>
      <c r="BE564" s="488"/>
      <c r="BF564" s="490"/>
      <c r="BG564" s="487"/>
      <c r="BH564" s="488"/>
      <c r="BI564" s="488"/>
      <c r="BJ564" s="488"/>
      <c r="BK564" s="489"/>
      <c r="BL564" s="488"/>
      <c r="BM564" s="488"/>
      <c r="BN564" s="488"/>
      <c r="BO564" s="488"/>
      <c r="BP564" s="490"/>
      <c r="BQ564" s="487"/>
      <c r="BR564" s="488"/>
      <c r="BS564" s="488"/>
      <c r="BT564" s="488"/>
      <c r="BU564" s="489"/>
      <c r="BV564" s="487"/>
      <c r="BW564" s="488"/>
      <c r="BX564" s="488"/>
      <c r="BY564" s="488"/>
      <c r="BZ564" s="489"/>
      <c r="CA564" s="26"/>
      <c r="CB564" s="488"/>
      <c r="CC564" s="488"/>
      <c r="CD564" s="488"/>
      <c r="CE564" s="488"/>
      <c r="CF564" s="490"/>
      <c r="CG564" s="487"/>
      <c r="CH564" s="488"/>
      <c r="CI564" s="488"/>
      <c r="CJ564" s="488"/>
      <c r="CK564" s="489"/>
      <c r="CL564" s="488"/>
      <c r="CM564" s="498"/>
      <c r="CN564" s="498"/>
      <c r="CO564" s="498"/>
      <c r="CP564" s="499"/>
      <c r="CQ564" s="487"/>
      <c r="CR564" s="498"/>
      <c r="CS564" s="498"/>
      <c r="CT564" s="498"/>
      <c r="CU564" s="500"/>
      <c r="CV564" s="488"/>
      <c r="CW564" s="498"/>
      <c r="CX564" s="498"/>
      <c r="CY564" s="498"/>
      <c r="CZ564" s="499"/>
      <c r="DA564" s="487"/>
      <c r="DB564" s="498"/>
      <c r="DC564" s="498"/>
      <c r="DD564" s="498"/>
      <c r="DE564" s="500"/>
      <c r="DF564" s="923"/>
      <c r="DG564" s="297"/>
      <c r="DH564" s="69"/>
      <c r="DI564" s="508"/>
      <c r="DJ564" s="509"/>
      <c r="DK564" s="509"/>
      <c r="DL564" s="510"/>
      <c r="DM564" s="511"/>
      <c r="DN564" s="511"/>
    </row>
    <row r="565" spans="1:118" ht="15" customHeight="1" thickBot="1">
      <c r="A565" s="522"/>
      <c r="B565" s="522"/>
      <c r="C565" s="523"/>
      <c r="D565" s="920"/>
      <c r="E565" s="1077"/>
      <c r="F565" s="1078"/>
      <c r="G565" s="491"/>
      <c r="H565" s="492"/>
      <c r="I565" s="492"/>
      <c r="J565" s="492"/>
      <c r="K565" s="493"/>
      <c r="L565" s="492"/>
      <c r="M565" s="492"/>
      <c r="N565" s="492"/>
      <c r="O565" s="492"/>
      <c r="P565" s="494"/>
      <c r="Q565" s="491"/>
      <c r="R565" s="492"/>
      <c r="S565" s="492"/>
      <c r="T565" s="492"/>
      <c r="U565" s="493"/>
      <c r="V565" s="492"/>
      <c r="W565" s="492"/>
      <c r="X565" s="492"/>
      <c r="Y565" s="492"/>
      <c r="Z565" s="494"/>
      <c r="AA565" s="491"/>
      <c r="AB565" s="492"/>
      <c r="AC565" s="492"/>
      <c r="AD565" s="492"/>
      <c r="AE565" s="493"/>
      <c r="AF565" s="1"/>
      <c r="AG565" s="1"/>
      <c r="AH565" s="491"/>
      <c r="AI565" s="492"/>
      <c r="AJ565" s="492"/>
      <c r="AK565" s="492"/>
      <c r="AL565" s="493"/>
      <c r="AM565" s="491"/>
      <c r="AN565" s="492"/>
      <c r="AO565" s="492"/>
      <c r="AP565" s="492"/>
      <c r="AQ565" s="493"/>
      <c r="AR565" s="492"/>
      <c r="AS565" s="501"/>
      <c r="AT565" s="501"/>
      <c r="AU565" s="501"/>
      <c r="AV565" s="502"/>
      <c r="AW565" s="491"/>
      <c r="AX565" s="501"/>
      <c r="AY565" s="501"/>
      <c r="AZ565" s="501"/>
      <c r="BA565" s="503"/>
      <c r="BB565" s="492"/>
      <c r="BC565" s="492"/>
      <c r="BD565" s="492"/>
      <c r="BE565" s="492"/>
      <c r="BF565" s="494"/>
      <c r="BG565" s="491"/>
      <c r="BH565" s="492"/>
      <c r="BI565" s="492"/>
      <c r="BJ565" s="492"/>
      <c r="BK565" s="493"/>
      <c r="BL565" s="492"/>
      <c r="BM565" s="492"/>
      <c r="BN565" s="492"/>
      <c r="BO565" s="492"/>
      <c r="BP565" s="494"/>
      <c r="BQ565" s="491"/>
      <c r="BR565" s="492"/>
      <c r="BS565" s="492"/>
      <c r="BT565" s="492"/>
      <c r="BU565" s="493"/>
      <c r="BV565" s="491"/>
      <c r="BW565" s="492"/>
      <c r="BX565" s="492"/>
      <c r="BY565" s="492"/>
      <c r="BZ565" s="493"/>
      <c r="CA565" s="27"/>
      <c r="CB565" s="492"/>
      <c r="CC565" s="492"/>
      <c r="CD565" s="492"/>
      <c r="CE565" s="492"/>
      <c r="CF565" s="494"/>
      <c r="CG565" s="491"/>
      <c r="CH565" s="492"/>
      <c r="CI565" s="492"/>
      <c r="CJ565" s="492"/>
      <c r="CK565" s="493"/>
      <c r="CL565" s="492"/>
      <c r="CM565" s="501"/>
      <c r="CN565" s="501"/>
      <c r="CO565" s="501"/>
      <c r="CP565" s="502"/>
      <c r="CQ565" s="491"/>
      <c r="CR565" s="501"/>
      <c r="CS565" s="501"/>
      <c r="CT565" s="501"/>
      <c r="CU565" s="503"/>
      <c r="CV565" s="492"/>
      <c r="CW565" s="501"/>
      <c r="CX565" s="501"/>
      <c r="CY565" s="501"/>
      <c r="CZ565" s="502"/>
      <c r="DA565" s="491"/>
      <c r="DB565" s="501"/>
      <c r="DC565" s="501"/>
      <c r="DD565" s="501"/>
      <c r="DE565" s="503"/>
      <c r="DF565" s="922"/>
      <c r="DG565" s="298"/>
      <c r="DH565" s="70"/>
      <c r="DI565" s="512"/>
      <c r="DJ565" s="513"/>
      <c r="DK565" s="513"/>
      <c r="DL565" s="514"/>
      <c r="DM565" s="515"/>
      <c r="DN565" s="515"/>
    </row>
    <row r="566" spans="1:118" ht="15" customHeight="1">
      <c r="A566" s="516"/>
      <c r="B566" s="516"/>
      <c r="C566" s="517"/>
      <c r="D566" s="921"/>
      <c r="E566" s="1079"/>
      <c r="F566" s="1080"/>
      <c r="G566" s="486"/>
      <c r="H566" s="483"/>
      <c r="I566" s="483"/>
      <c r="J566" s="483"/>
      <c r="K566" s="484"/>
      <c r="L566" s="483"/>
      <c r="M566" s="483"/>
      <c r="N566" s="483"/>
      <c r="O566" s="483"/>
      <c r="P566" s="485"/>
      <c r="Q566" s="486"/>
      <c r="R566" s="483"/>
      <c r="S566" s="483"/>
      <c r="T566" s="483"/>
      <c r="U566" s="484"/>
      <c r="V566" s="483"/>
      <c r="W566" s="483"/>
      <c r="X566" s="483"/>
      <c r="Y566" s="483"/>
      <c r="Z566" s="485"/>
      <c r="AA566" s="486"/>
      <c r="AB566" s="483"/>
      <c r="AC566" s="483"/>
      <c r="AD566" s="483"/>
      <c r="AE566" s="484"/>
      <c r="AF566" s="1"/>
      <c r="AG566" s="1"/>
      <c r="AH566" s="486"/>
      <c r="AI566" s="483"/>
      <c r="AJ566" s="483"/>
      <c r="AK566" s="483"/>
      <c r="AL566" s="484"/>
      <c r="AM566" s="486"/>
      <c r="AN566" s="483"/>
      <c r="AO566" s="483"/>
      <c r="AP566" s="483"/>
      <c r="AQ566" s="484"/>
      <c r="AR566" s="483"/>
      <c r="AS566" s="495"/>
      <c r="AT566" s="495"/>
      <c r="AU566" s="495"/>
      <c r="AV566" s="496"/>
      <c r="AW566" s="486"/>
      <c r="AX566" s="495"/>
      <c r="AY566" s="495"/>
      <c r="AZ566" s="495"/>
      <c r="BA566" s="497"/>
      <c r="BB566" s="483"/>
      <c r="BC566" s="483"/>
      <c r="BD566" s="483"/>
      <c r="BE566" s="483"/>
      <c r="BF566" s="485"/>
      <c r="BG566" s="486"/>
      <c r="BH566" s="483"/>
      <c r="BI566" s="483"/>
      <c r="BJ566" s="483"/>
      <c r="BK566" s="484"/>
      <c r="BL566" s="483"/>
      <c r="BM566" s="483"/>
      <c r="BN566" s="483"/>
      <c r="BO566" s="483"/>
      <c r="BP566" s="485"/>
      <c r="BQ566" s="486"/>
      <c r="BR566" s="483"/>
      <c r="BS566" s="483"/>
      <c r="BT566" s="483"/>
      <c r="BU566" s="484"/>
      <c r="BV566" s="486"/>
      <c r="BW566" s="483"/>
      <c r="BX566" s="483"/>
      <c r="BY566" s="483"/>
      <c r="BZ566" s="484"/>
      <c r="CA566" s="25"/>
      <c r="CB566" s="483"/>
      <c r="CC566" s="483"/>
      <c r="CD566" s="483"/>
      <c r="CE566" s="483"/>
      <c r="CF566" s="485"/>
      <c r="CG566" s="486"/>
      <c r="CH566" s="483"/>
      <c r="CI566" s="483"/>
      <c r="CJ566" s="483"/>
      <c r="CK566" s="484"/>
      <c r="CL566" s="483"/>
      <c r="CM566" s="495"/>
      <c r="CN566" s="495"/>
      <c r="CO566" s="495"/>
      <c r="CP566" s="496"/>
      <c r="CQ566" s="486"/>
      <c r="CR566" s="495"/>
      <c r="CS566" s="495"/>
      <c r="CT566" s="495"/>
      <c r="CU566" s="497"/>
      <c r="CV566" s="483"/>
      <c r="CW566" s="495"/>
      <c r="CX566" s="495"/>
      <c r="CY566" s="495"/>
      <c r="CZ566" s="496"/>
      <c r="DA566" s="486"/>
      <c r="DB566" s="495"/>
      <c r="DC566" s="495"/>
      <c r="DD566" s="495"/>
      <c r="DE566" s="497"/>
      <c r="DF566" s="924"/>
      <c r="DG566" s="296"/>
      <c r="DH566" s="68"/>
      <c r="DI566" s="504"/>
      <c r="DJ566" s="505"/>
      <c r="DK566" s="505"/>
      <c r="DL566" s="506"/>
      <c r="DM566" s="507"/>
      <c r="DN566" s="507"/>
    </row>
    <row r="567" spans="1:118" ht="15" customHeight="1">
      <c r="A567" s="519"/>
      <c r="B567" s="519"/>
      <c r="C567" s="520"/>
      <c r="D567" s="919"/>
      <c r="E567" s="1068"/>
      <c r="F567" s="1069"/>
      <c r="G567" s="487"/>
      <c r="H567" s="488"/>
      <c r="I567" s="488"/>
      <c r="J567" s="488"/>
      <c r="K567" s="489"/>
      <c r="L567" s="488"/>
      <c r="M567" s="488"/>
      <c r="N567" s="488"/>
      <c r="O567" s="488"/>
      <c r="P567" s="490"/>
      <c r="Q567" s="487"/>
      <c r="R567" s="488"/>
      <c r="S567" s="488"/>
      <c r="T567" s="488"/>
      <c r="U567" s="489"/>
      <c r="V567" s="488"/>
      <c r="W567" s="488"/>
      <c r="X567" s="488"/>
      <c r="Y567" s="488"/>
      <c r="Z567" s="490"/>
      <c r="AA567" s="487"/>
      <c r="AB567" s="488"/>
      <c r="AC567" s="488"/>
      <c r="AD567" s="488"/>
      <c r="AE567" s="489"/>
      <c r="AF567" s="1"/>
      <c r="AG567" s="1"/>
      <c r="AH567" s="487"/>
      <c r="AI567" s="488"/>
      <c r="AJ567" s="488"/>
      <c r="AK567" s="488"/>
      <c r="AL567" s="489"/>
      <c r="AM567" s="487"/>
      <c r="AN567" s="488"/>
      <c r="AO567" s="488"/>
      <c r="AP567" s="488"/>
      <c r="AQ567" s="489"/>
      <c r="AR567" s="488"/>
      <c r="AS567" s="498"/>
      <c r="AT567" s="498"/>
      <c r="AU567" s="498"/>
      <c r="AV567" s="499"/>
      <c r="AW567" s="487"/>
      <c r="AX567" s="498"/>
      <c r="AY567" s="498"/>
      <c r="AZ567" s="498"/>
      <c r="BA567" s="500"/>
      <c r="BB567" s="488"/>
      <c r="BC567" s="488"/>
      <c r="BD567" s="488"/>
      <c r="BE567" s="488"/>
      <c r="BF567" s="490"/>
      <c r="BG567" s="487"/>
      <c r="BH567" s="488"/>
      <c r="BI567" s="488"/>
      <c r="BJ567" s="488"/>
      <c r="BK567" s="489"/>
      <c r="BL567" s="488"/>
      <c r="BM567" s="488"/>
      <c r="BN567" s="488"/>
      <c r="BO567" s="488"/>
      <c r="BP567" s="490"/>
      <c r="BQ567" s="487"/>
      <c r="BR567" s="488"/>
      <c r="BS567" s="488"/>
      <c r="BT567" s="488"/>
      <c r="BU567" s="489"/>
      <c r="BV567" s="487"/>
      <c r="BW567" s="488"/>
      <c r="BX567" s="488"/>
      <c r="BY567" s="488"/>
      <c r="BZ567" s="489"/>
      <c r="CA567" s="26"/>
      <c r="CB567" s="488"/>
      <c r="CC567" s="488"/>
      <c r="CD567" s="488"/>
      <c r="CE567" s="488"/>
      <c r="CF567" s="490"/>
      <c r="CG567" s="487"/>
      <c r="CH567" s="488"/>
      <c r="CI567" s="488"/>
      <c r="CJ567" s="488"/>
      <c r="CK567" s="489"/>
      <c r="CL567" s="488"/>
      <c r="CM567" s="498"/>
      <c r="CN567" s="498"/>
      <c r="CO567" s="498"/>
      <c r="CP567" s="499"/>
      <c r="CQ567" s="487"/>
      <c r="CR567" s="498"/>
      <c r="CS567" s="498"/>
      <c r="CT567" s="498"/>
      <c r="CU567" s="500"/>
      <c r="CV567" s="488"/>
      <c r="CW567" s="498"/>
      <c r="CX567" s="498"/>
      <c r="CY567" s="498"/>
      <c r="CZ567" s="499"/>
      <c r="DA567" s="487"/>
      <c r="DB567" s="498"/>
      <c r="DC567" s="498"/>
      <c r="DD567" s="498"/>
      <c r="DE567" s="500"/>
      <c r="DF567" s="923"/>
      <c r="DG567" s="297"/>
      <c r="DH567" s="69"/>
      <c r="DI567" s="508"/>
      <c r="DJ567" s="509"/>
      <c r="DK567" s="509"/>
      <c r="DL567" s="510"/>
      <c r="DM567" s="511"/>
      <c r="DN567" s="511"/>
    </row>
    <row r="568" spans="1:118" ht="15" customHeight="1">
      <c r="A568" s="519"/>
      <c r="B568" s="519"/>
      <c r="C568" s="520"/>
      <c r="D568" s="919"/>
      <c r="E568" s="1068"/>
      <c r="F568" s="1069"/>
      <c r="G568" s="487"/>
      <c r="H568" s="488"/>
      <c r="I568" s="488"/>
      <c r="J568" s="488"/>
      <c r="K568" s="489"/>
      <c r="L568" s="488"/>
      <c r="M568" s="488"/>
      <c r="N568" s="488"/>
      <c r="O568" s="488"/>
      <c r="P568" s="490"/>
      <c r="Q568" s="487"/>
      <c r="R568" s="488"/>
      <c r="S568" s="488"/>
      <c r="T568" s="488"/>
      <c r="U568" s="489"/>
      <c r="V568" s="488"/>
      <c r="W568" s="488"/>
      <c r="X568" s="488"/>
      <c r="Y568" s="488"/>
      <c r="Z568" s="490"/>
      <c r="AA568" s="487"/>
      <c r="AB568" s="488"/>
      <c r="AC568" s="488"/>
      <c r="AD568" s="488"/>
      <c r="AE568" s="489"/>
      <c r="AF568" s="1"/>
      <c r="AG568" s="1"/>
      <c r="AH568" s="487"/>
      <c r="AI568" s="488"/>
      <c r="AJ568" s="488"/>
      <c r="AK568" s="488"/>
      <c r="AL568" s="489"/>
      <c r="AM568" s="487"/>
      <c r="AN568" s="488"/>
      <c r="AO568" s="488"/>
      <c r="AP568" s="488"/>
      <c r="AQ568" s="489"/>
      <c r="AR568" s="488"/>
      <c r="AS568" s="498"/>
      <c r="AT568" s="498"/>
      <c r="AU568" s="498"/>
      <c r="AV568" s="499"/>
      <c r="AW568" s="487"/>
      <c r="AX568" s="498"/>
      <c r="AY568" s="498"/>
      <c r="AZ568" s="498"/>
      <c r="BA568" s="500"/>
      <c r="BB568" s="488"/>
      <c r="BC568" s="488"/>
      <c r="BD568" s="488"/>
      <c r="BE568" s="488"/>
      <c r="BF568" s="490"/>
      <c r="BG568" s="487"/>
      <c r="BH568" s="488"/>
      <c r="BI568" s="488"/>
      <c r="BJ568" s="488"/>
      <c r="BK568" s="489"/>
      <c r="BL568" s="488"/>
      <c r="BM568" s="488"/>
      <c r="BN568" s="488"/>
      <c r="BO568" s="488"/>
      <c r="BP568" s="490"/>
      <c r="BQ568" s="487"/>
      <c r="BR568" s="488"/>
      <c r="BS568" s="488"/>
      <c r="BT568" s="488"/>
      <c r="BU568" s="489"/>
      <c r="BV568" s="487"/>
      <c r="BW568" s="488"/>
      <c r="BX568" s="488"/>
      <c r="BY568" s="488"/>
      <c r="BZ568" s="489"/>
      <c r="CA568" s="26"/>
      <c r="CB568" s="488"/>
      <c r="CC568" s="488"/>
      <c r="CD568" s="488"/>
      <c r="CE568" s="488"/>
      <c r="CF568" s="490"/>
      <c r="CG568" s="487"/>
      <c r="CH568" s="488"/>
      <c r="CI568" s="488"/>
      <c r="CJ568" s="488"/>
      <c r="CK568" s="489"/>
      <c r="CL568" s="488"/>
      <c r="CM568" s="498"/>
      <c r="CN568" s="498"/>
      <c r="CO568" s="498"/>
      <c r="CP568" s="499"/>
      <c r="CQ568" s="487"/>
      <c r="CR568" s="498"/>
      <c r="CS568" s="498"/>
      <c r="CT568" s="498"/>
      <c r="CU568" s="500"/>
      <c r="CV568" s="488"/>
      <c r="CW568" s="498"/>
      <c r="CX568" s="498"/>
      <c r="CY568" s="498"/>
      <c r="CZ568" s="499"/>
      <c r="DA568" s="487"/>
      <c r="DB568" s="498"/>
      <c r="DC568" s="498"/>
      <c r="DD568" s="498"/>
      <c r="DE568" s="500"/>
      <c r="DF568" s="923"/>
      <c r="DG568" s="297"/>
      <c r="DH568" s="69"/>
      <c r="DI568" s="508"/>
      <c r="DJ568" s="509"/>
      <c r="DK568" s="509"/>
      <c r="DL568" s="510"/>
      <c r="DM568" s="511"/>
      <c r="DN568" s="511"/>
    </row>
    <row r="569" spans="1:118" ht="15" customHeight="1">
      <c r="A569" s="519"/>
      <c r="B569" s="519"/>
      <c r="C569" s="520"/>
      <c r="D569" s="919"/>
      <c r="E569" s="1068"/>
      <c r="F569" s="1069"/>
      <c r="G569" s="487"/>
      <c r="H569" s="488"/>
      <c r="I569" s="488"/>
      <c r="J569" s="488"/>
      <c r="K569" s="489"/>
      <c r="L569" s="488"/>
      <c r="M569" s="488"/>
      <c r="N569" s="488"/>
      <c r="O569" s="488"/>
      <c r="P569" s="490"/>
      <c r="Q569" s="487"/>
      <c r="R569" s="488"/>
      <c r="S569" s="488"/>
      <c r="T569" s="488"/>
      <c r="U569" s="489"/>
      <c r="V569" s="488"/>
      <c r="W569" s="488"/>
      <c r="X569" s="488"/>
      <c r="Y569" s="488"/>
      <c r="Z569" s="490"/>
      <c r="AA569" s="487"/>
      <c r="AB569" s="488"/>
      <c r="AC569" s="488"/>
      <c r="AD569" s="488"/>
      <c r="AE569" s="489"/>
      <c r="AF569" s="1"/>
      <c r="AG569" s="1"/>
      <c r="AH569" s="487"/>
      <c r="AI569" s="488"/>
      <c r="AJ569" s="488"/>
      <c r="AK569" s="488"/>
      <c r="AL569" s="489"/>
      <c r="AM569" s="487"/>
      <c r="AN569" s="488"/>
      <c r="AO569" s="488"/>
      <c r="AP569" s="488"/>
      <c r="AQ569" s="489"/>
      <c r="AR569" s="488"/>
      <c r="AS569" s="498"/>
      <c r="AT569" s="498"/>
      <c r="AU569" s="498"/>
      <c r="AV569" s="499"/>
      <c r="AW569" s="487"/>
      <c r="AX569" s="498"/>
      <c r="AY569" s="498"/>
      <c r="AZ569" s="498"/>
      <c r="BA569" s="500"/>
      <c r="BB569" s="488"/>
      <c r="BC569" s="488"/>
      <c r="BD569" s="488"/>
      <c r="BE569" s="488"/>
      <c r="BF569" s="490"/>
      <c r="BG569" s="487"/>
      <c r="BH569" s="488"/>
      <c r="BI569" s="488"/>
      <c r="BJ569" s="488"/>
      <c r="BK569" s="489"/>
      <c r="BL569" s="488"/>
      <c r="BM569" s="488"/>
      <c r="BN569" s="488"/>
      <c r="BO569" s="488"/>
      <c r="BP569" s="490"/>
      <c r="BQ569" s="487"/>
      <c r="BR569" s="488"/>
      <c r="BS569" s="488"/>
      <c r="BT569" s="488"/>
      <c r="BU569" s="489"/>
      <c r="BV569" s="487"/>
      <c r="BW569" s="488"/>
      <c r="BX569" s="488"/>
      <c r="BY569" s="488"/>
      <c r="BZ569" s="489"/>
      <c r="CA569" s="26"/>
      <c r="CB569" s="488"/>
      <c r="CC569" s="488"/>
      <c r="CD569" s="488"/>
      <c r="CE569" s="488"/>
      <c r="CF569" s="490"/>
      <c r="CG569" s="487"/>
      <c r="CH569" s="488"/>
      <c r="CI569" s="488"/>
      <c r="CJ569" s="488"/>
      <c r="CK569" s="489"/>
      <c r="CL569" s="488"/>
      <c r="CM569" s="498"/>
      <c r="CN569" s="498"/>
      <c r="CO569" s="498"/>
      <c r="CP569" s="499"/>
      <c r="CQ569" s="487"/>
      <c r="CR569" s="498"/>
      <c r="CS569" s="498"/>
      <c r="CT569" s="498"/>
      <c r="CU569" s="500"/>
      <c r="CV569" s="488"/>
      <c r="CW569" s="498"/>
      <c r="CX569" s="498"/>
      <c r="CY569" s="498"/>
      <c r="CZ569" s="499"/>
      <c r="DA569" s="487"/>
      <c r="DB569" s="498"/>
      <c r="DC569" s="498"/>
      <c r="DD569" s="498"/>
      <c r="DE569" s="500"/>
      <c r="DF569" s="923"/>
      <c r="DG569" s="297"/>
      <c r="DH569" s="69"/>
      <c r="DI569" s="508"/>
      <c r="DJ569" s="509"/>
      <c r="DK569" s="509"/>
      <c r="DL569" s="510"/>
      <c r="DM569" s="511"/>
      <c r="DN569" s="511"/>
    </row>
    <row r="570" spans="1:118" ht="15" customHeight="1" thickBot="1">
      <c r="A570" s="522"/>
      <c r="B570" s="522"/>
      <c r="C570" s="523"/>
      <c r="D570" s="920"/>
      <c r="E570" s="1077"/>
      <c r="F570" s="1078"/>
      <c r="G570" s="491"/>
      <c r="H570" s="492"/>
      <c r="I570" s="492"/>
      <c r="J570" s="492"/>
      <c r="K570" s="493"/>
      <c r="L570" s="492"/>
      <c r="M570" s="492"/>
      <c r="N570" s="492"/>
      <c r="O570" s="492"/>
      <c r="P570" s="494"/>
      <c r="Q570" s="491"/>
      <c r="R570" s="492"/>
      <c r="S570" s="492"/>
      <c r="T570" s="492"/>
      <c r="U570" s="493"/>
      <c r="V570" s="492"/>
      <c r="W570" s="492"/>
      <c r="X570" s="492"/>
      <c r="Y570" s="492"/>
      <c r="Z570" s="494"/>
      <c r="AA570" s="491"/>
      <c r="AB570" s="492"/>
      <c r="AC570" s="492"/>
      <c r="AD570" s="492"/>
      <c r="AE570" s="493"/>
      <c r="AF570" s="1"/>
      <c r="AG570" s="1"/>
      <c r="AH570" s="491"/>
      <c r="AI570" s="492"/>
      <c r="AJ570" s="492"/>
      <c r="AK570" s="492"/>
      <c r="AL570" s="493"/>
      <c r="AM570" s="491"/>
      <c r="AN570" s="492"/>
      <c r="AO570" s="492"/>
      <c r="AP570" s="492"/>
      <c r="AQ570" s="493"/>
      <c r="AR570" s="492"/>
      <c r="AS570" s="501"/>
      <c r="AT570" s="501"/>
      <c r="AU570" s="501"/>
      <c r="AV570" s="502"/>
      <c r="AW570" s="491"/>
      <c r="AX570" s="501"/>
      <c r="AY570" s="501"/>
      <c r="AZ570" s="501"/>
      <c r="BA570" s="503"/>
      <c r="BB570" s="492"/>
      <c r="BC570" s="492"/>
      <c r="BD570" s="492"/>
      <c r="BE570" s="492"/>
      <c r="BF570" s="494"/>
      <c r="BG570" s="491"/>
      <c r="BH570" s="492"/>
      <c r="BI570" s="492"/>
      <c r="BJ570" s="492"/>
      <c r="BK570" s="493"/>
      <c r="BL570" s="492"/>
      <c r="BM570" s="492"/>
      <c r="BN570" s="492"/>
      <c r="BO570" s="492"/>
      <c r="BP570" s="494"/>
      <c r="BQ570" s="491"/>
      <c r="BR570" s="492"/>
      <c r="BS570" s="492"/>
      <c r="BT570" s="492"/>
      <c r="BU570" s="493"/>
      <c r="BV570" s="491"/>
      <c r="BW570" s="492"/>
      <c r="BX570" s="492"/>
      <c r="BY570" s="492"/>
      <c r="BZ570" s="493"/>
      <c r="CA570" s="27"/>
      <c r="CB570" s="492"/>
      <c r="CC570" s="492"/>
      <c r="CD570" s="492"/>
      <c r="CE570" s="492"/>
      <c r="CF570" s="494"/>
      <c r="CG570" s="491"/>
      <c r="CH570" s="492"/>
      <c r="CI570" s="492"/>
      <c r="CJ570" s="492"/>
      <c r="CK570" s="493"/>
      <c r="CL570" s="492"/>
      <c r="CM570" s="501"/>
      <c r="CN570" s="501"/>
      <c r="CO570" s="501"/>
      <c r="CP570" s="502"/>
      <c r="CQ570" s="491"/>
      <c r="CR570" s="501"/>
      <c r="CS570" s="501"/>
      <c r="CT570" s="501"/>
      <c r="CU570" s="503"/>
      <c r="CV570" s="492"/>
      <c r="CW570" s="501"/>
      <c r="CX570" s="501"/>
      <c r="CY570" s="501"/>
      <c r="CZ570" s="502"/>
      <c r="DA570" s="491"/>
      <c r="DB570" s="501"/>
      <c r="DC570" s="501"/>
      <c r="DD570" s="501"/>
      <c r="DE570" s="503"/>
      <c r="DF570" s="922"/>
      <c r="DG570" s="298"/>
      <c r="DH570" s="70"/>
      <c r="DI570" s="512"/>
      <c r="DJ570" s="513"/>
      <c r="DK570" s="513"/>
      <c r="DL570" s="514"/>
      <c r="DM570" s="515"/>
      <c r="DN570" s="515"/>
    </row>
    <row r="571" spans="1:118" ht="15" customHeight="1">
      <c r="A571" s="516"/>
      <c r="B571" s="516"/>
      <c r="C571" s="517"/>
      <c r="D571" s="921"/>
      <c r="E571" s="1079"/>
      <c r="F571" s="1080"/>
      <c r="G571" s="486"/>
      <c r="H571" s="483"/>
      <c r="I571" s="483"/>
      <c r="J571" s="483"/>
      <c r="K571" s="484"/>
      <c r="L571" s="483"/>
      <c r="M571" s="483"/>
      <c r="N571" s="483"/>
      <c r="O571" s="483"/>
      <c r="P571" s="485"/>
      <c r="Q571" s="486"/>
      <c r="R571" s="483"/>
      <c r="S571" s="483"/>
      <c r="T571" s="483"/>
      <c r="U571" s="484"/>
      <c r="V571" s="483"/>
      <c r="W571" s="483"/>
      <c r="X571" s="483"/>
      <c r="Y571" s="483"/>
      <c r="Z571" s="485"/>
      <c r="AA571" s="486"/>
      <c r="AB571" s="483"/>
      <c r="AC571" s="483"/>
      <c r="AD571" s="483"/>
      <c r="AE571" s="484"/>
      <c r="AF571" s="1"/>
      <c r="AG571" s="1"/>
      <c r="AH571" s="486"/>
      <c r="AI571" s="483"/>
      <c r="AJ571" s="483"/>
      <c r="AK571" s="483"/>
      <c r="AL571" s="484"/>
      <c r="AM571" s="486"/>
      <c r="AN571" s="483"/>
      <c r="AO571" s="483"/>
      <c r="AP571" s="483"/>
      <c r="AQ571" s="484"/>
      <c r="AR571" s="483"/>
      <c r="AS571" s="495"/>
      <c r="AT571" s="495"/>
      <c r="AU571" s="495"/>
      <c r="AV571" s="496"/>
      <c r="AW571" s="486"/>
      <c r="AX571" s="495"/>
      <c r="AY571" s="495"/>
      <c r="AZ571" s="495"/>
      <c r="BA571" s="497"/>
      <c r="BB571" s="483"/>
      <c r="BC571" s="483"/>
      <c r="BD571" s="483"/>
      <c r="BE571" s="483"/>
      <c r="BF571" s="485"/>
      <c r="BG571" s="486"/>
      <c r="BH571" s="483"/>
      <c r="BI571" s="483"/>
      <c r="BJ571" s="483"/>
      <c r="BK571" s="484"/>
      <c r="BL571" s="483"/>
      <c r="BM571" s="483"/>
      <c r="BN571" s="483"/>
      <c r="BO571" s="483"/>
      <c r="BP571" s="485"/>
      <c r="BQ571" s="486"/>
      <c r="BR571" s="483"/>
      <c r="BS571" s="483"/>
      <c r="BT571" s="483"/>
      <c r="BU571" s="484"/>
      <c r="BV571" s="486"/>
      <c r="BW571" s="483"/>
      <c r="BX571" s="483"/>
      <c r="BY571" s="483"/>
      <c r="BZ571" s="484"/>
      <c r="CA571" s="25"/>
      <c r="CB571" s="483"/>
      <c r="CC571" s="483"/>
      <c r="CD571" s="483"/>
      <c r="CE571" s="483"/>
      <c r="CF571" s="485"/>
      <c r="CG571" s="486"/>
      <c r="CH571" s="483"/>
      <c r="CI571" s="483"/>
      <c r="CJ571" s="483"/>
      <c r="CK571" s="484"/>
      <c r="CL571" s="483"/>
      <c r="CM571" s="495"/>
      <c r="CN571" s="495"/>
      <c r="CO571" s="495"/>
      <c r="CP571" s="496"/>
      <c r="CQ571" s="486"/>
      <c r="CR571" s="495"/>
      <c r="CS571" s="495"/>
      <c r="CT571" s="495"/>
      <c r="CU571" s="497"/>
      <c r="CV571" s="483"/>
      <c r="CW571" s="495"/>
      <c r="CX571" s="495"/>
      <c r="CY571" s="495"/>
      <c r="CZ571" s="496"/>
      <c r="DA571" s="486"/>
      <c r="DB571" s="495"/>
      <c r="DC571" s="495"/>
      <c r="DD571" s="495"/>
      <c r="DE571" s="497"/>
      <c r="DF571" s="924"/>
      <c r="DG571" s="296"/>
      <c r="DH571" s="68"/>
      <c r="DI571" s="504"/>
      <c r="DJ571" s="505"/>
      <c r="DK571" s="505"/>
      <c r="DL571" s="506"/>
      <c r="DM571" s="507"/>
      <c r="DN571" s="507"/>
    </row>
    <row r="572" spans="1:118" ht="15" customHeight="1">
      <c r="A572" s="519"/>
      <c r="B572" s="519"/>
      <c r="C572" s="520"/>
      <c r="D572" s="919"/>
      <c r="E572" s="1068"/>
      <c r="F572" s="1069"/>
      <c r="G572" s="487"/>
      <c r="H572" s="488"/>
      <c r="I572" s="488"/>
      <c r="J572" s="488"/>
      <c r="K572" s="489"/>
      <c r="L572" s="488"/>
      <c r="M572" s="488"/>
      <c r="N572" s="488"/>
      <c r="O572" s="488"/>
      <c r="P572" s="490"/>
      <c r="Q572" s="487"/>
      <c r="R572" s="488"/>
      <c r="S572" s="488"/>
      <c r="T572" s="488"/>
      <c r="U572" s="489"/>
      <c r="V572" s="488"/>
      <c r="W572" s="488"/>
      <c r="X572" s="488"/>
      <c r="Y572" s="488"/>
      <c r="Z572" s="490"/>
      <c r="AA572" s="487"/>
      <c r="AB572" s="488"/>
      <c r="AC572" s="488"/>
      <c r="AD572" s="488"/>
      <c r="AE572" s="489"/>
      <c r="AF572" s="1"/>
      <c r="AG572" s="1"/>
      <c r="AH572" s="487"/>
      <c r="AI572" s="488"/>
      <c r="AJ572" s="488"/>
      <c r="AK572" s="488"/>
      <c r="AL572" s="489"/>
      <c r="AM572" s="487"/>
      <c r="AN572" s="488"/>
      <c r="AO572" s="488"/>
      <c r="AP572" s="488"/>
      <c r="AQ572" s="489"/>
      <c r="AR572" s="488"/>
      <c r="AS572" s="498"/>
      <c r="AT572" s="498"/>
      <c r="AU572" s="498"/>
      <c r="AV572" s="499"/>
      <c r="AW572" s="487"/>
      <c r="AX572" s="498"/>
      <c r="AY572" s="498"/>
      <c r="AZ572" s="498"/>
      <c r="BA572" s="500"/>
      <c r="BB572" s="488"/>
      <c r="BC572" s="488"/>
      <c r="BD572" s="488"/>
      <c r="BE572" s="488"/>
      <c r="BF572" s="490"/>
      <c r="BG572" s="487"/>
      <c r="BH572" s="488"/>
      <c r="BI572" s="488"/>
      <c r="BJ572" s="488"/>
      <c r="BK572" s="489"/>
      <c r="BL572" s="488"/>
      <c r="BM572" s="488"/>
      <c r="BN572" s="488"/>
      <c r="BO572" s="488"/>
      <c r="BP572" s="490"/>
      <c r="BQ572" s="487"/>
      <c r="BR572" s="488"/>
      <c r="BS572" s="488"/>
      <c r="BT572" s="488"/>
      <c r="BU572" s="489"/>
      <c r="BV572" s="487"/>
      <c r="BW572" s="488"/>
      <c r="BX572" s="488"/>
      <c r="BY572" s="488"/>
      <c r="BZ572" s="489"/>
      <c r="CA572" s="26"/>
      <c r="CB572" s="488"/>
      <c r="CC572" s="488"/>
      <c r="CD572" s="488"/>
      <c r="CE572" s="488"/>
      <c r="CF572" s="490"/>
      <c r="CG572" s="487"/>
      <c r="CH572" s="488"/>
      <c r="CI572" s="488"/>
      <c r="CJ572" s="488"/>
      <c r="CK572" s="489"/>
      <c r="CL572" s="488"/>
      <c r="CM572" s="498"/>
      <c r="CN572" s="498"/>
      <c r="CO572" s="498"/>
      <c r="CP572" s="499"/>
      <c r="CQ572" s="487"/>
      <c r="CR572" s="498"/>
      <c r="CS572" s="498"/>
      <c r="CT572" s="498"/>
      <c r="CU572" s="500"/>
      <c r="CV572" s="488"/>
      <c r="CW572" s="498"/>
      <c r="CX572" s="498"/>
      <c r="CY572" s="498"/>
      <c r="CZ572" s="499"/>
      <c r="DA572" s="487"/>
      <c r="DB572" s="498"/>
      <c r="DC572" s="498"/>
      <c r="DD572" s="498"/>
      <c r="DE572" s="500"/>
      <c r="DF572" s="923"/>
      <c r="DG572" s="297"/>
      <c r="DH572" s="69"/>
      <c r="DI572" s="508"/>
      <c r="DJ572" s="509"/>
      <c r="DK572" s="509"/>
      <c r="DL572" s="510"/>
      <c r="DM572" s="511"/>
      <c r="DN572" s="511"/>
    </row>
    <row r="573" spans="1:118" ht="15" customHeight="1">
      <c r="A573" s="519"/>
      <c r="B573" s="519"/>
      <c r="C573" s="520"/>
      <c r="D573" s="919"/>
      <c r="E573" s="1068"/>
      <c r="F573" s="1069"/>
      <c r="G573" s="487"/>
      <c r="H573" s="488"/>
      <c r="I573" s="488"/>
      <c r="J573" s="488"/>
      <c r="K573" s="489"/>
      <c r="L573" s="488"/>
      <c r="M573" s="488"/>
      <c r="N573" s="488"/>
      <c r="O573" s="488"/>
      <c r="P573" s="490"/>
      <c r="Q573" s="487"/>
      <c r="R573" s="488"/>
      <c r="S573" s="488"/>
      <c r="T573" s="488"/>
      <c r="U573" s="489"/>
      <c r="V573" s="488"/>
      <c r="W573" s="488"/>
      <c r="X573" s="488"/>
      <c r="Y573" s="488"/>
      <c r="Z573" s="490"/>
      <c r="AA573" s="487"/>
      <c r="AB573" s="488"/>
      <c r="AC573" s="488"/>
      <c r="AD573" s="488"/>
      <c r="AE573" s="489"/>
      <c r="AF573" s="1"/>
      <c r="AG573" s="1"/>
      <c r="AH573" s="487"/>
      <c r="AI573" s="488"/>
      <c r="AJ573" s="488"/>
      <c r="AK573" s="488"/>
      <c r="AL573" s="489"/>
      <c r="AM573" s="487"/>
      <c r="AN573" s="488"/>
      <c r="AO573" s="488"/>
      <c r="AP573" s="488"/>
      <c r="AQ573" s="489"/>
      <c r="AR573" s="488"/>
      <c r="AS573" s="498"/>
      <c r="AT573" s="498"/>
      <c r="AU573" s="498"/>
      <c r="AV573" s="499"/>
      <c r="AW573" s="487"/>
      <c r="AX573" s="498"/>
      <c r="AY573" s="498"/>
      <c r="AZ573" s="498"/>
      <c r="BA573" s="500"/>
      <c r="BB573" s="488"/>
      <c r="BC573" s="488"/>
      <c r="BD573" s="488"/>
      <c r="BE573" s="488"/>
      <c r="BF573" s="490"/>
      <c r="BG573" s="487"/>
      <c r="BH573" s="488"/>
      <c r="BI573" s="488"/>
      <c r="BJ573" s="488"/>
      <c r="BK573" s="489"/>
      <c r="BL573" s="488"/>
      <c r="BM573" s="488"/>
      <c r="BN573" s="488"/>
      <c r="BO573" s="488"/>
      <c r="BP573" s="490"/>
      <c r="BQ573" s="487"/>
      <c r="BR573" s="488"/>
      <c r="BS573" s="488"/>
      <c r="BT573" s="488"/>
      <c r="BU573" s="489"/>
      <c r="BV573" s="487"/>
      <c r="BW573" s="488"/>
      <c r="BX573" s="488"/>
      <c r="BY573" s="488"/>
      <c r="BZ573" s="489"/>
      <c r="CA573" s="26"/>
      <c r="CB573" s="488"/>
      <c r="CC573" s="488"/>
      <c r="CD573" s="488"/>
      <c r="CE573" s="488"/>
      <c r="CF573" s="490"/>
      <c r="CG573" s="487"/>
      <c r="CH573" s="488"/>
      <c r="CI573" s="488"/>
      <c r="CJ573" s="488"/>
      <c r="CK573" s="489"/>
      <c r="CL573" s="488"/>
      <c r="CM573" s="498"/>
      <c r="CN573" s="498"/>
      <c r="CO573" s="498"/>
      <c r="CP573" s="499"/>
      <c r="CQ573" s="487"/>
      <c r="CR573" s="498"/>
      <c r="CS573" s="498"/>
      <c r="CT573" s="498"/>
      <c r="CU573" s="500"/>
      <c r="CV573" s="488"/>
      <c r="CW573" s="498"/>
      <c r="CX573" s="498"/>
      <c r="CY573" s="498"/>
      <c r="CZ573" s="499"/>
      <c r="DA573" s="487"/>
      <c r="DB573" s="498"/>
      <c r="DC573" s="498"/>
      <c r="DD573" s="498"/>
      <c r="DE573" s="500"/>
      <c r="DF573" s="923"/>
      <c r="DG573" s="297"/>
      <c r="DH573" s="69"/>
      <c r="DI573" s="508"/>
      <c r="DJ573" s="509"/>
      <c r="DK573" s="509"/>
      <c r="DL573" s="510"/>
      <c r="DM573" s="511"/>
      <c r="DN573" s="511"/>
    </row>
    <row r="574" spans="1:118" ht="15" customHeight="1">
      <c r="A574" s="519"/>
      <c r="B574" s="519"/>
      <c r="C574" s="520"/>
      <c r="D574" s="919"/>
      <c r="E574" s="1068"/>
      <c r="F574" s="1069"/>
      <c r="G574" s="487"/>
      <c r="H574" s="488"/>
      <c r="I574" s="488"/>
      <c r="J574" s="488"/>
      <c r="K574" s="489"/>
      <c r="L574" s="488"/>
      <c r="M574" s="488"/>
      <c r="N574" s="488"/>
      <c r="O574" s="488"/>
      <c r="P574" s="490"/>
      <c r="Q574" s="487"/>
      <c r="R574" s="488"/>
      <c r="S574" s="488"/>
      <c r="T574" s="488"/>
      <c r="U574" s="489"/>
      <c r="V574" s="488"/>
      <c r="W574" s="488"/>
      <c r="X574" s="488"/>
      <c r="Y574" s="488"/>
      <c r="Z574" s="490"/>
      <c r="AA574" s="487"/>
      <c r="AB574" s="488"/>
      <c r="AC574" s="488"/>
      <c r="AD574" s="488"/>
      <c r="AE574" s="489"/>
      <c r="AF574" s="1"/>
      <c r="AG574" s="1"/>
      <c r="AH574" s="487"/>
      <c r="AI574" s="488"/>
      <c r="AJ574" s="488"/>
      <c r="AK574" s="488"/>
      <c r="AL574" s="489"/>
      <c r="AM574" s="487"/>
      <c r="AN574" s="488"/>
      <c r="AO574" s="488"/>
      <c r="AP574" s="488"/>
      <c r="AQ574" s="489"/>
      <c r="AR574" s="488"/>
      <c r="AS574" s="498"/>
      <c r="AT574" s="498"/>
      <c r="AU574" s="498"/>
      <c r="AV574" s="499"/>
      <c r="AW574" s="487"/>
      <c r="AX574" s="498"/>
      <c r="AY574" s="498"/>
      <c r="AZ574" s="498"/>
      <c r="BA574" s="500"/>
      <c r="BB574" s="488"/>
      <c r="BC574" s="488"/>
      <c r="BD574" s="488"/>
      <c r="BE574" s="488"/>
      <c r="BF574" s="490"/>
      <c r="BG574" s="487"/>
      <c r="BH574" s="488"/>
      <c r="BI574" s="488"/>
      <c r="BJ574" s="488"/>
      <c r="BK574" s="489"/>
      <c r="BL574" s="488"/>
      <c r="BM574" s="488"/>
      <c r="BN574" s="488"/>
      <c r="BO574" s="488"/>
      <c r="BP574" s="490"/>
      <c r="BQ574" s="487"/>
      <c r="BR574" s="488"/>
      <c r="BS574" s="488"/>
      <c r="BT574" s="488"/>
      <c r="BU574" s="489"/>
      <c r="BV574" s="487"/>
      <c r="BW574" s="488"/>
      <c r="BX574" s="488"/>
      <c r="BY574" s="488"/>
      <c r="BZ574" s="489"/>
      <c r="CA574" s="26"/>
      <c r="CB574" s="488"/>
      <c r="CC574" s="488"/>
      <c r="CD574" s="488"/>
      <c r="CE574" s="488"/>
      <c r="CF574" s="490"/>
      <c r="CG574" s="487"/>
      <c r="CH574" s="488"/>
      <c r="CI574" s="488"/>
      <c r="CJ574" s="488"/>
      <c r="CK574" s="489"/>
      <c r="CL574" s="488"/>
      <c r="CM574" s="498"/>
      <c r="CN574" s="498"/>
      <c r="CO574" s="498"/>
      <c r="CP574" s="499"/>
      <c r="CQ574" s="487"/>
      <c r="CR574" s="498"/>
      <c r="CS574" s="498"/>
      <c r="CT574" s="498"/>
      <c r="CU574" s="500"/>
      <c r="CV574" s="488"/>
      <c r="CW574" s="498"/>
      <c r="CX574" s="498"/>
      <c r="CY574" s="498"/>
      <c r="CZ574" s="499"/>
      <c r="DA574" s="487"/>
      <c r="DB574" s="498"/>
      <c r="DC574" s="498"/>
      <c r="DD574" s="498"/>
      <c r="DE574" s="500"/>
      <c r="DF574" s="923"/>
      <c r="DG574" s="297"/>
      <c r="DH574" s="69"/>
      <c r="DI574" s="508"/>
      <c r="DJ574" s="509"/>
      <c r="DK574" s="509"/>
      <c r="DL574" s="510"/>
      <c r="DM574" s="511"/>
      <c r="DN574" s="511"/>
    </row>
    <row r="575" spans="1:118" ht="15" customHeight="1" thickBot="1">
      <c r="A575" s="522"/>
      <c r="B575" s="522"/>
      <c r="C575" s="523"/>
      <c r="D575" s="920"/>
      <c r="E575" s="1077"/>
      <c r="F575" s="1078"/>
      <c r="G575" s="491"/>
      <c r="H575" s="492"/>
      <c r="I575" s="492"/>
      <c r="J575" s="492"/>
      <c r="K575" s="493"/>
      <c r="L575" s="492"/>
      <c r="M575" s="492"/>
      <c r="N575" s="492"/>
      <c r="O575" s="492"/>
      <c r="P575" s="494"/>
      <c r="Q575" s="491"/>
      <c r="R575" s="492"/>
      <c r="S575" s="492"/>
      <c r="T575" s="492"/>
      <c r="U575" s="493"/>
      <c r="V575" s="492"/>
      <c r="W575" s="492"/>
      <c r="X575" s="492"/>
      <c r="Y575" s="492"/>
      <c r="Z575" s="494"/>
      <c r="AA575" s="491"/>
      <c r="AB575" s="492"/>
      <c r="AC575" s="492"/>
      <c r="AD575" s="492"/>
      <c r="AE575" s="493"/>
      <c r="AF575" s="1"/>
      <c r="AG575" s="1"/>
      <c r="AH575" s="491"/>
      <c r="AI575" s="492"/>
      <c r="AJ575" s="492"/>
      <c r="AK575" s="492"/>
      <c r="AL575" s="493"/>
      <c r="AM575" s="491"/>
      <c r="AN575" s="492"/>
      <c r="AO575" s="492"/>
      <c r="AP575" s="492"/>
      <c r="AQ575" s="493"/>
      <c r="AR575" s="492"/>
      <c r="AS575" s="501"/>
      <c r="AT575" s="501"/>
      <c r="AU575" s="501"/>
      <c r="AV575" s="502"/>
      <c r="AW575" s="491"/>
      <c r="AX575" s="501"/>
      <c r="AY575" s="501"/>
      <c r="AZ575" s="501"/>
      <c r="BA575" s="503"/>
      <c r="BB575" s="492"/>
      <c r="BC575" s="492"/>
      <c r="BD575" s="492"/>
      <c r="BE575" s="492"/>
      <c r="BF575" s="494"/>
      <c r="BG575" s="491"/>
      <c r="BH575" s="492"/>
      <c r="BI575" s="492"/>
      <c r="BJ575" s="492"/>
      <c r="BK575" s="493"/>
      <c r="BL575" s="492"/>
      <c r="BM575" s="492"/>
      <c r="BN575" s="492"/>
      <c r="BO575" s="492"/>
      <c r="BP575" s="494"/>
      <c r="BQ575" s="491"/>
      <c r="BR575" s="492"/>
      <c r="BS575" s="492"/>
      <c r="BT575" s="492"/>
      <c r="BU575" s="493"/>
      <c r="BV575" s="491"/>
      <c r="BW575" s="492"/>
      <c r="BX575" s="492"/>
      <c r="BY575" s="492"/>
      <c r="BZ575" s="493"/>
      <c r="CA575" s="27"/>
      <c r="CB575" s="492"/>
      <c r="CC575" s="492"/>
      <c r="CD575" s="492"/>
      <c r="CE575" s="492"/>
      <c r="CF575" s="494"/>
      <c r="CG575" s="491"/>
      <c r="CH575" s="492"/>
      <c r="CI575" s="492"/>
      <c r="CJ575" s="492"/>
      <c r="CK575" s="493"/>
      <c r="CL575" s="492"/>
      <c r="CM575" s="501"/>
      <c r="CN575" s="501"/>
      <c r="CO575" s="501"/>
      <c r="CP575" s="502"/>
      <c r="CQ575" s="491"/>
      <c r="CR575" s="501"/>
      <c r="CS575" s="501"/>
      <c r="CT575" s="501"/>
      <c r="CU575" s="503"/>
      <c r="CV575" s="492"/>
      <c r="CW575" s="501"/>
      <c r="CX575" s="501"/>
      <c r="CY575" s="501"/>
      <c r="CZ575" s="502"/>
      <c r="DA575" s="491"/>
      <c r="DB575" s="501"/>
      <c r="DC575" s="501"/>
      <c r="DD575" s="501"/>
      <c r="DE575" s="503"/>
      <c r="DF575" s="922"/>
      <c r="DG575" s="298"/>
      <c r="DH575" s="70"/>
      <c r="DI575" s="512"/>
      <c r="DJ575" s="513"/>
      <c r="DK575" s="513"/>
      <c r="DL575" s="514"/>
      <c r="DM575" s="515"/>
      <c r="DN575" s="515"/>
    </row>
    <row r="576" spans="1:118" ht="15" customHeight="1">
      <c r="A576" s="516"/>
      <c r="B576" s="516"/>
      <c r="C576" s="517"/>
      <c r="D576" s="921"/>
      <c r="E576" s="1079"/>
      <c r="F576" s="1080"/>
      <c r="G576" s="486"/>
      <c r="H576" s="483"/>
      <c r="I576" s="483"/>
      <c r="J576" s="483"/>
      <c r="K576" s="484"/>
      <c r="L576" s="483"/>
      <c r="M576" s="483"/>
      <c r="N576" s="483"/>
      <c r="O576" s="483"/>
      <c r="P576" s="485"/>
      <c r="Q576" s="486"/>
      <c r="R576" s="483"/>
      <c r="S576" s="483"/>
      <c r="T576" s="483"/>
      <c r="U576" s="484"/>
      <c r="V576" s="483"/>
      <c r="W576" s="483"/>
      <c r="X576" s="483"/>
      <c r="Y576" s="483"/>
      <c r="Z576" s="485"/>
      <c r="AA576" s="486"/>
      <c r="AB576" s="483"/>
      <c r="AC576" s="483"/>
      <c r="AD576" s="483"/>
      <c r="AE576" s="484"/>
      <c r="AF576" s="1"/>
      <c r="AG576" s="1"/>
      <c r="AH576" s="486"/>
      <c r="AI576" s="483"/>
      <c r="AJ576" s="483"/>
      <c r="AK576" s="483"/>
      <c r="AL576" s="484"/>
      <c r="AM576" s="486"/>
      <c r="AN576" s="483"/>
      <c r="AO576" s="483"/>
      <c r="AP576" s="483"/>
      <c r="AQ576" s="484"/>
      <c r="AR576" s="483"/>
      <c r="AS576" s="495"/>
      <c r="AT576" s="495"/>
      <c r="AU576" s="495"/>
      <c r="AV576" s="496"/>
      <c r="AW576" s="486"/>
      <c r="AX576" s="495"/>
      <c r="AY576" s="495"/>
      <c r="AZ576" s="495"/>
      <c r="BA576" s="497"/>
      <c r="BB576" s="483"/>
      <c r="BC576" s="483"/>
      <c r="BD576" s="483"/>
      <c r="BE576" s="483"/>
      <c r="BF576" s="485"/>
      <c r="BG576" s="486"/>
      <c r="BH576" s="483"/>
      <c r="BI576" s="483"/>
      <c r="BJ576" s="483"/>
      <c r="BK576" s="484"/>
      <c r="BL576" s="483"/>
      <c r="BM576" s="483"/>
      <c r="BN576" s="483"/>
      <c r="BO576" s="483"/>
      <c r="BP576" s="485"/>
      <c r="BQ576" s="486"/>
      <c r="BR576" s="483"/>
      <c r="BS576" s="483"/>
      <c r="BT576" s="483"/>
      <c r="BU576" s="484"/>
      <c r="BV576" s="486"/>
      <c r="BW576" s="483"/>
      <c r="BX576" s="483"/>
      <c r="BY576" s="483"/>
      <c r="BZ576" s="484"/>
      <c r="CA576" s="25"/>
      <c r="CB576" s="483"/>
      <c r="CC576" s="483"/>
      <c r="CD576" s="483"/>
      <c r="CE576" s="483"/>
      <c r="CF576" s="485"/>
      <c r="CG576" s="486"/>
      <c r="CH576" s="483"/>
      <c r="CI576" s="483"/>
      <c r="CJ576" s="483"/>
      <c r="CK576" s="484"/>
      <c r="CL576" s="483"/>
      <c r="CM576" s="495"/>
      <c r="CN576" s="495"/>
      <c r="CO576" s="495"/>
      <c r="CP576" s="496"/>
      <c r="CQ576" s="486"/>
      <c r="CR576" s="495"/>
      <c r="CS576" s="495"/>
      <c r="CT576" s="495"/>
      <c r="CU576" s="497"/>
      <c r="CV576" s="483"/>
      <c r="CW576" s="495"/>
      <c r="CX576" s="495"/>
      <c r="CY576" s="495"/>
      <c r="CZ576" s="496"/>
      <c r="DA576" s="486"/>
      <c r="DB576" s="495"/>
      <c r="DC576" s="495"/>
      <c r="DD576" s="495"/>
      <c r="DE576" s="497"/>
      <c r="DF576" s="924"/>
      <c r="DG576" s="296"/>
      <c r="DH576" s="68"/>
      <c r="DI576" s="504"/>
      <c r="DJ576" s="505"/>
      <c r="DK576" s="505"/>
      <c r="DL576" s="506"/>
      <c r="DM576" s="507"/>
      <c r="DN576" s="507"/>
    </row>
    <row r="577" spans="1:118" ht="15" customHeight="1">
      <c r="A577" s="519"/>
      <c r="B577" s="519"/>
      <c r="C577" s="520"/>
      <c r="D577" s="919"/>
      <c r="E577" s="1068"/>
      <c r="F577" s="1069"/>
      <c r="G577" s="487"/>
      <c r="H577" s="488"/>
      <c r="I577" s="488"/>
      <c r="J577" s="488"/>
      <c r="K577" s="489"/>
      <c r="L577" s="488"/>
      <c r="M577" s="488"/>
      <c r="N577" s="488"/>
      <c r="O577" s="488"/>
      <c r="P577" s="490"/>
      <c r="Q577" s="487"/>
      <c r="R577" s="488"/>
      <c r="S577" s="488"/>
      <c r="T577" s="488"/>
      <c r="U577" s="489"/>
      <c r="V577" s="488"/>
      <c r="W577" s="488"/>
      <c r="X577" s="488"/>
      <c r="Y577" s="488"/>
      <c r="Z577" s="490"/>
      <c r="AA577" s="487"/>
      <c r="AB577" s="488"/>
      <c r="AC577" s="488"/>
      <c r="AD577" s="488"/>
      <c r="AE577" s="489"/>
      <c r="AF577" s="1"/>
      <c r="AG577" s="1"/>
      <c r="AH577" s="487"/>
      <c r="AI577" s="488"/>
      <c r="AJ577" s="488"/>
      <c r="AK577" s="488"/>
      <c r="AL577" s="489"/>
      <c r="AM577" s="487"/>
      <c r="AN577" s="488"/>
      <c r="AO577" s="488"/>
      <c r="AP577" s="488"/>
      <c r="AQ577" s="489"/>
      <c r="AR577" s="488"/>
      <c r="AS577" s="498"/>
      <c r="AT577" s="498"/>
      <c r="AU577" s="498"/>
      <c r="AV577" s="499"/>
      <c r="AW577" s="487"/>
      <c r="AX577" s="498"/>
      <c r="AY577" s="498"/>
      <c r="AZ577" s="498"/>
      <c r="BA577" s="500"/>
      <c r="BB577" s="488"/>
      <c r="BC577" s="488"/>
      <c r="BD577" s="488"/>
      <c r="BE577" s="488"/>
      <c r="BF577" s="490"/>
      <c r="BG577" s="487"/>
      <c r="BH577" s="488"/>
      <c r="BI577" s="488"/>
      <c r="BJ577" s="488"/>
      <c r="BK577" s="489"/>
      <c r="BL577" s="488"/>
      <c r="BM577" s="488"/>
      <c r="BN577" s="488"/>
      <c r="BO577" s="488"/>
      <c r="BP577" s="490"/>
      <c r="BQ577" s="487"/>
      <c r="BR577" s="488"/>
      <c r="BS577" s="488"/>
      <c r="BT577" s="488"/>
      <c r="BU577" s="489"/>
      <c r="BV577" s="487"/>
      <c r="BW577" s="488"/>
      <c r="BX577" s="488"/>
      <c r="BY577" s="488"/>
      <c r="BZ577" s="489"/>
      <c r="CA577" s="26"/>
      <c r="CB577" s="488"/>
      <c r="CC577" s="488"/>
      <c r="CD577" s="488"/>
      <c r="CE577" s="488"/>
      <c r="CF577" s="490"/>
      <c r="CG577" s="487"/>
      <c r="CH577" s="488"/>
      <c r="CI577" s="488"/>
      <c r="CJ577" s="488"/>
      <c r="CK577" s="489"/>
      <c r="CL577" s="488"/>
      <c r="CM577" s="498"/>
      <c r="CN577" s="498"/>
      <c r="CO577" s="498"/>
      <c r="CP577" s="499"/>
      <c r="CQ577" s="487"/>
      <c r="CR577" s="498"/>
      <c r="CS577" s="498"/>
      <c r="CT577" s="498"/>
      <c r="CU577" s="500"/>
      <c r="CV577" s="488"/>
      <c r="CW577" s="498"/>
      <c r="CX577" s="498"/>
      <c r="CY577" s="498"/>
      <c r="CZ577" s="499"/>
      <c r="DA577" s="487"/>
      <c r="DB577" s="498"/>
      <c r="DC577" s="498"/>
      <c r="DD577" s="498"/>
      <c r="DE577" s="500"/>
      <c r="DF577" s="923"/>
      <c r="DG577" s="297"/>
      <c r="DH577" s="69"/>
      <c r="DI577" s="508"/>
      <c r="DJ577" s="509"/>
      <c r="DK577" s="509"/>
      <c r="DL577" s="510"/>
      <c r="DM577" s="511"/>
      <c r="DN577" s="511"/>
    </row>
    <row r="578" spans="1:118" ht="15" customHeight="1">
      <c r="A578" s="519"/>
      <c r="B578" s="519"/>
      <c r="C578" s="520"/>
      <c r="D578" s="919"/>
      <c r="E578" s="1068"/>
      <c r="F578" s="1069"/>
      <c r="G578" s="487"/>
      <c r="H578" s="488"/>
      <c r="I578" s="488"/>
      <c r="J578" s="488"/>
      <c r="K578" s="489"/>
      <c r="L578" s="488"/>
      <c r="M578" s="488"/>
      <c r="N578" s="488"/>
      <c r="O578" s="488"/>
      <c r="P578" s="490"/>
      <c r="Q578" s="487"/>
      <c r="R578" s="488"/>
      <c r="S578" s="488"/>
      <c r="T578" s="488"/>
      <c r="U578" s="489"/>
      <c r="V578" s="488"/>
      <c r="W578" s="488"/>
      <c r="X578" s="488"/>
      <c r="Y578" s="488"/>
      <c r="Z578" s="490"/>
      <c r="AA578" s="487"/>
      <c r="AB578" s="488"/>
      <c r="AC578" s="488"/>
      <c r="AD578" s="488"/>
      <c r="AE578" s="489"/>
      <c r="AF578" s="1"/>
      <c r="AG578" s="1"/>
      <c r="AH578" s="487"/>
      <c r="AI578" s="488"/>
      <c r="AJ578" s="488"/>
      <c r="AK578" s="488"/>
      <c r="AL578" s="489"/>
      <c r="AM578" s="487"/>
      <c r="AN578" s="488"/>
      <c r="AO578" s="488"/>
      <c r="AP578" s="488"/>
      <c r="AQ578" s="489"/>
      <c r="AR578" s="488"/>
      <c r="AS578" s="498"/>
      <c r="AT578" s="498"/>
      <c r="AU578" s="498"/>
      <c r="AV578" s="499"/>
      <c r="AW578" s="487"/>
      <c r="AX578" s="498"/>
      <c r="AY578" s="498"/>
      <c r="AZ578" s="498"/>
      <c r="BA578" s="500"/>
      <c r="BB578" s="488"/>
      <c r="BC578" s="488"/>
      <c r="BD578" s="488"/>
      <c r="BE578" s="488"/>
      <c r="BF578" s="490"/>
      <c r="BG578" s="487"/>
      <c r="BH578" s="488"/>
      <c r="BI578" s="488"/>
      <c r="BJ578" s="488"/>
      <c r="BK578" s="489"/>
      <c r="BL578" s="488"/>
      <c r="BM578" s="488"/>
      <c r="BN578" s="488"/>
      <c r="BO578" s="488"/>
      <c r="BP578" s="490"/>
      <c r="BQ578" s="487"/>
      <c r="BR578" s="488"/>
      <c r="BS578" s="488"/>
      <c r="BT578" s="488"/>
      <c r="BU578" s="489"/>
      <c r="BV578" s="487"/>
      <c r="BW578" s="488"/>
      <c r="BX578" s="488"/>
      <c r="BY578" s="488"/>
      <c r="BZ578" s="489"/>
      <c r="CA578" s="26"/>
      <c r="CB578" s="488"/>
      <c r="CC578" s="488"/>
      <c r="CD578" s="488"/>
      <c r="CE578" s="488"/>
      <c r="CF578" s="490"/>
      <c r="CG578" s="487"/>
      <c r="CH578" s="488"/>
      <c r="CI578" s="488"/>
      <c r="CJ578" s="488"/>
      <c r="CK578" s="489"/>
      <c r="CL578" s="488"/>
      <c r="CM578" s="498"/>
      <c r="CN578" s="498"/>
      <c r="CO578" s="498"/>
      <c r="CP578" s="499"/>
      <c r="CQ578" s="487"/>
      <c r="CR578" s="498"/>
      <c r="CS578" s="498"/>
      <c r="CT578" s="498"/>
      <c r="CU578" s="500"/>
      <c r="CV578" s="488"/>
      <c r="CW578" s="498"/>
      <c r="CX578" s="498"/>
      <c r="CY578" s="498"/>
      <c r="CZ578" s="499"/>
      <c r="DA578" s="487"/>
      <c r="DB578" s="498"/>
      <c r="DC578" s="498"/>
      <c r="DD578" s="498"/>
      <c r="DE578" s="500"/>
      <c r="DF578" s="923"/>
      <c r="DG578" s="297"/>
      <c r="DH578" s="69"/>
      <c r="DI578" s="508"/>
      <c r="DJ578" s="509"/>
      <c r="DK578" s="509"/>
      <c r="DL578" s="510"/>
      <c r="DM578" s="511"/>
      <c r="DN578" s="511"/>
    </row>
    <row r="579" spans="1:118" ht="15" customHeight="1">
      <c r="A579" s="519"/>
      <c r="B579" s="519"/>
      <c r="C579" s="520"/>
      <c r="D579" s="919"/>
      <c r="E579" s="1068"/>
      <c r="F579" s="1069"/>
      <c r="G579" s="487"/>
      <c r="H579" s="488"/>
      <c r="I579" s="488"/>
      <c r="J579" s="488"/>
      <c r="K579" s="489"/>
      <c r="L579" s="488"/>
      <c r="M579" s="488"/>
      <c r="N579" s="488"/>
      <c r="O579" s="488"/>
      <c r="P579" s="490"/>
      <c r="Q579" s="487"/>
      <c r="R579" s="488"/>
      <c r="S579" s="488"/>
      <c r="T579" s="488"/>
      <c r="U579" s="489"/>
      <c r="V579" s="488"/>
      <c r="W579" s="488"/>
      <c r="X579" s="488"/>
      <c r="Y579" s="488"/>
      <c r="Z579" s="490"/>
      <c r="AA579" s="487"/>
      <c r="AB579" s="488"/>
      <c r="AC579" s="488"/>
      <c r="AD579" s="488"/>
      <c r="AE579" s="489"/>
      <c r="AF579" s="1"/>
      <c r="AG579" s="1"/>
      <c r="AH579" s="487"/>
      <c r="AI579" s="488"/>
      <c r="AJ579" s="488"/>
      <c r="AK579" s="488"/>
      <c r="AL579" s="489"/>
      <c r="AM579" s="487"/>
      <c r="AN579" s="488"/>
      <c r="AO579" s="488"/>
      <c r="AP579" s="488"/>
      <c r="AQ579" s="489"/>
      <c r="AR579" s="488"/>
      <c r="AS579" s="498"/>
      <c r="AT579" s="498"/>
      <c r="AU579" s="498"/>
      <c r="AV579" s="499"/>
      <c r="AW579" s="487"/>
      <c r="AX579" s="498"/>
      <c r="AY579" s="498"/>
      <c r="AZ579" s="498"/>
      <c r="BA579" s="500"/>
      <c r="BB579" s="488"/>
      <c r="BC579" s="488"/>
      <c r="BD579" s="488"/>
      <c r="BE579" s="488"/>
      <c r="BF579" s="490"/>
      <c r="BG579" s="487"/>
      <c r="BH579" s="488"/>
      <c r="BI579" s="488"/>
      <c r="BJ579" s="488"/>
      <c r="BK579" s="489"/>
      <c r="BL579" s="488"/>
      <c r="BM579" s="488"/>
      <c r="BN579" s="488"/>
      <c r="BO579" s="488"/>
      <c r="BP579" s="490"/>
      <c r="BQ579" s="487"/>
      <c r="BR579" s="488"/>
      <c r="BS579" s="488"/>
      <c r="BT579" s="488"/>
      <c r="BU579" s="489"/>
      <c r="BV579" s="487"/>
      <c r="BW579" s="488"/>
      <c r="BX579" s="488"/>
      <c r="BY579" s="488"/>
      <c r="BZ579" s="489"/>
      <c r="CA579" s="26"/>
      <c r="CB579" s="488"/>
      <c r="CC579" s="488"/>
      <c r="CD579" s="488"/>
      <c r="CE579" s="488"/>
      <c r="CF579" s="490"/>
      <c r="CG579" s="487"/>
      <c r="CH579" s="488"/>
      <c r="CI579" s="488"/>
      <c r="CJ579" s="488"/>
      <c r="CK579" s="489"/>
      <c r="CL579" s="488"/>
      <c r="CM579" s="498"/>
      <c r="CN579" s="498"/>
      <c r="CO579" s="498"/>
      <c r="CP579" s="499"/>
      <c r="CQ579" s="487"/>
      <c r="CR579" s="498"/>
      <c r="CS579" s="498"/>
      <c r="CT579" s="498"/>
      <c r="CU579" s="500"/>
      <c r="CV579" s="488"/>
      <c r="CW579" s="498"/>
      <c r="CX579" s="498"/>
      <c r="CY579" s="498"/>
      <c r="CZ579" s="499"/>
      <c r="DA579" s="487"/>
      <c r="DB579" s="498"/>
      <c r="DC579" s="498"/>
      <c r="DD579" s="498"/>
      <c r="DE579" s="500"/>
      <c r="DF579" s="923"/>
      <c r="DG579" s="297"/>
      <c r="DH579" s="69"/>
      <c r="DI579" s="508"/>
      <c r="DJ579" s="509"/>
      <c r="DK579" s="509"/>
      <c r="DL579" s="510"/>
      <c r="DM579" s="511"/>
      <c r="DN579" s="511"/>
    </row>
    <row r="580" spans="1:118" ht="15" customHeight="1" thickBot="1">
      <c r="A580" s="522"/>
      <c r="B580" s="522"/>
      <c r="C580" s="523"/>
      <c r="D580" s="920"/>
      <c r="E580" s="1077"/>
      <c r="F580" s="1078"/>
      <c r="G580" s="491"/>
      <c r="H580" s="492"/>
      <c r="I580" s="492"/>
      <c r="J580" s="492"/>
      <c r="K580" s="493"/>
      <c r="L580" s="492"/>
      <c r="M580" s="492"/>
      <c r="N580" s="492"/>
      <c r="O580" s="492"/>
      <c r="P580" s="494"/>
      <c r="Q580" s="491"/>
      <c r="R580" s="492"/>
      <c r="S580" s="492"/>
      <c r="T580" s="492"/>
      <c r="U580" s="493"/>
      <c r="V580" s="492"/>
      <c r="W580" s="492"/>
      <c r="X580" s="492"/>
      <c r="Y580" s="492"/>
      <c r="Z580" s="494"/>
      <c r="AA580" s="491"/>
      <c r="AB580" s="492"/>
      <c r="AC580" s="492"/>
      <c r="AD580" s="492"/>
      <c r="AE580" s="493"/>
      <c r="AF580" s="1"/>
      <c r="AG580" s="1"/>
      <c r="AH580" s="491"/>
      <c r="AI580" s="492"/>
      <c r="AJ580" s="492"/>
      <c r="AK580" s="492"/>
      <c r="AL580" s="493"/>
      <c r="AM580" s="491"/>
      <c r="AN580" s="492"/>
      <c r="AO580" s="492"/>
      <c r="AP580" s="492"/>
      <c r="AQ580" s="493"/>
      <c r="AR580" s="492"/>
      <c r="AS580" s="501"/>
      <c r="AT580" s="501"/>
      <c r="AU580" s="501"/>
      <c r="AV580" s="502"/>
      <c r="AW580" s="491"/>
      <c r="AX580" s="501"/>
      <c r="AY580" s="501"/>
      <c r="AZ580" s="501"/>
      <c r="BA580" s="503"/>
      <c r="BB580" s="492"/>
      <c r="BC580" s="492"/>
      <c r="BD580" s="492"/>
      <c r="BE580" s="492"/>
      <c r="BF580" s="494"/>
      <c r="BG580" s="491"/>
      <c r="BH580" s="492"/>
      <c r="BI580" s="492"/>
      <c r="BJ580" s="492"/>
      <c r="BK580" s="493"/>
      <c r="BL580" s="492"/>
      <c r="BM580" s="492"/>
      <c r="BN580" s="492"/>
      <c r="BO580" s="492"/>
      <c r="BP580" s="494"/>
      <c r="BQ580" s="491"/>
      <c r="BR580" s="492"/>
      <c r="BS580" s="492"/>
      <c r="BT580" s="492"/>
      <c r="BU580" s="493"/>
      <c r="BV580" s="491"/>
      <c r="BW580" s="492"/>
      <c r="BX580" s="492"/>
      <c r="BY580" s="492"/>
      <c r="BZ580" s="493"/>
      <c r="CA580" s="27"/>
      <c r="CB580" s="492"/>
      <c r="CC580" s="492"/>
      <c r="CD580" s="492"/>
      <c r="CE580" s="492"/>
      <c r="CF580" s="494"/>
      <c r="CG580" s="491"/>
      <c r="CH580" s="492"/>
      <c r="CI580" s="492"/>
      <c r="CJ580" s="492"/>
      <c r="CK580" s="493"/>
      <c r="CL580" s="492"/>
      <c r="CM580" s="501"/>
      <c r="CN580" s="501"/>
      <c r="CO580" s="501"/>
      <c r="CP580" s="502"/>
      <c r="CQ580" s="491"/>
      <c r="CR580" s="501"/>
      <c r="CS580" s="501"/>
      <c r="CT580" s="501"/>
      <c r="CU580" s="503"/>
      <c r="CV580" s="492"/>
      <c r="CW580" s="501"/>
      <c r="CX580" s="501"/>
      <c r="CY580" s="501"/>
      <c r="CZ580" s="502"/>
      <c r="DA580" s="491"/>
      <c r="DB580" s="501"/>
      <c r="DC580" s="501"/>
      <c r="DD580" s="501"/>
      <c r="DE580" s="503"/>
      <c r="DF580" s="922"/>
      <c r="DG580" s="298"/>
      <c r="DH580" s="70"/>
      <c r="DI580" s="512"/>
      <c r="DJ580" s="513"/>
      <c r="DK580" s="513"/>
      <c r="DL580" s="514"/>
      <c r="DM580" s="515"/>
      <c r="DN580" s="515"/>
    </row>
    <row r="581" spans="1:118" ht="15" customHeight="1">
      <c r="A581" s="516"/>
      <c r="B581" s="516"/>
      <c r="C581" s="517"/>
      <c r="D581" s="921"/>
      <c r="E581" s="1079"/>
      <c r="F581" s="1080"/>
      <c r="G581" s="486"/>
      <c r="H581" s="483"/>
      <c r="I581" s="483"/>
      <c r="J581" s="483"/>
      <c r="K581" s="484"/>
      <c r="L581" s="483"/>
      <c r="M581" s="483"/>
      <c r="N581" s="483"/>
      <c r="O581" s="483"/>
      <c r="P581" s="485"/>
      <c r="Q581" s="486"/>
      <c r="R581" s="483"/>
      <c r="S581" s="483"/>
      <c r="T581" s="483"/>
      <c r="U581" s="484"/>
      <c r="V581" s="483"/>
      <c r="W581" s="483"/>
      <c r="X581" s="483"/>
      <c r="Y581" s="483"/>
      <c r="Z581" s="485"/>
      <c r="AA581" s="486"/>
      <c r="AB581" s="483"/>
      <c r="AC581" s="483"/>
      <c r="AD581" s="483"/>
      <c r="AE581" s="484"/>
      <c r="AF581" s="1"/>
      <c r="AG581" s="1"/>
      <c r="AH581" s="486"/>
      <c r="AI581" s="483"/>
      <c r="AJ581" s="483"/>
      <c r="AK581" s="483"/>
      <c r="AL581" s="484"/>
      <c r="AM581" s="486"/>
      <c r="AN581" s="483"/>
      <c r="AO581" s="483"/>
      <c r="AP581" s="483"/>
      <c r="AQ581" s="484"/>
      <c r="AR581" s="483"/>
      <c r="AS581" s="495"/>
      <c r="AT581" s="495"/>
      <c r="AU581" s="495"/>
      <c r="AV581" s="496"/>
      <c r="AW581" s="486"/>
      <c r="AX581" s="495"/>
      <c r="AY581" s="495"/>
      <c r="AZ581" s="495"/>
      <c r="BA581" s="497"/>
      <c r="BB581" s="483"/>
      <c r="BC581" s="483"/>
      <c r="BD581" s="483"/>
      <c r="BE581" s="483"/>
      <c r="BF581" s="485"/>
      <c r="BG581" s="486"/>
      <c r="BH581" s="483"/>
      <c r="BI581" s="483"/>
      <c r="BJ581" s="483"/>
      <c r="BK581" s="484"/>
      <c r="BL581" s="483"/>
      <c r="BM581" s="483"/>
      <c r="BN581" s="483"/>
      <c r="BO581" s="483"/>
      <c r="BP581" s="485"/>
      <c r="BQ581" s="486"/>
      <c r="BR581" s="483"/>
      <c r="BS581" s="483"/>
      <c r="BT581" s="483"/>
      <c r="BU581" s="484"/>
      <c r="BV581" s="486"/>
      <c r="BW581" s="483"/>
      <c r="BX581" s="483"/>
      <c r="BY581" s="483"/>
      <c r="BZ581" s="484"/>
      <c r="CA581" s="25"/>
      <c r="CB581" s="483"/>
      <c r="CC581" s="483"/>
      <c r="CD581" s="483"/>
      <c r="CE581" s="483"/>
      <c r="CF581" s="485"/>
      <c r="CG581" s="486"/>
      <c r="CH581" s="483"/>
      <c r="CI581" s="483"/>
      <c r="CJ581" s="483"/>
      <c r="CK581" s="484"/>
      <c r="CL581" s="483"/>
      <c r="CM581" s="495"/>
      <c r="CN581" s="495"/>
      <c r="CO581" s="495"/>
      <c r="CP581" s="496"/>
      <c r="CQ581" s="486"/>
      <c r="CR581" s="495"/>
      <c r="CS581" s="495"/>
      <c r="CT581" s="495"/>
      <c r="CU581" s="497"/>
      <c r="CV581" s="483"/>
      <c r="CW581" s="495"/>
      <c r="CX581" s="495"/>
      <c r="CY581" s="495"/>
      <c r="CZ581" s="496"/>
      <c r="DA581" s="486"/>
      <c r="DB581" s="495"/>
      <c r="DC581" s="495"/>
      <c r="DD581" s="495"/>
      <c r="DE581" s="497"/>
      <c r="DF581" s="924"/>
      <c r="DG581" s="296"/>
      <c r="DH581" s="68"/>
      <c r="DI581" s="504"/>
      <c r="DJ581" s="505"/>
      <c r="DK581" s="505"/>
      <c r="DL581" s="506"/>
      <c r="DM581" s="507"/>
      <c r="DN581" s="507"/>
    </row>
    <row r="582" spans="1:118" ht="15" customHeight="1">
      <c r="A582" s="519"/>
      <c r="B582" s="519"/>
      <c r="C582" s="520"/>
      <c r="D582" s="919"/>
      <c r="E582" s="1068"/>
      <c r="F582" s="1069"/>
      <c r="G582" s="487"/>
      <c r="H582" s="488"/>
      <c r="I582" s="488"/>
      <c r="J582" s="488"/>
      <c r="K582" s="489"/>
      <c r="L582" s="488"/>
      <c r="M582" s="488"/>
      <c r="N582" s="488"/>
      <c r="O582" s="488"/>
      <c r="P582" s="490"/>
      <c r="Q582" s="487"/>
      <c r="R582" s="488"/>
      <c r="S582" s="488"/>
      <c r="T582" s="488"/>
      <c r="U582" s="489"/>
      <c r="V582" s="488"/>
      <c r="W582" s="488"/>
      <c r="X582" s="488"/>
      <c r="Y582" s="488"/>
      <c r="Z582" s="490"/>
      <c r="AA582" s="487"/>
      <c r="AB582" s="488"/>
      <c r="AC582" s="488"/>
      <c r="AD582" s="488"/>
      <c r="AE582" s="489"/>
      <c r="AF582" s="1"/>
      <c r="AG582" s="1"/>
      <c r="AH582" s="487"/>
      <c r="AI582" s="488"/>
      <c r="AJ582" s="488"/>
      <c r="AK582" s="488"/>
      <c r="AL582" s="489"/>
      <c r="AM582" s="487"/>
      <c r="AN582" s="488"/>
      <c r="AO582" s="488"/>
      <c r="AP582" s="488"/>
      <c r="AQ582" s="489"/>
      <c r="AR582" s="488"/>
      <c r="AS582" s="498"/>
      <c r="AT582" s="498"/>
      <c r="AU582" s="498"/>
      <c r="AV582" s="499"/>
      <c r="AW582" s="487"/>
      <c r="AX582" s="498"/>
      <c r="AY582" s="498"/>
      <c r="AZ582" s="498"/>
      <c r="BA582" s="500"/>
      <c r="BB582" s="488"/>
      <c r="BC582" s="488"/>
      <c r="BD582" s="488"/>
      <c r="BE582" s="488"/>
      <c r="BF582" s="490"/>
      <c r="BG582" s="487"/>
      <c r="BH582" s="488"/>
      <c r="BI582" s="488"/>
      <c r="BJ582" s="488"/>
      <c r="BK582" s="489"/>
      <c r="BL582" s="488"/>
      <c r="BM582" s="488"/>
      <c r="BN582" s="488"/>
      <c r="BO582" s="488"/>
      <c r="BP582" s="490"/>
      <c r="BQ582" s="487"/>
      <c r="BR582" s="488"/>
      <c r="BS582" s="488"/>
      <c r="BT582" s="488"/>
      <c r="BU582" s="489"/>
      <c r="BV582" s="487"/>
      <c r="BW582" s="488"/>
      <c r="BX582" s="488"/>
      <c r="BY582" s="488"/>
      <c r="BZ582" s="489"/>
      <c r="CA582" s="26"/>
      <c r="CB582" s="488"/>
      <c r="CC582" s="488"/>
      <c r="CD582" s="488"/>
      <c r="CE582" s="488"/>
      <c r="CF582" s="490"/>
      <c r="CG582" s="487"/>
      <c r="CH582" s="488"/>
      <c r="CI582" s="488"/>
      <c r="CJ582" s="488"/>
      <c r="CK582" s="489"/>
      <c r="CL582" s="488"/>
      <c r="CM582" s="498"/>
      <c r="CN582" s="498"/>
      <c r="CO582" s="498"/>
      <c r="CP582" s="499"/>
      <c r="CQ582" s="487"/>
      <c r="CR582" s="498"/>
      <c r="CS582" s="498"/>
      <c r="CT582" s="498"/>
      <c r="CU582" s="500"/>
      <c r="CV582" s="488"/>
      <c r="CW582" s="498"/>
      <c r="CX582" s="498"/>
      <c r="CY582" s="498"/>
      <c r="CZ582" s="499"/>
      <c r="DA582" s="487"/>
      <c r="DB582" s="498"/>
      <c r="DC582" s="498"/>
      <c r="DD582" s="498"/>
      <c r="DE582" s="500"/>
      <c r="DF582" s="923"/>
      <c r="DG582" s="297"/>
      <c r="DH582" s="69"/>
      <c r="DI582" s="508"/>
      <c r="DJ582" s="509"/>
      <c r="DK582" s="509"/>
      <c r="DL582" s="510"/>
      <c r="DM582" s="511"/>
      <c r="DN582" s="511"/>
    </row>
    <row r="583" spans="1:118" ht="15" customHeight="1">
      <c r="A583" s="519"/>
      <c r="B583" s="519"/>
      <c r="C583" s="520"/>
      <c r="D583" s="919"/>
      <c r="E583" s="1068"/>
      <c r="F583" s="1069"/>
      <c r="G583" s="487"/>
      <c r="H583" s="488"/>
      <c r="I583" s="488"/>
      <c r="J583" s="488"/>
      <c r="K583" s="489"/>
      <c r="L583" s="488"/>
      <c r="M583" s="488"/>
      <c r="N583" s="488"/>
      <c r="O583" s="488"/>
      <c r="P583" s="490"/>
      <c r="Q583" s="487"/>
      <c r="R583" s="488"/>
      <c r="S583" s="488"/>
      <c r="T583" s="488"/>
      <c r="U583" s="489"/>
      <c r="V583" s="488"/>
      <c r="W583" s="488"/>
      <c r="X583" s="488"/>
      <c r="Y583" s="488"/>
      <c r="Z583" s="490"/>
      <c r="AA583" s="487"/>
      <c r="AB583" s="488"/>
      <c r="AC583" s="488"/>
      <c r="AD583" s="488"/>
      <c r="AE583" s="489"/>
      <c r="AF583" s="1"/>
      <c r="AG583" s="1"/>
      <c r="AH583" s="487"/>
      <c r="AI583" s="488"/>
      <c r="AJ583" s="488"/>
      <c r="AK583" s="488"/>
      <c r="AL583" s="489"/>
      <c r="AM583" s="487"/>
      <c r="AN583" s="488"/>
      <c r="AO583" s="488"/>
      <c r="AP583" s="488"/>
      <c r="AQ583" s="489"/>
      <c r="AR583" s="488"/>
      <c r="AS583" s="498"/>
      <c r="AT583" s="498"/>
      <c r="AU583" s="498"/>
      <c r="AV583" s="499"/>
      <c r="AW583" s="487"/>
      <c r="AX583" s="498"/>
      <c r="AY583" s="498"/>
      <c r="AZ583" s="498"/>
      <c r="BA583" s="500"/>
      <c r="BB583" s="488"/>
      <c r="BC583" s="488"/>
      <c r="BD583" s="488"/>
      <c r="BE583" s="488"/>
      <c r="BF583" s="490"/>
      <c r="BG583" s="487"/>
      <c r="BH583" s="488"/>
      <c r="BI583" s="488"/>
      <c r="BJ583" s="488"/>
      <c r="BK583" s="489"/>
      <c r="BL583" s="488"/>
      <c r="BM583" s="488"/>
      <c r="BN583" s="488"/>
      <c r="BO583" s="488"/>
      <c r="BP583" s="490"/>
      <c r="BQ583" s="487"/>
      <c r="BR583" s="488"/>
      <c r="BS583" s="488"/>
      <c r="BT583" s="488"/>
      <c r="BU583" s="489"/>
      <c r="BV583" s="487"/>
      <c r="BW583" s="488"/>
      <c r="BX583" s="488"/>
      <c r="BY583" s="488"/>
      <c r="BZ583" s="489"/>
      <c r="CA583" s="26"/>
      <c r="CB583" s="488"/>
      <c r="CC583" s="488"/>
      <c r="CD583" s="488"/>
      <c r="CE583" s="488"/>
      <c r="CF583" s="490"/>
      <c r="CG583" s="487"/>
      <c r="CH583" s="488"/>
      <c r="CI583" s="488"/>
      <c r="CJ583" s="488"/>
      <c r="CK583" s="489"/>
      <c r="CL583" s="488"/>
      <c r="CM583" s="498"/>
      <c r="CN583" s="498"/>
      <c r="CO583" s="498"/>
      <c r="CP583" s="499"/>
      <c r="CQ583" s="487"/>
      <c r="CR583" s="498"/>
      <c r="CS583" s="498"/>
      <c r="CT583" s="498"/>
      <c r="CU583" s="500"/>
      <c r="CV583" s="488"/>
      <c r="CW583" s="498"/>
      <c r="CX583" s="498"/>
      <c r="CY583" s="498"/>
      <c r="CZ583" s="499"/>
      <c r="DA583" s="487"/>
      <c r="DB583" s="498"/>
      <c r="DC583" s="498"/>
      <c r="DD583" s="498"/>
      <c r="DE583" s="500"/>
      <c r="DF583" s="923"/>
      <c r="DG583" s="297"/>
      <c r="DH583" s="69"/>
      <c r="DI583" s="508"/>
      <c r="DJ583" s="509"/>
      <c r="DK583" s="509"/>
      <c r="DL583" s="510"/>
      <c r="DM583" s="511"/>
      <c r="DN583" s="511"/>
    </row>
    <row r="584" spans="1:118" ht="15" customHeight="1">
      <c r="A584" s="519"/>
      <c r="B584" s="519"/>
      <c r="C584" s="520"/>
      <c r="D584" s="919"/>
      <c r="E584" s="1068"/>
      <c r="F584" s="1069"/>
      <c r="G584" s="487"/>
      <c r="H584" s="488"/>
      <c r="I584" s="488"/>
      <c r="J584" s="488"/>
      <c r="K584" s="489"/>
      <c r="L584" s="488"/>
      <c r="M584" s="488"/>
      <c r="N584" s="488"/>
      <c r="O584" s="488"/>
      <c r="P584" s="490"/>
      <c r="Q584" s="487"/>
      <c r="R584" s="488"/>
      <c r="S584" s="488"/>
      <c r="T584" s="488"/>
      <c r="U584" s="489"/>
      <c r="V584" s="488"/>
      <c r="W584" s="488"/>
      <c r="X584" s="488"/>
      <c r="Y584" s="488"/>
      <c r="Z584" s="490"/>
      <c r="AA584" s="487"/>
      <c r="AB584" s="488"/>
      <c r="AC584" s="488"/>
      <c r="AD584" s="488"/>
      <c r="AE584" s="489"/>
      <c r="AF584" s="1"/>
      <c r="AG584" s="1"/>
      <c r="AH584" s="487"/>
      <c r="AI584" s="488"/>
      <c r="AJ584" s="488"/>
      <c r="AK584" s="488"/>
      <c r="AL584" s="489"/>
      <c r="AM584" s="487"/>
      <c r="AN584" s="488"/>
      <c r="AO584" s="488"/>
      <c r="AP584" s="488"/>
      <c r="AQ584" s="489"/>
      <c r="AR584" s="488"/>
      <c r="AS584" s="498"/>
      <c r="AT584" s="498"/>
      <c r="AU584" s="498"/>
      <c r="AV584" s="499"/>
      <c r="AW584" s="487"/>
      <c r="AX584" s="498"/>
      <c r="AY584" s="498"/>
      <c r="AZ584" s="498"/>
      <c r="BA584" s="500"/>
      <c r="BB584" s="488"/>
      <c r="BC584" s="488"/>
      <c r="BD584" s="488"/>
      <c r="BE584" s="488"/>
      <c r="BF584" s="490"/>
      <c r="BG584" s="487"/>
      <c r="BH584" s="488"/>
      <c r="BI584" s="488"/>
      <c r="BJ584" s="488"/>
      <c r="BK584" s="489"/>
      <c r="BL584" s="488"/>
      <c r="BM584" s="488"/>
      <c r="BN584" s="488"/>
      <c r="BO584" s="488"/>
      <c r="BP584" s="490"/>
      <c r="BQ584" s="487"/>
      <c r="BR584" s="488"/>
      <c r="BS584" s="488"/>
      <c r="BT584" s="488"/>
      <c r="BU584" s="489"/>
      <c r="BV584" s="487"/>
      <c r="BW584" s="488"/>
      <c r="BX584" s="488"/>
      <c r="BY584" s="488"/>
      <c r="BZ584" s="489"/>
      <c r="CA584" s="26"/>
      <c r="CB584" s="488"/>
      <c r="CC584" s="488"/>
      <c r="CD584" s="488"/>
      <c r="CE584" s="488"/>
      <c r="CF584" s="490"/>
      <c r="CG584" s="487"/>
      <c r="CH584" s="488"/>
      <c r="CI584" s="488"/>
      <c r="CJ584" s="488"/>
      <c r="CK584" s="489"/>
      <c r="CL584" s="488"/>
      <c r="CM584" s="498"/>
      <c r="CN584" s="498"/>
      <c r="CO584" s="498"/>
      <c r="CP584" s="499"/>
      <c r="CQ584" s="487"/>
      <c r="CR584" s="498"/>
      <c r="CS584" s="498"/>
      <c r="CT584" s="498"/>
      <c r="CU584" s="500"/>
      <c r="CV584" s="488"/>
      <c r="CW584" s="498"/>
      <c r="CX584" s="498"/>
      <c r="CY584" s="498"/>
      <c r="CZ584" s="499"/>
      <c r="DA584" s="487"/>
      <c r="DB584" s="498"/>
      <c r="DC584" s="498"/>
      <c r="DD584" s="498"/>
      <c r="DE584" s="500"/>
      <c r="DF584" s="923"/>
      <c r="DG584" s="297"/>
      <c r="DH584" s="69"/>
      <c r="DI584" s="508"/>
      <c r="DJ584" s="509"/>
      <c r="DK584" s="509"/>
      <c r="DL584" s="510"/>
      <c r="DM584" s="511"/>
      <c r="DN584" s="511"/>
    </row>
    <row r="585" spans="1:118" ht="15" customHeight="1" thickBot="1">
      <c r="A585" s="522"/>
      <c r="B585" s="522"/>
      <c r="C585" s="523"/>
      <c r="D585" s="920"/>
      <c r="E585" s="1077"/>
      <c r="F585" s="1078"/>
      <c r="G585" s="491"/>
      <c r="H585" s="492"/>
      <c r="I585" s="492"/>
      <c r="J585" s="492"/>
      <c r="K585" s="493"/>
      <c r="L585" s="492"/>
      <c r="M585" s="492"/>
      <c r="N585" s="492"/>
      <c r="O585" s="492"/>
      <c r="P585" s="494"/>
      <c r="Q585" s="491"/>
      <c r="R585" s="492"/>
      <c r="S585" s="492"/>
      <c r="T585" s="492"/>
      <c r="U585" s="493"/>
      <c r="V585" s="492"/>
      <c r="W585" s="492"/>
      <c r="X585" s="492"/>
      <c r="Y585" s="492"/>
      <c r="Z585" s="494"/>
      <c r="AA585" s="491"/>
      <c r="AB585" s="492"/>
      <c r="AC585" s="492"/>
      <c r="AD585" s="492"/>
      <c r="AE585" s="493"/>
      <c r="AF585" s="1"/>
      <c r="AG585" s="1"/>
      <c r="AH585" s="491"/>
      <c r="AI585" s="492"/>
      <c r="AJ585" s="492"/>
      <c r="AK585" s="492"/>
      <c r="AL585" s="493"/>
      <c r="AM585" s="491"/>
      <c r="AN585" s="492"/>
      <c r="AO585" s="492"/>
      <c r="AP585" s="492"/>
      <c r="AQ585" s="493"/>
      <c r="AR585" s="492"/>
      <c r="AS585" s="501"/>
      <c r="AT585" s="501"/>
      <c r="AU585" s="501"/>
      <c r="AV585" s="502"/>
      <c r="AW585" s="491"/>
      <c r="AX585" s="501"/>
      <c r="AY585" s="501"/>
      <c r="AZ585" s="501"/>
      <c r="BA585" s="503"/>
      <c r="BB585" s="492"/>
      <c r="BC585" s="492"/>
      <c r="BD585" s="492"/>
      <c r="BE585" s="492"/>
      <c r="BF585" s="494"/>
      <c r="BG585" s="491"/>
      <c r="BH585" s="492"/>
      <c r="BI585" s="492"/>
      <c r="BJ585" s="492"/>
      <c r="BK585" s="493"/>
      <c r="BL585" s="492"/>
      <c r="BM585" s="492"/>
      <c r="BN585" s="492"/>
      <c r="BO585" s="492"/>
      <c r="BP585" s="494"/>
      <c r="BQ585" s="491"/>
      <c r="BR585" s="492"/>
      <c r="BS585" s="492"/>
      <c r="BT585" s="492"/>
      <c r="BU585" s="493"/>
      <c r="BV585" s="491"/>
      <c r="BW585" s="492"/>
      <c r="BX585" s="492"/>
      <c r="BY585" s="492"/>
      <c r="BZ585" s="493"/>
      <c r="CA585" s="27"/>
      <c r="CB585" s="492"/>
      <c r="CC585" s="492"/>
      <c r="CD585" s="492"/>
      <c r="CE585" s="492"/>
      <c r="CF585" s="494"/>
      <c r="CG585" s="491"/>
      <c r="CH585" s="492"/>
      <c r="CI585" s="492"/>
      <c r="CJ585" s="492"/>
      <c r="CK585" s="493"/>
      <c r="CL585" s="492"/>
      <c r="CM585" s="501"/>
      <c r="CN585" s="501"/>
      <c r="CO585" s="501"/>
      <c r="CP585" s="502"/>
      <c r="CQ585" s="491"/>
      <c r="CR585" s="501"/>
      <c r="CS585" s="501"/>
      <c r="CT585" s="501"/>
      <c r="CU585" s="503"/>
      <c r="CV585" s="492"/>
      <c r="CW585" s="501"/>
      <c r="CX585" s="501"/>
      <c r="CY585" s="501"/>
      <c r="CZ585" s="502"/>
      <c r="DA585" s="491"/>
      <c r="DB585" s="501"/>
      <c r="DC585" s="501"/>
      <c r="DD585" s="501"/>
      <c r="DE585" s="503"/>
      <c r="DF585" s="922"/>
      <c r="DG585" s="298"/>
      <c r="DH585" s="70"/>
      <c r="DI585" s="512"/>
      <c r="DJ585" s="513"/>
      <c r="DK585" s="513"/>
      <c r="DL585" s="514"/>
      <c r="DM585" s="515"/>
      <c r="DN585" s="515"/>
    </row>
    <row r="586" spans="1:118" ht="15" customHeight="1">
      <c r="A586" s="516"/>
      <c r="B586" s="516"/>
      <c r="C586" s="517"/>
      <c r="D586" s="921"/>
      <c r="E586" s="1079"/>
      <c r="F586" s="1080"/>
      <c r="G586" s="486"/>
      <c r="H586" s="483"/>
      <c r="I586" s="483"/>
      <c r="J586" s="483"/>
      <c r="K586" s="484"/>
      <c r="L586" s="483"/>
      <c r="M586" s="483"/>
      <c r="N586" s="483"/>
      <c r="O586" s="483"/>
      <c r="P586" s="485"/>
      <c r="Q586" s="486"/>
      <c r="R586" s="483"/>
      <c r="S586" s="483"/>
      <c r="T586" s="483"/>
      <c r="U586" s="484"/>
      <c r="V586" s="483"/>
      <c r="W586" s="483"/>
      <c r="X586" s="483"/>
      <c r="Y586" s="483"/>
      <c r="Z586" s="485"/>
      <c r="AA586" s="486"/>
      <c r="AB586" s="483"/>
      <c r="AC586" s="483"/>
      <c r="AD586" s="483"/>
      <c r="AE586" s="484"/>
      <c r="AF586" s="1"/>
      <c r="AG586" s="1"/>
      <c r="AH586" s="486"/>
      <c r="AI586" s="483"/>
      <c r="AJ586" s="483"/>
      <c r="AK586" s="483"/>
      <c r="AL586" s="484"/>
      <c r="AM586" s="486"/>
      <c r="AN586" s="483"/>
      <c r="AO586" s="483"/>
      <c r="AP586" s="483"/>
      <c r="AQ586" s="484"/>
      <c r="AR586" s="483"/>
      <c r="AS586" s="495"/>
      <c r="AT586" s="495"/>
      <c r="AU586" s="495"/>
      <c r="AV586" s="496"/>
      <c r="AW586" s="486"/>
      <c r="AX586" s="495"/>
      <c r="AY586" s="495"/>
      <c r="AZ586" s="495"/>
      <c r="BA586" s="497"/>
      <c r="BB586" s="483"/>
      <c r="BC586" s="483"/>
      <c r="BD586" s="483"/>
      <c r="BE586" s="483"/>
      <c r="BF586" s="485"/>
      <c r="BG586" s="486"/>
      <c r="BH586" s="483"/>
      <c r="BI586" s="483"/>
      <c r="BJ586" s="483"/>
      <c r="BK586" s="484"/>
      <c r="BL586" s="483"/>
      <c r="BM586" s="483"/>
      <c r="BN586" s="483"/>
      <c r="BO586" s="483"/>
      <c r="BP586" s="485"/>
      <c r="BQ586" s="486"/>
      <c r="BR586" s="483"/>
      <c r="BS586" s="483"/>
      <c r="BT586" s="483"/>
      <c r="BU586" s="484"/>
      <c r="BV586" s="486"/>
      <c r="BW586" s="483"/>
      <c r="BX586" s="483"/>
      <c r="BY586" s="483"/>
      <c r="BZ586" s="484"/>
      <c r="CA586" s="25"/>
      <c r="CB586" s="483"/>
      <c r="CC586" s="483"/>
      <c r="CD586" s="483"/>
      <c r="CE586" s="483"/>
      <c r="CF586" s="485"/>
      <c r="CG586" s="486"/>
      <c r="CH586" s="483"/>
      <c r="CI586" s="483"/>
      <c r="CJ586" s="483"/>
      <c r="CK586" s="484"/>
      <c r="CL586" s="483"/>
      <c r="CM586" s="495"/>
      <c r="CN586" s="495"/>
      <c r="CO586" s="495"/>
      <c r="CP586" s="496"/>
      <c r="CQ586" s="486"/>
      <c r="CR586" s="495"/>
      <c r="CS586" s="495"/>
      <c r="CT586" s="495"/>
      <c r="CU586" s="497"/>
      <c r="CV586" s="483"/>
      <c r="CW586" s="495"/>
      <c r="CX586" s="495"/>
      <c r="CY586" s="495"/>
      <c r="CZ586" s="496"/>
      <c r="DA586" s="486"/>
      <c r="DB586" s="495"/>
      <c r="DC586" s="495"/>
      <c r="DD586" s="495"/>
      <c r="DE586" s="497"/>
      <c r="DF586" s="924"/>
      <c r="DG586" s="296"/>
      <c r="DH586" s="68"/>
      <c r="DI586" s="504"/>
      <c r="DJ586" s="505"/>
      <c r="DK586" s="505"/>
      <c r="DL586" s="506"/>
      <c r="DM586" s="507"/>
      <c r="DN586" s="507"/>
    </row>
    <row r="587" spans="1:118" ht="15" customHeight="1">
      <c r="A587" s="519"/>
      <c r="B587" s="519"/>
      <c r="C587" s="520"/>
      <c r="D587" s="919"/>
      <c r="E587" s="1068"/>
      <c r="F587" s="1069"/>
      <c r="G587" s="487"/>
      <c r="H587" s="488"/>
      <c r="I587" s="488"/>
      <c r="J587" s="488"/>
      <c r="K587" s="489"/>
      <c r="L587" s="488"/>
      <c r="M587" s="488"/>
      <c r="N587" s="488"/>
      <c r="O587" s="488"/>
      <c r="P587" s="490"/>
      <c r="Q587" s="487"/>
      <c r="R587" s="488"/>
      <c r="S587" s="488"/>
      <c r="T587" s="488"/>
      <c r="U587" s="489"/>
      <c r="V587" s="488"/>
      <c r="W587" s="488"/>
      <c r="X587" s="488"/>
      <c r="Y587" s="488"/>
      <c r="Z587" s="490"/>
      <c r="AA587" s="487"/>
      <c r="AB587" s="488"/>
      <c r="AC587" s="488"/>
      <c r="AD587" s="488"/>
      <c r="AE587" s="489"/>
      <c r="AF587" s="1"/>
      <c r="AG587" s="1"/>
      <c r="AH587" s="487"/>
      <c r="AI587" s="488"/>
      <c r="AJ587" s="488"/>
      <c r="AK587" s="488"/>
      <c r="AL587" s="489"/>
      <c r="AM587" s="487"/>
      <c r="AN587" s="488"/>
      <c r="AO587" s="488"/>
      <c r="AP587" s="488"/>
      <c r="AQ587" s="489"/>
      <c r="AR587" s="488"/>
      <c r="AS587" s="498"/>
      <c r="AT587" s="498"/>
      <c r="AU587" s="498"/>
      <c r="AV587" s="499"/>
      <c r="AW587" s="487"/>
      <c r="AX587" s="498"/>
      <c r="AY587" s="498"/>
      <c r="AZ587" s="498"/>
      <c r="BA587" s="500"/>
      <c r="BB587" s="488"/>
      <c r="BC587" s="488"/>
      <c r="BD587" s="488"/>
      <c r="BE587" s="488"/>
      <c r="BF587" s="490"/>
      <c r="BG587" s="487"/>
      <c r="BH587" s="488"/>
      <c r="BI587" s="488"/>
      <c r="BJ587" s="488"/>
      <c r="BK587" s="489"/>
      <c r="BL587" s="488"/>
      <c r="BM587" s="488"/>
      <c r="BN587" s="488"/>
      <c r="BO587" s="488"/>
      <c r="BP587" s="490"/>
      <c r="BQ587" s="487"/>
      <c r="BR587" s="488"/>
      <c r="BS587" s="488"/>
      <c r="BT587" s="488"/>
      <c r="BU587" s="489"/>
      <c r="BV587" s="487"/>
      <c r="BW587" s="488"/>
      <c r="BX587" s="488"/>
      <c r="BY587" s="488"/>
      <c r="BZ587" s="489"/>
      <c r="CA587" s="26"/>
      <c r="CB587" s="488"/>
      <c r="CC587" s="488"/>
      <c r="CD587" s="488"/>
      <c r="CE587" s="488"/>
      <c r="CF587" s="490"/>
      <c r="CG587" s="487"/>
      <c r="CH587" s="488"/>
      <c r="CI587" s="488"/>
      <c r="CJ587" s="488"/>
      <c r="CK587" s="489"/>
      <c r="CL587" s="488"/>
      <c r="CM587" s="498"/>
      <c r="CN587" s="498"/>
      <c r="CO587" s="498"/>
      <c r="CP587" s="499"/>
      <c r="CQ587" s="487"/>
      <c r="CR587" s="498"/>
      <c r="CS587" s="498"/>
      <c r="CT587" s="498"/>
      <c r="CU587" s="500"/>
      <c r="CV587" s="488"/>
      <c r="CW587" s="498"/>
      <c r="CX587" s="498"/>
      <c r="CY587" s="498"/>
      <c r="CZ587" s="499"/>
      <c r="DA587" s="487"/>
      <c r="DB587" s="498"/>
      <c r="DC587" s="498"/>
      <c r="DD587" s="498"/>
      <c r="DE587" s="500"/>
      <c r="DF587" s="923"/>
      <c r="DG587" s="297"/>
      <c r="DH587" s="69"/>
      <c r="DI587" s="508"/>
      <c r="DJ587" s="509"/>
      <c r="DK587" s="509"/>
      <c r="DL587" s="510"/>
      <c r="DM587" s="511"/>
      <c r="DN587" s="511"/>
    </row>
    <row r="588" spans="1:118" ht="15" customHeight="1">
      <c r="A588" s="519"/>
      <c r="B588" s="519"/>
      <c r="C588" s="520"/>
      <c r="D588" s="919"/>
      <c r="E588" s="1068"/>
      <c r="F588" s="1069"/>
      <c r="G588" s="487"/>
      <c r="H588" s="488"/>
      <c r="I588" s="488"/>
      <c r="J588" s="488"/>
      <c r="K588" s="489"/>
      <c r="L588" s="488"/>
      <c r="M588" s="488"/>
      <c r="N588" s="488"/>
      <c r="O588" s="488"/>
      <c r="P588" s="490"/>
      <c r="Q588" s="487"/>
      <c r="R588" s="488"/>
      <c r="S588" s="488"/>
      <c r="T588" s="488"/>
      <c r="U588" s="489"/>
      <c r="V588" s="488"/>
      <c r="W588" s="488"/>
      <c r="X588" s="488"/>
      <c r="Y588" s="488"/>
      <c r="Z588" s="490"/>
      <c r="AA588" s="487"/>
      <c r="AB588" s="488"/>
      <c r="AC588" s="488"/>
      <c r="AD588" s="488"/>
      <c r="AE588" s="489"/>
      <c r="AF588" s="1"/>
      <c r="AG588" s="1"/>
      <c r="AH588" s="487"/>
      <c r="AI588" s="488"/>
      <c r="AJ588" s="488"/>
      <c r="AK588" s="488"/>
      <c r="AL588" s="489"/>
      <c r="AM588" s="487"/>
      <c r="AN588" s="488"/>
      <c r="AO588" s="488"/>
      <c r="AP588" s="488"/>
      <c r="AQ588" s="489"/>
      <c r="AR588" s="488"/>
      <c r="AS588" s="498"/>
      <c r="AT588" s="498"/>
      <c r="AU588" s="498"/>
      <c r="AV588" s="499"/>
      <c r="AW588" s="487"/>
      <c r="AX588" s="498"/>
      <c r="AY588" s="498"/>
      <c r="AZ588" s="498"/>
      <c r="BA588" s="500"/>
      <c r="BB588" s="488"/>
      <c r="BC588" s="488"/>
      <c r="BD588" s="488"/>
      <c r="BE588" s="488"/>
      <c r="BF588" s="490"/>
      <c r="BG588" s="487"/>
      <c r="BH588" s="488"/>
      <c r="BI588" s="488"/>
      <c r="BJ588" s="488"/>
      <c r="BK588" s="489"/>
      <c r="BL588" s="488"/>
      <c r="BM588" s="488"/>
      <c r="BN588" s="488"/>
      <c r="BO588" s="488"/>
      <c r="BP588" s="490"/>
      <c r="BQ588" s="487"/>
      <c r="BR588" s="488"/>
      <c r="BS588" s="488"/>
      <c r="BT588" s="488"/>
      <c r="BU588" s="489"/>
      <c r="BV588" s="487"/>
      <c r="BW588" s="488"/>
      <c r="BX588" s="488"/>
      <c r="BY588" s="488"/>
      <c r="BZ588" s="489"/>
      <c r="CA588" s="26"/>
      <c r="CB588" s="488"/>
      <c r="CC588" s="488"/>
      <c r="CD588" s="488"/>
      <c r="CE588" s="488"/>
      <c r="CF588" s="490"/>
      <c r="CG588" s="487"/>
      <c r="CH588" s="488"/>
      <c r="CI588" s="488"/>
      <c r="CJ588" s="488"/>
      <c r="CK588" s="489"/>
      <c r="CL588" s="488"/>
      <c r="CM588" s="498"/>
      <c r="CN588" s="498"/>
      <c r="CO588" s="498"/>
      <c r="CP588" s="499"/>
      <c r="CQ588" s="487"/>
      <c r="CR588" s="498"/>
      <c r="CS588" s="498"/>
      <c r="CT588" s="498"/>
      <c r="CU588" s="500"/>
      <c r="CV588" s="488"/>
      <c r="CW588" s="498"/>
      <c r="CX588" s="498"/>
      <c r="CY588" s="498"/>
      <c r="CZ588" s="499"/>
      <c r="DA588" s="487"/>
      <c r="DB588" s="498"/>
      <c r="DC588" s="498"/>
      <c r="DD588" s="498"/>
      <c r="DE588" s="500"/>
      <c r="DF588" s="923"/>
      <c r="DG588" s="297"/>
      <c r="DH588" s="69"/>
      <c r="DI588" s="508"/>
      <c r="DJ588" s="509"/>
      <c r="DK588" s="509"/>
      <c r="DL588" s="510"/>
      <c r="DM588" s="511"/>
      <c r="DN588" s="511"/>
    </row>
    <row r="589" spans="1:118" ht="15" customHeight="1">
      <c r="A589" s="519"/>
      <c r="B589" s="519"/>
      <c r="C589" s="520"/>
      <c r="D589" s="919"/>
      <c r="E589" s="1068"/>
      <c r="F589" s="1069"/>
      <c r="G589" s="487"/>
      <c r="H589" s="488"/>
      <c r="I589" s="488"/>
      <c r="J589" s="488"/>
      <c r="K589" s="489"/>
      <c r="L589" s="488"/>
      <c r="M589" s="488"/>
      <c r="N589" s="488"/>
      <c r="O589" s="488"/>
      <c r="P589" s="490"/>
      <c r="Q589" s="487"/>
      <c r="R589" s="488"/>
      <c r="S589" s="488"/>
      <c r="T589" s="488"/>
      <c r="U589" s="489"/>
      <c r="V589" s="488"/>
      <c r="W589" s="488"/>
      <c r="X589" s="488"/>
      <c r="Y589" s="488"/>
      <c r="Z589" s="490"/>
      <c r="AA589" s="487"/>
      <c r="AB589" s="488"/>
      <c r="AC589" s="488"/>
      <c r="AD589" s="488"/>
      <c r="AE589" s="489"/>
      <c r="AF589" s="1"/>
      <c r="AG589" s="1"/>
      <c r="AH589" s="487"/>
      <c r="AI589" s="488"/>
      <c r="AJ589" s="488"/>
      <c r="AK589" s="488"/>
      <c r="AL589" s="489"/>
      <c r="AM589" s="487"/>
      <c r="AN589" s="488"/>
      <c r="AO589" s="488"/>
      <c r="AP589" s="488"/>
      <c r="AQ589" s="489"/>
      <c r="AR589" s="488"/>
      <c r="AS589" s="498"/>
      <c r="AT589" s="498"/>
      <c r="AU589" s="498"/>
      <c r="AV589" s="499"/>
      <c r="AW589" s="487"/>
      <c r="AX589" s="498"/>
      <c r="AY589" s="498"/>
      <c r="AZ589" s="498"/>
      <c r="BA589" s="500"/>
      <c r="BB589" s="488"/>
      <c r="BC589" s="488"/>
      <c r="BD589" s="488"/>
      <c r="BE589" s="488"/>
      <c r="BF589" s="490"/>
      <c r="BG589" s="487"/>
      <c r="BH589" s="488"/>
      <c r="BI589" s="488"/>
      <c r="BJ589" s="488"/>
      <c r="BK589" s="489"/>
      <c r="BL589" s="488"/>
      <c r="BM589" s="488"/>
      <c r="BN589" s="488"/>
      <c r="BO589" s="488"/>
      <c r="BP589" s="490"/>
      <c r="BQ589" s="487"/>
      <c r="BR589" s="488"/>
      <c r="BS589" s="488"/>
      <c r="BT589" s="488"/>
      <c r="BU589" s="489"/>
      <c r="BV589" s="487"/>
      <c r="BW589" s="488"/>
      <c r="BX589" s="488"/>
      <c r="BY589" s="488"/>
      <c r="BZ589" s="489"/>
      <c r="CA589" s="26"/>
      <c r="CB589" s="488"/>
      <c r="CC589" s="488"/>
      <c r="CD589" s="488"/>
      <c r="CE589" s="488"/>
      <c r="CF589" s="490"/>
      <c r="CG589" s="487"/>
      <c r="CH589" s="488"/>
      <c r="CI589" s="488"/>
      <c r="CJ589" s="488"/>
      <c r="CK589" s="489"/>
      <c r="CL589" s="488"/>
      <c r="CM589" s="498"/>
      <c r="CN589" s="498"/>
      <c r="CO589" s="498"/>
      <c r="CP589" s="499"/>
      <c r="CQ589" s="487"/>
      <c r="CR589" s="498"/>
      <c r="CS589" s="498"/>
      <c r="CT589" s="498"/>
      <c r="CU589" s="500"/>
      <c r="CV589" s="488"/>
      <c r="CW589" s="498"/>
      <c r="CX589" s="498"/>
      <c r="CY589" s="498"/>
      <c r="CZ589" s="499"/>
      <c r="DA589" s="487"/>
      <c r="DB589" s="498"/>
      <c r="DC589" s="498"/>
      <c r="DD589" s="498"/>
      <c r="DE589" s="500"/>
      <c r="DF589" s="923"/>
      <c r="DG589" s="297"/>
      <c r="DH589" s="69"/>
      <c r="DI589" s="508"/>
      <c r="DJ589" s="509"/>
      <c r="DK589" s="509"/>
      <c r="DL589" s="510"/>
      <c r="DM589" s="511"/>
      <c r="DN589" s="511"/>
    </row>
    <row r="590" spans="1:118" ht="15" customHeight="1" thickBot="1">
      <c r="A590" s="522"/>
      <c r="B590" s="522"/>
      <c r="C590" s="523"/>
      <c r="D590" s="920"/>
      <c r="E590" s="1077"/>
      <c r="F590" s="1078"/>
      <c r="G590" s="491"/>
      <c r="H590" s="492"/>
      <c r="I590" s="492"/>
      <c r="J590" s="492"/>
      <c r="K590" s="493"/>
      <c r="L590" s="492"/>
      <c r="M590" s="492"/>
      <c r="N590" s="492"/>
      <c r="O590" s="492"/>
      <c r="P590" s="494"/>
      <c r="Q590" s="491"/>
      <c r="R590" s="492"/>
      <c r="S590" s="492"/>
      <c r="T590" s="492"/>
      <c r="U590" s="493"/>
      <c r="V590" s="492"/>
      <c r="W590" s="492"/>
      <c r="X590" s="492"/>
      <c r="Y590" s="492"/>
      <c r="Z590" s="494"/>
      <c r="AA590" s="491"/>
      <c r="AB590" s="492"/>
      <c r="AC590" s="492"/>
      <c r="AD590" s="492"/>
      <c r="AE590" s="493"/>
      <c r="AF590" s="1"/>
      <c r="AG590" s="1"/>
      <c r="AH590" s="491"/>
      <c r="AI590" s="492"/>
      <c r="AJ590" s="492"/>
      <c r="AK590" s="492"/>
      <c r="AL590" s="493"/>
      <c r="AM590" s="491"/>
      <c r="AN590" s="492"/>
      <c r="AO590" s="492"/>
      <c r="AP590" s="492"/>
      <c r="AQ590" s="493"/>
      <c r="AR590" s="492"/>
      <c r="AS590" s="501"/>
      <c r="AT590" s="501"/>
      <c r="AU590" s="501"/>
      <c r="AV590" s="502"/>
      <c r="AW590" s="491"/>
      <c r="AX590" s="501"/>
      <c r="AY590" s="501"/>
      <c r="AZ590" s="501"/>
      <c r="BA590" s="503"/>
      <c r="BB590" s="492"/>
      <c r="BC590" s="492"/>
      <c r="BD590" s="492"/>
      <c r="BE590" s="492"/>
      <c r="BF590" s="494"/>
      <c r="BG590" s="491"/>
      <c r="BH590" s="492"/>
      <c r="BI590" s="492"/>
      <c r="BJ590" s="492"/>
      <c r="BK590" s="493"/>
      <c r="BL590" s="492"/>
      <c r="BM590" s="492"/>
      <c r="BN590" s="492"/>
      <c r="BO590" s="492"/>
      <c r="BP590" s="494"/>
      <c r="BQ590" s="491"/>
      <c r="BR590" s="492"/>
      <c r="BS590" s="492"/>
      <c r="BT590" s="492"/>
      <c r="BU590" s="493"/>
      <c r="BV590" s="491"/>
      <c r="BW590" s="492"/>
      <c r="BX590" s="492"/>
      <c r="BY590" s="492"/>
      <c r="BZ590" s="493"/>
      <c r="CA590" s="27"/>
      <c r="CB590" s="492"/>
      <c r="CC590" s="492"/>
      <c r="CD590" s="492"/>
      <c r="CE590" s="492"/>
      <c r="CF590" s="494"/>
      <c r="CG590" s="491"/>
      <c r="CH590" s="492"/>
      <c r="CI590" s="492"/>
      <c r="CJ590" s="492"/>
      <c r="CK590" s="493"/>
      <c r="CL590" s="492"/>
      <c r="CM590" s="501"/>
      <c r="CN590" s="501"/>
      <c r="CO590" s="501"/>
      <c r="CP590" s="502"/>
      <c r="CQ590" s="491"/>
      <c r="CR590" s="501"/>
      <c r="CS590" s="501"/>
      <c r="CT590" s="501"/>
      <c r="CU590" s="503"/>
      <c r="CV590" s="492"/>
      <c r="CW590" s="501"/>
      <c r="CX590" s="501"/>
      <c r="CY590" s="501"/>
      <c r="CZ590" s="502"/>
      <c r="DA590" s="491"/>
      <c r="DB590" s="501"/>
      <c r="DC590" s="501"/>
      <c r="DD590" s="501"/>
      <c r="DE590" s="503"/>
      <c r="DF590" s="922"/>
      <c r="DG590" s="298"/>
      <c r="DH590" s="70"/>
      <c r="DI590" s="512"/>
      <c r="DJ590" s="513"/>
      <c r="DK590" s="513"/>
      <c r="DL590" s="514"/>
      <c r="DM590" s="515"/>
      <c r="DN590" s="515"/>
    </row>
    <row r="591" spans="1:118" ht="15" customHeight="1">
      <c r="A591" s="516"/>
      <c r="B591" s="516"/>
      <c r="C591" s="517"/>
      <c r="D591" s="921"/>
      <c r="E591" s="1079"/>
      <c r="F591" s="1080"/>
      <c r="G591" s="486"/>
      <c r="H591" s="483"/>
      <c r="I591" s="483"/>
      <c r="J591" s="483"/>
      <c r="K591" s="484"/>
      <c r="L591" s="483"/>
      <c r="M591" s="483"/>
      <c r="N591" s="483"/>
      <c r="O591" s="483"/>
      <c r="P591" s="485"/>
      <c r="Q591" s="486"/>
      <c r="R591" s="483"/>
      <c r="S591" s="483"/>
      <c r="T591" s="483"/>
      <c r="U591" s="484"/>
      <c r="V591" s="483"/>
      <c r="W591" s="483"/>
      <c r="X591" s="483"/>
      <c r="Y591" s="483"/>
      <c r="Z591" s="485"/>
      <c r="AA591" s="486"/>
      <c r="AB591" s="483"/>
      <c r="AC591" s="483"/>
      <c r="AD591" s="483"/>
      <c r="AE591" s="484"/>
      <c r="AF591" s="1"/>
      <c r="AG591" s="1"/>
      <c r="AH591" s="486"/>
      <c r="AI591" s="483"/>
      <c r="AJ591" s="483"/>
      <c r="AK591" s="483"/>
      <c r="AL591" s="484"/>
      <c r="AM591" s="486"/>
      <c r="AN591" s="483"/>
      <c r="AO591" s="483"/>
      <c r="AP591" s="483"/>
      <c r="AQ591" s="484"/>
      <c r="AR591" s="483"/>
      <c r="AS591" s="495"/>
      <c r="AT591" s="495"/>
      <c r="AU591" s="495"/>
      <c r="AV591" s="496"/>
      <c r="AW591" s="486"/>
      <c r="AX591" s="495"/>
      <c r="AY591" s="495"/>
      <c r="AZ591" s="495"/>
      <c r="BA591" s="497"/>
      <c r="BB591" s="483"/>
      <c r="BC591" s="483"/>
      <c r="BD591" s="483"/>
      <c r="BE591" s="483"/>
      <c r="BF591" s="485"/>
      <c r="BG591" s="486"/>
      <c r="BH591" s="483"/>
      <c r="BI591" s="483"/>
      <c r="BJ591" s="483"/>
      <c r="BK591" s="484"/>
      <c r="BL591" s="483"/>
      <c r="BM591" s="483"/>
      <c r="BN591" s="483"/>
      <c r="BO591" s="483"/>
      <c r="BP591" s="485"/>
      <c r="BQ591" s="486"/>
      <c r="BR591" s="483"/>
      <c r="BS591" s="483"/>
      <c r="BT591" s="483"/>
      <c r="BU591" s="484"/>
      <c r="BV591" s="486"/>
      <c r="BW591" s="483"/>
      <c r="BX591" s="483"/>
      <c r="BY591" s="483"/>
      <c r="BZ591" s="484"/>
      <c r="CA591" s="25"/>
      <c r="CB591" s="483"/>
      <c r="CC591" s="483"/>
      <c r="CD591" s="483"/>
      <c r="CE591" s="483"/>
      <c r="CF591" s="485"/>
      <c r="CG591" s="486"/>
      <c r="CH591" s="483"/>
      <c r="CI591" s="483"/>
      <c r="CJ591" s="483"/>
      <c r="CK591" s="484"/>
      <c r="CL591" s="483"/>
      <c r="CM591" s="495"/>
      <c r="CN591" s="495"/>
      <c r="CO591" s="495"/>
      <c r="CP591" s="496"/>
      <c r="CQ591" s="486"/>
      <c r="CR591" s="495"/>
      <c r="CS591" s="495"/>
      <c r="CT591" s="495"/>
      <c r="CU591" s="497"/>
      <c r="CV591" s="483"/>
      <c r="CW591" s="495"/>
      <c r="CX591" s="495"/>
      <c r="CY591" s="495"/>
      <c r="CZ591" s="496"/>
      <c r="DA591" s="486"/>
      <c r="DB591" s="495"/>
      <c r="DC591" s="495"/>
      <c r="DD591" s="495"/>
      <c r="DE591" s="497"/>
      <c r="DF591" s="924"/>
      <c r="DG591" s="296"/>
      <c r="DH591" s="68"/>
      <c r="DI591" s="504"/>
      <c r="DJ591" s="505"/>
      <c r="DK591" s="505"/>
      <c r="DL591" s="506"/>
      <c r="DM591" s="507"/>
      <c r="DN591" s="507"/>
    </row>
    <row r="592" spans="1:118" ht="15" customHeight="1">
      <c r="A592" s="519"/>
      <c r="B592" s="519"/>
      <c r="C592" s="520"/>
      <c r="D592" s="919"/>
      <c r="E592" s="1068"/>
      <c r="F592" s="1069"/>
      <c r="G592" s="487"/>
      <c r="H592" s="488"/>
      <c r="I592" s="488"/>
      <c r="J592" s="488"/>
      <c r="K592" s="489"/>
      <c r="L592" s="488"/>
      <c r="M592" s="488"/>
      <c r="N592" s="488"/>
      <c r="O592" s="488"/>
      <c r="P592" s="490"/>
      <c r="Q592" s="487"/>
      <c r="R592" s="488"/>
      <c r="S592" s="488"/>
      <c r="T592" s="488"/>
      <c r="U592" s="489"/>
      <c r="V592" s="488"/>
      <c r="W592" s="488"/>
      <c r="X592" s="488"/>
      <c r="Y592" s="488"/>
      <c r="Z592" s="490"/>
      <c r="AA592" s="487"/>
      <c r="AB592" s="488"/>
      <c r="AC592" s="488"/>
      <c r="AD592" s="488"/>
      <c r="AE592" s="489"/>
      <c r="AF592" s="1"/>
      <c r="AG592" s="1"/>
      <c r="AH592" s="487"/>
      <c r="AI592" s="488"/>
      <c r="AJ592" s="488"/>
      <c r="AK592" s="488"/>
      <c r="AL592" s="489"/>
      <c r="AM592" s="487"/>
      <c r="AN592" s="488"/>
      <c r="AO592" s="488"/>
      <c r="AP592" s="488"/>
      <c r="AQ592" s="489"/>
      <c r="AR592" s="488"/>
      <c r="AS592" s="498"/>
      <c r="AT592" s="498"/>
      <c r="AU592" s="498"/>
      <c r="AV592" s="499"/>
      <c r="AW592" s="487"/>
      <c r="AX592" s="498"/>
      <c r="AY592" s="498"/>
      <c r="AZ592" s="498"/>
      <c r="BA592" s="500"/>
      <c r="BB592" s="488"/>
      <c r="BC592" s="488"/>
      <c r="BD592" s="488"/>
      <c r="BE592" s="488"/>
      <c r="BF592" s="490"/>
      <c r="BG592" s="487"/>
      <c r="BH592" s="488"/>
      <c r="BI592" s="488"/>
      <c r="BJ592" s="488"/>
      <c r="BK592" s="489"/>
      <c r="BL592" s="488"/>
      <c r="BM592" s="488"/>
      <c r="BN592" s="488"/>
      <c r="BO592" s="488"/>
      <c r="BP592" s="490"/>
      <c r="BQ592" s="487"/>
      <c r="BR592" s="488"/>
      <c r="BS592" s="488"/>
      <c r="BT592" s="488"/>
      <c r="BU592" s="489"/>
      <c r="BV592" s="487"/>
      <c r="BW592" s="488"/>
      <c r="BX592" s="488"/>
      <c r="BY592" s="488"/>
      <c r="BZ592" s="489"/>
      <c r="CA592" s="26"/>
      <c r="CB592" s="488"/>
      <c r="CC592" s="488"/>
      <c r="CD592" s="488"/>
      <c r="CE592" s="488"/>
      <c r="CF592" s="490"/>
      <c r="CG592" s="487"/>
      <c r="CH592" s="488"/>
      <c r="CI592" s="488"/>
      <c r="CJ592" s="488"/>
      <c r="CK592" s="489"/>
      <c r="CL592" s="488"/>
      <c r="CM592" s="498"/>
      <c r="CN592" s="498"/>
      <c r="CO592" s="498"/>
      <c r="CP592" s="499"/>
      <c r="CQ592" s="487"/>
      <c r="CR592" s="498"/>
      <c r="CS592" s="498"/>
      <c r="CT592" s="498"/>
      <c r="CU592" s="500"/>
      <c r="CV592" s="488"/>
      <c r="CW592" s="498"/>
      <c r="CX592" s="498"/>
      <c r="CY592" s="498"/>
      <c r="CZ592" s="499"/>
      <c r="DA592" s="487"/>
      <c r="DB592" s="498"/>
      <c r="DC592" s="498"/>
      <c r="DD592" s="498"/>
      <c r="DE592" s="500"/>
      <c r="DF592" s="923"/>
      <c r="DG592" s="297"/>
      <c r="DH592" s="69"/>
      <c r="DI592" s="508"/>
      <c r="DJ592" s="509"/>
      <c r="DK592" s="509"/>
      <c r="DL592" s="510"/>
      <c r="DM592" s="511"/>
      <c r="DN592" s="511"/>
    </row>
    <row r="593" spans="1:118" ht="15" customHeight="1">
      <c r="A593" s="519"/>
      <c r="B593" s="519"/>
      <c r="C593" s="520"/>
      <c r="D593" s="919"/>
      <c r="E593" s="1068"/>
      <c r="F593" s="1069"/>
      <c r="G593" s="487"/>
      <c r="H593" s="488"/>
      <c r="I593" s="488"/>
      <c r="J593" s="488"/>
      <c r="K593" s="489"/>
      <c r="L593" s="488"/>
      <c r="M593" s="488"/>
      <c r="N593" s="488"/>
      <c r="O593" s="488"/>
      <c r="P593" s="490"/>
      <c r="Q593" s="487"/>
      <c r="R593" s="488"/>
      <c r="S593" s="488"/>
      <c r="T593" s="488"/>
      <c r="U593" s="489"/>
      <c r="V593" s="488"/>
      <c r="W593" s="488"/>
      <c r="X593" s="488"/>
      <c r="Y593" s="488"/>
      <c r="Z593" s="490"/>
      <c r="AA593" s="487"/>
      <c r="AB593" s="488"/>
      <c r="AC593" s="488"/>
      <c r="AD593" s="488"/>
      <c r="AE593" s="489"/>
      <c r="AF593" s="1"/>
      <c r="AG593" s="1"/>
      <c r="AH593" s="487"/>
      <c r="AI593" s="488"/>
      <c r="AJ593" s="488"/>
      <c r="AK593" s="488"/>
      <c r="AL593" s="489"/>
      <c r="AM593" s="487"/>
      <c r="AN593" s="488"/>
      <c r="AO593" s="488"/>
      <c r="AP593" s="488"/>
      <c r="AQ593" s="489"/>
      <c r="AR593" s="488"/>
      <c r="AS593" s="498"/>
      <c r="AT593" s="498"/>
      <c r="AU593" s="498"/>
      <c r="AV593" s="499"/>
      <c r="AW593" s="487"/>
      <c r="AX593" s="498"/>
      <c r="AY593" s="498"/>
      <c r="AZ593" s="498"/>
      <c r="BA593" s="500"/>
      <c r="BB593" s="488"/>
      <c r="BC593" s="488"/>
      <c r="BD593" s="488"/>
      <c r="BE593" s="488"/>
      <c r="BF593" s="490"/>
      <c r="BG593" s="487"/>
      <c r="BH593" s="488"/>
      <c r="BI593" s="488"/>
      <c r="BJ593" s="488"/>
      <c r="BK593" s="489"/>
      <c r="BL593" s="488"/>
      <c r="BM593" s="488"/>
      <c r="BN593" s="488"/>
      <c r="BO593" s="488"/>
      <c r="BP593" s="490"/>
      <c r="BQ593" s="487"/>
      <c r="BR593" s="488"/>
      <c r="BS593" s="488"/>
      <c r="BT593" s="488"/>
      <c r="BU593" s="489"/>
      <c r="BV593" s="487"/>
      <c r="BW593" s="488"/>
      <c r="BX593" s="488"/>
      <c r="BY593" s="488"/>
      <c r="BZ593" s="489"/>
      <c r="CA593" s="26"/>
      <c r="CB593" s="488"/>
      <c r="CC593" s="488"/>
      <c r="CD593" s="488"/>
      <c r="CE593" s="488"/>
      <c r="CF593" s="490"/>
      <c r="CG593" s="487"/>
      <c r="CH593" s="488"/>
      <c r="CI593" s="488"/>
      <c r="CJ593" s="488"/>
      <c r="CK593" s="489"/>
      <c r="CL593" s="488"/>
      <c r="CM593" s="498"/>
      <c r="CN593" s="498"/>
      <c r="CO593" s="498"/>
      <c r="CP593" s="499"/>
      <c r="CQ593" s="487"/>
      <c r="CR593" s="498"/>
      <c r="CS593" s="498"/>
      <c r="CT593" s="498"/>
      <c r="CU593" s="500"/>
      <c r="CV593" s="488"/>
      <c r="CW593" s="498"/>
      <c r="CX593" s="498"/>
      <c r="CY593" s="498"/>
      <c r="CZ593" s="499"/>
      <c r="DA593" s="487"/>
      <c r="DB593" s="498"/>
      <c r="DC593" s="498"/>
      <c r="DD593" s="498"/>
      <c r="DE593" s="500"/>
      <c r="DF593" s="923"/>
      <c r="DG593" s="297"/>
      <c r="DH593" s="69"/>
      <c r="DI593" s="508"/>
      <c r="DJ593" s="509"/>
      <c r="DK593" s="509"/>
      <c r="DL593" s="510"/>
      <c r="DM593" s="511"/>
      <c r="DN593" s="511"/>
    </row>
    <row r="594" spans="1:118" ht="15" customHeight="1">
      <c r="A594" s="519"/>
      <c r="B594" s="519"/>
      <c r="C594" s="520"/>
      <c r="D594" s="919"/>
      <c r="E594" s="1068"/>
      <c r="F594" s="1069"/>
      <c r="G594" s="487"/>
      <c r="H594" s="488"/>
      <c r="I594" s="488"/>
      <c r="J594" s="488"/>
      <c r="K594" s="489"/>
      <c r="L594" s="488"/>
      <c r="M594" s="488"/>
      <c r="N594" s="488"/>
      <c r="O594" s="488"/>
      <c r="P594" s="490"/>
      <c r="Q594" s="487"/>
      <c r="R594" s="488"/>
      <c r="S594" s="488"/>
      <c r="T594" s="488"/>
      <c r="U594" s="489"/>
      <c r="V594" s="488"/>
      <c r="W594" s="488"/>
      <c r="X594" s="488"/>
      <c r="Y594" s="488"/>
      <c r="Z594" s="490"/>
      <c r="AA594" s="487"/>
      <c r="AB594" s="488"/>
      <c r="AC594" s="488"/>
      <c r="AD594" s="488"/>
      <c r="AE594" s="489"/>
      <c r="AF594" s="1"/>
      <c r="AG594" s="1"/>
      <c r="AH594" s="487"/>
      <c r="AI594" s="488"/>
      <c r="AJ594" s="488"/>
      <c r="AK594" s="488"/>
      <c r="AL594" s="489"/>
      <c r="AM594" s="487"/>
      <c r="AN594" s="488"/>
      <c r="AO594" s="488"/>
      <c r="AP594" s="488"/>
      <c r="AQ594" s="489"/>
      <c r="AR594" s="488"/>
      <c r="AS594" s="498"/>
      <c r="AT594" s="498"/>
      <c r="AU594" s="498"/>
      <c r="AV594" s="499"/>
      <c r="AW594" s="487"/>
      <c r="AX594" s="498"/>
      <c r="AY594" s="498"/>
      <c r="AZ594" s="498"/>
      <c r="BA594" s="500"/>
      <c r="BB594" s="488"/>
      <c r="BC594" s="488"/>
      <c r="BD594" s="488"/>
      <c r="BE594" s="488"/>
      <c r="BF594" s="490"/>
      <c r="BG594" s="487"/>
      <c r="BH594" s="488"/>
      <c r="BI594" s="488"/>
      <c r="BJ594" s="488"/>
      <c r="BK594" s="489"/>
      <c r="BL594" s="488"/>
      <c r="BM594" s="488"/>
      <c r="BN594" s="488"/>
      <c r="BO594" s="488"/>
      <c r="BP594" s="490"/>
      <c r="BQ594" s="487"/>
      <c r="BR594" s="488"/>
      <c r="BS594" s="488"/>
      <c r="BT594" s="488"/>
      <c r="BU594" s="489"/>
      <c r="BV594" s="487"/>
      <c r="BW594" s="488"/>
      <c r="BX594" s="488"/>
      <c r="BY594" s="488"/>
      <c r="BZ594" s="489"/>
      <c r="CA594" s="26"/>
      <c r="CB594" s="488"/>
      <c r="CC594" s="488"/>
      <c r="CD594" s="488"/>
      <c r="CE594" s="488"/>
      <c r="CF594" s="490"/>
      <c r="CG594" s="487"/>
      <c r="CH594" s="488"/>
      <c r="CI594" s="488"/>
      <c r="CJ594" s="488"/>
      <c r="CK594" s="489"/>
      <c r="CL594" s="488"/>
      <c r="CM594" s="498"/>
      <c r="CN594" s="498"/>
      <c r="CO594" s="498"/>
      <c r="CP594" s="499"/>
      <c r="CQ594" s="487"/>
      <c r="CR594" s="498"/>
      <c r="CS594" s="498"/>
      <c r="CT594" s="498"/>
      <c r="CU594" s="500"/>
      <c r="CV594" s="488"/>
      <c r="CW594" s="498"/>
      <c r="CX594" s="498"/>
      <c r="CY594" s="498"/>
      <c r="CZ594" s="499"/>
      <c r="DA594" s="487"/>
      <c r="DB594" s="498"/>
      <c r="DC594" s="498"/>
      <c r="DD594" s="498"/>
      <c r="DE594" s="500"/>
      <c r="DF594" s="923"/>
      <c r="DG594" s="297"/>
      <c r="DH594" s="69"/>
      <c r="DI594" s="508"/>
      <c r="DJ594" s="509"/>
      <c r="DK594" s="509"/>
      <c r="DL594" s="510"/>
      <c r="DM594" s="511"/>
      <c r="DN594" s="511"/>
    </row>
    <row r="595" spans="1:118" ht="15" customHeight="1" thickBot="1">
      <c r="A595" s="522"/>
      <c r="B595" s="522"/>
      <c r="C595" s="523"/>
      <c r="D595" s="920"/>
      <c r="E595" s="1077"/>
      <c r="F595" s="1078"/>
      <c r="G595" s="491"/>
      <c r="H595" s="492"/>
      <c r="I595" s="492"/>
      <c r="J595" s="492"/>
      <c r="K595" s="493"/>
      <c r="L595" s="492"/>
      <c r="M595" s="492"/>
      <c r="N595" s="492"/>
      <c r="O595" s="492"/>
      <c r="P595" s="494"/>
      <c r="Q595" s="491"/>
      <c r="R595" s="492"/>
      <c r="S595" s="492"/>
      <c r="T595" s="492"/>
      <c r="U595" s="493"/>
      <c r="V595" s="492"/>
      <c r="W595" s="492"/>
      <c r="X595" s="492"/>
      <c r="Y595" s="492"/>
      <c r="Z595" s="494"/>
      <c r="AA595" s="491"/>
      <c r="AB595" s="492"/>
      <c r="AC595" s="492"/>
      <c r="AD595" s="492"/>
      <c r="AE595" s="493"/>
      <c r="AF595" s="1"/>
      <c r="AG595" s="1"/>
      <c r="AH595" s="491"/>
      <c r="AI595" s="492"/>
      <c r="AJ595" s="492"/>
      <c r="AK595" s="492"/>
      <c r="AL595" s="493"/>
      <c r="AM595" s="491"/>
      <c r="AN595" s="492"/>
      <c r="AO595" s="492"/>
      <c r="AP595" s="492"/>
      <c r="AQ595" s="493"/>
      <c r="AR595" s="492"/>
      <c r="AS595" s="501"/>
      <c r="AT595" s="501"/>
      <c r="AU595" s="501"/>
      <c r="AV595" s="502"/>
      <c r="AW595" s="491"/>
      <c r="AX595" s="501"/>
      <c r="AY595" s="501"/>
      <c r="AZ595" s="501"/>
      <c r="BA595" s="503"/>
      <c r="BB595" s="492"/>
      <c r="BC595" s="492"/>
      <c r="BD595" s="492"/>
      <c r="BE595" s="492"/>
      <c r="BF595" s="494"/>
      <c r="BG595" s="491"/>
      <c r="BH595" s="492"/>
      <c r="BI595" s="492"/>
      <c r="BJ595" s="492"/>
      <c r="BK595" s="493"/>
      <c r="BL595" s="492"/>
      <c r="BM595" s="492"/>
      <c r="BN595" s="492"/>
      <c r="BO595" s="492"/>
      <c r="BP595" s="494"/>
      <c r="BQ595" s="491"/>
      <c r="BR595" s="492"/>
      <c r="BS595" s="492"/>
      <c r="BT595" s="492"/>
      <c r="BU595" s="493"/>
      <c r="BV595" s="491"/>
      <c r="BW595" s="492"/>
      <c r="BX595" s="492"/>
      <c r="BY595" s="492"/>
      <c r="BZ595" s="493"/>
      <c r="CA595" s="27"/>
      <c r="CB595" s="492"/>
      <c r="CC595" s="492"/>
      <c r="CD595" s="492"/>
      <c r="CE595" s="492"/>
      <c r="CF595" s="494"/>
      <c r="CG595" s="491"/>
      <c r="CH595" s="492"/>
      <c r="CI595" s="492"/>
      <c r="CJ595" s="492"/>
      <c r="CK595" s="493"/>
      <c r="CL595" s="492"/>
      <c r="CM595" s="501"/>
      <c r="CN595" s="501"/>
      <c r="CO595" s="501"/>
      <c r="CP595" s="502"/>
      <c r="CQ595" s="491"/>
      <c r="CR595" s="501"/>
      <c r="CS595" s="501"/>
      <c r="CT595" s="501"/>
      <c r="CU595" s="503"/>
      <c r="CV595" s="492"/>
      <c r="CW595" s="501"/>
      <c r="CX595" s="501"/>
      <c r="CY595" s="501"/>
      <c r="CZ595" s="502"/>
      <c r="DA595" s="491"/>
      <c r="DB595" s="501"/>
      <c r="DC595" s="501"/>
      <c r="DD595" s="501"/>
      <c r="DE595" s="503"/>
      <c r="DF595" s="922"/>
      <c r="DG595" s="298"/>
      <c r="DH595" s="70"/>
      <c r="DI595" s="512"/>
      <c r="DJ595" s="513"/>
      <c r="DK595" s="513"/>
      <c r="DL595" s="514"/>
      <c r="DM595" s="515"/>
      <c r="DN595" s="515"/>
    </row>
    <row r="596" spans="1:118" ht="15" customHeight="1">
      <c r="A596" s="516"/>
      <c r="B596" s="516"/>
      <c r="C596" s="517"/>
      <c r="D596" s="921"/>
      <c r="E596" s="1079"/>
      <c r="F596" s="1080"/>
      <c r="G596" s="486"/>
      <c r="H596" s="483"/>
      <c r="I596" s="483"/>
      <c r="J596" s="483"/>
      <c r="K596" s="484"/>
      <c r="L596" s="483"/>
      <c r="M596" s="483"/>
      <c r="N596" s="483"/>
      <c r="O596" s="483"/>
      <c r="P596" s="485"/>
      <c r="Q596" s="486"/>
      <c r="R596" s="483"/>
      <c r="S596" s="483"/>
      <c r="T596" s="483"/>
      <c r="U596" s="484"/>
      <c r="V596" s="483"/>
      <c r="W596" s="483"/>
      <c r="X596" s="483"/>
      <c r="Y596" s="483"/>
      <c r="Z596" s="485"/>
      <c r="AA596" s="486"/>
      <c r="AB596" s="483"/>
      <c r="AC596" s="483"/>
      <c r="AD596" s="483"/>
      <c r="AE596" s="484"/>
      <c r="AF596" s="1"/>
      <c r="AG596" s="1"/>
      <c r="AH596" s="486"/>
      <c r="AI596" s="483"/>
      <c r="AJ596" s="483"/>
      <c r="AK596" s="483"/>
      <c r="AL596" s="484"/>
      <c r="AM596" s="486"/>
      <c r="AN596" s="483"/>
      <c r="AO596" s="483"/>
      <c r="AP596" s="483"/>
      <c r="AQ596" s="484"/>
      <c r="AR596" s="483"/>
      <c r="AS596" s="495"/>
      <c r="AT596" s="495"/>
      <c r="AU596" s="495"/>
      <c r="AV596" s="496"/>
      <c r="AW596" s="486"/>
      <c r="AX596" s="495"/>
      <c r="AY596" s="495"/>
      <c r="AZ596" s="495"/>
      <c r="BA596" s="497"/>
      <c r="BB596" s="483"/>
      <c r="BC596" s="483"/>
      <c r="BD596" s="483"/>
      <c r="BE596" s="483"/>
      <c r="BF596" s="485"/>
      <c r="BG596" s="486"/>
      <c r="BH596" s="483"/>
      <c r="BI596" s="483"/>
      <c r="BJ596" s="483"/>
      <c r="BK596" s="484"/>
      <c r="BL596" s="483"/>
      <c r="BM596" s="483"/>
      <c r="BN596" s="483"/>
      <c r="BO596" s="483"/>
      <c r="BP596" s="485"/>
      <c r="BQ596" s="486"/>
      <c r="BR596" s="483"/>
      <c r="BS596" s="483"/>
      <c r="BT596" s="483"/>
      <c r="BU596" s="484"/>
      <c r="BV596" s="486"/>
      <c r="BW596" s="483"/>
      <c r="BX596" s="483"/>
      <c r="BY596" s="483"/>
      <c r="BZ596" s="484"/>
      <c r="CA596" s="25"/>
      <c r="CB596" s="483"/>
      <c r="CC596" s="483"/>
      <c r="CD596" s="483"/>
      <c r="CE596" s="483"/>
      <c r="CF596" s="485"/>
      <c r="CG596" s="486"/>
      <c r="CH596" s="483"/>
      <c r="CI596" s="483"/>
      <c r="CJ596" s="483"/>
      <c r="CK596" s="484"/>
      <c r="CL596" s="483"/>
      <c r="CM596" s="495"/>
      <c r="CN596" s="495"/>
      <c r="CO596" s="495"/>
      <c r="CP596" s="496"/>
      <c r="CQ596" s="486"/>
      <c r="CR596" s="495"/>
      <c r="CS596" s="495"/>
      <c r="CT596" s="495"/>
      <c r="CU596" s="497"/>
      <c r="CV596" s="483"/>
      <c r="CW596" s="495"/>
      <c r="CX596" s="495"/>
      <c r="CY596" s="495"/>
      <c r="CZ596" s="496"/>
      <c r="DA596" s="486"/>
      <c r="DB596" s="495"/>
      <c r="DC596" s="495"/>
      <c r="DD596" s="495"/>
      <c r="DE596" s="497"/>
      <c r="DF596" s="924"/>
      <c r="DG596" s="296"/>
      <c r="DH596" s="68"/>
      <c r="DI596" s="504"/>
      <c r="DJ596" s="505"/>
      <c r="DK596" s="505"/>
      <c r="DL596" s="506"/>
      <c r="DM596" s="507"/>
      <c r="DN596" s="507"/>
    </row>
    <row r="597" spans="1:118" ht="15" customHeight="1">
      <c r="A597" s="519"/>
      <c r="B597" s="519"/>
      <c r="C597" s="520"/>
      <c r="D597" s="919"/>
      <c r="E597" s="1068"/>
      <c r="F597" s="1069"/>
      <c r="G597" s="487"/>
      <c r="H597" s="488"/>
      <c r="I597" s="488"/>
      <c r="J597" s="488"/>
      <c r="K597" s="489"/>
      <c r="L597" s="488"/>
      <c r="M597" s="488"/>
      <c r="N597" s="488"/>
      <c r="O597" s="488"/>
      <c r="P597" s="490"/>
      <c r="Q597" s="487"/>
      <c r="R597" s="488"/>
      <c r="S597" s="488"/>
      <c r="T597" s="488"/>
      <c r="U597" s="489"/>
      <c r="V597" s="488"/>
      <c r="W597" s="488"/>
      <c r="X597" s="488"/>
      <c r="Y597" s="488"/>
      <c r="Z597" s="490"/>
      <c r="AA597" s="487"/>
      <c r="AB597" s="488"/>
      <c r="AC597" s="488"/>
      <c r="AD597" s="488"/>
      <c r="AE597" s="489"/>
      <c r="AF597" s="1"/>
      <c r="AG597" s="1"/>
      <c r="AH597" s="487"/>
      <c r="AI597" s="488"/>
      <c r="AJ597" s="488"/>
      <c r="AK597" s="488"/>
      <c r="AL597" s="489"/>
      <c r="AM597" s="487"/>
      <c r="AN597" s="488"/>
      <c r="AO597" s="488"/>
      <c r="AP597" s="488"/>
      <c r="AQ597" s="489"/>
      <c r="AR597" s="488"/>
      <c r="AS597" s="498"/>
      <c r="AT597" s="498"/>
      <c r="AU597" s="498"/>
      <c r="AV597" s="499"/>
      <c r="AW597" s="487"/>
      <c r="AX597" s="498"/>
      <c r="AY597" s="498"/>
      <c r="AZ597" s="498"/>
      <c r="BA597" s="500"/>
      <c r="BB597" s="488"/>
      <c r="BC597" s="488"/>
      <c r="BD597" s="488"/>
      <c r="BE597" s="488"/>
      <c r="BF597" s="490"/>
      <c r="BG597" s="487"/>
      <c r="BH597" s="488"/>
      <c r="BI597" s="488"/>
      <c r="BJ597" s="488"/>
      <c r="BK597" s="489"/>
      <c r="BL597" s="488"/>
      <c r="BM597" s="488"/>
      <c r="BN597" s="488"/>
      <c r="BO597" s="488"/>
      <c r="BP597" s="490"/>
      <c r="BQ597" s="487"/>
      <c r="BR597" s="488"/>
      <c r="BS597" s="488"/>
      <c r="BT597" s="488"/>
      <c r="BU597" s="489"/>
      <c r="BV597" s="487"/>
      <c r="BW597" s="488"/>
      <c r="BX597" s="488"/>
      <c r="BY597" s="488"/>
      <c r="BZ597" s="489"/>
      <c r="CA597" s="26"/>
      <c r="CB597" s="488"/>
      <c r="CC597" s="488"/>
      <c r="CD597" s="488"/>
      <c r="CE597" s="488"/>
      <c r="CF597" s="490"/>
      <c r="CG597" s="487"/>
      <c r="CH597" s="488"/>
      <c r="CI597" s="488"/>
      <c r="CJ597" s="488"/>
      <c r="CK597" s="489"/>
      <c r="CL597" s="488"/>
      <c r="CM597" s="498"/>
      <c r="CN597" s="498"/>
      <c r="CO597" s="498"/>
      <c r="CP597" s="499"/>
      <c r="CQ597" s="487"/>
      <c r="CR597" s="498"/>
      <c r="CS597" s="498"/>
      <c r="CT597" s="498"/>
      <c r="CU597" s="500"/>
      <c r="CV597" s="488"/>
      <c r="CW597" s="498"/>
      <c r="CX597" s="498"/>
      <c r="CY597" s="498"/>
      <c r="CZ597" s="499"/>
      <c r="DA597" s="487"/>
      <c r="DB597" s="498"/>
      <c r="DC597" s="498"/>
      <c r="DD597" s="498"/>
      <c r="DE597" s="500"/>
      <c r="DF597" s="923"/>
      <c r="DG597" s="297"/>
      <c r="DH597" s="69"/>
      <c r="DI597" s="508"/>
      <c r="DJ597" s="509"/>
      <c r="DK597" s="509"/>
      <c r="DL597" s="510"/>
      <c r="DM597" s="511"/>
      <c r="DN597" s="511"/>
    </row>
    <row r="598" spans="1:118" ht="15" customHeight="1">
      <c r="A598" s="519"/>
      <c r="B598" s="519"/>
      <c r="C598" s="520"/>
      <c r="D598" s="919"/>
      <c r="E598" s="1068"/>
      <c r="F598" s="1069"/>
      <c r="G598" s="487"/>
      <c r="H598" s="488"/>
      <c r="I598" s="488"/>
      <c r="J598" s="488"/>
      <c r="K598" s="489"/>
      <c r="L598" s="488"/>
      <c r="M598" s="488"/>
      <c r="N598" s="488"/>
      <c r="O598" s="488"/>
      <c r="P598" s="490"/>
      <c r="Q598" s="487"/>
      <c r="R598" s="488"/>
      <c r="S598" s="488"/>
      <c r="T598" s="488"/>
      <c r="U598" s="489"/>
      <c r="V598" s="488"/>
      <c r="W598" s="488"/>
      <c r="X598" s="488"/>
      <c r="Y598" s="488"/>
      <c r="Z598" s="490"/>
      <c r="AA598" s="487"/>
      <c r="AB598" s="488"/>
      <c r="AC598" s="488"/>
      <c r="AD598" s="488"/>
      <c r="AE598" s="489"/>
      <c r="AF598" s="1"/>
      <c r="AG598" s="1"/>
      <c r="AH598" s="487"/>
      <c r="AI598" s="488"/>
      <c r="AJ598" s="488"/>
      <c r="AK598" s="488"/>
      <c r="AL598" s="489"/>
      <c r="AM598" s="487"/>
      <c r="AN598" s="488"/>
      <c r="AO598" s="488"/>
      <c r="AP598" s="488"/>
      <c r="AQ598" s="489"/>
      <c r="AR598" s="488"/>
      <c r="AS598" s="498"/>
      <c r="AT598" s="498"/>
      <c r="AU598" s="498"/>
      <c r="AV598" s="499"/>
      <c r="AW598" s="487"/>
      <c r="AX598" s="498"/>
      <c r="AY598" s="498"/>
      <c r="AZ598" s="498"/>
      <c r="BA598" s="500"/>
      <c r="BB598" s="488"/>
      <c r="BC598" s="488"/>
      <c r="BD598" s="488"/>
      <c r="BE598" s="488"/>
      <c r="BF598" s="490"/>
      <c r="BG598" s="487"/>
      <c r="BH598" s="488"/>
      <c r="BI598" s="488"/>
      <c r="BJ598" s="488"/>
      <c r="BK598" s="489"/>
      <c r="BL598" s="488"/>
      <c r="BM598" s="488"/>
      <c r="BN598" s="488"/>
      <c r="BO598" s="488"/>
      <c r="BP598" s="490"/>
      <c r="BQ598" s="487"/>
      <c r="BR598" s="488"/>
      <c r="BS598" s="488"/>
      <c r="BT598" s="488"/>
      <c r="BU598" s="489"/>
      <c r="BV598" s="487"/>
      <c r="BW598" s="488"/>
      <c r="BX598" s="488"/>
      <c r="BY598" s="488"/>
      <c r="BZ598" s="489"/>
      <c r="CA598" s="26"/>
      <c r="CB598" s="488"/>
      <c r="CC598" s="488"/>
      <c r="CD598" s="488"/>
      <c r="CE598" s="488"/>
      <c r="CF598" s="490"/>
      <c r="CG598" s="487"/>
      <c r="CH598" s="488"/>
      <c r="CI598" s="488"/>
      <c r="CJ598" s="488"/>
      <c r="CK598" s="489"/>
      <c r="CL598" s="488"/>
      <c r="CM598" s="498"/>
      <c r="CN598" s="498"/>
      <c r="CO598" s="498"/>
      <c r="CP598" s="499"/>
      <c r="CQ598" s="487"/>
      <c r="CR598" s="498"/>
      <c r="CS598" s="498"/>
      <c r="CT598" s="498"/>
      <c r="CU598" s="500"/>
      <c r="CV598" s="488"/>
      <c r="CW598" s="498"/>
      <c r="CX598" s="498"/>
      <c r="CY598" s="498"/>
      <c r="CZ598" s="499"/>
      <c r="DA598" s="487"/>
      <c r="DB598" s="498"/>
      <c r="DC598" s="498"/>
      <c r="DD598" s="498"/>
      <c r="DE598" s="500"/>
      <c r="DF598" s="923"/>
      <c r="DG598" s="297"/>
      <c r="DH598" s="69"/>
      <c r="DI598" s="508"/>
      <c r="DJ598" s="509"/>
      <c r="DK598" s="509"/>
      <c r="DL598" s="510"/>
      <c r="DM598" s="511"/>
      <c r="DN598" s="511"/>
    </row>
    <row r="599" spans="1:118" ht="15" customHeight="1">
      <c r="A599" s="519"/>
      <c r="B599" s="519"/>
      <c r="C599" s="520"/>
      <c r="D599" s="919"/>
      <c r="E599" s="1068"/>
      <c r="F599" s="1069"/>
      <c r="G599" s="487"/>
      <c r="H599" s="488"/>
      <c r="I599" s="488"/>
      <c r="J599" s="488"/>
      <c r="K599" s="489"/>
      <c r="L599" s="488"/>
      <c r="M599" s="488"/>
      <c r="N599" s="488"/>
      <c r="O599" s="488"/>
      <c r="P599" s="490"/>
      <c r="Q599" s="487"/>
      <c r="R599" s="488"/>
      <c r="S599" s="488"/>
      <c r="T599" s="488"/>
      <c r="U599" s="489"/>
      <c r="V599" s="488"/>
      <c r="W599" s="488"/>
      <c r="X599" s="488"/>
      <c r="Y599" s="488"/>
      <c r="Z599" s="490"/>
      <c r="AA599" s="487"/>
      <c r="AB599" s="488"/>
      <c r="AC599" s="488"/>
      <c r="AD599" s="488"/>
      <c r="AE599" s="489"/>
      <c r="AF599" s="1"/>
      <c r="AG599" s="1"/>
      <c r="AH599" s="487"/>
      <c r="AI599" s="488"/>
      <c r="AJ599" s="488"/>
      <c r="AK599" s="488"/>
      <c r="AL599" s="489"/>
      <c r="AM599" s="487"/>
      <c r="AN599" s="488"/>
      <c r="AO599" s="488"/>
      <c r="AP599" s="488"/>
      <c r="AQ599" s="489"/>
      <c r="AR599" s="488"/>
      <c r="AS599" s="498"/>
      <c r="AT599" s="498"/>
      <c r="AU599" s="498"/>
      <c r="AV599" s="499"/>
      <c r="AW599" s="487"/>
      <c r="AX599" s="498"/>
      <c r="AY599" s="498"/>
      <c r="AZ599" s="498"/>
      <c r="BA599" s="500"/>
      <c r="BB599" s="488"/>
      <c r="BC599" s="488"/>
      <c r="BD599" s="488"/>
      <c r="BE599" s="488"/>
      <c r="BF599" s="490"/>
      <c r="BG599" s="487"/>
      <c r="BH599" s="488"/>
      <c r="BI599" s="488"/>
      <c r="BJ599" s="488"/>
      <c r="BK599" s="489"/>
      <c r="BL599" s="488"/>
      <c r="BM599" s="488"/>
      <c r="BN599" s="488"/>
      <c r="BO599" s="488"/>
      <c r="BP599" s="490"/>
      <c r="BQ599" s="487"/>
      <c r="BR599" s="488"/>
      <c r="BS599" s="488"/>
      <c r="BT599" s="488"/>
      <c r="BU599" s="489"/>
      <c r="BV599" s="487"/>
      <c r="BW599" s="488"/>
      <c r="BX599" s="488"/>
      <c r="BY599" s="488"/>
      <c r="BZ599" s="489"/>
      <c r="CA599" s="26"/>
      <c r="CB599" s="488"/>
      <c r="CC599" s="488"/>
      <c r="CD599" s="488"/>
      <c r="CE599" s="488"/>
      <c r="CF599" s="490"/>
      <c r="CG599" s="487"/>
      <c r="CH599" s="488"/>
      <c r="CI599" s="488"/>
      <c r="CJ599" s="488"/>
      <c r="CK599" s="489"/>
      <c r="CL599" s="488"/>
      <c r="CM599" s="498"/>
      <c r="CN599" s="498"/>
      <c r="CO599" s="498"/>
      <c r="CP599" s="499"/>
      <c r="CQ599" s="487"/>
      <c r="CR599" s="498"/>
      <c r="CS599" s="498"/>
      <c r="CT599" s="498"/>
      <c r="CU599" s="500"/>
      <c r="CV599" s="488"/>
      <c r="CW599" s="498"/>
      <c r="CX599" s="498"/>
      <c r="CY599" s="498"/>
      <c r="CZ599" s="499"/>
      <c r="DA599" s="487"/>
      <c r="DB599" s="498"/>
      <c r="DC599" s="498"/>
      <c r="DD599" s="498"/>
      <c r="DE599" s="500"/>
      <c r="DF599" s="923"/>
      <c r="DG599" s="297"/>
      <c r="DH599" s="69"/>
      <c r="DI599" s="508"/>
      <c r="DJ599" s="509"/>
      <c r="DK599" s="509"/>
      <c r="DL599" s="510"/>
      <c r="DM599" s="511"/>
      <c r="DN599" s="511"/>
    </row>
    <row r="600" spans="1:118" ht="15" customHeight="1" thickBot="1">
      <c r="A600" s="522"/>
      <c r="B600" s="522"/>
      <c r="C600" s="523"/>
      <c r="D600" s="920"/>
      <c r="E600" s="1077"/>
      <c r="F600" s="1078"/>
      <c r="G600" s="491"/>
      <c r="H600" s="492"/>
      <c r="I600" s="492"/>
      <c r="J600" s="492"/>
      <c r="K600" s="493"/>
      <c r="L600" s="492"/>
      <c r="M600" s="492"/>
      <c r="N600" s="492"/>
      <c r="O600" s="492"/>
      <c r="P600" s="494"/>
      <c r="Q600" s="491"/>
      <c r="R600" s="492"/>
      <c r="S600" s="492"/>
      <c r="T600" s="492"/>
      <c r="U600" s="493"/>
      <c r="V600" s="492"/>
      <c r="W600" s="492"/>
      <c r="X600" s="492"/>
      <c r="Y600" s="492"/>
      <c r="Z600" s="494"/>
      <c r="AA600" s="491"/>
      <c r="AB600" s="492"/>
      <c r="AC600" s="492"/>
      <c r="AD600" s="492"/>
      <c r="AE600" s="493"/>
      <c r="AF600" s="1"/>
      <c r="AG600" s="1"/>
      <c r="AH600" s="491"/>
      <c r="AI600" s="492"/>
      <c r="AJ600" s="492"/>
      <c r="AK600" s="492"/>
      <c r="AL600" s="493"/>
      <c r="AM600" s="491"/>
      <c r="AN600" s="492"/>
      <c r="AO600" s="492"/>
      <c r="AP600" s="492"/>
      <c r="AQ600" s="493"/>
      <c r="AR600" s="492"/>
      <c r="AS600" s="501"/>
      <c r="AT600" s="501"/>
      <c r="AU600" s="501"/>
      <c r="AV600" s="502"/>
      <c r="AW600" s="491"/>
      <c r="AX600" s="501"/>
      <c r="AY600" s="501"/>
      <c r="AZ600" s="501"/>
      <c r="BA600" s="503"/>
      <c r="BB600" s="492"/>
      <c r="BC600" s="492"/>
      <c r="BD600" s="492"/>
      <c r="BE600" s="492"/>
      <c r="BF600" s="494"/>
      <c r="BG600" s="491"/>
      <c r="BH600" s="492"/>
      <c r="BI600" s="492"/>
      <c r="BJ600" s="492"/>
      <c r="BK600" s="493"/>
      <c r="BL600" s="492"/>
      <c r="BM600" s="492"/>
      <c r="BN600" s="492"/>
      <c r="BO600" s="492"/>
      <c r="BP600" s="494"/>
      <c r="BQ600" s="491"/>
      <c r="BR600" s="492"/>
      <c r="BS600" s="492"/>
      <c r="BT600" s="492"/>
      <c r="BU600" s="493"/>
      <c r="BV600" s="491"/>
      <c r="BW600" s="492"/>
      <c r="BX600" s="492"/>
      <c r="BY600" s="492"/>
      <c r="BZ600" s="493"/>
      <c r="CA600" s="27"/>
      <c r="CB600" s="492"/>
      <c r="CC600" s="492"/>
      <c r="CD600" s="492"/>
      <c r="CE600" s="492"/>
      <c r="CF600" s="494"/>
      <c r="CG600" s="491"/>
      <c r="CH600" s="492"/>
      <c r="CI600" s="492"/>
      <c r="CJ600" s="492"/>
      <c r="CK600" s="493"/>
      <c r="CL600" s="492"/>
      <c r="CM600" s="501"/>
      <c r="CN600" s="501"/>
      <c r="CO600" s="501"/>
      <c r="CP600" s="502"/>
      <c r="CQ600" s="491"/>
      <c r="CR600" s="501"/>
      <c r="CS600" s="501"/>
      <c r="CT600" s="501"/>
      <c r="CU600" s="503"/>
      <c r="CV600" s="492"/>
      <c r="CW600" s="501"/>
      <c r="CX600" s="501"/>
      <c r="CY600" s="501"/>
      <c r="CZ600" s="502"/>
      <c r="DA600" s="491"/>
      <c r="DB600" s="501"/>
      <c r="DC600" s="501"/>
      <c r="DD600" s="501"/>
      <c r="DE600" s="503"/>
      <c r="DF600" s="922"/>
      <c r="DG600" s="298"/>
      <c r="DH600" s="70"/>
      <c r="DI600" s="512"/>
      <c r="DJ600" s="513"/>
      <c r="DK600" s="513"/>
      <c r="DL600" s="514"/>
      <c r="DM600" s="515"/>
      <c r="DN600" s="515"/>
    </row>
    <row r="601" spans="1:118" ht="15" customHeight="1">
      <c r="A601" s="516"/>
      <c r="B601" s="516"/>
      <c r="C601" s="517"/>
      <c r="D601" s="921"/>
      <c r="E601" s="1079"/>
      <c r="F601" s="1080"/>
      <c r="G601" s="486"/>
      <c r="H601" s="483"/>
      <c r="I601" s="483"/>
      <c r="J601" s="483"/>
      <c r="K601" s="484"/>
      <c r="L601" s="483"/>
      <c r="M601" s="483"/>
      <c r="N601" s="483"/>
      <c r="O601" s="483"/>
      <c r="P601" s="485"/>
      <c r="Q601" s="486"/>
      <c r="R601" s="483"/>
      <c r="S601" s="483"/>
      <c r="T601" s="483"/>
      <c r="U601" s="484"/>
      <c r="V601" s="483"/>
      <c r="W601" s="483"/>
      <c r="X601" s="483"/>
      <c r="Y601" s="483"/>
      <c r="Z601" s="485"/>
      <c r="AA601" s="486"/>
      <c r="AB601" s="483"/>
      <c r="AC601" s="483"/>
      <c r="AD601" s="483"/>
      <c r="AE601" s="484"/>
      <c r="AF601" s="1"/>
      <c r="AG601" s="1"/>
      <c r="AH601" s="486"/>
      <c r="AI601" s="483"/>
      <c r="AJ601" s="483"/>
      <c r="AK601" s="483"/>
      <c r="AL601" s="484"/>
      <c r="AM601" s="486"/>
      <c r="AN601" s="483"/>
      <c r="AO601" s="483"/>
      <c r="AP601" s="483"/>
      <c r="AQ601" s="484"/>
      <c r="AR601" s="483"/>
      <c r="AS601" s="495"/>
      <c r="AT601" s="495"/>
      <c r="AU601" s="495"/>
      <c r="AV601" s="496"/>
      <c r="AW601" s="486"/>
      <c r="AX601" s="495"/>
      <c r="AY601" s="495"/>
      <c r="AZ601" s="495"/>
      <c r="BA601" s="497"/>
      <c r="BB601" s="483"/>
      <c r="BC601" s="483"/>
      <c r="BD601" s="483"/>
      <c r="BE601" s="483"/>
      <c r="BF601" s="485"/>
      <c r="BG601" s="486"/>
      <c r="BH601" s="483"/>
      <c r="BI601" s="483"/>
      <c r="BJ601" s="483"/>
      <c r="BK601" s="484"/>
      <c r="BL601" s="483"/>
      <c r="BM601" s="483"/>
      <c r="BN601" s="483"/>
      <c r="BO601" s="483"/>
      <c r="BP601" s="485"/>
      <c r="BQ601" s="486"/>
      <c r="BR601" s="483"/>
      <c r="BS601" s="483"/>
      <c r="BT601" s="483"/>
      <c r="BU601" s="484"/>
      <c r="BV601" s="486"/>
      <c r="BW601" s="483"/>
      <c r="BX601" s="483"/>
      <c r="BY601" s="483"/>
      <c r="BZ601" s="484"/>
      <c r="CA601" s="25"/>
      <c r="CB601" s="483"/>
      <c r="CC601" s="483"/>
      <c r="CD601" s="483"/>
      <c r="CE601" s="483"/>
      <c r="CF601" s="485"/>
      <c r="CG601" s="486"/>
      <c r="CH601" s="483"/>
      <c r="CI601" s="483"/>
      <c r="CJ601" s="483"/>
      <c r="CK601" s="484"/>
      <c r="CL601" s="483"/>
      <c r="CM601" s="495"/>
      <c r="CN601" s="495"/>
      <c r="CO601" s="495"/>
      <c r="CP601" s="496"/>
      <c r="CQ601" s="486"/>
      <c r="CR601" s="495"/>
      <c r="CS601" s="495"/>
      <c r="CT601" s="495"/>
      <c r="CU601" s="497"/>
      <c r="CV601" s="483"/>
      <c r="CW601" s="495"/>
      <c r="CX601" s="495"/>
      <c r="CY601" s="495"/>
      <c r="CZ601" s="496"/>
      <c r="DA601" s="486"/>
      <c r="DB601" s="495"/>
      <c r="DC601" s="495"/>
      <c r="DD601" s="495"/>
      <c r="DE601" s="497"/>
      <c r="DF601" s="924"/>
      <c r="DG601" s="296"/>
      <c r="DH601" s="68"/>
      <c r="DI601" s="504"/>
      <c r="DJ601" s="505"/>
      <c r="DK601" s="505"/>
      <c r="DL601" s="506"/>
      <c r="DM601" s="507"/>
      <c r="DN601" s="507"/>
    </row>
    <row r="602" spans="1:118" ht="15" customHeight="1">
      <c r="A602" s="519"/>
      <c r="B602" s="519"/>
      <c r="C602" s="520"/>
      <c r="D602" s="919"/>
      <c r="E602" s="1068"/>
      <c r="F602" s="1069"/>
      <c r="G602" s="487"/>
      <c r="H602" s="488"/>
      <c r="I602" s="488"/>
      <c r="J602" s="488"/>
      <c r="K602" s="489"/>
      <c r="L602" s="488"/>
      <c r="M602" s="488"/>
      <c r="N602" s="488"/>
      <c r="O602" s="488"/>
      <c r="P602" s="490"/>
      <c r="Q602" s="487"/>
      <c r="R602" s="488"/>
      <c r="S602" s="488"/>
      <c r="T602" s="488"/>
      <c r="U602" s="489"/>
      <c r="V602" s="488"/>
      <c r="W602" s="488"/>
      <c r="X602" s="488"/>
      <c r="Y602" s="488"/>
      <c r="Z602" s="490"/>
      <c r="AA602" s="487"/>
      <c r="AB602" s="488"/>
      <c r="AC602" s="488"/>
      <c r="AD602" s="488"/>
      <c r="AE602" s="489"/>
      <c r="AF602" s="1"/>
      <c r="AG602" s="1"/>
      <c r="AH602" s="487"/>
      <c r="AI602" s="488"/>
      <c r="AJ602" s="488"/>
      <c r="AK602" s="488"/>
      <c r="AL602" s="489"/>
      <c r="AM602" s="487"/>
      <c r="AN602" s="488"/>
      <c r="AO602" s="488"/>
      <c r="AP602" s="488"/>
      <c r="AQ602" s="489"/>
      <c r="AR602" s="488"/>
      <c r="AS602" s="498"/>
      <c r="AT602" s="498"/>
      <c r="AU602" s="498"/>
      <c r="AV602" s="499"/>
      <c r="AW602" s="487"/>
      <c r="AX602" s="498"/>
      <c r="AY602" s="498"/>
      <c r="AZ602" s="498"/>
      <c r="BA602" s="500"/>
      <c r="BB602" s="488"/>
      <c r="BC602" s="488"/>
      <c r="BD602" s="488"/>
      <c r="BE602" s="488"/>
      <c r="BF602" s="490"/>
      <c r="BG602" s="487"/>
      <c r="BH602" s="488"/>
      <c r="BI602" s="488"/>
      <c r="BJ602" s="488"/>
      <c r="BK602" s="489"/>
      <c r="BL602" s="488"/>
      <c r="BM602" s="488"/>
      <c r="BN602" s="488"/>
      <c r="BO602" s="488"/>
      <c r="BP602" s="490"/>
      <c r="BQ602" s="487"/>
      <c r="BR602" s="488"/>
      <c r="BS602" s="488"/>
      <c r="BT602" s="488"/>
      <c r="BU602" s="489"/>
      <c r="BV602" s="487"/>
      <c r="BW602" s="488"/>
      <c r="BX602" s="488"/>
      <c r="BY602" s="488"/>
      <c r="BZ602" s="489"/>
      <c r="CA602" s="26"/>
      <c r="CB602" s="488"/>
      <c r="CC602" s="488"/>
      <c r="CD602" s="488"/>
      <c r="CE602" s="488"/>
      <c r="CF602" s="490"/>
      <c r="CG602" s="487"/>
      <c r="CH602" s="488"/>
      <c r="CI602" s="488"/>
      <c r="CJ602" s="488"/>
      <c r="CK602" s="489"/>
      <c r="CL602" s="488"/>
      <c r="CM602" s="498"/>
      <c r="CN602" s="498"/>
      <c r="CO602" s="498"/>
      <c r="CP602" s="499"/>
      <c r="CQ602" s="487"/>
      <c r="CR602" s="498"/>
      <c r="CS602" s="498"/>
      <c r="CT602" s="498"/>
      <c r="CU602" s="500"/>
      <c r="CV602" s="488"/>
      <c r="CW602" s="498"/>
      <c r="CX602" s="498"/>
      <c r="CY602" s="498"/>
      <c r="CZ602" s="499"/>
      <c r="DA602" s="487"/>
      <c r="DB602" s="498"/>
      <c r="DC602" s="498"/>
      <c r="DD602" s="498"/>
      <c r="DE602" s="500"/>
      <c r="DF602" s="923"/>
      <c r="DG602" s="297"/>
      <c r="DH602" s="69"/>
      <c r="DI602" s="508"/>
      <c r="DJ602" s="509"/>
      <c r="DK602" s="509"/>
      <c r="DL602" s="510"/>
      <c r="DM602" s="511"/>
      <c r="DN602" s="511"/>
    </row>
    <row r="603" spans="1:118" ht="15" customHeight="1">
      <c r="A603" s="519"/>
      <c r="B603" s="519"/>
      <c r="C603" s="520"/>
      <c r="D603" s="919"/>
      <c r="E603" s="1068"/>
      <c r="F603" s="1069"/>
      <c r="G603" s="487"/>
      <c r="H603" s="488"/>
      <c r="I603" s="488"/>
      <c r="J603" s="488"/>
      <c r="K603" s="489"/>
      <c r="L603" s="488"/>
      <c r="M603" s="488"/>
      <c r="N603" s="488"/>
      <c r="O603" s="488"/>
      <c r="P603" s="490"/>
      <c r="Q603" s="487"/>
      <c r="R603" s="488"/>
      <c r="S603" s="488"/>
      <c r="T603" s="488"/>
      <c r="U603" s="489"/>
      <c r="V603" s="488"/>
      <c r="W603" s="488"/>
      <c r="X603" s="488"/>
      <c r="Y603" s="488"/>
      <c r="Z603" s="490"/>
      <c r="AA603" s="487"/>
      <c r="AB603" s="488"/>
      <c r="AC603" s="488"/>
      <c r="AD603" s="488"/>
      <c r="AE603" s="489"/>
      <c r="AF603" s="1"/>
      <c r="AG603" s="1"/>
      <c r="AH603" s="487"/>
      <c r="AI603" s="488"/>
      <c r="AJ603" s="488"/>
      <c r="AK603" s="488"/>
      <c r="AL603" s="489"/>
      <c r="AM603" s="487"/>
      <c r="AN603" s="488"/>
      <c r="AO603" s="488"/>
      <c r="AP603" s="488"/>
      <c r="AQ603" s="489"/>
      <c r="AR603" s="488"/>
      <c r="AS603" s="498"/>
      <c r="AT603" s="498"/>
      <c r="AU603" s="498"/>
      <c r="AV603" s="499"/>
      <c r="AW603" s="487"/>
      <c r="AX603" s="498"/>
      <c r="AY603" s="498"/>
      <c r="AZ603" s="498"/>
      <c r="BA603" s="500"/>
      <c r="BB603" s="488"/>
      <c r="BC603" s="488"/>
      <c r="BD603" s="488"/>
      <c r="BE603" s="488"/>
      <c r="BF603" s="490"/>
      <c r="BG603" s="487"/>
      <c r="BH603" s="488"/>
      <c r="BI603" s="488"/>
      <c r="BJ603" s="488"/>
      <c r="BK603" s="489"/>
      <c r="BL603" s="488"/>
      <c r="BM603" s="488"/>
      <c r="BN603" s="488"/>
      <c r="BO603" s="488"/>
      <c r="BP603" s="490"/>
      <c r="BQ603" s="487"/>
      <c r="BR603" s="488"/>
      <c r="BS603" s="488"/>
      <c r="BT603" s="488"/>
      <c r="BU603" s="489"/>
      <c r="BV603" s="487"/>
      <c r="BW603" s="488"/>
      <c r="BX603" s="488"/>
      <c r="BY603" s="488"/>
      <c r="BZ603" s="489"/>
      <c r="CA603" s="26"/>
      <c r="CB603" s="488"/>
      <c r="CC603" s="488"/>
      <c r="CD603" s="488"/>
      <c r="CE603" s="488"/>
      <c r="CF603" s="490"/>
      <c r="CG603" s="487"/>
      <c r="CH603" s="488"/>
      <c r="CI603" s="488"/>
      <c r="CJ603" s="488"/>
      <c r="CK603" s="489"/>
      <c r="CL603" s="488"/>
      <c r="CM603" s="498"/>
      <c r="CN603" s="498"/>
      <c r="CO603" s="498"/>
      <c r="CP603" s="499"/>
      <c r="CQ603" s="487"/>
      <c r="CR603" s="498"/>
      <c r="CS603" s="498"/>
      <c r="CT603" s="498"/>
      <c r="CU603" s="500"/>
      <c r="CV603" s="488"/>
      <c r="CW603" s="498"/>
      <c r="CX603" s="498"/>
      <c r="CY603" s="498"/>
      <c r="CZ603" s="499"/>
      <c r="DA603" s="487"/>
      <c r="DB603" s="498"/>
      <c r="DC603" s="498"/>
      <c r="DD603" s="498"/>
      <c r="DE603" s="500"/>
      <c r="DF603" s="923"/>
      <c r="DG603" s="297"/>
      <c r="DH603" s="69"/>
      <c r="DI603" s="508"/>
      <c r="DJ603" s="509"/>
      <c r="DK603" s="509"/>
      <c r="DL603" s="510"/>
      <c r="DM603" s="511"/>
      <c r="DN603" s="511"/>
    </row>
    <row r="604" spans="1:118" ht="15" customHeight="1">
      <c r="A604" s="519"/>
      <c r="B604" s="519"/>
      <c r="C604" s="520"/>
      <c r="D604" s="919"/>
      <c r="E604" s="1068"/>
      <c r="F604" s="1069"/>
      <c r="G604" s="487"/>
      <c r="H604" s="488"/>
      <c r="I604" s="488"/>
      <c r="J604" s="488"/>
      <c r="K604" s="489"/>
      <c r="L604" s="488"/>
      <c r="M604" s="488"/>
      <c r="N604" s="488"/>
      <c r="O604" s="488"/>
      <c r="P604" s="490"/>
      <c r="Q604" s="487"/>
      <c r="R604" s="488"/>
      <c r="S604" s="488"/>
      <c r="T604" s="488"/>
      <c r="U604" s="489"/>
      <c r="V604" s="488"/>
      <c r="W604" s="488"/>
      <c r="X604" s="488"/>
      <c r="Y604" s="488"/>
      <c r="Z604" s="490"/>
      <c r="AA604" s="487"/>
      <c r="AB604" s="488"/>
      <c r="AC604" s="488"/>
      <c r="AD604" s="488"/>
      <c r="AE604" s="489"/>
      <c r="AF604" s="1"/>
      <c r="AG604" s="1"/>
      <c r="AH604" s="487"/>
      <c r="AI604" s="488"/>
      <c r="AJ604" s="488"/>
      <c r="AK604" s="488"/>
      <c r="AL604" s="489"/>
      <c r="AM604" s="487"/>
      <c r="AN604" s="488"/>
      <c r="AO604" s="488"/>
      <c r="AP604" s="488"/>
      <c r="AQ604" s="489"/>
      <c r="AR604" s="488"/>
      <c r="AS604" s="498"/>
      <c r="AT604" s="498"/>
      <c r="AU604" s="498"/>
      <c r="AV604" s="499"/>
      <c r="AW604" s="487"/>
      <c r="AX604" s="498"/>
      <c r="AY604" s="498"/>
      <c r="AZ604" s="498"/>
      <c r="BA604" s="500"/>
      <c r="BB604" s="488"/>
      <c r="BC604" s="488"/>
      <c r="BD604" s="488"/>
      <c r="BE604" s="488"/>
      <c r="BF604" s="490"/>
      <c r="BG604" s="487"/>
      <c r="BH604" s="488"/>
      <c r="BI604" s="488"/>
      <c r="BJ604" s="488"/>
      <c r="BK604" s="489"/>
      <c r="BL604" s="488"/>
      <c r="BM604" s="488"/>
      <c r="BN604" s="488"/>
      <c r="BO604" s="488"/>
      <c r="BP604" s="490"/>
      <c r="BQ604" s="487"/>
      <c r="BR604" s="488"/>
      <c r="BS604" s="488"/>
      <c r="BT604" s="488"/>
      <c r="BU604" s="489"/>
      <c r="BV604" s="487"/>
      <c r="BW604" s="488"/>
      <c r="BX604" s="488"/>
      <c r="BY604" s="488"/>
      <c r="BZ604" s="489"/>
      <c r="CA604" s="26"/>
      <c r="CB604" s="488"/>
      <c r="CC604" s="488"/>
      <c r="CD604" s="488"/>
      <c r="CE604" s="488"/>
      <c r="CF604" s="490"/>
      <c r="CG604" s="487"/>
      <c r="CH604" s="488"/>
      <c r="CI604" s="488"/>
      <c r="CJ604" s="488"/>
      <c r="CK604" s="489"/>
      <c r="CL604" s="488"/>
      <c r="CM604" s="498"/>
      <c r="CN604" s="498"/>
      <c r="CO604" s="498"/>
      <c r="CP604" s="499"/>
      <c r="CQ604" s="487"/>
      <c r="CR604" s="498"/>
      <c r="CS604" s="498"/>
      <c r="CT604" s="498"/>
      <c r="CU604" s="500"/>
      <c r="CV604" s="488"/>
      <c r="CW604" s="498"/>
      <c r="CX604" s="498"/>
      <c r="CY604" s="498"/>
      <c r="CZ604" s="499"/>
      <c r="DA604" s="487"/>
      <c r="DB604" s="498"/>
      <c r="DC604" s="498"/>
      <c r="DD604" s="498"/>
      <c r="DE604" s="500"/>
      <c r="DF604" s="923"/>
      <c r="DG604" s="297"/>
      <c r="DH604" s="69"/>
      <c r="DI604" s="508"/>
      <c r="DJ604" s="509"/>
      <c r="DK604" s="509"/>
      <c r="DL604" s="510"/>
      <c r="DM604" s="511"/>
      <c r="DN604" s="511"/>
    </row>
    <row r="605" spans="1:118" ht="15" customHeight="1" thickBot="1">
      <c r="A605" s="522"/>
      <c r="B605" s="522"/>
      <c r="C605" s="523"/>
      <c r="D605" s="920"/>
      <c r="E605" s="1077"/>
      <c r="F605" s="1078"/>
      <c r="G605" s="491"/>
      <c r="H605" s="492"/>
      <c r="I605" s="492"/>
      <c r="J605" s="492"/>
      <c r="K605" s="493"/>
      <c r="L605" s="492"/>
      <c r="M605" s="492"/>
      <c r="N605" s="492"/>
      <c r="O605" s="492"/>
      <c r="P605" s="494"/>
      <c r="Q605" s="491"/>
      <c r="R605" s="492"/>
      <c r="S605" s="492"/>
      <c r="T605" s="492"/>
      <c r="U605" s="493"/>
      <c r="V605" s="492"/>
      <c r="W605" s="492"/>
      <c r="X605" s="492"/>
      <c r="Y605" s="492"/>
      <c r="Z605" s="494"/>
      <c r="AA605" s="491"/>
      <c r="AB605" s="492"/>
      <c r="AC605" s="492"/>
      <c r="AD605" s="492"/>
      <c r="AE605" s="493"/>
      <c r="AF605" s="1"/>
      <c r="AG605" s="1"/>
      <c r="AH605" s="491"/>
      <c r="AI605" s="492"/>
      <c r="AJ605" s="492"/>
      <c r="AK605" s="492"/>
      <c r="AL605" s="493"/>
      <c r="AM605" s="491"/>
      <c r="AN605" s="492"/>
      <c r="AO605" s="492"/>
      <c r="AP605" s="492"/>
      <c r="AQ605" s="493"/>
      <c r="AR605" s="492"/>
      <c r="AS605" s="501"/>
      <c r="AT605" s="501"/>
      <c r="AU605" s="501"/>
      <c r="AV605" s="502"/>
      <c r="AW605" s="491"/>
      <c r="AX605" s="501"/>
      <c r="AY605" s="501"/>
      <c r="AZ605" s="501"/>
      <c r="BA605" s="503"/>
      <c r="BB605" s="492"/>
      <c r="BC605" s="492"/>
      <c r="BD605" s="492"/>
      <c r="BE605" s="492"/>
      <c r="BF605" s="494"/>
      <c r="BG605" s="491"/>
      <c r="BH605" s="492"/>
      <c r="BI605" s="492"/>
      <c r="BJ605" s="492"/>
      <c r="BK605" s="493"/>
      <c r="BL605" s="492"/>
      <c r="BM605" s="492"/>
      <c r="BN605" s="492"/>
      <c r="BO605" s="492"/>
      <c r="BP605" s="494"/>
      <c r="BQ605" s="491"/>
      <c r="BR605" s="492"/>
      <c r="BS605" s="492"/>
      <c r="BT605" s="492"/>
      <c r="BU605" s="493"/>
      <c r="BV605" s="491"/>
      <c r="BW605" s="492"/>
      <c r="BX605" s="492"/>
      <c r="BY605" s="492"/>
      <c r="BZ605" s="493"/>
      <c r="CA605" s="27"/>
      <c r="CB605" s="492"/>
      <c r="CC605" s="492"/>
      <c r="CD605" s="492"/>
      <c r="CE605" s="492"/>
      <c r="CF605" s="494"/>
      <c r="CG605" s="491"/>
      <c r="CH605" s="492"/>
      <c r="CI605" s="492"/>
      <c r="CJ605" s="492"/>
      <c r="CK605" s="493"/>
      <c r="CL605" s="492"/>
      <c r="CM605" s="501"/>
      <c r="CN605" s="501"/>
      <c r="CO605" s="501"/>
      <c r="CP605" s="502"/>
      <c r="CQ605" s="491"/>
      <c r="CR605" s="501"/>
      <c r="CS605" s="501"/>
      <c r="CT605" s="501"/>
      <c r="CU605" s="503"/>
      <c r="CV605" s="492"/>
      <c r="CW605" s="501"/>
      <c r="CX605" s="501"/>
      <c r="CY605" s="501"/>
      <c r="CZ605" s="502"/>
      <c r="DA605" s="491"/>
      <c r="DB605" s="501"/>
      <c r="DC605" s="501"/>
      <c r="DD605" s="501"/>
      <c r="DE605" s="503"/>
      <c r="DF605" s="922"/>
      <c r="DG605" s="298"/>
      <c r="DH605" s="70"/>
      <c r="DI605" s="512"/>
      <c r="DJ605" s="513"/>
      <c r="DK605" s="513"/>
      <c r="DL605" s="514"/>
      <c r="DM605" s="515"/>
      <c r="DN605" s="515"/>
    </row>
    <row r="606" spans="1:118" ht="15" customHeight="1">
      <c r="A606" s="516"/>
      <c r="B606" s="516"/>
      <c r="C606" s="517"/>
      <c r="D606" s="921"/>
      <c r="E606" s="1079"/>
      <c r="F606" s="1080"/>
      <c r="G606" s="486"/>
      <c r="H606" s="483"/>
      <c r="I606" s="483"/>
      <c r="J606" s="483"/>
      <c r="K606" s="484"/>
      <c r="L606" s="483"/>
      <c r="M606" s="483"/>
      <c r="N606" s="483"/>
      <c r="O606" s="483"/>
      <c r="P606" s="485"/>
      <c r="Q606" s="486"/>
      <c r="R606" s="483"/>
      <c r="S606" s="483"/>
      <c r="T606" s="483"/>
      <c r="U606" s="484"/>
      <c r="V606" s="483"/>
      <c r="W606" s="483"/>
      <c r="X606" s="483"/>
      <c r="Y606" s="483"/>
      <c r="Z606" s="485"/>
      <c r="AA606" s="486"/>
      <c r="AB606" s="483"/>
      <c r="AC606" s="483"/>
      <c r="AD606" s="483"/>
      <c r="AE606" s="484"/>
      <c r="AF606" s="1"/>
      <c r="AG606" s="1"/>
      <c r="AH606" s="486"/>
      <c r="AI606" s="483"/>
      <c r="AJ606" s="483"/>
      <c r="AK606" s="483"/>
      <c r="AL606" s="484"/>
      <c r="AM606" s="486"/>
      <c r="AN606" s="483"/>
      <c r="AO606" s="483"/>
      <c r="AP606" s="483"/>
      <c r="AQ606" s="484"/>
      <c r="AR606" s="483"/>
      <c r="AS606" s="495"/>
      <c r="AT606" s="495"/>
      <c r="AU606" s="495"/>
      <c r="AV606" s="496"/>
      <c r="AW606" s="486"/>
      <c r="AX606" s="495"/>
      <c r="AY606" s="495"/>
      <c r="AZ606" s="495"/>
      <c r="BA606" s="497"/>
      <c r="BB606" s="483"/>
      <c r="BC606" s="483"/>
      <c r="BD606" s="483"/>
      <c r="BE606" s="483"/>
      <c r="BF606" s="485"/>
      <c r="BG606" s="486"/>
      <c r="BH606" s="483"/>
      <c r="BI606" s="483"/>
      <c r="BJ606" s="483"/>
      <c r="BK606" s="484"/>
      <c r="BL606" s="483"/>
      <c r="BM606" s="483"/>
      <c r="BN606" s="483"/>
      <c r="BO606" s="483"/>
      <c r="BP606" s="485"/>
      <c r="BQ606" s="486"/>
      <c r="BR606" s="483"/>
      <c r="BS606" s="483"/>
      <c r="BT606" s="483"/>
      <c r="BU606" s="484"/>
      <c r="BV606" s="486"/>
      <c r="BW606" s="483"/>
      <c r="BX606" s="483"/>
      <c r="BY606" s="483"/>
      <c r="BZ606" s="484"/>
      <c r="CA606" s="25"/>
      <c r="CB606" s="483"/>
      <c r="CC606" s="483"/>
      <c r="CD606" s="483"/>
      <c r="CE606" s="483"/>
      <c r="CF606" s="485"/>
      <c r="CG606" s="486"/>
      <c r="CH606" s="483"/>
      <c r="CI606" s="483"/>
      <c r="CJ606" s="483"/>
      <c r="CK606" s="484"/>
      <c r="CL606" s="483"/>
      <c r="CM606" s="495"/>
      <c r="CN606" s="495"/>
      <c r="CO606" s="495"/>
      <c r="CP606" s="496"/>
      <c r="CQ606" s="486"/>
      <c r="CR606" s="495"/>
      <c r="CS606" s="495"/>
      <c r="CT606" s="495"/>
      <c r="CU606" s="497"/>
      <c r="CV606" s="483"/>
      <c r="CW606" s="495"/>
      <c r="CX606" s="495"/>
      <c r="CY606" s="495"/>
      <c r="CZ606" s="496"/>
      <c r="DA606" s="486"/>
      <c r="DB606" s="495"/>
      <c r="DC606" s="495"/>
      <c r="DD606" s="495"/>
      <c r="DE606" s="497"/>
      <c r="DF606" s="924"/>
      <c r="DG606" s="296"/>
      <c r="DH606" s="68"/>
      <c r="DI606" s="504"/>
      <c r="DJ606" s="505"/>
      <c r="DK606" s="505"/>
      <c r="DL606" s="506"/>
      <c r="DM606" s="507"/>
      <c r="DN606" s="507"/>
    </row>
    <row r="607" spans="1:118" ht="15" customHeight="1">
      <c r="A607" s="519"/>
      <c r="B607" s="519"/>
      <c r="C607" s="520"/>
      <c r="D607" s="919"/>
      <c r="E607" s="1068"/>
      <c r="F607" s="1069"/>
      <c r="G607" s="487"/>
      <c r="H607" s="488"/>
      <c r="I607" s="488"/>
      <c r="J607" s="488"/>
      <c r="K607" s="489"/>
      <c r="L607" s="488"/>
      <c r="M607" s="488"/>
      <c r="N607" s="488"/>
      <c r="O607" s="488"/>
      <c r="P607" s="490"/>
      <c r="Q607" s="487"/>
      <c r="R607" s="488"/>
      <c r="S607" s="488"/>
      <c r="T607" s="488"/>
      <c r="U607" s="489"/>
      <c r="V607" s="488"/>
      <c r="W607" s="488"/>
      <c r="X607" s="488"/>
      <c r="Y607" s="488"/>
      <c r="Z607" s="490"/>
      <c r="AA607" s="487"/>
      <c r="AB607" s="488"/>
      <c r="AC607" s="488"/>
      <c r="AD607" s="488"/>
      <c r="AE607" s="489"/>
      <c r="AF607" s="1"/>
      <c r="AG607" s="1"/>
      <c r="AH607" s="487"/>
      <c r="AI607" s="488"/>
      <c r="AJ607" s="488"/>
      <c r="AK607" s="488"/>
      <c r="AL607" s="489"/>
      <c r="AM607" s="487"/>
      <c r="AN607" s="488"/>
      <c r="AO607" s="488"/>
      <c r="AP607" s="488"/>
      <c r="AQ607" s="489"/>
      <c r="AR607" s="488"/>
      <c r="AS607" s="498"/>
      <c r="AT607" s="498"/>
      <c r="AU607" s="498"/>
      <c r="AV607" s="499"/>
      <c r="AW607" s="487"/>
      <c r="AX607" s="498"/>
      <c r="AY607" s="498"/>
      <c r="AZ607" s="498"/>
      <c r="BA607" s="500"/>
      <c r="BB607" s="488"/>
      <c r="BC607" s="488"/>
      <c r="BD607" s="488"/>
      <c r="BE607" s="488"/>
      <c r="BF607" s="490"/>
      <c r="BG607" s="487"/>
      <c r="BH607" s="488"/>
      <c r="BI607" s="488"/>
      <c r="BJ607" s="488"/>
      <c r="BK607" s="489"/>
      <c r="BL607" s="488"/>
      <c r="BM607" s="488"/>
      <c r="BN607" s="488"/>
      <c r="BO607" s="488"/>
      <c r="BP607" s="490"/>
      <c r="BQ607" s="487"/>
      <c r="BR607" s="488"/>
      <c r="BS607" s="488"/>
      <c r="BT607" s="488"/>
      <c r="BU607" s="489"/>
      <c r="BV607" s="487"/>
      <c r="BW607" s="488"/>
      <c r="BX607" s="488"/>
      <c r="BY607" s="488"/>
      <c r="BZ607" s="489"/>
      <c r="CA607" s="26"/>
      <c r="CB607" s="488"/>
      <c r="CC607" s="488"/>
      <c r="CD607" s="488"/>
      <c r="CE607" s="488"/>
      <c r="CF607" s="490"/>
      <c r="CG607" s="487"/>
      <c r="CH607" s="488"/>
      <c r="CI607" s="488"/>
      <c r="CJ607" s="488"/>
      <c r="CK607" s="489"/>
      <c r="CL607" s="488"/>
      <c r="CM607" s="498"/>
      <c r="CN607" s="498"/>
      <c r="CO607" s="498"/>
      <c r="CP607" s="499"/>
      <c r="CQ607" s="487"/>
      <c r="CR607" s="498"/>
      <c r="CS607" s="498"/>
      <c r="CT607" s="498"/>
      <c r="CU607" s="500"/>
      <c r="CV607" s="488"/>
      <c r="CW607" s="498"/>
      <c r="CX607" s="498"/>
      <c r="CY607" s="498"/>
      <c r="CZ607" s="499"/>
      <c r="DA607" s="487"/>
      <c r="DB607" s="498"/>
      <c r="DC607" s="498"/>
      <c r="DD607" s="498"/>
      <c r="DE607" s="500"/>
      <c r="DF607" s="923"/>
      <c r="DG607" s="297"/>
      <c r="DH607" s="69"/>
      <c r="DI607" s="508"/>
      <c r="DJ607" s="509"/>
      <c r="DK607" s="509"/>
      <c r="DL607" s="510"/>
      <c r="DM607" s="511"/>
      <c r="DN607" s="511"/>
    </row>
    <row r="608" spans="1:118" ht="15" customHeight="1">
      <c r="A608" s="519"/>
      <c r="B608" s="519"/>
      <c r="C608" s="520"/>
      <c r="D608" s="919"/>
      <c r="E608" s="1068"/>
      <c r="F608" s="1069"/>
      <c r="G608" s="487"/>
      <c r="H608" s="488"/>
      <c r="I608" s="488"/>
      <c r="J608" s="488"/>
      <c r="K608" s="489"/>
      <c r="L608" s="488"/>
      <c r="M608" s="488"/>
      <c r="N608" s="488"/>
      <c r="O608" s="488"/>
      <c r="P608" s="490"/>
      <c r="Q608" s="487"/>
      <c r="R608" s="488"/>
      <c r="S608" s="488"/>
      <c r="T608" s="488"/>
      <c r="U608" s="489"/>
      <c r="V608" s="488"/>
      <c r="W608" s="488"/>
      <c r="X608" s="488"/>
      <c r="Y608" s="488"/>
      <c r="Z608" s="490"/>
      <c r="AA608" s="487"/>
      <c r="AB608" s="488"/>
      <c r="AC608" s="488"/>
      <c r="AD608" s="488"/>
      <c r="AE608" s="489"/>
      <c r="AF608" s="1"/>
      <c r="AG608" s="1"/>
      <c r="AH608" s="487"/>
      <c r="AI608" s="488"/>
      <c r="AJ608" s="488"/>
      <c r="AK608" s="488"/>
      <c r="AL608" s="489"/>
      <c r="AM608" s="487"/>
      <c r="AN608" s="488"/>
      <c r="AO608" s="488"/>
      <c r="AP608" s="488"/>
      <c r="AQ608" s="489"/>
      <c r="AR608" s="488"/>
      <c r="AS608" s="498"/>
      <c r="AT608" s="498"/>
      <c r="AU608" s="498"/>
      <c r="AV608" s="499"/>
      <c r="AW608" s="487"/>
      <c r="AX608" s="498"/>
      <c r="AY608" s="498"/>
      <c r="AZ608" s="498"/>
      <c r="BA608" s="500"/>
      <c r="BB608" s="488"/>
      <c r="BC608" s="488"/>
      <c r="BD608" s="488"/>
      <c r="BE608" s="488"/>
      <c r="BF608" s="490"/>
      <c r="BG608" s="487"/>
      <c r="BH608" s="488"/>
      <c r="BI608" s="488"/>
      <c r="BJ608" s="488"/>
      <c r="BK608" s="489"/>
      <c r="BL608" s="488"/>
      <c r="BM608" s="488"/>
      <c r="BN608" s="488"/>
      <c r="BO608" s="488"/>
      <c r="BP608" s="490"/>
      <c r="BQ608" s="487"/>
      <c r="BR608" s="488"/>
      <c r="BS608" s="488"/>
      <c r="BT608" s="488"/>
      <c r="BU608" s="489"/>
      <c r="BV608" s="487"/>
      <c r="BW608" s="488"/>
      <c r="BX608" s="488"/>
      <c r="BY608" s="488"/>
      <c r="BZ608" s="489"/>
      <c r="CA608" s="26"/>
      <c r="CB608" s="488"/>
      <c r="CC608" s="488"/>
      <c r="CD608" s="488"/>
      <c r="CE608" s="488"/>
      <c r="CF608" s="490"/>
      <c r="CG608" s="487"/>
      <c r="CH608" s="488"/>
      <c r="CI608" s="488"/>
      <c r="CJ608" s="488"/>
      <c r="CK608" s="489"/>
      <c r="CL608" s="488"/>
      <c r="CM608" s="498"/>
      <c r="CN608" s="498"/>
      <c r="CO608" s="498"/>
      <c r="CP608" s="499"/>
      <c r="CQ608" s="487"/>
      <c r="CR608" s="498"/>
      <c r="CS608" s="498"/>
      <c r="CT608" s="498"/>
      <c r="CU608" s="500"/>
      <c r="CV608" s="488"/>
      <c r="CW608" s="498"/>
      <c r="CX608" s="498"/>
      <c r="CY608" s="498"/>
      <c r="CZ608" s="499"/>
      <c r="DA608" s="487"/>
      <c r="DB608" s="498"/>
      <c r="DC608" s="498"/>
      <c r="DD608" s="498"/>
      <c r="DE608" s="500"/>
      <c r="DF608" s="923"/>
      <c r="DG608" s="297"/>
      <c r="DH608" s="69"/>
      <c r="DI608" s="508"/>
      <c r="DJ608" s="509"/>
      <c r="DK608" s="509"/>
      <c r="DL608" s="510"/>
      <c r="DM608" s="511"/>
      <c r="DN608" s="511"/>
    </row>
    <row r="609" spans="1:118" ht="15" customHeight="1">
      <c r="A609" s="519"/>
      <c r="B609" s="519"/>
      <c r="C609" s="520"/>
      <c r="D609" s="919"/>
      <c r="E609" s="1068"/>
      <c r="F609" s="1069"/>
      <c r="G609" s="487"/>
      <c r="H609" s="488"/>
      <c r="I609" s="488"/>
      <c r="J609" s="488"/>
      <c r="K609" s="489"/>
      <c r="L609" s="488"/>
      <c r="M609" s="488"/>
      <c r="N609" s="488"/>
      <c r="O609" s="488"/>
      <c r="P609" s="490"/>
      <c r="Q609" s="487"/>
      <c r="R609" s="488"/>
      <c r="S609" s="488"/>
      <c r="T609" s="488"/>
      <c r="U609" s="489"/>
      <c r="V609" s="488"/>
      <c r="W609" s="488"/>
      <c r="X609" s="488"/>
      <c r="Y609" s="488"/>
      <c r="Z609" s="490"/>
      <c r="AA609" s="487"/>
      <c r="AB609" s="488"/>
      <c r="AC609" s="488"/>
      <c r="AD609" s="488"/>
      <c r="AE609" s="489"/>
      <c r="AF609" s="1"/>
      <c r="AG609" s="1"/>
      <c r="AH609" s="487"/>
      <c r="AI609" s="488"/>
      <c r="AJ609" s="488"/>
      <c r="AK609" s="488"/>
      <c r="AL609" s="489"/>
      <c r="AM609" s="487"/>
      <c r="AN609" s="488"/>
      <c r="AO609" s="488"/>
      <c r="AP609" s="488"/>
      <c r="AQ609" s="489"/>
      <c r="AR609" s="488"/>
      <c r="AS609" s="498"/>
      <c r="AT609" s="498"/>
      <c r="AU609" s="498"/>
      <c r="AV609" s="499"/>
      <c r="AW609" s="487"/>
      <c r="AX609" s="498"/>
      <c r="AY609" s="498"/>
      <c r="AZ609" s="498"/>
      <c r="BA609" s="500"/>
      <c r="BB609" s="488"/>
      <c r="BC609" s="488"/>
      <c r="BD609" s="488"/>
      <c r="BE609" s="488"/>
      <c r="BF609" s="490"/>
      <c r="BG609" s="487"/>
      <c r="BH609" s="488"/>
      <c r="BI609" s="488"/>
      <c r="BJ609" s="488"/>
      <c r="BK609" s="489"/>
      <c r="BL609" s="488"/>
      <c r="BM609" s="488"/>
      <c r="BN609" s="488"/>
      <c r="BO609" s="488"/>
      <c r="BP609" s="490"/>
      <c r="BQ609" s="487"/>
      <c r="BR609" s="488"/>
      <c r="BS609" s="488"/>
      <c r="BT609" s="488"/>
      <c r="BU609" s="489"/>
      <c r="BV609" s="487"/>
      <c r="BW609" s="488"/>
      <c r="BX609" s="488"/>
      <c r="BY609" s="488"/>
      <c r="BZ609" s="489"/>
      <c r="CA609" s="26"/>
      <c r="CB609" s="488"/>
      <c r="CC609" s="488"/>
      <c r="CD609" s="488"/>
      <c r="CE609" s="488"/>
      <c r="CF609" s="490"/>
      <c r="CG609" s="487"/>
      <c r="CH609" s="488"/>
      <c r="CI609" s="488"/>
      <c r="CJ609" s="488"/>
      <c r="CK609" s="489"/>
      <c r="CL609" s="488"/>
      <c r="CM609" s="498"/>
      <c r="CN609" s="498"/>
      <c r="CO609" s="498"/>
      <c r="CP609" s="499"/>
      <c r="CQ609" s="487"/>
      <c r="CR609" s="498"/>
      <c r="CS609" s="498"/>
      <c r="CT609" s="498"/>
      <c r="CU609" s="500"/>
      <c r="CV609" s="488"/>
      <c r="CW609" s="498"/>
      <c r="CX609" s="498"/>
      <c r="CY609" s="498"/>
      <c r="CZ609" s="499"/>
      <c r="DA609" s="487"/>
      <c r="DB609" s="498"/>
      <c r="DC609" s="498"/>
      <c r="DD609" s="498"/>
      <c r="DE609" s="500"/>
      <c r="DF609" s="923"/>
      <c r="DG609" s="297"/>
      <c r="DH609" s="69"/>
      <c r="DI609" s="508"/>
      <c r="DJ609" s="509"/>
      <c r="DK609" s="509"/>
      <c r="DL609" s="510"/>
      <c r="DM609" s="511"/>
      <c r="DN609" s="511"/>
    </row>
    <row r="610" spans="1:118" ht="15" customHeight="1" thickBot="1">
      <c r="A610" s="522"/>
      <c r="B610" s="522"/>
      <c r="C610" s="523"/>
      <c r="D610" s="920"/>
      <c r="E610" s="1077"/>
      <c r="F610" s="1078"/>
      <c r="G610" s="491"/>
      <c r="H610" s="492"/>
      <c r="I610" s="492"/>
      <c r="J610" s="492"/>
      <c r="K610" s="493"/>
      <c r="L610" s="492"/>
      <c r="M610" s="492"/>
      <c r="N610" s="492"/>
      <c r="O610" s="492"/>
      <c r="P610" s="494"/>
      <c r="Q610" s="491"/>
      <c r="R610" s="492"/>
      <c r="S610" s="492"/>
      <c r="T610" s="492"/>
      <c r="U610" s="493"/>
      <c r="V610" s="492"/>
      <c r="W610" s="492"/>
      <c r="X610" s="492"/>
      <c r="Y610" s="492"/>
      <c r="Z610" s="494"/>
      <c r="AA610" s="491"/>
      <c r="AB610" s="492"/>
      <c r="AC610" s="492"/>
      <c r="AD610" s="492"/>
      <c r="AE610" s="493"/>
      <c r="AF610" s="1"/>
      <c r="AG610" s="1"/>
      <c r="AH610" s="491"/>
      <c r="AI610" s="492"/>
      <c r="AJ610" s="492"/>
      <c r="AK610" s="492"/>
      <c r="AL610" s="493"/>
      <c r="AM610" s="491"/>
      <c r="AN610" s="492"/>
      <c r="AO610" s="492"/>
      <c r="AP610" s="492"/>
      <c r="AQ610" s="493"/>
      <c r="AR610" s="492"/>
      <c r="AS610" s="501"/>
      <c r="AT610" s="501"/>
      <c r="AU610" s="501"/>
      <c r="AV610" s="502"/>
      <c r="AW610" s="491"/>
      <c r="AX610" s="501"/>
      <c r="AY610" s="501"/>
      <c r="AZ610" s="501"/>
      <c r="BA610" s="503"/>
      <c r="BB610" s="492"/>
      <c r="BC610" s="492"/>
      <c r="BD610" s="492"/>
      <c r="BE610" s="492"/>
      <c r="BF610" s="494"/>
      <c r="BG610" s="491"/>
      <c r="BH610" s="492"/>
      <c r="BI610" s="492"/>
      <c r="BJ610" s="492"/>
      <c r="BK610" s="493"/>
      <c r="BL610" s="492"/>
      <c r="BM610" s="492"/>
      <c r="BN610" s="492"/>
      <c r="BO610" s="492"/>
      <c r="BP610" s="494"/>
      <c r="BQ610" s="491"/>
      <c r="BR610" s="492"/>
      <c r="BS610" s="492"/>
      <c r="BT610" s="492"/>
      <c r="BU610" s="493"/>
      <c r="BV610" s="491"/>
      <c r="BW610" s="492"/>
      <c r="BX610" s="492"/>
      <c r="BY610" s="492"/>
      <c r="BZ610" s="493"/>
      <c r="CA610" s="27"/>
      <c r="CB610" s="492"/>
      <c r="CC610" s="492"/>
      <c r="CD610" s="492"/>
      <c r="CE610" s="492"/>
      <c r="CF610" s="494"/>
      <c r="CG610" s="491"/>
      <c r="CH610" s="492"/>
      <c r="CI610" s="492"/>
      <c r="CJ610" s="492"/>
      <c r="CK610" s="493"/>
      <c r="CL610" s="492"/>
      <c r="CM610" s="501"/>
      <c r="CN610" s="501"/>
      <c r="CO610" s="501"/>
      <c r="CP610" s="502"/>
      <c r="CQ610" s="491"/>
      <c r="CR610" s="501"/>
      <c r="CS610" s="501"/>
      <c r="CT610" s="501"/>
      <c r="CU610" s="503"/>
      <c r="CV610" s="492"/>
      <c r="CW610" s="501"/>
      <c r="CX610" s="501"/>
      <c r="CY610" s="501"/>
      <c r="CZ610" s="502"/>
      <c r="DA610" s="491"/>
      <c r="DB610" s="501"/>
      <c r="DC610" s="501"/>
      <c r="DD610" s="501"/>
      <c r="DE610" s="503"/>
      <c r="DF610" s="922"/>
      <c r="DG610" s="298"/>
      <c r="DH610" s="70"/>
      <c r="DI610" s="512"/>
      <c r="DJ610" s="513"/>
      <c r="DK610" s="513"/>
      <c r="DL610" s="514"/>
      <c r="DM610" s="515"/>
      <c r="DN610" s="515"/>
    </row>
    <row r="611" spans="1:118" ht="15" customHeight="1">
      <c r="A611" s="516"/>
      <c r="B611" s="516"/>
      <c r="C611" s="517"/>
      <c r="D611" s="921"/>
      <c r="E611" s="1079"/>
      <c r="F611" s="1080"/>
      <c r="G611" s="486"/>
      <c r="H611" s="483"/>
      <c r="I611" s="483"/>
      <c r="J611" s="483"/>
      <c r="K611" s="484"/>
      <c r="L611" s="483"/>
      <c r="M611" s="483"/>
      <c r="N611" s="483"/>
      <c r="O611" s="483"/>
      <c r="P611" s="485"/>
      <c r="Q611" s="486"/>
      <c r="R611" s="483"/>
      <c r="S611" s="483"/>
      <c r="T611" s="483"/>
      <c r="U611" s="484"/>
      <c r="V611" s="483"/>
      <c r="W611" s="483"/>
      <c r="X611" s="483"/>
      <c r="Y611" s="483"/>
      <c r="Z611" s="485"/>
      <c r="AA611" s="486"/>
      <c r="AB611" s="483"/>
      <c r="AC611" s="483"/>
      <c r="AD611" s="483"/>
      <c r="AE611" s="484"/>
      <c r="AF611" s="1"/>
      <c r="AG611" s="1"/>
      <c r="AH611" s="486"/>
      <c r="AI611" s="483"/>
      <c r="AJ611" s="483"/>
      <c r="AK611" s="483"/>
      <c r="AL611" s="484"/>
      <c r="AM611" s="486"/>
      <c r="AN611" s="483"/>
      <c r="AO611" s="483"/>
      <c r="AP611" s="483"/>
      <c r="AQ611" s="484"/>
      <c r="AR611" s="483"/>
      <c r="AS611" s="495"/>
      <c r="AT611" s="495"/>
      <c r="AU611" s="495"/>
      <c r="AV611" s="496"/>
      <c r="AW611" s="486"/>
      <c r="AX611" s="495"/>
      <c r="AY611" s="495"/>
      <c r="AZ611" s="495"/>
      <c r="BA611" s="497"/>
      <c r="BB611" s="483"/>
      <c r="BC611" s="483"/>
      <c r="BD611" s="483"/>
      <c r="BE611" s="483"/>
      <c r="BF611" s="485"/>
      <c r="BG611" s="486"/>
      <c r="BH611" s="483"/>
      <c r="BI611" s="483"/>
      <c r="BJ611" s="483"/>
      <c r="BK611" s="484"/>
      <c r="BL611" s="483"/>
      <c r="BM611" s="483"/>
      <c r="BN611" s="483"/>
      <c r="BO611" s="483"/>
      <c r="BP611" s="485"/>
      <c r="BQ611" s="486"/>
      <c r="BR611" s="483"/>
      <c r="BS611" s="483"/>
      <c r="BT611" s="483"/>
      <c r="BU611" s="484"/>
      <c r="BV611" s="486"/>
      <c r="BW611" s="483"/>
      <c r="BX611" s="483"/>
      <c r="BY611" s="483"/>
      <c r="BZ611" s="484"/>
      <c r="CA611" s="25"/>
      <c r="CB611" s="483"/>
      <c r="CC611" s="483"/>
      <c r="CD611" s="483"/>
      <c r="CE611" s="483"/>
      <c r="CF611" s="485"/>
      <c r="CG611" s="486"/>
      <c r="CH611" s="483"/>
      <c r="CI611" s="483"/>
      <c r="CJ611" s="483"/>
      <c r="CK611" s="484"/>
      <c r="CL611" s="483"/>
      <c r="CM611" s="495"/>
      <c r="CN611" s="495"/>
      <c r="CO611" s="495"/>
      <c r="CP611" s="496"/>
      <c r="CQ611" s="486"/>
      <c r="CR611" s="495"/>
      <c r="CS611" s="495"/>
      <c r="CT611" s="495"/>
      <c r="CU611" s="497"/>
      <c r="CV611" s="483"/>
      <c r="CW611" s="495"/>
      <c r="CX611" s="495"/>
      <c r="CY611" s="495"/>
      <c r="CZ611" s="496"/>
      <c r="DA611" s="486"/>
      <c r="DB611" s="495"/>
      <c r="DC611" s="495"/>
      <c r="DD611" s="495"/>
      <c r="DE611" s="497"/>
      <c r="DF611" s="924"/>
      <c r="DG611" s="296"/>
      <c r="DH611" s="68"/>
      <c r="DI611" s="504"/>
      <c r="DJ611" s="505"/>
      <c r="DK611" s="505"/>
      <c r="DL611" s="506"/>
      <c r="DM611" s="507"/>
      <c r="DN611" s="507"/>
    </row>
    <row r="612" spans="1:118" ht="15" customHeight="1">
      <c r="A612" s="519"/>
      <c r="B612" s="519"/>
      <c r="C612" s="520"/>
      <c r="D612" s="919"/>
      <c r="E612" s="1068"/>
      <c r="F612" s="1069"/>
      <c r="G612" s="487"/>
      <c r="H612" s="488"/>
      <c r="I612" s="488"/>
      <c r="J612" s="488"/>
      <c r="K612" s="489"/>
      <c r="L612" s="488"/>
      <c r="M612" s="488"/>
      <c r="N612" s="488"/>
      <c r="O612" s="488"/>
      <c r="P612" s="490"/>
      <c r="Q612" s="487"/>
      <c r="R612" s="488"/>
      <c r="S612" s="488"/>
      <c r="T612" s="488"/>
      <c r="U612" s="489"/>
      <c r="V612" s="488"/>
      <c r="W612" s="488"/>
      <c r="X612" s="488"/>
      <c r="Y612" s="488"/>
      <c r="Z612" s="490"/>
      <c r="AA612" s="487"/>
      <c r="AB612" s="488"/>
      <c r="AC612" s="488"/>
      <c r="AD612" s="488"/>
      <c r="AE612" s="489"/>
      <c r="AF612" s="1"/>
      <c r="AG612" s="1"/>
      <c r="AH612" s="487"/>
      <c r="AI612" s="488"/>
      <c r="AJ612" s="488"/>
      <c r="AK612" s="488"/>
      <c r="AL612" s="489"/>
      <c r="AM612" s="487"/>
      <c r="AN612" s="488"/>
      <c r="AO612" s="488"/>
      <c r="AP612" s="488"/>
      <c r="AQ612" s="489"/>
      <c r="AR612" s="488"/>
      <c r="AS612" s="498"/>
      <c r="AT612" s="498"/>
      <c r="AU612" s="498"/>
      <c r="AV612" s="499"/>
      <c r="AW612" s="487"/>
      <c r="AX612" s="498"/>
      <c r="AY612" s="498"/>
      <c r="AZ612" s="498"/>
      <c r="BA612" s="500"/>
      <c r="BB612" s="488"/>
      <c r="BC612" s="488"/>
      <c r="BD612" s="488"/>
      <c r="BE612" s="488"/>
      <c r="BF612" s="490"/>
      <c r="BG612" s="487"/>
      <c r="BH612" s="488"/>
      <c r="BI612" s="488"/>
      <c r="BJ612" s="488"/>
      <c r="BK612" s="489"/>
      <c r="BL612" s="488"/>
      <c r="BM612" s="488"/>
      <c r="BN612" s="488"/>
      <c r="BO612" s="488"/>
      <c r="BP612" s="490"/>
      <c r="BQ612" s="487"/>
      <c r="BR612" s="488"/>
      <c r="BS612" s="488"/>
      <c r="BT612" s="488"/>
      <c r="BU612" s="489"/>
      <c r="BV612" s="487"/>
      <c r="BW612" s="488"/>
      <c r="BX612" s="488"/>
      <c r="BY612" s="488"/>
      <c r="BZ612" s="489"/>
      <c r="CA612" s="26"/>
      <c r="CB612" s="488"/>
      <c r="CC612" s="488"/>
      <c r="CD612" s="488"/>
      <c r="CE612" s="488"/>
      <c r="CF612" s="490"/>
      <c r="CG612" s="487"/>
      <c r="CH612" s="488"/>
      <c r="CI612" s="488"/>
      <c r="CJ612" s="488"/>
      <c r="CK612" s="489"/>
      <c r="CL612" s="488"/>
      <c r="CM612" s="498"/>
      <c r="CN612" s="498"/>
      <c r="CO612" s="498"/>
      <c r="CP612" s="499"/>
      <c r="CQ612" s="487"/>
      <c r="CR612" s="498"/>
      <c r="CS612" s="498"/>
      <c r="CT612" s="498"/>
      <c r="CU612" s="500"/>
      <c r="CV612" s="488"/>
      <c r="CW612" s="498"/>
      <c r="CX612" s="498"/>
      <c r="CY612" s="498"/>
      <c r="CZ612" s="499"/>
      <c r="DA612" s="487"/>
      <c r="DB612" s="498"/>
      <c r="DC612" s="498"/>
      <c r="DD612" s="498"/>
      <c r="DE612" s="500"/>
      <c r="DF612" s="923"/>
      <c r="DG612" s="297"/>
      <c r="DH612" s="69"/>
      <c r="DI612" s="508"/>
      <c r="DJ612" s="509"/>
      <c r="DK612" s="509"/>
      <c r="DL612" s="510"/>
      <c r="DM612" s="511"/>
      <c r="DN612" s="511"/>
    </row>
    <row r="613" spans="1:118" ht="15" customHeight="1">
      <c r="A613" s="519"/>
      <c r="B613" s="519"/>
      <c r="C613" s="520"/>
      <c r="D613" s="919"/>
      <c r="E613" s="1068"/>
      <c r="F613" s="1069"/>
      <c r="G613" s="487"/>
      <c r="H613" s="488"/>
      <c r="I613" s="488"/>
      <c r="J613" s="488"/>
      <c r="K613" s="489"/>
      <c r="L613" s="488"/>
      <c r="M613" s="488"/>
      <c r="N613" s="488"/>
      <c r="O613" s="488"/>
      <c r="P613" s="490"/>
      <c r="Q613" s="487"/>
      <c r="R613" s="488"/>
      <c r="S613" s="488"/>
      <c r="T613" s="488"/>
      <c r="U613" s="489"/>
      <c r="V613" s="488"/>
      <c r="W613" s="488"/>
      <c r="X613" s="488"/>
      <c r="Y613" s="488"/>
      <c r="Z613" s="490"/>
      <c r="AA613" s="487"/>
      <c r="AB613" s="488"/>
      <c r="AC613" s="488"/>
      <c r="AD613" s="488"/>
      <c r="AE613" s="489"/>
      <c r="AF613" s="1"/>
      <c r="AG613" s="1"/>
      <c r="AH613" s="487"/>
      <c r="AI613" s="488"/>
      <c r="AJ613" s="488"/>
      <c r="AK613" s="488"/>
      <c r="AL613" s="489"/>
      <c r="AM613" s="487"/>
      <c r="AN613" s="488"/>
      <c r="AO613" s="488"/>
      <c r="AP613" s="488"/>
      <c r="AQ613" s="489"/>
      <c r="AR613" s="488"/>
      <c r="AS613" s="498"/>
      <c r="AT613" s="498"/>
      <c r="AU613" s="498"/>
      <c r="AV613" s="499"/>
      <c r="AW613" s="487"/>
      <c r="AX613" s="498"/>
      <c r="AY613" s="498"/>
      <c r="AZ613" s="498"/>
      <c r="BA613" s="500"/>
      <c r="BB613" s="488"/>
      <c r="BC613" s="488"/>
      <c r="BD613" s="488"/>
      <c r="BE613" s="488"/>
      <c r="BF613" s="490"/>
      <c r="BG613" s="487"/>
      <c r="BH613" s="488"/>
      <c r="BI613" s="488"/>
      <c r="BJ613" s="488"/>
      <c r="BK613" s="489"/>
      <c r="BL613" s="488"/>
      <c r="BM613" s="488"/>
      <c r="BN613" s="488"/>
      <c r="BO613" s="488"/>
      <c r="BP613" s="490"/>
      <c r="BQ613" s="487"/>
      <c r="BR613" s="488"/>
      <c r="BS613" s="488"/>
      <c r="BT613" s="488"/>
      <c r="BU613" s="489"/>
      <c r="BV613" s="487"/>
      <c r="BW613" s="488"/>
      <c r="BX613" s="488"/>
      <c r="BY613" s="488"/>
      <c r="BZ613" s="489"/>
      <c r="CA613" s="26"/>
      <c r="CB613" s="488"/>
      <c r="CC613" s="488"/>
      <c r="CD613" s="488"/>
      <c r="CE613" s="488"/>
      <c r="CF613" s="490"/>
      <c r="CG613" s="487"/>
      <c r="CH613" s="488"/>
      <c r="CI613" s="488"/>
      <c r="CJ613" s="488"/>
      <c r="CK613" s="489"/>
      <c r="CL613" s="488"/>
      <c r="CM613" s="498"/>
      <c r="CN613" s="498"/>
      <c r="CO613" s="498"/>
      <c r="CP613" s="499"/>
      <c r="CQ613" s="487"/>
      <c r="CR613" s="498"/>
      <c r="CS613" s="498"/>
      <c r="CT613" s="498"/>
      <c r="CU613" s="500"/>
      <c r="CV613" s="488"/>
      <c r="CW613" s="498"/>
      <c r="CX613" s="498"/>
      <c r="CY613" s="498"/>
      <c r="CZ613" s="499"/>
      <c r="DA613" s="487"/>
      <c r="DB613" s="498"/>
      <c r="DC613" s="498"/>
      <c r="DD613" s="498"/>
      <c r="DE613" s="500"/>
      <c r="DF613" s="923"/>
      <c r="DG613" s="297"/>
      <c r="DH613" s="69"/>
      <c r="DI613" s="508"/>
      <c r="DJ613" s="509"/>
      <c r="DK613" s="509"/>
      <c r="DL613" s="510"/>
      <c r="DM613" s="511"/>
      <c r="DN613" s="511"/>
    </row>
    <row r="614" spans="1:118" ht="15" customHeight="1">
      <c r="A614" s="519"/>
      <c r="B614" s="519"/>
      <c r="C614" s="520"/>
      <c r="D614" s="919"/>
      <c r="E614" s="1068"/>
      <c r="F614" s="1069"/>
      <c r="G614" s="487"/>
      <c r="H614" s="488"/>
      <c r="I614" s="488"/>
      <c r="J614" s="488"/>
      <c r="K614" s="489"/>
      <c r="L614" s="488"/>
      <c r="M614" s="488"/>
      <c r="N614" s="488"/>
      <c r="O614" s="488"/>
      <c r="P614" s="490"/>
      <c r="Q614" s="487"/>
      <c r="R614" s="488"/>
      <c r="S614" s="488"/>
      <c r="T614" s="488"/>
      <c r="U614" s="489"/>
      <c r="V614" s="488"/>
      <c r="W614" s="488"/>
      <c r="X614" s="488"/>
      <c r="Y614" s="488"/>
      <c r="Z614" s="490"/>
      <c r="AA614" s="487"/>
      <c r="AB614" s="488"/>
      <c r="AC614" s="488"/>
      <c r="AD614" s="488"/>
      <c r="AE614" s="489"/>
      <c r="AF614" s="1"/>
      <c r="AG614" s="1"/>
      <c r="AH614" s="487"/>
      <c r="AI614" s="488"/>
      <c r="AJ614" s="488"/>
      <c r="AK614" s="488"/>
      <c r="AL614" s="489"/>
      <c r="AM614" s="487"/>
      <c r="AN614" s="488"/>
      <c r="AO614" s="488"/>
      <c r="AP614" s="488"/>
      <c r="AQ614" s="489"/>
      <c r="AR614" s="488"/>
      <c r="AS614" s="498"/>
      <c r="AT614" s="498"/>
      <c r="AU614" s="498"/>
      <c r="AV614" s="499"/>
      <c r="AW614" s="487"/>
      <c r="AX614" s="498"/>
      <c r="AY614" s="498"/>
      <c r="AZ614" s="498"/>
      <c r="BA614" s="500"/>
      <c r="BB614" s="488"/>
      <c r="BC614" s="488"/>
      <c r="BD614" s="488"/>
      <c r="BE614" s="488"/>
      <c r="BF614" s="490"/>
      <c r="BG614" s="487"/>
      <c r="BH614" s="488"/>
      <c r="BI614" s="488"/>
      <c r="BJ614" s="488"/>
      <c r="BK614" s="489"/>
      <c r="BL614" s="488"/>
      <c r="BM614" s="488"/>
      <c r="BN614" s="488"/>
      <c r="BO614" s="488"/>
      <c r="BP614" s="490"/>
      <c r="BQ614" s="487"/>
      <c r="BR614" s="488"/>
      <c r="BS614" s="488"/>
      <c r="BT614" s="488"/>
      <c r="BU614" s="489"/>
      <c r="BV614" s="487"/>
      <c r="BW614" s="488"/>
      <c r="BX614" s="488"/>
      <c r="BY614" s="488"/>
      <c r="BZ614" s="489"/>
      <c r="CA614" s="26"/>
      <c r="CB614" s="488"/>
      <c r="CC614" s="488"/>
      <c r="CD614" s="488"/>
      <c r="CE614" s="488"/>
      <c r="CF614" s="490"/>
      <c r="CG614" s="487"/>
      <c r="CH614" s="488"/>
      <c r="CI614" s="488"/>
      <c r="CJ614" s="488"/>
      <c r="CK614" s="489"/>
      <c r="CL614" s="488"/>
      <c r="CM614" s="498"/>
      <c r="CN614" s="498"/>
      <c r="CO614" s="498"/>
      <c r="CP614" s="499"/>
      <c r="CQ614" s="487"/>
      <c r="CR614" s="498"/>
      <c r="CS614" s="498"/>
      <c r="CT614" s="498"/>
      <c r="CU614" s="500"/>
      <c r="CV614" s="488"/>
      <c r="CW614" s="498"/>
      <c r="CX614" s="498"/>
      <c r="CY614" s="498"/>
      <c r="CZ614" s="499"/>
      <c r="DA614" s="487"/>
      <c r="DB614" s="498"/>
      <c r="DC614" s="498"/>
      <c r="DD614" s="498"/>
      <c r="DE614" s="500"/>
      <c r="DF614" s="923"/>
      <c r="DG614" s="297"/>
      <c r="DH614" s="69"/>
      <c r="DI614" s="508"/>
      <c r="DJ614" s="509"/>
      <c r="DK614" s="509"/>
      <c r="DL614" s="510"/>
      <c r="DM614" s="511"/>
      <c r="DN614" s="511"/>
    </row>
    <row r="615" spans="1:118" ht="15" customHeight="1" thickBot="1">
      <c r="A615" s="522"/>
      <c r="B615" s="522"/>
      <c r="C615" s="523"/>
      <c r="D615" s="920"/>
      <c r="E615" s="1077"/>
      <c r="F615" s="1078"/>
      <c r="G615" s="491"/>
      <c r="H615" s="492"/>
      <c r="I615" s="492"/>
      <c r="J615" s="492"/>
      <c r="K615" s="493"/>
      <c r="L615" s="492"/>
      <c r="M615" s="492"/>
      <c r="N615" s="492"/>
      <c r="O615" s="492"/>
      <c r="P615" s="494"/>
      <c r="Q615" s="491"/>
      <c r="R615" s="492"/>
      <c r="S615" s="492"/>
      <c r="T615" s="492"/>
      <c r="U615" s="493"/>
      <c r="V615" s="492"/>
      <c r="W615" s="492"/>
      <c r="X615" s="492"/>
      <c r="Y615" s="492"/>
      <c r="Z615" s="494"/>
      <c r="AA615" s="491"/>
      <c r="AB615" s="492"/>
      <c r="AC615" s="492"/>
      <c r="AD615" s="492"/>
      <c r="AE615" s="493"/>
      <c r="AF615" s="1"/>
      <c r="AG615" s="1"/>
      <c r="AH615" s="491"/>
      <c r="AI615" s="492"/>
      <c r="AJ615" s="492"/>
      <c r="AK615" s="492"/>
      <c r="AL615" s="493"/>
      <c r="AM615" s="491"/>
      <c r="AN615" s="492"/>
      <c r="AO615" s="492"/>
      <c r="AP615" s="492"/>
      <c r="AQ615" s="493"/>
      <c r="AR615" s="492"/>
      <c r="AS615" s="501"/>
      <c r="AT615" s="501"/>
      <c r="AU615" s="501"/>
      <c r="AV615" s="502"/>
      <c r="AW615" s="491"/>
      <c r="AX615" s="501"/>
      <c r="AY615" s="501"/>
      <c r="AZ615" s="501"/>
      <c r="BA615" s="503"/>
      <c r="BB615" s="492"/>
      <c r="BC615" s="492"/>
      <c r="BD615" s="492"/>
      <c r="BE615" s="492"/>
      <c r="BF615" s="494"/>
      <c r="BG615" s="491"/>
      <c r="BH615" s="492"/>
      <c r="BI615" s="492"/>
      <c r="BJ615" s="492"/>
      <c r="BK615" s="493"/>
      <c r="BL615" s="492"/>
      <c r="BM615" s="492"/>
      <c r="BN615" s="492"/>
      <c r="BO615" s="492"/>
      <c r="BP615" s="494"/>
      <c r="BQ615" s="491"/>
      <c r="BR615" s="492"/>
      <c r="BS615" s="492"/>
      <c r="BT615" s="492"/>
      <c r="BU615" s="493"/>
      <c r="BV615" s="491"/>
      <c r="BW615" s="492"/>
      <c r="BX615" s="492"/>
      <c r="BY615" s="492"/>
      <c r="BZ615" s="493"/>
      <c r="CA615" s="27"/>
      <c r="CB615" s="492"/>
      <c r="CC615" s="492"/>
      <c r="CD615" s="492"/>
      <c r="CE615" s="492"/>
      <c r="CF615" s="494"/>
      <c r="CG615" s="491"/>
      <c r="CH615" s="492"/>
      <c r="CI615" s="492"/>
      <c r="CJ615" s="492"/>
      <c r="CK615" s="493"/>
      <c r="CL615" s="492"/>
      <c r="CM615" s="501"/>
      <c r="CN615" s="501"/>
      <c r="CO615" s="501"/>
      <c r="CP615" s="502"/>
      <c r="CQ615" s="491"/>
      <c r="CR615" s="501"/>
      <c r="CS615" s="501"/>
      <c r="CT615" s="501"/>
      <c r="CU615" s="503"/>
      <c r="CV615" s="492"/>
      <c r="CW615" s="501"/>
      <c r="CX615" s="501"/>
      <c r="CY615" s="501"/>
      <c r="CZ615" s="502"/>
      <c r="DA615" s="491"/>
      <c r="DB615" s="501"/>
      <c r="DC615" s="501"/>
      <c r="DD615" s="501"/>
      <c r="DE615" s="503"/>
      <c r="DF615" s="922"/>
      <c r="DG615" s="298"/>
      <c r="DH615" s="70"/>
      <c r="DI615" s="512"/>
      <c r="DJ615" s="513"/>
      <c r="DK615" s="513"/>
      <c r="DL615" s="514"/>
      <c r="DM615" s="515"/>
      <c r="DN615" s="515"/>
    </row>
    <row r="616" spans="1:118" ht="15" customHeight="1">
      <c r="A616" s="516"/>
      <c r="B616" s="516"/>
      <c r="C616" s="517"/>
      <c r="D616" s="921"/>
      <c r="E616" s="1079"/>
      <c r="F616" s="1080"/>
      <c r="G616" s="486"/>
      <c r="H616" s="483"/>
      <c r="I616" s="483"/>
      <c r="J616" s="483"/>
      <c r="K616" s="484"/>
      <c r="L616" s="483"/>
      <c r="M616" s="483"/>
      <c r="N616" s="483"/>
      <c r="O616" s="483"/>
      <c r="P616" s="485"/>
      <c r="Q616" s="486"/>
      <c r="R616" s="483"/>
      <c r="S616" s="483"/>
      <c r="T616" s="483"/>
      <c r="U616" s="484"/>
      <c r="V616" s="483"/>
      <c r="W616" s="483"/>
      <c r="X616" s="483"/>
      <c r="Y616" s="483"/>
      <c r="Z616" s="485"/>
      <c r="AA616" s="486"/>
      <c r="AB616" s="483"/>
      <c r="AC616" s="483"/>
      <c r="AD616" s="483"/>
      <c r="AE616" s="484"/>
      <c r="AF616" s="1"/>
      <c r="AG616" s="1"/>
      <c r="AH616" s="486"/>
      <c r="AI616" s="483"/>
      <c r="AJ616" s="483"/>
      <c r="AK616" s="483"/>
      <c r="AL616" s="484"/>
      <c r="AM616" s="486"/>
      <c r="AN616" s="483"/>
      <c r="AO616" s="483"/>
      <c r="AP616" s="483"/>
      <c r="AQ616" s="484"/>
      <c r="AR616" s="483"/>
      <c r="AS616" s="495"/>
      <c r="AT616" s="495"/>
      <c r="AU616" s="495"/>
      <c r="AV616" s="496"/>
      <c r="AW616" s="486"/>
      <c r="AX616" s="495"/>
      <c r="AY616" s="495"/>
      <c r="AZ616" s="495"/>
      <c r="BA616" s="497"/>
      <c r="BB616" s="483"/>
      <c r="BC616" s="483"/>
      <c r="BD616" s="483"/>
      <c r="BE616" s="483"/>
      <c r="BF616" s="485"/>
      <c r="BG616" s="486"/>
      <c r="BH616" s="483"/>
      <c r="BI616" s="483"/>
      <c r="BJ616" s="483"/>
      <c r="BK616" s="484"/>
      <c r="BL616" s="483"/>
      <c r="BM616" s="483"/>
      <c r="BN616" s="483"/>
      <c r="BO616" s="483"/>
      <c r="BP616" s="485"/>
      <c r="BQ616" s="486"/>
      <c r="BR616" s="483"/>
      <c r="BS616" s="483"/>
      <c r="BT616" s="483"/>
      <c r="BU616" s="484"/>
      <c r="BV616" s="486"/>
      <c r="BW616" s="483"/>
      <c r="BX616" s="483"/>
      <c r="BY616" s="483"/>
      <c r="BZ616" s="484"/>
      <c r="CA616" s="25"/>
      <c r="CB616" s="483"/>
      <c r="CC616" s="483"/>
      <c r="CD616" s="483"/>
      <c r="CE616" s="483"/>
      <c r="CF616" s="485"/>
      <c r="CG616" s="486"/>
      <c r="CH616" s="483"/>
      <c r="CI616" s="483"/>
      <c r="CJ616" s="483"/>
      <c r="CK616" s="484"/>
      <c r="CL616" s="483"/>
      <c r="CM616" s="495"/>
      <c r="CN616" s="495"/>
      <c r="CO616" s="495"/>
      <c r="CP616" s="496"/>
      <c r="CQ616" s="486"/>
      <c r="CR616" s="495"/>
      <c r="CS616" s="495"/>
      <c r="CT616" s="495"/>
      <c r="CU616" s="497"/>
      <c r="CV616" s="483"/>
      <c r="CW616" s="495"/>
      <c r="CX616" s="495"/>
      <c r="CY616" s="495"/>
      <c r="CZ616" s="496"/>
      <c r="DA616" s="486"/>
      <c r="DB616" s="495"/>
      <c r="DC616" s="495"/>
      <c r="DD616" s="495"/>
      <c r="DE616" s="497"/>
      <c r="DF616" s="924"/>
      <c r="DG616" s="296"/>
      <c r="DH616" s="68"/>
      <c r="DI616" s="504"/>
      <c r="DJ616" s="505"/>
      <c r="DK616" s="505"/>
      <c r="DL616" s="506"/>
      <c r="DM616" s="507"/>
      <c r="DN616" s="507"/>
    </row>
    <row r="617" spans="1:118" ht="15" customHeight="1">
      <c r="A617" s="519"/>
      <c r="B617" s="519"/>
      <c r="C617" s="520"/>
      <c r="D617" s="919"/>
      <c r="E617" s="1068"/>
      <c r="F617" s="1069"/>
      <c r="G617" s="487"/>
      <c r="H617" s="488"/>
      <c r="I617" s="488"/>
      <c r="J617" s="488"/>
      <c r="K617" s="489"/>
      <c r="L617" s="488"/>
      <c r="M617" s="488"/>
      <c r="N617" s="488"/>
      <c r="O617" s="488"/>
      <c r="P617" s="490"/>
      <c r="Q617" s="487"/>
      <c r="R617" s="488"/>
      <c r="S617" s="488"/>
      <c r="T617" s="488"/>
      <c r="U617" s="489"/>
      <c r="V617" s="488"/>
      <c r="W617" s="488"/>
      <c r="X617" s="488"/>
      <c r="Y617" s="488"/>
      <c r="Z617" s="490"/>
      <c r="AA617" s="487"/>
      <c r="AB617" s="488"/>
      <c r="AC617" s="488"/>
      <c r="AD617" s="488"/>
      <c r="AE617" s="489"/>
      <c r="AF617" s="1"/>
      <c r="AG617" s="1"/>
      <c r="AH617" s="487"/>
      <c r="AI617" s="488"/>
      <c r="AJ617" s="488"/>
      <c r="AK617" s="488"/>
      <c r="AL617" s="489"/>
      <c r="AM617" s="487"/>
      <c r="AN617" s="488"/>
      <c r="AO617" s="488"/>
      <c r="AP617" s="488"/>
      <c r="AQ617" s="489"/>
      <c r="AR617" s="488"/>
      <c r="AS617" s="498"/>
      <c r="AT617" s="498"/>
      <c r="AU617" s="498"/>
      <c r="AV617" s="499"/>
      <c r="AW617" s="487"/>
      <c r="AX617" s="498"/>
      <c r="AY617" s="498"/>
      <c r="AZ617" s="498"/>
      <c r="BA617" s="500"/>
      <c r="BB617" s="488"/>
      <c r="BC617" s="488"/>
      <c r="BD617" s="488"/>
      <c r="BE617" s="488"/>
      <c r="BF617" s="490"/>
      <c r="BG617" s="487"/>
      <c r="BH617" s="488"/>
      <c r="BI617" s="488"/>
      <c r="BJ617" s="488"/>
      <c r="BK617" s="489"/>
      <c r="BL617" s="488"/>
      <c r="BM617" s="488"/>
      <c r="BN617" s="488"/>
      <c r="BO617" s="488"/>
      <c r="BP617" s="490"/>
      <c r="BQ617" s="487"/>
      <c r="BR617" s="488"/>
      <c r="BS617" s="488"/>
      <c r="BT617" s="488"/>
      <c r="BU617" s="489"/>
      <c r="BV617" s="487"/>
      <c r="BW617" s="488"/>
      <c r="BX617" s="488"/>
      <c r="BY617" s="488"/>
      <c r="BZ617" s="489"/>
      <c r="CA617" s="26"/>
      <c r="CB617" s="488"/>
      <c r="CC617" s="488"/>
      <c r="CD617" s="488"/>
      <c r="CE617" s="488"/>
      <c r="CF617" s="490"/>
      <c r="CG617" s="487"/>
      <c r="CH617" s="488"/>
      <c r="CI617" s="488"/>
      <c r="CJ617" s="488"/>
      <c r="CK617" s="489"/>
      <c r="CL617" s="488"/>
      <c r="CM617" s="498"/>
      <c r="CN617" s="498"/>
      <c r="CO617" s="498"/>
      <c r="CP617" s="499"/>
      <c r="CQ617" s="487"/>
      <c r="CR617" s="498"/>
      <c r="CS617" s="498"/>
      <c r="CT617" s="498"/>
      <c r="CU617" s="500"/>
      <c r="CV617" s="488"/>
      <c r="CW617" s="498"/>
      <c r="CX617" s="498"/>
      <c r="CY617" s="498"/>
      <c r="CZ617" s="499"/>
      <c r="DA617" s="487"/>
      <c r="DB617" s="498"/>
      <c r="DC617" s="498"/>
      <c r="DD617" s="498"/>
      <c r="DE617" s="500"/>
      <c r="DF617" s="923"/>
      <c r="DG617" s="297"/>
      <c r="DH617" s="69"/>
      <c r="DI617" s="508"/>
      <c r="DJ617" s="509"/>
      <c r="DK617" s="509"/>
      <c r="DL617" s="510"/>
      <c r="DM617" s="511"/>
      <c r="DN617" s="511"/>
    </row>
    <row r="618" spans="1:118" ht="15" customHeight="1">
      <c r="A618" s="519"/>
      <c r="B618" s="519"/>
      <c r="C618" s="520"/>
      <c r="D618" s="919"/>
      <c r="E618" s="1068"/>
      <c r="F618" s="1069"/>
      <c r="G618" s="487"/>
      <c r="H618" s="488"/>
      <c r="I618" s="488"/>
      <c r="J618" s="488"/>
      <c r="K618" s="489"/>
      <c r="L618" s="488"/>
      <c r="M618" s="488"/>
      <c r="N618" s="488"/>
      <c r="O618" s="488"/>
      <c r="P618" s="490"/>
      <c r="Q618" s="487"/>
      <c r="R618" s="488"/>
      <c r="S618" s="488"/>
      <c r="T618" s="488"/>
      <c r="U618" s="489"/>
      <c r="V618" s="488"/>
      <c r="W618" s="488"/>
      <c r="X618" s="488"/>
      <c r="Y618" s="488"/>
      <c r="Z618" s="490"/>
      <c r="AA618" s="487"/>
      <c r="AB618" s="488"/>
      <c r="AC618" s="488"/>
      <c r="AD618" s="488"/>
      <c r="AE618" s="489"/>
      <c r="AF618" s="1"/>
      <c r="AG618" s="1"/>
      <c r="AH618" s="487"/>
      <c r="AI618" s="488"/>
      <c r="AJ618" s="488"/>
      <c r="AK618" s="488"/>
      <c r="AL618" s="489"/>
      <c r="AM618" s="487"/>
      <c r="AN618" s="488"/>
      <c r="AO618" s="488"/>
      <c r="AP618" s="488"/>
      <c r="AQ618" s="489"/>
      <c r="AR618" s="488"/>
      <c r="AS618" s="498"/>
      <c r="AT618" s="498"/>
      <c r="AU618" s="498"/>
      <c r="AV618" s="499"/>
      <c r="AW618" s="487"/>
      <c r="AX618" s="498"/>
      <c r="AY618" s="498"/>
      <c r="AZ618" s="498"/>
      <c r="BA618" s="500"/>
      <c r="BB618" s="488"/>
      <c r="BC618" s="488"/>
      <c r="BD618" s="488"/>
      <c r="BE618" s="488"/>
      <c r="BF618" s="490"/>
      <c r="BG618" s="487"/>
      <c r="BH618" s="488"/>
      <c r="BI618" s="488"/>
      <c r="BJ618" s="488"/>
      <c r="BK618" s="489"/>
      <c r="BL618" s="488"/>
      <c r="BM618" s="488"/>
      <c r="BN618" s="488"/>
      <c r="BO618" s="488"/>
      <c r="BP618" s="490"/>
      <c r="BQ618" s="487"/>
      <c r="BR618" s="488"/>
      <c r="BS618" s="488"/>
      <c r="BT618" s="488"/>
      <c r="BU618" s="489"/>
      <c r="BV618" s="487"/>
      <c r="BW618" s="488"/>
      <c r="BX618" s="488"/>
      <c r="BY618" s="488"/>
      <c r="BZ618" s="489"/>
      <c r="CA618" s="26"/>
      <c r="CB618" s="488"/>
      <c r="CC618" s="488"/>
      <c r="CD618" s="488"/>
      <c r="CE618" s="488"/>
      <c r="CF618" s="490"/>
      <c r="CG618" s="487"/>
      <c r="CH618" s="488"/>
      <c r="CI618" s="488"/>
      <c r="CJ618" s="488"/>
      <c r="CK618" s="489"/>
      <c r="CL618" s="488"/>
      <c r="CM618" s="498"/>
      <c r="CN618" s="498"/>
      <c r="CO618" s="498"/>
      <c r="CP618" s="499"/>
      <c r="CQ618" s="487"/>
      <c r="CR618" s="498"/>
      <c r="CS618" s="498"/>
      <c r="CT618" s="498"/>
      <c r="CU618" s="500"/>
      <c r="CV618" s="488"/>
      <c r="CW618" s="498"/>
      <c r="CX618" s="498"/>
      <c r="CY618" s="498"/>
      <c r="CZ618" s="499"/>
      <c r="DA618" s="487"/>
      <c r="DB618" s="498"/>
      <c r="DC618" s="498"/>
      <c r="DD618" s="498"/>
      <c r="DE618" s="500"/>
      <c r="DF618" s="923"/>
      <c r="DG618" s="297"/>
      <c r="DH618" s="69"/>
      <c r="DI618" s="508"/>
      <c r="DJ618" s="509"/>
      <c r="DK618" s="509"/>
      <c r="DL618" s="510"/>
      <c r="DM618" s="511"/>
      <c r="DN618" s="511"/>
    </row>
    <row r="619" spans="1:118" ht="15" customHeight="1">
      <c r="A619" s="519"/>
      <c r="B619" s="519"/>
      <c r="C619" s="520"/>
      <c r="D619" s="919"/>
      <c r="E619" s="1068"/>
      <c r="F619" s="1069"/>
      <c r="G619" s="487"/>
      <c r="H619" s="488"/>
      <c r="I619" s="488"/>
      <c r="J619" s="488"/>
      <c r="K619" s="489"/>
      <c r="L619" s="488"/>
      <c r="M619" s="488"/>
      <c r="N619" s="488"/>
      <c r="O619" s="488"/>
      <c r="P619" s="490"/>
      <c r="Q619" s="487"/>
      <c r="R619" s="488"/>
      <c r="S619" s="488"/>
      <c r="T619" s="488"/>
      <c r="U619" s="489"/>
      <c r="V619" s="488"/>
      <c r="W619" s="488"/>
      <c r="X619" s="488"/>
      <c r="Y619" s="488"/>
      <c r="Z619" s="490"/>
      <c r="AA619" s="487"/>
      <c r="AB619" s="488"/>
      <c r="AC619" s="488"/>
      <c r="AD619" s="488"/>
      <c r="AE619" s="489"/>
      <c r="AF619" s="1"/>
      <c r="AG619" s="1"/>
      <c r="AH619" s="487"/>
      <c r="AI619" s="488"/>
      <c r="AJ619" s="488"/>
      <c r="AK619" s="488"/>
      <c r="AL619" s="489"/>
      <c r="AM619" s="487"/>
      <c r="AN619" s="488"/>
      <c r="AO619" s="488"/>
      <c r="AP619" s="488"/>
      <c r="AQ619" s="489"/>
      <c r="AR619" s="488"/>
      <c r="AS619" s="498"/>
      <c r="AT619" s="498"/>
      <c r="AU619" s="498"/>
      <c r="AV619" s="499"/>
      <c r="AW619" s="487"/>
      <c r="AX619" s="498"/>
      <c r="AY619" s="498"/>
      <c r="AZ619" s="498"/>
      <c r="BA619" s="500"/>
      <c r="BB619" s="488"/>
      <c r="BC619" s="488"/>
      <c r="BD619" s="488"/>
      <c r="BE619" s="488"/>
      <c r="BF619" s="490"/>
      <c r="BG619" s="487"/>
      <c r="BH619" s="488"/>
      <c r="BI619" s="488"/>
      <c r="BJ619" s="488"/>
      <c r="BK619" s="489"/>
      <c r="BL619" s="488"/>
      <c r="BM619" s="488"/>
      <c r="BN619" s="488"/>
      <c r="BO619" s="488"/>
      <c r="BP619" s="490"/>
      <c r="BQ619" s="487"/>
      <c r="BR619" s="488"/>
      <c r="BS619" s="488"/>
      <c r="BT619" s="488"/>
      <c r="BU619" s="489"/>
      <c r="BV619" s="487"/>
      <c r="BW619" s="488"/>
      <c r="BX619" s="488"/>
      <c r="BY619" s="488"/>
      <c r="BZ619" s="489"/>
      <c r="CA619" s="26"/>
      <c r="CB619" s="488"/>
      <c r="CC619" s="488"/>
      <c r="CD619" s="488"/>
      <c r="CE619" s="488"/>
      <c r="CF619" s="490"/>
      <c r="CG619" s="487"/>
      <c r="CH619" s="488"/>
      <c r="CI619" s="488"/>
      <c r="CJ619" s="488"/>
      <c r="CK619" s="489"/>
      <c r="CL619" s="488"/>
      <c r="CM619" s="498"/>
      <c r="CN619" s="498"/>
      <c r="CO619" s="498"/>
      <c r="CP619" s="499"/>
      <c r="CQ619" s="487"/>
      <c r="CR619" s="498"/>
      <c r="CS619" s="498"/>
      <c r="CT619" s="498"/>
      <c r="CU619" s="500"/>
      <c r="CV619" s="488"/>
      <c r="CW619" s="498"/>
      <c r="CX619" s="498"/>
      <c r="CY619" s="498"/>
      <c r="CZ619" s="499"/>
      <c r="DA619" s="487"/>
      <c r="DB619" s="498"/>
      <c r="DC619" s="498"/>
      <c r="DD619" s="498"/>
      <c r="DE619" s="500"/>
      <c r="DF619" s="923"/>
      <c r="DG619" s="297"/>
      <c r="DH619" s="69"/>
      <c r="DI619" s="508"/>
      <c r="DJ619" s="509"/>
      <c r="DK619" s="509"/>
      <c r="DL619" s="510"/>
      <c r="DM619" s="511"/>
      <c r="DN619" s="511"/>
    </row>
    <row r="620" spans="1:118" ht="15" customHeight="1" thickBot="1">
      <c r="A620" s="522"/>
      <c r="B620" s="522"/>
      <c r="C620" s="523"/>
      <c r="D620" s="920"/>
      <c r="E620" s="1077"/>
      <c r="F620" s="1078"/>
      <c r="G620" s="491"/>
      <c r="H620" s="492"/>
      <c r="I620" s="492"/>
      <c r="J620" s="492"/>
      <c r="K620" s="493"/>
      <c r="L620" s="492"/>
      <c r="M620" s="492"/>
      <c r="N620" s="492"/>
      <c r="O620" s="492"/>
      <c r="P620" s="494"/>
      <c r="Q620" s="491"/>
      <c r="R620" s="492"/>
      <c r="S620" s="492"/>
      <c r="T620" s="492"/>
      <c r="U620" s="493"/>
      <c r="V620" s="492"/>
      <c r="W620" s="492"/>
      <c r="X620" s="492"/>
      <c r="Y620" s="492"/>
      <c r="Z620" s="494"/>
      <c r="AA620" s="491"/>
      <c r="AB620" s="492"/>
      <c r="AC620" s="492"/>
      <c r="AD620" s="492"/>
      <c r="AE620" s="493"/>
      <c r="AF620" s="1"/>
      <c r="AG620" s="1"/>
      <c r="AH620" s="491"/>
      <c r="AI620" s="492"/>
      <c r="AJ620" s="492"/>
      <c r="AK620" s="492"/>
      <c r="AL620" s="493"/>
      <c r="AM620" s="491"/>
      <c r="AN620" s="492"/>
      <c r="AO620" s="492"/>
      <c r="AP620" s="492"/>
      <c r="AQ620" s="493"/>
      <c r="AR620" s="492"/>
      <c r="AS620" s="501"/>
      <c r="AT620" s="501"/>
      <c r="AU620" s="501"/>
      <c r="AV620" s="502"/>
      <c r="AW620" s="491"/>
      <c r="AX620" s="501"/>
      <c r="AY620" s="501"/>
      <c r="AZ620" s="501"/>
      <c r="BA620" s="503"/>
      <c r="BB620" s="492"/>
      <c r="BC620" s="492"/>
      <c r="BD620" s="492"/>
      <c r="BE620" s="492"/>
      <c r="BF620" s="494"/>
      <c r="BG620" s="491"/>
      <c r="BH620" s="492"/>
      <c r="BI620" s="492"/>
      <c r="BJ620" s="492"/>
      <c r="BK620" s="493"/>
      <c r="BL620" s="492"/>
      <c r="BM620" s="492"/>
      <c r="BN620" s="492"/>
      <c r="BO620" s="492"/>
      <c r="BP620" s="494"/>
      <c r="BQ620" s="491"/>
      <c r="BR620" s="492"/>
      <c r="BS620" s="492"/>
      <c r="BT620" s="492"/>
      <c r="BU620" s="493"/>
      <c r="BV620" s="491"/>
      <c r="BW620" s="492"/>
      <c r="BX620" s="492"/>
      <c r="BY620" s="492"/>
      <c r="BZ620" s="493"/>
      <c r="CA620" s="27"/>
      <c r="CB620" s="492"/>
      <c r="CC620" s="492"/>
      <c r="CD620" s="492"/>
      <c r="CE620" s="492"/>
      <c r="CF620" s="494"/>
      <c r="CG620" s="491"/>
      <c r="CH620" s="492"/>
      <c r="CI620" s="492"/>
      <c r="CJ620" s="492"/>
      <c r="CK620" s="493"/>
      <c r="CL620" s="492"/>
      <c r="CM620" s="501"/>
      <c r="CN620" s="501"/>
      <c r="CO620" s="501"/>
      <c r="CP620" s="502"/>
      <c r="CQ620" s="491"/>
      <c r="CR620" s="501"/>
      <c r="CS620" s="501"/>
      <c r="CT620" s="501"/>
      <c r="CU620" s="503"/>
      <c r="CV620" s="492"/>
      <c r="CW620" s="501"/>
      <c r="CX620" s="501"/>
      <c r="CY620" s="501"/>
      <c r="CZ620" s="502"/>
      <c r="DA620" s="491"/>
      <c r="DB620" s="501"/>
      <c r="DC620" s="501"/>
      <c r="DD620" s="501"/>
      <c r="DE620" s="503"/>
      <c r="DF620" s="922"/>
      <c r="DG620" s="298"/>
      <c r="DH620" s="70"/>
      <c r="DI620" s="512"/>
      <c r="DJ620" s="513"/>
      <c r="DK620" s="513"/>
      <c r="DL620" s="514"/>
      <c r="DM620" s="515"/>
      <c r="DN620" s="515"/>
    </row>
    <row r="621" spans="1:118" ht="15" customHeight="1">
      <c r="A621" s="516"/>
      <c r="B621" s="516"/>
      <c r="C621" s="517"/>
      <c r="D621" s="921"/>
      <c r="E621" s="1079"/>
      <c r="F621" s="1080"/>
      <c r="G621" s="486"/>
      <c r="H621" s="483"/>
      <c r="I621" s="483"/>
      <c r="J621" s="483"/>
      <c r="K621" s="484"/>
      <c r="L621" s="483"/>
      <c r="M621" s="483"/>
      <c r="N621" s="483"/>
      <c r="O621" s="483"/>
      <c r="P621" s="485"/>
      <c r="Q621" s="486"/>
      <c r="R621" s="483"/>
      <c r="S621" s="483"/>
      <c r="T621" s="483"/>
      <c r="U621" s="484"/>
      <c r="V621" s="483"/>
      <c r="W621" s="483"/>
      <c r="X621" s="483"/>
      <c r="Y621" s="483"/>
      <c r="Z621" s="485"/>
      <c r="AA621" s="486"/>
      <c r="AB621" s="483"/>
      <c r="AC621" s="483"/>
      <c r="AD621" s="483"/>
      <c r="AE621" s="484"/>
      <c r="AF621" s="1"/>
      <c r="AG621" s="1"/>
      <c r="AH621" s="486"/>
      <c r="AI621" s="483"/>
      <c r="AJ621" s="483"/>
      <c r="AK621" s="483"/>
      <c r="AL621" s="484"/>
      <c r="AM621" s="486"/>
      <c r="AN621" s="483"/>
      <c r="AO621" s="483"/>
      <c r="AP621" s="483"/>
      <c r="AQ621" s="484"/>
      <c r="AR621" s="483"/>
      <c r="AS621" s="495"/>
      <c r="AT621" s="495"/>
      <c r="AU621" s="495"/>
      <c r="AV621" s="496"/>
      <c r="AW621" s="486"/>
      <c r="AX621" s="495"/>
      <c r="AY621" s="495"/>
      <c r="AZ621" s="495"/>
      <c r="BA621" s="497"/>
      <c r="BB621" s="483"/>
      <c r="BC621" s="483"/>
      <c r="BD621" s="483"/>
      <c r="BE621" s="483"/>
      <c r="BF621" s="485"/>
      <c r="BG621" s="486"/>
      <c r="BH621" s="483"/>
      <c r="BI621" s="483"/>
      <c r="BJ621" s="483"/>
      <c r="BK621" s="484"/>
      <c r="BL621" s="483"/>
      <c r="BM621" s="483"/>
      <c r="BN621" s="483"/>
      <c r="BO621" s="483"/>
      <c r="BP621" s="485"/>
      <c r="BQ621" s="486"/>
      <c r="BR621" s="483"/>
      <c r="BS621" s="483"/>
      <c r="BT621" s="483"/>
      <c r="BU621" s="484"/>
      <c r="BV621" s="486"/>
      <c r="BW621" s="483"/>
      <c r="BX621" s="483"/>
      <c r="BY621" s="483"/>
      <c r="BZ621" s="484"/>
      <c r="CA621" s="25"/>
      <c r="CB621" s="483"/>
      <c r="CC621" s="483"/>
      <c r="CD621" s="483"/>
      <c r="CE621" s="483"/>
      <c r="CF621" s="485"/>
      <c r="CG621" s="486"/>
      <c r="CH621" s="483"/>
      <c r="CI621" s="483"/>
      <c r="CJ621" s="483"/>
      <c r="CK621" s="484"/>
      <c r="CL621" s="483"/>
      <c r="CM621" s="495"/>
      <c r="CN621" s="495"/>
      <c r="CO621" s="495"/>
      <c r="CP621" s="496"/>
      <c r="CQ621" s="486"/>
      <c r="CR621" s="495"/>
      <c r="CS621" s="495"/>
      <c r="CT621" s="495"/>
      <c r="CU621" s="497"/>
      <c r="CV621" s="483"/>
      <c r="CW621" s="495"/>
      <c r="CX621" s="495"/>
      <c r="CY621" s="495"/>
      <c r="CZ621" s="496"/>
      <c r="DA621" s="486"/>
      <c r="DB621" s="495"/>
      <c r="DC621" s="495"/>
      <c r="DD621" s="495"/>
      <c r="DE621" s="497"/>
      <c r="DF621" s="924"/>
      <c r="DG621" s="296"/>
      <c r="DH621" s="68"/>
      <c r="DI621" s="504"/>
      <c r="DJ621" s="505"/>
      <c r="DK621" s="505"/>
      <c r="DL621" s="506"/>
      <c r="DM621" s="507"/>
      <c r="DN621" s="507"/>
    </row>
    <row r="622" spans="1:118" ht="15" customHeight="1">
      <c r="A622" s="519"/>
      <c r="B622" s="519"/>
      <c r="C622" s="520"/>
      <c r="D622" s="919"/>
      <c r="E622" s="1068"/>
      <c r="F622" s="1069"/>
      <c r="G622" s="487"/>
      <c r="H622" s="488"/>
      <c r="I622" s="488"/>
      <c r="J622" s="488"/>
      <c r="K622" s="489"/>
      <c r="L622" s="488"/>
      <c r="M622" s="488"/>
      <c r="N622" s="488"/>
      <c r="O622" s="488"/>
      <c r="P622" s="490"/>
      <c r="Q622" s="487"/>
      <c r="R622" s="488"/>
      <c r="S622" s="488"/>
      <c r="T622" s="488"/>
      <c r="U622" s="489"/>
      <c r="V622" s="488"/>
      <c r="W622" s="488"/>
      <c r="X622" s="488"/>
      <c r="Y622" s="488"/>
      <c r="Z622" s="490"/>
      <c r="AA622" s="487"/>
      <c r="AB622" s="488"/>
      <c r="AC622" s="488"/>
      <c r="AD622" s="488"/>
      <c r="AE622" s="489"/>
      <c r="AF622" s="1"/>
      <c r="AG622" s="1"/>
      <c r="AH622" s="487"/>
      <c r="AI622" s="488"/>
      <c r="AJ622" s="488"/>
      <c r="AK622" s="488"/>
      <c r="AL622" s="489"/>
      <c r="AM622" s="487"/>
      <c r="AN622" s="488"/>
      <c r="AO622" s="488"/>
      <c r="AP622" s="488"/>
      <c r="AQ622" s="489"/>
      <c r="AR622" s="488"/>
      <c r="AS622" s="498"/>
      <c r="AT622" s="498"/>
      <c r="AU622" s="498"/>
      <c r="AV622" s="499"/>
      <c r="AW622" s="487"/>
      <c r="AX622" s="498"/>
      <c r="AY622" s="498"/>
      <c r="AZ622" s="498"/>
      <c r="BA622" s="500"/>
      <c r="BB622" s="488"/>
      <c r="BC622" s="488"/>
      <c r="BD622" s="488"/>
      <c r="BE622" s="488"/>
      <c r="BF622" s="490"/>
      <c r="BG622" s="487"/>
      <c r="BH622" s="488"/>
      <c r="BI622" s="488"/>
      <c r="BJ622" s="488"/>
      <c r="BK622" s="489"/>
      <c r="BL622" s="488"/>
      <c r="BM622" s="488"/>
      <c r="BN622" s="488"/>
      <c r="BO622" s="488"/>
      <c r="BP622" s="490"/>
      <c r="BQ622" s="487"/>
      <c r="BR622" s="488"/>
      <c r="BS622" s="488"/>
      <c r="BT622" s="488"/>
      <c r="BU622" s="489"/>
      <c r="BV622" s="487"/>
      <c r="BW622" s="488"/>
      <c r="BX622" s="488"/>
      <c r="BY622" s="488"/>
      <c r="BZ622" s="489"/>
      <c r="CA622" s="26"/>
      <c r="CB622" s="488"/>
      <c r="CC622" s="488"/>
      <c r="CD622" s="488"/>
      <c r="CE622" s="488"/>
      <c r="CF622" s="490"/>
      <c r="CG622" s="487"/>
      <c r="CH622" s="488"/>
      <c r="CI622" s="488"/>
      <c r="CJ622" s="488"/>
      <c r="CK622" s="489"/>
      <c r="CL622" s="488"/>
      <c r="CM622" s="498"/>
      <c r="CN622" s="498"/>
      <c r="CO622" s="498"/>
      <c r="CP622" s="499"/>
      <c r="CQ622" s="487"/>
      <c r="CR622" s="498"/>
      <c r="CS622" s="498"/>
      <c r="CT622" s="498"/>
      <c r="CU622" s="500"/>
      <c r="CV622" s="488"/>
      <c r="CW622" s="498"/>
      <c r="CX622" s="498"/>
      <c r="CY622" s="498"/>
      <c r="CZ622" s="499"/>
      <c r="DA622" s="487"/>
      <c r="DB622" s="498"/>
      <c r="DC622" s="498"/>
      <c r="DD622" s="498"/>
      <c r="DE622" s="500"/>
      <c r="DF622" s="923"/>
      <c r="DG622" s="297"/>
      <c r="DH622" s="69"/>
      <c r="DI622" s="508"/>
      <c r="DJ622" s="509"/>
      <c r="DK622" s="509"/>
      <c r="DL622" s="510"/>
      <c r="DM622" s="511"/>
      <c r="DN622" s="511"/>
    </row>
    <row r="623" spans="1:118" ht="15" customHeight="1">
      <c r="A623" s="519"/>
      <c r="B623" s="519"/>
      <c r="C623" s="520"/>
      <c r="D623" s="919"/>
      <c r="E623" s="1068"/>
      <c r="F623" s="1069"/>
      <c r="G623" s="487"/>
      <c r="H623" s="488"/>
      <c r="I623" s="488"/>
      <c r="J623" s="488"/>
      <c r="K623" s="489"/>
      <c r="L623" s="488"/>
      <c r="M623" s="488"/>
      <c r="N623" s="488"/>
      <c r="O623" s="488"/>
      <c r="P623" s="490"/>
      <c r="Q623" s="487"/>
      <c r="R623" s="488"/>
      <c r="S623" s="488"/>
      <c r="T623" s="488"/>
      <c r="U623" s="489"/>
      <c r="V623" s="488"/>
      <c r="W623" s="488"/>
      <c r="X623" s="488"/>
      <c r="Y623" s="488"/>
      <c r="Z623" s="490"/>
      <c r="AA623" s="487"/>
      <c r="AB623" s="488"/>
      <c r="AC623" s="488"/>
      <c r="AD623" s="488"/>
      <c r="AE623" s="489"/>
      <c r="AF623" s="1"/>
      <c r="AG623" s="1"/>
      <c r="AH623" s="487"/>
      <c r="AI623" s="488"/>
      <c r="AJ623" s="488"/>
      <c r="AK623" s="488"/>
      <c r="AL623" s="489"/>
      <c r="AM623" s="487"/>
      <c r="AN623" s="488"/>
      <c r="AO623" s="488"/>
      <c r="AP623" s="488"/>
      <c r="AQ623" s="489"/>
      <c r="AR623" s="488"/>
      <c r="AS623" s="498"/>
      <c r="AT623" s="498"/>
      <c r="AU623" s="498"/>
      <c r="AV623" s="499"/>
      <c r="AW623" s="487"/>
      <c r="AX623" s="498"/>
      <c r="AY623" s="498"/>
      <c r="AZ623" s="498"/>
      <c r="BA623" s="500"/>
      <c r="BB623" s="488"/>
      <c r="BC623" s="488"/>
      <c r="BD623" s="488"/>
      <c r="BE623" s="488"/>
      <c r="BF623" s="490"/>
      <c r="BG623" s="487"/>
      <c r="BH623" s="488"/>
      <c r="BI623" s="488"/>
      <c r="BJ623" s="488"/>
      <c r="BK623" s="489"/>
      <c r="BL623" s="488"/>
      <c r="BM623" s="488"/>
      <c r="BN623" s="488"/>
      <c r="BO623" s="488"/>
      <c r="BP623" s="490"/>
      <c r="BQ623" s="487"/>
      <c r="BR623" s="488"/>
      <c r="BS623" s="488"/>
      <c r="BT623" s="488"/>
      <c r="BU623" s="489"/>
      <c r="BV623" s="487"/>
      <c r="BW623" s="488"/>
      <c r="BX623" s="488"/>
      <c r="BY623" s="488"/>
      <c r="BZ623" s="489"/>
      <c r="CA623" s="26"/>
      <c r="CB623" s="488"/>
      <c r="CC623" s="488"/>
      <c r="CD623" s="488"/>
      <c r="CE623" s="488"/>
      <c r="CF623" s="490"/>
      <c r="CG623" s="487"/>
      <c r="CH623" s="488"/>
      <c r="CI623" s="488"/>
      <c r="CJ623" s="488"/>
      <c r="CK623" s="489"/>
      <c r="CL623" s="488"/>
      <c r="CM623" s="498"/>
      <c r="CN623" s="498"/>
      <c r="CO623" s="498"/>
      <c r="CP623" s="499"/>
      <c r="CQ623" s="487"/>
      <c r="CR623" s="498"/>
      <c r="CS623" s="498"/>
      <c r="CT623" s="498"/>
      <c r="CU623" s="500"/>
      <c r="CV623" s="488"/>
      <c r="CW623" s="498"/>
      <c r="CX623" s="498"/>
      <c r="CY623" s="498"/>
      <c r="CZ623" s="499"/>
      <c r="DA623" s="487"/>
      <c r="DB623" s="498"/>
      <c r="DC623" s="498"/>
      <c r="DD623" s="498"/>
      <c r="DE623" s="500"/>
      <c r="DF623" s="923"/>
      <c r="DG623" s="297"/>
      <c r="DH623" s="69"/>
      <c r="DI623" s="508"/>
      <c r="DJ623" s="509"/>
      <c r="DK623" s="509"/>
      <c r="DL623" s="510"/>
      <c r="DM623" s="511"/>
      <c r="DN623" s="511"/>
    </row>
    <row r="624" spans="1:118" ht="15" customHeight="1">
      <c r="A624" s="519"/>
      <c r="B624" s="519"/>
      <c r="C624" s="520"/>
      <c r="D624" s="919"/>
      <c r="E624" s="1068"/>
      <c r="F624" s="1069"/>
      <c r="G624" s="487"/>
      <c r="H624" s="488"/>
      <c r="I624" s="488"/>
      <c r="J624" s="488"/>
      <c r="K624" s="489"/>
      <c r="L624" s="488"/>
      <c r="M624" s="488"/>
      <c r="N624" s="488"/>
      <c r="O624" s="488"/>
      <c r="P624" s="490"/>
      <c r="Q624" s="487"/>
      <c r="R624" s="488"/>
      <c r="S624" s="488"/>
      <c r="T624" s="488"/>
      <c r="U624" s="489"/>
      <c r="V624" s="488"/>
      <c r="W624" s="488"/>
      <c r="X624" s="488"/>
      <c r="Y624" s="488"/>
      <c r="Z624" s="490"/>
      <c r="AA624" s="487"/>
      <c r="AB624" s="488"/>
      <c r="AC624" s="488"/>
      <c r="AD624" s="488"/>
      <c r="AE624" s="489"/>
      <c r="AF624" s="1"/>
      <c r="AG624" s="1"/>
      <c r="AH624" s="487"/>
      <c r="AI624" s="488"/>
      <c r="AJ624" s="488"/>
      <c r="AK624" s="488"/>
      <c r="AL624" s="489"/>
      <c r="AM624" s="487"/>
      <c r="AN624" s="488"/>
      <c r="AO624" s="488"/>
      <c r="AP624" s="488"/>
      <c r="AQ624" s="489"/>
      <c r="AR624" s="488"/>
      <c r="AS624" s="498"/>
      <c r="AT624" s="498"/>
      <c r="AU624" s="498"/>
      <c r="AV624" s="499"/>
      <c r="AW624" s="487"/>
      <c r="AX624" s="498"/>
      <c r="AY624" s="498"/>
      <c r="AZ624" s="498"/>
      <c r="BA624" s="500"/>
      <c r="BB624" s="488"/>
      <c r="BC624" s="488"/>
      <c r="BD624" s="488"/>
      <c r="BE624" s="488"/>
      <c r="BF624" s="490"/>
      <c r="BG624" s="487"/>
      <c r="BH624" s="488"/>
      <c r="BI624" s="488"/>
      <c r="BJ624" s="488"/>
      <c r="BK624" s="489"/>
      <c r="BL624" s="488"/>
      <c r="BM624" s="488"/>
      <c r="BN624" s="488"/>
      <c r="BO624" s="488"/>
      <c r="BP624" s="490"/>
      <c r="BQ624" s="487"/>
      <c r="BR624" s="488"/>
      <c r="BS624" s="488"/>
      <c r="BT624" s="488"/>
      <c r="BU624" s="489"/>
      <c r="BV624" s="487"/>
      <c r="BW624" s="488"/>
      <c r="BX624" s="488"/>
      <c r="BY624" s="488"/>
      <c r="BZ624" s="489"/>
      <c r="CA624" s="26"/>
      <c r="CB624" s="488"/>
      <c r="CC624" s="488"/>
      <c r="CD624" s="488"/>
      <c r="CE624" s="488"/>
      <c r="CF624" s="490"/>
      <c r="CG624" s="487"/>
      <c r="CH624" s="488"/>
      <c r="CI624" s="488"/>
      <c r="CJ624" s="488"/>
      <c r="CK624" s="489"/>
      <c r="CL624" s="488"/>
      <c r="CM624" s="498"/>
      <c r="CN624" s="498"/>
      <c r="CO624" s="498"/>
      <c r="CP624" s="499"/>
      <c r="CQ624" s="487"/>
      <c r="CR624" s="498"/>
      <c r="CS624" s="498"/>
      <c r="CT624" s="498"/>
      <c r="CU624" s="500"/>
      <c r="CV624" s="488"/>
      <c r="CW624" s="498"/>
      <c r="CX624" s="498"/>
      <c r="CY624" s="498"/>
      <c r="CZ624" s="499"/>
      <c r="DA624" s="487"/>
      <c r="DB624" s="498"/>
      <c r="DC624" s="498"/>
      <c r="DD624" s="498"/>
      <c r="DE624" s="500"/>
      <c r="DF624" s="923"/>
      <c r="DG624" s="297"/>
      <c r="DH624" s="69"/>
      <c r="DI624" s="508"/>
      <c r="DJ624" s="509"/>
      <c r="DK624" s="509"/>
      <c r="DL624" s="510"/>
      <c r="DM624" s="511"/>
      <c r="DN624" s="511"/>
    </row>
    <row r="625" spans="1:118" ht="15" customHeight="1" thickBot="1">
      <c r="A625" s="522"/>
      <c r="B625" s="522"/>
      <c r="C625" s="523"/>
      <c r="D625" s="920"/>
      <c r="E625" s="1077"/>
      <c r="F625" s="1078"/>
      <c r="G625" s="491"/>
      <c r="H625" s="492"/>
      <c r="I625" s="492"/>
      <c r="J625" s="492"/>
      <c r="K625" s="493"/>
      <c r="L625" s="492"/>
      <c r="M625" s="492"/>
      <c r="N625" s="492"/>
      <c r="O625" s="492"/>
      <c r="P625" s="494"/>
      <c r="Q625" s="491"/>
      <c r="R625" s="492"/>
      <c r="S625" s="492"/>
      <c r="T625" s="492"/>
      <c r="U625" s="493"/>
      <c r="V625" s="492"/>
      <c r="W625" s="492"/>
      <c r="X625" s="492"/>
      <c r="Y625" s="492"/>
      <c r="Z625" s="494"/>
      <c r="AA625" s="491"/>
      <c r="AB625" s="492"/>
      <c r="AC625" s="492"/>
      <c r="AD625" s="492"/>
      <c r="AE625" s="493"/>
      <c r="AF625" s="1"/>
      <c r="AG625" s="1"/>
      <c r="AH625" s="491"/>
      <c r="AI625" s="492"/>
      <c r="AJ625" s="492"/>
      <c r="AK625" s="492"/>
      <c r="AL625" s="493"/>
      <c r="AM625" s="491"/>
      <c r="AN625" s="492"/>
      <c r="AO625" s="492"/>
      <c r="AP625" s="492"/>
      <c r="AQ625" s="493"/>
      <c r="AR625" s="492"/>
      <c r="AS625" s="501"/>
      <c r="AT625" s="501"/>
      <c r="AU625" s="501"/>
      <c r="AV625" s="502"/>
      <c r="AW625" s="491"/>
      <c r="AX625" s="501"/>
      <c r="AY625" s="501"/>
      <c r="AZ625" s="501"/>
      <c r="BA625" s="503"/>
      <c r="BB625" s="492"/>
      <c r="BC625" s="492"/>
      <c r="BD625" s="492"/>
      <c r="BE625" s="492"/>
      <c r="BF625" s="494"/>
      <c r="BG625" s="491"/>
      <c r="BH625" s="492"/>
      <c r="BI625" s="492"/>
      <c r="BJ625" s="492"/>
      <c r="BK625" s="493"/>
      <c r="BL625" s="492"/>
      <c r="BM625" s="492"/>
      <c r="BN625" s="492"/>
      <c r="BO625" s="492"/>
      <c r="BP625" s="494"/>
      <c r="BQ625" s="491"/>
      <c r="BR625" s="492"/>
      <c r="BS625" s="492"/>
      <c r="BT625" s="492"/>
      <c r="BU625" s="493"/>
      <c r="BV625" s="491"/>
      <c r="BW625" s="492"/>
      <c r="BX625" s="492"/>
      <c r="BY625" s="492"/>
      <c r="BZ625" s="493"/>
      <c r="CA625" s="27"/>
      <c r="CB625" s="492"/>
      <c r="CC625" s="492"/>
      <c r="CD625" s="492"/>
      <c r="CE625" s="492"/>
      <c r="CF625" s="494"/>
      <c r="CG625" s="491"/>
      <c r="CH625" s="492"/>
      <c r="CI625" s="492"/>
      <c r="CJ625" s="492"/>
      <c r="CK625" s="493"/>
      <c r="CL625" s="492"/>
      <c r="CM625" s="501"/>
      <c r="CN625" s="501"/>
      <c r="CO625" s="501"/>
      <c r="CP625" s="502"/>
      <c r="CQ625" s="491"/>
      <c r="CR625" s="501"/>
      <c r="CS625" s="501"/>
      <c r="CT625" s="501"/>
      <c r="CU625" s="503"/>
      <c r="CV625" s="492"/>
      <c r="CW625" s="501"/>
      <c r="CX625" s="501"/>
      <c r="CY625" s="501"/>
      <c r="CZ625" s="502"/>
      <c r="DA625" s="491"/>
      <c r="DB625" s="501"/>
      <c r="DC625" s="501"/>
      <c r="DD625" s="501"/>
      <c r="DE625" s="503"/>
      <c r="DF625" s="922"/>
      <c r="DG625" s="298"/>
      <c r="DH625" s="70"/>
      <c r="DI625" s="512"/>
      <c r="DJ625" s="513"/>
      <c r="DK625" s="513"/>
      <c r="DL625" s="514"/>
      <c r="DM625" s="515"/>
      <c r="DN625" s="515"/>
    </row>
    <row r="626" spans="1:118" ht="15" customHeight="1">
      <c r="A626" s="516"/>
      <c r="B626" s="516"/>
      <c r="C626" s="517"/>
      <c r="D626" s="921"/>
      <c r="E626" s="1079"/>
      <c r="F626" s="1080"/>
      <c r="G626" s="486"/>
      <c r="H626" s="483"/>
      <c r="I626" s="483"/>
      <c r="J626" s="483"/>
      <c r="K626" s="484"/>
      <c r="L626" s="483"/>
      <c r="M626" s="483"/>
      <c r="N626" s="483"/>
      <c r="O626" s="483"/>
      <c r="P626" s="485"/>
      <c r="Q626" s="486"/>
      <c r="R626" s="483"/>
      <c r="S626" s="483"/>
      <c r="T626" s="483"/>
      <c r="U626" s="484"/>
      <c r="V626" s="483"/>
      <c r="W626" s="483"/>
      <c r="X626" s="483"/>
      <c r="Y626" s="483"/>
      <c r="Z626" s="485"/>
      <c r="AA626" s="486"/>
      <c r="AB626" s="483"/>
      <c r="AC626" s="483"/>
      <c r="AD626" s="483"/>
      <c r="AE626" s="484"/>
      <c r="AF626" s="1"/>
      <c r="AG626" s="1"/>
      <c r="AH626" s="486"/>
      <c r="AI626" s="483"/>
      <c r="AJ626" s="483"/>
      <c r="AK626" s="483"/>
      <c r="AL626" s="484"/>
      <c r="AM626" s="486"/>
      <c r="AN626" s="483"/>
      <c r="AO626" s="483"/>
      <c r="AP626" s="483"/>
      <c r="AQ626" s="484"/>
      <c r="AR626" s="483"/>
      <c r="AS626" s="495"/>
      <c r="AT626" s="495"/>
      <c r="AU626" s="495"/>
      <c r="AV626" s="496"/>
      <c r="AW626" s="486"/>
      <c r="AX626" s="495"/>
      <c r="AY626" s="495"/>
      <c r="AZ626" s="495"/>
      <c r="BA626" s="497"/>
      <c r="BB626" s="483"/>
      <c r="BC626" s="483"/>
      <c r="BD626" s="483"/>
      <c r="BE626" s="483"/>
      <c r="BF626" s="485"/>
      <c r="BG626" s="486"/>
      <c r="BH626" s="483"/>
      <c r="BI626" s="483"/>
      <c r="BJ626" s="483"/>
      <c r="BK626" s="484"/>
      <c r="BL626" s="483"/>
      <c r="BM626" s="483"/>
      <c r="BN626" s="483"/>
      <c r="BO626" s="483"/>
      <c r="BP626" s="485"/>
      <c r="BQ626" s="486"/>
      <c r="BR626" s="483"/>
      <c r="BS626" s="483"/>
      <c r="BT626" s="483"/>
      <c r="BU626" s="484"/>
      <c r="BV626" s="486"/>
      <c r="BW626" s="483"/>
      <c r="BX626" s="483"/>
      <c r="BY626" s="483"/>
      <c r="BZ626" s="484"/>
      <c r="CA626" s="25"/>
      <c r="CB626" s="483"/>
      <c r="CC626" s="483"/>
      <c r="CD626" s="483"/>
      <c r="CE626" s="483"/>
      <c r="CF626" s="485"/>
      <c r="CG626" s="486"/>
      <c r="CH626" s="483"/>
      <c r="CI626" s="483"/>
      <c r="CJ626" s="483"/>
      <c r="CK626" s="484"/>
      <c r="CL626" s="483"/>
      <c r="CM626" s="495"/>
      <c r="CN626" s="495"/>
      <c r="CO626" s="495"/>
      <c r="CP626" s="496"/>
      <c r="CQ626" s="486"/>
      <c r="CR626" s="495"/>
      <c r="CS626" s="495"/>
      <c r="CT626" s="495"/>
      <c r="CU626" s="497"/>
      <c r="CV626" s="483"/>
      <c r="CW626" s="495"/>
      <c r="CX626" s="495"/>
      <c r="CY626" s="495"/>
      <c r="CZ626" s="496"/>
      <c r="DA626" s="486"/>
      <c r="DB626" s="495"/>
      <c r="DC626" s="495"/>
      <c r="DD626" s="495"/>
      <c r="DE626" s="497"/>
      <c r="DF626" s="924"/>
      <c r="DG626" s="296"/>
      <c r="DH626" s="68"/>
      <c r="DI626" s="504"/>
      <c r="DJ626" s="505"/>
      <c r="DK626" s="505"/>
      <c r="DL626" s="506"/>
      <c r="DM626" s="507"/>
      <c r="DN626" s="507"/>
    </row>
    <row r="627" spans="1:118" ht="15" customHeight="1">
      <c r="A627" s="519"/>
      <c r="B627" s="519"/>
      <c r="C627" s="520"/>
      <c r="D627" s="919"/>
      <c r="E627" s="1068"/>
      <c r="F627" s="1069"/>
      <c r="G627" s="487"/>
      <c r="H627" s="488"/>
      <c r="I627" s="488"/>
      <c r="J627" s="488"/>
      <c r="K627" s="489"/>
      <c r="L627" s="488"/>
      <c r="M627" s="488"/>
      <c r="N627" s="488"/>
      <c r="O627" s="488"/>
      <c r="P627" s="490"/>
      <c r="Q627" s="487"/>
      <c r="R627" s="488"/>
      <c r="S627" s="488"/>
      <c r="T627" s="488"/>
      <c r="U627" s="489"/>
      <c r="V627" s="488"/>
      <c r="W627" s="488"/>
      <c r="X627" s="488"/>
      <c r="Y627" s="488"/>
      <c r="Z627" s="490"/>
      <c r="AA627" s="487"/>
      <c r="AB627" s="488"/>
      <c r="AC627" s="488"/>
      <c r="AD627" s="488"/>
      <c r="AE627" s="489"/>
      <c r="AF627" s="1"/>
      <c r="AG627" s="1"/>
      <c r="AH627" s="487"/>
      <c r="AI627" s="488"/>
      <c r="AJ627" s="488"/>
      <c r="AK627" s="488"/>
      <c r="AL627" s="489"/>
      <c r="AM627" s="487"/>
      <c r="AN627" s="488"/>
      <c r="AO627" s="488"/>
      <c r="AP627" s="488"/>
      <c r="AQ627" s="489"/>
      <c r="AR627" s="488"/>
      <c r="AS627" s="498"/>
      <c r="AT627" s="498"/>
      <c r="AU627" s="498"/>
      <c r="AV627" s="499"/>
      <c r="AW627" s="487"/>
      <c r="AX627" s="498"/>
      <c r="AY627" s="498"/>
      <c r="AZ627" s="498"/>
      <c r="BA627" s="500"/>
      <c r="BB627" s="488"/>
      <c r="BC627" s="488"/>
      <c r="BD627" s="488"/>
      <c r="BE627" s="488"/>
      <c r="BF627" s="490"/>
      <c r="BG627" s="487"/>
      <c r="BH627" s="488"/>
      <c r="BI627" s="488"/>
      <c r="BJ627" s="488"/>
      <c r="BK627" s="489"/>
      <c r="BL627" s="488"/>
      <c r="BM627" s="488"/>
      <c r="BN627" s="488"/>
      <c r="BO627" s="488"/>
      <c r="BP627" s="490"/>
      <c r="BQ627" s="487"/>
      <c r="BR627" s="488"/>
      <c r="BS627" s="488"/>
      <c r="BT627" s="488"/>
      <c r="BU627" s="489"/>
      <c r="BV627" s="487"/>
      <c r="BW627" s="488"/>
      <c r="BX627" s="488"/>
      <c r="BY627" s="488"/>
      <c r="BZ627" s="489"/>
      <c r="CA627" s="26"/>
      <c r="CB627" s="488"/>
      <c r="CC627" s="488"/>
      <c r="CD627" s="488"/>
      <c r="CE627" s="488"/>
      <c r="CF627" s="490"/>
      <c r="CG627" s="487"/>
      <c r="CH627" s="488"/>
      <c r="CI627" s="488"/>
      <c r="CJ627" s="488"/>
      <c r="CK627" s="489"/>
      <c r="CL627" s="488"/>
      <c r="CM627" s="498"/>
      <c r="CN627" s="498"/>
      <c r="CO627" s="498"/>
      <c r="CP627" s="499"/>
      <c r="CQ627" s="487"/>
      <c r="CR627" s="498"/>
      <c r="CS627" s="498"/>
      <c r="CT627" s="498"/>
      <c r="CU627" s="500"/>
      <c r="CV627" s="488"/>
      <c r="CW627" s="498"/>
      <c r="CX627" s="498"/>
      <c r="CY627" s="498"/>
      <c r="CZ627" s="499"/>
      <c r="DA627" s="487"/>
      <c r="DB627" s="498"/>
      <c r="DC627" s="498"/>
      <c r="DD627" s="498"/>
      <c r="DE627" s="500"/>
      <c r="DF627" s="923"/>
      <c r="DG627" s="297"/>
      <c r="DH627" s="69"/>
      <c r="DI627" s="508"/>
      <c r="DJ627" s="509"/>
      <c r="DK627" s="509"/>
      <c r="DL627" s="510"/>
      <c r="DM627" s="511"/>
      <c r="DN627" s="511"/>
    </row>
    <row r="628" spans="1:118" ht="15" customHeight="1">
      <c r="A628" s="519"/>
      <c r="B628" s="519"/>
      <c r="C628" s="520"/>
      <c r="D628" s="919"/>
      <c r="E628" s="1068"/>
      <c r="F628" s="1069"/>
      <c r="G628" s="487"/>
      <c r="H628" s="488"/>
      <c r="I628" s="488"/>
      <c r="J628" s="488"/>
      <c r="K628" s="489"/>
      <c r="L628" s="488"/>
      <c r="M628" s="488"/>
      <c r="N628" s="488"/>
      <c r="O628" s="488"/>
      <c r="P628" s="490"/>
      <c r="Q628" s="487"/>
      <c r="R628" s="488"/>
      <c r="S628" s="488"/>
      <c r="T628" s="488"/>
      <c r="U628" s="489"/>
      <c r="V628" s="488"/>
      <c r="W628" s="488"/>
      <c r="X628" s="488"/>
      <c r="Y628" s="488"/>
      <c r="Z628" s="490"/>
      <c r="AA628" s="487"/>
      <c r="AB628" s="488"/>
      <c r="AC628" s="488"/>
      <c r="AD628" s="488"/>
      <c r="AE628" s="489"/>
      <c r="AF628" s="1"/>
      <c r="AG628" s="1"/>
      <c r="AH628" s="487"/>
      <c r="AI628" s="488"/>
      <c r="AJ628" s="488"/>
      <c r="AK628" s="488"/>
      <c r="AL628" s="489"/>
      <c r="AM628" s="487"/>
      <c r="AN628" s="488"/>
      <c r="AO628" s="488"/>
      <c r="AP628" s="488"/>
      <c r="AQ628" s="489"/>
      <c r="AR628" s="488"/>
      <c r="AS628" s="498"/>
      <c r="AT628" s="498"/>
      <c r="AU628" s="498"/>
      <c r="AV628" s="499"/>
      <c r="AW628" s="487"/>
      <c r="AX628" s="498"/>
      <c r="AY628" s="498"/>
      <c r="AZ628" s="498"/>
      <c r="BA628" s="500"/>
      <c r="BB628" s="488"/>
      <c r="BC628" s="488"/>
      <c r="BD628" s="488"/>
      <c r="BE628" s="488"/>
      <c r="BF628" s="490"/>
      <c r="BG628" s="487"/>
      <c r="BH628" s="488"/>
      <c r="BI628" s="488"/>
      <c r="BJ628" s="488"/>
      <c r="BK628" s="489"/>
      <c r="BL628" s="488"/>
      <c r="BM628" s="488"/>
      <c r="BN628" s="488"/>
      <c r="BO628" s="488"/>
      <c r="BP628" s="490"/>
      <c r="BQ628" s="487"/>
      <c r="BR628" s="488"/>
      <c r="BS628" s="488"/>
      <c r="BT628" s="488"/>
      <c r="BU628" s="489"/>
      <c r="BV628" s="487"/>
      <c r="BW628" s="488"/>
      <c r="BX628" s="488"/>
      <c r="BY628" s="488"/>
      <c r="BZ628" s="489"/>
      <c r="CA628" s="26"/>
      <c r="CB628" s="488"/>
      <c r="CC628" s="488"/>
      <c r="CD628" s="488"/>
      <c r="CE628" s="488"/>
      <c r="CF628" s="490"/>
      <c r="CG628" s="487"/>
      <c r="CH628" s="488"/>
      <c r="CI628" s="488"/>
      <c r="CJ628" s="488"/>
      <c r="CK628" s="489"/>
      <c r="CL628" s="488"/>
      <c r="CM628" s="498"/>
      <c r="CN628" s="498"/>
      <c r="CO628" s="498"/>
      <c r="CP628" s="499"/>
      <c r="CQ628" s="487"/>
      <c r="CR628" s="498"/>
      <c r="CS628" s="498"/>
      <c r="CT628" s="498"/>
      <c r="CU628" s="500"/>
      <c r="CV628" s="488"/>
      <c r="CW628" s="498"/>
      <c r="CX628" s="498"/>
      <c r="CY628" s="498"/>
      <c r="CZ628" s="499"/>
      <c r="DA628" s="487"/>
      <c r="DB628" s="498"/>
      <c r="DC628" s="498"/>
      <c r="DD628" s="498"/>
      <c r="DE628" s="500"/>
      <c r="DF628" s="923"/>
      <c r="DG628" s="297"/>
      <c r="DH628" s="69"/>
      <c r="DI628" s="508"/>
      <c r="DJ628" s="509"/>
      <c r="DK628" s="509"/>
      <c r="DL628" s="510"/>
      <c r="DM628" s="511"/>
      <c r="DN628" s="511"/>
    </row>
    <row r="629" spans="1:118" ht="15" customHeight="1">
      <c r="A629" s="519"/>
      <c r="B629" s="519"/>
      <c r="C629" s="520"/>
      <c r="D629" s="919"/>
      <c r="E629" s="1068"/>
      <c r="F629" s="1069"/>
      <c r="G629" s="487"/>
      <c r="H629" s="488"/>
      <c r="I629" s="488"/>
      <c r="J629" s="488"/>
      <c r="K629" s="489"/>
      <c r="L629" s="488"/>
      <c r="M629" s="488"/>
      <c r="N629" s="488"/>
      <c r="O629" s="488"/>
      <c r="P629" s="490"/>
      <c r="Q629" s="487"/>
      <c r="R629" s="488"/>
      <c r="S629" s="488"/>
      <c r="T629" s="488"/>
      <c r="U629" s="489"/>
      <c r="V629" s="488"/>
      <c r="W629" s="488"/>
      <c r="X629" s="488"/>
      <c r="Y629" s="488"/>
      <c r="Z629" s="490"/>
      <c r="AA629" s="487"/>
      <c r="AB629" s="488"/>
      <c r="AC629" s="488"/>
      <c r="AD629" s="488"/>
      <c r="AE629" s="489"/>
      <c r="AF629" s="1"/>
      <c r="AG629" s="1"/>
      <c r="AH629" s="487"/>
      <c r="AI629" s="488"/>
      <c r="AJ629" s="488"/>
      <c r="AK629" s="488"/>
      <c r="AL629" s="489"/>
      <c r="AM629" s="487"/>
      <c r="AN629" s="488"/>
      <c r="AO629" s="488"/>
      <c r="AP629" s="488"/>
      <c r="AQ629" s="489"/>
      <c r="AR629" s="488"/>
      <c r="AS629" s="498"/>
      <c r="AT629" s="498"/>
      <c r="AU629" s="498"/>
      <c r="AV629" s="499"/>
      <c r="AW629" s="487"/>
      <c r="AX629" s="498"/>
      <c r="AY629" s="498"/>
      <c r="AZ629" s="498"/>
      <c r="BA629" s="500"/>
      <c r="BB629" s="488"/>
      <c r="BC629" s="488"/>
      <c r="BD629" s="488"/>
      <c r="BE629" s="488"/>
      <c r="BF629" s="490"/>
      <c r="BG629" s="487"/>
      <c r="BH629" s="488"/>
      <c r="BI629" s="488"/>
      <c r="BJ629" s="488"/>
      <c r="BK629" s="489"/>
      <c r="BL629" s="488"/>
      <c r="BM629" s="488"/>
      <c r="BN629" s="488"/>
      <c r="BO629" s="488"/>
      <c r="BP629" s="490"/>
      <c r="BQ629" s="487"/>
      <c r="BR629" s="488"/>
      <c r="BS629" s="488"/>
      <c r="BT629" s="488"/>
      <c r="BU629" s="489"/>
      <c r="BV629" s="487"/>
      <c r="BW629" s="488"/>
      <c r="BX629" s="488"/>
      <c r="BY629" s="488"/>
      <c r="BZ629" s="489"/>
      <c r="CA629" s="26"/>
      <c r="CB629" s="488"/>
      <c r="CC629" s="488"/>
      <c r="CD629" s="488"/>
      <c r="CE629" s="488"/>
      <c r="CF629" s="490"/>
      <c r="CG629" s="487"/>
      <c r="CH629" s="488"/>
      <c r="CI629" s="488"/>
      <c r="CJ629" s="488"/>
      <c r="CK629" s="489"/>
      <c r="CL629" s="488"/>
      <c r="CM629" s="498"/>
      <c r="CN629" s="498"/>
      <c r="CO629" s="498"/>
      <c r="CP629" s="499"/>
      <c r="CQ629" s="487"/>
      <c r="CR629" s="498"/>
      <c r="CS629" s="498"/>
      <c r="CT629" s="498"/>
      <c r="CU629" s="500"/>
      <c r="CV629" s="488"/>
      <c r="CW629" s="498"/>
      <c r="CX629" s="498"/>
      <c r="CY629" s="498"/>
      <c r="CZ629" s="499"/>
      <c r="DA629" s="487"/>
      <c r="DB629" s="498"/>
      <c r="DC629" s="498"/>
      <c r="DD629" s="498"/>
      <c r="DE629" s="500"/>
      <c r="DF629" s="923"/>
      <c r="DG629" s="297"/>
      <c r="DH629" s="69"/>
      <c r="DI629" s="508"/>
      <c r="DJ629" s="509"/>
      <c r="DK629" s="509"/>
      <c r="DL629" s="510"/>
      <c r="DM629" s="511"/>
      <c r="DN629" s="511"/>
    </row>
    <row r="630" spans="1:118" ht="15" customHeight="1" thickBot="1">
      <c r="A630" s="522"/>
      <c r="B630" s="522"/>
      <c r="C630" s="523"/>
      <c r="D630" s="920"/>
      <c r="E630" s="1077"/>
      <c r="F630" s="1078"/>
      <c r="G630" s="491"/>
      <c r="H630" s="492"/>
      <c r="I630" s="492"/>
      <c r="J630" s="492"/>
      <c r="K630" s="493"/>
      <c r="L630" s="492"/>
      <c r="M630" s="492"/>
      <c r="N630" s="492"/>
      <c r="O630" s="492"/>
      <c r="P630" s="494"/>
      <c r="Q630" s="491"/>
      <c r="R630" s="492"/>
      <c r="S630" s="492"/>
      <c r="T630" s="492"/>
      <c r="U630" s="493"/>
      <c r="V630" s="492"/>
      <c r="W630" s="492"/>
      <c r="X630" s="492"/>
      <c r="Y630" s="492"/>
      <c r="Z630" s="494"/>
      <c r="AA630" s="491"/>
      <c r="AB630" s="492"/>
      <c r="AC630" s="492"/>
      <c r="AD630" s="492"/>
      <c r="AE630" s="493"/>
      <c r="AF630" s="1"/>
      <c r="AG630" s="1"/>
      <c r="AH630" s="491"/>
      <c r="AI630" s="492"/>
      <c r="AJ630" s="492"/>
      <c r="AK630" s="492"/>
      <c r="AL630" s="493"/>
      <c r="AM630" s="491"/>
      <c r="AN630" s="492"/>
      <c r="AO630" s="492"/>
      <c r="AP630" s="492"/>
      <c r="AQ630" s="493"/>
      <c r="AR630" s="492"/>
      <c r="AS630" s="501"/>
      <c r="AT630" s="501"/>
      <c r="AU630" s="501"/>
      <c r="AV630" s="502"/>
      <c r="AW630" s="491"/>
      <c r="AX630" s="501"/>
      <c r="AY630" s="501"/>
      <c r="AZ630" s="501"/>
      <c r="BA630" s="503"/>
      <c r="BB630" s="492"/>
      <c r="BC630" s="492"/>
      <c r="BD630" s="492"/>
      <c r="BE630" s="492"/>
      <c r="BF630" s="494"/>
      <c r="BG630" s="491"/>
      <c r="BH630" s="492"/>
      <c r="BI630" s="492"/>
      <c r="BJ630" s="492"/>
      <c r="BK630" s="493"/>
      <c r="BL630" s="492"/>
      <c r="BM630" s="492"/>
      <c r="BN630" s="492"/>
      <c r="BO630" s="492"/>
      <c r="BP630" s="494"/>
      <c r="BQ630" s="491"/>
      <c r="BR630" s="492"/>
      <c r="BS630" s="492"/>
      <c r="BT630" s="492"/>
      <c r="BU630" s="493"/>
      <c r="BV630" s="491"/>
      <c r="BW630" s="492"/>
      <c r="BX630" s="492"/>
      <c r="BY630" s="492"/>
      <c r="BZ630" s="493"/>
      <c r="CA630" s="27"/>
      <c r="CB630" s="492"/>
      <c r="CC630" s="492"/>
      <c r="CD630" s="492"/>
      <c r="CE630" s="492"/>
      <c r="CF630" s="494"/>
      <c r="CG630" s="491"/>
      <c r="CH630" s="492"/>
      <c r="CI630" s="492"/>
      <c r="CJ630" s="492"/>
      <c r="CK630" s="493"/>
      <c r="CL630" s="492"/>
      <c r="CM630" s="501"/>
      <c r="CN630" s="501"/>
      <c r="CO630" s="501"/>
      <c r="CP630" s="502"/>
      <c r="CQ630" s="491"/>
      <c r="CR630" s="501"/>
      <c r="CS630" s="501"/>
      <c r="CT630" s="501"/>
      <c r="CU630" s="503"/>
      <c r="CV630" s="492"/>
      <c r="CW630" s="501"/>
      <c r="CX630" s="501"/>
      <c r="CY630" s="501"/>
      <c r="CZ630" s="502"/>
      <c r="DA630" s="491"/>
      <c r="DB630" s="501"/>
      <c r="DC630" s="501"/>
      <c r="DD630" s="501"/>
      <c r="DE630" s="503"/>
      <c r="DF630" s="922"/>
      <c r="DG630" s="298"/>
      <c r="DH630" s="70"/>
      <c r="DI630" s="512"/>
      <c r="DJ630" s="513"/>
      <c r="DK630" s="513"/>
      <c r="DL630" s="514"/>
      <c r="DM630" s="515"/>
      <c r="DN630" s="515"/>
    </row>
    <row r="631" spans="1:118" ht="15" customHeight="1">
      <c r="A631" s="516"/>
      <c r="B631" s="516"/>
      <c r="C631" s="517"/>
      <c r="D631" s="921"/>
      <c r="E631" s="1079"/>
      <c r="F631" s="1080"/>
      <c r="G631" s="486"/>
      <c r="H631" s="483"/>
      <c r="I631" s="483"/>
      <c r="J631" s="483"/>
      <c r="K631" s="484"/>
      <c r="L631" s="483"/>
      <c r="M631" s="483"/>
      <c r="N631" s="483"/>
      <c r="O631" s="483"/>
      <c r="P631" s="485"/>
      <c r="Q631" s="486"/>
      <c r="R631" s="483"/>
      <c r="S631" s="483"/>
      <c r="T631" s="483"/>
      <c r="U631" s="484"/>
      <c r="V631" s="483"/>
      <c r="W631" s="483"/>
      <c r="X631" s="483"/>
      <c r="Y631" s="483"/>
      <c r="Z631" s="485"/>
      <c r="AA631" s="486"/>
      <c r="AB631" s="483"/>
      <c r="AC631" s="483"/>
      <c r="AD631" s="483"/>
      <c r="AE631" s="484"/>
      <c r="AF631" s="1"/>
      <c r="AG631" s="1"/>
      <c r="AH631" s="486"/>
      <c r="AI631" s="483"/>
      <c r="AJ631" s="483"/>
      <c r="AK631" s="483"/>
      <c r="AL631" s="484"/>
      <c r="AM631" s="486"/>
      <c r="AN631" s="483"/>
      <c r="AO631" s="483"/>
      <c r="AP631" s="483"/>
      <c r="AQ631" s="484"/>
      <c r="AR631" s="483"/>
      <c r="AS631" s="495"/>
      <c r="AT631" s="495"/>
      <c r="AU631" s="495"/>
      <c r="AV631" s="496"/>
      <c r="AW631" s="486"/>
      <c r="AX631" s="495"/>
      <c r="AY631" s="495"/>
      <c r="AZ631" s="495"/>
      <c r="BA631" s="497"/>
      <c r="BB631" s="483"/>
      <c r="BC631" s="483"/>
      <c r="BD631" s="483"/>
      <c r="BE631" s="483"/>
      <c r="BF631" s="485"/>
      <c r="BG631" s="486"/>
      <c r="BH631" s="483"/>
      <c r="BI631" s="483"/>
      <c r="BJ631" s="483"/>
      <c r="BK631" s="484"/>
      <c r="BL631" s="483"/>
      <c r="BM631" s="483"/>
      <c r="BN631" s="483"/>
      <c r="BO631" s="483"/>
      <c r="BP631" s="485"/>
      <c r="BQ631" s="486"/>
      <c r="BR631" s="483"/>
      <c r="BS631" s="483"/>
      <c r="BT631" s="483"/>
      <c r="BU631" s="484"/>
      <c r="BV631" s="486"/>
      <c r="BW631" s="483"/>
      <c r="BX631" s="483"/>
      <c r="BY631" s="483"/>
      <c r="BZ631" s="484"/>
      <c r="CA631" s="25"/>
      <c r="CB631" s="483"/>
      <c r="CC631" s="483"/>
      <c r="CD631" s="483"/>
      <c r="CE631" s="483"/>
      <c r="CF631" s="485"/>
      <c r="CG631" s="486"/>
      <c r="CH631" s="483"/>
      <c r="CI631" s="483"/>
      <c r="CJ631" s="483"/>
      <c r="CK631" s="484"/>
      <c r="CL631" s="483"/>
      <c r="CM631" s="495"/>
      <c r="CN631" s="495"/>
      <c r="CO631" s="495"/>
      <c r="CP631" s="496"/>
      <c r="CQ631" s="486"/>
      <c r="CR631" s="495"/>
      <c r="CS631" s="495"/>
      <c r="CT631" s="495"/>
      <c r="CU631" s="497"/>
      <c r="CV631" s="483"/>
      <c r="CW631" s="495"/>
      <c r="CX631" s="495"/>
      <c r="CY631" s="495"/>
      <c r="CZ631" s="496"/>
      <c r="DA631" s="486"/>
      <c r="DB631" s="495"/>
      <c r="DC631" s="495"/>
      <c r="DD631" s="495"/>
      <c r="DE631" s="497"/>
      <c r="DF631" s="924"/>
      <c r="DG631" s="296"/>
      <c r="DH631" s="68"/>
      <c r="DI631" s="504"/>
      <c r="DJ631" s="505"/>
      <c r="DK631" s="505"/>
      <c r="DL631" s="506"/>
      <c r="DM631" s="507"/>
      <c r="DN631" s="507"/>
    </row>
    <row r="632" spans="1:118" ht="15" customHeight="1">
      <c r="A632" s="519"/>
      <c r="B632" s="519"/>
      <c r="C632" s="520"/>
      <c r="D632" s="919"/>
      <c r="E632" s="1068"/>
      <c r="F632" s="1069"/>
      <c r="G632" s="487"/>
      <c r="H632" s="488"/>
      <c r="I632" s="488"/>
      <c r="J632" s="488"/>
      <c r="K632" s="489"/>
      <c r="L632" s="488"/>
      <c r="M632" s="488"/>
      <c r="N632" s="488"/>
      <c r="O632" s="488"/>
      <c r="P632" s="490"/>
      <c r="Q632" s="487"/>
      <c r="R632" s="488"/>
      <c r="S632" s="488"/>
      <c r="T632" s="488"/>
      <c r="U632" s="489"/>
      <c r="V632" s="488"/>
      <c r="W632" s="488"/>
      <c r="X632" s="488"/>
      <c r="Y632" s="488"/>
      <c r="Z632" s="490"/>
      <c r="AA632" s="487"/>
      <c r="AB632" s="488"/>
      <c r="AC632" s="488"/>
      <c r="AD632" s="488"/>
      <c r="AE632" s="489"/>
      <c r="AF632" s="1"/>
      <c r="AG632" s="1"/>
      <c r="AH632" s="487"/>
      <c r="AI632" s="488"/>
      <c r="AJ632" s="488"/>
      <c r="AK632" s="488"/>
      <c r="AL632" s="489"/>
      <c r="AM632" s="487"/>
      <c r="AN632" s="488"/>
      <c r="AO632" s="488"/>
      <c r="AP632" s="488"/>
      <c r="AQ632" s="489"/>
      <c r="AR632" s="488"/>
      <c r="AS632" s="498"/>
      <c r="AT632" s="498"/>
      <c r="AU632" s="498"/>
      <c r="AV632" s="499"/>
      <c r="AW632" s="487"/>
      <c r="AX632" s="498"/>
      <c r="AY632" s="498"/>
      <c r="AZ632" s="498"/>
      <c r="BA632" s="500"/>
      <c r="BB632" s="488"/>
      <c r="BC632" s="488"/>
      <c r="BD632" s="488"/>
      <c r="BE632" s="488"/>
      <c r="BF632" s="490"/>
      <c r="BG632" s="487"/>
      <c r="BH632" s="488"/>
      <c r="BI632" s="488"/>
      <c r="BJ632" s="488"/>
      <c r="BK632" s="489"/>
      <c r="BL632" s="488"/>
      <c r="BM632" s="488"/>
      <c r="BN632" s="488"/>
      <c r="BO632" s="488"/>
      <c r="BP632" s="490"/>
      <c r="BQ632" s="487"/>
      <c r="BR632" s="488"/>
      <c r="BS632" s="488"/>
      <c r="BT632" s="488"/>
      <c r="BU632" s="489"/>
      <c r="BV632" s="487"/>
      <c r="BW632" s="488"/>
      <c r="BX632" s="488"/>
      <c r="BY632" s="488"/>
      <c r="BZ632" s="489"/>
      <c r="CA632" s="26"/>
      <c r="CB632" s="488"/>
      <c r="CC632" s="488"/>
      <c r="CD632" s="488"/>
      <c r="CE632" s="488"/>
      <c r="CF632" s="490"/>
      <c r="CG632" s="487"/>
      <c r="CH632" s="488"/>
      <c r="CI632" s="488"/>
      <c r="CJ632" s="488"/>
      <c r="CK632" s="489"/>
      <c r="CL632" s="488"/>
      <c r="CM632" s="498"/>
      <c r="CN632" s="498"/>
      <c r="CO632" s="498"/>
      <c r="CP632" s="499"/>
      <c r="CQ632" s="487"/>
      <c r="CR632" s="498"/>
      <c r="CS632" s="498"/>
      <c r="CT632" s="498"/>
      <c r="CU632" s="500"/>
      <c r="CV632" s="488"/>
      <c r="CW632" s="498"/>
      <c r="CX632" s="498"/>
      <c r="CY632" s="498"/>
      <c r="CZ632" s="499"/>
      <c r="DA632" s="487"/>
      <c r="DB632" s="498"/>
      <c r="DC632" s="498"/>
      <c r="DD632" s="498"/>
      <c r="DE632" s="500"/>
      <c r="DF632" s="923"/>
      <c r="DG632" s="297"/>
      <c r="DH632" s="69"/>
      <c r="DI632" s="508"/>
      <c r="DJ632" s="509"/>
      <c r="DK632" s="509"/>
      <c r="DL632" s="510"/>
      <c r="DM632" s="511"/>
      <c r="DN632" s="511"/>
    </row>
    <row r="633" spans="1:118" ht="15" customHeight="1">
      <c r="A633" s="519"/>
      <c r="B633" s="519"/>
      <c r="C633" s="520"/>
      <c r="D633" s="919"/>
      <c r="E633" s="1068"/>
      <c r="F633" s="1069"/>
      <c r="G633" s="487"/>
      <c r="H633" s="488"/>
      <c r="I633" s="488"/>
      <c r="J633" s="488"/>
      <c r="K633" s="489"/>
      <c r="L633" s="488"/>
      <c r="M633" s="488"/>
      <c r="N633" s="488"/>
      <c r="O633" s="488"/>
      <c r="P633" s="490"/>
      <c r="Q633" s="487"/>
      <c r="R633" s="488"/>
      <c r="S633" s="488"/>
      <c r="T633" s="488"/>
      <c r="U633" s="489"/>
      <c r="V633" s="488"/>
      <c r="W633" s="488"/>
      <c r="X633" s="488"/>
      <c r="Y633" s="488"/>
      <c r="Z633" s="490"/>
      <c r="AA633" s="487"/>
      <c r="AB633" s="488"/>
      <c r="AC633" s="488"/>
      <c r="AD633" s="488"/>
      <c r="AE633" s="489"/>
      <c r="AF633" s="1"/>
      <c r="AG633" s="1"/>
      <c r="AH633" s="487"/>
      <c r="AI633" s="488"/>
      <c r="AJ633" s="488"/>
      <c r="AK633" s="488"/>
      <c r="AL633" s="489"/>
      <c r="AM633" s="487"/>
      <c r="AN633" s="488"/>
      <c r="AO633" s="488"/>
      <c r="AP633" s="488"/>
      <c r="AQ633" s="489"/>
      <c r="AR633" s="488"/>
      <c r="AS633" s="498"/>
      <c r="AT633" s="498"/>
      <c r="AU633" s="498"/>
      <c r="AV633" s="499"/>
      <c r="AW633" s="487"/>
      <c r="AX633" s="498"/>
      <c r="AY633" s="498"/>
      <c r="AZ633" s="498"/>
      <c r="BA633" s="500"/>
      <c r="BB633" s="488"/>
      <c r="BC633" s="488"/>
      <c r="BD633" s="488"/>
      <c r="BE633" s="488"/>
      <c r="BF633" s="490"/>
      <c r="BG633" s="487"/>
      <c r="BH633" s="488"/>
      <c r="BI633" s="488"/>
      <c r="BJ633" s="488"/>
      <c r="BK633" s="489"/>
      <c r="BL633" s="488"/>
      <c r="BM633" s="488"/>
      <c r="BN633" s="488"/>
      <c r="BO633" s="488"/>
      <c r="BP633" s="490"/>
      <c r="BQ633" s="487"/>
      <c r="BR633" s="488"/>
      <c r="BS633" s="488"/>
      <c r="BT633" s="488"/>
      <c r="BU633" s="489"/>
      <c r="BV633" s="487"/>
      <c r="BW633" s="488"/>
      <c r="BX633" s="488"/>
      <c r="BY633" s="488"/>
      <c r="BZ633" s="489"/>
      <c r="CA633" s="26"/>
      <c r="CB633" s="488"/>
      <c r="CC633" s="488"/>
      <c r="CD633" s="488"/>
      <c r="CE633" s="488"/>
      <c r="CF633" s="490"/>
      <c r="CG633" s="487"/>
      <c r="CH633" s="488"/>
      <c r="CI633" s="488"/>
      <c r="CJ633" s="488"/>
      <c r="CK633" s="489"/>
      <c r="CL633" s="488"/>
      <c r="CM633" s="498"/>
      <c r="CN633" s="498"/>
      <c r="CO633" s="498"/>
      <c r="CP633" s="499"/>
      <c r="CQ633" s="487"/>
      <c r="CR633" s="498"/>
      <c r="CS633" s="498"/>
      <c r="CT633" s="498"/>
      <c r="CU633" s="500"/>
      <c r="CV633" s="488"/>
      <c r="CW633" s="498"/>
      <c r="CX633" s="498"/>
      <c r="CY633" s="498"/>
      <c r="CZ633" s="499"/>
      <c r="DA633" s="487"/>
      <c r="DB633" s="498"/>
      <c r="DC633" s="498"/>
      <c r="DD633" s="498"/>
      <c r="DE633" s="500"/>
      <c r="DF633" s="923"/>
      <c r="DG633" s="297"/>
      <c r="DH633" s="69"/>
      <c r="DI633" s="508"/>
      <c r="DJ633" s="509"/>
      <c r="DK633" s="509"/>
      <c r="DL633" s="510"/>
      <c r="DM633" s="511"/>
      <c r="DN633" s="511"/>
    </row>
    <row r="634" spans="1:118" ht="15" customHeight="1">
      <c r="A634" s="519"/>
      <c r="B634" s="519"/>
      <c r="C634" s="520"/>
      <c r="D634" s="919"/>
      <c r="E634" s="1068"/>
      <c r="F634" s="1069"/>
      <c r="G634" s="487"/>
      <c r="H634" s="488"/>
      <c r="I634" s="488"/>
      <c r="J634" s="488"/>
      <c r="K634" s="489"/>
      <c r="L634" s="488"/>
      <c r="M634" s="488"/>
      <c r="N634" s="488"/>
      <c r="O634" s="488"/>
      <c r="P634" s="490"/>
      <c r="Q634" s="487"/>
      <c r="R634" s="488"/>
      <c r="S634" s="488"/>
      <c r="T634" s="488"/>
      <c r="U634" s="489"/>
      <c r="V634" s="488"/>
      <c r="W634" s="488"/>
      <c r="X634" s="488"/>
      <c r="Y634" s="488"/>
      <c r="Z634" s="490"/>
      <c r="AA634" s="487"/>
      <c r="AB634" s="488"/>
      <c r="AC634" s="488"/>
      <c r="AD634" s="488"/>
      <c r="AE634" s="489"/>
      <c r="AF634" s="1"/>
      <c r="AG634" s="1"/>
      <c r="AH634" s="487"/>
      <c r="AI634" s="488"/>
      <c r="AJ634" s="488"/>
      <c r="AK634" s="488"/>
      <c r="AL634" s="489"/>
      <c r="AM634" s="487"/>
      <c r="AN634" s="488"/>
      <c r="AO634" s="488"/>
      <c r="AP634" s="488"/>
      <c r="AQ634" s="489"/>
      <c r="AR634" s="488"/>
      <c r="AS634" s="498"/>
      <c r="AT634" s="498"/>
      <c r="AU634" s="498"/>
      <c r="AV634" s="499"/>
      <c r="AW634" s="487"/>
      <c r="AX634" s="498"/>
      <c r="AY634" s="498"/>
      <c r="AZ634" s="498"/>
      <c r="BA634" s="500"/>
      <c r="BB634" s="488"/>
      <c r="BC634" s="488"/>
      <c r="BD634" s="488"/>
      <c r="BE634" s="488"/>
      <c r="BF634" s="490"/>
      <c r="BG634" s="487"/>
      <c r="BH634" s="488"/>
      <c r="BI634" s="488"/>
      <c r="BJ634" s="488"/>
      <c r="BK634" s="489"/>
      <c r="BL634" s="488"/>
      <c r="BM634" s="488"/>
      <c r="BN634" s="488"/>
      <c r="BO634" s="488"/>
      <c r="BP634" s="490"/>
      <c r="BQ634" s="487"/>
      <c r="BR634" s="488"/>
      <c r="BS634" s="488"/>
      <c r="BT634" s="488"/>
      <c r="BU634" s="489"/>
      <c r="BV634" s="487"/>
      <c r="BW634" s="488"/>
      <c r="BX634" s="488"/>
      <c r="BY634" s="488"/>
      <c r="BZ634" s="489"/>
      <c r="CA634" s="26"/>
      <c r="CB634" s="488"/>
      <c r="CC634" s="488"/>
      <c r="CD634" s="488"/>
      <c r="CE634" s="488"/>
      <c r="CF634" s="490"/>
      <c r="CG634" s="487"/>
      <c r="CH634" s="488"/>
      <c r="CI634" s="488"/>
      <c r="CJ634" s="488"/>
      <c r="CK634" s="489"/>
      <c r="CL634" s="488"/>
      <c r="CM634" s="498"/>
      <c r="CN634" s="498"/>
      <c r="CO634" s="498"/>
      <c r="CP634" s="499"/>
      <c r="CQ634" s="487"/>
      <c r="CR634" s="498"/>
      <c r="CS634" s="498"/>
      <c r="CT634" s="498"/>
      <c r="CU634" s="500"/>
      <c r="CV634" s="488"/>
      <c r="CW634" s="498"/>
      <c r="CX634" s="498"/>
      <c r="CY634" s="498"/>
      <c r="CZ634" s="499"/>
      <c r="DA634" s="487"/>
      <c r="DB634" s="498"/>
      <c r="DC634" s="498"/>
      <c r="DD634" s="498"/>
      <c r="DE634" s="500"/>
      <c r="DF634" s="923"/>
      <c r="DG634" s="297"/>
      <c r="DH634" s="69"/>
      <c r="DI634" s="508"/>
      <c r="DJ634" s="509"/>
      <c r="DK634" s="509"/>
      <c r="DL634" s="510"/>
      <c r="DM634" s="511"/>
      <c r="DN634" s="511"/>
    </row>
    <row r="635" spans="1:118" ht="15" customHeight="1" thickBot="1">
      <c r="A635" s="522"/>
      <c r="B635" s="522"/>
      <c r="C635" s="523"/>
      <c r="D635" s="920"/>
      <c r="E635" s="1077"/>
      <c r="F635" s="1078"/>
      <c r="G635" s="491"/>
      <c r="H635" s="492"/>
      <c r="I635" s="492"/>
      <c r="J635" s="492"/>
      <c r="K635" s="493"/>
      <c r="L635" s="492"/>
      <c r="M635" s="492"/>
      <c r="N635" s="492"/>
      <c r="O635" s="492"/>
      <c r="P635" s="494"/>
      <c r="Q635" s="491"/>
      <c r="R635" s="492"/>
      <c r="S635" s="492"/>
      <c r="T635" s="492"/>
      <c r="U635" s="493"/>
      <c r="V635" s="492"/>
      <c r="W635" s="492"/>
      <c r="X635" s="492"/>
      <c r="Y635" s="492"/>
      <c r="Z635" s="494"/>
      <c r="AA635" s="491"/>
      <c r="AB635" s="492"/>
      <c r="AC635" s="492"/>
      <c r="AD635" s="492"/>
      <c r="AE635" s="493"/>
      <c r="AF635" s="1"/>
      <c r="AG635" s="1"/>
      <c r="AH635" s="491"/>
      <c r="AI635" s="492"/>
      <c r="AJ635" s="492"/>
      <c r="AK635" s="492"/>
      <c r="AL635" s="493"/>
      <c r="AM635" s="491"/>
      <c r="AN635" s="492"/>
      <c r="AO635" s="492"/>
      <c r="AP635" s="492"/>
      <c r="AQ635" s="493"/>
      <c r="AR635" s="492"/>
      <c r="AS635" s="501"/>
      <c r="AT635" s="501"/>
      <c r="AU635" s="501"/>
      <c r="AV635" s="502"/>
      <c r="AW635" s="491"/>
      <c r="AX635" s="501"/>
      <c r="AY635" s="501"/>
      <c r="AZ635" s="501"/>
      <c r="BA635" s="503"/>
      <c r="BB635" s="492"/>
      <c r="BC635" s="492"/>
      <c r="BD635" s="492"/>
      <c r="BE635" s="492"/>
      <c r="BF635" s="494"/>
      <c r="BG635" s="491"/>
      <c r="BH635" s="492"/>
      <c r="BI635" s="492"/>
      <c r="BJ635" s="492"/>
      <c r="BK635" s="493"/>
      <c r="BL635" s="492"/>
      <c r="BM635" s="492"/>
      <c r="BN635" s="492"/>
      <c r="BO635" s="492"/>
      <c r="BP635" s="494"/>
      <c r="BQ635" s="491"/>
      <c r="BR635" s="492"/>
      <c r="BS635" s="492"/>
      <c r="BT635" s="492"/>
      <c r="BU635" s="493"/>
      <c r="BV635" s="491"/>
      <c r="BW635" s="492"/>
      <c r="BX635" s="492"/>
      <c r="BY635" s="492"/>
      <c r="BZ635" s="493"/>
      <c r="CA635" s="27"/>
      <c r="CB635" s="492"/>
      <c r="CC635" s="492"/>
      <c r="CD635" s="492"/>
      <c r="CE635" s="492"/>
      <c r="CF635" s="494"/>
      <c r="CG635" s="491"/>
      <c r="CH635" s="492"/>
      <c r="CI635" s="492"/>
      <c r="CJ635" s="492"/>
      <c r="CK635" s="493"/>
      <c r="CL635" s="492"/>
      <c r="CM635" s="501"/>
      <c r="CN635" s="501"/>
      <c r="CO635" s="501"/>
      <c r="CP635" s="502"/>
      <c r="CQ635" s="491"/>
      <c r="CR635" s="501"/>
      <c r="CS635" s="501"/>
      <c r="CT635" s="501"/>
      <c r="CU635" s="503"/>
      <c r="CV635" s="492"/>
      <c r="CW635" s="501"/>
      <c r="CX635" s="501"/>
      <c r="CY635" s="501"/>
      <c r="CZ635" s="502"/>
      <c r="DA635" s="491"/>
      <c r="DB635" s="501"/>
      <c r="DC635" s="501"/>
      <c r="DD635" s="501"/>
      <c r="DE635" s="503"/>
      <c r="DF635" s="922"/>
      <c r="DG635" s="298"/>
      <c r="DH635" s="70"/>
      <c r="DI635" s="512"/>
      <c r="DJ635" s="513"/>
      <c r="DK635" s="513"/>
      <c r="DL635" s="514"/>
      <c r="DM635" s="515"/>
      <c r="DN635" s="515"/>
    </row>
    <row r="636" spans="1:118" ht="15" customHeight="1">
      <c r="A636" s="516"/>
      <c r="B636" s="516"/>
      <c r="C636" s="517"/>
      <c r="D636" s="921"/>
      <c r="E636" s="1079"/>
      <c r="F636" s="1080"/>
      <c r="G636" s="486"/>
      <c r="H636" s="483"/>
      <c r="I636" s="483"/>
      <c r="J636" s="483"/>
      <c r="K636" s="484"/>
      <c r="L636" s="483"/>
      <c r="M636" s="483"/>
      <c r="N636" s="483"/>
      <c r="O636" s="483"/>
      <c r="P636" s="485"/>
      <c r="Q636" s="486"/>
      <c r="R636" s="483"/>
      <c r="S636" s="483"/>
      <c r="T636" s="483"/>
      <c r="U636" s="484"/>
      <c r="V636" s="483"/>
      <c r="W636" s="483"/>
      <c r="X636" s="483"/>
      <c r="Y636" s="483"/>
      <c r="Z636" s="485"/>
      <c r="AA636" s="486"/>
      <c r="AB636" s="483"/>
      <c r="AC636" s="483"/>
      <c r="AD636" s="483"/>
      <c r="AE636" s="484"/>
      <c r="AF636" s="1"/>
      <c r="AG636" s="1"/>
      <c r="AH636" s="486"/>
      <c r="AI636" s="483"/>
      <c r="AJ636" s="483"/>
      <c r="AK636" s="483"/>
      <c r="AL636" s="484"/>
      <c r="AM636" s="486"/>
      <c r="AN636" s="483"/>
      <c r="AO636" s="483"/>
      <c r="AP636" s="483"/>
      <c r="AQ636" s="484"/>
      <c r="AR636" s="483"/>
      <c r="AS636" s="495"/>
      <c r="AT636" s="495"/>
      <c r="AU636" s="495"/>
      <c r="AV636" s="496"/>
      <c r="AW636" s="486"/>
      <c r="AX636" s="495"/>
      <c r="AY636" s="495"/>
      <c r="AZ636" s="495"/>
      <c r="BA636" s="497"/>
      <c r="BB636" s="483"/>
      <c r="BC636" s="483"/>
      <c r="BD636" s="483"/>
      <c r="BE636" s="483"/>
      <c r="BF636" s="485"/>
      <c r="BG636" s="486"/>
      <c r="BH636" s="483"/>
      <c r="BI636" s="483"/>
      <c r="BJ636" s="483"/>
      <c r="BK636" s="484"/>
      <c r="BL636" s="483"/>
      <c r="BM636" s="483"/>
      <c r="BN636" s="483"/>
      <c r="BO636" s="483"/>
      <c r="BP636" s="485"/>
      <c r="BQ636" s="486"/>
      <c r="BR636" s="483"/>
      <c r="BS636" s="483"/>
      <c r="BT636" s="483"/>
      <c r="BU636" s="484"/>
      <c r="BV636" s="486"/>
      <c r="BW636" s="483"/>
      <c r="BX636" s="483"/>
      <c r="BY636" s="483"/>
      <c r="BZ636" s="484"/>
      <c r="CA636" s="25"/>
      <c r="CB636" s="483"/>
      <c r="CC636" s="483"/>
      <c r="CD636" s="483"/>
      <c r="CE636" s="483"/>
      <c r="CF636" s="485"/>
      <c r="CG636" s="486"/>
      <c r="CH636" s="483"/>
      <c r="CI636" s="483"/>
      <c r="CJ636" s="483"/>
      <c r="CK636" s="484"/>
      <c r="CL636" s="483"/>
      <c r="CM636" s="495"/>
      <c r="CN636" s="495"/>
      <c r="CO636" s="495"/>
      <c r="CP636" s="496"/>
      <c r="CQ636" s="486"/>
      <c r="CR636" s="495"/>
      <c r="CS636" s="495"/>
      <c r="CT636" s="495"/>
      <c r="CU636" s="497"/>
      <c r="CV636" s="483"/>
      <c r="CW636" s="495"/>
      <c r="CX636" s="495"/>
      <c r="CY636" s="495"/>
      <c r="CZ636" s="496"/>
      <c r="DA636" s="486"/>
      <c r="DB636" s="495"/>
      <c r="DC636" s="495"/>
      <c r="DD636" s="495"/>
      <c r="DE636" s="497"/>
      <c r="DF636" s="924"/>
      <c r="DG636" s="296"/>
      <c r="DH636" s="68"/>
      <c r="DI636" s="504"/>
      <c r="DJ636" s="505"/>
      <c r="DK636" s="505"/>
      <c r="DL636" s="506"/>
      <c r="DM636" s="507"/>
      <c r="DN636" s="507"/>
    </row>
    <row r="637" spans="1:118" ht="15" customHeight="1">
      <c r="A637" s="519"/>
      <c r="B637" s="519"/>
      <c r="C637" s="520"/>
      <c r="D637" s="919"/>
      <c r="E637" s="1068"/>
      <c r="F637" s="1069"/>
      <c r="G637" s="487"/>
      <c r="H637" s="488"/>
      <c r="I637" s="488"/>
      <c r="J637" s="488"/>
      <c r="K637" s="489"/>
      <c r="L637" s="488"/>
      <c r="M637" s="488"/>
      <c r="N637" s="488"/>
      <c r="O637" s="488"/>
      <c r="P637" s="490"/>
      <c r="Q637" s="487"/>
      <c r="R637" s="488"/>
      <c r="S637" s="488"/>
      <c r="T637" s="488"/>
      <c r="U637" s="489"/>
      <c r="V637" s="488"/>
      <c r="W637" s="488"/>
      <c r="X637" s="488"/>
      <c r="Y637" s="488"/>
      <c r="Z637" s="490"/>
      <c r="AA637" s="487"/>
      <c r="AB637" s="488"/>
      <c r="AC637" s="488"/>
      <c r="AD637" s="488"/>
      <c r="AE637" s="489"/>
      <c r="AF637" s="1"/>
      <c r="AG637" s="1"/>
      <c r="AH637" s="487"/>
      <c r="AI637" s="488"/>
      <c r="AJ637" s="488"/>
      <c r="AK637" s="488"/>
      <c r="AL637" s="489"/>
      <c r="AM637" s="487"/>
      <c r="AN637" s="488"/>
      <c r="AO637" s="488"/>
      <c r="AP637" s="488"/>
      <c r="AQ637" s="489"/>
      <c r="AR637" s="488"/>
      <c r="AS637" s="498"/>
      <c r="AT637" s="498"/>
      <c r="AU637" s="498"/>
      <c r="AV637" s="499"/>
      <c r="AW637" s="487"/>
      <c r="AX637" s="498"/>
      <c r="AY637" s="498"/>
      <c r="AZ637" s="498"/>
      <c r="BA637" s="500"/>
      <c r="BB637" s="488"/>
      <c r="BC637" s="488"/>
      <c r="BD637" s="488"/>
      <c r="BE637" s="488"/>
      <c r="BF637" s="490"/>
      <c r="BG637" s="487"/>
      <c r="BH637" s="488"/>
      <c r="BI637" s="488"/>
      <c r="BJ637" s="488"/>
      <c r="BK637" s="489"/>
      <c r="BL637" s="488"/>
      <c r="BM637" s="488"/>
      <c r="BN637" s="488"/>
      <c r="BO637" s="488"/>
      <c r="BP637" s="490"/>
      <c r="BQ637" s="487"/>
      <c r="BR637" s="488"/>
      <c r="BS637" s="488"/>
      <c r="BT637" s="488"/>
      <c r="BU637" s="489"/>
      <c r="BV637" s="487"/>
      <c r="BW637" s="488"/>
      <c r="BX637" s="488"/>
      <c r="BY637" s="488"/>
      <c r="BZ637" s="489"/>
      <c r="CA637" s="26"/>
      <c r="CB637" s="488"/>
      <c r="CC637" s="488"/>
      <c r="CD637" s="488"/>
      <c r="CE637" s="488"/>
      <c r="CF637" s="490"/>
      <c r="CG637" s="487"/>
      <c r="CH637" s="488"/>
      <c r="CI637" s="488"/>
      <c r="CJ637" s="488"/>
      <c r="CK637" s="489"/>
      <c r="CL637" s="488"/>
      <c r="CM637" s="498"/>
      <c r="CN637" s="498"/>
      <c r="CO637" s="498"/>
      <c r="CP637" s="499"/>
      <c r="CQ637" s="487"/>
      <c r="CR637" s="498"/>
      <c r="CS637" s="498"/>
      <c r="CT637" s="498"/>
      <c r="CU637" s="500"/>
      <c r="CV637" s="488"/>
      <c r="CW637" s="498"/>
      <c r="CX637" s="498"/>
      <c r="CY637" s="498"/>
      <c r="CZ637" s="499"/>
      <c r="DA637" s="487"/>
      <c r="DB637" s="498"/>
      <c r="DC637" s="498"/>
      <c r="DD637" s="498"/>
      <c r="DE637" s="500"/>
      <c r="DF637" s="923"/>
      <c r="DG637" s="297"/>
      <c r="DH637" s="69"/>
      <c r="DI637" s="508"/>
      <c r="DJ637" s="509"/>
      <c r="DK637" s="509"/>
      <c r="DL637" s="510"/>
      <c r="DM637" s="511"/>
      <c r="DN637" s="511"/>
    </row>
    <row r="638" spans="1:118" ht="15" customHeight="1">
      <c r="A638" s="519"/>
      <c r="B638" s="519"/>
      <c r="C638" s="520"/>
      <c r="D638" s="919"/>
      <c r="E638" s="1068"/>
      <c r="F638" s="1069"/>
      <c r="G638" s="487"/>
      <c r="H638" s="488"/>
      <c r="I638" s="488"/>
      <c r="J638" s="488"/>
      <c r="K638" s="489"/>
      <c r="L638" s="488"/>
      <c r="M638" s="488"/>
      <c r="N638" s="488"/>
      <c r="O638" s="488"/>
      <c r="P638" s="490"/>
      <c r="Q638" s="487"/>
      <c r="R638" s="488"/>
      <c r="S638" s="488"/>
      <c r="T638" s="488"/>
      <c r="U638" s="489"/>
      <c r="V638" s="488"/>
      <c r="W638" s="488"/>
      <c r="X638" s="488"/>
      <c r="Y638" s="488"/>
      <c r="Z638" s="490"/>
      <c r="AA638" s="487"/>
      <c r="AB638" s="488"/>
      <c r="AC638" s="488"/>
      <c r="AD638" s="488"/>
      <c r="AE638" s="489"/>
      <c r="AF638" s="1"/>
      <c r="AG638" s="1"/>
      <c r="AH638" s="487"/>
      <c r="AI638" s="488"/>
      <c r="AJ638" s="488"/>
      <c r="AK638" s="488"/>
      <c r="AL638" s="489"/>
      <c r="AM638" s="487"/>
      <c r="AN638" s="488"/>
      <c r="AO638" s="488"/>
      <c r="AP638" s="488"/>
      <c r="AQ638" s="489"/>
      <c r="AR638" s="488"/>
      <c r="AS638" s="498"/>
      <c r="AT638" s="498"/>
      <c r="AU638" s="498"/>
      <c r="AV638" s="499"/>
      <c r="AW638" s="487"/>
      <c r="AX638" s="498"/>
      <c r="AY638" s="498"/>
      <c r="AZ638" s="498"/>
      <c r="BA638" s="500"/>
      <c r="BB638" s="488"/>
      <c r="BC638" s="488"/>
      <c r="BD638" s="488"/>
      <c r="BE638" s="488"/>
      <c r="BF638" s="490"/>
      <c r="BG638" s="487"/>
      <c r="BH638" s="488"/>
      <c r="BI638" s="488"/>
      <c r="BJ638" s="488"/>
      <c r="BK638" s="489"/>
      <c r="BL638" s="488"/>
      <c r="BM638" s="488"/>
      <c r="BN638" s="488"/>
      <c r="BO638" s="488"/>
      <c r="BP638" s="490"/>
      <c r="BQ638" s="487"/>
      <c r="BR638" s="488"/>
      <c r="BS638" s="488"/>
      <c r="BT638" s="488"/>
      <c r="BU638" s="489"/>
      <c r="BV638" s="487"/>
      <c r="BW638" s="488"/>
      <c r="BX638" s="488"/>
      <c r="BY638" s="488"/>
      <c r="BZ638" s="489"/>
      <c r="CA638" s="26"/>
      <c r="CB638" s="488"/>
      <c r="CC638" s="488"/>
      <c r="CD638" s="488"/>
      <c r="CE638" s="488"/>
      <c r="CF638" s="490"/>
      <c r="CG638" s="487"/>
      <c r="CH638" s="488"/>
      <c r="CI638" s="488"/>
      <c r="CJ638" s="488"/>
      <c r="CK638" s="489"/>
      <c r="CL638" s="488"/>
      <c r="CM638" s="498"/>
      <c r="CN638" s="498"/>
      <c r="CO638" s="498"/>
      <c r="CP638" s="499"/>
      <c r="CQ638" s="487"/>
      <c r="CR638" s="498"/>
      <c r="CS638" s="498"/>
      <c r="CT638" s="498"/>
      <c r="CU638" s="500"/>
      <c r="CV638" s="488"/>
      <c r="CW638" s="498"/>
      <c r="CX638" s="498"/>
      <c r="CY638" s="498"/>
      <c r="CZ638" s="499"/>
      <c r="DA638" s="487"/>
      <c r="DB638" s="498"/>
      <c r="DC638" s="498"/>
      <c r="DD638" s="498"/>
      <c r="DE638" s="500"/>
      <c r="DF638" s="923"/>
      <c r="DG638" s="297"/>
      <c r="DH638" s="69"/>
      <c r="DI638" s="508"/>
      <c r="DJ638" s="509"/>
      <c r="DK638" s="509"/>
      <c r="DL638" s="510"/>
      <c r="DM638" s="511"/>
      <c r="DN638" s="511"/>
    </row>
    <row r="639" spans="1:118" ht="15" customHeight="1">
      <c r="A639" s="519"/>
      <c r="B639" s="519"/>
      <c r="C639" s="520"/>
      <c r="D639" s="919"/>
      <c r="E639" s="1068"/>
      <c r="F639" s="1069"/>
      <c r="G639" s="487"/>
      <c r="H639" s="488"/>
      <c r="I639" s="488"/>
      <c r="J639" s="488"/>
      <c r="K639" s="489"/>
      <c r="L639" s="488"/>
      <c r="M639" s="488"/>
      <c r="N639" s="488"/>
      <c r="O639" s="488"/>
      <c r="P639" s="490"/>
      <c r="Q639" s="487"/>
      <c r="R639" s="488"/>
      <c r="S639" s="488"/>
      <c r="T639" s="488"/>
      <c r="U639" s="489"/>
      <c r="V639" s="488"/>
      <c r="W639" s="488"/>
      <c r="X639" s="488"/>
      <c r="Y639" s="488"/>
      <c r="Z639" s="490"/>
      <c r="AA639" s="487"/>
      <c r="AB639" s="488"/>
      <c r="AC639" s="488"/>
      <c r="AD639" s="488"/>
      <c r="AE639" s="489"/>
      <c r="AF639" s="1"/>
      <c r="AG639" s="1"/>
      <c r="AH639" s="487"/>
      <c r="AI639" s="488"/>
      <c r="AJ639" s="488"/>
      <c r="AK639" s="488"/>
      <c r="AL639" s="489"/>
      <c r="AM639" s="487"/>
      <c r="AN639" s="488"/>
      <c r="AO639" s="488"/>
      <c r="AP639" s="488"/>
      <c r="AQ639" s="489"/>
      <c r="AR639" s="488"/>
      <c r="AS639" s="498"/>
      <c r="AT639" s="498"/>
      <c r="AU639" s="498"/>
      <c r="AV639" s="499"/>
      <c r="AW639" s="487"/>
      <c r="AX639" s="498"/>
      <c r="AY639" s="498"/>
      <c r="AZ639" s="498"/>
      <c r="BA639" s="500"/>
      <c r="BB639" s="488"/>
      <c r="BC639" s="488"/>
      <c r="BD639" s="488"/>
      <c r="BE639" s="488"/>
      <c r="BF639" s="490"/>
      <c r="BG639" s="487"/>
      <c r="BH639" s="488"/>
      <c r="BI639" s="488"/>
      <c r="BJ639" s="488"/>
      <c r="BK639" s="489"/>
      <c r="BL639" s="488"/>
      <c r="BM639" s="488"/>
      <c r="BN639" s="488"/>
      <c r="BO639" s="488"/>
      <c r="BP639" s="490"/>
      <c r="BQ639" s="487"/>
      <c r="BR639" s="488"/>
      <c r="BS639" s="488"/>
      <c r="BT639" s="488"/>
      <c r="BU639" s="489"/>
      <c r="BV639" s="487"/>
      <c r="BW639" s="488"/>
      <c r="BX639" s="488"/>
      <c r="BY639" s="488"/>
      <c r="BZ639" s="489"/>
      <c r="CA639" s="26"/>
      <c r="CB639" s="488"/>
      <c r="CC639" s="488"/>
      <c r="CD639" s="488"/>
      <c r="CE639" s="488"/>
      <c r="CF639" s="490"/>
      <c r="CG639" s="487"/>
      <c r="CH639" s="488"/>
      <c r="CI639" s="488"/>
      <c r="CJ639" s="488"/>
      <c r="CK639" s="489"/>
      <c r="CL639" s="488"/>
      <c r="CM639" s="498"/>
      <c r="CN639" s="498"/>
      <c r="CO639" s="498"/>
      <c r="CP639" s="499"/>
      <c r="CQ639" s="487"/>
      <c r="CR639" s="498"/>
      <c r="CS639" s="498"/>
      <c r="CT639" s="498"/>
      <c r="CU639" s="500"/>
      <c r="CV639" s="488"/>
      <c r="CW639" s="498"/>
      <c r="CX639" s="498"/>
      <c r="CY639" s="498"/>
      <c r="CZ639" s="499"/>
      <c r="DA639" s="487"/>
      <c r="DB639" s="498"/>
      <c r="DC639" s="498"/>
      <c r="DD639" s="498"/>
      <c r="DE639" s="500"/>
      <c r="DF639" s="923"/>
      <c r="DG639" s="297"/>
      <c r="DH639" s="69"/>
      <c r="DI639" s="508"/>
      <c r="DJ639" s="509"/>
      <c r="DK639" s="509"/>
      <c r="DL639" s="510"/>
      <c r="DM639" s="511"/>
      <c r="DN639" s="511"/>
    </row>
    <row r="640" spans="1:118" ht="15" customHeight="1" thickBot="1">
      <c r="A640" s="522"/>
      <c r="B640" s="522"/>
      <c r="C640" s="523"/>
      <c r="D640" s="920"/>
      <c r="E640" s="1077"/>
      <c r="F640" s="1078"/>
      <c r="G640" s="491"/>
      <c r="H640" s="492"/>
      <c r="I640" s="492"/>
      <c r="J640" s="492"/>
      <c r="K640" s="493"/>
      <c r="L640" s="492"/>
      <c r="M640" s="492"/>
      <c r="N640" s="492"/>
      <c r="O640" s="492"/>
      <c r="P640" s="494"/>
      <c r="Q640" s="491"/>
      <c r="R640" s="492"/>
      <c r="S640" s="492"/>
      <c r="T640" s="492"/>
      <c r="U640" s="493"/>
      <c r="V640" s="492"/>
      <c r="W640" s="492"/>
      <c r="X640" s="492"/>
      <c r="Y640" s="492"/>
      <c r="Z640" s="494"/>
      <c r="AA640" s="491"/>
      <c r="AB640" s="492"/>
      <c r="AC640" s="492"/>
      <c r="AD640" s="492"/>
      <c r="AE640" s="493"/>
      <c r="AF640" s="1"/>
      <c r="AG640" s="1"/>
      <c r="AH640" s="491"/>
      <c r="AI640" s="492"/>
      <c r="AJ640" s="492"/>
      <c r="AK640" s="492"/>
      <c r="AL640" s="493"/>
      <c r="AM640" s="491"/>
      <c r="AN640" s="492"/>
      <c r="AO640" s="492"/>
      <c r="AP640" s="492"/>
      <c r="AQ640" s="493"/>
      <c r="AR640" s="492"/>
      <c r="AS640" s="501"/>
      <c r="AT640" s="501"/>
      <c r="AU640" s="501"/>
      <c r="AV640" s="502"/>
      <c r="AW640" s="491"/>
      <c r="AX640" s="501"/>
      <c r="AY640" s="501"/>
      <c r="AZ640" s="501"/>
      <c r="BA640" s="503"/>
      <c r="BB640" s="492"/>
      <c r="BC640" s="492"/>
      <c r="BD640" s="492"/>
      <c r="BE640" s="492"/>
      <c r="BF640" s="494"/>
      <c r="BG640" s="491"/>
      <c r="BH640" s="492"/>
      <c r="BI640" s="492"/>
      <c r="BJ640" s="492"/>
      <c r="BK640" s="493"/>
      <c r="BL640" s="492"/>
      <c r="BM640" s="492"/>
      <c r="BN640" s="492"/>
      <c r="BO640" s="492"/>
      <c r="BP640" s="494"/>
      <c r="BQ640" s="491"/>
      <c r="BR640" s="492"/>
      <c r="BS640" s="492"/>
      <c r="BT640" s="492"/>
      <c r="BU640" s="493"/>
      <c r="BV640" s="491"/>
      <c r="BW640" s="492"/>
      <c r="BX640" s="492"/>
      <c r="BY640" s="492"/>
      <c r="BZ640" s="493"/>
      <c r="CA640" s="27"/>
      <c r="CB640" s="492"/>
      <c r="CC640" s="492"/>
      <c r="CD640" s="492"/>
      <c r="CE640" s="492"/>
      <c r="CF640" s="494"/>
      <c r="CG640" s="491"/>
      <c r="CH640" s="492"/>
      <c r="CI640" s="492"/>
      <c r="CJ640" s="492"/>
      <c r="CK640" s="493"/>
      <c r="CL640" s="492"/>
      <c r="CM640" s="501"/>
      <c r="CN640" s="501"/>
      <c r="CO640" s="501"/>
      <c r="CP640" s="502"/>
      <c r="CQ640" s="491"/>
      <c r="CR640" s="501"/>
      <c r="CS640" s="501"/>
      <c r="CT640" s="501"/>
      <c r="CU640" s="503"/>
      <c r="CV640" s="492"/>
      <c r="CW640" s="501"/>
      <c r="CX640" s="501"/>
      <c r="CY640" s="501"/>
      <c r="CZ640" s="502"/>
      <c r="DA640" s="491"/>
      <c r="DB640" s="501"/>
      <c r="DC640" s="501"/>
      <c r="DD640" s="501"/>
      <c r="DE640" s="503"/>
      <c r="DF640" s="922"/>
      <c r="DG640" s="298"/>
      <c r="DH640" s="70"/>
      <c r="DI640" s="512"/>
      <c r="DJ640" s="513"/>
      <c r="DK640" s="513"/>
      <c r="DL640" s="514"/>
      <c r="DM640" s="515"/>
      <c r="DN640" s="515"/>
    </row>
    <row r="641" spans="1:118" ht="15" customHeight="1">
      <c r="A641" s="516"/>
      <c r="B641" s="516"/>
      <c r="C641" s="517"/>
      <c r="D641" s="921"/>
      <c r="E641" s="1079"/>
      <c r="F641" s="1080"/>
      <c r="G641" s="486"/>
      <c r="H641" s="483"/>
      <c r="I641" s="483"/>
      <c r="J641" s="483"/>
      <c r="K641" s="484"/>
      <c r="L641" s="483"/>
      <c r="M641" s="483"/>
      <c r="N641" s="483"/>
      <c r="O641" s="483"/>
      <c r="P641" s="485"/>
      <c r="Q641" s="486"/>
      <c r="R641" s="483"/>
      <c r="S641" s="483"/>
      <c r="T641" s="483"/>
      <c r="U641" s="484"/>
      <c r="V641" s="483"/>
      <c r="W641" s="483"/>
      <c r="X641" s="483"/>
      <c r="Y641" s="483"/>
      <c r="Z641" s="485"/>
      <c r="AA641" s="486"/>
      <c r="AB641" s="483"/>
      <c r="AC641" s="483"/>
      <c r="AD641" s="483"/>
      <c r="AE641" s="484"/>
      <c r="AF641" s="1"/>
      <c r="AG641" s="1"/>
      <c r="AH641" s="486"/>
      <c r="AI641" s="483"/>
      <c r="AJ641" s="483"/>
      <c r="AK641" s="483"/>
      <c r="AL641" s="484"/>
      <c r="AM641" s="486"/>
      <c r="AN641" s="483"/>
      <c r="AO641" s="483"/>
      <c r="AP641" s="483"/>
      <c r="AQ641" s="484"/>
      <c r="AR641" s="483"/>
      <c r="AS641" s="495"/>
      <c r="AT641" s="495"/>
      <c r="AU641" s="495"/>
      <c r="AV641" s="496"/>
      <c r="AW641" s="486"/>
      <c r="AX641" s="495"/>
      <c r="AY641" s="495"/>
      <c r="AZ641" s="495"/>
      <c r="BA641" s="497"/>
      <c r="BB641" s="483"/>
      <c r="BC641" s="483"/>
      <c r="BD641" s="483"/>
      <c r="BE641" s="483"/>
      <c r="BF641" s="485"/>
      <c r="BG641" s="486"/>
      <c r="BH641" s="483"/>
      <c r="BI641" s="483"/>
      <c r="BJ641" s="483"/>
      <c r="BK641" s="484"/>
      <c r="BL641" s="483"/>
      <c r="BM641" s="483"/>
      <c r="BN641" s="483"/>
      <c r="BO641" s="483"/>
      <c r="BP641" s="485"/>
      <c r="BQ641" s="486"/>
      <c r="BR641" s="483"/>
      <c r="BS641" s="483"/>
      <c r="BT641" s="483"/>
      <c r="BU641" s="484"/>
      <c r="BV641" s="486"/>
      <c r="BW641" s="483"/>
      <c r="BX641" s="483"/>
      <c r="BY641" s="483"/>
      <c r="BZ641" s="484"/>
      <c r="CA641" s="25"/>
      <c r="CB641" s="483"/>
      <c r="CC641" s="483"/>
      <c r="CD641" s="483"/>
      <c r="CE641" s="483"/>
      <c r="CF641" s="485"/>
      <c r="CG641" s="486"/>
      <c r="CH641" s="483"/>
      <c r="CI641" s="483"/>
      <c r="CJ641" s="483"/>
      <c r="CK641" s="484"/>
      <c r="CL641" s="483"/>
      <c r="CM641" s="495"/>
      <c r="CN641" s="495"/>
      <c r="CO641" s="495"/>
      <c r="CP641" s="496"/>
      <c r="CQ641" s="486"/>
      <c r="CR641" s="495"/>
      <c r="CS641" s="495"/>
      <c r="CT641" s="495"/>
      <c r="CU641" s="497"/>
      <c r="CV641" s="483"/>
      <c r="CW641" s="495"/>
      <c r="CX641" s="495"/>
      <c r="CY641" s="495"/>
      <c r="CZ641" s="496"/>
      <c r="DA641" s="486"/>
      <c r="DB641" s="495"/>
      <c r="DC641" s="495"/>
      <c r="DD641" s="495"/>
      <c r="DE641" s="497"/>
      <c r="DF641" s="924"/>
      <c r="DG641" s="296"/>
      <c r="DH641" s="68"/>
      <c r="DI641" s="504"/>
      <c r="DJ641" s="505"/>
      <c r="DK641" s="505"/>
      <c r="DL641" s="506"/>
      <c r="DM641" s="507"/>
      <c r="DN641" s="507"/>
    </row>
    <row r="642" spans="1:118" ht="15" customHeight="1">
      <c r="A642" s="519"/>
      <c r="B642" s="519"/>
      <c r="C642" s="520"/>
      <c r="D642" s="919"/>
      <c r="E642" s="1068"/>
      <c r="F642" s="1069"/>
      <c r="G642" s="487"/>
      <c r="H642" s="488"/>
      <c r="I642" s="488"/>
      <c r="J642" s="488"/>
      <c r="K642" s="489"/>
      <c r="L642" s="488"/>
      <c r="M642" s="488"/>
      <c r="N642" s="488"/>
      <c r="O642" s="488"/>
      <c r="P642" s="490"/>
      <c r="Q642" s="487"/>
      <c r="R642" s="488"/>
      <c r="S642" s="488"/>
      <c r="T642" s="488"/>
      <c r="U642" s="489"/>
      <c r="V642" s="488"/>
      <c r="W642" s="488"/>
      <c r="X642" s="488"/>
      <c r="Y642" s="488"/>
      <c r="Z642" s="490"/>
      <c r="AA642" s="487"/>
      <c r="AB642" s="488"/>
      <c r="AC642" s="488"/>
      <c r="AD642" s="488"/>
      <c r="AE642" s="489"/>
      <c r="AF642" s="1"/>
      <c r="AG642" s="1"/>
      <c r="AH642" s="487"/>
      <c r="AI642" s="488"/>
      <c r="AJ642" s="488"/>
      <c r="AK642" s="488"/>
      <c r="AL642" s="489"/>
      <c r="AM642" s="487"/>
      <c r="AN642" s="488"/>
      <c r="AO642" s="488"/>
      <c r="AP642" s="488"/>
      <c r="AQ642" s="489"/>
      <c r="AR642" s="488"/>
      <c r="AS642" s="498"/>
      <c r="AT642" s="498"/>
      <c r="AU642" s="498"/>
      <c r="AV642" s="499"/>
      <c r="AW642" s="487"/>
      <c r="AX642" s="498"/>
      <c r="AY642" s="498"/>
      <c r="AZ642" s="498"/>
      <c r="BA642" s="500"/>
      <c r="BB642" s="488"/>
      <c r="BC642" s="488"/>
      <c r="BD642" s="488"/>
      <c r="BE642" s="488"/>
      <c r="BF642" s="490"/>
      <c r="BG642" s="487"/>
      <c r="BH642" s="488"/>
      <c r="BI642" s="488"/>
      <c r="BJ642" s="488"/>
      <c r="BK642" s="489"/>
      <c r="BL642" s="488"/>
      <c r="BM642" s="488"/>
      <c r="BN642" s="488"/>
      <c r="BO642" s="488"/>
      <c r="BP642" s="490"/>
      <c r="BQ642" s="487"/>
      <c r="BR642" s="488"/>
      <c r="BS642" s="488"/>
      <c r="BT642" s="488"/>
      <c r="BU642" s="489"/>
      <c r="BV642" s="487"/>
      <c r="BW642" s="488"/>
      <c r="BX642" s="488"/>
      <c r="BY642" s="488"/>
      <c r="BZ642" s="489"/>
      <c r="CA642" s="26"/>
      <c r="CB642" s="488"/>
      <c r="CC642" s="488"/>
      <c r="CD642" s="488"/>
      <c r="CE642" s="488"/>
      <c r="CF642" s="490"/>
      <c r="CG642" s="487"/>
      <c r="CH642" s="488"/>
      <c r="CI642" s="488"/>
      <c r="CJ642" s="488"/>
      <c r="CK642" s="489"/>
      <c r="CL642" s="488"/>
      <c r="CM642" s="498"/>
      <c r="CN642" s="498"/>
      <c r="CO642" s="498"/>
      <c r="CP642" s="499"/>
      <c r="CQ642" s="487"/>
      <c r="CR642" s="498"/>
      <c r="CS642" s="498"/>
      <c r="CT642" s="498"/>
      <c r="CU642" s="500"/>
      <c r="CV642" s="488"/>
      <c r="CW642" s="498"/>
      <c r="CX642" s="498"/>
      <c r="CY642" s="498"/>
      <c r="CZ642" s="499"/>
      <c r="DA642" s="487"/>
      <c r="DB642" s="498"/>
      <c r="DC642" s="498"/>
      <c r="DD642" s="498"/>
      <c r="DE642" s="500"/>
      <c r="DF642" s="923"/>
      <c r="DG642" s="297"/>
      <c r="DH642" s="69"/>
      <c r="DI642" s="508"/>
      <c r="DJ642" s="509"/>
      <c r="DK642" s="509"/>
      <c r="DL642" s="510"/>
      <c r="DM642" s="511"/>
      <c r="DN642" s="511"/>
    </row>
    <row r="643" spans="1:118" ht="15" customHeight="1">
      <c r="A643" s="519"/>
      <c r="B643" s="519"/>
      <c r="C643" s="520"/>
      <c r="D643" s="919"/>
      <c r="E643" s="1068"/>
      <c r="F643" s="1069"/>
      <c r="G643" s="487"/>
      <c r="H643" s="488"/>
      <c r="I643" s="488"/>
      <c r="J643" s="488"/>
      <c r="K643" s="489"/>
      <c r="L643" s="488"/>
      <c r="M643" s="488"/>
      <c r="N643" s="488"/>
      <c r="O643" s="488"/>
      <c r="P643" s="490"/>
      <c r="Q643" s="487"/>
      <c r="R643" s="488"/>
      <c r="S643" s="488"/>
      <c r="T643" s="488"/>
      <c r="U643" s="489"/>
      <c r="V643" s="488"/>
      <c r="W643" s="488"/>
      <c r="X643" s="488"/>
      <c r="Y643" s="488"/>
      <c r="Z643" s="490"/>
      <c r="AA643" s="487"/>
      <c r="AB643" s="488"/>
      <c r="AC643" s="488"/>
      <c r="AD643" s="488"/>
      <c r="AE643" s="489"/>
      <c r="AF643" s="1"/>
      <c r="AG643" s="1"/>
      <c r="AH643" s="487"/>
      <c r="AI643" s="488"/>
      <c r="AJ643" s="488"/>
      <c r="AK643" s="488"/>
      <c r="AL643" s="489"/>
      <c r="AM643" s="487"/>
      <c r="AN643" s="488"/>
      <c r="AO643" s="488"/>
      <c r="AP643" s="488"/>
      <c r="AQ643" s="489"/>
      <c r="AR643" s="488"/>
      <c r="AS643" s="498"/>
      <c r="AT643" s="498"/>
      <c r="AU643" s="498"/>
      <c r="AV643" s="499"/>
      <c r="AW643" s="487"/>
      <c r="AX643" s="498"/>
      <c r="AY643" s="498"/>
      <c r="AZ643" s="498"/>
      <c r="BA643" s="500"/>
      <c r="BB643" s="488"/>
      <c r="BC643" s="488"/>
      <c r="BD643" s="488"/>
      <c r="BE643" s="488"/>
      <c r="BF643" s="490"/>
      <c r="BG643" s="487"/>
      <c r="BH643" s="488"/>
      <c r="BI643" s="488"/>
      <c r="BJ643" s="488"/>
      <c r="BK643" s="489"/>
      <c r="BL643" s="488"/>
      <c r="BM643" s="488"/>
      <c r="BN643" s="488"/>
      <c r="BO643" s="488"/>
      <c r="BP643" s="490"/>
      <c r="BQ643" s="487"/>
      <c r="BR643" s="488"/>
      <c r="BS643" s="488"/>
      <c r="BT643" s="488"/>
      <c r="BU643" s="489"/>
      <c r="BV643" s="487"/>
      <c r="BW643" s="488"/>
      <c r="BX643" s="488"/>
      <c r="BY643" s="488"/>
      <c r="BZ643" s="489"/>
      <c r="CA643" s="26"/>
      <c r="CB643" s="488"/>
      <c r="CC643" s="488"/>
      <c r="CD643" s="488"/>
      <c r="CE643" s="488"/>
      <c r="CF643" s="490"/>
      <c r="CG643" s="487"/>
      <c r="CH643" s="488"/>
      <c r="CI643" s="488"/>
      <c r="CJ643" s="488"/>
      <c r="CK643" s="489"/>
      <c r="CL643" s="488"/>
      <c r="CM643" s="498"/>
      <c r="CN643" s="498"/>
      <c r="CO643" s="498"/>
      <c r="CP643" s="499"/>
      <c r="CQ643" s="487"/>
      <c r="CR643" s="498"/>
      <c r="CS643" s="498"/>
      <c r="CT643" s="498"/>
      <c r="CU643" s="500"/>
      <c r="CV643" s="488"/>
      <c r="CW643" s="498"/>
      <c r="CX643" s="498"/>
      <c r="CY643" s="498"/>
      <c r="CZ643" s="499"/>
      <c r="DA643" s="487"/>
      <c r="DB643" s="498"/>
      <c r="DC643" s="498"/>
      <c r="DD643" s="498"/>
      <c r="DE643" s="500"/>
      <c r="DF643" s="923"/>
      <c r="DG643" s="297"/>
      <c r="DH643" s="69"/>
      <c r="DI643" s="508"/>
      <c r="DJ643" s="509"/>
      <c r="DK643" s="509"/>
      <c r="DL643" s="510"/>
      <c r="DM643" s="511"/>
      <c r="DN643" s="511"/>
    </row>
    <row r="644" spans="1:118" ht="15" customHeight="1">
      <c r="A644" s="519"/>
      <c r="B644" s="519"/>
      <c r="C644" s="520"/>
      <c r="D644" s="919"/>
      <c r="E644" s="1068"/>
      <c r="F644" s="1069"/>
      <c r="G644" s="487"/>
      <c r="H644" s="488"/>
      <c r="I644" s="488"/>
      <c r="J644" s="488"/>
      <c r="K644" s="489"/>
      <c r="L644" s="488"/>
      <c r="M644" s="488"/>
      <c r="N644" s="488"/>
      <c r="O644" s="488"/>
      <c r="P644" s="490"/>
      <c r="Q644" s="487"/>
      <c r="R644" s="488"/>
      <c r="S644" s="488"/>
      <c r="T644" s="488"/>
      <c r="U644" s="489"/>
      <c r="V644" s="488"/>
      <c r="W644" s="488"/>
      <c r="X644" s="488"/>
      <c r="Y644" s="488"/>
      <c r="Z644" s="490"/>
      <c r="AA644" s="487"/>
      <c r="AB644" s="488"/>
      <c r="AC644" s="488"/>
      <c r="AD644" s="488"/>
      <c r="AE644" s="489"/>
      <c r="AF644" s="1"/>
      <c r="AG644" s="1"/>
      <c r="AH644" s="487"/>
      <c r="AI644" s="488"/>
      <c r="AJ644" s="488"/>
      <c r="AK644" s="488"/>
      <c r="AL644" s="489"/>
      <c r="AM644" s="487"/>
      <c r="AN644" s="488"/>
      <c r="AO644" s="488"/>
      <c r="AP644" s="488"/>
      <c r="AQ644" s="489"/>
      <c r="AR644" s="488"/>
      <c r="AS644" s="498"/>
      <c r="AT644" s="498"/>
      <c r="AU644" s="498"/>
      <c r="AV644" s="499"/>
      <c r="AW644" s="487"/>
      <c r="AX644" s="498"/>
      <c r="AY644" s="498"/>
      <c r="AZ644" s="498"/>
      <c r="BA644" s="500"/>
      <c r="BB644" s="488"/>
      <c r="BC644" s="488"/>
      <c r="BD644" s="488"/>
      <c r="BE644" s="488"/>
      <c r="BF644" s="490"/>
      <c r="BG644" s="487"/>
      <c r="BH644" s="488"/>
      <c r="BI644" s="488"/>
      <c r="BJ644" s="488"/>
      <c r="BK644" s="489"/>
      <c r="BL644" s="488"/>
      <c r="BM644" s="488"/>
      <c r="BN644" s="488"/>
      <c r="BO644" s="488"/>
      <c r="BP644" s="490"/>
      <c r="BQ644" s="487"/>
      <c r="BR644" s="488"/>
      <c r="BS644" s="488"/>
      <c r="BT644" s="488"/>
      <c r="BU644" s="489"/>
      <c r="BV644" s="487"/>
      <c r="BW644" s="488"/>
      <c r="BX644" s="488"/>
      <c r="BY644" s="488"/>
      <c r="BZ644" s="489"/>
      <c r="CA644" s="26"/>
      <c r="CB644" s="488"/>
      <c r="CC644" s="488"/>
      <c r="CD644" s="488"/>
      <c r="CE644" s="488"/>
      <c r="CF644" s="490"/>
      <c r="CG644" s="487"/>
      <c r="CH644" s="488"/>
      <c r="CI644" s="488"/>
      <c r="CJ644" s="488"/>
      <c r="CK644" s="489"/>
      <c r="CL644" s="488"/>
      <c r="CM644" s="498"/>
      <c r="CN644" s="498"/>
      <c r="CO644" s="498"/>
      <c r="CP644" s="499"/>
      <c r="CQ644" s="487"/>
      <c r="CR644" s="498"/>
      <c r="CS644" s="498"/>
      <c r="CT644" s="498"/>
      <c r="CU644" s="500"/>
      <c r="CV644" s="488"/>
      <c r="CW644" s="498"/>
      <c r="CX644" s="498"/>
      <c r="CY644" s="498"/>
      <c r="CZ644" s="499"/>
      <c r="DA644" s="487"/>
      <c r="DB644" s="498"/>
      <c r="DC644" s="498"/>
      <c r="DD644" s="498"/>
      <c r="DE644" s="500"/>
      <c r="DF644" s="923"/>
      <c r="DG644" s="297"/>
      <c r="DH644" s="69"/>
      <c r="DI644" s="508"/>
      <c r="DJ644" s="509"/>
      <c r="DK644" s="509"/>
      <c r="DL644" s="510"/>
      <c r="DM644" s="511"/>
      <c r="DN644" s="511"/>
    </row>
    <row r="645" spans="1:118" ht="15" customHeight="1" thickBot="1">
      <c r="A645" s="522"/>
      <c r="B645" s="522"/>
      <c r="C645" s="523"/>
      <c r="D645" s="920"/>
      <c r="E645" s="1077"/>
      <c r="F645" s="1078"/>
      <c r="G645" s="491"/>
      <c r="H645" s="492"/>
      <c r="I645" s="492"/>
      <c r="J645" s="492"/>
      <c r="K645" s="493"/>
      <c r="L645" s="492"/>
      <c r="M645" s="492"/>
      <c r="N645" s="492"/>
      <c r="O645" s="492"/>
      <c r="P645" s="494"/>
      <c r="Q645" s="491"/>
      <c r="R645" s="492"/>
      <c r="S645" s="492"/>
      <c r="T645" s="492"/>
      <c r="U645" s="493"/>
      <c r="V645" s="492"/>
      <c r="W645" s="492"/>
      <c r="X645" s="492"/>
      <c r="Y645" s="492"/>
      <c r="Z645" s="494"/>
      <c r="AA645" s="491"/>
      <c r="AB645" s="492"/>
      <c r="AC645" s="492"/>
      <c r="AD645" s="492"/>
      <c r="AE645" s="493"/>
      <c r="AF645" s="1"/>
      <c r="AG645" s="1"/>
      <c r="AH645" s="491"/>
      <c r="AI645" s="492"/>
      <c r="AJ645" s="492"/>
      <c r="AK645" s="492"/>
      <c r="AL645" s="493"/>
      <c r="AM645" s="491"/>
      <c r="AN645" s="492"/>
      <c r="AO645" s="492"/>
      <c r="AP645" s="492"/>
      <c r="AQ645" s="493"/>
      <c r="AR645" s="492"/>
      <c r="AS645" s="501"/>
      <c r="AT645" s="501"/>
      <c r="AU645" s="501"/>
      <c r="AV645" s="502"/>
      <c r="AW645" s="491"/>
      <c r="AX645" s="501"/>
      <c r="AY645" s="501"/>
      <c r="AZ645" s="501"/>
      <c r="BA645" s="503"/>
      <c r="BB645" s="492"/>
      <c r="BC645" s="492"/>
      <c r="BD645" s="492"/>
      <c r="BE645" s="492"/>
      <c r="BF645" s="494"/>
      <c r="BG645" s="491"/>
      <c r="BH645" s="492"/>
      <c r="BI645" s="492"/>
      <c r="BJ645" s="492"/>
      <c r="BK645" s="493"/>
      <c r="BL645" s="492"/>
      <c r="BM645" s="492"/>
      <c r="BN645" s="492"/>
      <c r="BO645" s="492"/>
      <c r="BP645" s="494"/>
      <c r="BQ645" s="491"/>
      <c r="BR645" s="492"/>
      <c r="BS645" s="492"/>
      <c r="BT645" s="492"/>
      <c r="BU645" s="493"/>
      <c r="BV645" s="491"/>
      <c r="BW645" s="492"/>
      <c r="BX645" s="492"/>
      <c r="BY645" s="492"/>
      <c r="BZ645" s="493"/>
      <c r="CA645" s="27"/>
      <c r="CB645" s="492"/>
      <c r="CC645" s="492"/>
      <c r="CD645" s="492"/>
      <c r="CE645" s="492"/>
      <c r="CF645" s="494"/>
      <c r="CG645" s="491"/>
      <c r="CH645" s="492"/>
      <c r="CI645" s="492"/>
      <c r="CJ645" s="492"/>
      <c r="CK645" s="493"/>
      <c r="CL645" s="492"/>
      <c r="CM645" s="501"/>
      <c r="CN645" s="501"/>
      <c r="CO645" s="501"/>
      <c r="CP645" s="502"/>
      <c r="CQ645" s="491"/>
      <c r="CR645" s="501"/>
      <c r="CS645" s="501"/>
      <c r="CT645" s="501"/>
      <c r="CU645" s="503"/>
      <c r="CV645" s="492"/>
      <c r="CW645" s="501"/>
      <c r="CX645" s="501"/>
      <c r="CY645" s="501"/>
      <c r="CZ645" s="502"/>
      <c r="DA645" s="491"/>
      <c r="DB645" s="501"/>
      <c r="DC645" s="501"/>
      <c r="DD645" s="501"/>
      <c r="DE645" s="503"/>
      <c r="DF645" s="922"/>
      <c r="DG645" s="298"/>
      <c r="DH645" s="70"/>
      <c r="DI645" s="512"/>
      <c r="DJ645" s="513"/>
      <c r="DK645" s="513"/>
      <c r="DL645" s="514"/>
      <c r="DM645" s="515"/>
      <c r="DN645" s="515"/>
    </row>
    <row r="646" spans="1:118" ht="15" customHeight="1">
      <c r="A646" s="516"/>
      <c r="B646" s="516"/>
      <c r="C646" s="517"/>
      <c r="D646" s="921"/>
      <c r="E646" s="1079"/>
      <c r="F646" s="1080"/>
      <c r="G646" s="486"/>
      <c r="H646" s="483"/>
      <c r="I646" s="483"/>
      <c r="J646" s="483"/>
      <c r="K646" s="484"/>
      <c r="L646" s="483"/>
      <c r="M646" s="483"/>
      <c r="N646" s="483"/>
      <c r="O646" s="483"/>
      <c r="P646" s="485"/>
      <c r="Q646" s="486"/>
      <c r="R646" s="483"/>
      <c r="S646" s="483"/>
      <c r="T646" s="483"/>
      <c r="U646" s="484"/>
      <c r="V646" s="483"/>
      <c r="W646" s="483"/>
      <c r="X646" s="483"/>
      <c r="Y646" s="483"/>
      <c r="Z646" s="485"/>
      <c r="AA646" s="486"/>
      <c r="AB646" s="483"/>
      <c r="AC646" s="483"/>
      <c r="AD646" s="483"/>
      <c r="AE646" s="484"/>
      <c r="AF646" s="1"/>
      <c r="AG646" s="1"/>
      <c r="AH646" s="486"/>
      <c r="AI646" s="483"/>
      <c r="AJ646" s="483"/>
      <c r="AK646" s="483"/>
      <c r="AL646" s="484"/>
      <c r="AM646" s="486"/>
      <c r="AN646" s="483"/>
      <c r="AO646" s="483"/>
      <c r="AP646" s="483"/>
      <c r="AQ646" s="484"/>
      <c r="AR646" s="483"/>
      <c r="AS646" s="495"/>
      <c r="AT646" s="495"/>
      <c r="AU646" s="495"/>
      <c r="AV646" s="496"/>
      <c r="AW646" s="486"/>
      <c r="AX646" s="495"/>
      <c r="AY646" s="495"/>
      <c r="AZ646" s="495"/>
      <c r="BA646" s="497"/>
      <c r="BB646" s="483"/>
      <c r="BC646" s="483"/>
      <c r="BD646" s="483"/>
      <c r="BE646" s="483"/>
      <c r="BF646" s="485"/>
      <c r="BG646" s="486"/>
      <c r="BH646" s="483"/>
      <c r="BI646" s="483"/>
      <c r="BJ646" s="483"/>
      <c r="BK646" s="484"/>
      <c r="BL646" s="483"/>
      <c r="BM646" s="483"/>
      <c r="BN646" s="483"/>
      <c r="BO646" s="483"/>
      <c r="BP646" s="485"/>
      <c r="BQ646" s="486"/>
      <c r="BR646" s="483"/>
      <c r="BS646" s="483"/>
      <c r="BT646" s="483"/>
      <c r="BU646" s="484"/>
      <c r="BV646" s="486"/>
      <c r="BW646" s="483"/>
      <c r="BX646" s="483"/>
      <c r="BY646" s="483"/>
      <c r="BZ646" s="484"/>
      <c r="CA646" s="25"/>
      <c r="CB646" s="483"/>
      <c r="CC646" s="483"/>
      <c r="CD646" s="483"/>
      <c r="CE646" s="483"/>
      <c r="CF646" s="485"/>
      <c r="CG646" s="486"/>
      <c r="CH646" s="483"/>
      <c r="CI646" s="483"/>
      <c r="CJ646" s="483"/>
      <c r="CK646" s="484"/>
      <c r="CL646" s="483"/>
      <c r="CM646" s="495"/>
      <c r="CN646" s="495"/>
      <c r="CO646" s="495"/>
      <c r="CP646" s="496"/>
      <c r="CQ646" s="486"/>
      <c r="CR646" s="495"/>
      <c r="CS646" s="495"/>
      <c r="CT646" s="495"/>
      <c r="CU646" s="497"/>
      <c r="CV646" s="483"/>
      <c r="CW646" s="495"/>
      <c r="CX646" s="495"/>
      <c r="CY646" s="495"/>
      <c r="CZ646" s="496"/>
      <c r="DA646" s="486"/>
      <c r="DB646" s="495"/>
      <c r="DC646" s="495"/>
      <c r="DD646" s="495"/>
      <c r="DE646" s="497"/>
      <c r="DF646" s="924"/>
      <c r="DG646" s="296"/>
      <c r="DH646" s="68"/>
      <c r="DI646" s="504"/>
      <c r="DJ646" s="505"/>
      <c r="DK646" s="505"/>
      <c r="DL646" s="506"/>
      <c r="DM646" s="507"/>
      <c r="DN646" s="507"/>
    </row>
    <row r="647" spans="1:118" ht="15" customHeight="1">
      <c r="A647" s="519"/>
      <c r="B647" s="519"/>
      <c r="C647" s="520"/>
      <c r="D647" s="919"/>
      <c r="E647" s="1068"/>
      <c r="F647" s="1069"/>
      <c r="G647" s="487"/>
      <c r="H647" s="488"/>
      <c r="I647" s="488"/>
      <c r="J647" s="488"/>
      <c r="K647" s="489"/>
      <c r="L647" s="488"/>
      <c r="M647" s="488"/>
      <c r="N647" s="488"/>
      <c r="O647" s="488"/>
      <c r="P647" s="490"/>
      <c r="Q647" s="487"/>
      <c r="R647" s="488"/>
      <c r="S647" s="488"/>
      <c r="T647" s="488"/>
      <c r="U647" s="489"/>
      <c r="V647" s="488"/>
      <c r="W647" s="488"/>
      <c r="X647" s="488"/>
      <c r="Y647" s="488"/>
      <c r="Z647" s="490"/>
      <c r="AA647" s="487"/>
      <c r="AB647" s="488"/>
      <c r="AC647" s="488"/>
      <c r="AD647" s="488"/>
      <c r="AE647" s="489"/>
      <c r="AF647" s="1"/>
      <c r="AG647" s="1"/>
      <c r="AH647" s="487"/>
      <c r="AI647" s="488"/>
      <c r="AJ647" s="488"/>
      <c r="AK647" s="488"/>
      <c r="AL647" s="489"/>
      <c r="AM647" s="487"/>
      <c r="AN647" s="488"/>
      <c r="AO647" s="488"/>
      <c r="AP647" s="488"/>
      <c r="AQ647" s="489"/>
      <c r="AR647" s="488"/>
      <c r="AS647" s="498"/>
      <c r="AT647" s="498"/>
      <c r="AU647" s="498"/>
      <c r="AV647" s="499"/>
      <c r="AW647" s="487"/>
      <c r="AX647" s="498"/>
      <c r="AY647" s="498"/>
      <c r="AZ647" s="498"/>
      <c r="BA647" s="500"/>
      <c r="BB647" s="488"/>
      <c r="BC647" s="488"/>
      <c r="BD647" s="488"/>
      <c r="BE647" s="488"/>
      <c r="BF647" s="490"/>
      <c r="BG647" s="487"/>
      <c r="BH647" s="488"/>
      <c r="BI647" s="488"/>
      <c r="BJ647" s="488"/>
      <c r="BK647" s="489"/>
      <c r="BL647" s="488"/>
      <c r="BM647" s="488"/>
      <c r="BN647" s="488"/>
      <c r="BO647" s="488"/>
      <c r="BP647" s="490"/>
      <c r="BQ647" s="487"/>
      <c r="BR647" s="488"/>
      <c r="BS647" s="488"/>
      <c r="BT647" s="488"/>
      <c r="BU647" s="489"/>
      <c r="BV647" s="487"/>
      <c r="BW647" s="488"/>
      <c r="BX647" s="488"/>
      <c r="BY647" s="488"/>
      <c r="BZ647" s="489"/>
      <c r="CA647" s="26"/>
      <c r="CB647" s="488"/>
      <c r="CC647" s="488"/>
      <c r="CD647" s="488"/>
      <c r="CE647" s="488"/>
      <c r="CF647" s="490"/>
      <c r="CG647" s="487"/>
      <c r="CH647" s="488"/>
      <c r="CI647" s="488"/>
      <c r="CJ647" s="488"/>
      <c r="CK647" s="489"/>
      <c r="CL647" s="488"/>
      <c r="CM647" s="498"/>
      <c r="CN647" s="498"/>
      <c r="CO647" s="498"/>
      <c r="CP647" s="499"/>
      <c r="CQ647" s="487"/>
      <c r="CR647" s="498"/>
      <c r="CS647" s="498"/>
      <c r="CT647" s="498"/>
      <c r="CU647" s="500"/>
      <c r="CV647" s="488"/>
      <c r="CW647" s="498"/>
      <c r="CX647" s="498"/>
      <c r="CY647" s="498"/>
      <c r="CZ647" s="499"/>
      <c r="DA647" s="487"/>
      <c r="DB647" s="498"/>
      <c r="DC647" s="498"/>
      <c r="DD647" s="498"/>
      <c r="DE647" s="500"/>
      <c r="DF647" s="923"/>
      <c r="DG647" s="297"/>
      <c r="DH647" s="69"/>
      <c r="DI647" s="508"/>
      <c r="DJ647" s="509"/>
      <c r="DK647" s="509"/>
      <c r="DL647" s="510"/>
      <c r="DM647" s="511"/>
      <c r="DN647" s="511"/>
    </row>
    <row r="648" spans="1:118" ht="15" customHeight="1">
      <c r="A648" s="519"/>
      <c r="B648" s="519"/>
      <c r="C648" s="520"/>
      <c r="D648" s="919"/>
      <c r="E648" s="1068"/>
      <c r="F648" s="1069"/>
      <c r="G648" s="487"/>
      <c r="H648" s="488"/>
      <c r="I648" s="488"/>
      <c r="J648" s="488"/>
      <c r="K648" s="489"/>
      <c r="L648" s="488"/>
      <c r="M648" s="488"/>
      <c r="N648" s="488"/>
      <c r="O648" s="488"/>
      <c r="P648" s="490"/>
      <c r="Q648" s="487"/>
      <c r="R648" s="488"/>
      <c r="S648" s="488"/>
      <c r="T648" s="488"/>
      <c r="U648" s="489"/>
      <c r="V648" s="488"/>
      <c r="W648" s="488"/>
      <c r="X648" s="488"/>
      <c r="Y648" s="488"/>
      <c r="Z648" s="490"/>
      <c r="AA648" s="487"/>
      <c r="AB648" s="488"/>
      <c r="AC648" s="488"/>
      <c r="AD648" s="488"/>
      <c r="AE648" s="489"/>
      <c r="AF648" s="1"/>
      <c r="AG648" s="1"/>
      <c r="AH648" s="487"/>
      <c r="AI648" s="488"/>
      <c r="AJ648" s="488"/>
      <c r="AK648" s="488"/>
      <c r="AL648" s="489"/>
      <c r="AM648" s="487"/>
      <c r="AN648" s="488"/>
      <c r="AO648" s="488"/>
      <c r="AP648" s="488"/>
      <c r="AQ648" s="489"/>
      <c r="AR648" s="488"/>
      <c r="AS648" s="498"/>
      <c r="AT648" s="498"/>
      <c r="AU648" s="498"/>
      <c r="AV648" s="499"/>
      <c r="AW648" s="487"/>
      <c r="AX648" s="498"/>
      <c r="AY648" s="498"/>
      <c r="AZ648" s="498"/>
      <c r="BA648" s="500"/>
      <c r="BB648" s="488"/>
      <c r="BC648" s="488"/>
      <c r="BD648" s="488"/>
      <c r="BE648" s="488"/>
      <c r="BF648" s="490"/>
      <c r="BG648" s="487"/>
      <c r="BH648" s="488"/>
      <c r="BI648" s="488"/>
      <c r="BJ648" s="488"/>
      <c r="BK648" s="489"/>
      <c r="BL648" s="488"/>
      <c r="BM648" s="488"/>
      <c r="BN648" s="488"/>
      <c r="BO648" s="488"/>
      <c r="BP648" s="490"/>
      <c r="BQ648" s="487"/>
      <c r="BR648" s="488"/>
      <c r="BS648" s="488"/>
      <c r="BT648" s="488"/>
      <c r="BU648" s="489"/>
      <c r="BV648" s="487"/>
      <c r="BW648" s="488"/>
      <c r="BX648" s="488"/>
      <c r="BY648" s="488"/>
      <c r="BZ648" s="489"/>
      <c r="CA648" s="26"/>
      <c r="CB648" s="488"/>
      <c r="CC648" s="488"/>
      <c r="CD648" s="488"/>
      <c r="CE648" s="488"/>
      <c r="CF648" s="490"/>
      <c r="CG648" s="487"/>
      <c r="CH648" s="488"/>
      <c r="CI648" s="488"/>
      <c r="CJ648" s="488"/>
      <c r="CK648" s="489"/>
      <c r="CL648" s="488"/>
      <c r="CM648" s="498"/>
      <c r="CN648" s="498"/>
      <c r="CO648" s="498"/>
      <c r="CP648" s="499"/>
      <c r="CQ648" s="487"/>
      <c r="CR648" s="498"/>
      <c r="CS648" s="498"/>
      <c r="CT648" s="498"/>
      <c r="CU648" s="500"/>
      <c r="CV648" s="488"/>
      <c r="CW648" s="498"/>
      <c r="CX648" s="498"/>
      <c r="CY648" s="498"/>
      <c r="CZ648" s="499"/>
      <c r="DA648" s="487"/>
      <c r="DB648" s="498"/>
      <c r="DC648" s="498"/>
      <c r="DD648" s="498"/>
      <c r="DE648" s="500"/>
      <c r="DF648" s="923"/>
      <c r="DG648" s="297"/>
      <c r="DH648" s="69"/>
      <c r="DI648" s="508"/>
      <c r="DJ648" s="509"/>
      <c r="DK648" s="509"/>
      <c r="DL648" s="510"/>
      <c r="DM648" s="511"/>
      <c r="DN648" s="511"/>
    </row>
    <row r="649" spans="1:118" ht="15" customHeight="1">
      <c r="A649" s="519"/>
      <c r="B649" s="519"/>
      <c r="C649" s="520"/>
      <c r="D649" s="919"/>
      <c r="E649" s="1068"/>
      <c r="F649" s="1069"/>
      <c r="G649" s="487"/>
      <c r="H649" s="488"/>
      <c r="I649" s="488"/>
      <c r="J649" s="488"/>
      <c r="K649" s="489"/>
      <c r="L649" s="488"/>
      <c r="M649" s="488"/>
      <c r="N649" s="488"/>
      <c r="O649" s="488"/>
      <c r="P649" s="490"/>
      <c r="Q649" s="487"/>
      <c r="R649" s="488"/>
      <c r="S649" s="488"/>
      <c r="T649" s="488"/>
      <c r="U649" s="489"/>
      <c r="V649" s="488"/>
      <c r="W649" s="488"/>
      <c r="X649" s="488"/>
      <c r="Y649" s="488"/>
      <c r="Z649" s="490"/>
      <c r="AA649" s="487"/>
      <c r="AB649" s="488"/>
      <c r="AC649" s="488"/>
      <c r="AD649" s="488"/>
      <c r="AE649" s="489"/>
      <c r="AF649" s="1"/>
      <c r="AG649" s="1"/>
      <c r="AH649" s="487"/>
      <c r="AI649" s="488"/>
      <c r="AJ649" s="488"/>
      <c r="AK649" s="488"/>
      <c r="AL649" s="489"/>
      <c r="AM649" s="487"/>
      <c r="AN649" s="488"/>
      <c r="AO649" s="488"/>
      <c r="AP649" s="488"/>
      <c r="AQ649" s="489"/>
      <c r="AR649" s="488"/>
      <c r="AS649" s="498"/>
      <c r="AT649" s="498"/>
      <c r="AU649" s="498"/>
      <c r="AV649" s="499"/>
      <c r="AW649" s="487"/>
      <c r="AX649" s="498"/>
      <c r="AY649" s="498"/>
      <c r="AZ649" s="498"/>
      <c r="BA649" s="500"/>
      <c r="BB649" s="488"/>
      <c r="BC649" s="488"/>
      <c r="BD649" s="488"/>
      <c r="BE649" s="488"/>
      <c r="BF649" s="490"/>
      <c r="BG649" s="487"/>
      <c r="BH649" s="488"/>
      <c r="BI649" s="488"/>
      <c r="BJ649" s="488"/>
      <c r="BK649" s="489"/>
      <c r="BL649" s="488"/>
      <c r="BM649" s="488"/>
      <c r="BN649" s="488"/>
      <c r="BO649" s="488"/>
      <c r="BP649" s="490"/>
      <c r="BQ649" s="487"/>
      <c r="BR649" s="488"/>
      <c r="BS649" s="488"/>
      <c r="BT649" s="488"/>
      <c r="BU649" s="489"/>
      <c r="BV649" s="487"/>
      <c r="BW649" s="488"/>
      <c r="BX649" s="488"/>
      <c r="BY649" s="488"/>
      <c r="BZ649" s="489"/>
      <c r="CA649" s="26"/>
      <c r="CB649" s="488"/>
      <c r="CC649" s="488"/>
      <c r="CD649" s="488"/>
      <c r="CE649" s="488"/>
      <c r="CF649" s="490"/>
      <c r="CG649" s="487"/>
      <c r="CH649" s="488"/>
      <c r="CI649" s="488"/>
      <c r="CJ649" s="488"/>
      <c r="CK649" s="489"/>
      <c r="CL649" s="488"/>
      <c r="CM649" s="498"/>
      <c r="CN649" s="498"/>
      <c r="CO649" s="498"/>
      <c r="CP649" s="499"/>
      <c r="CQ649" s="487"/>
      <c r="CR649" s="498"/>
      <c r="CS649" s="498"/>
      <c r="CT649" s="498"/>
      <c r="CU649" s="500"/>
      <c r="CV649" s="488"/>
      <c r="CW649" s="498"/>
      <c r="CX649" s="498"/>
      <c r="CY649" s="498"/>
      <c r="CZ649" s="499"/>
      <c r="DA649" s="487"/>
      <c r="DB649" s="498"/>
      <c r="DC649" s="498"/>
      <c r="DD649" s="498"/>
      <c r="DE649" s="500"/>
      <c r="DF649" s="923"/>
      <c r="DG649" s="297"/>
      <c r="DH649" s="69"/>
      <c r="DI649" s="508"/>
      <c r="DJ649" s="509"/>
      <c r="DK649" s="509"/>
      <c r="DL649" s="510"/>
      <c r="DM649" s="511"/>
      <c r="DN649" s="511"/>
    </row>
    <row r="650" spans="1:118" ht="15" customHeight="1" thickBot="1">
      <c r="A650" s="522"/>
      <c r="B650" s="522"/>
      <c r="C650" s="523"/>
      <c r="D650" s="920"/>
      <c r="E650" s="1077"/>
      <c r="F650" s="1078"/>
      <c r="G650" s="491"/>
      <c r="H650" s="492"/>
      <c r="I650" s="492"/>
      <c r="J650" s="492"/>
      <c r="K650" s="493"/>
      <c r="L650" s="492"/>
      <c r="M650" s="492"/>
      <c r="N650" s="492"/>
      <c r="O650" s="492"/>
      <c r="P650" s="494"/>
      <c r="Q650" s="491"/>
      <c r="R650" s="492"/>
      <c r="S650" s="492"/>
      <c r="T650" s="492"/>
      <c r="U650" s="493"/>
      <c r="V650" s="492"/>
      <c r="W650" s="492"/>
      <c r="X650" s="492"/>
      <c r="Y650" s="492"/>
      <c r="Z650" s="494"/>
      <c r="AA650" s="491"/>
      <c r="AB650" s="492"/>
      <c r="AC650" s="492"/>
      <c r="AD650" s="492"/>
      <c r="AE650" s="493"/>
      <c r="AF650" s="1"/>
      <c r="AG650" s="1"/>
      <c r="AH650" s="491"/>
      <c r="AI650" s="492"/>
      <c r="AJ650" s="492"/>
      <c r="AK650" s="492"/>
      <c r="AL650" s="493"/>
      <c r="AM650" s="491"/>
      <c r="AN650" s="492"/>
      <c r="AO650" s="492"/>
      <c r="AP650" s="492"/>
      <c r="AQ650" s="493"/>
      <c r="AR650" s="492"/>
      <c r="AS650" s="501"/>
      <c r="AT650" s="501"/>
      <c r="AU650" s="501"/>
      <c r="AV650" s="502"/>
      <c r="AW650" s="491"/>
      <c r="AX650" s="501"/>
      <c r="AY650" s="501"/>
      <c r="AZ650" s="501"/>
      <c r="BA650" s="503"/>
      <c r="BB650" s="492"/>
      <c r="BC650" s="492"/>
      <c r="BD650" s="492"/>
      <c r="BE650" s="492"/>
      <c r="BF650" s="494"/>
      <c r="BG650" s="491"/>
      <c r="BH650" s="492"/>
      <c r="BI650" s="492"/>
      <c r="BJ650" s="492"/>
      <c r="BK650" s="493"/>
      <c r="BL650" s="492"/>
      <c r="BM650" s="492"/>
      <c r="BN650" s="492"/>
      <c r="BO650" s="492"/>
      <c r="BP650" s="494"/>
      <c r="BQ650" s="491"/>
      <c r="BR650" s="492"/>
      <c r="BS650" s="492"/>
      <c r="BT650" s="492"/>
      <c r="BU650" s="493"/>
      <c r="BV650" s="491"/>
      <c r="BW650" s="492"/>
      <c r="BX650" s="492"/>
      <c r="BY650" s="492"/>
      <c r="BZ650" s="493"/>
      <c r="CA650" s="27"/>
      <c r="CB650" s="492"/>
      <c r="CC650" s="492"/>
      <c r="CD650" s="492"/>
      <c r="CE650" s="492"/>
      <c r="CF650" s="494"/>
      <c r="CG650" s="491"/>
      <c r="CH650" s="492"/>
      <c r="CI650" s="492"/>
      <c r="CJ650" s="492"/>
      <c r="CK650" s="493"/>
      <c r="CL650" s="492"/>
      <c r="CM650" s="501"/>
      <c r="CN650" s="501"/>
      <c r="CO650" s="501"/>
      <c r="CP650" s="502"/>
      <c r="CQ650" s="491"/>
      <c r="CR650" s="501"/>
      <c r="CS650" s="501"/>
      <c r="CT650" s="501"/>
      <c r="CU650" s="503"/>
      <c r="CV650" s="492"/>
      <c r="CW650" s="501"/>
      <c r="CX650" s="501"/>
      <c r="CY650" s="501"/>
      <c r="CZ650" s="502"/>
      <c r="DA650" s="491"/>
      <c r="DB650" s="501"/>
      <c r="DC650" s="501"/>
      <c r="DD650" s="501"/>
      <c r="DE650" s="503"/>
      <c r="DF650" s="922"/>
      <c r="DG650" s="298"/>
      <c r="DH650" s="70"/>
      <c r="DI650" s="512"/>
      <c r="DJ650" s="513"/>
      <c r="DK650" s="513"/>
      <c r="DL650" s="514"/>
      <c r="DM650" s="515"/>
      <c r="DN650" s="515"/>
    </row>
    <row r="651" spans="1:118" ht="15" customHeight="1">
      <c r="A651" s="516"/>
      <c r="B651" s="516"/>
      <c r="C651" s="517"/>
      <c r="D651" s="921"/>
      <c r="E651" s="1079"/>
      <c r="F651" s="1080"/>
      <c r="G651" s="486"/>
      <c r="H651" s="483"/>
      <c r="I651" s="483"/>
      <c r="J651" s="483"/>
      <c r="K651" s="484"/>
      <c r="L651" s="483"/>
      <c r="M651" s="483"/>
      <c r="N651" s="483"/>
      <c r="O651" s="483"/>
      <c r="P651" s="485"/>
      <c r="Q651" s="486"/>
      <c r="R651" s="483"/>
      <c r="S651" s="483"/>
      <c r="T651" s="483"/>
      <c r="U651" s="484"/>
      <c r="V651" s="483"/>
      <c r="W651" s="483"/>
      <c r="X651" s="483"/>
      <c r="Y651" s="483"/>
      <c r="Z651" s="485"/>
      <c r="AA651" s="486"/>
      <c r="AB651" s="483"/>
      <c r="AC651" s="483"/>
      <c r="AD651" s="483"/>
      <c r="AE651" s="484"/>
      <c r="AF651" s="1"/>
      <c r="AG651" s="1"/>
      <c r="AH651" s="486"/>
      <c r="AI651" s="483"/>
      <c r="AJ651" s="483"/>
      <c r="AK651" s="483"/>
      <c r="AL651" s="484"/>
      <c r="AM651" s="486"/>
      <c r="AN651" s="483"/>
      <c r="AO651" s="483"/>
      <c r="AP651" s="483"/>
      <c r="AQ651" s="484"/>
      <c r="AR651" s="483"/>
      <c r="AS651" s="495"/>
      <c r="AT651" s="495"/>
      <c r="AU651" s="495"/>
      <c r="AV651" s="496"/>
      <c r="AW651" s="486"/>
      <c r="AX651" s="495"/>
      <c r="AY651" s="495"/>
      <c r="AZ651" s="495"/>
      <c r="BA651" s="497"/>
      <c r="BB651" s="483"/>
      <c r="BC651" s="483"/>
      <c r="BD651" s="483"/>
      <c r="BE651" s="483"/>
      <c r="BF651" s="485"/>
      <c r="BG651" s="486"/>
      <c r="BH651" s="483"/>
      <c r="BI651" s="483"/>
      <c r="BJ651" s="483"/>
      <c r="BK651" s="484"/>
      <c r="BL651" s="483"/>
      <c r="BM651" s="483"/>
      <c r="BN651" s="483"/>
      <c r="BO651" s="483"/>
      <c r="BP651" s="485"/>
      <c r="BQ651" s="486"/>
      <c r="BR651" s="483"/>
      <c r="BS651" s="483"/>
      <c r="BT651" s="483"/>
      <c r="BU651" s="484"/>
      <c r="BV651" s="486"/>
      <c r="BW651" s="483"/>
      <c r="BX651" s="483"/>
      <c r="BY651" s="483"/>
      <c r="BZ651" s="484"/>
      <c r="CA651" s="25"/>
      <c r="CB651" s="483"/>
      <c r="CC651" s="483"/>
      <c r="CD651" s="483"/>
      <c r="CE651" s="483"/>
      <c r="CF651" s="485"/>
      <c r="CG651" s="486"/>
      <c r="CH651" s="483"/>
      <c r="CI651" s="483"/>
      <c r="CJ651" s="483"/>
      <c r="CK651" s="484"/>
      <c r="CL651" s="483"/>
      <c r="CM651" s="495"/>
      <c r="CN651" s="495"/>
      <c r="CO651" s="495"/>
      <c r="CP651" s="496"/>
      <c r="CQ651" s="486"/>
      <c r="CR651" s="495"/>
      <c r="CS651" s="495"/>
      <c r="CT651" s="495"/>
      <c r="CU651" s="497"/>
      <c r="CV651" s="483"/>
      <c r="CW651" s="495"/>
      <c r="CX651" s="495"/>
      <c r="CY651" s="495"/>
      <c r="CZ651" s="496"/>
      <c r="DA651" s="486"/>
      <c r="DB651" s="495"/>
      <c r="DC651" s="495"/>
      <c r="DD651" s="495"/>
      <c r="DE651" s="497"/>
      <c r="DF651" s="924"/>
      <c r="DG651" s="296"/>
      <c r="DH651" s="68"/>
      <c r="DI651" s="504"/>
      <c r="DJ651" s="505"/>
      <c r="DK651" s="505"/>
      <c r="DL651" s="506"/>
      <c r="DM651" s="507"/>
      <c r="DN651" s="507"/>
    </row>
    <row r="652" spans="1:118" ht="15" customHeight="1">
      <c r="A652" s="519"/>
      <c r="B652" s="519"/>
      <c r="C652" s="520"/>
      <c r="D652" s="919"/>
      <c r="E652" s="1068"/>
      <c r="F652" s="1069"/>
      <c r="G652" s="487"/>
      <c r="H652" s="488"/>
      <c r="I652" s="488"/>
      <c r="J652" s="488"/>
      <c r="K652" s="489"/>
      <c r="L652" s="488"/>
      <c r="M652" s="488"/>
      <c r="N652" s="488"/>
      <c r="O652" s="488"/>
      <c r="P652" s="490"/>
      <c r="Q652" s="487"/>
      <c r="R652" s="488"/>
      <c r="S652" s="488"/>
      <c r="T652" s="488"/>
      <c r="U652" s="489"/>
      <c r="V652" s="488"/>
      <c r="W652" s="488"/>
      <c r="X652" s="488"/>
      <c r="Y652" s="488"/>
      <c r="Z652" s="490"/>
      <c r="AA652" s="487"/>
      <c r="AB652" s="488"/>
      <c r="AC652" s="488"/>
      <c r="AD652" s="488"/>
      <c r="AE652" s="489"/>
      <c r="AF652" s="1"/>
      <c r="AG652" s="1"/>
      <c r="AH652" s="487"/>
      <c r="AI652" s="488"/>
      <c r="AJ652" s="488"/>
      <c r="AK652" s="488"/>
      <c r="AL652" s="489"/>
      <c r="AM652" s="487"/>
      <c r="AN652" s="488"/>
      <c r="AO652" s="488"/>
      <c r="AP652" s="488"/>
      <c r="AQ652" s="489"/>
      <c r="AR652" s="488"/>
      <c r="AS652" s="498"/>
      <c r="AT652" s="498"/>
      <c r="AU652" s="498"/>
      <c r="AV652" s="499"/>
      <c r="AW652" s="487"/>
      <c r="AX652" s="498"/>
      <c r="AY652" s="498"/>
      <c r="AZ652" s="498"/>
      <c r="BA652" s="500"/>
      <c r="BB652" s="488"/>
      <c r="BC652" s="488"/>
      <c r="BD652" s="488"/>
      <c r="BE652" s="488"/>
      <c r="BF652" s="490"/>
      <c r="BG652" s="487"/>
      <c r="BH652" s="488"/>
      <c r="BI652" s="488"/>
      <c r="BJ652" s="488"/>
      <c r="BK652" s="489"/>
      <c r="BL652" s="488"/>
      <c r="BM652" s="488"/>
      <c r="BN652" s="488"/>
      <c r="BO652" s="488"/>
      <c r="BP652" s="490"/>
      <c r="BQ652" s="487"/>
      <c r="BR652" s="488"/>
      <c r="BS652" s="488"/>
      <c r="BT652" s="488"/>
      <c r="BU652" s="489"/>
      <c r="BV652" s="487"/>
      <c r="BW652" s="488"/>
      <c r="BX652" s="488"/>
      <c r="BY652" s="488"/>
      <c r="BZ652" s="489"/>
      <c r="CA652" s="26"/>
      <c r="CB652" s="488"/>
      <c r="CC652" s="488"/>
      <c r="CD652" s="488"/>
      <c r="CE652" s="488"/>
      <c r="CF652" s="490"/>
      <c r="CG652" s="487"/>
      <c r="CH652" s="488"/>
      <c r="CI652" s="488"/>
      <c r="CJ652" s="488"/>
      <c r="CK652" s="489"/>
      <c r="CL652" s="488"/>
      <c r="CM652" s="498"/>
      <c r="CN652" s="498"/>
      <c r="CO652" s="498"/>
      <c r="CP652" s="499"/>
      <c r="CQ652" s="487"/>
      <c r="CR652" s="498"/>
      <c r="CS652" s="498"/>
      <c r="CT652" s="498"/>
      <c r="CU652" s="500"/>
      <c r="CV652" s="488"/>
      <c r="CW652" s="498"/>
      <c r="CX652" s="498"/>
      <c r="CY652" s="498"/>
      <c r="CZ652" s="499"/>
      <c r="DA652" s="487"/>
      <c r="DB652" s="498"/>
      <c r="DC652" s="498"/>
      <c r="DD652" s="498"/>
      <c r="DE652" s="500"/>
      <c r="DF652" s="923"/>
      <c r="DG652" s="297"/>
      <c r="DH652" s="69"/>
      <c r="DI652" s="508"/>
      <c r="DJ652" s="509"/>
      <c r="DK652" s="509"/>
      <c r="DL652" s="510"/>
      <c r="DM652" s="511"/>
      <c r="DN652" s="511"/>
    </row>
  </sheetData>
  <protectedRanges>
    <protectedRange sqref="CB51:DE55 G51:AE55 AH51:BZ55 B6:F165" name="ช่วง1"/>
    <protectedRange sqref="G46:AE50 AH46:BZ50 CB46:DE50 CV45:DE45" name="ช่วง1_2"/>
    <protectedRange sqref="BK45:BZ45 BF45:BI45 G45:AC45 AE45 CB45:CU45 AH45:BD45" name="ช่วง1_1_1"/>
    <protectedRange sqref="BJ45" name="ช่วง1_1_1_1"/>
    <protectedRange sqref="BE45" name="ช่วง1_1_2"/>
    <protectedRange sqref="AD45" name="ช่วง1_1_3"/>
    <protectedRange sqref="CV21:DE44 CV6:CV20 CX6:DE20" name="ช่วง1_2_1"/>
    <protectedRange sqref="AH6:BD44 BF6:BI44 G6:AC44 AE6:AE44 BJ6:BJ25 AD6:AD25 BK6:BZ44 CB6:CU44 CW6:CW20" name="ช่วง1_1_2_1"/>
    <protectedRange sqref="BJ26:BJ44" name="ช่วง1_1_1_1_1"/>
    <protectedRange sqref="BE6:BE44" name="ช่วง1_1_2_1_1"/>
    <protectedRange sqref="AD26:AD44" name="ช่วง1_1_3_1"/>
    <protectedRange sqref="CV4:DE5" name="ช่วง1_2_1_1"/>
    <protectedRange sqref="G4:AE5 AH4:BZ5 CB4:CU5" name="ช่วง1_1_2_1_2"/>
    <protectedRange sqref="G3:AE3 AH3:BZ3" name="ช่วง1_1_2_1_2_1"/>
    <protectedRange sqref="G2:AE2 AH2:BZ2" name="ช่วง1_1_2_1_2_1_1"/>
    <protectedRange sqref="CV3:DE3 DA2:DE2" name="ช่วง1_2_1_1_1"/>
    <protectedRange sqref="CB3:CU3" name="ช่วง1_1_2_1_3"/>
    <protectedRange sqref="CV2:CZ2" name="ช่วง1_2_1_1_1_1"/>
    <protectedRange sqref="CB2:CU2" name="ช่วง1_1_2_1_3_1"/>
  </protectedRanges>
  <mergeCells count="702">
    <mergeCell ref="DM1:DM4"/>
    <mergeCell ref="DN1:DN4"/>
    <mergeCell ref="DH1:DH5"/>
    <mergeCell ref="BQ1:BU1"/>
    <mergeCell ref="BV1:BZ1"/>
    <mergeCell ref="CB1:CF1"/>
    <mergeCell ref="CG1:CK1"/>
    <mergeCell ref="CA1:CA5"/>
    <mergeCell ref="CV2:CZ2"/>
    <mergeCell ref="DA2:DE2"/>
    <mergeCell ref="CV1:CZ1"/>
    <mergeCell ref="DA1:DE1"/>
    <mergeCell ref="DG4:DG5"/>
    <mergeCell ref="DG2:DG3"/>
    <mergeCell ref="DF1:DG1"/>
    <mergeCell ref="DF2:DF3"/>
    <mergeCell ref="DF4:DF5"/>
    <mergeCell ref="BV2:BZ2"/>
    <mergeCell ref="CB2:CF2"/>
    <mergeCell ref="DI1:DL3"/>
    <mergeCell ref="CL1:CP1"/>
    <mergeCell ref="CQ1:CU1"/>
    <mergeCell ref="BG2:BK2"/>
    <mergeCell ref="CL2:CP2"/>
    <mergeCell ref="CQ2:CU2"/>
    <mergeCell ref="BQ2:BU2"/>
    <mergeCell ref="AR1:AV1"/>
    <mergeCell ref="AW1:BA1"/>
    <mergeCell ref="BB1:BF1"/>
    <mergeCell ref="AW2:BA2"/>
    <mergeCell ref="BB2:BF2"/>
    <mergeCell ref="AR2:AV2"/>
    <mergeCell ref="BG1:BK1"/>
    <mergeCell ref="BL1:BP1"/>
    <mergeCell ref="A1:A5"/>
    <mergeCell ref="B1:B5"/>
    <mergeCell ref="F4:F5"/>
    <mergeCell ref="C1:E5"/>
    <mergeCell ref="E40:F40"/>
    <mergeCell ref="E36:F36"/>
    <mergeCell ref="E37:F37"/>
    <mergeCell ref="E38:F38"/>
    <mergeCell ref="E39:F39"/>
    <mergeCell ref="E6:F6"/>
    <mergeCell ref="E7:F7"/>
    <mergeCell ref="E8:F8"/>
    <mergeCell ref="E9:F9"/>
    <mergeCell ref="E15:F15"/>
    <mergeCell ref="E10:F10"/>
    <mergeCell ref="E11:F11"/>
    <mergeCell ref="E26:F26"/>
    <mergeCell ref="E27:F27"/>
    <mergeCell ref="E33:F33"/>
    <mergeCell ref="E34:F34"/>
    <mergeCell ref="E18:F18"/>
    <mergeCell ref="E19:F19"/>
    <mergeCell ref="E12:F12"/>
    <mergeCell ref="E13:F13"/>
    <mergeCell ref="E17:F17"/>
    <mergeCell ref="E20:F20"/>
    <mergeCell ref="G1:K1"/>
    <mergeCell ref="L1:P1"/>
    <mergeCell ref="AA1:AE1"/>
    <mergeCell ref="AH1:AL1"/>
    <mergeCell ref="AM1:AQ1"/>
    <mergeCell ref="E21:F21"/>
    <mergeCell ref="E35:F35"/>
    <mergeCell ref="E32:F32"/>
    <mergeCell ref="E30:F30"/>
    <mergeCell ref="E31:F31"/>
    <mergeCell ref="Q1:U1"/>
    <mergeCell ref="V1:Z1"/>
    <mergeCell ref="AA2:AE2"/>
    <mergeCell ref="AH2:AL2"/>
    <mergeCell ref="AM2:AQ2"/>
    <mergeCell ref="E14:F14"/>
    <mergeCell ref="E16:F16"/>
    <mergeCell ref="G2:K2"/>
    <mergeCell ref="L2:P2"/>
    <mergeCell ref="V2:Z2"/>
    <mergeCell ref="E47:F47"/>
    <mergeCell ref="E48:F48"/>
    <mergeCell ref="E54:F54"/>
    <mergeCell ref="E55:F55"/>
    <mergeCell ref="E49:F49"/>
    <mergeCell ref="E50:F50"/>
    <mergeCell ref="E51:F51"/>
    <mergeCell ref="E52:F52"/>
    <mergeCell ref="E53:F53"/>
    <mergeCell ref="E45:F45"/>
    <mergeCell ref="E46:F46"/>
    <mergeCell ref="E43:F43"/>
    <mergeCell ref="E44:F44"/>
    <mergeCell ref="E41:F41"/>
    <mergeCell ref="E28:F28"/>
    <mergeCell ref="E29:F29"/>
    <mergeCell ref="E22:F22"/>
    <mergeCell ref="E23:F23"/>
    <mergeCell ref="E24:F24"/>
    <mergeCell ref="E25:F25"/>
    <mergeCell ref="E42:F42"/>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64:F164"/>
    <mergeCell ref="E165:F165"/>
    <mergeCell ref="E155:F155"/>
    <mergeCell ref="E156:F156"/>
    <mergeCell ref="E157:F157"/>
    <mergeCell ref="E158:F158"/>
    <mergeCell ref="E159:F159"/>
    <mergeCell ref="E160:F160"/>
    <mergeCell ref="E161:F161"/>
    <mergeCell ref="E162:F162"/>
    <mergeCell ref="E163:F163"/>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60:F460"/>
    <mergeCell ref="E461:F461"/>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4:F474"/>
    <mergeCell ref="E475:F475"/>
    <mergeCell ref="E476:F476"/>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94:F494"/>
    <mergeCell ref="E495:F495"/>
    <mergeCell ref="E496:F496"/>
    <mergeCell ref="E497:F497"/>
    <mergeCell ref="E498:F498"/>
    <mergeCell ref="E499:F499"/>
    <mergeCell ref="E500:F500"/>
    <mergeCell ref="E501:F501"/>
    <mergeCell ref="E502:F502"/>
    <mergeCell ref="E503:F503"/>
    <mergeCell ref="E504:F504"/>
    <mergeCell ref="E505:F505"/>
    <mergeCell ref="E506:F506"/>
    <mergeCell ref="E507:F507"/>
    <mergeCell ref="E508:F508"/>
    <mergeCell ref="E509:F509"/>
    <mergeCell ref="E510:F510"/>
    <mergeCell ref="E511:F511"/>
    <mergeCell ref="E512:F512"/>
    <mergeCell ref="E513:F513"/>
    <mergeCell ref="E514:F514"/>
    <mergeCell ref="E515:F515"/>
    <mergeCell ref="E516:F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E530:F530"/>
    <mergeCell ref="E531:F531"/>
    <mergeCell ref="E532:F532"/>
    <mergeCell ref="E533:F533"/>
    <mergeCell ref="E534:F534"/>
    <mergeCell ref="E535:F535"/>
    <mergeCell ref="E536:F536"/>
    <mergeCell ref="E537:F537"/>
    <mergeCell ref="E538:F538"/>
    <mergeCell ref="E539:F539"/>
    <mergeCell ref="E540:F540"/>
    <mergeCell ref="E541:F541"/>
    <mergeCell ref="E542:F542"/>
    <mergeCell ref="E543:F543"/>
    <mergeCell ref="E544:F544"/>
    <mergeCell ref="E545:F545"/>
    <mergeCell ref="E546:F546"/>
    <mergeCell ref="E547:F547"/>
    <mergeCell ref="E548:F548"/>
    <mergeCell ref="E549:F549"/>
    <mergeCell ref="E550:F550"/>
    <mergeCell ref="E551:F551"/>
    <mergeCell ref="E552:F552"/>
    <mergeCell ref="E553:F553"/>
    <mergeCell ref="E554:F554"/>
    <mergeCell ref="E555:F555"/>
    <mergeCell ref="E556:F556"/>
    <mergeCell ref="E557:F557"/>
    <mergeCell ref="E558:F558"/>
    <mergeCell ref="E559:F559"/>
    <mergeCell ref="E560:F560"/>
    <mergeCell ref="E561:F561"/>
    <mergeCell ref="E562:F562"/>
    <mergeCell ref="E563:F563"/>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26:F626"/>
    <mergeCell ref="E627:F627"/>
    <mergeCell ref="E628:F628"/>
    <mergeCell ref="E629:F629"/>
    <mergeCell ref="E630:F630"/>
    <mergeCell ref="E631:F631"/>
    <mergeCell ref="E632:F632"/>
    <mergeCell ref="E633:F633"/>
    <mergeCell ref="E616:F616"/>
    <mergeCell ref="E617:F617"/>
    <mergeCell ref="E618:F618"/>
    <mergeCell ref="E619:F619"/>
    <mergeCell ref="E620:F620"/>
    <mergeCell ref="E621:F621"/>
    <mergeCell ref="E622:F622"/>
    <mergeCell ref="E623:F623"/>
    <mergeCell ref="E624:F624"/>
    <mergeCell ref="E652:F652"/>
    <mergeCell ref="Q2:T2"/>
    <mergeCell ref="BL2:BM2"/>
    <mergeCell ref="BN2:BP2"/>
    <mergeCell ref="CG2:CK2"/>
    <mergeCell ref="E643:F643"/>
    <mergeCell ref="E644:F644"/>
    <mergeCell ref="E645:F645"/>
    <mergeCell ref="E646:F646"/>
    <mergeCell ref="E647:F647"/>
    <mergeCell ref="E648:F648"/>
    <mergeCell ref="E649:F649"/>
    <mergeCell ref="E650:F650"/>
    <mergeCell ref="E651:F651"/>
    <mergeCell ref="E634:F634"/>
    <mergeCell ref="E635:F635"/>
    <mergeCell ref="E636:F636"/>
    <mergeCell ref="E637:F637"/>
    <mergeCell ref="E638:F638"/>
    <mergeCell ref="E639:F639"/>
    <mergeCell ref="E640:F640"/>
    <mergeCell ref="E641:F641"/>
    <mergeCell ref="E642:F642"/>
    <mergeCell ref="E625:F625"/>
  </mergeCells>
  <phoneticPr fontId="4" type="noConversion"/>
  <printOptions horizontalCentered="1"/>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9"/>
  <sheetViews>
    <sheetView topLeftCell="B1" workbookViewId="0">
      <selection activeCell="L2" sqref="L2"/>
    </sheetView>
  </sheetViews>
  <sheetFormatPr defaultRowHeight="12.75"/>
  <cols>
    <col min="1" max="1" width="2.7109375" hidden="1" customWidth="1"/>
    <col min="2" max="2" width="2.7109375" customWidth="1"/>
    <col min="3" max="3" width="37.7109375" customWidth="1"/>
    <col min="4" max="4" width="7.7109375" customWidth="1"/>
    <col min="5" max="5" width="5.7109375" customWidth="1"/>
    <col min="6" max="8" width="3.28515625" customWidth="1"/>
    <col min="9" max="9" width="3.7109375" customWidth="1"/>
    <col min="10" max="10" width="5.7109375" customWidth="1"/>
    <col min="11" max="12" width="5.28515625" customWidth="1"/>
    <col min="13" max="14" width="6.7109375" customWidth="1"/>
    <col min="15" max="15" width="4.85546875" customWidth="1"/>
  </cols>
  <sheetData>
    <row r="1" spans="2:20" ht="3" customHeight="1"/>
    <row r="2" spans="2:20" ht="18" customHeight="1">
      <c r="B2" s="1118" t="s">
        <v>150</v>
      </c>
      <c r="C2" s="1118"/>
      <c r="D2" s="130" t="str">
        <f>IF(ปก!D13=0," ",ปก!D13)</f>
        <v>ง30103</v>
      </c>
      <c r="E2" s="1119" t="s">
        <v>151</v>
      </c>
      <c r="F2" s="1119"/>
      <c r="G2" s="1119"/>
      <c r="H2" s="1119"/>
      <c r="I2" s="1119"/>
      <c r="J2" s="1119"/>
      <c r="K2" s="1119"/>
      <c r="L2" s="131"/>
      <c r="M2" s="3" t="s">
        <v>149</v>
      </c>
      <c r="N2" s="3"/>
      <c r="O2" s="31"/>
      <c r="P2" s="31"/>
      <c r="Q2" s="31"/>
      <c r="R2" s="31"/>
      <c r="S2" s="31"/>
      <c r="T2" s="31"/>
    </row>
    <row r="3" spans="2:20" ht="3" customHeight="1" thickBot="1">
      <c r="B3" s="131"/>
      <c r="C3" s="131"/>
      <c r="D3" s="131"/>
      <c r="E3" s="131"/>
      <c r="F3" s="131"/>
      <c r="G3" s="131"/>
      <c r="H3" s="131"/>
      <c r="I3" s="131"/>
      <c r="J3" s="131"/>
      <c r="K3" s="131"/>
      <c r="L3" s="131"/>
      <c r="M3" s="131"/>
      <c r="N3" s="131"/>
      <c r="O3" s="31"/>
      <c r="P3" s="31"/>
      <c r="Q3" s="31"/>
      <c r="R3" s="31"/>
      <c r="S3" s="31"/>
      <c r="T3" s="31"/>
    </row>
    <row r="4" spans="2:20" ht="15.95" customHeight="1">
      <c r="B4" s="1123" t="s">
        <v>126</v>
      </c>
      <c r="C4" s="1126" t="s">
        <v>145</v>
      </c>
      <c r="D4" s="132" t="s">
        <v>133</v>
      </c>
      <c r="E4" s="133" t="s">
        <v>186</v>
      </c>
      <c r="F4" s="1129" t="s">
        <v>187</v>
      </c>
      <c r="G4" s="1130"/>
      <c r="H4" s="1130"/>
      <c r="I4" s="1131"/>
      <c r="J4" s="1132" t="s">
        <v>29</v>
      </c>
      <c r="K4" s="1133"/>
      <c r="L4" s="1134"/>
      <c r="M4" s="132" t="s">
        <v>8</v>
      </c>
      <c r="N4" s="135" t="s">
        <v>8</v>
      </c>
      <c r="O4" s="31"/>
      <c r="P4" s="31"/>
      <c r="Q4" s="31"/>
      <c r="R4" s="31"/>
      <c r="S4" s="31"/>
      <c r="T4" s="31"/>
    </row>
    <row r="5" spans="2:20" ht="15.95" customHeight="1">
      <c r="B5" s="1124"/>
      <c r="C5" s="1127"/>
      <c r="D5" s="138"/>
      <c r="E5" s="139" t="s">
        <v>7</v>
      </c>
      <c r="F5" s="1135" t="s">
        <v>149</v>
      </c>
      <c r="G5" s="1136"/>
      <c r="H5" s="1136"/>
      <c r="I5" s="1137"/>
      <c r="J5" s="140" t="s">
        <v>188</v>
      </c>
      <c r="K5" s="141" t="s">
        <v>189</v>
      </c>
      <c r="L5" s="142" t="s">
        <v>190</v>
      </c>
      <c r="M5" s="143" t="s">
        <v>191</v>
      </c>
      <c r="N5" s="144"/>
      <c r="O5" s="31"/>
      <c r="P5" s="31"/>
      <c r="Q5" s="31"/>
      <c r="R5" s="31"/>
      <c r="S5" s="31"/>
      <c r="T5" s="31"/>
    </row>
    <row r="6" spans="2:20" ht="15.95" customHeight="1" thickBot="1">
      <c r="B6" s="1125"/>
      <c r="C6" s="1128"/>
      <c r="D6" s="145" t="s">
        <v>132</v>
      </c>
      <c r="E6" s="146" t="s">
        <v>131</v>
      </c>
      <c r="F6" s="147" t="s">
        <v>127</v>
      </c>
      <c r="G6" s="148" t="s">
        <v>128</v>
      </c>
      <c r="H6" s="148" t="s">
        <v>129</v>
      </c>
      <c r="I6" s="149" t="s">
        <v>130</v>
      </c>
      <c r="J6" s="150" t="s">
        <v>192</v>
      </c>
      <c r="K6" s="145" t="s">
        <v>193</v>
      </c>
      <c r="L6" s="151" t="s">
        <v>194</v>
      </c>
      <c r="M6" s="151" t="s">
        <v>9</v>
      </c>
      <c r="N6" s="152" t="s">
        <v>130</v>
      </c>
      <c r="O6" s="31"/>
      <c r="P6" s="31"/>
      <c r="Q6" s="31"/>
      <c r="R6" s="31"/>
      <c r="S6" s="31"/>
      <c r="T6" s="31"/>
    </row>
    <row r="7" spans="2:20" ht="17.45" customHeight="1">
      <c r="B7" s="121">
        <v>1</v>
      </c>
      <c r="C7" s="153" t="s">
        <v>484</v>
      </c>
      <c r="D7" s="122">
        <v>3.1</v>
      </c>
      <c r="E7" s="154">
        <v>2</v>
      </c>
      <c r="F7" s="121">
        <v>1</v>
      </c>
      <c r="G7" s="122">
        <v>1</v>
      </c>
      <c r="H7" s="122">
        <v>1</v>
      </c>
      <c r="I7" s="155">
        <f>IF(B7=0," ",SUM(F7:H7))</f>
        <v>3</v>
      </c>
      <c r="J7" s="121">
        <f>IF(B7=0," ",H7)</f>
        <v>1</v>
      </c>
      <c r="K7" s="122">
        <f>IF(B7=0," ",I7-J7-L7-M7)</f>
        <v>1</v>
      </c>
      <c r="L7" s="156">
        <v>1</v>
      </c>
      <c r="M7" s="156">
        <v>0</v>
      </c>
      <c r="N7" s="155">
        <f>IF(B7=0," ",SUM(J7:M7))</f>
        <v>3</v>
      </c>
      <c r="O7" s="31"/>
      <c r="P7" s="31"/>
      <c r="Q7" s="31"/>
      <c r="R7" s="31"/>
      <c r="S7" s="31"/>
      <c r="T7" s="31"/>
    </row>
    <row r="8" spans="2:20" ht="17.45" customHeight="1">
      <c r="B8" s="106"/>
      <c r="C8" s="157"/>
      <c r="D8" s="107"/>
      <c r="E8" s="158"/>
      <c r="F8" s="106"/>
      <c r="G8" s="107"/>
      <c r="H8" s="107"/>
      <c r="I8" s="159" t="str">
        <f t="shared" ref="I8:I46" si="0">IF(B8=0," ",SUM(F8:H8))</f>
        <v xml:space="preserve"> </v>
      </c>
      <c r="J8" s="121" t="str">
        <f t="shared" ref="J8:J46" si="1">IF(B8=0," ",H8)</f>
        <v xml:space="preserve"> </v>
      </c>
      <c r="K8" s="122" t="str">
        <f t="shared" ref="K8:K46" si="2">IF(B8=0," ",I8-J8-L8-M8)</f>
        <v xml:space="preserve"> </v>
      </c>
      <c r="L8" s="160"/>
      <c r="M8" s="160"/>
      <c r="N8" s="159" t="str">
        <f t="shared" ref="N8:N46" si="3">IF(B8=0," ",SUM(J8:M8))</f>
        <v xml:space="preserve"> </v>
      </c>
      <c r="O8" s="31"/>
      <c r="P8" s="31"/>
      <c r="Q8" s="31"/>
      <c r="R8" s="31"/>
      <c r="S8" s="31"/>
      <c r="T8" s="31"/>
    </row>
    <row r="9" spans="2:20" ht="17.45" customHeight="1">
      <c r="B9" s="106"/>
      <c r="C9" s="157"/>
      <c r="D9" s="107"/>
      <c r="E9" s="158"/>
      <c r="F9" s="106"/>
      <c r="G9" s="107"/>
      <c r="H9" s="107"/>
      <c r="I9" s="159" t="str">
        <f t="shared" si="0"/>
        <v xml:space="preserve"> </v>
      </c>
      <c r="J9" s="121" t="str">
        <f t="shared" si="1"/>
        <v xml:space="preserve"> </v>
      </c>
      <c r="K9" s="122" t="str">
        <f t="shared" si="2"/>
        <v xml:space="preserve"> </v>
      </c>
      <c r="L9" s="160"/>
      <c r="M9" s="160"/>
      <c r="N9" s="159" t="str">
        <f t="shared" si="3"/>
        <v xml:space="preserve"> </v>
      </c>
      <c r="O9" s="31"/>
      <c r="P9" s="31"/>
      <c r="Q9" s="31"/>
      <c r="R9" s="31"/>
      <c r="S9" s="31"/>
      <c r="T9" s="31"/>
    </row>
    <row r="10" spans="2:20" ht="17.45" customHeight="1">
      <c r="B10" s="106"/>
      <c r="C10" s="153"/>
      <c r="D10" s="107"/>
      <c r="E10" s="158"/>
      <c r="F10" s="106"/>
      <c r="G10" s="107"/>
      <c r="H10" s="107"/>
      <c r="I10" s="159" t="str">
        <f>IF(B10=0," ",SUM(F10:H10))</f>
        <v xml:space="preserve"> </v>
      </c>
      <c r="J10" s="121" t="str">
        <f t="shared" si="1"/>
        <v xml:space="preserve"> </v>
      </c>
      <c r="K10" s="122" t="str">
        <f t="shared" si="2"/>
        <v xml:space="preserve"> </v>
      </c>
      <c r="L10" s="160"/>
      <c r="M10" s="160"/>
      <c r="N10" s="159" t="str">
        <f t="shared" si="3"/>
        <v xml:space="preserve"> </v>
      </c>
      <c r="O10" s="31"/>
      <c r="P10" s="31"/>
      <c r="Q10" s="31"/>
      <c r="R10" s="31"/>
      <c r="S10" s="31"/>
      <c r="T10" s="31"/>
    </row>
    <row r="11" spans="2:20" ht="17.45" customHeight="1">
      <c r="B11" s="106"/>
      <c r="C11" s="157"/>
      <c r="D11" s="107"/>
      <c r="E11" s="158"/>
      <c r="F11" s="106"/>
      <c r="G11" s="107"/>
      <c r="H11" s="107"/>
      <c r="I11" s="159" t="str">
        <f t="shared" si="0"/>
        <v xml:space="preserve"> </v>
      </c>
      <c r="J11" s="121" t="str">
        <f t="shared" si="1"/>
        <v xml:space="preserve"> </v>
      </c>
      <c r="K11" s="122" t="str">
        <f t="shared" si="2"/>
        <v xml:space="preserve"> </v>
      </c>
      <c r="L11" s="160"/>
      <c r="M11" s="160"/>
      <c r="N11" s="159" t="str">
        <f t="shared" si="3"/>
        <v xml:space="preserve"> </v>
      </c>
      <c r="O11" s="31"/>
      <c r="P11" s="31"/>
      <c r="Q11" s="31"/>
      <c r="R11" s="31"/>
      <c r="S11" s="31"/>
      <c r="T11" s="31"/>
    </row>
    <row r="12" spans="2:20" ht="17.45" customHeight="1">
      <c r="B12" s="106"/>
      <c r="C12" s="157"/>
      <c r="D12" s="107"/>
      <c r="E12" s="158"/>
      <c r="F12" s="106"/>
      <c r="G12" s="107"/>
      <c r="H12" s="107"/>
      <c r="I12" s="159" t="str">
        <f t="shared" si="0"/>
        <v xml:space="preserve"> </v>
      </c>
      <c r="J12" s="121" t="str">
        <f t="shared" si="1"/>
        <v xml:space="preserve"> </v>
      </c>
      <c r="K12" s="122" t="str">
        <f t="shared" si="2"/>
        <v xml:space="preserve"> </v>
      </c>
      <c r="L12" s="107"/>
      <c r="M12" s="160"/>
      <c r="N12" s="159" t="str">
        <f t="shared" si="3"/>
        <v xml:space="preserve"> </v>
      </c>
      <c r="O12" s="31"/>
      <c r="P12" s="31"/>
      <c r="Q12" s="31"/>
      <c r="R12" s="31"/>
      <c r="S12" s="31"/>
      <c r="T12" s="31"/>
    </row>
    <row r="13" spans="2:20" ht="17.45" customHeight="1">
      <c r="B13" s="106"/>
      <c r="C13" s="157"/>
      <c r="D13" s="107"/>
      <c r="E13" s="158"/>
      <c r="F13" s="106"/>
      <c r="G13" s="107"/>
      <c r="H13" s="107"/>
      <c r="I13" s="159" t="str">
        <f t="shared" si="0"/>
        <v xml:space="preserve"> </v>
      </c>
      <c r="J13" s="121" t="str">
        <f t="shared" si="1"/>
        <v xml:space="preserve"> </v>
      </c>
      <c r="K13" s="122" t="str">
        <f t="shared" si="2"/>
        <v xml:space="preserve"> </v>
      </c>
      <c r="L13" s="107"/>
      <c r="M13" s="160"/>
      <c r="N13" s="159" t="str">
        <f t="shared" si="3"/>
        <v xml:space="preserve"> </v>
      </c>
      <c r="O13" s="31"/>
      <c r="P13" s="31"/>
      <c r="Q13" s="31"/>
      <c r="R13" s="31"/>
      <c r="S13" s="31"/>
      <c r="T13" s="31"/>
    </row>
    <row r="14" spans="2:20" ht="17.45" customHeight="1">
      <c r="B14" s="106"/>
      <c r="C14" s="153"/>
      <c r="D14" s="107"/>
      <c r="E14" s="158"/>
      <c r="F14" s="106"/>
      <c r="G14" s="107"/>
      <c r="H14" s="107"/>
      <c r="I14" s="159" t="str">
        <f t="shared" si="0"/>
        <v xml:space="preserve"> </v>
      </c>
      <c r="J14" s="121" t="str">
        <f t="shared" si="1"/>
        <v xml:space="preserve"> </v>
      </c>
      <c r="K14" s="122" t="str">
        <f t="shared" si="2"/>
        <v xml:space="preserve"> </v>
      </c>
      <c r="L14" s="107"/>
      <c r="M14" s="160"/>
      <c r="N14" s="159" t="str">
        <f t="shared" si="3"/>
        <v xml:space="preserve"> </v>
      </c>
      <c r="O14" s="31"/>
      <c r="P14" s="31"/>
      <c r="Q14" s="31"/>
      <c r="R14" s="31"/>
      <c r="S14" s="31"/>
      <c r="T14" s="31"/>
    </row>
    <row r="15" spans="2:20" ht="17.45" customHeight="1">
      <c r="B15" s="106"/>
      <c r="C15" s="157"/>
      <c r="D15" s="107"/>
      <c r="E15" s="158"/>
      <c r="F15" s="106"/>
      <c r="G15" s="107"/>
      <c r="H15" s="107"/>
      <c r="I15" s="159" t="str">
        <f t="shared" si="0"/>
        <v xml:space="preserve"> </v>
      </c>
      <c r="J15" s="121" t="str">
        <f t="shared" si="1"/>
        <v xml:space="preserve"> </v>
      </c>
      <c r="K15" s="122" t="str">
        <f t="shared" si="2"/>
        <v xml:space="preserve"> </v>
      </c>
      <c r="L15" s="107"/>
      <c r="M15" s="160"/>
      <c r="N15" s="159" t="str">
        <f t="shared" si="3"/>
        <v xml:space="preserve"> </v>
      </c>
      <c r="O15" s="31"/>
      <c r="P15" s="31"/>
      <c r="Q15" s="31"/>
      <c r="R15" s="31"/>
      <c r="S15" s="31"/>
      <c r="T15" s="31"/>
    </row>
    <row r="16" spans="2:20" ht="17.45" customHeight="1">
      <c r="B16" s="106"/>
      <c r="C16" s="157"/>
      <c r="D16" s="107"/>
      <c r="E16" s="158"/>
      <c r="F16" s="106"/>
      <c r="G16" s="107"/>
      <c r="H16" s="107"/>
      <c r="I16" s="159" t="str">
        <f t="shared" si="0"/>
        <v xml:space="preserve"> </v>
      </c>
      <c r="J16" s="121" t="str">
        <f t="shared" si="1"/>
        <v xml:space="preserve"> </v>
      </c>
      <c r="K16" s="122" t="str">
        <f t="shared" si="2"/>
        <v xml:space="preserve"> </v>
      </c>
      <c r="L16" s="107"/>
      <c r="M16" s="160"/>
      <c r="N16" s="159" t="str">
        <f t="shared" si="3"/>
        <v xml:space="preserve"> </v>
      </c>
      <c r="O16" s="31"/>
      <c r="P16" s="31"/>
      <c r="Q16" s="31"/>
      <c r="R16" s="31"/>
      <c r="S16" s="31"/>
      <c r="T16" s="31"/>
    </row>
    <row r="17" spans="2:20" ht="17.45" customHeight="1">
      <c r="B17" s="106"/>
      <c r="C17" s="153"/>
      <c r="D17" s="107"/>
      <c r="E17" s="158"/>
      <c r="F17" s="106"/>
      <c r="G17" s="107"/>
      <c r="H17" s="107"/>
      <c r="I17" s="159" t="str">
        <f t="shared" si="0"/>
        <v xml:space="preserve"> </v>
      </c>
      <c r="J17" s="121" t="str">
        <f t="shared" si="1"/>
        <v xml:space="preserve"> </v>
      </c>
      <c r="K17" s="122" t="str">
        <f t="shared" si="2"/>
        <v xml:space="preserve"> </v>
      </c>
      <c r="L17" s="107"/>
      <c r="M17" s="160"/>
      <c r="N17" s="159" t="str">
        <f t="shared" si="3"/>
        <v xml:space="preserve"> </v>
      </c>
      <c r="O17" s="31"/>
      <c r="P17" s="31"/>
      <c r="Q17" s="31"/>
      <c r="R17" s="31"/>
      <c r="S17" s="31"/>
      <c r="T17" s="31"/>
    </row>
    <row r="18" spans="2:20" ht="17.45" customHeight="1">
      <c r="B18" s="106"/>
      <c r="C18" s="157"/>
      <c r="D18" s="107"/>
      <c r="E18" s="158"/>
      <c r="F18" s="106"/>
      <c r="G18" s="107"/>
      <c r="H18" s="107"/>
      <c r="I18" s="159" t="str">
        <f t="shared" si="0"/>
        <v xml:space="preserve"> </v>
      </c>
      <c r="J18" s="121" t="str">
        <f t="shared" si="1"/>
        <v xml:space="preserve"> </v>
      </c>
      <c r="K18" s="122" t="str">
        <f t="shared" si="2"/>
        <v xml:space="preserve"> </v>
      </c>
      <c r="L18" s="160"/>
      <c r="M18" s="160"/>
      <c r="N18" s="159" t="str">
        <f t="shared" si="3"/>
        <v xml:space="preserve"> </v>
      </c>
      <c r="O18" s="31"/>
      <c r="P18" s="31"/>
      <c r="Q18" s="31"/>
      <c r="R18" s="31"/>
      <c r="S18" s="31"/>
      <c r="T18" s="31"/>
    </row>
    <row r="19" spans="2:20" ht="17.45" customHeight="1">
      <c r="B19" s="106"/>
      <c r="C19" s="157"/>
      <c r="D19" s="107"/>
      <c r="E19" s="158"/>
      <c r="F19" s="106"/>
      <c r="G19" s="107"/>
      <c r="H19" s="107"/>
      <c r="I19" s="159" t="str">
        <f t="shared" si="0"/>
        <v xml:space="preserve"> </v>
      </c>
      <c r="J19" s="121" t="str">
        <f t="shared" si="1"/>
        <v xml:space="preserve"> </v>
      </c>
      <c r="K19" s="122" t="str">
        <f t="shared" si="2"/>
        <v xml:space="preserve"> </v>
      </c>
      <c r="L19" s="160"/>
      <c r="M19" s="160"/>
      <c r="N19" s="159" t="str">
        <f t="shared" si="3"/>
        <v xml:space="preserve"> </v>
      </c>
      <c r="O19" s="31"/>
      <c r="P19" s="31"/>
      <c r="Q19" s="31"/>
      <c r="R19" s="31"/>
      <c r="S19" s="31"/>
      <c r="T19" s="31"/>
    </row>
    <row r="20" spans="2:20" ht="17.45" customHeight="1">
      <c r="B20" s="106"/>
      <c r="C20" s="153"/>
      <c r="D20" s="107"/>
      <c r="E20" s="158"/>
      <c r="F20" s="106"/>
      <c r="G20" s="107"/>
      <c r="H20" s="107"/>
      <c r="I20" s="159" t="str">
        <f t="shared" si="0"/>
        <v xml:space="preserve"> </v>
      </c>
      <c r="J20" s="121" t="str">
        <f t="shared" si="1"/>
        <v xml:space="preserve"> </v>
      </c>
      <c r="K20" s="122" t="str">
        <f t="shared" si="2"/>
        <v xml:space="preserve"> </v>
      </c>
      <c r="L20" s="160"/>
      <c r="M20" s="160"/>
      <c r="N20" s="159" t="str">
        <f t="shared" si="3"/>
        <v xml:space="preserve"> </v>
      </c>
      <c r="O20" s="31"/>
      <c r="P20" s="31"/>
      <c r="Q20" s="31"/>
      <c r="R20" s="31"/>
      <c r="S20" s="31"/>
      <c r="T20" s="31"/>
    </row>
    <row r="21" spans="2:20" ht="17.45" customHeight="1">
      <c r="B21" s="106"/>
      <c r="C21" s="157"/>
      <c r="D21" s="107"/>
      <c r="E21" s="158"/>
      <c r="F21" s="106"/>
      <c r="G21" s="107"/>
      <c r="H21" s="107"/>
      <c r="I21" s="159" t="str">
        <f t="shared" si="0"/>
        <v xml:space="preserve"> </v>
      </c>
      <c r="J21" s="121" t="str">
        <f t="shared" si="1"/>
        <v xml:space="preserve"> </v>
      </c>
      <c r="K21" s="122" t="str">
        <f t="shared" si="2"/>
        <v xml:space="preserve"> </v>
      </c>
      <c r="L21" s="160"/>
      <c r="M21" s="160"/>
      <c r="N21" s="159" t="str">
        <f t="shared" si="3"/>
        <v xml:space="preserve"> </v>
      </c>
      <c r="O21" s="31"/>
      <c r="P21" s="31"/>
      <c r="Q21" s="31"/>
      <c r="R21" s="31"/>
      <c r="S21" s="31"/>
      <c r="T21" s="31"/>
    </row>
    <row r="22" spans="2:20" ht="17.45" customHeight="1">
      <c r="B22" s="106"/>
      <c r="C22" s="157"/>
      <c r="D22" s="107"/>
      <c r="E22" s="158"/>
      <c r="F22" s="106"/>
      <c r="G22" s="107"/>
      <c r="H22" s="107"/>
      <c r="I22" s="159" t="str">
        <f t="shared" si="0"/>
        <v xml:space="preserve"> </v>
      </c>
      <c r="J22" s="121" t="str">
        <f t="shared" si="1"/>
        <v xml:space="preserve"> </v>
      </c>
      <c r="K22" s="122" t="str">
        <f t="shared" si="2"/>
        <v xml:space="preserve"> </v>
      </c>
      <c r="L22" s="160"/>
      <c r="M22" s="160"/>
      <c r="N22" s="159" t="str">
        <f t="shared" si="3"/>
        <v xml:space="preserve"> </v>
      </c>
      <c r="O22" s="31"/>
      <c r="P22" s="31"/>
      <c r="Q22" s="31"/>
      <c r="R22" s="31"/>
      <c r="S22" s="31"/>
      <c r="T22" s="31"/>
    </row>
    <row r="23" spans="2:20" ht="17.45" customHeight="1">
      <c r="B23" s="106"/>
      <c r="C23" s="157"/>
      <c r="D23" s="107"/>
      <c r="E23" s="158"/>
      <c r="F23" s="106"/>
      <c r="G23" s="107"/>
      <c r="H23" s="107"/>
      <c r="I23" s="159" t="str">
        <f t="shared" si="0"/>
        <v xml:space="preserve"> </v>
      </c>
      <c r="J23" s="121" t="str">
        <f t="shared" si="1"/>
        <v xml:space="preserve"> </v>
      </c>
      <c r="K23" s="122" t="str">
        <f t="shared" si="2"/>
        <v xml:space="preserve"> </v>
      </c>
      <c r="L23" s="160"/>
      <c r="M23" s="160"/>
      <c r="N23" s="159" t="str">
        <f t="shared" si="3"/>
        <v xml:space="preserve"> </v>
      </c>
      <c r="O23" s="31"/>
      <c r="P23" s="31"/>
      <c r="Q23" s="31"/>
      <c r="R23" s="31"/>
      <c r="S23" s="31"/>
      <c r="T23" s="31"/>
    </row>
    <row r="24" spans="2:20" ht="17.45" customHeight="1">
      <c r="B24" s="106"/>
      <c r="C24" s="157"/>
      <c r="D24" s="107"/>
      <c r="E24" s="158"/>
      <c r="F24" s="106"/>
      <c r="G24" s="107"/>
      <c r="H24" s="107"/>
      <c r="I24" s="159" t="str">
        <f t="shared" si="0"/>
        <v xml:space="preserve"> </v>
      </c>
      <c r="J24" s="121" t="str">
        <f t="shared" si="1"/>
        <v xml:space="preserve"> </v>
      </c>
      <c r="K24" s="122" t="str">
        <f t="shared" si="2"/>
        <v xml:space="preserve"> </v>
      </c>
      <c r="L24" s="160"/>
      <c r="M24" s="160"/>
      <c r="N24" s="159" t="str">
        <f t="shared" si="3"/>
        <v xml:space="preserve"> </v>
      </c>
      <c r="O24" s="31"/>
      <c r="P24" s="31"/>
      <c r="Q24" s="31"/>
      <c r="R24" s="31"/>
      <c r="S24" s="31"/>
      <c r="T24" s="31"/>
    </row>
    <row r="25" spans="2:20" ht="17.45" customHeight="1">
      <c r="B25" s="106"/>
      <c r="C25" s="161"/>
      <c r="D25" s="107"/>
      <c r="E25" s="158"/>
      <c r="F25" s="106"/>
      <c r="G25" s="107"/>
      <c r="H25" s="107"/>
      <c r="I25" s="159" t="str">
        <f t="shared" si="0"/>
        <v xml:space="preserve"> </v>
      </c>
      <c r="J25" s="121" t="str">
        <f t="shared" si="1"/>
        <v xml:space="preserve"> </v>
      </c>
      <c r="K25" s="122" t="str">
        <f t="shared" si="2"/>
        <v xml:space="preserve"> </v>
      </c>
      <c r="L25" s="160"/>
      <c r="M25" s="160"/>
      <c r="N25" s="159" t="str">
        <f t="shared" si="3"/>
        <v xml:space="preserve"> </v>
      </c>
      <c r="O25" s="31"/>
      <c r="P25" s="31"/>
      <c r="Q25" s="31"/>
      <c r="R25" s="31"/>
      <c r="S25" s="31"/>
      <c r="T25" s="31"/>
    </row>
    <row r="26" spans="2:20" ht="17.45" customHeight="1">
      <c r="B26" s="106"/>
      <c r="C26" s="157"/>
      <c r="D26" s="107"/>
      <c r="E26" s="158"/>
      <c r="F26" s="106"/>
      <c r="G26" s="107"/>
      <c r="H26" s="107"/>
      <c r="I26" s="159" t="str">
        <f t="shared" si="0"/>
        <v xml:space="preserve"> </v>
      </c>
      <c r="J26" s="121" t="str">
        <f t="shared" si="1"/>
        <v xml:space="preserve"> </v>
      </c>
      <c r="K26" s="122" t="str">
        <f t="shared" si="2"/>
        <v xml:space="preserve"> </v>
      </c>
      <c r="L26" s="160"/>
      <c r="M26" s="160"/>
      <c r="N26" s="159" t="str">
        <f t="shared" si="3"/>
        <v xml:space="preserve"> </v>
      </c>
      <c r="O26" s="31"/>
      <c r="P26" s="31"/>
      <c r="Q26" s="31"/>
      <c r="R26" s="31"/>
      <c r="S26" s="31"/>
      <c r="T26" s="31"/>
    </row>
    <row r="27" spans="2:20" ht="17.45" customHeight="1">
      <c r="B27" s="106"/>
      <c r="C27" s="153"/>
      <c r="D27" s="107"/>
      <c r="E27" s="158"/>
      <c r="F27" s="106"/>
      <c r="G27" s="107"/>
      <c r="H27" s="107"/>
      <c r="I27" s="159" t="str">
        <f t="shared" si="0"/>
        <v xml:space="preserve"> </v>
      </c>
      <c r="J27" s="121" t="str">
        <f t="shared" si="1"/>
        <v xml:space="preserve"> </v>
      </c>
      <c r="K27" s="122" t="str">
        <f t="shared" si="2"/>
        <v xml:space="preserve"> </v>
      </c>
      <c r="L27" s="160"/>
      <c r="M27" s="160"/>
      <c r="N27" s="159" t="str">
        <f t="shared" si="3"/>
        <v xml:space="preserve"> </v>
      </c>
      <c r="O27" s="31"/>
      <c r="P27" s="31"/>
      <c r="Q27" s="31"/>
      <c r="R27" s="31"/>
      <c r="S27" s="31"/>
      <c r="T27" s="31"/>
    </row>
    <row r="28" spans="2:20" ht="17.45" customHeight="1">
      <c r="B28" s="106"/>
      <c r="C28" s="157"/>
      <c r="D28" s="107"/>
      <c r="E28" s="158"/>
      <c r="F28" s="106"/>
      <c r="G28" s="107"/>
      <c r="H28" s="107"/>
      <c r="I28" s="159" t="str">
        <f t="shared" si="0"/>
        <v xml:space="preserve"> </v>
      </c>
      <c r="J28" s="121" t="str">
        <f t="shared" si="1"/>
        <v xml:space="preserve"> </v>
      </c>
      <c r="K28" s="122" t="str">
        <f t="shared" si="2"/>
        <v xml:space="preserve"> </v>
      </c>
      <c r="L28" s="160"/>
      <c r="M28" s="160"/>
      <c r="N28" s="159" t="str">
        <f t="shared" si="3"/>
        <v xml:space="preserve"> </v>
      </c>
      <c r="O28" s="31"/>
      <c r="P28" s="31"/>
      <c r="Q28" s="31"/>
      <c r="R28" s="31"/>
      <c r="S28" s="31"/>
      <c r="T28" s="31"/>
    </row>
    <row r="29" spans="2:20" ht="17.45" customHeight="1">
      <c r="B29" s="106"/>
      <c r="C29" s="153"/>
      <c r="D29" s="107"/>
      <c r="E29" s="158"/>
      <c r="F29" s="106"/>
      <c r="G29" s="107"/>
      <c r="H29" s="107"/>
      <c r="I29" s="159" t="str">
        <f t="shared" si="0"/>
        <v xml:space="preserve"> </v>
      </c>
      <c r="J29" s="121" t="str">
        <f t="shared" si="1"/>
        <v xml:space="preserve"> </v>
      </c>
      <c r="K29" s="122" t="str">
        <f t="shared" si="2"/>
        <v xml:space="preserve"> </v>
      </c>
      <c r="L29" s="160"/>
      <c r="M29" s="160"/>
      <c r="N29" s="159" t="str">
        <f t="shared" si="3"/>
        <v xml:space="preserve"> </v>
      </c>
      <c r="O29" s="31"/>
      <c r="P29" s="31"/>
      <c r="Q29" s="31"/>
      <c r="R29" s="31"/>
      <c r="S29" s="31"/>
      <c r="T29" s="31"/>
    </row>
    <row r="30" spans="2:20" ht="17.45" customHeight="1">
      <c r="B30" s="106"/>
      <c r="C30" s="157"/>
      <c r="D30" s="107"/>
      <c r="E30" s="158"/>
      <c r="F30" s="106"/>
      <c r="G30" s="107"/>
      <c r="H30" s="107"/>
      <c r="I30" s="159" t="str">
        <f t="shared" si="0"/>
        <v xml:space="preserve"> </v>
      </c>
      <c r="J30" s="121" t="str">
        <f t="shared" si="1"/>
        <v xml:space="preserve"> </v>
      </c>
      <c r="K30" s="122" t="str">
        <f t="shared" si="2"/>
        <v xml:space="preserve"> </v>
      </c>
      <c r="L30" s="160"/>
      <c r="M30" s="160"/>
      <c r="N30" s="159" t="str">
        <f t="shared" si="3"/>
        <v xml:space="preserve"> </v>
      </c>
      <c r="O30" s="31"/>
      <c r="P30" s="31"/>
      <c r="Q30" s="31"/>
      <c r="R30" s="31"/>
      <c r="S30" s="31"/>
      <c r="T30" s="31"/>
    </row>
    <row r="31" spans="2:20" ht="17.45" customHeight="1">
      <c r="B31" s="106"/>
      <c r="C31" s="157"/>
      <c r="D31" s="107"/>
      <c r="E31" s="158"/>
      <c r="F31" s="106"/>
      <c r="G31" s="107"/>
      <c r="H31" s="107"/>
      <c r="I31" s="159" t="str">
        <f t="shared" si="0"/>
        <v xml:space="preserve"> </v>
      </c>
      <c r="J31" s="121" t="str">
        <f t="shared" si="1"/>
        <v xml:space="preserve"> </v>
      </c>
      <c r="K31" s="122" t="str">
        <f t="shared" si="2"/>
        <v xml:space="preserve"> </v>
      </c>
      <c r="L31" s="160"/>
      <c r="M31" s="160"/>
      <c r="N31" s="159" t="str">
        <f t="shared" si="3"/>
        <v xml:space="preserve"> </v>
      </c>
      <c r="O31" s="31"/>
      <c r="P31" s="31"/>
      <c r="Q31" s="31"/>
      <c r="R31" s="31"/>
      <c r="S31" s="31"/>
      <c r="T31" s="31"/>
    </row>
    <row r="32" spans="2:20" ht="17.45" customHeight="1">
      <c r="B32" s="106"/>
      <c r="C32" s="153"/>
      <c r="D32" s="107"/>
      <c r="E32" s="158"/>
      <c r="F32" s="106"/>
      <c r="G32" s="107"/>
      <c r="H32" s="107"/>
      <c r="I32" s="159" t="str">
        <f t="shared" si="0"/>
        <v xml:space="preserve"> </v>
      </c>
      <c r="J32" s="121" t="str">
        <f t="shared" si="1"/>
        <v xml:space="preserve"> </v>
      </c>
      <c r="K32" s="122" t="str">
        <f t="shared" si="2"/>
        <v xml:space="preserve"> </v>
      </c>
      <c r="L32" s="160"/>
      <c r="M32" s="160"/>
      <c r="N32" s="159" t="str">
        <f t="shared" si="3"/>
        <v xml:space="preserve"> </v>
      </c>
      <c r="O32" s="31"/>
      <c r="P32" s="31"/>
      <c r="Q32" s="31"/>
      <c r="R32" s="31"/>
      <c r="S32" s="31"/>
      <c r="T32" s="31"/>
    </row>
    <row r="33" spans="2:20" ht="17.45" customHeight="1">
      <c r="B33" s="106"/>
      <c r="C33" s="157"/>
      <c r="D33" s="107"/>
      <c r="E33" s="158"/>
      <c r="F33" s="106"/>
      <c r="G33" s="107"/>
      <c r="H33" s="107"/>
      <c r="I33" s="159" t="str">
        <f t="shared" si="0"/>
        <v xml:space="preserve"> </v>
      </c>
      <c r="J33" s="121" t="str">
        <f t="shared" si="1"/>
        <v xml:space="preserve"> </v>
      </c>
      <c r="K33" s="122" t="str">
        <f t="shared" si="2"/>
        <v xml:space="preserve"> </v>
      </c>
      <c r="L33" s="160"/>
      <c r="M33" s="160"/>
      <c r="N33" s="159" t="str">
        <f t="shared" si="3"/>
        <v xml:space="preserve"> </v>
      </c>
      <c r="O33" s="31"/>
      <c r="P33" s="31"/>
      <c r="Q33" s="31"/>
      <c r="R33" s="31"/>
      <c r="S33" s="31"/>
      <c r="T33" s="31"/>
    </row>
    <row r="34" spans="2:20" ht="17.45" customHeight="1">
      <c r="B34" s="106"/>
      <c r="C34" s="153"/>
      <c r="D34" s="107"/>
      <c r="E34" s="158"/>
      <c r="F34" s="106"/>
      <c r="G34" s="107"/>
      <c r="H34" s="107"/>
      <c r="I34" s="159" t="str">
        <f t="shared" si="0"/>
        <v xml:space="preserve"> </v>
      </c>
      <c r="J34" s="121" t="str">
        <f t="shared" si="1"/>
        <v xml:space="preserve"> </v>
      </c>
      <c r="K34" s="122" t="str">
        <f t="shared" si="2"/>
        <v xml:space="preserve"> </v>
      </c>
      <c r="L34" s="160"/>
      <c r="M34" s="160"/>
      <c r="N34" s="159" t="str">
        <f t="shared" si="3"/>
        <v xml:space="preserve"> </v>
      </c>
      <c r="O34" s="31"/>
      <c r="P34" s="31"/>
      <c r="Q34" s="31"/>
      <c r="R34" s="31"/>
      <c r="S34" s="31"/>
      <c r="T34" s="31"/>
    </row>
    <row r="35" spans="2:20" ht="17.45" customHeight="1">
      <c r="B35" s="106"/>
      <c r="C35" s="157"/>
      <c r="D35" s="107"/>
      <c r="E35" s="158"/>
      <c r="F35" s="106"/>
      <c r="G35" s="107"/>
      <c r="H35" s="107"/>
      <c r="I35" s="159" t="str">
        <f t="shared" si="0"/>
        <v xml:space="preserve"> </v>
      </c>
      <c r="J35" s="121" t="str">
        <f t="shared" si="1"/>
        <v xml:space="preserve"> </v>
      </c>
      <c r="K35" s="122" t="str">
        <f t="shared" si="2"/>
        <v xml:space="preserve"> </v>
      </c>
      <c r="L35" s="160"/>
      <c r="M35" s="160"/>
      <c r="N35" s="159" t="str">
        <f t="shared" si="3"/>
        <v xml:space="preserve"> </v>
      </c>
      <c r="O35" s="31"/>
      <c r="P35" s="31"/>
      <c r="Q35" s="31"/>
      <c r="R35" s="31"/>
      <c r="S35" s="31"/>
      <c r="T35" s="31"/>
    </row>
    <row r="36" spans="2:20" ht="17.45" customHeight="1">
      <c r="B36" s="106"/>
      <c r="C36" s="153"/>
      <c r="D36" s="107"/>
      <c r="E36" s="158"/>
      <c r="F36" s="106"/>
      <c r="G36" s="107"/>
      <c r="H36" s="107"/>
      <c r="I36" s="159" t="str">
        <f t="shared" si="0"/>
        <v xml:space="preserve"> </v>
      </c>
      <c r="J36" s="121" t="str">
        <f t="shared" si="1"/>
        <v xml:space="preserve"> </v>
      </c>
      <c r="K36" s="122" t="str">
        <f t="shared" si="2"/>
        <v xml:space="preserve"> </v>
      </c>
      <c r="L36" s="160"/>
      <c r="M36" s="160"/>
      <c r="N36" s="159" t="str">
        <f t="shared" si="3"/>
        <v xml:space="preserve"> </v>
      </c>
      <c r="O36" s="31"/>
      <c r="P36" s="31"/>
      <c r="Q36" s="31"/>
      <c r="R36" s="31"/>
      <c r="S36" s="31"/>
      <c r="T36" s="31"/>
    </row>
    <row r="37" spans="2:20" ht="17.45" customHeight="1">
      <c r="B37" s="106"/>
      <c r="C37" s="157"/>
      <c r="D37" s="107"/>
      <c r="E37" s="158"/>
      <c r="F37" s="106"/>
      <c r="G37" s="107"/>
      <c r="H37" s="107"/>
      <c r="I37" s="159" t="str">
        <f t="shared" si="0"/>
        <v xml:space="preserve"> </v>
      </c>
      <c r="J37" s="121" t="str">
        <f t="shared" si="1"/>
        <v xml:space="preserve"> </v>
      </c>
      <c r="K37" s="122" t="str">
        <f t="shared" si="2"/>
        <v xml:space="preserve"> </v>
      </c>
      <c r="L37" s="160"/>
      <c r="M37" s="160"/>
      <c r="N37" s="159" t="str">
        <f t="shared" si="3"/>
        <v xml:space="preserve"> </v>
      </c>
      <c r="O37" s="31"/>
      <c r="P37" s="31"/>
      <c r="Q37" s="31"/>
      <c r="R37" s="31"/>
      <c r="S37" s="31"/>
      <c r="T37" s="31"/>
    </row>
    <row r="38" spans="2:20" ht="17.45" customHeight="1">
      <c r="B38" s="106"/>
      <c r="C38" s="157"/>
      <c r="D38" s="107"/>
      <c r="E38" s="158"/>
      <c r="F38" s="106"/>
      <c r="G38" s="107"/>
      <c r="H38" s="107"/>
      <c r="I38" s="159" t="str">
        <f t="shared" si="0"/>
        <v xml:space="preserve"> </v>
      </c>
      <c r="J38" s="121" t="str">
        <f t="shared" si="1"/>
        <v xml:space="preserve"> </v>
      </c>
      <c r="K38" s="122" t="str">
        <f t="shared" si="2"/>
        <v xml:space="preserve"> </v>
      </c>
      <c r="L38" s="160"/>
      <c r="M38" s="160"/>
      <c r="N38" s="159" t="str">
        <f t="shared" si="3"/>
        <v xml:space="preserve"> </v>
      </c>
      <c r="O38" s="31"/>
      <c r="P38" s="31"/>
      <c r="Q38" s="31"/>
      <c r="R38" s="31"/>
      <c r="S38" s="31"/>
      <c r="T38" s="31"/>
    </row>
    <row r="39" spans="2:20" ht="17.45" customHeight="1">
      <c r="B39" s="106"/>
      <c r="C39" s="157"/>
      <c r="D39" s="107"/>
      <c r="E39" s="158"/>
      <c r="F39" s="106"/>
      <c r="G39" s="107"/>
      <c r="H39" s="107"/>
      <c r="I39" s="159" t="str">
        <f t="shared" si="0"/>
        <v xml:space="preserve"> </v>
      </c>
      <c r="J39" s="121" t="str">
        <f t="shared" si="1"/>
        <v xml:space="preserve"> </v>
      </c>
      <c r="K39" s="122" t="str">
        <f t="shared" si="2"/>
        <v xml:space="preserve"> </v>
      </c>
      <c r="L39" s="160"/>
      <c r="M39" s="160"/>
      <c r="N39" s="159" t="str">
        <f t="shared" si="3"/>
        <v xml:space="preserve"> </v>
      </c>
      <c r="O39" s="31"/>
      <c r="P39" s="31"/>
      <c r="Q39" s="31"/>
      <c r="R39" s="31"/>
      <c r="S39" s="31"/>
      <c r="T39" s="31"/>
    </row>
    <row r="40" spans="2:20" ht="17.45" customHeight="1">
      <c r="B40" s="106"/>
      <c r="C40" s="157"/>
      <c r="D40" s="107"/>
      <c r="E40" s="158"/>
      <c r="F40" s="106"/>
      <c r="G40" s="107"/>
      <c r="H40" s="107"/>
      <c r="I40" s="159" t="str">
        <f t="shared" si="0"/>
        <v xml:space="preserve"> </v>
      </c>
      <c r="J40" s="121" t="str">
        <f t="shared" si="1"/>
        <v xml:space="preserve"> </v>
      </c>
      <c r="K40" s="122" t="str">
        <f t="shared" si="2"/>
        <v xml:space="preserve"> </v>
      </c>
      <c r="L40" s="160"/>
      <c r="M40" s="160"/>
      <c r="N40" s="159" t="str">
        <f t="shared" si="3"/>
        <v xml:space="preserve"> </v>
      </c>
      <c r="O40" s="31"/>
      <c r="P40" s="31"/>
      <c r="Q40" s="31"/>
      <c r="R40" s="31"/>
      <c r="S40" s="31"/>
      <c r="T40" s="31"/>
    </row>
    <row r="41" spans="2:20" ht="17.45" customHeight="1">
      <c r="B41" s="106"/>
      <c r="C41" s="157"/>
      <c r="D41" s="107"/>
      <c r="E41" s="158"/>
      <c r="F41" s="106"/>
      <c r="G41" s="107"/>
      <c r="H41" s="107"/>
      <c r="I41" s="159" t="str">
        <f t="shared" si="0"/>
        <v xml:space="preserve"> </v>
      </c>
      <c r="J41" s="121" t="str">
        <f t="shared" si="1"/>
        <v xml:space="preserve"> </v>
      </c>
      <c r="K41" s="122" t="str">
        <f t="shared" si="2"/>
        <v xml:space="preserve"> </v>
      </c>
      <c r="L41" s="160"/>
      <c r="M41" s="160"/>
      <c r="N41" s="159" t="str">
        <f t="shared" si="3"/>
        <v xml:space="preserve"> </v>
      </c>
      <c r="O41" s="31"/>
      <c r="P41" s="31"/>
      <c r="Q41" s="31"/>
      <c r="R41" s="31"/>
      <c r="S41" s="31"/>
      <c r="T41" s="31"/>
    </row>
    <row r="42" spans="2:20" ht="17.45" customHeight="1">
      <c r="B42" s="106"/>
      <c r="C42" s="157"/>
      <c r="D42" s="107"/>
      <c r="E42" s="158"/>
      <c r="F42" s="106"/>
      <c r="G42" s="107"/>
      <c r="H42" s="107"/>
      <c r="I42" s="159" t="str">
        <f t="shared" si="0"/>
        <v xml:space="preserve"> </v>
      </c>
      <c r="J42" s="121" t="str">
        <f t="shared" si="1"/>
        <v xml:space="preserve"> </v>
      </c>
      <c r="K42" s="122" t="str">
        <f t="shared" si="2"/>
        <v xml:space="preserve"> </v>
      </c>
      <c r="L42" s="160"/>
      <c r="M42" s="160"/>
      <c r="N42" s="159" t="str">
        <f t="shared" si="3"/>
        <v xml:space="preserve"> </v>
      </c>
      <c r="O42" s="31"/>
      <c r="P42" s="31"/>
      <c r="Q42" s="31"/>
      <c r="R42" s="31"/>
      <c r="S42" s="31"/>
      <c r="T42" s="31"/>
    </row>
    <row r="43" spans="2:20" ht="17.45" customHeight="1">
      <c r="B43" s="106"/>
      <c r="C43" s="157"/>
      <c r="D43" s="107"/>
      <c r="E43" s="158"/>
      <c r="F43" s="106"/>
      <c r="G43" s="107"/>
      <c r="H43" s="107"/>
      <c r="I43" s="159" t="str">
        <f t="shared" si="0"/>
        <v xml:space="preserve"> </v>
      </c>
      <c r="J43" s="121" t="str">
        <f t="shared" si="1"/>
        <v xml:space="preserve"> </v>
      </c>
      <c r="K43" s="122" t="str">
        <f t="shared" si="2"/>
        <v xml:space="preserve"> </v>
      </c>
      <c r="L43" s="160"/>
      <c r="M43" s="160"/>
      <c r="N43" s="159" t="str">
        <f t="shared" si="3"/>
        <v xml:space="preserve"> </v>
      </c>
      <c r="O43" s="31"/>
      <c r="P43" s="31"/>
      <c r="Q43" s="31"/>
      <c r="R43" s="31"/>
      <c r="S43" s="31"/>
      <c r="T43" s="31"/>
    </row>
    <row r="44" spans="2:20" ht="17.45" customHeight="1">
      <c r="B44" s="106"/>
      <c r="C44" s="157"/>
      <c r="D44" s="107"/>
      <c r="E44" s="158"/>
      <c r="F44" s="106"/>
      <c r="G44" s="107"/>
      <c r="H44" s="107"/>
      <c r="I44" s="159" t="str">
        <f t="shared" si="0"/>
        <v xml:space="preserve"> </v>
      </c>
      <c r="J44" s="121" t="str">
        <f t="shared" si="1"/>
        <v xml:space="preserve"> </v>
      </c>
      <c r="K44" s="122" t="str">
        <f t="shared" si="2"/>
        <v xml:space="preserve"> </v>
      </c>
      <c r="L44" s="160"/>
      <c r="M44" s="160"/>
      <c r="N44" s="159" t="str">
        <f t="shared" si="3"/>
        <v xml:space="preserve"> </v>
      </c>
      <c r="O44" s="31"/>
      <c r="P44" s="31"/>
      <c r="Q44" s="31"/>
      <c r="R44" s="31"/>
      <c r="S44" s="31"/>
      <c r="T44" s="31"/>
    </row>
    <row r="45" spans="2:20" ht="17.45" customHeight="1">
      <c r="B45" s="106"/>
      <c r="C45" s="157"/>
      <c r="D45" s="107"/>
      <c r="E45" s="158"/>
      <c r="F45" s="106"/>
      <c r="G45" s="107"/>
      <c r="H45" s="107"/>
      <c r="I45" s="159" t="str">
        <f t="shared" si="0"/>
        <v xml:space="preserve"> </v>
      </c>
      <c r="J45" s="121" t="str">
        <f t="shared" si="1"/>
        <v xml:space="preserve"> </v>
      </c>
      <c r="K45" s="122" t="str">
        <f t="shared" si="2"/>
        <v xml:space="preserve"> </v>
      </c>
      <c r="L45" s="160"/>
      <c r="M45" s="160"/>
      <c r="N45" s="159" t="str">
        <f t="shared" si="3"/>
        <v xml:space="preserve"> </v>
      </c>
      <c r="O45" s="31"/>
      <c r="P45" s="31"/>
      <c r="Q45" s="31"/>
      <c r="R45" s="31"/>
      <c r="S45" s="31"/>
      <c r="T45" s="31"/>
    </row>
    <row r="46" spans="2:20" ht="17.45" customHeight="1" thickBot="1">
      <c r="B46" s="124"/>
      <c r="C46" s="162"/>
      <c r="D46" s="125"/>
      <c r="E46" s="163"/>
      <c r="F46" s="124"/>
      <c r="G46" s="125"/>
      <c r="H46" s="125"/>
      <c r="I46" s="164" t="str">
        <f t="shared" si="0"/>
        <v xml:space="preserve"> </v>
      </c>
      <c r="J46" s="165" t="str">
        <f t="shared" si="1"/>
        <v xml:space="preserve"> </v>
      </c>
      <c r="K46" s="122" t="str">
        <f t="shared" si="2"/>
        <v xml:space="preserve"> </v>
      </c>
      <c r="L46" s="166"/>
      <c r="M46" s="166"/>
      <c r="N46" s="164" t="str">
        <f t="shared" si="3"/>
        <v xml:space="preserve"> </v>
      </c>
      <c r="O46" s="31"/>
      <c r="P46" s="31"/>
      <c r="Q46" s="31"/>
      <c r="R46" s="31"/>
      <c r="S46" s="31"/>
      <c r="T46" s="31"/>
    </row>
    <row r="47" spans="2:20" ht="18" customHeight="1" thickBot="1">
      <c r="B47" s="1120" t="s">
        <v>130</v>
      </c>
      <c r="C47" s="1121"/>
      <c r="D47" s="1122"/>
      <c r="E47" s="168">
        <f>IF($B$7=0," ",SUM(E7:E46))</f>
        <v>2</v>
      </c>
      <c r="F47" s="169">
        <f t="shared" ref="F47:N47" si="4">IF($B$7=0," ",SUM(F7:F46))</f>
        <v>1</v>
      </c>
      <c r="G47" s="170">
        <f t="shared" si="4"/>
        <v>1</v>
      </c>
      <c r="H47" s="170">
        <f t="shared" si="4"/>
        <v>1</v>
      </c>
      <c r="I47" s="168">
        <f t="shared" si="4"/>
        <v>3</v>
      </c>
      <c r="J47" s="169">
        <f t="shared" si="4"/>
        <v>1</v>
      </c>
      <c r="K47" s="170">
        <f t="shared" si="4"/>
        <v>1</v>
      </c>
      <c r="L47" s="170">
        <f t="shared" si="4"/>
        <v>1</v>
      </c>
      <c r="M47" s="170">
        <f t="shared" si="4"/>
        <v>0</v>
      </c>
      <c r="N47" s="171">
        <f t="shared" si="4"/>
        <v>3</v>
      </c>
      <c r="O47" s="31"/>
      <c r="P47" s="31"/>
      <c r="Q47" s="31"/>
      <c r="R47" s="31"/>
      <c r="S47" s="31"/>
      <c r="T47" s="31"/>
    </row>
    <row r="48" spans="2:20" ht="6" customHeight="1">
      <c r="B48" s="22"/>
      <c r="C48" s="22"/>
      <c r="D48" s="22"/>
      <c r="E48" s="22"/>
      <c r="F48" s="22"/>
      <c r="G48" s="22"/>
      <c r="H48" s="22"/>
      <c r="I48" s="22"/>
      <c r="J48" s="22"/>
      <c r="K48" s="22"/>
      <c r="L48" s="22"/>
      <c r="M48" s="22"/>
      <c r="N48" s="22"/>
      <c r="O48" s="31"/>
      <c r="P48" s="31"/>
      <c r="Q48" s="31"/>
      <c r="R48" s="31"/>
      <c r="S48" s="31"/>
      <c r="T48" s="31"/>
    </row>
    <row r="49" spans="2:20" ht="21" customHeight="1">
      <c r="B49" s="1117" t="s">
        <v>147</v>
      </c>
      <c r="C49" s="1117"/>
      <c r="D49" s="22"/>
      <c r="E49" s="99" t="s">
        <v>149</v>
      </c>
      <c r="F49" s="100" t="s">
        <v>195</v>
      </c>
      <c r="G49" s="100" t="s">
        <v>144</v>
      </c>
      <c r="H49" s="1116"/>
      <c r="I49" s="1116"/>
      <c r="J49" s="1116"/>
      <c r="K49" s="1116"/>
      <c r="L49" s="1116"/>
      <c r="M49" s="1116"/>
      <c r="N49" s="1116"/>
      <c r="O49" s="31"/>
      <c r="P49" s="31"/>
      <c r="Q49" s="31"/>
      <c r="R49" s="31"/>
      <c r="S49" s="31"/>
      <c r="T49" s="31"/>
    </row>
    <row r="50" spans="2:20" ht="4.5" customHeight="1">
      <c r="B50" s="98"/>
      <c r="C50" s="98"/>
      <c r="D50" s="32"/>
      <c r="E50" s="101"/>
      <c r="F50" s="101"/>
      <c r="G50" s="101"/>
      <c r="H50" s="32"/>
      <c r="I50" s="32"/>
      <c r="J50" s="32"/>
      <c r="K50" s="32"/>
      <c r="L50" s="32"/>
      <c r="M50" s="32"/>
      <c r="N50" s="32"/>
      <c r="O50" s="31"/>
      <c r="P50" s="31"/>
      <c r="Q50" s="31"/>
      <c r="R50" s="31"/>
      <c r="S50" s="31"/>
      <c r="T50" s="31"/>
    </row>
    <row r="51" spans="2:20" ht="21" customHeight="1">
      <c r="B51" s="1117" t="s">
        <v>148</v>
      </c>
      <c r="C51" s="1117"/>
      <c r="D51" s="22"/>
      <c r="E51" s="99" t="s">
        <v>149</v>
      </c>
      <c r="F51" s="100" t="s">
        <v>195</v>
      </c>
      <c r="G51" s="100" t="s">
        <v>144</v>
      </c>
      <c r="H51" s="1116"/>
      <c r="I51" s="1116"/>
      <c r="J51" s="1116"/>
      <c r="K51" s="1116"/>
      <c r="L51" s="1116"/>
      <c r="M51" s="1116"/>
      <c r="N51" s="1116"/>
      <c r="O51" s="31"/>
      <c r="P51" s="31"/>
      <c r="Q51" s="31"/>
      <c r="R51" s="31"/>
      <c r="S51" s="31"/>
      <c r="T51" s="31"/>
    </row>
    <row r="52" spans="2:20" ht="18" customHeight="1">
      <c r="B52" s="127"/>
      <c r="C52" s="127"/>
      <c r="D52" s="127"/>
      <c r="E52" s="127"/>
      <c r="F52" s="127"/>
      <c r="G52" s="127"/>
      <c r="H52" s="127"/>
      <c r="I52" s="127"/>
      <c r="J52" s="127"/>
      <c r="K52" s="127"/>
      <c r="L52" s="127"/>
      <c r="M52" s="127"/>
      <c r="N52" s="127"/>
      <c r="O52" s="31"/>
      <c r="P52" s="31"/>
      <c r="Q52" s="31"/>
      <c r="R52" s="31"/>
      <c r="S52" s="31"/>
      <c r="T52" s="31"/>
    </row>
    <row r="53" spans="2:20" ht="18" customHeight="1">
      <c r="B53" s="127"/>
      <c r="C53" s="127"/>
      <c r="D53" s="127"/>
      <c r="E53" s="127"/>
      <c r="F53" s="127"/>
      <c r="G53" s="127"/>
      <c r="H53" s="127"/>
      <c r="I53" s="127"/>
      <c r="J53" s="127"/>
      <c r="K53" s="127"/>
      <c r="L53" s="58"/>
      <c r="M53" s="127"/>
      <c r="N53" s="127"/>
      <c r="O53" s="31"/>
      <c r="P53" s="31"/>
      <c r="Q53" s="31"/>
      <c r="R53" s="31"/>
      <c r="S53" s="31"/>
      <c r="T53" s="31"/>
    </row>
    <row r="54" spans="2:20" ht="18" customHeight="1">
      <c r="B54" s="127"/>
      <c r="C54" s="127"/>
      <c r="D54" s="127"/>
      <c r="E54" s="127"/>
      <c r="F54" s="127"/>
      <c r="G54" s="127"/>
      <c r="H54" s="127"/>
      <c r="I54" s="127"/>
      <c r="J54" s="127"/>
      <c r="K54" s="127"/>
      <c r="L54" s="127"/>
      <c r="M54" s="127"/>
      <c r="N54" s="127"/>
      <c r="O54" s="31"/>
      <c r="P54" s="31"/>
      <c r="Q54" s="31"/>
      <c r="R54" s="31"/>
      <c r="S54" s="31"/>
      <c r="T54" s="31"/>
    </row>
    <row r="55" spans="2:20" ht="18" customHeight="1">
      <c r="B55" s="127"/>
      <c r="C55" s="127"/>
      <c r="D55" s="127"/>
      <c r="E55" s="127"/>
      <c r="F55" s="127"/>
      <c r="G55" s="127"/>
      <c r="H55" s="127"/>
      <c r="I55" s="127"/>
      <c r="J55" s="127"/>
      <c r="K55" s="127"/>
      <c r="L55" s="127"/>
      <c r="M55" s="127"/>
      <c r="N55" s="127"/>
      <c r="O55" s="31"/>
      <c r="P55" s="31"/>
      <c r="Q55" s="31"/>
      <c r="R55" s="31"/>
      <c r="S55" s="31"/>
      <c r="T55" s="31"/>
    </row>
    <row r="56" spans="2:20" ht="18" customHeight="1">
      <c r="B56" s="127"/>
      <c r="C56" s="127"/>
      <c r="D56" s="127"/>
      <c r="E56" s="127"/>
      <c r="F56" s="127"/>
      <c r="G56" s="127"/>
      <c r="H56" s="127"/>
      <c r="I56" s="127"/>
      <c r="J56" s="127"/>
      <c r="K56" s="127"/>
      <c r="L56" s="127"/>
      <c r="M56" s="127"/>
      <c r="N56" s="127"/>
      <c r="O56" s="31"/>
      <c r="P56" s="31"/>
      <c r="Q56" s="31"/>
      <c r="R56" s="31"/>
      <c r="S56" s="31"/>
      <c r="T56" s="31"/>
    </row>
    <row r="57" spans="2:20" ht="18" customHeight="1">
      <c r="B57" s="31"/>
      <c r="C57" s="31"/>
      <c r="D57" s="31"/>
      <c r="E57" s="31"/>
      <c r="F57" s="31"/>
      <c r="G57" s="31"/>
      <c r="H57" s="31"/>
      <c r="I57" s="31"/>
      <c r="J57" s="31"/>
      <c r="K57" s="31"/>
      <c r="L57" s="31"/>
      <c r="M57" s="31"/>
      <c r="N57" s="31"/>
      <c r="O57" s="31"/>
      <c r="P57" s="31"/>
      <c r="Q57" s="31"/>
      <c r="R57" s="31"/>
      <c r="S57" s="31"/>
      <c r="T57" s="31"/>
    </row>
    <row r="58" spans="2:20" ht="18" customHeight="1">
      <c r="B58" s="31"/>
      <c r="C58" s="31"/>
      <c r="D58" s="31"/>
      <c r="E58" s="31"/>
      <c r="F58" s="31"/>
      <c r="G58" s="31"/>
      <c r="H58" s="31"/>
      <c r="I58" s="31"/>
      <c r="J58" s="31"/>
      <c r="K58" s="31"/>
      <c r="L58" s="31"/>
      <c r="M58" s="31"/>
      <c r="N58" s="31"/>
      <c r="O58" s="31"/>
      <c r="P58" s="31"/>
      <c r="Q58" s="31"/>
      <c r="R58" s="31"/>
      <c r="S58" s="31"/>
      <c r="T58" s="31"/>
    </row>
    <row r="59" spans="2:20" ht="18" customHeight="1">
      <c r="B59" s="31"/>
      <c r="C59" s="31"/>
      <c r="D59" s="31"/>
      <c r="E59" s="31"/>
      <c r="F59" s="31"/>
      <c r="G59" s="31"/>
      <c r="H59" s="31"/>
      <c r="I59" s="31"/>
      <c r="J59" s="31"/>
      <c r="K59" s="31"/>
      <c r="L59" s="31"/>
      <c r="M59" s="31"/>
      <c r="N59" s="31"/>
      <c r="O59" s="31"/>
      <c r="P59" s="31"/>
      <c r="Q59" s="31"/>
      <c r="R59" s="31"/>
      <c r="S59" s="31"/>
      <c r="T59" s="31"/>
    </row>
    <row r="60" spans="2:20" ht="18" customHeight="1">
      <c r="B60" s="31"/>
      <c r="C60" s="31"/>
      <c r="D60" s="31"/>
      <c r="E60" s="31"/>
      <c r="F60" s="31"/>
      <c r="G60" s="31"/>
      <c r="H60" s="31"/>
      <c r="I60" s="31"/>
      <c r="J60" s="31"/>
      <c r="K60" s="31"/>
      <c r="L60" s="31"/>
      <c r="M60" s="31"/>
      <c r="N60" s="31"/>
      <c r="O60" s="31"/>
      <c r="P60" s="31"/>
      <c r="Q60" s="31"/>
      <c r="R60" s="31"/>
      <c r="S60" s="31"/>
      <c r="T60" s="31"/>
    </row>
    <row r="61" spans="2:20" ht="18" customHeight="1">
      <c r="B61" s="31"/>
      <c r="C61" s="31"/>
      <c r="D61" s="31"/>
      <c r="E61" s="31"/>
      <c r="F61" s="31"/>
      <c r="G61" s="31"/>
      <c r="H61" s="31"/>
      <c r="I61" s="31"/>
      <c r="J61" s="31"/>
      <c r="K61" s="31"/>
      <c r="L61" s="31"/>
      <c r="M61" s="31"/>
      <c r="N61" s="31"/>
      <c r="O61" s="31"/>
      <c r="P61" s="31"/>
      <c r="Q61" s="31"/>
      <c r="R61" s="31"/>
      <c r="S61" s="31"/>
      <c r="T61" s="31"/>
    </row>
    <row r="62" spans="2:20" ht="18" customHeight="1">
      <c r="B62" s="31"/>
      <c r="C62" s="31"/>
      <c r="D62" s="31"/>
      <c r="E62" s="31"/>
      <c r="F62" s="31"/>
      <c r="G62" s="31"/>
      <c r="H62" s="31"/>
      <c r="I62" s="31"/>
      <c r="J62" s="31"/>
      <c r="K62" s="31"/>
      <c r="L62" s="31"/>
      <c r="M62" s="31"/>
      <c r="N62" s="31"/>
      <c r="O62" s="31"/>
      <c r="P62" s="31"/>
      <c r="Q62" s="31"/>
      <c r="R62" s="31"/>
      <c r="S62" s="31"/>
      <c r="T62" s="31"/>
    </row>
    <row r="63" spans="2:20" ht="18" customHeight="1">
      <c r="B63" s="31"/>
      <c r="C63" s="31"/>
      <c r="D63" s="31"/>
      <c r="E63" s="31"/>
      <c r="F63" s="31"/>
      <c r="G63" s="31"/>
      <c r="H63" s="31"/>
      <c r="I63" s="31"/>
      <c r="J63" s="31"/>
      <c r="K63" s="31"/>
      <c r="L63" s="31"/>
      <c r="M63" s="31"/>
      <c r="N63" s="31"/>
      <c r="O63" s="31"/>
      <c r="P63" s="31"/>
      <c r="Q63" s="31"/>
      <c r="R63" s="31"/>
      <c r="S63" s="31"/>
      <c r="T63" s="31"/>
    </row>
    <row r="64" spans="2:20" ht="18" customHeight="1">
      <c r="B64" s="31"/>
      <c r="C64" s="31"/>
      <c r="D64" s="31"/>
      <c r="E64" s="31"/>
      <c r="F64" s="31"/>
      <c r="G64" s="31"/>
      <c r="H64" s="31"/>
      <c r="I64" s="31"/>
      <c r="J64" s="31"/>
      <c r="K64" s="31"/>
      <c r="L64" s="31"/>
      <c r="M64" s="31"/>
      <c r="N64" s="31"/>
      <c r="O64" s="31"/>
      <c r="P64" s="31"/>
      <c r="Q64" s="31"/>
      <c r="R64" s="31"/>
      <c r="S64" s="31"/>
      <c r="T64" s="31"/>
    </row>
    <row r="65" spans="2:20" ht="18" customHeight="1">
      <c r="B65" s="31"/>
      <c r="C65" s="31"/>
      <c r="D65" s="31"/>
      <c r="E65" s="31"/>
      <c r="F65" s="31"/>
      <c r="G65" s="31"/>
      <c r="H65" s="31"/>
      <c r="I65" s="31"/>
      <c r="J65" s="31"/>
      <c r="K65" s="31"/>
      <c r="L65" s="31"/>
      <c r="M65" s="31"/>
      <c r="N65" s="31"/>
      <c r="O65" s="31"/>
      <c r="P65" s="31"/>
      <c r="Q65" s="31"/>
      <c r="R65" s="31"/>
      <c r="S65" s="31"/>
      <c r="T65" s="31"/>
    </row>
    <row r="66" spans="2:20" ht="18" customHeight="1">
      <c r="B66" s="31"/>
      <c r="C66" s="31"/>
      <c r="D66" s="31"/>
      <c r="E66" s="31"/>
      <c r="F66" s="31"/>
      <c r="G66" s="31"/>
      <c r="H66" s="31"/>
      <c r="I66" s="31"/>
      <c r="J66" s="31"/>
      <c r="K66" s="31"/>
      <c r="L66" s="31"/>
      <c r="M66" s="31"/>
      <c r="N66" s="31"/>
      <c r="O66" s="31"/>
      <c r="P66" s="31"/>
      <c r="Q66" s="31"/>
      <c r="R66" s="31"/>
      <c r="S66" s="31"/>
      <c r="T66" s="31"/>
    </row>
    <row r="67" spans="2:20" ht="18" customHeight="1">
      <c r="B67" s="31"/>
      <c r="C67" s="31"/>
      <c r="D67" s="31"/>
      <c r="E67" s="31"/>
      <c r="F67" s="31"/>
      <c r="G67" s="31"/>
      <c r="H67" s="31"/>
      <c r="I67" s="31"/>
      <c r="J67" s="31"/>
      <c r="K67" s="31"/>
      <c r="L67" s="31"/>
      <c r="M67" s="31"/>
      <c r="N67" s="31"/>
      <c r="O67" s="31"/>
      <c r="P67" s="31"/>
      <c r="Q67" s="31"/>
      <c r="R67" s="31"/>
      <c r="S67" s="31"/>
      <c r="T67" s="31"/>
    </row>
    <row r="68" spans="2:20" ht="18" customHeight="1">
      <c r="B68" s="31"/>
      <c r="C68" s="31"/>
      <c r="D68" s="31"/>
      <c r="E68" s="31"/>
      <c r="F68" s="31"/>
      <c r="G68" s="31"/>
      <c r="H68" s="31"/>
      <c r="I68" s="31"/>
      <c r="J68" s="31"/>
      <c r="K68" s="31"/>
      <c r="L68" s="31"/>
      <c r="M68" s="31"/>
      <c r="N68" s="31"/>
      <c r="O68" s="31"/>
      <c r="P68" s="31"/>
      <c r="Q68" s="31"/>
      <c r="R68" s="31"/>
      <c r="S68" s="31"/>
      <c r="T68" s="31"/>
    </row>
    <row r="69" spans="2:20" ht="18" customHeight="1">
      <c r="B69" s="31"/>
      <c r="C69" s="31"/>
      <c r="D69" s="31"/>
      <c r="E69" s="31"/>
      <c r="F69" s="31"/>
      <c r="G69" s="31"/>
      <c r="H69" s="31"/>
      <c r="I69" s="31"/>
      <c r="J69" s="31"/>
      <c r="K69" s="31"/>
      <c r="L69" s="31"/>
      <c r="M69" s="31"/>
      <c r="N69" s="31"/>
      <c r="O69" s="31"/>
      <c r="P69" s="31"/>
      <c r="Q69" s="31"/>
      <c r="R69" s="31"/>
      <c r="S69" s="31"/>
      <c r="T69" s="31"/>
    </row>
    <row r="70" spans="2:20" ht="18" customHeight="1">
      <c r="B70" s="31"/>
      <c r="C70" s="31"/>
      <c r="D70" s="31"/>
      <c r="E70" s="31"/>
      <c r="F70" s="31"/>
      <c r="G70" s="31"/>
      <c r="H70" s="31"/>
      <c r="I70" s="31"/>
      <c r="J70" s="31"/>
      <c r="K70" s="31"/>
      <c r="L70" s="31"/>
      <c r="M70" s="31"/>
      <c r="N70" s="31"/>
      <c r="O70" s="31"/>
      <c r="P70" s="31"/>
      <c r="Q70" s="31"/>
      <c r="R70" s="31"/>
      <c r="S70" s="31"/>
      <c r="T70" s="31"/>
    </row>
    <row r="71" spans="2:20" ht="18" customHeight="1">
      <c r="B71" s="31"/>
      <c r="C71" s="31"/>
      <c r="D71" s="31"/>
      <c r="E71" s="31"/>
      <c r="F71" s="31"/>
      <c r="G71" s="31"/>
      <c r="H71" s="31"/>
      <c r="I71" s="31"/>
      <c r="J71" s="31"/>
      <c r="K71" s="31"/>
      <c r="L71" s="31"/>
      <c r="M71" s="31"/>
      <c r="N71" s="31"/>
      <c r="O71" s="31"/>
      <c r="P71" s="31"/>
      <c r="Q71" s="31"/>
      <c r="R71" s="31"/>
      <c r="S71" s="31"/>
      <c r="T71" s="31"/>
    </row>
    <row r="72" spans="2:20" ht="18" customHeight="1">
      <c r="B72" s="31"/>
      <c r="C72" s="31"/>
      <c r="D72" s="31"/>
      <c r="E72" s="31"/>
      <c r="F72" s="31"/>
      <c r="G72" s="31"/>
      <c r="H72" s="31"/>
      <c r="I72" s="31"/>
      <c r="J72" s="31"/>
      <c r="K72" s="31"/>
      <c r="L72" s="31"/>
      <c r="M72" s="31"/>
      <c r="N72" s="31"/>
      <c r="O72" s="31"/>
      <c r="P72" s="31"/>
      <c r="Q72" s="31"/>
      <c r="R72" s="31"/>
      <c r="S72" s="31"/>
      <c r="T72" s="31"/>
    </row>
    <row r="73" spans="2:20" ht="18" customHeight="1">
      <c r="B73" s="31"/>
      <c r="C73" s="31"/>
      <c r="D73" s="31"/>
      <c r="E73" s="31"/>
      <c r="F73" s="31"/>
      <c r="G73" s="31"/>
      <c r="H73" s="31"/>
      <c r="I73" s="31"/>
      <c r="J73" s="31"/>
      <c r="K73" s="31"/>
      <c r="L73" s="31"/>
      <c r="M73" s="31"/>
      <c r="N73" s="31"/>
      <c r="O73" s="31"/>
      <c r="P73" s="31"/>
      <c r="Q73" s="31"/>
      <c r="R73" s="31"/>
      <c r="S73" s="31"/>
      <c r="T73" s="31"/>
    </row>
    <row r="74" spans="2:20" ht="18" customHeight="1">
      <c r="B74" s="31"/>
      <c r="C74" s="31"/>
      <c r="D74" s="31"/>
      <c r="E74" s="31"/>
      <c r="F74" s="31"/>
      <c r="G74" s="31"/>
      <c r="H74" s="31"/>
      <c r="I74" s="31"/>
      <c r="J74" s="31"/>
      <c r="K74" s="31"/>
      <c r="L74" s="31"/>
      <c r="M74" s="31"/>
      <c r="N74" s="31"/>
      <c r="O74" s="31"/>
      <c r="P74" s="31"/>
      <c r="Q74" s="31"/>
      <c r="R74" s="31"/>
      <c r="S74" s="31"/>
      <c r="T74" s="31"/>
    </row>
    <row r="75" spans="2:20" ht="18" customHeight="1">
      <c r="B75" s="31"/>
      <c r="C75" s="31"/>
      <c r="D75" s="31"/>
      <c r="E75" s="31"/>
      <c r="F75" s="31"/>
      <c r="G75" s="31"/>
      <c r="H75" s="31"/>
      <c r="I75" s="31"/>
      <c r="J75" s="31"/>
      <c r="K75" s="31"/>
      <c r="L75" s="31"/>
      <c r="M75" s="31"/>
      <c r="N75" s="31"/>
      <c r="O75" s="31"/>
      <c r="P75" s="31"/>
      <c r="Q75" s="31"/>
      <c r="R75" s="31"/>
      <c r="S75" s="31"/>
      <c r="T75" s="31"/>
    </row>
    <row r="76" spans="2:20" ht="18" customHeight="1">
      <c r="B76" s="31"/>
      <c r="C76" s="31"/>
      <c r="D76" s="31"/>
      <c r="E76" s="31"/>
      <c r="F76" s="31"/>
      <c r="G76" s="31"/>
      <c r="H76" s="31"/>
      <c r="I76" s="31"/>
      <c r="J76" s="31"/>
      <c r="K76" s="31"/>
      <c r="L76" s="31"/>
      <c r="M76" s="31"/>
      <c r="N76" s="31"/>
      <c r="O76" s="31"/>
      <c r="P76" s="31"/>
      <c r="Q76" s="31"/>
      <c r="R76" s="31"/>
      <c r="S76" s="31"/>
      <c r="T76" s="31"/>
    </row>
    <row r="77" spans="2:20" ht="18" customHeight="1">
      <c r="B77" s="31"/>
      <c r="C77" s="31"/>
      <c r="D77" s="31"/>
      <c r="E77" s="31"/>
      <c r="F77" s="31"/>
      <c r="G77" s="31"/>
      <c r="H77" s="31"/>
      <c r="I77" s="31"/>
      <c r="J77" s="31"/>
      <c r="K77" s="31"/>
      <c r="L77" s="31"/>
      <c r="M77" s="31"/>
      <c r="N77" s="31"/>
      <c r="O77" s="31"/>
      <c r="P77" s="31"/>
      <c r="Q77" s="31"/>
      <c r="R77" s="31"/>
      <c r="S77" s="31"/>
      <c r="T77" s="31"/>
    </row>
    <row r="78" spans="2:20" ht="18" customHeight="1">
      <c r="B78" s="31"/>
      <c r="C78" s="31"/>
      <c r="D78" s="31"/>
      <c r="E78" s="31"/>
      <c r="F78" s="31"/>
      <c r="G78" s="31"/>
      <c r="H78" s="31"/>
      <c r="I78" s="31"/>
      <c r="J78" s="31"/>
      <c r="K78" s="31"/>
      <c r="L78" s="31"/>
      <c r="M78" s="31"/>
      <c r="N78" s="31"/>
      <c r="O78" s="31"/>
      <c r="P78" s="31"/>
      <c r="Q78" s="31"/>
      <c r="R78" s="31"/>
      <c r="S78" s="31"/>
      <c r="T78" s="31"/>
    </row>
    <row r="79" spans="2:20" ht="18" customHeight="1">
      <c r="B79" s="31"/>
      <c r="C79" s="31"/>
      <c r="D79" s="31"/>
      <c r="E79" s="31"/>
      <c r="F79" s="31"/>
      <c r="G79" s="31"/>
      <c r="H79" s="31"/>
      <c r="I79" s="31"/>
      <c r="J79" s="31"/>
      <c r="K79" s="31"/>
      <c r="L79" s="31"/>
      <c r="M79" s="31"/>
      <c r="N79" s="31"/>
      <c r="O79" s="31"/>
      <c r="P79" s="31"/>
      <c r="Q79" s="31"/>
      <c r="R79" s="31"/>
      <c r="S79" s="31"/>
      <c r="T79" s="31"/>
    </row>
    <row r="80" spans="2:20" ht="18" customHeight="1">
      <c r="B80" s="31"/>
      <c r="C80" s="31"/>
      <c r="D80" s="31"/>
      <c r="E80" s="31"/>
      <c r="F80" s="31"/>
      <c r="G80" s="31"/>
      <c r="H80" s="31"/>
      <c r="I80" s="31"/>
      <c r="J80" s="31"/>
      <c r="K80" s="31"/>
      <c r="L80" s="31"/>
      <c r="M80" s="31"/>
      <c r="N80" s="31"/>
      <c r="O80" s="31"/>
      <c r="P80" s="31"/>
      <c r="Q80" s="31"/>
      <c r="R80" s="31"/>
      <c r="S80" s="31"/>
      <c r="T80" s="31"/>
    </row>
    <row r="81" spans="2:20" ht="18" customHeight="1">
      <c r="B81" s="31"/>
      <c r="C81" s="31"/>
      <c r="D81" s="31"/>
      <c r="E81" s="31"/>
      <c r="F81" s="31"/>
      <c r="G81" s="31"/>
      <c r="H81" s="31"/>
      <c r="I81" s="31"/>
      <c r="J81" s="31"/>
      <c r="K81" s="31"/>
      <c r="L81" s="31"/>
      <c r="M81" s="31"/>
      <c r="N81" s="31"/>
      <c r="O81" s="31"/>
      <c r="P81" s="31"/>
      <c r="Q81" s="31"/>
      <c r="R81" s="31"/>
      <c r="S81" s="31"/>
      <c r="T81" s="31"/>
    </row>
    <row r="82" spans="2:20" ht="18" customHeight="1">
      <c r="B82" s="31"/>
      <c r="C82" s="31"/>
      <c r="D82" s="31"/>
      <c r="E82" s="31"/>
      <c r="F82" s="31"/>
      <c r="G82" s="31"/>
      <c r="H82" s="31"/>
      <c r="I82" s="31"/>
      <c r="J82" s="31"/>
      <c r="K82" s="31"/>
      <c r="L82" s="31"/>
      <c r="M82" s="31"/>
      <c r="N82" s="31"/>
      <c r="O82" s="31"/>
      <c r="P82" s="31"/>
      <c r="Q82" s="31"/>
      <c r="R82" s="31"/>
      <c r="S82" s="31"/>
      <c r="T82" s="31"/>
    </row>
    <row r="83" spans="2:20" ht="18" customHeight="1">
      <c r="B83" s="31"/>
      <c r="C83" s="31"/>
      <c r="D83" s="31"/>
      <c r="E83" s="31"/>
      <c r="F83" s="31"/>
      <c r="G83" s="31"/>
      <c r="H83" s="31"/>
      <c r="I83" s="31"/>
      <c r="J83" s="31"/>
      <c r="K83" s="31"/>
      <c r="L83" s="31"/>
      <c r="M83" s="31"/>
      <c r="N83" s="31"/>
      <c r="O83" s="31"/>
      <c r="P83" s="31"/>
      <c r="Q83" s="31"/>
      <c r="R83" s="31"/>
      <c r="S83" s="31"/>
      <c r="T83" s="31"/>
    </row>
    <row r="84" spans="2:20" ht="18" customHeight="1">
      <c r="B84" s="31"/>
      <c r="C84" s="31"/>
      <c r="D84" s="31"/>
      <c r="E84" s="31"/>
      <c r="F84" s="31"/>
      <c r="G84" s="31"/>
      <c r="H84" s="31"/>
      <c r="I84" s="31"/>
      <c r="J84" s="31"/>
      <c r="K84" s="31"/>
      <c r="L84" s="31"/>
      <c r="M84" s="31"/>
      <c r="N84" s="31"/>
      <c r="O84" s="31"/>
      <c r="P84" s="31"/>
      <c r="Q84" s="31"/>
      <c r="R84" s="31"/>
      <c r="S84" s="31"/>
      <c r="T84" s="31"/>
    </row>
    <row r="85" spans="2:20" ht="18" customHeight="1">
      <c r="B85" s="31"/>
      <c r="C85" s="31"/>
      <c r="D85" s="31"/>
      <c r="E85" s="31"/>
      <c r="F85" s="31"/>
      <c r="G85" s="31"/>
      <c r="H85" s="31"/>
      <c r="I85" s="31"/>
      <c r="J85" s="31"/>
      <c r="K85" s="31"/>
      <c r="L85" s="31"/>
      <c r="M85" s="31"/>
      <c r="N85" s="31"/>
      <c r="O85" s="31"/>
      <c r="P85" s="31"/>
      <c r="Q85" s="31"/>
      <c r="R85" s="31"/>
      <c r="S85" s="31"/>
      <c r="T85" s="31"/>
    </row>
    <row r="86" spans="2:20" ht="18" customHeight="1">
      <c r="B86" s="31"/>
      <c r="C86" s="31"/>
      <c r="D86" s="31"/>
      <c r="E86" s="31"/>
      <c r="F86" s="31"/>
      <c r="G86" s="31"/>
      <c r="H86" s="31"/>
      <c r="I86" s="31"/>
      <c r="J86" s="31"/>
      <c r="K86" s="31"/>
      <c r="L86" s="31"/>
      <c r="M86" s="31"/>
      <c r="N86" s="31"/>
      <c r="O86" s="31"/>
      <c r="P86" s="31"/>
      <c r="Q86" s="31"/>
      <c r="R86" s="31"/>
      <c r="S86" s="31"/>
      <c r="T86" s="31"/>
    </row>
    <row r="87" spans="2:20" ht="18" customHeight="1">
      <c r="B87" s="31"/>
      <c r="C87" s="31"/>
      <c r="D87" s="31"/>
      <c r="E87" s="31"/>
      <c r="F87" s="31"/>
      <c r="G87" s="31"/>
      <c r="H87" s="31"/>
      <c r="I87" s="31"/>
      <c r="J87" s="31"/>
      <c r="K87" s="31"/>
      <c r="L87" s="31"/>
      <c r="M87" s="31"/>
      <c r="N87" s="31"/>
      <c r="O87" s="31"/>
      <c r="P87" s="31"/>
      <c r="Q87" s="31"/>
      <c r="R87" s="31"/>
      <c r="S87" s="31"/>
      <c r="T87" s="31"/>
    </row>
    <row r="88" spans="2:20" ht="18" customHeight="1">
      <c r="B88" s="31"/>
      <c r="C88" s="31"/>
      <c r="D88" s="31"/>
      <c r="E88" s="31"/>
      <c r="F88" s="31"/>
      <c r="G88" s="31"/>
      <c r="H88" s="31"/>
      <c r="I88" s="31"/>
      <c r="J88" s="31"/>
      <c r="K88" s="31"/>
      <c r="L88" s="31"/>
      <c r="M88" s="31"/>
      <c r="N88" s="31"/>
      <c r="O88" s="31"/>
      <c r="P88" s="31"/>
      <c r="Q88" s="31"/>
      <c r="R88" s="31"/>
      <c r="S88" s="31"/>
      <c r="T88" s="31"/>
    </row>
    <row r="89" spans="2:20" ht="18" customHeight="1">
      <c r="B89" s="31"/>
      <c r="C89" s="31"/>
      <c r="D89" s="31"/>
      <c r="E89" s="31"/>
      <c r="F89" s="31"/>
      <c r="G89" s="31"/>
      <c r="H89" s="31"/>
      <c r="I89" s="31"/>
      <c r="J89" s="31"/>
      <c r="K89" s="31"/>
      <c r="L89" s="31"/>
      <c r="M89" s="31"/>
      <c r="N89" s="31"/>
      <c r="O89" s="31"/>
      <c r="P89" s="31"/>
      <c r="Q89" s="31"/>
      <c r="R89" s="31"/>
      <c r="S89" s="31"/>
      <c r="T89" s="31"/>
    </row>
    <row r="90" spans="2:20" ht="18" customHeight="1">
      <c r="B90" s="31"/>
      <c r="C90" s="31"/>
      <c r="D90" s="31"/>
      <c r="E90" s="31"/>
      <c r="F90" s="31"/>
      <c r="G90" s="31"/>
      <c r="H90" s="31"/>
      <c r="I90" s="31"/>
      <c r="J90" s="31"/>
      <c r="K90" s="31"/>
      <c r="L90" s="31"/>
      <c r="M90" s="31"/>
      <c r="N90" s="31"/>
      <c r="O90" s="31"/>
      <c r="P90" s="31"/>
      <c r="Q90" s="31"/>
      <c r="R90" s="31"/>
      <c r="S90" s="31"/>
      <c r="T90" s="31"/>
    </row>
    <row r="91" spans="2:20" ht="18" customHeight="1">
      <c r="B91" s="31"/>
      <c r="C91" s="31"/>
      <c r="D91" s="31"/>
      <c r="E91" s="31"/>
      <c r="F91" s="31"/>
      <c r="G91" s="31"/>
      <c r="H91" s="31"/>
      <c r="I91" s="31"/>
      <c r="J91" s="31"/>
      <c r="K91" s="31"/>
      <c r="L91" s="31"/>
      <c r="M91" s="31"/>
      <c r="N91" s="31"/>
      <c r="O91" s="31"/>
      <c r="P91" s="31"/>
      <c r="Q91" s="31"/>
      <c r="R91" s="31"/>
      <c r="S91" s="31"/>
      <c r="T91" s="31"/>
    </row>
    <row r="92" spans="2:20" ht="18" customHeight="1">
      <c r="B92" s="31"/>
      <c r="C92" s="31"/>
      <c r="D92" s="31"/>
      <c r="E92" s="31"/>
      <c r="F92" s="31"/>
      <c r="G92" s="31"/>
      <c r="H92" s="31"/>
      <c r="I92" s="31"/>
      <c r="J92" s="31"/>
      <c r="K92" s="31"/>
      <c r="L92" s="31"/>
      <c r="M92" s="31"/>
      <c r="N92" s="31"/>
      <c r="O92" s="31"/>
      <c r="P92" s="31"/>
      <c r="Q92" s="31"/>
      <c r="R92" s="31"/>
      <c r="S92" s="31"/>
      <c r="T92" s="31"/>
    </row>
    <row r="93" spans="2:20" ht="18" customHeight="1">
      <c r="B93" s="31"/>
      <c r="C93" s="31"/>
      <c r="D93" s="31"/>
      <c r="E93" s="31"/>
      <c r="F93" s="31"/>
      <c r="G93" s="31"/>
      <c r="H93" s="31"/>
      <c r="I93" s="31"/>
      <c r="J93" s="31"/>
      <c r="K93" s="31"/>
      <c r="L93" s="31"/>
      <c r="M93" s="31"/>
      <c r="N93" s="31"/>
      <c r="O93" s="31"/>
      <c r="P93" s="31"/>
      <c r="Q93" s="31"/>
      <c r="R93" s="31"/>
      <c r="S93" s="31"/>
      <c r="T93" s="31"/>
    </row>
    <row r="94" spans="2:20" ht="18" customHeight="1">
      <c r="B94" s="31"/>
      <c r="C94" s="31"/>
      <c r="D94" s="31"/>
      <c r="E94" s="31"/>
      <c r="F94" s="31"/>
      <c r="G94" s="31"/>
      <c r="H94" s="31"/>
      <c r="I94" s="31"/>
      <c r="J94" s="31"/>
      <c r="K94" s="31"/>
      <c r="L94" s="31"/>
      <c r="M94" s="31"/>
      <c r="N94" s="31"/>
      <c r="O94" s="31"/>
      <c r="P94" s="31"/>
      <c r="Q94" s="31"/>
      <c r="R94" s="31"/>
      <c r="S94" s="31"/>
      <c r="T94" s="31"/>
    </row>
    <row r="95" spans="2:20" ht="18" customHeight="1">
      <c r="B95" s="31"/>
      <c r="C95" s="31"/>
      <c r="D95" s="31"/>
      <c r="E95" s="31"/>
      <c r="F95" s="31"/>
      <c r="G95" s="31"/>
      <c r="H95" s="31"/>
      <c r="I95" s="31"/>
      <c r="J95" s="31"/>
      <c r="K95" s="31"/>
      <c r="L95" s="31"/>
      <c r="M95" s="31"/>
      <c r="N95" s="31"/>
      <c r="O95" s="31"/>
      <c r="P95" s="31"/>
      <c r="Q95" s="31"/>
      <c r="R95" s="31"/>
      <c r="S95" s="31"/>
      <c r="T95" s="31"/>
    </row>
    <row r="96" spans="2:20" ht="18" customHeight="1">
      <c r="B96" s="31"/>
      <c r="C96" s="31"/>
      <c r="D96" s="31"/>
      <c r="E96" s="31"/>
      <c r="F96" s="31"/>
      <c r="G96" s="31"/>
      <c r="H96" s="31"/>
      <c r="I96" s="31"/>
      <c r="J96" s="31"/>
      <c r="K96" s="31"/>
      <c r="L96" s="31"/>
      <c r="M96" s="31"/>
      <c r="N96" s="31"/>
      <c r="O96" s="31"/>
      <c r="P96" s="31"/>
      <c r="Q96" s="31"/>
      <c r="R96" s="31"/>
      <c r="S96" s="31"/>
      <c r="T96" s="31"/>
    </row>
    <row r="97" spans="2:20" ht="18" customHeight="1">
      <c r="B97" s="31"/>
      <c r="C97" s="31"/>
      <c r="D97" s="31"/>
      <c r="E97" s="31"/>
      <c r="F97" s="31"/>
      <c r="G97" s="31"/>
      <c r="H97" s="31"/>
      <c r="I97" s="31"/>
      <c r="J97" s="31"/>
      <c r="K97" s="31"/>
      <c r="L97" s="31"/>
      <c r="M97" s="31"/>
      <c r="N97" s="31"/>
      <c r="O97" s="31"/>
      <c r="P97" s="31"/>
      <c r="Q97" s="31"/>
      <c r="R97" s="31"/>
      <c r="S97" s="31"/>
      <c r="T97" s="31"/>
    </row>
    <row r="98" spans="2:20" ht="18" customHeight="1">
      <c r="B98" s="31"/>
      <c r="C98" s="31"/>
      <c r="D98" s="31"/>
      <c r="E98" s="31"/>
      <c r="F98" s="31"/>
      <c r="G98" s="31"/>
      <c r="H98" s="31"/>
      <c r="I98" s="31"/>
      <c r="J98" s="31"/>
      <c r="K98" s="31"/>
      <c r="L98" s="31"/>
      <c r="M98" s="31"/>
      <c r="N98" s="31"/>
      <c r="O98" s="31"/>
      <c r="P98" s="31"/>
      <c r="Q98" s="31"/>
      <c r="R98" s="31"/>
      <c r="S98" s="31"/>
      <c r="T98" s="31"/>
    </row>
    <row r="99" spans="2:20" ht="18" customHeight="1">
      <c r="B99" s="31"/>
      <c r="C99" s="31"/>
      <c r="D99" s="31"/>
      <c r="E99" s="31"/>
      <c r="F99" s="31"/>
      <c r="G99" s="31"/>
      <c r="H99" s="31"/>
      <c r="I99" s="31"/>
      <c r="J99" s="31"/>
      <c r="K99" s="31"/>
      <c r="L99" s="31"/>
      <c r="M99" s="31"/>
      <c r="N99" s="31"/>
      <c r="O99" s="31"/>
      <c r="P99" s="31"/>
      <c r="Q99" s="31"/>
      <c r="R99" s="31"/>
      <c r="S99" s="31"/>
      <c r="T99" s="31"/>
    </row>
    <row r="100" spans="2:20" ht="18" customHeight="1">
      <c r="B100" s="31"/>
      <c r="C100" s="31"/>
      <c r="D100" s="31"/>
      <c r="E100" s="31"/>
      <c r="F100" s="31"/>
      <c r="G100" s="31"/>
      <c r="H100" s="31"/>
      <c r="I100" s="31"/>
      <c r="J100" s="31"/>
      <c r="K100" s="31"/>
      <c r="L100" s="31"/>
      <c r="M100" s="31"/>
      <c r="N100" s="31"/>
      <c r="O100" s="31"/>
      <c r="P100" s="31"/>
      <c r="Q100" s="31"/>
      <c r="R100" s="31"/>
      <c r="S100" s="31"/>
      <c r="T100" s="31"/>
    </row>
    <row r="101" spans="2:20" ht="18" customHeight="1">
      <c r="B101" s="31"/>
      <c r="C101" s="31"/>
      <c r="D101" s="31"/>
      <c r="E101" s="31"/>
      <c r="F101" s="31"/>
      <c r="G101" s="31"/>
      <c r="H101" s="31"/>
      <c r="I101" s="31"/>
      <c r="J101" s="31"/>
      <c r="K101" s="31"/>
      <c r="L101" s="31"/>
      <c r="M101" s="31"/>
      <c r="N101" s="31"/>
      <c r="O101" s="31"/>
      <c r="P101" s="31"/>
      <c r="Q101" s="31"/>
      <c r="R101" s="31"/>
      <c r="S101" s="31"/>
      <c r="T101" s="31"/>
    </row>
    <row r="102" spans="2:20" ht="18" customHeight="1">
      <c r="B102" s="31"/>
      <c r="C102" s="31"/>
      <c r="D102" s="31"/>
      <c r="E102" s="31"/>
      <c r="F102" s="31"/>
      <c r="G102" s="31"/>
      <c r="H102" s="31"/>
      <c r="I102" s="31"/>
      <c r="J102" s="31"/>
      <c r="K102" s="31"/>
      <c r="L102" s="31"/>
      <c r="M102" s="31"/>
      <c r="N102" s="31"/>
      <c r="O102" s="31"/>
      <c r="P102" s="31"/>
      <c r="Q102" s="31"/>
      <c r="R102" s="31"/>
      <c r="S102" s="31"/>
      <c r="T102" s="31"/>
    </row>
    <row r="103" spans="2:20" ht="18" customHeight="1">
      <c r="B103" s="31"/>
      <c r="C103" s="31"/>
      <c r="D103" s="31"/>
      <c r="E103" s="31"/>
      <c r="F103" s="31"/>
      <c r="G103" s="31"/>
      <c r="H103" s="31"/>
      <c r="I103" s="31"/>
      <c r="J103" s="31"/>
      <c r="K103" s="31"/>
      <c r="L103" s="31"/>
      <c r="M103" s="31"/>
      <c r="N103" s="31"/>
      <c r="O103" s="31"/>
      <c r="P103" s="31"/>
      <c r="Q103" s="31"/>
      <c r="R103" s="31"/>
      <c r="S103" s="31"/>
      <c r="T103" s="31"/>
    </row>
    <row r="104" spans="2:20" ht="18" customHeight="1">
      <c r="B104" s="31"/>
      <c r="C104" s="31"/>
      <c r="D104" s="31"/>
      <c r="E104" s="31"/>
      <c r="F104" s="31"/>
      <c r="G104" s="31"/>
      <c r="H104" s="31"/>
      <c r="I104" s="31"/>
      <c r="J104" s="31"/>
      <c r="K104" s="31"/>
      <c r="L104" s="31"/>
      <c r="M104" s="31"/>
      <c r="N104" s="31"/>
      <c r="O104" s="31"/>
      <c r="P104" s="31"/>
      <c r="Q104" s="31"/>
      <c r="R104" s="31"/>
      <c r="S104" s="31"/>
      <c r="T104" s="31"/>
    </row>
    <row r="105" spans="2:20" ht="18" customHeight="1">
      <c r="B105" s="31"/>
      <c r="C105" s="31"/>
      <c r="D105" s="31"/>
      <c r="E105" s="31"/>
      <c r="F105" s="31"/>
      <c r="G105" s="31"/>
      <c r="H105" s="31"/>
      <c r="I105" s="31"/>
      <c r="J105" s="31"/>
      <c r="K105" s="31"/>
      <c r="L105" s="31"/>
      <c r="M105" s="31"/>
      <c r="N105" s="31"/>
      <c r="O105" s="31"/>
      <c r="P105" s="31"/>
      <c r="Q105" s="31"/>
      <c r="R105" s="31"/>
      <c r="S105" s="31"/>
      <c r="T105" s="31"/>
    </row>
    <row r="106" spans="2:20" ht="18" customHeight="1">
      <c r="B106" s="31"/>
      <c r="C106" s="31"/>
      <c r="D106" s="31"/>
      <c r="E106" s="31"/>
      <c r="F106" s="31"/>
      <c r="G106" s="31"/>
      <c r="H106" s="31"/>
      <c r="I106" s="31"/>
      <c r="J106" s="31"/>
      <c r="K106" s="31"/>
      <c r="L106" s="31"/>
      <c r="M106" s="31"/>
      <c r="N106" s="31"/>
      <c r="O106" s="31"/>
      <c r="P106" s="31"/>
      <c r="Q106" s="31"/>
      <c r="R106" s="31"/>
      <c r="S106" s="31"/>
      <c r="T106" s="31"/>
    </row>
    <row r="107" spans="2:20" ht="21">
      <c r="B107" s="31"/>
      <c r="C107" s="31"/>
      <c r="D107" s="31"/>
      <c r="E107" s="31"/>
      <c r="F107" s="31"/>
      <c r="G107" s="31"/>
      <c r="H107" s="31"/>
      <c r="I107" s="31"/>
      <c r="J107" s="31"/>
      <c r="K107" s="31"/>
      <c r="L107" s="31"/>
      <c r="M107" s="31"/>
      <c r="N107" s="31"/>
      <c r="O107" s="31"/>
      <c r="P107" s="31"/>
      <c r="Q107" s="31"/>
      <c r="R107" s="31"/>
      <c r="S107" s="31"/>
      <c r="T107" s="31"/>
    </row>
    <row r="108" spans="2:20" ht="21">
      <c r="B108" s="31"/>
      <c r="C108" s="31"/>
      <c r="D108" s="31"/>
      <c r="E108" s="31"/>
      <c r="F108" s="31"/>
      <c r="G108" s="31"/>
      <c r="H108" s="31"/>
      <c r="I108" s="31"/>
      <c r="J108" s="31"/>
      <c r="K108" s="31"/>
      <c r="L108" s="31"/>
      <c r="M108" s="31"/>
      <c r="N108" s="31"/>
      <c r="O108" s="31"/>
      <c r="P108" s="31"/>
      <c r="Q108" s="31"/>
      <c r="R108" s="31"/>
      <c r="S108" s="31"/>
      <c r="T108" s="31"/>
    </row>
    <row r="109" spans="2:20" ht="21">
      <c r="B109" s="31"/>
      <c r="C109" s="31"/>
      <c r="D109" s="31"/>
      <c r="E109" s="31"/>
      <c r="F109" s="31"/>
      <c r="G109" s="31"/>
      <c r="H109" s="31"/>
      <c r="I109" s="31"/>
      <c r="J109" s="31"/>
      <c r="K109" s="31"/>
      <c r="L109" s="31"/>
      <c r="M109" s="31"/>
      <c r="N109" s="31"/>
      <c r="O109" s="31"/>
      <c r="P109" s="31"/>
      <c r="Q109" s="31"/>
      <c r="R109" s="31"/>
      <c r="S109" s="31"/>
      <c r="T109" s="31"/>
    </row>
    <row r="110" spans="2:20" ht="21">
      <c r="B110" s="31"/>
      <c r="C110" s="31"/>
      <c r="D110" s="31"/>
      <c r="E110" s="31"/>
      <c r="F110" s="31"/>
      <c r="G110" s="31"/>
      <c r="H110" s="31"/>
      <c r="I110" s="31"/>
      <c r="J110" s="31"/>
      <c r="K110" s="31"/>
      <c r="L110" s="31"/>
      <c r="M110" s="31"/>
      <c r="N110" s="31"/>
      <c r="O110" s="31"/>
      <c r="P110" s="31"/>
      <c r="Q110" s="31"/>
      <c r="R110" s="31"/>
      <c r="S110" s="31"/>
      <c r="T110" s="31"/>
    </row>
    <row r="111" spans="2:20" ht="21">
      <c r="B111" s="31"/>
      <c r="C111" s="31"/>
      <c r="D111" s="31"/>
      <c r="E111" s="31"/>
      <c r="F111" s="31"/>
      <c r="G111" s="31"/>
      <c r="H111" s="31"/>
      <c r="I111" s="31"/>
      <c r="J111" s="31"/>
      <c r="K111" s="31"/>
      <c r="L111" s="31"/>
      <c r="M111" s="31"/>
      <c r="N111" s="31"/>
      <c r="O111" s="31"/>
      <c r="P111" s="31"/>
      <c r="Q111" s="31"/>
      <c r="R111" s="31"/>
      <c r="S111" s="31"/>
      <c r="T111" s="31"/>
    </row>
    <row r="112" spans="2:20" ht="21">
      <c r="B112" s="31"/>
      <c r="C112" s="31"/>
      <c r="D112" s="31"/>
      <c r="E112" s="31"/>
      <c r="F112" s="31"/>
      <c r="G112" s="31"/>
      <c r="H112" s="31"/>
      <c r="I112" s="31"/>
      <c r="J112" s="31"/>
      <c r="K112" s="31"/>
      <c r="L112" s="31"/>
      <c r="M112" s="31"/>
      <c r="N112" s="31"/>
      <c r="O112" s="31"/>
      <c r="P112" s="31"/>
      <c r="Q112" s="31"/>
      <c r="R112" s="31"/>
      <c r="S112" s="31"/>
      <c r="T112" s="31"/>
    </row>
    <row r="113" spans="2:20" ht="21">
      <c r="B113" s="31"/>
      <c r="C113" s="31"/>
      <c r="D113" s="31"/>
      <c r="E113" s="31"/>
      <c r="F113" s="31"/>
      <c r="G113" s="31"/>
      <c r="H113" s="31"/>
      <c r="I113" s="31"/>
      <c r="J113" s="31"/>
      <c r="K113" s="31"/>
      <c r="L113" s="31"/>
      <c r="M113" s="31"/>
      <c r="N113" s="31"/>
      <c r="O113" s="31"/>
      <c r="P113" s="31"/>
      <c r="Q113" s="31"/>
      <c r="R113" s="31"/>
      <c r="S113" s="31"/>
      <c r="T113" s="31"/>
    </row>
    <row r="114" spans="2:20" ht="21">
      <c r="B114" s="31"/>
      <c r="C114" s="31"/>
      <c r="D114" s="31"/>
      <c r="E114" s="31"/>
      <c r="F114" s="31"/>
      <c r="G114" s="31"/>
      <c r="H114" s="31"/>
      <c r="I114" s="31"/>
      <c r="J114" s="31"/>
      <c r="K114" s="31"/>
      <c r="L114" s="31"/>
      <c r="M114" s="31"/>
      <c r="N114" s="31"/>
      <c r="O114" s="31"/>
      <c r="P114" s="31"/>
      <c r="Q114" s="31"/>
      <c r="R114" s="31"/>
      <c r="S114" s="31"/>
      <c r="T114" s="31"/>
    </row>
    <row r="115" spans="2:20" ht="21">
      <c r="B115" s="31"/>
      <c r="C115" s="31"/>
      <c r="D115" s="31"/>
      <c r="E115" s="31"/>
      <c r="F115" s="31"/>
      <c r="G115" s="31"/>
      <c r="H115" s="31"/>
      <c r="I115" s="31"/>
      <c r="J115" s="31"/>
      <c r="K115" s="31"/>
      <c r="L115" s="31"/>
      <c r="M115" s="31"/>
      <c r="N115" s="31"/>
      <c r="O115" s="31"/>
      <c r="P115" s="31"/>
      <c r="Q115" s="31"/>
      <c r="R115" s="31"/>
      <c r="S115" s="31"/>
      <c r="T115" s="31"/>
    </row>
    <row r="116" spans="2:20" ht="21">
      <c r="B116" s="31"/>
      <c r="C116" s="31"/>
      <c r="D116" s="31"/>
      <c r="E116" s="31"/>
      <c r="F116" s="31"/>
      <c r="G116" s="31"/>
      <c r="H116" s="31"/>
      <c r="I116" s="31"/>
      <c r="J116" s="31"/>
      <c r="K116" s="31"/>
      <c r="L116" s="31"/>
      <c r="M116" s="31"/>
      <c r="N116" s="31"/>
      <c r="O116" s="31"/>
      <c r="P116" s="31"/>
      <c r="Q116" s="31"/>
      <c r="R116" s="31"/>
      <c r="S116" s="31"/>
      <c r="T116" s="31"/>
    </row>
    <row r="117" spans="2:20" ht="21">
      <c r="B117" s="31"/>
      <c r="C117" s="31"/>
      <c r="D117" s="31"/>
      <c r="E117" s="31"/>
      <c r="F117" s="31"/>
      <c r="G117" s="31"/>
      <c r="H117" s="31"/>
      <c r="I117" s="31"/>
      <c r="J117" s="31"/>
      <c r="K117" s="31"/>
      <c r="L117" s="31"/>
      <c r="M117" s="31"/>
      <c r="N117" s="31"/>
      <c r="O117" s="31"/>
      <c r="P117" s="31"/>
      <c r="Q117" s="31"/>
      <c r="R117" s="31"/>
      <c r="S117" s="31"/>
      <c r="T117" s="31"/>
    </row>
    <row r="118" spans="2:20" ht="21">
      <c r="B118" s="31"/>
      <c r="C118" s="31"/>
      <c r="D118" s="31"/>
      <c r="E118" s="31"/>
      <c r="F118" s="31"/>
      <c r="G118" s="31"/>
      <c r="H118" s="31"/>
      <c r="I118" s="31"/>
      <c r="J118" s="31"/>
      <c r="K118" s="31"/>
      <c r="L118" s="31"/>
      <c r="M118" s="31"/>
      <c r="N118" s="31"/>
      <c r="O118" s="31"/>
      <c r="P118" s="31"/>
      <c r="Q118" s="31"/>
      <c r="R118" s="31"/>
      <c r="S118" s="31"/>
      <c r="T118" s="31"/>
    </row>
    <row r="119" spans="2:20" ht="21">
      <c r="B119" s="31"/>
      <c r="C119" s="31"/>
      <c r="D119" s="31"/>
      <c r="E119" s="31"/>
      <c r="F119" s="31"/>
      <c r="G119" s="31"/>
      <c r="H119" s="31"/>
      <c r="I119" s="31"/>
      <c r="J119" s="31"/>
      <c r="K119" s="31"/>
      <c r="L119" s="31"/>
      <c r="M119" s="31"/>
      <c r="N119" s="31"/>
      <c r="O119" s="31"/>
      <c r="P119" s="31"/>
      <c r="Q119" s="31"/>
      <c r="R119" s="31"/>
      <c r="S119" s="31"/>
      <c r="T119" s="31"/>
    </row>
    <row r="120" spans="2:20" ht="21">
      <c r="B120" s="31"/>
      <c r="C120" s="31"/>
      <c r="D120" s="31"/>
      <c r="E120" s="31"/>
      <c r="F120" s="31"/>
      <c r="G120" s="31"/>
      <c r="H120" s="31"/>
      <c r="I120" s="31"/>
      <c r="J120" s="31"/>
      <c r="K120" s="31"/>
      <c r="L120" s="31"/>
      <c r="M120" s="31"/>
      <c r="N120" s="31"/>
      <c r="O120" s="31"/>
      <c r="P120" s="31"/>
      <c r="Q120" s="31"/>
      <c r="R120" s="31"/>
      <c r="S120" s="31"/>
      <c r="T120" s="31"/>
    </row>
    <row r="121" spans="2:20" ht="21">
      <c r="B121" s="31"/>
      <c r="C121" s="31"/>
      <c r="D121" s="31"/>
      <c r="E121" s="31"/>
      <c r="F121" s="31"/>
      <c r="G121" s="31"/>
      <c r="H121" s="31"/>
      <c r="I121" s="31"/>
      <c r="J121" s="31"/>
      <c r="K121" s="31"/>
      <c r="L121" s="31"/>
      <c r="M121" s="31"/>
      <c r="N121" s="31"/>
      <c r="O121" s="31"/>
      <c r="P121" s="31"/>
      <c r="Q121" s="31"/>
      <c r="R121" s="31"/>
      <c r="S121" s="31"/>
      <c r="T121" s="31"/>
    </row>
    <row r="122" spans="2:20" ht="21">
      <c r="B122" s="31"/>
      <c r="C122" s="31"/>
      <c r="D122" s="31"/>
      <c r="E122" s="31"/>
      <c r="F122" s="31"/>
      <c r="G122" s="31"/>
      <c r="H122" s="31"/>
      <c r="I122" s="31"/>
      <c r="J122" s="31"/>
      <c r="K122" s="31"/>
      <c r="L122" s="31"/>
      <c r="M122" s="31"/>
      <c r="N122" s="31"/>
      <c r="O122" s="31"/>
      <c r="P122" s="31"/>
      <c r="Q122" s="31"/>
      <c r="R122" s="31"/>
      <c r="S122" s="31"/>
      <c r="T122" s="31"/>
    </row>
    <row r="123" spans="2:20" ht="21">
      <c r="B123" s="31"/>
      <c r="C123" s="31"/>
      <c r="D123" s="31"/>
      <c r="E123" s="31"/>
      <c r="F123" s="31"/>
      <c r="G123" s="31"/>
      <c r="H123" s="31"/>
      <c r="I123" s="31"/>
      <c r="J123" s="31"/>
      <c r="K123" s="31"/>
      <c r="L123" s="31"/>
      <c r="M123" s="31"/>
      <c r="N123" s="31"/>
      <c r="O123" s="31"/>
      <c r="P123" s="31"/>
      <c r="Q123" s="31"/>
      <c r="R123" s="31"/>
      <c r="S123" s="31"/>
      <c r="T123" s="31"/>
    </row>
    <row r="124" spans="2:20" ht="21">
      <c r="B124" s="31"/>
      <c r="C124" s="31"/>
      <c r="D124" s="31"/>
      <c r="E124" s="31"/>
      <c r="F124" s="31"/>
      <c r="G124" s="31"/>
      <c r="H124" s="31"/>
      <c r="I124" s="31"/>
      <c r="J124" s="31"/>
      <c r="K124" s="31"/>
      <c r="L124" s="31"/>
      <c r="M124" s="31"/>
      <c r="N124" s="31"/>
      <c r="O124" s="31"/>
      <c r="P124" s="31"/>
      <c r="Q124" s="31"/>
      <c r="R124" s="31"/>
      <c r="S124" s="31"/>
      <c r="T124" s="31"/>
    </row>
    <row r="125" spans="2:20" ht="21">
      <c r="B125" s="31"/>
      <c r="C125" s="31"/>
      <c r="D125" s="31"/>
      <c r="E125" s="31"/>
      <c r="F125" s="31"/>
      <c r="G125" s="31"/>
      <c r="H125" s="31"/>
      <c r="I125" s="31"/>
      <c r="J125" s="31"/>
      <c r="K125" s="31"/>
      <c r="L125" s="31"/>
      <c r="M125" s="31"/>
      <c r="N125" s="31"/>
      <c r="O125" s="31"/>
      <c r="P125" s="31"/>
      <c r="Q125" s="31"/>
      <c r="R125" s="31"/>
      <c r="S125" s="31"/>
      <c r="T125" s="31"/>
    </row>
    <row r="126" spans="2:20" ht="21">
      <c r="B126" s="31"/>
      <c r="C126" s="31"/>
      <c r="D126" s="31"/>
      <c r="E126" s="31"/>
      <c r="F126" s="31"/>
      <c r="G126" s="31"/>
      <c r="H126" s="31"/>
      <c r="I126" s="31"/>
      <c r="J126" s="31"/>
      <c r="K126" s="31"/>
      <c r="L126" s="31"/>
      <c r="M126" s="31"/>
      <c r="N126" s="31"/>
      <c r="O126" s="31"/>
      <c r="P126" s="31"/>
      <c r="Q126" s="31"/>
      <c r="R126" s="31"/>
      <c r="S126" s="31"/>
      <c r="T126" s="31"/>
    </row>
    <row r="127" spans="2:20" ht="21">
      <c r="B127" s="31"/>
      <c r="C127" s="31"/>
      <c r="D127" s="31"/>
      <c r="E127" s="31"/>
      <c r="F127" s="31"/>
      <c r="G127" s="31"/>
      <c r="H127" s="31"/>
      <c r="I127" s="31"/>
      <c r="J127" s="31"/>
      <c r="K127" s="31"/>
      <c r="L127" s="31"/>
      <c r="M127" s="31"/>
      <c r="N127" s="31"/>
      <c r="O127" s="31"/>
      <c r="P127" s="31"/>
      <c r="Q127" s="31"/>
      <c r="R127" s="31"/>
      <c r="S127" s="31"/>
      <c r="T127" s="31"/>
    </row>
    <row r="128" spans="2:20" ht="21">
      <c r="B128" s="31"/>
      <c r="C128" s="31"/>
      <c r="D128" s="31"/>
      <c r="E128" s="31"/>
      <c r="F128" s="31"/>
      <c r="G128" s="31"/>
      <c r="H128" s="31"/>
      <c r="I128" s="31"/>
      <c r="J128" s="31"/>
      <c r="K128" s="31"/>
      <c r="L128" s="31"/>
      <c r="M128" s="31"/>
      <c r="N128" s="31"/>
      <c r="O128" s="31"/>
      <c r="P128" s="31"/>
      <c r="Q128" s="31"/>
      <c r="R128" s="31"/>
      <c r="S128" s="31"/>
      <c r="T128" s="31"/>
    </row>
    <row r="129" spans="2:20" ht="21">
      <c r="B129" s="31"/>
      <c r="C129" s="31"/>
      <c r="D129" s="31"/>
      <c r="E129" s="31"/>
      <c r="F129" s="31"/>
      <c r="G129" s="31"/>
      <c r="H129" s="31"/>
      <c r="I129" s="31"/>
      <c r="J129" s="31"/>
      <c r="K129" s="31"/>
      <c r="L129" s="31"/>
      <c r="M129" s="31"/>
      <c r="N129" s="31"/>
      <c r="O129" s="31"/>
      <c r="P129" s="31"/>
      <c r="Q129" s="31"/>
      <c r="R129" s="31"/>
      <c r="S129" s="31"/>
      <c r="T129" s="31"/>
    </row>
    <row r="130" spans="2:20" ht="21">
      <c r="B130" s="31"/>
      <c r="C130" s="31"/>
      <c r="D130" s="31"/>
      <c r="E130" s="31"/>
      <c r="F130" s="31"/>
      <c r="G130" s="31"/>
      <c r="H130" s="31"/>
      <c r="I130" s="31"/>
      <c r="J130" s="31"/>
      <c r="K130" s="31"/>
      <c r="L130" s="31"/>
      <c r="M130" s="31"/>
      <c r="N130" s="31"/>
      <c r="O130" s="31"/>
      <c r="P130" s="31"/>
      <c r="Q130" s="31"/>
      <c r="R130" s="31"/>
      <c r="S130" s="31"/>
      <c r="T130" s="31"/>
    </row>
    <row r="131" spans="2:20" ht="21">
      <c r="B131" s="31"/>
      <c r="C131" s="31"/>
      <c r="D131" s="31"/>
      <c r="E131" s="31"/>
      <c r="F131" s="31"/>
      <c r="G131" s="31"/>
      <c r="H131" s="31"/>
      <c r="I131" s="31"/>
      <c r="J131" s="31"/>
      <c r="K131" s="31"/>
      <c r="L131" s="31"/>
      <c r="M131" s="31"/>
      <c r="N131" s="31"/>
      <c r="O131" s="31"/>
      <c r="P131" s="31"/>
      <c r="Q131" s="31"/>
      <c r="R131" s="31"/>
      <c r="S131" s="31"/>
      <c r="T131" s="31"/>
    </row>
    <row r="132" spans="2:20" ht="21">
      <c r="B132" s="31"/>
      <c r="C132" s="31"/>
      <c r="D132" s="31"/>
      <c r="E132" s="31"/>
      <c r="F132" s="31"/>
      <c r="G132" s="31"/>
      <c r="H132" s="31"/>
      <c r="I132" s="31"/>
      <c r="J132" s="31"/>
      <c r="K132" s="31"/>
      <c r="L132" s="31"/>
      <c r="M132" s="31"/>
      <c r="N132" s="31"/>
      <c r="O132" s="31"/>
      <c r="P132" s="31"/>
      <c r="Q132" s="31"/>
      <c r="R132" s="31"/>
      <c r="S132" s="31"/>
      <c r="T132" s="31"/>
    </row>
    <row r="133" spans="2:20" ht="21">
      <c r="B133" s="31"/>
      <c r="C133" s="31"/>
      <c r="D133" s="31"/>
      <c r="E133" s="31"/>
      <c r="F133" s="31"/>
      <c r="G133" s="31"/>
      <c r="H133" s="31"/>
      <c r="I133" s="31"/>
      <c r="J133" s="31"/>
      <c r="K133" s="31"/>
      <c r="L133" s="31"/>
      <c r="M133" s="31"/>
      <c r="N133" s="31"/>
      <c r="O133" s="31"/>
      <c r="P133" s="31"/>
      <c r="Q133" s="31"/>
      <c r="R133" s="31"/>
      <c r="S133" s="31"/>
      <c r="T133" s="31"/>
    </row>
    <row r="134" spans="2:20" ht="21">
      <c r="B134" s="31"/>
      <c r="C134" s="31"/>
      <c r="D134" s="31"/>
      <c r="E134" s="31"/>
      <c r="F134" s="31"/>
      <c r="G134" s="31"/>
      <c r="H134" s="31"/>
      <c r="I134" s="31"/>
      <c r="J134" s="31"/>
      <c r="K134" s="31"/>
      <c r="L134" s="31"/>
      <c r="M134" s="31"/>
      <c r="N134" s="31"/>
      <c r="O134" s="31"/>
      <c r="P134" s="31"/>
      <c r="Q134" s="31"/>
      <c r="R134" s="31"/>
      <c r="S134" s="31"/>
      <c r="T134" s="31"/>
    </row>
    <row r="135" spans="2:20" ht="21">
      <c r="B135" s="31"/>
      <c r="C135" s="31"/>
      <c r="D135" s="31"/>
      <c r="E135" s="31"/>
      <c r="F135" s="31"/>
      <c r="G135" s="31"/>
      <c r="H135" s="31"/>
      <c r="I135" s="31"/>
      <c r="J135" s="31"/>
      <c r="K135" s="31"/>
      <c r="L135" s="31"/>
      <c r="M135" s="31"/>
      <c r="N135" s="31"/>
      <c r="O135" s="31"/>
      <c r="P135" s="31"/>
      <c r="Q135" s="31"/>
      <c r="R135" s="31"/>
      <c r="S135" s="31"/>
      <c r="T135" s="31"/>
    </row>
    <row r="136" spans="2:20" ht="21">
      <c r="B136" s="31"/>
      <c r="C136" s="31"/>
      <c r="D136" s="31"/>
      <c r="E136" s="31"/>
      <c r="F136" s="31"/>
      <c r="G136" s="31"/>
      <c r="H136" s="31"/>
      <c r="I136" s="31"/>
      <c r="J136" s="31"/>
      <c r="K136" s="31"/>
      <c r="L136" s="31"/>
      <c r="M136" s="31"/>
      <c r="N136" s="31"/>
      <c r="O136" s="31"/>
      <c r="P136" s="31"/>
      <c r="Q136" s="31"/>
      <c r="R136" s="31"/>
      <c r="S136" s="31"/>
      <c r="T136" s="31"/>
    </row>
    <row r="137" spans="2:20" ht="21">
      <c r="B137" s="31"/>
      <c r="C137" s="31"/>
      <c r="D137" s="31"/>
      <c r="E137" s="31"/>
      <c r="F137" s="31"/>
      <c r="G137" s="31"/>
      <c r="H137" s="31"/>
      <c r="I137" s="31"/>
      <c r="J137" s="31"/>
      <c r="K137" s="31"/>
      <c r="L137" s="31"/>
      <c r="M137" s="31"/>
      <c r="N137" s="31"/>
      <c r="O137" s="31"/>
      <c r="P137" s="31"/>
      <c r="Q137" s="31"/>
      <c r="R137" s="31"/>
      <c r="S137" s="31"/>
      <c r="T137" s="31"/>
    </row>
    <row r="138" spans="2:20" ht="21">
      <c r="B138" s="31"/>
      <c r="C138" s="31"/>
      <c r="D138" s="31"/>
      <c r="E138" s="31"/>
      <c r="F138" s="31"/>
      <c r="G138" s="31"/>
      <c r="H138" s="31"/>
      <c r="I138" s="31"/>
      <c r="J138" s="31"/>
      <c r="K138" s="31"/>
      <c r="L138" s="31"/>
      <c r="M138" s="31"/>
      <c r="N138" s="31"/>
      <c r="O138" s="31"/>
      <c r="P138" s="31"/>
      <c r="Q138" s="31"/>
      <c r="R138" s="31"/>
      <c r="S138" s="31"/>
      <c r="T138" s="31"/>
    </row>
    <row r="139" spans="2:20" ht="21">
      <c r="B139" s="31"/>
      <c r="C139" s="31"/>
      <c r="D139" s="31"/>
      <c r="E139" s="31"/>
      <c r="F139" s="31"/>
      <c r="G139" s="31"/>
      <c r="H139" s="31"/>
      <c r="I139" s="31"/>
      <c r="J139" s="31"/>
      <c r="K139" s="31"/>
      <c r="L139" s="31"/>
      <c r="M139" s="31"/>
      <c r="N139" s="31"/>
      <c r="O139" s="31"/>
      <c r="P139" s="31"/>
      <c r="Q139" s="31"/>
      <c r="R139" s="31"/>
      <c r="S139" s="31"/>
      <c r="T139" s="31"/>
    </row>
    <row r="140" spans="2:20" ht="21">
      <c r="B140" s="31"/>
      <c r="C140" s="31"/>
      <c r="D140" s="31"/>
      <c r="E140" s="31"/>
      <c r="F140" s="31"/>
      <c r="G140" s="31"/>
      <c r="H140" s="31"/>
      <c r="I140" s="31"/>
      <c r="J140" s="31"/>
      <c r="K140" s="31"/>
      <c r="L140" s="31"/>
      <c r="M140" s="31"/>
      <c r="N140" s="31"/>
      <c r="O140" s="31"/>
      <c r="P140" s="31"/>
      <c r="Q140" s="31"/>
      <c r="R140" s="31"/>
      <c r="S140" s="31"/>
      <c r="T140" s="31"/>
    </row>
    <row r="141" spans="2:20" ht="21">
      <c r="B141" s="31"/>
      <c r="C141" s="31"/>
      <c r="D141" s="31"/>
      <c r="E141" s="31"/>
      <c r="F141" s="31"/>
      <c r="G141" s="31"/>
      <c r="H141" s="31"/>
      <c r="I141" s="31"/>
      <c r="J141" s="31"/>
      <c r="K141" s="31"/>
      <c r="L141" s="31"/>
      <c r="M141" s="31"/>
      <c r="N141" s="31"/>
      <c r="O141" s="31"/>
      <c r="P141" s="31"/>
      <c r="Q141" s="31"/>
      <c r="R141" s="31"/>
      <c r="S141" s="31"/>
      <c r="T141" s="31"/>
    </row>
    <row r="142" spans="2:20" ht="21">
      <c r="B142" s="31"/>
      <c r="C142" s="31"/>
      <c r="D142" s="31"/>
      <c r="E142" s="31"/>
      <c r="F142" s="31"/>
      <c r="G142" s="31"/>
      <c r="H142" s="31"/>
      <c r="I142" s="31"/>
      <c r="J142" s="31"/>
      <c r="K142" s="31"/>
      <c r="L142" s="31"/>
      <c r="M142" s="31"/>
      <c r="N142" s="31"/>
      <c r="O142" s="31"/>
      <c r="P142" s="31"/>
      <c r="Q142" s="31"/>
      <c r="R142" s="31"/>
      <c r="S142" s="31"/>
      <c r="T142" s="31"/>
    </row>
    <row r="143" spans="2:20" ht="21">
      <c r="B143" s="31"/>
      <c r="C143" s="31"/>
      <c r="D143" s="31"/>
      <c r="E143" s="31"/>
      <c r="F143" s="31"/>
      <c r="G143" s="31"/>
      <c r="H143" s="31"/>
      <c r="I143" s="31"/>
      <c r="J143" s="31"/>
      <c r="K143" s="31"/>
      <c r="L143" s="31"/>
      <c r="M143" s="31"/>
      <c r="N143" s="31"/>
      <c r="O143" s="31"/>
      <c r="P143" s="31"/>
      <c r="Q143" s="31"/>
      <c r="R143" s="31"/>
      <c r="S143" s="31"/>
      <c r="T143" s="31"/>
    </row>
    <row r="144" spans="2:20" ht="21">
      <c r="B144" s="31"/>
      <c r="C144" s="31"/>
      <c r="D144" s="31"/>
      <c r="E144" s="31"/>
      <c r="F144" s="31"/>
      <c r="G144" s="31"/>
      <c r="H144" s="31"/>
      <c r="I144" s="31"/>
      <c r="J144" s="31"/>
      <c r="K144" s="31"/>
      <c r="L144" s="31"/>
      <c r="M144" s="31"/>
      <c r="N144" s="31"/>
      <c r="O144" s="31"/>
      <c r="P144" s="31"/>
      <c r="Q144" s="31"/>
      <c r="R144" s="31"/>
      <c r="S144" s="31"/>
      <c r="T144" s="31"/>
    </row>
    <row r="145" spans="2:20" ht="21">
      <c r="B145" s="31"/>
      <c r="C145" s="31"/>
      <c r="D145" s="31"/>
      <c r="E145" s="31"/>
      <c r="F145" s="31"/>
      <c r="G145" s="31"/>
      <c r="H145" s="31"/>
      <c r="I145" s="31"/>
      <c r="J145" s="31"/>
      <c r="K145" s="31"/>
      <c r="L145" s="31"/>
      <c r="M145" s="31"/>
      <c r="N145" s="31"/>
      <c r="O145" s="31"/>
      <c r="P145" s="31"/>
      <c r="Q145" s="31"/>
      <c r="R145" s="31"/>
      <c r="S145" s="31"/>
      <c r="T145" s="31"/>
    </row>
    <row r="146" spans="2:20" ht="21">
      <c r="B146" s="31"/>
      <c r="C146" s="31"/>
      <c r="D146" s="31"/>
      <c r="E146" s="31"/>
      <c r="F146" s="31"/>
      <c r="G146" s="31"/>
      <c r="H146" s="31"/>
      <c r="I146" s="31"/>
      <c r="J146" s="31"/>
      <c r="K146" s="31"/>
      <c r="L146" s="31"/>
      <c r="M146" s="31"/>
      <c r="N146" s="31"/>
      <c r="O146" s="31"/>
      <c r="P146" s="31"/>
      <c r="Q146" s="31"/>
      <c r="R146" s="31"/>
      <c r="S146" s="31"/>
      <c r="T146" s="31"/>
    </row>
    <row r="147" spans="2:20" ht="21">
      <c r="B147" s="31"/>
      <c r="C147" s="31"/>
      <c r="D147" s="31"/>
      <c r="E147" s="31"/>
      <c r="F147" s="31"/>
      <c r="G147" s="31"/>
      <c r="H147" s="31"/>
      <c r="I147" s="31"/>
      <c r="J147" s="31"/>
      <c r="K147" s="31"/>
      <c r="L147" s="31"/>
      <c r="M147" s="31"/>
      <c r="N147" s="31"/>
      <c r="O147" s="31"/>
      <c r="P147" s="31"/>
      <c r="Q147" s="31"/>
      <c r="R147" s="31"/>
      <c r="S147" s="31"/>
      <c r="T147" s="31"/>
    </row>
    <row r="148" spans="2:20" ht="21">
      <c r="B148" s="31"/>
      <c r="C148" s="31"/>
      <c r="D148" s="31"/>
      <c r="E148" s="31"/>
      <c r="F148" s="31"/>
      <c r="G148" s="31"/>
      <c r="H148" s="31"/>
      <c r="I148" s="31"/>
      <c r="J148" s="31"/>
      <c r="K148" s="31"/>
      <c r="L148" s="31"/>
      <c r="M148" s="31"/>
      <c r="N148" s="31"/>
      <c r="O148" s="31"/>
      <c r="P148" s="31"/>
      <c r="Q148" s="31"/>
      <c r="R148" s="31"/>
      <c r="S148" s="31"/>
      <c r="T148" s="31"/>
    </row>
    <row r="149" spans="2:20" ht="21">
      <c r="B149" s="31"/>
      <c r="C149" s="31"/>
      <c r="D149" s="31"/>
      <c r="E149" s="31"/>
      <c r="F149" s="31"/>
      <c r="G149" s="31"/>
      <c r="H149" s="31"/>
      <c r="I149" s="31"/>
      <c r="J149" s="31"/>
      <c r="K149" s="31"/>
      <c r="L149" s="31"/>
      <c r="M149" s="31"/>
      <c r="N149" s="31"/>
      <c r="O149" s="31"/>
      <c r="P149" s="31"/>
      <c r="Q149" s="31"/>
      <c r="R149" s="31"/>
      <c r="S149" s="31"/>
      <c r="T149" s="31"/>
    </row>
    <row r="150" spans="2:20" ht="21">
      <c r="B150" s="31"/>
      <c r="C150" s="31"/>
      <c r="D150" s="31"/>
      <c r="E150" s="31"/>
      <c r="F150" s="31"/>
      <c r="G150" s="31"/>
      <c r="H150" s="31"/>
      <c r="I150" s="31"/>
      <c r="J150" s="31"/>
      <c r="K150" s="31"/>
      <c r="L150" s="31"/>
      <c r="M150" s="31"/>
      <c r="N150" s="31"/>
      <c r="O150" s="31"/>
      <c r="P150" s="31"/>
      <c r="Q150" s="31"/>
      <c r="R150" s="31"/>
      <c r="S150" s="31"/>
      <c r="T150" s="31"/>
    </row>
    <row r="151" spans="2:20" ht="21">
      <c r="B151" s="31"/>
      <c r="C151" s="31"/>
      <c r="D151" s="31"/>
      <c r="E151" s="31"/>
      <c r="F151" s="31"/>
      <c r="G151" s="31"/>
      <c r="H151" s="31"/>
      <c r="I151" s="31"/>
      <c r="J151" s="31"/>
      <c r="K151" s="31"/>
      <c r="L151" s="31"/>
      <c r="M151" s="31"/>
      <c r="N151" s="31"/>
      <c r="O151" s="31"/>
      <c r="P151" s="31"/>
      <c r="Q151" s="31"/>
      <c r="R151" s="31"/>
      <c r="S151" s="31"/>
      <c r="T151" s="31"/>
    </row>
    <row r="152" spans="2:20" ht="21">
      <c r="B152" s="31"/>
      <c r="C152" s="31"/>
      <c r="D152" s="31"/>
      <c r="E152" s="31"/>
      <c r="F152" s="31"/>
      <c r="G152" s="31"/>
      <c r="H152" s="31"/>
      <c r="I152" s="31"/>
      <c r="J152" s="31"/>
      <c r="K152" s="31"/>
      <c r="L152" s="31"/>
      <c r="M152" s="31"/>
      <c r="N152" s="31"/>
      <c r="O152" s="31"/>
      <c r="P152" s="31"/>
      <c r="Q152" s="31"/>
      <c r="R152" s="31"/>
      <c r="S152" s="31"/>
      <c r="T152" s="31"/>
    </row>
    <row r="153" spans="2:20" ht="21">
      <c r="B153" s="31"/>
      <c r="C153" s="31"/>
      <c r="D153" s="31"/>
      <c r="E153" s="31"/>
      <c r="F153" s="31"/>
      <c r="G153" s="31"/>
      <c r="H153" s="31"/>
      <c r="I153" s="31"/>
      <c r="J153" s="31"/>
      <c r="K153" s="31"/>
      <c r="L153" s="31"/>
      <c r="M153" s="31"/>
      <c r="N153" s="31"/>
      <c r="O153" s="31"/>
      <c r="P153" s="31"/>
      <c r="Q153" s="31"/>
      <c r="R153" s="31"/>
      <c r="S153" s="31"/>
      <c r="T153" s="31"/>
    </row>
    <row r="154" spans="2:20" ht="21">
      <c r="B154" s="31"/>
      <c r="C154" s="31"/>
      <c r="D154" s="31"/>
      <c r="E154" s="31"/>
      <c r="F154" s="31"/>
      <c r="G154" s="31"/>
      <c r="H154" s="31"/>
      <c r="I154" s="31"/>
      <c r="J154" s="31"/>
      <c r="K154" s="31"/>
      <c r="L154" s="31"/>
      <c r="M154" s="31"/>
      <c r="N154" s="31"/>
      <c r="O154" s="31"/>
      <c r="P154" s="31"/>
      <c r="Q154" s="31"/>
      <c r="R154" s="31"/>
      <c r="S154" s="31"/>
      <c r="T154" s="31"/>
    </row>
    <row r="155" spans="2:20" ht="21">
      <c r="B155" s="31"/>
      <c r="C155" s="31"/>
      <c r="D155" s="31"/>
      <c r="E155" s="31"/>
      <c r="F155" s="31"/>
      <c r="G155" s="31"/>
      <c r="H155" s="31"/>
      <c r="I155" s="31"/>
      <c r="J155" s="31"/>
      <c r="K155" s="31"/>
      <c r="L155" s="31"/>
      <c r="M155" s="31"/>
      <c r="N155" s="31"/>
      <c r="O155" s="31"/>
      <c r="P155" s="31"/>
      <c r="Q155" s="31"/>
      <c r="R155" s="31"/>
      <c r="S155" s="31"/>
      <c r="T155" s="31"/>
    </row>
    <row r="156" spans="2:20" ht="21">
      <c r="B156" s="31"/>
      <c r="C156" s="31"/>
      <c r="D156" s="31"/>
      <c r="E156" s="31"/>
      <c r="F156" s="31"/>
      <c r="G156" s="31"/>
      <c r="H156" s="31"/>
      <c r="I156" s="31"/>
      <c r="J156" s="31"/>
      <c r="K156" s="31"/>
      <c r="L156" s="31"/>
      <c r="M156" s="31"/>
      <c r="N156" s="31"/>
      <c r="O156" s="31"/>
      <c r="P156" s="31"/>
      <c r="Q156" s="31"/>
      <c r="R156" s="31"/>
      <c r="S156" s="31"/>
      <c r="T156" s="31"/>
    </row>
    <row r="157" spans="2:20" ht="21">
      <c r="B157" s="31"/>
      <c r="C157" s="31"/>
      <c r="D157" s="31"/>
      <c r="E157" s="31"/>
      <c r="F157" s="31"/>
      <c r="G157" s="31"/>
      <c r="H157" s="31"/>
      <c r="I157" s="31"/>
      <c r="J157" s="31"/>
      <c r="K157" s="31"/>
      <c r="L157" s="31"/>
      <c r="M157" s="31"/>
      <c r="N157" s="31"/>
      <c r="O157" s="31"/>
      <c r="P157" s="31"/>
      <c r="Q157" s="31"/>
      <c r="R157" s="31"/>
      <c r="S157" s="31"/>
      <c r="T157" s="31"/>
    </row>
    <row r="158" spans="2:20" ht="21">
      <c r="B158" s="31"/>
      <c r="C158" s="31"/>
      <c r="D158" s="31"/>
      <c r="E158" s="31"/>
      <c r="F158" s="31"/>
      <c r="G158" s="31"/>
      <c r="H158" s="31"/>
      <c r="I158" s="31"/>
      <c r="J158" s="31"/>
      <c r="K158" s="31"/>
      <c r="L158" s="31"/>
      <c r="M158" s="31"/>
      <c r="N158" s="31"/>
      <c r="O158" s="31"/>
      <c r="P158" s="31"/>
      <c r="Q158" s="31"/>
      <c r="R158" s="31"/>
      <c r="S158" s="31"/>
      <c r="T158" s="31"/>
    </row>
    <row r="159" spans="2:20" ht="21">
      <c r="B159" s="31"/>
      <c r="C159" s="31"/>
      <c r="D159" s="31"/>
      <c r="E159" s="31"/>
      <c r="F159" s="31"/>
      <c r="G159" s="31"/>
      <c r="H159" s="31"/>
      <c r="I159" s="31"/>
      <c r="J159" s="31"/>
      <c r="K159" s="31"/>
      <c r="L159" s="31"/>
      <c r="M159" s="31"/>
      <c r="N159" s="31"/>
      <c r="O159" s="31"/>
      <c r="P159" s="31"/>
      <c r="Q159" s="31"/>
      <c r="R159" s="31"/>
      <c r="S159" s="31"/>
      <c r="T159" s="31"/>
    </row>
    <row r="160" spans="2:20" ht="21">
      <c r="B160" s="31"/>
      <c r="C160" s="31"/>
      <c r="D160" s="31"/>
      <c r="E160" s="31"/>
      <c r="F160" s="31"/>
      <c r="G160" s="31"/>
      <c r="H160" s="31"/>
      <c r="I160" s="31"/>
      <c r="J160" s="31"/>
      <c r="K160" s="31"/>
      <c r="L160" s="31"/>
      <c r="M160" s="31"/>
      <c r="N160" s="31"/>
      <c r="O160" s="31"/>
      <c r="P160" s="31"/>
      <c r="Q160" s="31"/>
      <c r="R160" s="31"/>
      <c r="S160" s="31"/>
      <c r="T160" s="31"/>
    </row>
    <row r="161" spans="2:20" ht="21">
      <c r="B161" s="31"/>
      <c r="C161" s="31"/>
      <c r="D161" s="31"/>
      <c r="E161" s="31"/>
      <c r="F161" s="31"/>
      <c r="G161" s="31"/>
      <c r="H161" s="31"/>
      <c r="I161" s="31"/>
      <c r="J161" s="31"/>
      <c r="K161" s="31"/>
      <c r="L161" s="31"/>
      <c r="M161" s="31"/>
      <c r="N161" s="31"/>
      <c r="O161" s="31"/>
      <c r="P161" s="31"/>
      <c r="Q161" s="31"/>
      <c r="R161" s="31"/>
      <c r="S161" s="31"/>
      <c r="T161" s="31"/>
    </row>
    <row r="162" spans="2:20" ht="21">
      <c r="B162" s="31"/>
      <c r="C162" s="31"/>
      <c r="D162" s="31"/>
      <c r="E162" s="31"/>
      <c r="F162" s="31"/>
      <c r="G162" s="31"/>
      <c r="H162" s="31"/>
      <c r="I162" s="31"/>
      <c r="J162" s="31"/>
      <c r="K162" s="31"/>
      <c r="L162" s="31"/>
      <c r="M162" s="31"/>
      <c r="N162" s="31"/>
      <c r="O162" s="31"/>
      <c r="P162" s="31"/>
      <c r="Q162" s="31"/>
      <c r="R162" s="31"/>
      <c r="S162" s="31"/>
      <c r="T162" s="31"/>
    </row>
    <row r="163" spans="2:20" ht="21">
      <c r="B163" s="31"/>
      <c r="C163" s="31"/>
      <c r="D163" s="31"/>
      <c r="E163" s="31"/>
      <c r="F163" s="31"/>
      <c r="G163" s="31"/>
      <c r="H163" s="31"/>
      <c r="I163" s="31"/>
      <c r="J163" s="31"/>
      <c r="K163" s="31"/>
      <c r="L163" s="31"/>
      <c r="M163" s="31"/>
      <c r="N163" s="31"/>
      <c r="O163" s="31"/>
      <c r="P163" s="31"/>
      <c r="Q163" s="31"/>
      <c r="R163" s="31"/>
      <c r="S163" s="31"/>
      <c r="T163" s="31"/>
    </row>
    <row r="164" spans="2:20" ht="21">
      <c r="B164" s="31"/>
      <c r="C164" s="31"/>
      <c r="D164" s="31"/>
      <c r="E164" s="31"/>
      <c r="F164" s="31"/>
      <c r="G164" s="31"/>
      <c r="H164" s="31"/>
      <c r="I164" s="31"/>
      <c r="J164" s="31"/>
      <c r="K164" s="31"/>
      <c r="L164" s="31"/>
      <c r="M164" s="31"/>
      <c r="N164" s="31"/>
      <c r="O164" s="31"/>
      <c r="P164" s="31"/>
      <c r="Q164" s="31"/>
      <c r="R164" s="31"/>
      <c r="S164" s="31"/>
      <c r="T164" s="31"/>
    </row>
    <row r="165" spans="2:20" ht="21">
      <c r="B165" s="31"/>
      <c r="C165" s="31"/>
      <c r="D165" s="31"/>
      <c r="E165" s="31"/>
      <c r="F165" s="31"/>
      <c r="G165" s="31"/>
      <c r="H165" s="31"/>
      <c r="I165" s="31"/>
      <c r="J165" s="31"/>
      <c r="K165" s="31"/>
      <c r="L165" s="31"/>
      <c r="M165" s="31"/>
      <c r="N165" s="31"/>
      <c r="O165" s="31"/>
      <c r="P165" s="31"/>
      <c r="Q165" s="31"/>
      <c r="R165" s="31"/>
      <c r="S165" s="31"/>
      <c r="T165" s="31"/>
    </row>
    <row r="166" spans="2:20" ht="21">
      <c r="B166" s="31"/>
      <c r="C166" s="31"/>
      <c r="D166" s="31"/>
      <c r="E166" s="31"/>
      <c r="F166" s="31"/>
      <c r="G166" s="31"/>
      <c r="H166" s="31"/>
      <c r="I166" s="31"/>
      <c r="J166" s="31"/>
      <c r="K166" s="31"/>
      <c r="L166" s="31"/>
      <c r="M166" s="31"/>
      <c r="N166" s="31"/>
      <c r="O166" s="31"/>
      <c r="P166" s="31"/>
      <c r="Q166" s="31"/>
      <c r="R166" s="31"/>
      <c r="S166" s="31"/>
      <c r="T166" s="31"/>
    </row>
    <row r="167" spans="2:20" ht="21">
      <c r="B167" s="31"/>
      <c r="C167" s="31"/>
      <c r="D167" s="31"/>
      <c r="E167" s="31"/>
      <c r="F167" s="31"/>
      <c r="G167" s="31"/>
      <c r="H167" s="31"/>
      <c r="I167" s="31"/>
      <c r="J167" s="31"/>
      <c r="K167" s="31"/>
      <c r="L167" s="31"/>
      <c r="M167" s="31"/>
      <c r="N167" s="31"/>
      <c r="O167" s="31"/>
      <c r="P167" s="31"/>
      <c r="Q167" s="31"/>
      <c r="R167" s="31"/>
      <c r="S167" s="31"/>
      <c r="T167" s="31"/>
    </row>
    <row r="168" spans="2:20" ht="21">
      <c r="B168" s="31"/>
      <c r="C168" s="31"/>
      <c r="D168" s="31"/>
      <c r="E168" s="31"/>
      <c r="F168" s="31"/>
      <c r="G168" s="31"/>
      <c r="H168" s="31"/>
      <c r="I168" s="31"/>
      <c r="J168" s="31"/>
      <c r="K168" s="31"/>
      <c r="L168" s="31"/>
      <c r="M168" s="31"/>
      <c r="N168" s="31"/>
      <c r="O168" s="31"/>
      <c r="P168" s="31"/>
      <c r="Q168" s="31"/>
      <c r="R168" s="31"/>
      <c r="S168" s="31"/>
      <c r="T168" s="31"/>
    </row>
    <row r="169" spans="2:20" ht="21">
      <c r="B169" s="31"/>
      <c r="C169" s="31"/>
      <c r="D169" s="31"/>
      <c r="E169" s="31"/>
      <c r="F169" s="31"/>
      <c r="G169" s="31"/>
      <c r="H169" s="31"/>
      <c r="I169" s="31"/>
      <c r="J169" s="31"/>
      <c r="K169" s="31"/>
      <c r="L169" s="31"/>
      <c r="M169" s="31"/>
      <c r="N169" s="31"/>
      <c r="O169" s="31"/>
      <c r="P169" s="31"/>
      <c r="Q169" s="31"/>
      <c r="R169" s="31"/>
      <c r="S169" s="31"/>
      <c r="T169" s="31"/>
    </row>
    <row r="170" spans="2:20" ht="21">
      <c r="B170" s="31"/>
      <c r="C170" s="31"/>
      <c r="D170" s="31"/>
      <c r="E170" s="31"/>
      <c r="F170" s="31"/>
      <c r="G170" s="31"/>
      <c r="H170" s="31"/>
      <c r="I170" s="31"/>
      <c r="J170" s="31"/>
      <c r="K170" s="31"/>
      <c r="L170" s="31"/>
      <c r="M170" s="31"/>
      <c r="N170" s="31"/>
      <c r="O170" s="31"/>
      <c r="P170" s="31"/>
      <c r="Q170" s="31"/>
      <c r="R170" s="31"/>
      <c r="S170" s="31"/>
      <c r="T170" s="31"/>
    </row>
    <row r="171" spans="2:20" ht="21">
      <c r="B171" s="31"/>
      <c r="C171" s="31"/>
      <c r="D171" s="31"/>
      <c r="E171" s="31"/>
      <c r="F171" s="31"/>
      <c r="G171" s="31"/>
      <c r="H171" s="31"/>
      <c r="I171" s="31"/>
      <c r="J171" s="31"/>
      <c r="K171" s="31"/>
      <c r="L171" s="31"/>
      <c r="M171" s="31"/>
      <c r="N171" s="31"/>
      <c r="O171" s="31"/>
      <c r="P171" s="31"/>
      <c r="Q171" s="31"/>
      <c r="R171" s="31"/>
      <c r="S171" s="31"/>
      <c r="T171" s="31"/>
    </row>
    <row r="172" spans="2:20" ht="21">
      <c r="B172" s="31"/>
      <c r="C172" s="31"/>
      <c r="D172" s="31"/>
      <c r="E172" s="31"/>
      <c r="F172" s="31"/>
      <c r="G172" s="31"/>
      <c r="H172" s="31"/>
      <c r="I172" s="31"/>
      <c r="J172" s="31"/>
      <c r="K172" s="31"/>
      <c r="L172" s="31"/>
      <c r="M172" s="31"/>
      <c r="N172" s="31"/>
      <c r="O172" s="31"/>
      <c r="P172" s="31"/>
      <c r="Q172" s="31"/>
      <c r="R172" s="31"/>
      <c r="S172" s="31"/>
      <c r="T172" s="31"/>
    </row>
    <row r="173" spans="2:20" ht="21">
      <c r="B173" s="31"/>
      <c r="C173" s="31"/>
      <c r="D173" s="31"/>
      <c r="E173" s="31"/>
      <c r="F173" s="31"/>
      <c r="G173" s="31"/>
      <c r="H173" s="31"/>
      <c r="I173" s="31"/>
      <c r="J173" s="31"/>
      <c r="K173" s="31"/>
      <c r="L173" s="31"/>
      <c r="M173" s="31"/>
      <c r="N173" s="31"/>
      <c r="O173" s="31"/>
      <c r="P173" s="31"/>
      <c r="Q173" s="31"/>
      <c r="R173" s="31"/>
      <c r="S173" s="31"/>
      <c r="T173" s="31"/>
    </row>
    <row r="174" spans="2:20" ht="21">
      <c r="B174" s="31"/>
      <c r="C174" s="31"/>
      <c r="D174" s="31"/>
      <c r="E174" s="31"/>
      <c r="F174" s="31"/>
      <c r="G174" s="31"/>
      <c r="H174" s="31"/>
      <c r="I174" s="31"/>
      <c r="J174" s="31"/>
      <c r="K174" s="31"/>
      <c r="L174" s="31"/>
      <c r="M174" s="31"/>
      <c r="N174" s="31"/>
      <c r="O174" s="31"/>
      <c r="P174" s="31"/>
      <c r="Q174" s="31"/>
      <c r="R174" s="31"/>
      <c r="S174" s="31"/>
      <c r="T174" s="31"/>
    </row>
    <row r="175" spans="2:20" ht="21">
      <c r="B175" s="31"/>
      <c r="C175" s="31"/>
      <c r="D175" s="31"/>
      <c r="E175" s="31"/>
      <c r="F175" s="31"/>
      <c r="G175" s="31"/>
      <c r="H175" s="31"/>
      <c r="I175" s="31"/>
      <c r="J175" s="31"/>
      <c r="K175" s="31"/>
      <c r="L175" s="31"/>
      <c r="M175" s="31"/>
      <c r="N175" s="31"/>
      <c r="O175" s="31"/>
      <c r="P175" s="31"/>
      <c r="Q175" s="31"/>
      <c r="R175" s="31"/>
      <c r="S175" s="31"/>
      <c r="T175" s="31"/>
    </row>
    <row r="176" spans="2:20" ht="21">
      <c r="B176" s="31"/>
      <c r="C176" s="31"/>
      <c r="D176" s="31"/>
      <c r="E176" s="31"/>
      <c r="F176" s="31"/>
      <c r="G176" s="31"/>
      <c r="H176" s="31"/>
      <c r="I176" s="31"/>
      <c r="J176" s="31"/>
      <c r="K176" s="31"/>
      <c r="L176" s="31"/>
      <c r="M176" s="31"/>
      <c r="N176" s="31"/>
      <c r="O176" s="31"/>
      <c r="P176" s="31"/>
      <c r="Q176" s="31"/>
      <c r="R176" s="31"/>
      <c r="S176" s="31"/>
      <c r="T176" s="31"/>
    </row>
    <row r="177" spans="2:20" ht="21">
      <c r="B177" s="31"/>
      <c r="C177" s="31"/>
      <c r="D177" s="31"/>
      <c r="E177" s="31"/>
      <c r="F177" s="31"/>
      <c r="G177" s="31"/>
      <c r="H177" s="31"/>
      <c r="I177" s="31"/>
      <c r="J177" s="31"/>
      <c r="K177" s="31"/>
      <c r="L177" s="31"/>
      <c r="M177" s="31"/>
      <c r="N177" s="31"/>
      <c r="O177" s="31"/>
      <c r="P177" s="31"/>
      <c r="Q177" s="31"/>
      <c r="R177" s="31"/>
      <c r="S177" s="31"/>
      <c r="T177" s="31"/>
    </row>
    <row r="178" spans="2:20" ht="21">
      <c r="B178" s="31"/>
      <c r="C178" s="31"/>
      <c r="D178" s="31"/>
      <c r="E178" s="31"/>
      <c r="F178" s="31"/>
      <c r="G178" s="31"/>
      <c r="H178" s="31"/>
      <c r="I178" s="31"/>
      <c r="J178" s="31"/>
      <c r="K178" s="31"/>
      <c r="L178" s="31"/>
      <c r="M178" s="31"/>
      <c r="N178" s="31"/>
      <c r="O178" s="31"/>
      <c r="P178" s="31"/>
      <c r="Q178" s="31"/>
      <c r="R178" s="31"/>
      <c r="S178" s="31"/>
      <c r="T178" s="31"/>
    </row>
    <row r="179" spans="2:20" ht="21">
      <c r="B179" s="31"/>
      <c r="C179" s="31"/>
      <c r="D179" s="31"/>
      <c r="E179" s="31"/>
      <c r="F179" s="31"/>
      <c r="G179" s="31"/>
      <c r="H179" s="31"/>
      <c r="I179" s="31"/>
      <c r="J179" s="31"/>
      <c r="K179" s="31"/>
      <c r="L179" s="31"/>
      <c r="M179" s="31"/>
      <c r="N179" s="31"/>
      <c r="O179" s="31"/>
      <c r="P179" s="31"/>
      <c r="Q179" s="31"/>
      <c r="R179" s="31"/>
      <c r="S179" s="31"/>
      <c r="T179" s="31"/>
    </row>
    <row r="180" spans="2:20" ht="21">
      <c r="B180" s="31"/>
      <c r="C180" s="31"/>
      <c r="D180" s="31"/>
      <c r="E180" s="31"/>
      <c r="F180" s="31"/>
      <c r="G180" s="31"/>
      <c r="H180" s="31"/>
      <c r="I180" s="31"/>
      <c r="J180" s="31"/>
      <c r="K180" s="31"/>
      <c r="L180" s="31"/>
      <c r="M180" s="31"/>
      <c r="N180" s="31"/>
      <c r="O180" s="31"/>
      <c r="P180" s="31"/>
      <c r="Q180" s="31"/>
      <c r="R180" s="31"/>
      <c r="S180" s="31"/>
      <c r="T180" s="31"/>
    </row>
    <row r="181" spans="2:20" ht="21">
      <c r="B181" s="31"/>
      <c r="C181" s="31"/>
      <c r="D181" s="31"/>
      <c r="E181" s="31"/>
      <c r="F181" s="31"/>
      <c r="G181" s="31"/>
      <c r="H181" s="31"/>
      <c r="I181" s="31"/>
      <c r="J181" s="31"/>
      <c r="K181" s="31"/>
      <c r="L181" s="31"/>
      <c r="M181" s="31"/>
      <c r="N181" s="31"/>
      <c r="O181" s="31"/>
      <c r="P181" s="31"/>
      <c r="Q181" s="31"/>
      <c r="R181" s="31"/>
      <c r="S181" s="31"/>
      <c r="T181" s="31"/>
    </row>
    <row r="182" spans="2:20" ht="21">
      <c r="B182" s="31"/>
      <c r="C182" s="31"/>
      <c r="D182" s="31"/>
      <c r="E182" s="31"/>
      <c r="F182" s="31"/>
      <c r="G182" s="31"/>
      <c r="H182" s="31"/>
      <c r="I182" s="31"/>
      <c r="J182" s="31"/>
      <c r="K182" s="31"/>
      <c r="L182" s="31"/>
      <c r="M182" s="31"/>
      <c r="N182" s="31"/>
      <c r="O182" s="31"/>
      <c r="P182" s="31"/>
      <c r="Q182" s="31"/>
      <c r="R182" s="31"/>
      <c r="S182" s="31"/>
      <c r="T182" s="31"/>
    </row>
    <row r="183" spans="2:20" ht="21">
      <c r="B183" s="31"/>
      <c r="C183" s="31"/>
      <c r="D183" s="31"/>
      <c r="E183" s="31"/>
      <c r="F183" s="31"/>
      <c r="G183" s="31"/>
      <c r="H183" s="31"/>
      <c r="I183" s="31"/>
      <c r="J183" s="31"/>
      <c r="K183" s="31"/>
      <c r="L183" s="31"/>
      <c r="M183" s="31"/>
      <c r="N183" s="31"/>
      <c r="O183" s="31"/>
      <c r="P183" s="31"/>
      <c r="Q183" s="31"/>
      <c r="R183" s="31"/>
      <c r="S183" s="31"/>
      <c r="T183" s="31"/>
    </row>
    <row r="184" spans="2:20" ht="21">
      <c r="B184" s="31"/>
      <c r="C184" s="31"/>
      <c r="D184" s="31"/>
      <c r="E184" s="31"/>
      <c r="F184" s="31"/>
      <c r="G184" s="31"/>
      <c r="H184" s="31"/>
      <c r="I184" s="31"/>
      <c r="J184" s="31"/>
      <c r="K184" s="31"/>
      <c r="L184" s="31"/>
      <c r="M184" s="31"/>
      <c r="N184" s="31"/>
      <c r="O184" s="31"/>
      <c r="P184" s="31"/>
      <c r="Q184" s="31"/>
      <c r="R184" s="31"/>
      <c r="S184" s="31"/>
      <c r="T184" s="31"/>
    </row>
    <row r="185" spans="2:20" ht="21">
      <c r="B185" s="31"/>
      <c r="C185" s="31"/>
      <c r="D185" s="31"/>
      <c r="E185" s="31"/>
      <c r="F185" s="31"/>
      <c r="G185" s="31"/>
      <c r="H185" s="31"/>
      <c r="I185" s="31"/>
      <c r="J185" s="31"/>
      <c r="K185" s="31"/>
      <c r="L185" s="31"/>
      <c r="M185" s="31"/>
      <c r="N185" s="31"/>
      <c r="O185" s="31"/>
      <c r="P185" s="31"/>
      <c r="Q185" s="31"/>
      <c r="R185" s="31"/>
      <c r="S185" s="31"/>
      <c r="T185" s="31"/>
    </row>
    <row r="186" spans="2:20" ht="21">
      <c r="B186" s="31"/>
      <c r="C186" s="31"/>
      <c r="D186" s="31"/>
      <c r="E186" s="31"/>
      <c r="F186" s="31"/>
      <c r="G186" s="31"/>
      <c r="H186" s="31"/>
      <c r="I186" s="31"/>
      <c r="J186" s="31"/>
      <c r="K186" s="31"/>
      <c r="L186" s="31"/>
      <c r="M186" s="31"/>
      <c r="N186" s="31"/>
      <c r="O186" s="31"/>
      <c r="P186" s="31"/>
      <c r="Q186" s="31"/>
      <c r="R186" s="31"/>
      <c r="S186" s="31"/>
      <c r="T186" s="31"/>
    </row>
    <row r="187" spans="2:20" ht="21">
      <c r="B187" s="31"/>
      <c r="C187" s="31"/>
      <c r="D187" s="31"/>
      <c r="E187" s="31"/>
      <c r="F187" s="31"/>
      <c r="G187" s="31"/>
      <c r="H187" s="31"/>
      <c r="I187" s="31"/>
      <c r="J187" s="31"/>
      <c r="K187" s="31"/>
      <c r="L187" s="31"/>
      <c r="M187" s="31"/>
      <c r="N187" s="31"/>
      <c r="O187" s="31"/>
      <c r="P187" s="31"/>
      <c r="Q187" s="31"/>
      <c r="R187" s="31"/>
      <c r="S187" s="31"/>
      <c r="T187" s="31"/>
    </row>
    <row r="188" spans="2:20" ht="21">
      <c r="B188" s="31"/>
      <c r="C188" s="31"/>
      <c r="D188" s="31"/>
      <c r="E188" s="31"/>
      <c r="F188" s="31"/>
      <c r="G188" s="31"/>
      <c r="H188" s="31"/>
      <c r="I188" s="31"/>
      <c r="J188" s="31"/>
      <c r="K188" s="31"/>
      <c r="L188" s="31"/>
      <c r="M188" s="31"/>
      <c r="N188" s="31"/>
      <c r="O188" s="31"/>
      <c r="P188" s="31"/>
      <c r="Q188" s="31"/>
      <c r="R188" s="31"/>
      <c r="S188" s="31"/>
      <c r="T188" s="31"/>
    </row>
    <row r="189" spans="2:20" ht="21">
      <c r="B189" s="31"/>
      <c r="C189" s="31"/>
      <c r="D189" s="31"/>
      <c r="E189" s="31"/>
      <c r="F189" s="31"/>
      <c r="G189" s="31"/>
      <c r="H189" s="31"/>
      <c r="I189" s="31"/>
      <c r="J189" s="31"/>
      <c r="K189" s="31"/>
      <c r="L189" s="31"/>
      <c r="M189" s="31"/>
      <c r="N189" s="31"/>
      <c r="O189" s="31"/>
      <c r="P189" s="31"/>
      <c r="Q189" s="31"/>
      <c r="R189" s="31"/>
      <c r="S189" s="31"/>
      <c r="T189" s="31"/>
    </row>
  </sheetData>
  <protectedRanges>
    <protectedRange sqref="D2 L2 B7:E46 F7:H46 L7:M46 D49 H49 D51 H51" name="ช่วง1"/>
  </protectedRanges>
  <mergeCells count="12">
    <mergeCell ref="H49:N49"/>
    <mergeCell ref="B49:C49"/>
    <mergeCell ref="B51:C51"/>
    <mergeCell ref="H51:N51"/>
    <mergeCell ref="B2:C2"/>
    <mergeCell ref="E2:K2"/>
    <mergeCell ref="B47:D47"/>
    <mergeCell ref="B4:B6"/>
    <mergeCell ref="C4:C6"/>
    <mergeCell ref="F4:I4"/>
    <mergeCell ref="J4:L4"/>
    <mergeCell ref="F5:I5"/>
  </mergeCells>
  <phoneticPr fontId="4"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E150"/>
  <sheetViews>
    <sheetView workbookViewId="0">
      <selection activeCell="C26" sqref="C26"/>
    </sheetView>
  </sheetViews>
  <sheetFormatPr defaultRowHeight="12.75"/>
  <cols>
    <col min="1" max="2" width="4.7109375" customWidth="1"/>
    <col min="3" max="3" width="6.7109375" customWidth="1"/>
    <col min="4" max="5" width="5.85546875" customWidth="1"/>
    <col min="6" max="6" width="6.7109375" customWidth="1"/>
    <col min="7" max="8" width="5.85546875" customWidth="1"/>
    <col min="9" max="9" width="6.7109375" customWidth="1"/>
    <col min="10" max="11" width="5.85546875" customWidth="1"/>
    <col min="12" max="12" width="6.7109375" customWidth="1"/>
    <col min="13" max="14" width="5.85546875" customWidth="1"/>
    <col min="15" max="15" width="6.7109375" customWidth="1"/>
    <col min="16" max="17" width="5.85546875" customWidth="1"/>
    <col min="18" max="18" width="4.7109375" customWidth="1"/>
    <col min="19" max="19" width="6.7109375" customWidth="1"/>
    <col min="20" max="21" width="5.85546875" customWidth="1"/>
    <col min="22" max="22" width="6.7109375" customWidth="1"/>
    <col min="23" max="24" width="5.85546875" customWidth="1"/>
    <col min="25" max="25" width="6.7109375" customWidth="1"/>
    <col min="26" max="27" width="5.85546875" customWidth="1"/>
    <col min="28" max="28" width="6.7109375" customWidth="1"/>
    <col min="29" max="30" width="5.85546875" customWidth="1"/>
    <col min="31" max="31" width="6.7109375" customWidth="1"/>
    <col min="32" max="33" width="5.85546875" customWidth="1"/>
    <col min="34" max="36" width="4.7109375" customWidth="1"/>
    <col min="37" max="37" width="6.7109375" customWidth="1"/>
    <col min="38" max="39" width="5.85546875" customWidth="1"/>
    <col min="40" max="40" width="6.7109375" customWidth="1"/>
    <col min="41" max="42" width="5.85546875" customWidth="1"/>
    <col min="43" max="43" width="6.7109375" customWidth="1"/>
    <col min="44" max="45" width="5.85546875" customWidth="1"/>
    <col min="46" max="46" width="6.7109375" customWidth="1"/>
    <col min="47" max="48" width="5.85546875" customWidth="1"/>
    <col min="49" max="49" width="6.7109375" customWidth="1"/>
    <col min="50" max="51" width="5.85546875" customWidth="1"/>
    <col min="52" max="52" width="4.7109375" customWidth="1"/>
    <col min="53" max="53" width="6.7109375" customWidth="1"/>
    <col min="54" max="55" width="5.85546875" customWidth="1"/>
    <col min="56" max="56" width="6.7109375" customWidth="1"/>
    <col min="57" max="58" width="5.85546875" customWidth="1"/>
    <col min="59" max="59" width="6.7109375" customWidth="1"/>
    <col min="60" max="61" width="5.85546875" customWidth="1"/>
    <col min="62" max="62" width="6.7109375" customWidth="1"/>
    <col min="63" max="64" width="5.85546875" customWidth="1"/>
    <col min="65" max="65" width="6.7109375" customWidth="1"/>
    <col min="66" max="67" width="5.85546875" customWidth="1"/>
    <col min="68" max="70" width="4.7109375" customWidth="1"/>
    <col min="71" max="71" width="6.7109375" customWidth="1"/>
    <col min="72" max="73" width="5.85546875" customWidth="1"/>
    <col min="74" max="74" width="6.7109375" customWidth="1"/>
    <col min="75" max="76" width="5.85546875" customWidth="1"/>
    <col min="77" max="77" width="6.7109375" customWidth="1"/>
    <col min="78" max="79" width="5.85546875" customWidth="1"/>
    <col min="80" max="80" width="6.7109375" customWidth="1"/>
    <col min="81" max="82" width="5.85546875" customWidth="1"/>
    <col min="83" max="83" width="6.7109375" customWidth="1"/>
    <col min="84" max="85" width="5.85546875" customWidth="1"/>
    <col min="86" max="86" width="4.7109375" customWidth="1"/>
    <col min="87" max="87" width="6.7109375" customWidth="1"/>
    <col min="88" max="89" width="5.85546875" customWidth="1"/>
    <col min="90" max="90" width="6.7109375" customWidth="1"/>
    <col min="91" max="92" width="5.85546875" customWidth="1"/>
    <col min="93" max="93" width="6.7109375" customWidth="1"/>
    <col min="94" max="95" width="5.85546875" customWidth="1"/>
    <col min="96" max="96" width="6.7109375" customWidth="1"/>
    <col min="97" max="98" width="5.85546875" customWidth="1"/>
    <col min="99" max="99" width="6.7109375" customWidth="1"/>
    <col min="100" max="101" width="5.85546875" customWidth="1"/>
    <col min="102" max="104" width="4.7109375" customWidth="1"/>
    <col min="105" max="105" width="6.7109375" customWidth="1"/>
    <col min="106" max="107" width="5.85546875" customWidth="1"/>
    <col min="108" max="108" width="6.7109375" customWidth="1"/>
    <col min="109" max="110" width="5.85546875" customWidth="1"/>
    <col min="111" max="111" width="6.7109375" customWidth="1"/>
    <col min="112" max="113" width="5.85546875" customWidth="1"/>
    <col min="114" max="114" width="6.7109375" customWidth="1"/>
    <col min="115" max="116" width="5.85546875" customWidth="1"/>
    <col min="117" max="117" width="6.7109375" customWidth="1"/>
    <col min="118" max="119" width="5.85546875" customWidth="1"/>
    <col min="120" max="120" width="4.7109375" customWidth="1"/>
    <col min="121" max="121" width="6.7109375" customWidth="1"/>
    <col min="122" max="123" width="5.85546875" customWidth="1"/>
    <col min="124" max="124" width="6.7109375" customWidth="1"/>
    <col min="125" max="126" width="5.85546875" customWidth="1"/>
    <col min="127" max="127" width="6.7109375" customWidth="1"/>
    <col min="128" max="129" width="5.85546875" customWidth="1"/>
    <col min="130" max="130" width="6.7109375" customWidth="1"/>
    <col min="131" max="132" width="5.85546875" customWidth="1"/>
    <col min="133" max="133" width="7.7109375" customWidth="1"/>
    <col min="134" max="135" width="5.85546875" customWidth="1"/>
    <col min="136" max="136" width="4.7109375" customWidth="1"/>
  </cols>
  <sheetData>
    <row r="1" spans="2:135" ht="24" customHeight="1" thickBot="1">
      <c r="B1" s="1016" t="s">
        <v>0</v>
      </c>
      <c r="C1" s="1145" t="s">
        <v>134</v>
      </c>
      <c r="D1" s="1146"/>
      <c r="E1" s="1146"/>
      <c r="F1" s="1146"/>
      <c r="G1" s="1146"/>
      <c r="H1" s="1146"/>
      <c r="I1" s="1146"/>
      <c r="J1" s="1146"/>
      <c r="K1" s="1146"/>
      <c r="L1" s="1146"/>
      <c r="M1" s="1146"/>
      <c r="N1" s="1146"/>
      <c r="O1" s="1146"/>
      <c r="P1" s="1146"/>
      <c r="Q1" s="1147"/>
      <c r="R1" s="1016" t="s">
        <v>0</v>
      </c>
      <c r="S1" s="1145" t="s">
        <v>134</v>
      </c>
      <c r="T1" s="1146"/>
      <c r="U1" s="1146"/>
      <c r="V1" s="1146"/>
      <c r="W1" s="1146"/>
      <c r="X1" s="1146"/>
      <c r="Y1" s="1146"/>
      <c r="Z1" s="1146"/>
      <c r="AA1" s="1146"/>
      <c r="AB1" s="1146"/>
      <c r="AC1" s="1146"/>
      <c r="AD1" s="1146"/>
      <c r="AE1" s="1146"/>
      <c r="AF1" s="1146"/>
      <c r="AG1" s="1147"/>
      <c r="AH1" s="11"/>
      <c r="AI1" s="11"/>
      <c r="AJ1" s="1016" t="s">
        <v>0</v>
      </c>
      <c r="AK1" s="1145" t="s">
        <v>134</v>
      </c>
      <c r="AL1" s="1146"/>
      <c r="AM1" s="1146"/>
      <c r="AN1" s="1146"/>
      <c r="AO1" s="1146"/>
      <c r="AP1" s="1146"/>
      <c r="AQ1" s="1146"/>
      <c r="AR1" s="1146"/>
      <c r="AS1" s="1146"/>
      <c r="AT1" s="1146"/>
      <c r="AU1" s="1146"/>
      <c r="AV1" s="1146"/>
      <c r="AW1" s="1146"/>
      <c r="AX1" s="1146"/>
      <c r="AY1" s="1147"/>
      <c r="AZ1" s="1016" t="s">
        <v>0</v>
      </c>
      <c r="BA1" s="1145" t="s">
        <v>134</v>
      </c>
      <c r="BB1" s="1146"/>
      <c r="BC1" s="1146"/>
      <c r="BD1" s="1146"/>
      <c r="BE1" s="1146"/>
      <c r="BF1" s="1146"/>
      <c r="BG1" s="1146"/>
      <c r="BH1" s="1146"/>
      <c r="BI1" s="1146"/>
      <c r="BJ1" s="1146"/>
      <c r="BK1" s="1146"/>
      <c r="BL1" s="1146"/>
      <c r="BM1" s="1146"/>
      <c r="BN1" s="1146"/>
      <c r="BO1" s="1147"/>
      <c r="BP1" s="11"/>
      <c r="BQ1" s="11"/>
      <c r="BR1" s="1016" t="s">
        <v>0</v>
      </c>
      <c r="BS1" s="1145" t="s">
        <v>134</v>
      </c>
      <c r="BT1" s="1146"/>
      <c r="BU1" s="1146"/>
      <c r="BV1" s="1146"/>
      <c r="BW1" s="1146"/>
      <c r="BX1" s="1146"/>
      <c r="BY1" s="1146"/>
      <c r="BZ1" s="1146"/>
      <c r="CA1" s="1146"/>
      <c r="CB1" s="1146"/>
      <c r="CC1" s="1146"/>
      <c r="CD1" s="1146"/>
      <c r="CE1" s="1146"/>
      <c r="CF1" s="1146"/>
      <c r="CG1" s="1147"/>
      <c r="CH1" s="1016" t="s">
        <v>0</v>
      </c>
      <c r="CI1" s="1145" t="s">
        <v>134</v>
      </c>
      <c r="CJ1" s="1146"/>
      <c r="CK1" s="1146"/>
      <c r="CL1" s="1146"/>
      <c r="CM1" s="1146"/>
      <c r="CN1" s="1146"/>
      <c r="CO1" s="1146"/>
      <c r="CP1" s="1146"/>
      <c r="CQ1" s="1146"/>
      <c r="CR1" s="1146"/>
      <c r="CS1" s="1146"/>
      <c r="CT1" s="1146"/>
      <c r="CU1" s="1146"/>
      <c r="CV1" s="1146"/>
      <c r="CW1" s="1147"/>
      <c r="CX1" s="11"/>
      <c r="CY1" s="11"/>
      <c r="CZ1" s="1016" t="s">
        <v>0</v>
      </c>
      <c r="DA1" s="1145" t="s">
        <v>134</v>
      </c>
      <c r="DB1" s="1146"/>
      <c r="DC1" s="1146"/>
      <c r="DD1" s="1146"/>
      <c r="DE1" s="1146"/>
      <c r="DF1" s="1146"/>
      <c r="DG1" s="1146"/>
      <c r="DH1" s="1146"/>
      <c r="DI1" s="1146"/>
      <c r="DJ1" s="1146"/>
      <c r="DK1" s="1146"/>
      <c r="DL1" s="1146"/>
      <c r="DM1" s="1146"/>
      <c r="DN1" s="1146"/>
      <c r="DO1" s="1147"/>
      <c r="DP1" s="1016" t="s">
        <v>0</v>
      </c>
      <c r="DQ1" s="1120" t="s">
        <v>134</v>
      </c>
      <c r="DR1" s="1121"/>
      <c r="DS1" s="1121"/>
      <c r="DT1" s="1121"/>
      <c r="DU1" s="1121"/>
      <c r="DV1" s="1121"/>
      <c r="DW1" s="1121"/>
      <c r="DX1" s="1121"/>
      <c r="DY1" s="1121"/>
      <c r="DZ1" s="1121"/>
      <c r="EA1" s="1121"/>
      <c r="EB1" s="1121"/>
      <c r="EC1" s="1121"/>
      <c r="ED1" s="1121"/>
      <c r="EE1" s="1150"/>
    </row>
    <row r="2" spans="2:135" ht="12" customHeight="1">
      <c r="B2" s="1017"/>
      <c r="C2" s="1139">
        <v>1</v>
      </c>
      <c r="D2" s="1140"/>
      <c r="E2" s="1141"/>
      <c r="F2" s="1139">
        <v>2</v>
      </c>
      <c r="G2" s="1140"/>
      <c r="H2" s="1141"/>
      <c r="I2" s="1139">
        <v>3</v>
      </c>
      <c r="J2" s="1140"/>
      <c r="K2" s="1141"/>
      <c r="L2" s="1139">
        <v>4</v>
      </c>
      <c r="M2" s="1140"/>
      <c r="N2" s="1141"/>
      <c r="O2" s="1139">
        <v>5</v>
      </c>
      <c r="P2" s="1140"/>
      <c r="Q2" s="1141"/>
      <c r="R2" s="1017"/>
      <c r="S2" s="1139">
        <v>6</v>
      </c>
      <c r="T2" s="1140"/>
      <c r="U2" s="1141"/>
      <c r="V2" s="1139">
        <v>7</v>
      </c>
      <c r="W2" s="1140"/>
      <c r="X2" s="1141"/>
      <c r="Y2" s="1139">
        <v>8</v>
      </c>
      <c r="Z2" s="1140"/>
      <c r="AA2" s="1141"/>
      <c r="AB2" s="1139">
        <v>9</v>
      </c>
      <c r="AC2" s="1140"/>
      <c r="AD2" s="1141"/>
      <c r="AE2" s="1139">
        <v>10</v>
      </c>
      <c r="AF2" s="1140"/>
      <c r="AG2" s="1141"/>
      <c r="AH2" s="33"/>
      <c r="AI2" s="33"/>
      <c r="AJ2" s="1017"/>
      <c r="AK2" s="1139">
        <v>11</v>
      </c>
      <c r="AL2" s="1140"/>
      <c r="AM2" s="1141"/>
      <c r="AN2" s="1139">
        <v>12</v>
      </c>
      <c r="AO2" s="1140"/>
      <c r="AP2" s="1141"/>
      <c r="AQ2" s="1139">
        <v>13</v>
      </c>
      <c r="AR2" s="1140"/>
      <c r="AS2" s="1141"/>
      <c r="AT2" s="1139">
        <v>14</v>
      </c>
      <c r="AU2" s="1140"/>
      <c r="AV2" s="1141"/>
      <c r="AW2" s="1139">
        <v>15</v>
      </c>
      <c r="AX2" s="1140"/>
      <c r="AY2" s="1141"/>
      <c r="AZ2" s="1017"/>
      <c r="BA2" s="1139">
        <v>16</v>
      </c>
      <c r="BB2" s="1140"/>
      <c r="BC2" s="1141"/>
      <c r="BD2" s="1139">
        <v>17</v>
      </c>
      <c r="BE2" s="1140"/>
      <c r="BF2" s="1141"/>
      <c r="BG2" s="1139">
        <v>18</v>
      </c>
      <c r="BH2" s="1140"/>
      <c r="BI2" s="1141"/>
      <c r="BJ2" s="1139">
        <v>19</v>
      </c>
      <c r="BK2" s="1140"/>
      <c r="BL2" s="1141"/>
      <c r="BM2" s="1139">
        <v>20</v>
      </c>
      <c r="BN2" s="1140"/>
      <c r="BO2" s="1141"/>
      <c r="BP2" s="33"/>
      <c r="BQ2" s="33"/>
      <c r="BR2" s="1017"/>
      <c r="BS2" s="1139">
        <v>21</v>
      </c>
      <c r="BT2" s="1140"/>
      <c r="BU2" s="1141"/>
      <c r="BV2" s="1139">
        <v>22</v>
      </c>
      <c r="BW2" s="1140"/>
      <c r="BX2" s="1141"/>
      <c r="BY2" s="1139">
        <v>23</v>
      </c>
      <c r="BZ2" s="1140"/>
      <c r="CA2" s="1141"/>
      <c r="CB2" s="1139">
        <v>24</v>
      </c>
      <c r="CC2" s="1140"/>
      <c r="CD2" s="1141"/>
      <c r="CE2" s="1139">
        <v>25</v>
      </c>
      <c r="CF2" s="1140"/>
      <c r="CG2" s="1141"/>
      <c r="CH2" s="1017"/>
      <c r="CI2" s="1139">
        <v>26</v>
      </c>
      <c r="CJ2" s="1140"/>
      <c r="CK2" s="1141"/>
      <c r="CL2" s="1139">
        <v>27</v>
      </c>
      <c r="CM2" s="1140"/>
      <c r="CN2" s="1141"/>
      <c r="CO2" s="1139">
        <v>28</v>
      </c>
      <c r="CP2" s="1140"/>
      <c r="CQ2" s="1141"/>
      <c r="CR2" s="1139">
        <v>29</v>
      </c>
      <c r="CS2" s="1140"/>
      <c r="CT2" s="1141"/>
      <c r="CU2" s="1139">
        <v>30</v>
      </c>
      <c r="CV2" s="1140"/>
      <c r="CW2" s="1141"/>
      <c r="CX2" s="33"/>
      <c r="CY2" s="33"/>
      <c r="CZ2" s="1017"/>
      <c r="DA2" s="1139">
        <v>31</v>
      </c>
      <c r="DB2" s="1140"/>
      <c r="DC2" s="1141"/>
      <c r="DD2" s="1139">
        <v>32</v>
      </c>
      <c r="DE2" s="1140"/>
      <c r="DF2" s="1141"/>
      <c r="DG2" s="1139">
        <v>33</v>
      </c>
      <c r="DH2" s="1140"/>
      <c r="DI2" s="1141"/>
      <c r="DJ2" s="1139">
        <v>34</v>
      </c>
      <c r="DK2" s="1140"/>
      <c r="DL2" s="1141"/>
      <c r="DM2" s="1139">
        <v>35</v>
      </c>
      <c r="DN2" s="1140"/>
      <c r="DO2" s="1141"/>
      <c r="DP2" s="1017"/>
      <c r="DQ2" s="1151">
        <v>36</v>
      </c>
      <c r="DR2" s="1105"/>
      <c r="DS2" s="1152"/>
      <c r="DT2" s="1151">
        <v>37</v>
      </c>
      <c r="DU2" s="1105"/>
      <c r="DV2" s="1152"/>
      <c r="DW2" s="1151">
        <v>38</v>
      </c>
      <c r="DX2" s="1105"/>
      <c r="DY2" s="1152"/>
      <c r="DZ2" s="1151">
        <v>39</v>
      </c>
      <c r="EA2" s="1105"/>
      <c r="EB2" s="1152"/>
      <c r="EC2" s="1129" t="s">
        <v>20</v>
      </c>
      <c r="ED2" s="1130"/>
      <c r="EE2" s="1131"/>
    </row>
    <row r="3" spans="2:135" ht="12" customHeight="1">
      <c r="B3" s="1017"/>
      <c r="C3" s="1142"/>
      <c r="D3" s="1143"/>
      <c r="E3" s="1144"/>
      <c r="F3" s="1142"/>
      <c r="G3" s="1143"/>
      <c r="H3" s="1144"/>
      <c r="I3" s="1142"/>
      <c r="J3" s="1143"/>
      <c r="K3" s="1144"/>
      <c r="L3" s="1142"/>
      <c r="M3" s="1143"/>
      <c r="N3" s="1144"/>
      <c r="O3" s="1142"/>
      <c r="P3" s="1143"/>
      <c r="Q3" s="1144"/>
      <c r="R3" s="1017"/>
      <c r="S3" s="1142"/>
      <c r="T3" s="1143"/>
      <c r="U3" s="1144"/>
      <c r="V3" s="1142"/>
      <c r="W3" s="1143"/>
      <c r="X3" s="1144"/>
      <c r="Y3" s="1142"/>
      <c r="Z3" s="1143"/>
      <c r="AA3" s="1144"/>
      <c r="AB3" s="1142"/>
      <c r="AC3" s="1143"/>
      <c r="AD3" s="1144"/>
      <c r="AE3" s="1142"/>
      <c r="AF3" s="1143"/>
      <c r="AG3" s="1144"/>
      <c r="AH3" s="33"/>
      <c r="AI3" s="33"/>
      <c r="AJ3" s="1017"/>
      <c r="AK3" s="1142"/>
      <c r="AL3" s="1143"/>
      <c r="AM3" s="1144"/>
      <c r="AN3" s="1142"/>
      <c r="AO3" s="1143"/>
      <c r="AP3" s="1144"/>
      <c r="AQ3" s="1142"/>
      <c r="AR3" s="1143"/>
      <c r="AS3" s="1144"/>
      <c r="AT3" s="1142"/>
      <c r="AU3" s="1143"/>
      <c r="AV3" s="1144"/>
      <c r="AW3" s="1142"/>
      <c r="AX3" s="1143"/>
      <c r="AY3" s="1144"/>
      <c r="AZ3" s="1017"/>
      <c r="BA3" s="1142"/>
      <c r="BB3" s="1143"/>
      <c r="BC3" s="1144"/>
      <c r="BD3" s="1142"/>
      <c r="BE3" s="1143"/>
      <c r="BF3" s="1144"/>
      <c r="BG3" s="1142"/>
      <c r="BH3" s="1143"/>
      <c r="BI3" s="1144"/>
      <c r="BJ3" s="1142"/>
      <c r="BK3" s="1143"/>
      <c r="BL3" s="1144"/>
      <c r="BM3" s="1142"/>
      <c r="BN3" s="1143"/>
      <c r="BO3" s="1144"/>
      <c r="BP3" s="33"/>
      <c r="BQ3" s="33"/>
      <c r="BR3" s="1017"/>
      <c r="BS3" s="1142"/>
      <c r="BT3" s="1143"/>
      <c r="BU3" s="1144"/>
      <c r="BV3" s="1142"/>
      <c r="BW3" s="1143"/>
      <c r="BX3" s="1144"/>
      <c r="BY3" s="1142"/>
      <c r="BZ3" s="1143"/>
      <c r="CA3" s="1144"/>
      <c r="CB3" s="1142"/>
      <c r="CC3" s="1143"/>
      <c r="CD3" s="1144"/>
      <c r="CE3" s="1142"/>
      <c r="CF3" s="1143"/>
      <c r="CG3" s="1144"/>
      <c r="CH3" s="1017"/>
      <c r="CI3" s="1142"/>
      <c r="CJ3" s="1143"/>
      <c r="CK3" s="1144"/>
      <c r="CL3" s="1142"/>
      <c r="CM3" s="1143"/>
      <c r="CN3" s="1144"/>
      <c r="CO3" s="1142"/>
      <c r="CP3" s="1143"/>
      <c r="CQ3" s="1144"/>
      <c r="CR3" s="1142"/>
      <c r="CS3" s="1143"/>
      <c r="CT3" s="1144"/>
      <c r="CU3" s="1142"/>
      <c r="CV3" s="1143"/>
      <c r="CW3" s="1144"/>
      <c r="CX3" s="33"/>
      <c r="CY3" s="33"/>
      <c r="CZ3" s="1017"/>
      <c r="DA3" s="1142"/>
      <c r="DB3" s="1143"/>
      <c r="DC3" s="1144"/>
      <c r="DD3" s="1142"/>
      <c r="DE3" s="1143"/>
      <c r="DF3" s="1144"/>
      <c r="DG3" s="1142"/>
      <c r="DH3" s="1143"/>
      <c r="DI3" s="1144"/>
      <c r="DJ3" s="1142"/>
      <c r="DK3" s="1143"/>
      <c r="DL3" s="1144"/>
      <c r="DM3" s="1142"/>
      <c r="DN3" s="1143"/>
      <c r="DO3" s="1144"/>
      <c r="DP3" s="1017"/>
      <c r="DQ3" s="1153"/>
      <c r="DR3" s="1154"/>
      <c r="DS3" s="1155"/>
      <c r="DT3" s="1153"/>
      <c r="DU3" s="1154"/>
      <c r="DV3" s="1155"/>
      <c r="DW3" s="1153"/>
      <c r="DX3" s="1154"/>
      <c r="DY3" s="1155"/>
      <c r="DZ3" s="1153"/>
      <c r="EA3" s="1154"/>
      <c r="EB3" s="1155"/>
      <c r="EC3" s="1135"/>
      <c r="ED3" s="1136"/>
      <c r="EE3" s="1137"/>
    </row>
    <row r="4" spans="2:135" ht="15" customHeight="1">
      <c r="B4" s="1017"/>
      <c r="C4" s="13" t="s">
        <v>8</v>
      </c>
      <c r="D4" s="1138" t="s">
        <v>17</v>
      </c>
      <c r="E4" s="1086"/>
      <c r="F4" s="13" t="s">
        <v>8</v>
      </c>
      <c r="G4" s="1138" t="s">
        <v>17</v>
      </c>
      <c r="H4" s="1086"/>
      <c r="I4" s="13" t="s">
        <v>8</v>
      </c>
      <c r="J4" s="1138" t="s">
        <v>17</v>
      </c>
      <c r="K4" s="1086"/>
      <c r="L4" s="13" t="s">
        <v>8</v>
      </c>
      <c r="M4" s="1138" t="s">
        <v>17</v>
      </c>
      <c r="N4" s="1086"/>
      <c r="O4" s="13" t="s">
        <v>8</v>
      </c>
      <c r="P4" s="1138" t="s">
        <v>17</v>
      </c>
      <c r="Q4" s="1086"/>
      <c r="R4" s="1017"/>
      <c r="S4" s="13" t="s">
        <v>8</v>
      </c>
      <c r="T4" s="1138" t="s">
        <v>17</v>
      </c>
      <c r="U4" s="1086"/>
      <c r="V4" s="13" t="s">
        <v>8</v>
      </c>
      <c r="W4" s="1138" t="s">
        <v>17</v>
      </c>
      <c r="X4" s="1086"/>
      <c r="Y4" s="13" t="s">
        <v>8</v>
      </c>
      <c r="Z4" s="1138" t="s">
        <v>17</v>
      </c>
      <c r="AA4" s="1086"/>
      <c r="AB4" s="13" t="s">
        <v>8</v>
      </c>
      <c r="AC4" s="1138" t="s">
        <v>17</v>
      </c>
      <c r="AD4" s="1086"/>
      <c r="AE4" s="13" t="s">
        <v>8</v>
      </c>
      <c r="AF4" s="1138" t="s">
        <v>17</v>
      </c>
      <c r="AG4" s="1086"/>
      <c r="AH4" s="19"/>
      <c r="AI4" s="19"/>
      <c r="AJ4" s="1017"/>
      <c r="AK4" s="13" t="s">
        <v>8</v>
      </c>
      <c r="AL4" s="1138" t="s">
        <v>17</v>
      </c>
      <c r="AM4" s="1086"/>
      <c r="AN4" s="13" t="s">
        <v>8</v>
      </c>
      <c r="AO4" s="1138" t="s">
        <v>17</v>
      </c>
      <c r="AP4" s="1086"/>
      <c r="AQ4" s="13" t="s">
        <v>8</v>
      </c>
      <c r="AR4" s="1138" t="s">
        <v>17</v>
      </c>
      <c r="AS4" s="1086"/>
      <c r="AT4" s="13" t="s">
        <v>8</v>
      </c>
      <c r="AU4" s="1138" t="s">
        <v>17</v>
      </c>
      <c r="AV4" s="1086"/>
      <c r="AW4" s="13" t="s">
        <v>8</v>
      </c>
      <c r="AX4" s="1138" t="s">
        <v>17</v>
      </c>
      <c r="AY4" s="1086"/>
      <c r="AZ4" s="1017"/>
      <c r="BA4" s="13" t="s">
        <v>8</v>
      </c>
      <c r="BB4" s="1138" t="s">
        <v>17</v>
      </c>
      <c r="BC4" s="1086"/>
      <c r="BD4" s="13" t="s">
        <v>8</v>
      </c>
      <c r="BE4" s="1138" t="s">
        <v>17</v>
      </c>
      <c r="BF4" s="1086"/>
      <c r="BG4" s="13" t="s">
        <v>8</v>
      </c>
      <c r="BH4" s="1138" t="s">
        <v>17</v>
      </c>
      <c r="BI4" s="1086"/>
      <c r="BJ4" s="13" t="s">
        <v>8</v>
      </c>
      <c r="BK4" s="1138" t="s">
        <v>17</v>
      </c>
      <c r="BL4" s="1086"/>
      <c r="BM4" s="13" t="s">
        <v>8</v>
      </c>
      <c r="BN4" s="1138" t="s">
        <v>17</v>
      </c>
      <c r="BO4" s="1086"/>
      <c r="BP4" s="19"/>
      <c r="BQ4" s="19"/>
      <c r="BR4" s="1017"/>
      <c r="BS4" s="13" t="s">
        <v>8</v>
      </c>
      <c r="BT4" s="1138" t="s">
        <v>17</v>
      </c>
      <c r="BU4" s="1086"/>
      <c r="BV4" s="13" t="s">
        <v>8</v>
      </c>
      <c r="BW4" s="1138" t="s">
        <v>17</v>
      </c>
      <c r="BX4" s="1086"/>
      <c r="BY4" s="13" t="s">
        <v>8</v>
      </c>
      <c r="BZ4" s="1138" t="s">
        <v>17</v>
      </c>
      <c r="CA4" s="1086"/>
      <c r="CB4" s="13" t="s">
        <v>8</v>
      </c>
      <c r="CC4" s="1138" t="s">
        <v>17</v>
      </c>
      <c r="CD4" s="1086"/>
      <c r="CE4" s="13" t="s">
        <v>8</v>
      </c>
      <c r="CF4" s="1138" t="s">
        <v>17</v>
      </c>
      <c r="CG4" s="1086"/>
      <c r="CH4" s="1017"/>
      <c r="CI4" s="13" t="s">
        <v>8</v>
      </c>
      <c r="CJ4" s="1138" t="s">
        <v>17</v>
      </c>
      <c r="CK4" s="1086"/>
      <c r="CL4" s="13" t="s">
        <v>8</v>
      </c>
      <c r="CM4" s="1138" t="s">
        <v>17</v>
      </c>
      <c r="CN4" s="1086"/>
      <c r="CO4" s="13" t="s">
        <v>8</v>
      </c>
      <c r="CP4" s="1138" t="s">
        <v>17</v>
      </c>
      <c r="CQ4" s="1086"/>
      <c r="CR4" s="13" t="s">
        <v>8</v>
      </c>
      <c r="CS4" s="1138" t="s">
        <v>17</v>
      </c>
      <c r="CT4" s="1086"/>
      <c r="CU4" s="13" t="s">
        <v>8</v>
      </c>
      <c r="CV4" s="1138" t="s">
        <v>17</v>
      </c>
      <c r="CW4" s="1086"/>
      <c r="CX4" s="19"/>
      <c r="CY4" s="19"/>
      <c r="CZ4" s="1017"/>
      <c r="DA4" s="13" t="s">
        <v>8</v>
      </c>
      <c r="DB4" s="1138" t="s">
        <v>17</v>
      </c>
      <c r="DC4" s="1086"/>
      <c r="DD4" s="13" t="s">
        <v>8</v>
      </c>
      <c r="DE4" s="1138" t="s">
        <v>17</v>
      </c>
      <c r="DF4" s="1086"/>
      <c r="DG4" s="13" t="s">
        <v>8</v>
      </c>
      <c r="DH4" s="1138" t="s">
        <v>17</v>
      </c>
      <c r="DI4" s="1086"/>
      <c r="DJ4" s="13" t="s">
        <v>8</v>
      </c>
      <c r="DK4" s="1138" t="s">
        <v>17</v>
      </c>
      <c r="DL4" s="1086"/>
      <c r="DM4" s="13" t="s">
        <v>8</v>
      </c>
      <c r="DN4" s="1138" t="s">
        <v>17</v>
      </c>
      <c r="DO4" s="1086"/>
      <c r="DP4" s="1017"/>
      <c r="DQ4" s="277" t="s">
        <v>8</v>
      </c>
      <c r="DR4" s="1148" t="s">
        <v>17</v>
      </c>
      <c r="DS4" s="1149"/>
      <c r="DT4" s="277" t="s">
        <v>8</v>
      </c>
      <c r="DU4" s="1148" t="s">
        <v>17</v>
      </c>
      <c r="DV4" s="1149"/>
      <c r="DW4" s="277" t="s">
        <v>8</v>
      </c>
      <c r="DX4" s="1148" t="s">
        <v>17</v>
      </c>
      <c r="DY4" s="1149"/>
      <c r="DZ4" s="277" t="s">
        <v>8</v>
      </c>
      <c r="EA4" s="1148" t="s">
        <v>17</v>
      </c>
      <c r="EB4" s="1149"/>
      <c r="EC4" s="278" t="s">
        <v>21</v>
      </c>
      <c r="ED4" s="1148" t="s">
        <v>17</v>
      </c>
      <c r="EE4" s="1149"/>
    </row>
    <row r="5" spans="2:135" ht="15" customHeight="1" thickBot="1">
      <c r="B5" s="1018"/>
      <c r="C5" s="44"/>
      <c r="D5" s="4" t="s">
        <v>18</v>
      </c>
      <c r="E5" s="8" t="s">
        <v>19</v>
      </c>
      <c r="F5" s="44"/>
      <c r="G5" s="4" t="s">
        <v>18</v>
      </c>
      <c r="H5" s="8" t="s">
        <v>19</v>
      </c>
      <c r="I5" s="44"/>
      <c r="J5" s="4" t="s">
        <v>18</v>
      </c>
      <c r="K5" s="8" t="s">
        <v>19</v>
      </c>
      <c r="L5" s="44"/>
      <c r="M5" s="4" t="s">
        <v>18</v>
      </c>
      <c r="N5" s="8" t="s">
        <v>19</v>
      </c>
      <c r="O5" s="44"/>
      <c r="P5" s="4" t="s">
        <v>18</v>
      </c>
      <c r="Q5" s="8" t="s">
        <v>19</v>
      </c>
      <c r="R5" s="1018"/>
      <c r="S5" s="44"/>
      <c r="T5" s="4" t="s">
        <v>18</v>
      </c>
      <c r="U5" s="8" t="s">
        <v>19</v>
      </c>
      <c r="V5" s="44"/>
      <c r="W5" s="4" t="s">
        <v>18</v>
      </c>
      <c r="X5" s="8" t="s">
        <v>19</v>
      </c>
      <c r="Y5" s="44"/>
      <c r="Z5" s="4" t="s">
        <v>18</v>
      </c>
      <c r="AA5" s="8" t="s">
        <v>19</v>
      </c>
      <c r="AB5" s="44"/>
      <c r="AC5" s="4" t="s">
        <v>18</v>
      </c>
      <c r="AD5" s="8" t="s">
        <v>19</v>
      </c>
      <c r="AE5" s="44"/>
      <c r="AF5" s="4" t="s">
        <v>18</v>
      </c>
      <c r="AG5" s="8" t="s">
        <v>19</v>
      </c>
      <c r="AH5" s="19"/>
      <c r="AI5" s="19"/>
      <c r="AJ5" s="1018"/>
      <c r="AK5" s="44"/>
      <c r="AL5" s="4" t="s">
        <v>18</v>
      </c>
      <c r="AM5" s="8" t="s">
        <v>19</v>
      </c>
      <c r="AN5" s="44"/>
      <c r="AO5" s="4" t="s">
        <v>18</v>
      </c>
      <c r="AP5" s="8" t="s">
        <v>19</v>
      </c>
      <c r="AQ5" s="44"/>
      <c r="AR5" s="4" t="s">
        <v>18</v>
      </c>
      <c r="AS5" s="8" t="s">
        <v>19</v>
      </c>
      <c r="AT5" s="44"/>
      <c r="AU5" s="4" t="s">
        <v>18</v>
      </c>
      <c r="AV5" s="8" t="s">
        <v>19</v>
      </c>
      <c r="AW5" s="44"/>
      <c r="AX5" s="4" t="s">
        <v>18</v>
      </c>
      <c r="AY5" s="8" t="s">
        <v>19</v>
      </c>
      <c r="AZ5" s="1018"/>
      <c r="BA5" s="44"/>
      <c r="BB5" s="4" t="s">
        <v>18</v>
      </c>
      <c r="BC5" s="8" t="s">
        <v>19</v>
      </c>
      <c r="BD5" s="44"/>
      <c r="BE5" s="4" t="s">
        <v>18</v>
      </c>
      <c r="BF5" s="8" t="s">
        <v>19</v>
      </c>
      <c r="BG5" s="44"/>
      <c r="BH5" s="4" t="s">
        <v>18</v>
      </c>
      <c r="BI5" s="8" t="s">
        <v>19</v>
      </c>
      <c r="BJ5" s="44"/>
      <c r="BK5" s="4" t="s">
        <v>18</v>
      </c>
      <c r="BL5" s="8" t="s">
        <v>19</v>
      </c>
      <c r="BM5" s="44"/>
      <c r="BN5" s="4" t="s">
        <v>18</v>
      </c>
      <c r="BO5" s="8" t="s">
        <v>19</v>
      </c>
      <c r="BP5" s="19"/>
      <c r="BQ5" s="19"/>
      <c r="BR5" s="1018"/>
      <c r="BS5" s="44"/>
      <c r="BT5" s="4" t="s">
        <v>18</v>
      </c>
      <c r="BU5" s="8" t="s">
        <v>19</v>
      </c>
      <c r="BV5" s="44"/>
      <c r="BW5" s="4" t="s">
        <v>18</v>
      </c>
      <c r="BX5" s="8" t="s">
        <v>19</v>
      </c>
      <c r="BY5" s="44"/>
      <c r="BZ5" s="4" t="s">
        <v>18</v>
      </c>
      <c r="CA5" s="8" t="s">
        <v>19</v>
      </c>
      <c r="CB5" s="44"/>
      <c r="CC5" s="4" t="s">
        <v>18</v>
      </c>
      <c r="CD5" s="8" t="s">
        <v>19</v>
      </c>
      <c r="CE5" s="44"/>
      <c r="CF5" s="4" t="s">
        <v>18</v>
      </c>
      <c r="CG5" s="8" t="s">
        <v>19</v>
      </c>
      <c r="CH5" s="1018"/>
      <c r="CI5" s="44"/>
      <c r="CJ5" s="4" t="s">
        <v>18</v>
      </c>
      <c r="CK5" s="8" t="s">
        <v>19</v>
      </c>
      <c r="CL5" s="44"/>
      <c r="CM5" s="4" t="s">
        <v>18</v>
      </c>
      <c r="CN5" s="8" t="s">
        <v>19</v>
      </c>
      <c r="CO5" s="44"/>
      <c r="CP5" s="4" t="s">
        <v>18</v>
      </c>
      <c r="CQ5" s="8" t="s">
        <v>19</v>
      </c>
      <c r="CR5" s="44"/>
      <c r="CS5" s="4" t="s">
        <v>18</v>
      </c>
      <c r="CT5" s="8" t="s">
        <v>19</v>
      </c>
      <c r="CU5" s="44"/>
      <c r="CV5" s="4" t="s">
        <v>18</v>
      </c>
      <c r="CW5" s="8" t="s">
        <v>19</v>
      </c>
      <c r="CX5" s="19"/>
      <c r="CY5" s="19"/>
      <c r="CZ5" s="1018"/>
      <c r="DA5" s="44"/>
      <c r="DB5" s="4" t="s">
        <v>18</v>
      </c>
      <c r="DC5" s="8" t="s">
        <v>19</v>
      </c>
      <c r="DD5" s="44"/>
      <c r="DE5" s="4" t="s">
        <v>18</v>
      </c>
      <c r="DF5" s="8" t="s">
        <v>19</v>
      </c>
      <c r="DG5" s="44"/>
      <c r="DH5" s="4" t="s">
        <v>18</v>
      </c>
      <c r="DI5" s="8" t="s">
        <v>19</v>
      </c>
      <c r="DJ5" s="44"/>
      <c r="DK5" s="4" t="s">
        <v>18</v>
      </c>
      <c r="DL5" s="8" t="s">
        <v>19</v>
      </c>
      <c r="DM5" s="44"/>
      <c r="DN5" s="4" t="s">
        <v>18</v>
      </c>
      <c r="DO5" s="8" t="s">
        <v>19</v>
      </c>
      <c r="DP5" s="1018"/>
      <c r="DQ5" s="279"/>
      <c r="DR5" s="141" t="s">
        <v>18</v>
      </c>
      <c r="DS5" s="207" t="s">
        <v>19</v>
      </c>
      <c r="DT5" s="279"/>
      <c r="DU5" s="141" t="s">
        <v>18</v>
      </c>
      <c r="DV5" s="207" t="s">
        <v>19</v>
      </c>
      <c r="DW5" s="279"/>
      <c r="DX5" s="141" t="s">
        <v>18</v>
      </c>
      <c r="DY5" s="207" t="s">
        <v>19</v>
      </c>
      <c r="DZ5" s="279"/>
      <c r="EA5" s="141" t="s">
        <v>18</v>
      </c>
      <c r="EB5" s="207" t="s">
        <v>19</v>
      </c>
      <c r="EC5" s="279" t="str">
        <f>IF(กำหนดสอน!L2=0," ",กำหนดสอน!L2)</f>
        <v xml:space="preserve"> </v>
      </c>
      <c r="ED5" s="141" t="s">
        <v>18</v>
      </c>
      <c r="EE5" s="207" t="s">
        <v>19</v>
      </c>
    </row>
    <row r="6" spans="2:135" ht="15.2" customHeight="1">
      <c r="B6" s="25">
        <v>1</v>
      </c>
      <c r="C6" s="5"/>
      <c r="D6" s="34"/>
      <c r="E6" s="36"/>
      <c r="F6" s="5"/>
      <c r="G6" s="34"/>
      <c r="H6" s="36"/>
      <c r="I6" s="5"/>
      <c r="J6" s="34"/>
      <c r="K6" s="36"/>
      <c r="L6" s="5"/>
      <c r="M6" s="34"/>
      <c r="N6" s="36"/>
      <c r="O6" s="5"/>
      <c r="P6" s="34"/>
      <c r="Q6" s="36"/>
      <c r="R6" s="25">
        <v>1</v>
      </c>
      <c r="S6" s="5"/>
      <c r="T6" s="34"/>
      <c r="U6" s="36"/>
      <c r="V6" s="5"/>
      <c r="W6" s="34"/>
      <c r="X6" s="36"/>
      <c r="Y6" s="5"/>
      <c r="Z6" s="34"/>
      <c r="AA6" s="36"/>
      <c r="AB6" s="5"/>
      <c r="AC6" s="34"/>
      <c r="AD6" s="36"/>
      <c r="AE6" s="5"/>
      <c r="AF6" s="34"/>
      <c r="AG6" s="36"/>
      <c r="AH6" s="77"/>
      <c r="AI6" s="77"/>
      <c r="AJ6" s="25">
        <v>1</v>
      </c>
      <c r="AK6" s="5"/>
      <c r="AL6" s="34"/>
      <c r="AM6" s="36"/>
      <c r="AN6" s="5"/>
      <c r="AO6" s="34"/>
      <c r="AP6" s="36"/>
      <c r="AQ6" s="5"/>
      <c r="AR6" s="34"/>
      <c r="AS6" s="36"/>
      <c r="AT6" s="5"/>
      <c r="AU6" s="34"/>
      <c r="AV6" s="36"/>
      <c r="AW6" s="5"/>
      <c r="AX6" s="34"/>
      <c r="AY6" s="36"/>
      <c r="AZ6" s="25">
        <v>1</v>
      </c>
      <c r="BA6" s="5"/>
      <c r="BB6" s="34"/>
      <c r="BC6" s="36"/>
      <c r="BD6" s="5"/>
      <c r="BE6" s="34"/>
      <c r="BF6" s="36"/>
      <c r="BG6" s="5"/>
      <c r="BH6" s="34"/>
      <c r="BI6" s="36"/>
      <c r="BJ6" s="5"/>
      <c r="BK6" s="34"/>
      <c r="BL6" s="36"/>
      <c r="BM6" s="5"/>
      <c r="BN6" s="34"/>
      <c r="BO6" s="36"/>
      <c r="BP6" s="77"/>
      <c r="BQ6" s="77"/>
      <c r="BR6" s="25">
        <v>1</v>
      </c>
      <c r="BS6" s="5"/>
      <c r="BT6" s="34"/>
      <c r="BU6" s="36"/>
      <c r="BV6" s="5"/>
      <c r="BW6" s="34"/>
      <c r="BX6" s="36"/>
      <c r="BY6" s="5"/>
      <c r="BZ6" s="34"/>
      <c r="CA6" s="36"/>
      <c r="CB6" s="5"/>
      <c r="CC6" s="34"/>
      <c r="CD6" s="36"/>
      <c r="CE6" s="5"/>
      <c r="CF6" s="34"/>
      <c r="CG6" s="36"/>
      <c r="CH6" s="25">
        <v>1</v>
      </c>
      <c r="CI6" s="5"/>
      <c r="CJ6" s="34"/>
      <c r="CK6" s="36"/>
      <c r="CL6" s="5"/>
      <c r="CM6" s="34"/>
      <c r="CN6" s="36"/>
      <c r="CO6" s="5"/>
      <c r="CP6" s="34"/>
      <c r="CQ6" s="36"/>
      <c r="CR6" s="5"/>
      <c r="CS6" s="34"/>
      <c r="CT6" s="36"/>
      <c r="CU6" s="5"/>
      <c r="CV6" s="34"/>
      <c r="CW6" s="36"/>
      <c r="CX6" s="77"/>
      <c r="CY6" s="77"/>
      <c r="CZ6" s="25">
        <v>1</v>
      </c>
      <c r="DA6" s="5"/>
      <c r="DB6" s="34"/>
      <c r="DC6" s="36"/>
      <c r="DD6" s="5"/>
      <c r="DE6" s="34"/>
      <c r="DF6" s="36"/>
      <c r="DG6" s="5"/>
      <c r="DH6" s="34"/>
      <c r="DI6" s="36"/>
      <c r="DJ6" s="5"/>
      <c r="DK6" s="34"/>
      <c r="DL6" s="35"/>
      <c r="DM6" s="5"/>
      <c r="DN6" s="34"/>
      <c r="DO6" s="36"/>
      <c r="DP6" s="25">
        <v>1</v>
      </c>
      <c r="DQ6" s="103"/>
      <c r="DR6" s="280"/>
      <c r="DS6" s="281"/>
      <c r="DT6" s="103"/>
      <c r="DU6" s="280"/>
      <c r="DV6" s="281"/>
      <c r="DW6" s="103"/>
      <c r="DX6" s="280"/>
      <c r="DY6" s="281"/>
      <c r="DZ6" s="103"/>
      <c r="EA6" s="280"/>
      <c r="EB6" s="282"/>
      <c r="EC6" s="259" t="str">
        <f>IF(เวลาเรียน!C6=0," ",IF(ตัวชี้วัด!$EC$5=" "," ",ลับ!EV6))</f>
        <v xml:space="preserve"> </v>
      </c>
      <c r="ED6" s="258" t="str">
        <f>IF(EC6=" "," ",IF(EC6=$EC$5,"/"," "))</f>
        <v xml:space="preserve"> </v>
      </c>
      <c r="EE6" s="283" t="str">
        <f t="shared" ref="EE6:EE11" si="0">IF(EC6=" "," ",IF(EC6&lt;$EC$5,"/"," "))</f>
        <v xml:space="preserve"> </v>
      </c>
    </row>
    <row r="7" spans="2:135" ht="15.2" customHeight="1">
      <c r="B7" s="26">
        <v>2</v>
      </c>
      <c r="C7" s="6"/>
      <c r="D7" s="37"/>
      <c r="E7" s="39"/>
      <c r="F7" s="6"/>
      <c r="G7" s="37"/>
      <c r="H7" s="39"/>
      <c r="I7" s="6"/>
      <c r="J7" s="37"/>
      <c r="K7" s="39"/>
      <c r="L7" s="6"/>
      <c r="M7" s="37"/>
      <c r="N7" s="39"/>
      <c r="O7" s="6"/>
      <c r="P7" s="37"/>
      <c r="Q7" s="39"/>
      <c r="R7" s="26">
        <v>2</v>
      </c>
      <c r="S7" s="6"/>
      <c r="T7" s="37"/>
      <c r="U7" s="39"/>
      <c r="V7" s="6"/>
      <c r="W7" s="37"/>
      <c r="X7" s="39"/>
      <c r="Y7" s="6"/>
      <c r="Z7" s="37"/>
      <c r="AA7" s="39"/>
      <c r="AB7" s="6"/>
      <c r="AC7" s="37"/>
      <c r="AD7" s="39"/>
      <c r="AE7" s="6"/>
      <c r="AF7" s="37"/>
      <c r="AG7" s="39"/>
      <c r="AH7" s="77"/>
      <c r="AI7" s="77"/>
      <c r="AJ7" s="26">
        <v>2</v>
      </c>
      <c r="AK7" s="6"/>
      <c r="AL7" s="37"/>
      <c r="AM7" s="39"/>
      <c r="AN7" s="6"/>
      <c r="AO7" s="37"/>
      <c r="AP7" s="39"/>
      <c r="AQ7" s="6"/>
      <c r="AR7" s="37"/>
      <c r="AS7" s="39"/>
      <c r="AT7" s="6"/>
      <c r="AU7" s="37"/>
      <c r="AV7" s="39"/>
      <c r="AW7" s="6"/>
      <c r="AX7" s="37"/>
      <c r="AY7" s="39"/>
      <c r="AZ7" s="26">
        <v>2</v>
      </c>
      <c r="BA7" s="6"/>
      <c r="BB7" s="37"/>
      <c r="BC7" s="39"/>
      <c r="BD7" s="6"/>
      <c r="BE7" s="37"/>
      <c r="BF7" s="39"/>
      <c r="BG7" s="6"/>
      <c r="BH7" s="37"/>
      <c r="BI7" s="39"/>
      <c r="BJ7" s="6"/>
      <c r="BK7" s="37"/>
      <c r="BL7" s="39"/>
      <c r="BM7" s="6"/>
      <c r="BN7" s="37"/>
      <c r="BO7" s="39"/>
      <c r="BP7" s="77"/>
      <c r="BQ7" s="77"/>
      <c r="BR7" s="26">
        <v>2</v>
      </c>
      <c r="BS7" s="6"/>
      <c r="BT7" s="37"/>
      <c r="BU7" s="39"/>
      <c r="BV7" s="6"/>
      <c r="BW7" s="37"/>
      <c r="BX7" s="39"/>
      <c r="BY7" s="6"/>
      <c r="BZ7" s="37"/>
      <c r="CA7" s="39"/>
      <c r="CB7" s="6"/>
      <c r="CC7" s="37"/>
      <c r="CD7" s="39"/>
      <c r="CE7" s="6"/>
      <c r="CF7" s="37"/>
      <c r="CG7" s="39"/>
      <c r="CH7" s="26">
        <v>2</v>
      </c>
      <c r="CI7" s="6"/>
      <c r="CJ7" s="37"/>
      <c r="CK7" s="39"/>
      <c r="CL7" s="6"/>
      <c r="CM7" s="37"/>
      <c r="CN7" s="39"/>
      <c r="CO7" s="6"/>
      <c r="CP7" s="37"/>
      <c r="CQ7" s="39"/>
      <c r="CR7" s="6"/>
      <c r="CS7" s="37"/>
      <c r="CT7" s="39"/>
      <c r="CU7" s="6"/>
      <c r="CV7" s="37"/>
      <c r="CW7" s="39"/>
      <c r="CX7" s="77"/>
      <c r="CY7" s="77"/>
      <c r="CZ7" s="26">
        <v>2</v>
      </c>
      <c r="DA7" s="6"/>
      <c r="DB7" s="37"/>
      <c r="DC7" s="39"/>
      <c r="DD7" s="6"/>
      <c r="DE7" s="37"/>
      <c r="DF7" s="39"/>
      <c r="DG7" s="6"/>
      <c r="DH7" s="37"/>
      <c r="DI7" s="39"/>
      <c r="DJ7" s="6"/>
      <c r="DK7" s="37"/>
      <c r="DL7" s="38"/>
      <c r="DM7" s="6"/>
      <c r="DN7" s="37"/>
      <c r="DO7" s="39"/>
      <c r="DP7" s="26">
        <v>2</v>
      </c>
      <c r="DQ7" s="106"/>
      <c r="DR7" s="284"/>
      <c r="DS7" s="285"/>
      <c r="DT7" s="106"/>
      <c r="DU7" s="284"/>
      <c r="DV7" s="285"/>
      <c r="DW7" s="106"/>
      <c r="DX7" s="284"/>
      <c r="DY7" s="285"/>
      <c r="DZ7" s="106"/>
      <c r="EA7" s="284"/>
      <c r="EB7" s="286"/>
      <c r="EC7" s="264" t="str">
        <f>IF(เวลาเรียน!C7=0," ",IF(ตัวชี้วัด!$EC$5=" "," ",ลับ!EV7))</f>
        <v xml:space="preserve"> </v>
      </c>
      <c r="ED7" s="263" t="str">
        <f t="shared" ref="ED7:ED55" si="1">IF(EC7=" "," ",IF(EC7=$EC$5,"/"," "))</f>
        <v xml:space="preserve"> </v>
      </c>
      <c r="EE7" s="287" t="str">
        <f t="shared" si="0"/>
        <v xml:space="preserve"> </v>
      </c>
    </row>
    <row r="8" spans="2:135" ht="15.2" customHeight="1">
      <c r="B8" s="26">
        <v>3</v>
      </c>
      <c r="C8" s="6"/>
      <c r="D8" s="37"/>
      <c r="E8" s="39"/>
      <c r="F8" s="6"/>
      <c r="G8" s="37"/>
      <c r="H8" s="39"/>
      <c r="I8" s="6"/>
      <c r="J8" s="37"/>
      <c r="K8" s="39"/>
      <c r="L8" s="6"/>
      <c r="M8" s="37"/>
      <c r="N8" s="39"/>
      <c r="O8" s="6"/>
      <c r="P8" s="37"/>
      <c r="Q8" s="39"/>
      <c r="R8" s="26">
        <v>3</v>
      </c>
      <c r="S8" s="6"/>
      <c r="T8" s="37"/>
      <c r="U8" s="39"/>
      <c r="V8" s="6"/>
      <c r="W8" s="37"/>
      <c r="X8" s="39"/>
      <c r="Y8" s="6"/>
      <c r="Z8" s="37"/>
      <c r="AA8" s="39"/>
      <c r="AB8" s="6"/>
      <c r="AC8" s="37"/>
      <c r="AD8" s="39"/>
      <c r="AE8" s="6"/>
      <c r="AF8" s="37"/>
      <c r="AG8" s="39"/>
      <c r="AH8" s="77"/>
      <c r="AI8" s="77"/>
      <c r="AJ8" s="26">
        <v>3</v>
      </c>
      <c r="AK8" s="6"/>
      <c r="AL8" s="37"/>
      <c r="AM8" s="39"/>
      <c r="AN8" s="6"/>
      <c r="AO8" s="37"/>
      <c r="AP8" s="39"/>
      <c r="AQ8" s="6"/>
      <c r="AR8" s="37"/>
      <c r="AS8" s="39"/>
      <c r="AT8" s="6"/>
      <c r="AU8" s="37"/>
      <c r="AV8" s="39"/>
      <c r="AW8" s="6"/>
      <c r="AX8" s="37"/>
      <c r="AY8" s="39"/>
      <c r="AZ8" s="26">
        <v>3</v>
      </c>
      <c r="BA8" s="6"/>
      <c r="BB8" s="37"/>
      <c r="BC8" s="39"/>
      <c r="BD8" s="6"/>
      <c r="BE8" s="37"/>
      <c r="BF8" s="39"/>
      <c r="BG8" s="6"/>
      <c r="BH8" s="37"/>
      <c r="BI8" s="39"/>
      <c r="BJ8" s="6"/>
      <c r="BK8" s="37"/>
      <c r="BL8" s="39"/>
      <c r="BM8" s="6"/>
      <c r="BN8" s="37"/>
      <c r="BO8" s="39"/>
      <c r="BP8" s="77"/>
      <c r="BQ8" s="77"/>
      <c r="BR8" s="26">
        <v>3</v>
      </c>
      <c r="BS8" s="6"/>
      <c r="BT8" s="37"/>
      <c r="BU8" s="39"/>
      <c r="BV8" s="6"/>
      <c r="BW8" s="37"/>
      <c r="BX8" s="39"/>
      <c r="BY8" s="6"/>
      <c r="BZ8" s="37"/>
      <c r="CA8" s="39"/>
      <c r="CB8" s="6"/>
      <c r="CC8" s="37"/>
      <c r="CD8" s="39"/>
      <c r="CE8" s="6"/>
      <c r="CF8" s="37"/>
      <c r="CG8" s="39"/>
      <c r="CH8" s="26">
        <v>3</v>
      </c>
      <c r="CI8" s="6"/>
      <c r="CJ8" s="37"/>
      <c r="CK8" s="39"/>
      <c r="CL8" s="6"/>
      <c r="CM8" s="37"/>
      <c r="CN8" s="39"/>
      <c r="CO8" s="6"/>
      <c r="CP8" s="37"/>
      <c r="CQ8" s="39"/>
      <c r="CR8" s="6"/>
      <c r="CS8" s="37"/>
      <c r="CT8" s="39"/>
      <c r="CU8" s="6"/>
      <c r="CV8" s="37"/>
      <c r="CW8" s="39"/>
      <c r="CX8" s="77"/>
      <c r="CY8" s="77"/>
      <c r="CZ8" s="26">
        <v>3</v>
      </c>
      <c r="DA8" s="6"/>
      <c r="DB8" s="37"/>
      <c r="DC8" s="39"/>
      <c r="DD8" s="6"/>
      <c r="DE8" s="37"/>
      <c r="DF8" s="39"/>
      <c r="DG8" s="6"/>
      <c r="DH8" s="37"/>
      <c r="DI8" s="39"/>
      <c r="DJ8" s="6"/>
      <c r="DK8" s="37"/>
      <c r="DL8" s="38"/>
      <c r="DM8" s="6"/>
      <c r="DN8" s="37"/>
      <c r="DO8" s="39"/>
      <c r="DP8" s="26">
        <v>3</v>
      </c>
      <c r="DQ8" s="106"/>
      <c r="DR8" s="284"/>
      <c r="DS8" s="285"/>
      <c r="DT8" s="106"/>
      <c r="DU8" s="284"/>
      <c r="DV8" s="285"/>
      <c r="DW8" s="106"/>
      <c r="DX8" s="284"/>
      <c r="DY8" s="285"/>
      <c r="DZ8" s="106"/>
      <c r="EA8" s="284"/>
      <c r="EB8" s="286"/>
      <c r="EC8" s="264" t="str">
        <f>IF(เวลาเรียน!C8=0," ",IF(ตัวชี้วัด!$EC$5=" "," ",ลับ!EV8))</f>
        <v xml:space="preserve"> </v>
      </c>
      <c r="ED8" s="263" t="str">
        <f t="shared" si="1"/>
        <v xml:space="preserve"> </v>
      </c>
      <c r="EE8" s="287" t="str">
        <f t="shared" si="0"/>
        <v xml:space="preserve"> </v>
      </c>
    </row>
    <row r="9" spans="2:135" ht="15.2" customHeight="1">
      <c r="B9" s="26">
        <v>4</v>
      </c>
      <c r="C9" s="6"/>
      <c r="D9" s="37"/>
      <c r="E9" s="39"/>
      <c r="F9" s="6"/>
      <c r="G9" s="37"/>
      <c r="H9" s="39"/>
      <c r="I9" s="6"/>
      <c r="J9" s="37"/>
      <c r="K9" s="39"/>
      <c r="L9" s="6"/>
      <c r="M9" s="37"/>
      <c r="N9" s="39"/>
      <c r="O9" s="6"/>
      <c r="P9" s="37"/>
      <c r="Q9" s="39"/>
      <c r="R9" s="26">
        <v>4</v>
      </c>
      <c r="S9" s="6"/>
      <c r="T9" s="37"/>
      <c r="U9" s="39"/>
      <c r="V9" s="6"/>
      <c r="W9" s="37"/>
      <c r="X9" s="39"/>
      <c r="Y9" s="6"/>
      <c r="Z9" s="37"/>
      <c r="AA9" s="39"/>
      <c r="AB9" s="6"/>
      <c r="AC9" s="37"/>
      <c r="AD9" s="39"/>
      <c r="AE9" s="6"/>
      <c r="AF9" s="37"/>
      <c r="AG9" s="39"/>
      <c r="AH9" s="77"/>
      <c r="AI9" s="77"/>
      <c r="AJ9" s="26">
        <v>4</v>
      </c>
      <c r="AK9" s="6"/>
      <c r="AL9" s="37"/>
      <c r="AM9" s="39"/>
      <c r="AN9" s="6"/>
      <c r="AO9" s="37"/>
      <c r="AP9" s="39"/>
      <c r="AQ9" s="6"/>
      <c r="AR9" s="37"/>
      <c r="AS9" s="39"/>
      <c r="AT9" s="6"/>
      <c r="AU9" s="37"/>
      <c r="AV9" s="39"/>
      <c r="AW9" s="6"/>
      <c r="AX9" s="37"/>
      <c r="AY9" s="39"/>
      <c r="AZ9" s="26">
        <v>4</v>
      </c>
      <c r="BA9" s="6"/>
      <c r="BB9" s="37"/>
      <c r="BC9" s="39"/>
      <c r="BD9" s="6"/>
      <c r="BE9" s="37"/>
      <c r="BF9" s="39"/>
      <c r="BG9" s="6"/>
      <c r="BH9" s="37"/>
      <c r="BI9" s="39"/>
      <c r="BJ9" s="6"/>
      <c r="BK9" s="37"/>
      <c r="BL9" s="39"/>
      <c r="BM9" s="6"/>
      <c r="BN9" s="37"/>
      <c r="BO9" s="39"/>
      <c r="BP9" s="77"/>
      <c r="BQ9" s="77"/>
      <c r="BR9" s="26">
        <v>4</v>
      </c>
      <c r="BS9" s="6"/>
      <c r="BT9" s="37"/>
      <c r="BU9" s="39"/>
      <c r="BV9" s="6"/>
      <c r="BW9" s="37"/>
      <c r="BX9" s="39"/>
      <c r="BY9" s="6"/>
      <c r="BZ9" s="37"/>
      <c r="CA9" s="39"/>
      <c r="CB9" s="6"/>
      <c r="CC9" s="37"/>
      <c r="CD9" s="39"/>
      <c r="CE9" s="6"/>
      <c r="CF9" s="37"/>
      <c r="CG9" s="39"/>
      <c r="CH9" s="26">
        <v>4</v>
      </c>
      <c r="CI9" s="6"/>
      <c r="CJ9" s="37"/>
      <c r="CK9" s="39"/>
      <c r="CL9" s="6"/>
      <c r="CM9" s="37"/>
      <c r="CN9" s="39"/>
      <c r="CO9" s="6"/>
      <c r="CP9" s="37"/>
      <c r="CQ9" s="39"/>
      <c r="CR9" s="6"/>
      <c r="CS9" s="37"/>
      <c r="CT9" s="39"/>
      <c r="CU9" s="6"/>
      <c r="CV9" s="37"/>
      <c r="CW9" s="39"/>
      <c r="CX9" s="77"/>
      <c r="CY9" s="77"/>
      <c r="CZ9" s="26">
        <v>4</v>
      </c>
      <c r="DA9" s="6"/>
      <c r="DB9" s="37"/>
      <c r="DC9" s="39"/>
      <c r="DD9" s="6"/>
      <c r="DE9" s="37"/>
      <c r="DF9" s="39"/>
      <c r="DG9" s="6"/>
      <c r="DH9" s="37"/>
      <c r="DI9" s="39"/>
      <c r="DJ9" s="6"/>
      <c r="DK9" s="37"/>
      <c r="DL9" s="38"/>
      <c r="DM9" s="6"/>
      <c r="DN9" s="37"/>
      <c r="DO9" s="39"/>
      <c r="DP9" s="26">
        <v>4</v>
      </c>
      <c r="DQ9" s="106"/>
      <c r="DR9" s="284"/>
      <c r="DS9" s="285"/>
      <c r="DT9" s="106"/>
      <c r="DU9" s="284"/>
      <c r="DV9" s="285"/>
      <c r="DW9" s="106"/>
      <c r="DX9" s="284"/>
      <c r="DY9" s="285"/>
      <c r="DZ9" s="106"/>
      <c r="EA9" s="284"/>
      <c r="EB9" s="286"/>
      <c r="EC9" s="264" t="str">
        <f>IF(เวลาเรียน!C9=0," ",IF(ตัวชี้วัด!$EC$5=" "," ",ลับ!EV9))</f>
        <v xml:space="preserve"> </v>
      </c>
      <c r="ED9" s="263" t="str">
        <f t="shared" si="1"/>
        <v xml:space="preserve"> </v>
      </c>
      <c r="EE9" s="287" t="str">
        <f t="shared" si="0"/>
        <v xml:space="preserve"> </v>
      </c>
    </row>
    <row r="10" spans="2:135" ht="15.2" customHeight="1" thickBot="1">
      <c r="B10" s="27">
        <v>5</v>
      </c>
      <c r="C10" s="7"/>
      <c r="D10" s="40"/>
      <c r="E10" s="42"/>
      <c r="F10" s="7"/>
      <c r="G10" s="40"/>
      <c r="H10" s="42"/>
      <c r="I10" s="7"/>
      <c r="J10" s="40"/>
      <c r="K10" s="42"/>
      <c r="L10" s="7"/>
      <c r="M10" s="40"/>
      <c r="N10" s="42"/>
      <c r="O10" s="7"/>
      <c r="P10" s="40"/>
      <c r="Q10" s="42"/>
      <c r="R10" s="27">
        <v>5</v>
      </c>
      <c r="S10" s="7"/>
      <c r="T10" s="40"/>
      <c r="U10" s="42"/>
      <c r="V10" s="7"/>
      <c r="W10" s="40"/>
      <c r="X10" s="42"/>
      <c r="Y10" s="7"/>
      <c r="Z10" s="40"/>
      <c r="AA10" s="42"/>
      <c r="AB10" s="7"/>
      <c r="AC10" s="40"/>
      <c r="AD10" s="42"/>
      <c r="AE10" s="7"/>
      <c r="AF10" s="40"/>
      <c r="AG10" s="42"/>
      <c r="AH10" s="77"/>
      <c r="AI10" s="77"/>
      <c r="AJ10" s="27">
        <v>5</v>
      </c>
      <c r="AK10" s="7"/>
      <c r="AL10" s="40"/>
      <c r="AM10" s="42"/>
      <c r="AN10" s="7"/>
      <c r="AO10" s="40"/>
      <c r="AP10" s="42"/>
      <c r="AQ10" s="7"/>
      <c r="AR10" s="40"/>
      <c r="AS10" s="42"/>
      <c r="AT10" s="7"/>
      <c r="AU10" s="40"/>
      <c r="AV10" s="42"/>
      <c r="AW10" s="7"/>
      <c r="AX10" s="40"/>
      <c r="AY10" s="42"/>
      <c r="AZ10" s="27">
        <v>5</v>
      </c>
      <c r="BA10" s="7"/>
      <c r="BB10" s="40"/>
      <c r="BC10" s="42"/>
      <c r="BD10" s="7"/>
      <c r="BE10" s="40"/>
      <c r="BF10" s="42"/>
      <c r="BG10" s="7"/>
      <c r="BH10" s="40"/>
      <c r="BI10" s="42"/>
      <c r="BJ10" s="7"/>
      <c r="BK10" s="40"/>
      <c r="BL10" s="42"/>
      <c r="BM10" s="7"/>
      <c r="BN10" s="40"/>
      <c r="BO10" s="42"/>
      <c r="BP10" s="77"/>
      <c r="BQ10" s="77"/>
      <c r="BR10" s="27">
        <v>5</v>
      </c>
      <c r="BS10" s="7"/>
      <c r="BT10" s="40"/>
      <c r="BU10" s="42"/>
      <c r="BV10" s="7"/>
      <c r="BW10" s="40"/>
      <c r="BX10" s="42"/>
      <c r="BY10" s="7"/>
      <c r="BZ10" s="40"/>
      <c r="CA10" s="42"/>
      <c r="CB10" s="7"/>
      <c r="CC10" s="40"/>
      <c r="CD10" s="42"/>
      <c r="CE10" s="7"/>
      <c r="CF10" s="40"/>
      <c r="CG10" s="42"/>
      <c r="CH10" s="27">
        <v>5</v>
      </c>
      <c r="CI10" s="7"/>
      <c r="CJ10" s="40"/>
      <c r="CK10" s="42"/>
      <c r="CL10" s="7"/>
      <c r="CM10" s="40"/>
      <c r="CN10" s="42"/>
      <c r="CO10" s="7"/>
      <c r="CP10" s="40"/>
      <c r="CQ10" s="42"/>
      <c r="CR10" s="7"/>
      <c r="CS10" s="40"/>
      <c r="CT10" s="42"/>
      <c r="CU10" s="7"/>
      <c r="CV10" s="40"/>
      <c r="CW10" s="42"/>
      <c r="CX10" s="77"/>
      <c r="CY10" s="77"/>
      <c r="CZ10" s="27">
        <v>5</v>
      </c>
      <c r="DA10" s="7"/>
      <c r="DB10" s="40"/>
      <c r="DC10" s="42"/>
      <c r="DD10" s="7"/>
      <c r="DE10" s="40"/>
      <c r="DF10" s="42"/>
      <c r="DG10" s="7"/>
      <c r="DH10" s="40"/>
      <c r="DI10" s="42"/>
      <c r="DJ10" s="7"/>
      <c r="DK10" s="40"/>
      <c r="DL10" s="41"/>
      <c r="DM10" s="7"/>
      <c r="DN10" s="40"/>
      <c r="DO10" s="42"/>
      <c r="DP10" s="27">
        <v>5</v>
      </c>
      <c r="DQ10" s="109"/>
      <c r="DR10" s="288"/>
      <c r="DS10" s="289"/>
      <c r="DT10" s="109"/>
      <c r="DU10" s="288"/>
      <c r="DV10" s="289"/>
      <c r="DW10" s="109"/>
      <c r="DX10" s="288"/>
      <c r="DY10" s="289"/>
      <c r="DZ10" s="109"/>
      <c r="EA10" s="288"/>
      <c r="EB10" s="290"/>
      <c r="EC10" s="267" t="str">
        <f>IF(เวลาเรียน!C10=0," ",IF(ตัวชี้วัด!$EC$5=" "," ",ลับ!EV10))</f>
        <v xml:space="preserve"> </v>
      </c>
      <c r="ED10" s="273" t="str">
        <f t="shared" si="1"/>
        <v xml:space="preserve"> </v>
      </c>
      <c r="EE10" s="291" t="str">
        <f t="shared" si="0"/>
        <v xml:space="preserve"> </v>
      </c>
    </row>
    <row r="11" spans="2:135" ht="15.2" customHeight="1">
      <c r="B11" s="43">
        <v>6</v>
      </c>
      <c r="C11" s="9"/>
      <c r="D11" s="45"/>
      <c r="E11" s="46"/>
      <c r="F11" s="9"/>
      <c r="G11" s="45"/>
      <c r="H11" s="46"/>
      <c r="I11" s="9"/>
      <c r="J11" s="45"/>
      <c r="K11" s="46"/>
      <c r="L11" s="9"/>
      <c r="M11" s="45"/>
      <c r="N11" s="46"/>
      <c r="O11" s="9"/>
      <c r="P11" s="45"/>
      <c r="Q11" s="46"/>
      <c r="R11" s="43">
        <v>6</v>
      </c>
      <c r="S11" s="9"/>
      <c r="T11" s="45"/>
      <c r="U11" s="46"/>
      <c r="V11" s="9"/>
      <c r="W11" s="45"/>
      <c r="X11" s="46"/>
      <c r="Y11" s="9"/>
      <c r="Z11" s="45"/>
      <c r="AA11" s="46"/>
      <c r="AB11" s="9"/>
      <c r="AC11" s="45"/>
      <c r="AD11" s="46"/>
      <c r="AE11" s="9"/>
      <c r="AF11" s="45"/>
      <c r="AG11" s="46"/>
      <c r="AH11" s="77"/>
      <c r="AI11" s="77"/>
      <c r="AJ11" s="43">
        <v>6</v>
      </c>
      <c r="AK11" s="9"/>
      <c r="AL11" s="45"/>
      <c r="AM11" s="46"/>
      <c r="AN11" s="9"/>
      <c r="AO11" s="45"/>
      <c r="AP11" s="46"/>
      <c r="AQ11" s="9"/>
      <c r="AR11" s="45"/>
      <c r="AS11" s="46"/>
      <c r="AT11" s="9"/>
      <c r="AU11" s="45"/>
      <c r="AV11" s="46"/>
      <c r="AW11" s="9"/>
      <c r="AX11" s="45"/>
      <c r="AY11" s="46"/>
      <c r="AZ11" s="43">
        <v>6</v>
      </c>
      <c r="BA11" s="9"/>
      <c r="BB11" s="45"/>
      <c r="BC11" s="46"/>
      <c r="BD11" s="9"/>
      <c r="BE11" s="45"/>
      <c r="BF11" s="46"/>
      <c r="BG11" s="9"/>
      <c r="BH11" s="45"/>
      <c r="BI11" s="46"/>
      <c r="BJ11" s="9"/>
      <c r="BK11" s="45"/>
      <c r="BL11" s="46"/>
      <c r="BM11" s="9"/>
      <c r="BN11" s="45"/>
      <c r="BO11" s="46"/>
      <c r="BP11" s="77"/>
      <c r="BQ11" s="77"/>
      <c r="BR11" s="43">
        <v>6</v>
      </c>
      <c r="BS11" s="9"/>
      <c r="BT11" s="45"/>
      <c r="BU11" s="46"/>
      <c r="BV11" s="9"/>
      <c r="BW11" s="45"/>
      <c r="BX11" s="46"/>
      <c r="BY11" s="9"/>
      <c r="BZ11" s="45"/>
      <c r="CA11" s="46"/>
      <c r="CB11" s="9"/>
      <c r="CC11" s="45"/>
      <c r="CD11" s="46"/>
      <c r="CE11" s="9"/>
      <c r="CF11" s="45"/>
      <c r="CG11" s="46"/>
      <c r="CH11" s="43">
        <v>6</v>
      </c>
      <c r="CI11" s="9"/>
      <c r="CJ11" s="45"/>
      <c r="CK11" s="46"/>
      <c r="CL11" s="9"/>
      <c r="CM11" s="45"/>
      <c r="CN11" s="46"/>
      <c r="CO11" s="9"/>
      <c r="CP11" s="45"/>
      <c r="CQ11" s="46"/>
      <c r="CR11" s="9"/>
      <c r="CS11" s="45"/>
      <c r="CT11" s="46"/>
      <c r="CU11" s="9"/>
      <c r="CV11" s="45"/>
      <c r="CW11" s="46"/>
      <c r="CX11" s="77"/>
      <c r="CY11" s="77"/>
      <c r="CZ11" s="43">
        <v>6</v>
      </c>
      <c r="DA11" s="9"/>
      <c r="DB11" s="45"/>
      <c r="DC11" s="46"/>
      <c r="DD11" s="9"/>
      <c r="DE11" s="45"/>
      <c r="DF11" s="46"/>
      <c r="DG11" s="9"/>
      <c r="DH11" s="45"/>
      <c r="DI11" s="46"/>
      <c r="DJ11" s="9"/>
      <c r="DK11" s="45"/>
      <c r="DL11" s="46"/>
      <c r="DM11" s="9"/>
      <c r="DN11" s="45"/>
      <c r="DO11" s="46"/>
      <c r="DP11" s="43">
        <v>6</v>
      </c>
      <c r="DQ11" s="121"/>
      <c r="DR11" s="292"/>
      <c r="DS11" s="293"/>
      <c r="DT11" s="121"/>
      <c r="DU11" s="292"/>
      <c r="DV11" s="293"/>
      <c r="DW11" s="121"/>
      <c r="DX11" s="292"/>
      <c r="DY11" s="293"/>
      <c r="DZ11" s="121"/>
      <c r="EA11" s="292"/>
      <c r="EB11" s="293"/>
      <c r="EC11" s="259" t="str">
        <f>IF(เวลาเรียน!C11=0," ",IF(ตัวชี้วัด!$EC$5=" "," ",ลับ!EV11))</f>
        <v xml:space="preserve"> </v>
      </c>
      <c r="ED11" s="258" t="str">
        <f t="shared" si="1"/>
        <v xml:space="preserve"> </v>
      </c>
      <c r="EE11" s="283" t="str">
        <f t="shared" si="0"/>
        <v xml:space="preserve"> </v>
      </c>
    </row>
    <row r="12" spans="2:135" ht="15.2" customHeight="1">
      <c r="B12" s="26">
        <v>7</v>
      </c>
      <c r="C12" s="6"/>
      <c r="D12" s="37"/>
      <c r="E12" s="39"/>
      <c r="F12" s="6"/>
      <c r="G12" s="37"/>
      <c r="H12" s="39"/>
      <c r="I12" s="6"/>
      <c r="J12" s="37"/>
      <c r="K12" s="39"/>
      <c r="L12" s="6"/>
      <c r="M12" s="37"/>
      <c r="N12" s="39"/>
      <c r="O12" s="6"/>
      <c r="P12" s="37"/>
      <c r="Q12" s="39"/>
      <c r="R12" s="26">
        <v>7</v>
      </c>
      <c r="S12" s="6"/>
      <c r="T12" s="37"/>
      <c r="U12" s="39"/>
      <c r="V12" s="6"/>
      <c r="W12" s="37"/>
      <c r="X12" s="39"/>
      <c r="Y12" s="6"/>
      <c r="Z12" s="37"/>
      <c r="AA12" s="39"/>
      <c r="AB12" s="6"/>
      <c r="AC12" s="37"/>
      <c r="AD12" s="39"/>
      <c r="AE12" s="6"/>
      <c r="AF12" s="37"/>
      <c r="AG12" s="39"/>
      <c r="AH12" s="77"/>
      <c r="AI12" s="77"/>
      <c r="AJ12" s="26">
        <v>7</v>
      </c>
      <c r="AK12" s="6"/>
      <c r="AL12" s="37"/>
      <c r="AM12" s="39"/>
      <c r="AN12" s="6"/>
      <c r="AO12" s="37"/>
      <c r="AP12" s="39"/>
      <c r="AQ12" s="6"/>
      <c r="AR12" s="37"/>
      <c r="AS12" s="39"/>
      <c r="AT12" s="6"/>
      <c r="AU12" s="37"/>
      <c r="AV12" s="39"/>
      <c r="AW12" s="6"/>
      <c r="AX12" s="37"/>
      <c r="AY12" s="39"/>
      <c r="AZ12" s="26">
        <v>7</v>
      </c>
      <c r="BA12" s="6"/>
      <c r="BB12" s="37"/>
      <c r="BC12" s="39"/>
      <c r="BD12" s="6"/>
      <c r="BE12" s="37"/>
      <c r="BF12" s="39"/>
      <c r="BG12" s="6"/>
      <c r="BH12" s="37"/>
      <c r="BI12" s="39"/>
      <c r="BJ12" s="6"/>
      <c r="BK12" s="37"/>
      <c r="BL12" s="39"/>
      <c r="BM12" s="6"/>
      <c r="BN12" s="37"/>
      <c r="BO12" s="39"/>
      <c r="BP12" s="77"/>
      <c r="BQ12" s="77"/>
      <c r="BR12" s="26">
        <v>7</v>
      </c>
      <c r="BS12" s="6"/>
      <c r="BT12" s="37"/>
      <c r="BU12" s="39"/>
      <c r="BV12" s="6"/>
      <c r="BW12" s="37"/>
      <c r="BX12" s="39"/>
      <c r="BY12" s="6"/>
      <c r="BZ12" s="37"/>
      <c r="CA12" s="39"/>
      <c r="CB12" s="6"/>
      <c r="CC12" s="37"/>
      <c r="CD12" s="39"/>
      <c r="CE12" s="6"/>
      <c r="CF12" s="37"/>
      <c r="CG12" s="39"/>
      <c r="CH12" s="26">
        <v>7</v>
      </c>
      <c r="CI12" s="6"/>
      <c r="CJ12" s="37"/>
      <c r="CK12" s="39"/>
      <c r="CL12" s="6"/>
      <c r="CM12" s="37"/>
      <c r="CN12" s="39"/>
      <c r="CO12" s="6"/>
      <c r="CP12" s="37"/>
      <c r="CQ12" s="39"/>
      <c r="CR12" s="6"/>
      <c r="CS12" s="37"/>
      <c r="CT12" s="39"/>
      <c r="CU12" s="6"/>
      <c r="CV12" s="37"/>
      <c r="CW12" s="39"/>
      <c r="CX12" s="77"/>
      <c r="CY12" s="77"/>
      <c r="CZ12" s="26">
        <v>7</v>
      </c>
      <c r="DA12" s="6"/>
      <c r="DB12" s="37"/>
      <c r="DC12" s="39"/>
      <c r="DD12" s="6"/>
      <c r="DE12" s="37"/>
      <c r="DF12" s="39"/>
      <c r="DG12" s="6"/>
      <c r="DH12" s="37"/>
      <c r="DI12" s="39"/>
      <c r="DJ12" s="6"/>
      <c r="DK12" s="37"/>
      <c r="DL12" s="39"/>
      <c r="DM12" s="6"/>
      <c r="DN12" s="37"/>
      <c r="DO12" s="39"/>
      <c r="DP12" s="26">
        <v>7</v>
      </c>
      <c r="DQ12" s="106"/>
      <c r="DR12" s="284"/>
      <c r="DS12" s="285"/>
      <c r="DT12" s="106"/>
      <c r="DU12" s="284"/>
      <c r="DV12" s="285"/>
      <c r="DW12" s="106"/>
      <c r="DX12" s="284"/>
      <c r="DY12" s="285"/>
      <c r="DZ12" s="106"/>
      <c r="EA12" s="284"/>
      <c r="EB12" s="285"/>
      <c r="EC12" s="264" t="str">
        <f>IF(เวลาเรียน!C12=0," ",IF(ตัวชี้วัด!$EC$5=" "," ",ลับ!EV12))</f>
        <v xml:space="preserve"> </v>
      </c>
      <c r="ED12" s="263" t="str">
        <f t="shared" si="1"/>
        <v xml:space="preserve"> </v>
      </c>
      <c r="EE12" s="287" t="str">
        <f t="shared" ref="EE12:EE55" si="2">IF(EC12=" "," ",IF(EC12&lt;$EC$5,"/"," "))</f>
        <v xml:space="preserve"> </v>
      </c>
    </row>
    <row r="13" spans="2:135" ht="15.2" customHeight="1">
      <c r="B13" s="26">
        <v>8</v>
      </c>
      <c r="C13" s="6"/>
      <c r="D13" s="37"/>
      <c r="E13" s="39"/>
      <c r="F13" s="6"/>
      <c r="G13" s="37"/>
      <c r="H13" s="39"/>
      <c r="I13" s="6"/>
      <c r="J13" s="37"/>
      <c r="K13" s="39"/>
      <c r="L13" s="6"/>
      <c r="M13" s="37"/>
      <c r="N13" s="39"/>
      <c r="O13" s="6"/>
      <c r="P13" s="37"/>
      <c r="Q13" s="39"/>
      <c r="R13" s="26">
        <v>8</v>
      </c>
      <c r="S13" s="6"/>
      <c r="T13" s="37"/>
      <c r="U13" s="39"/>
      <c r="V13" s="6"/>
      <c r="W13" s="37"/>
      <c r="X13" s="39"/>
      <c r="Y13" s="6"/>
      <c r="Z13" s="37"/>
      <c r="AA13" s="39"/>
      <c r="AB13" s="6"/>
      <c r="AC13" s="37"/>
      <c r="AD13" s="39"/>
      <c r="AE13" s="6"/>
      <c r="AF13" s="37"/>
      <c r="AG13" s="39"/>
      <c r="AH13" s="77"/>
      <c r="AI13" s="77"/>
      <c r="AJ13" s="26">
        <v>8</v>
      </c>
      <c r="AK13" s="6"/>
      <c r="AL13" s="37"/>
      <c r="AM13" s="39"/>
      <c r="AN13" s="6"/>
      <c r="AO13" s="37"/>
      <c r="AP13" s="39"/>
      <c r="AQ13" s="6"/>
      <c r="AR13" s="37"/>
      <c r="AS13" s="39"/>
      <c r="AT13" s="6"/>
      <c r="AU13" s="37"/>
      <c r="AV13" s="39"/>
      <c r="AW13" s="6"/>
      <c r="AX13" s="37"/>
      <c r="AY13" s="39"/>
      <c r="AZ13" s="26">
        <v>8</v>
      </c>
      <c r="BA13" s="6"/>
      <c r="BB13" s="37"/>
      <c r="BC13" s="39"/>
      <c r="BD13" s="6"/>
      <c r="BE13" s="37"/>
      <c r="BF13" s="39"/>
      <c r="BG13" s="6"/>
      <c r="BH13" s="37"/>
      <c r="BI13" s="39"/>
      <c r="BJ13" s="6"/>
      <c r="BK13" s="37"/>
      <c r="BL13" s="39"/>
      <c r="BM13" s="6"/>
      <c r="BN13" s="37"/>
      <c r="BO13" s="39"/>
      <c r="BP13" s="77"/>
      <c r="BQ13" s="77"/>
      <c r="BR13" s="26">
        <v>8</v>
      </c>
      <c r="BS13" s="6"/>
      <c r="BT13" s="37"/>
      <c r="BU13" s="39"/>
      <c r="BV13" s="6"/>
      <c r="BW13" s="37"/>
      <c r="BX13" s="39"/>
      <c r="BY13" s="6"/>
      <c r="BZ13" s="37"/>
      <c r="CA13" s="39"/>
      <c r="CB13" s="6"/>
      <c r="CC13" s="37"/>
      <c r="CD13" s="39"/>
      <c r="CE13" s="6"/>
      <c r="CF13" s="37"/>
      <c r="CG13" s="39"/>
      <c r="CH13" s="26">
        <v>8</v>
      </c>
      <c r="CI13" s="6"/>
      <c r="CJ13" s="37"/>
      <c r="CK13" s="39"/>
      <c r="CL13" s="6"/>
      <c r="CM13" s="37"/>
      <c r="CN13" s="39"/>
      <c r="CO13" s="6"/>
      <c r="CP13" s="37"/>
      <c r="CQ13" s="39"/>
      <c r="CR13" s="6"/>
      <c r="CS13" s="37"/>
      <c r="CT13" s="39"/>
      <c r="CU13" s="6"/>
      <c r="CV13" s="37"/>
      <c r="CW13" s="39"/>
      <c r="CX13" s="77"/>
      <c r="CY13" s="77"/>
      <c r="CZ13" s="26">
        <v>8</v>
      </c>
      <c r="DA13" s="6"/>
      <c r="DB13" s="37"/>
      <c r="DC13" s="39"/>
      <c r="DD13" s="6"/>
      <c r="DE13" s="37"/>
      <c r="DF13" s="39"/>
      <c r="DG13" s="6"/>
      <c r="DH13" s="37"/>
      <c r="DI13" s="39"/>
      <c r="DJ13" s="6"/>
      <c r="DK13" s="37"/>
      <c r="DL13" s="39"/>
      <c r="DM13" s="6"/>
      <c r="DN13" s="37"/>
      <c r="DO13" s="39"/>
      <c r="DP13" s="26">
        <v>8</v>
      </c>
      <c r="DQ13" s="106"/>
      <c r="DR13" s="284"/>
      <c r="DS13" s="285"/>
      <c r="DT13" s="106"/>
      <c r="DU13" s="284"/>
      <c r="DV13" s="285"/>
      <c r="DW13" s="106"/>
      <c r="DX13" s="284"/>
      <c r="DY13" s="285"/>
      <c r="DZ13" s="106"/>
      <c r="EA13" s="284"/>
      <c r="EB13" s="285"/>
      <c r="EC13" s="264" t="str">
        <f>IF(เวลาเรียน!C13=0," ",IF(ตัวชี้วัด!$EC$5=" "," ",ลับ!EV13))</f>
        <v xml:space="preserve"> </v>
      </c>
      <c r="ED13" s="263" t="str">
        <f t="shared" si="1"/>
        <v xml:space="preserve"> </v>
      </c>
      <c r="EE13" s="287" t="str">
        <f t="shared" si="2"/>
        <v xml:space="preserve"> </v>
      </c>
    </row>
    <row r="14" spans="2:135" ht="15.2" customHeight="1">
      <c r="B14" s="26">
        <v>9</v>
      </c>
      <c r="C14" s="6"/>
      <c r="D14" s="37"/>
      <c r="E14" s="39"/>
      <c r="F14" s="6"/>
      <c r="G14" s="37"/>
      <c r="H14" s="39"/>
      <c r="I14" s="6"/>
      <c r="J14" s="37"/>
      <c r="K14" s="39"/>
      <c r="L14" s="6"/>
      <c r="M14" s="37"/>
      <c r="N14" s="39"/>
      <c r="O14" s="6"/>
      <c r="P14" s="37"/>
      <c r="Q14" s="39"/>
      <c r="R14" s="26">
        <v>9</v>
      </c>
      <c r="S14" s="6"/>
      <c r="T14" s="37"/>
      <c r="U14" s="39"/>
      <c r="V14" s="6"/>
      <c r="W14" s="37"/>
      <c r="X14" s="39"/>
      <c r="Y14" s="6"/>
      <c r="Z14" s="37"/>
      <c r="AA14" s="39"/>
      <c r="AB14" s="6"/>
      <c r="AC14" s="37"/>
      <c r="AD14" s="39"/>
      <c r="AE14" s="6"/>
      <c r="AF14" s="37"/>
      <c r="AG14" s="39"/>
      <c r="AH14" s="77"/>
      <c r="AI14" s="77"/>
      <c r="AJ14" s="26">
        <v>9</v>
      </c>
      <c r="AK14" s="6"/>
      <c r="AL14" s="37"/>
      <c r="AM14" s="39"/>
      <c r="AN14" s="6"/>
      <c r="AO14" s="37"/>
      <c r="AP14" s="39"/>
      <c r="AQ14" s="6"/>
      <c r="AR14" s="37"/>
      <c r="AS14" s="39"/>
      <c r="AT14" s="6"/>
      <c r="AU14" s="37"/>
      <c r="AV14" s="39"/>
      <c r="AW14" s="6"/>
      <c r="AX14" s="37"/>
      <c r="AY14" s="39"/>
      <c r="AZ14" s="26">
        <v>9</v>
      </c>
      <c r="BA14" s="6"/>
      <c r="BB14" s="37"/>
      <c r="BC14" s="39"/>
      <c r="BD14" s="6"/>
      <c r="BE14" s="37"/>
      <c r="BF14" s="39"/>
      <c r="BG14" s="6"/>
      <c r="BH14" s="37"/>
      <c r="BI14" s="39"/>
      <c r="BJ14" s="6"/>
      <c r="BK14" s="37"/>
      <c r="BL14" s="39"/>
      <c r="BM14" s="6"/>
      <c r="BN14" s="37"/>
      <c r="BO14" s="39"/>
      <c r="BP14" s="77"/>
      <c r="BQ14" s="77"/>
      <c r="BR14" s="26">
        <v>9</v>
      </c>
      <c r="BS14" s="6"/>
      <c r="BT14" s="37"/>
      <c r="BU14" s="39"/>
      <c r="BV14" s="6"/>
      <c r="BW14" s="37"/>
      <c r="BX14" s="39"/>
      <c r="BY14" s="6"/>
      <c r="BZ14" s="37"/>
      <c r="CA14" s="39"/>
      <c r="CB14" s="6"/>
      <c r="CC14" s="37"/>
      <c r="CD14" s="39"/>
      <c r="CE14" s="6"/>
      <c r="CF14" s="37"/>
      <c r="CG14" s="39"/>
      <c r="CH14" s="26">
        <v>9</v>
      </c>
      <c r="CI14" s="6"/>
      <c r="CJ14" s="37"/>
      <c r="CK14" s="39"/>
      <c r="CL14" s="6"/>
      <c r="CM14" s="37"/>
      <c r="CN14" s="39"/>
      <c r="CO14" s="6"/>
      <c r="CP14" s="37"/>
      <c r="CQ14" s="39"/>
      <c r="CR14" s="6"/>
      <c r="CS14" s="37"/>
      <c r="CT14" s="39"/>
      <c r="CU14" s="6"/>
      <c r="CV14" s="37"/>
      <c r="CW14" s="39"/>
      <c r="CX14" s="77"/>
      <c r="CY14" s="77"/>
      <c r="CZ14" s="26">
        <v>9</v>
      </c>
      <c r="DA14" s="6"/>
      <c r="DB14" s="37"/>
      <c r="DC14" s="39"/>
      <c r="DD14" s="6"/>
      <c r="DE14" s="37"/>
      <c r="DF14" s="39"/>
      <c r="DG14" s="6"/>
      <c r="DH14" s="37"/>
      <c r="DI14" s="39"/>
      <c r="DJ14" s="6"/>
      <c r="DK14" s="37"/>
      <c r="DL14" s="39"/>
      <c r="DM14" s="6"/>
      <c r="DN14" s="37"/>
      <c r="DO14" s="39"/>
      <c r="DP14" s="26">
        <v>9</v>
      </c>
      <c r="DQ14" s="106"/>
      <c r="DR14" s="284"/>
      <c r="DS14" s="285"/>
      <c r="DT14" s="106"/>
      <c r="DU14" s="284"/>
      <c r="DV14" s="285"/>
      <c r="DW14" s="106"/>
      <c r="DX14" s="284"/>
      <c r="DY14" s="285"/>
      <c r="DZ14" s="106"/>
      <c r="EA14" s="284"/>
      <c r="EB14" s="285"/>
      <c r="EC14" s="264" t="str">
        <f>IF(เวลาเรียน!C14=0," ",IF(ตัวชี้วัด!$EC$5=" "," ",ลับ!EV14))</f>
        <v xml:space="preserve"> </v>
      </c>
      <c r="ED14" s="263" t="str">
        <f t="shared" si="1"/>
        <v xml:space="preserve"> </v>
      </c>
      <c r="EE14" s="287" t="str">
        <f t="shared" si="2"/>
        <v xml:space="preserve"> </v>
      </c>
    </row>
    <row r="15" spans="2:135" ht="15.2" customHeight="1" thickBot="1">
      <c r="B15" s="30">
        <v>10</v>
      </c>
      <c r="C15" s="10"/>
      <c r="D15" s="47"/>
      <c r="E15" s="48"/>
      <c r="F15" s="10"/>
      <c r="G15" s="47"/>
      <c r="H15" s="48"/>
      <c r="I15" s="10"/>
      <c r="J15" s="47"/>
      <c r="K15" s="48"/>
      <c r="L15" s="10"/>
      <c r="M15" s="47"/>
      <c r="N15" s="48"/>
      <c r="O15" s="10"/>
      <c r="P15" s="47"/>
      <c r="Q15" s="48"/>
      <c r="R15" s="30">
        <v>10</v>
      </c>
      <c r="S15" s="10"/>
      <c r="T15" s="47"/>
      <c r="U15" s="48"/>
      <c r="V15" s="10"/>
      <c r="W15" s="47"/>
      <c r="X15" s="48"/>
      <c r="Y15" s="10"/>
      <c r="Z15" s="47"/>
      <c r="AA15" s="48"/>
      <c r="AB15" s="10"/>
      <c r="AC15" s="47"/>
      <c r="AD15" s="48"/>
      <c r="AE15" s="10"/>
      <c r="AF15" s="47"/>
      <c r="AG15" s="48"/>
      <c r="AH15" s="77"/>
      <c r="AI15" s="77"/>
      <c r="AJ15" s="30">
        <v>10</v>
      </c>
      <c r="AK15" s="10"/>
      <c r="AL15" s="47"/>
      <c r="AM15" s="48"/>
      <c r="AN15" s="10"/>
      <c r="AO15" s="47"/>
      <c r="AP15" s="48"/>
      <c r="AQ15" s="10"/>
      <c r="AR15" s="47"/>
      <c r="AS15" s="48"/>
      <c r="AT15" s="10"/>
      <c r="AU15" s="47"/>
      <c r="AV15" s="48"/>
      <c r="AW15" s="10"/>
      <c r="AX15" s="47"/>
      <c r="AY15" s="48"/>
      <c r="AZ15" s="30">
        <v>10</v>
      </c>
      <c r="BA15" s="10"/>
      <c r="BB15" s="47"/>
      <c r="BC15" s="48"/>
      <c r="BD15" s="10"/>
      <c r="BE15" s="47"/>
      <c r="BF15" s="48"/>
      <c r="BG15" s="10"/>
      <c r="BH15" s="47"/>
      <c r="BI15" s="48"/>
      <c r="BJ15" s="10"/>
      <c r="BK15" s="47"/>
      <c r="BL15" s="48"/>
      <c r="BM15" s="10"/>
      <c r="BN15" s="47"/>
      <c r="BO15" s="48"/>
      <c r="BP15" s="77"/>
      <c r="BQ15" s="77"/>
      <c r="BR15" s="30">
        <v>10</v>
      </c>
      <c r="BS15" s="10"/>
      <c r="BT15" s="47"/>
      <c r="BU15" s="48"/>
      <c r="BV15" s="10"/>
      <c r="BW15" s="47"/>
      <c r="BX15" s="48"/>
      <c r="BY15" s="10"/>
      <c r="BZ15" s="47"/>
      <c r="CA15" s="48"/>
      <c r="CB15" s="10"/>
      <c r="CC15" s="47"/>
      <c r="CD15" s="48"/>
      <c r="CE15" s="10"/>
      <c r="CF15" s="47"/>
      <c r="CG15" s="48"/>
      <c r="CH15" s="30">
        <v>10</v>
      </c>
      <c r="CI15" s="10"/>
      <c r="CJ15" s="47"/>
      <c r="CK15" s="48"/>
      <c r="CL15" s="10"/>
      <c r="CM15" s="47"/>
      <c r="CN15" s="48"/>
      <c r="CO15" s="10"/>
      <c r="CP15" s="47"/>
      <c r="CQ15" s="48"/>
      <c r="CR15" s="10"/>
      <c r="CS15" s="47"/>
      <c r="CT15" s="48"/>
      <c r="CU15" s="10"/>
      <c r="CV15" s="47"/>
      <c r="CW15" s="48"/>
      <c r="CX15" s="77"/>
      <c r="CY15" s="77"/>
      <c r="CZ15" s="30">
        <v>10</v>
      </c>
      <c r="DA15" s="10"/>
      <c r="DB15" s="47"/>
      <c r="DC15" s="48"/>
      <c r="DD15" s="10"/>
      <c r="DE15" s="47"/>
      <c r="DF15" s="48"/>
      <c r="DG15" s="10"/>
      <c r="DH15" s="47"/>
      <c r="DI15" s="48"/>
      <c r="DJ15" s="10"/>
      <c r="DK15" s="47"/>
      <c r="DL15" s="48"/>
      <c r="DM15" s="10"/>
      <c r="DN15" s="47"/>
      <c r="DO15" s="48"/>
      <c r="DP15" s="30">
        <v>10</v>
      </c>
      <c r="DQ15" s="124"/>
      <c r="DR15" s="294"/>
      <c r="DS15" s="295"/>
      <c r="DT15" s="124"/>
      <c r="DU15" s="294"/>
      <c r="DV15" s="295"/>
      <c r="DW15" s="124"/>
      <c r="DX15" s="294"/>
      <c r="DY15" s="295"/>
      <c r="DZ15" s="124"/>
      <c r="EA15" s="294"/>
      <c r="EB15" s="295"/>
      <c r="EC15" s="267" t="str">
        <f>IF(เวลาเรียน!C15=0," ",IF(ตัวชี้วัด!$EC$5=" "," ",ลับ!EV15))</f>
        <v xml:space="preserve"> </v>
      </c>
      <c r="ED15" s="273" t="str">
        <f t="shared" si="1"/>
        <v xml:space="preserve"> </v>
      </c>
      <c r="EE15" s="291" t="str">
        <f t="shared" si="2"/>
        <v xml:space="preserve"> </v>
      </c>
    </row>
    <row r="16" spans="2:135" ht="15.2" customHeight="1">
      <c r="B16" s="25">
        <v>11</v>
      </c>
      <c r="C16" s="5"/>
      <c r="D16" s="34"/>
      <c r="E16" s="36"/>
      <c r="F16" s="5"/>
      <c r="G16" s="34"/>
      <c r="H16" s="36"/>
      <c r="I16" s="5"/>
      <c r="J16" s="34"/>
      <c r="K16" s="36"/>
      <c r="L16" s="5"/>
      <c r="M16" s="34"/>
      <c r="N16" s="36"/>
      <c r="O16" s="5"/>
      <c r="P16" s="34"/>
      <c r="Q16" s="36"/>
      <c r="R16" s="25">
        <v>11</v>
      </c>
      <c r="S16" s="5"/>
      <c r="T16" s="34"/>
      <c r="U16" s="36"/>
      <c r="V16" s="5"/>
      <c r="W16" s="34"/>
      <c r="X16" s="36"/>
      <c r="Y16" s="5"/>
      <c r="Z16" s="34"/>
      <c r="AA16" s="36"/>
      <c r="AB16" s="5"/>
      <c r="AC16" s="34"/>
      <c r="AD16" s="36"/>
      <c r="AE16" s="5"/>
      <c r="AF16" s="34"/>
      <c r="AG16" s="36"/>
      <c r="AH16" s="77"/>
      <c r="AI16" s="77"/>
      <c r="AJ16" s="25">
        <v>11</v>
      </c>
      <c r="AK16" s="5"/>
      <c r="AL16" s="34"/>
      <c r="AM16" s="36"/>
      <c r="AN16" s="5"/>
      <c r="AO16" s="34"/>
      <c r="AP16" s="36"/>
      <c r="AQ16" s="5"/>
      <c r="AR16" s="34"/>
      <c r="AS16" s="36"/>
      <c r="AT16" s="5"/>
      <c r="AU16" s="34"/>
      <c r="AV16" s="36"/>
      <c r="AW16" s="5"/>
      <c r="AX16" s="34"/>
      <c r="AY16" s="36"/>
      <c r="AZ16" s="25">
        <v>11</v>
      </c>
      <c r="BA16" s="5"/>
      <c r="BB16" s="34"/>
      <c r="BC16" s="36"/>
      <c r="BD16" s="5"/>
      <c r="BE16" s="34"/>
      <c r="BF16" s="36"/>
      <c r="BG16" s="5"/>
      <c r="BH16" s="34"/>
      <c r="BI16" s="36"/>
      <c r="BJ16" s="5"/>
      <c r="BK16" s="34"/>
      <c r="BL16" s="36"/>
      <c r="BM16" s="5"/>
      <c r="BN16" s="34"/>
      <c r="BO16" s="36"/>
      <c r="BP16" s="77"/>
      <c r="BQ16" s="77"/>
      <c r="BR16" s="25">
        <v>11</v>
      </c>
      <c r="BS16" s="5"/>
      <c r="BT16" s="34"/>
      <c r="BU16" s="36"/>
      <c r="BV16" s="5"/>
      <c r="BW16" s="34"/>
      <c r="BX16" s="36"/>
      <c r="BY16" s="5"/>
      <c r="BZ16" s="34"/>
      <c r="CA16" s="36"/>
      <c r="CB16" s="5"/>
      <c r="CC16" s="34"/>
      <c r="CD16" s="36"/>
      <c r="CE16" s="5"/>
      <c r="CF16" s="34"/>
      <c r="CG16" s="36"/>
      <c r="CH16" s="25">
        <v>11</v>
      </c>
      <c r="CI16" s="5"/>
      <c r="CJ16" s="34"/>
      <c r="CK16" s="36"/>
      <c r="CL16" s="5"/>
      <c r="CM16" s="34"/>
      <c r="CN16" s="36"/>
      <c r="CO16" s="5"/>
      <c r="CP16" s="34"/>
      <c r="CQ16" s="36"/>
      <c r="CR16" s="5"/>
      <c r="CS16" s="34"/>
      <c r="CT16" s="36"/>
      <c r="CU16" s="5"/>
      <c r="CV16" s="34"/>
      <c r="CW16" s="36"/>
      <c r="CX16" s="77"/>
      <c r="CY16" s="77"/>
      <c r="CZ16" s="25">
        <v>11</v>
      </c>
      <c r="DA16" s="5"/>
      <c r="DB16" s="34"/>
      <c r="DC16" s="36"/>
      <c r="DD16" s="5"/>
      <c r="DE16" s="34"/>
      <c r="DF16" s="36"/>
      <c r="DG16" s="5"/>
      <c r="DH16" s="34"/>
      <c r="DI16" s="36"/>
      <c r="DJ16" s="5"/>
      <c r="DK16" s="34"/>
      <c r="DL16" s="36"/>
      <c r="DM16" s="5"/>
      <c r="DN16" s="34"/>
      <c r="DO16" s="36"/>
      <c r="DP16" s="25">
        <v>11</v>
      </c>
      <c r="DQ16" s="103"/>
      <c r="DR16" s="280"/>
      <c r="DS16" s="281"/>
      <c r="DT16" s="103"/>
      <c r="DU16" s="280"/>
      <c r="DV16" s="281"/>
      <c r="DW16" s="103"/>
      <c r="DX16" s="280"/>
      <c r="DY16" s="281"/>
      <c r="DZ16" s="103"/>
      <c r="EA16" s="280"/>
      <c r="EB16" s="281"/>
      <c r="EC16" s="259" t="str">
        <f>IF(เวลาเรียน!C16=0," ",IF(ตัวชี้วัด!$EC$5=" "," ",ลับ!EV16))</f>
        <v xml:space="preserve"> </v>
      </c>
      <c r="ED16" s="258" t="str">
        <f t="shared" si="1"/>
        <v xml:space="preserve"> </v>
      </c>
      <c r="EE16" s="283" t="str">
        <f t="shared" si="2"/>
        <v xml:space="preserve"> </v>
      </c>
    </row>
    <row r="17" spans="2:135" ht="15.2" customHeight="1">
      <c r="B17" s="26">
        <v>12</v>
      </c>
      <c r="C17" s="6"/>
      <c r="D17" s="37"/>
      <c r="E17" s="39"/>
      <c r="F17" s="6"/>
      <c r="G17" s="37"/>
      <c r="H17" s="39"/>
      <c r="I17" s="6"/>
      <c r="J17" s="37"/>
      <c r="K17" s="39"/>
      <c r="L17" s="6"/>
      <c r="M17" s="37"/>
      <c r="N17" s="39"/>
      <c r="O17" s="6"/>
      <c r="P17" s="37"/>
      <c r="Q17" s="39"/>
      <c r="R17" s="26">
        <v>12</v>
      </c>
      <c r="S17" s="6"/>
      <c r="T17" s="37"/>
      <c r="U17" s="39"/>
      <c r="V17" s="6"/>
      <c r="W17" s="37"/>
      <c r="X17" s="39"/>
      <c r="Y17" s="6"/>
      <c r="Z17" s="37"/>
      <c r="AA17" s="39"/>
      <c r="AB17" s="6"/>
      <c r="AC17" s="37"/>
      <c r="AD17" s="39"/>
      <c r="AE17" s="6"/>
      <c r="AF17" s="37"/>
      <c r="AG17" s="39"/>
      <c r="AH17" s="77"/>
      <c r="AI17" s="77"/>
      <c r="AJ17" s="26">
        <v>12</v>
      </c>
      <c r="AK17" s="6"/>
      <c r="AL17" s="37"/>
      <c r="AM17" s="39"/>
      <c r="AN17" s="6"/>
      <c r="AO17" s="37"/>
      <c r="AP17" s="39"/>
      <c r="AQ17" s="6"/>
      <c r="AR17" s="37"/>
      <c r="AS17" s="39"/>
      <c r="AT17" s="6"/>
      <c r="AU17" s="37"/>
      <c r="AV17" s="39"/>
      <c r="AW17" s="6"/>
      <c r="AX17" s="37"/>
      <c r="AY17" s="39"/>
      <c r="AZ17" s="26">
        <v>12</v>
      </c>
      <c r="BA17" s="6"/>
      <c r="BB17" s="37"/>
      <c r="BC17" s="39"/>
      <c r="BD17" s="6"/>
      <c r="BE17" s="37"/>
      <c r="BF17" s="39"/>
      <c r="BG17" s="6"/>
      <c r="BH17" s="37"/>
      <c r="BI17" s="39"/>
      <c r="BJ17" s="6"/>
      <c r="BK17" s="37"/>
      <c r="BL17" s="39"/>
      <c r="BM17" s="6"/>
      <c r="BN17" s="37"/>
      <c r="BO17" s="39"/>
      <c r="BP17" s="77"/>
      <c r="BQ17" s="77"/>
      <c r="BR17" s="26">
        <v>12</v>
      </c>
      <c r="BS17" s="6"/>
      <c r="BT17" s="37"/>
      <c r="BU17" s="39"/>
      <c r="BV17" s="6"/>
      <c r="BW17" s="37"/>
      <c r="BX17" s="39"/>
      <c r="BY17" s="6"/>
      <c r="BZ17" s="37"/>
      <c r="CA17" s="39"/>
      <c r="CB17" s="6"/>
      <c r="CC17" s="37"/>
      <c r="CD17" s="39"/>
      <c r="CE17" s="6"/>
      <c r="CF17" s="37"/>
      <c r="CG17" s="39"/>
      <c r="CH17" s="26">
        <v>12</v>
      </c>
      <c r="CI17" s="6"/>
      <c r="CJ17" s="37"/>
      <c r="CK17" s="39"/>
      <c r="CL17" s="6"/>
      <c r="CM17" s="37"/>
      <c r="CN17" s="39"/>
      <c r="CO17" s="6"/>
      <c r="CP17" s="37"/>
      <c r="CQ17" s="39"/>
      <c r="CR17" s="6"/>
      <c r="CS17" s="37"/>
      <c r="CT17" s="39"/>
      <c r="CU17" s="6"/>
      <c r="CV17" s="37"/>
      <c r="CW17" s="39"/>
      <c r="CX17" s="77"/>
      <c r="CY17" s="77"/>
      <c r="CZ17" s="26">
        <v>12</v>
      </c>
      <c r="DA17" s="6"/>
      <c r="DB17" s="37"/>
      <c r="DC17" s="39"/>
      <c r="DD17" s="6"/>
      <c r="DE17" s="37"/>
      <c r="DF17" s="39"/>
      <c r="DG17" s="6"/>
      <c r="DH17" s="37"/>
      <c r="DI17" s="39"/>
      <c r="DJ17" s="6"/>
      <c r="DK17" s="37"/>
      <c r="DL17" s="39"/>
      <c r="DM17" s="6"/>
      <c r="DN17" s="37"/>
      <c r="DO17" s="39"/>
      <c r="DP17" s="26">
        <v>12</v>
      </c>
      <c r="DQ17" s="106"/>
      <c r="DR17" s="284"/>
      <c r="DS17" s="285"/>
      <c r="DT17" s="106"/>
      <c r="DU17" s="284"/>
      <c r="DV17" s="285"/>
      <c r="DW17" s="106"/>
      <c r="DX17" s="284"/>
      <c r="DY17" s="285"/>
      <c r="DZ17" s="106"/>
      <c r="EA17" s="284"/>
      <c r="EB17" s="285"/>
      <c r="EC17" s="264" t="str">
        <f>IF(เวลาเรียน!C17=0," ",IF(ตัวชี้วัด!$EC$5=" "," ",ลับ!EV17))</f>
        <v xml:space="preserve"> </v>
      </c>
      <c r="ED17" s="263" t="str">
        <f t="shared" si="1"/>
        <v xml:space="preserve"> </v>
      </c>
      <c r="EE17" s="287" t="str">
        <f t="shared" si="2"/>
        <v xml:space="preserve"> </v>
      </c>
    </row>
    <row r="18" spans="2:135" ht="15.2" customHeight="1">
      <c r="B18" s="26">
        <v>13</v>
      </c>
      <c r="C18" s="6"/>
      <c r="D18" s="37"/>
      <c r="E18" s="39"/>
      <c r="F18" s="6"/>
      <c r="G18" s="37"/>
      <c r="H18" s="39"/>
      <c r="I18" s="6"/>
      <c r="J18" s="37"/>
      <c r="K18" s="39"/>
      <c r="L18" s="6"/>
      <c r="M18" s="37"/>
      <c r="N18" s="39"/>
      <c r="O18" s="6"/>
      <c r="P18" s="37"/>
      <c r="Q18" s="39"/>
      <c r="R18" s="26">
        <v>13</v>
      </c>
      <c r="S18" s="6"/>
      <c r="T18" s="37"/>
      <c r="U18" s="39"/>
      <c r="V18" s="6"/>
      <c r="W18" s="37"/>
      <c r="X18" s="39"/>
      <c r="Y18" s="6"/>
      <c r="Z18" s="37"/>
      <c r="AA18" s="39"/>
      <c r="AB18" s="6"/>
      <c r="AC18" s="37"/>
      <c r="AD18" s="39"/>
      <c r="AE18" s="6"/>
      <c r="AF18" s="37"/>
      <c r="AG18" s="39"/>
      <c r="AH18" s="77"/>
      <c r="AI18" s="77"/>
      <c r="AJ18" s="26">
        <v>13</v>
      </c>
      <c r="AK18" s="6"/>
      <c r="AL18" s="37"/>
      <c r="AM18" s="39"/>
      <c r="AN18" s="6"/>
      <c r="AO18" s="37"/>
      <c r="AP18" s="39"/>
      <c r="AQ18" s="6"/>
      <c r="AR18" s="37"/>
      <c r="AS18" s="39"/>
      <c r="AT18" s="6"/>
      <c r="AU18" s="37"/>
      <c r="AV18" s="39"/>
      <c r="AW18" s="6"/>
      <c r="AX18" s="37"/>
      <c r="AY18" s="39"/>
      <c r="AZ18" s="26">
        <v>13</v>
      </c>
      <c r="BA18" s="6"/>
      <c r="BB18" s="37"/>
      <c r="BC18" s="39"/>
      <c r="BD18" s="6"/>
      <c r="BE18" s="37"/>
      <c r="BF18" s="39"/>
      <c r="BG18" s="6"/>
      <c r="BH18" s="37"/>
      <c r="BI18" s="39"/>
      <c r="BJ18" s="6"/>
      <c r="BK18" s="37"/>
      <c r="BL18" s="39"/>
      <c r="BM18" s="6"/>
      <c r="BN18" s="37"/>
      <c r="BO18" s="39"/>
      <c r="BP18" s="77"/>
      <c r="BQ18" s="77"/>
      <c r="BR18" s="26">
        <v>13</v>
      </c>
      <c r="BS18" s="6"/>
      <c r="BT18" s="37"/>
      <c r="BU18" s="39"/>
      <c r="BV18" s="6"/>
      <c r="BW18" s="37"/>
      <c r="BX18" s="39"/>
      <c r="BY18" s="6"/>
      <c r="BZ18" s="37"/>
      <c r="CA18" s="39"/>
      <c r="CB18" s="6"/>
      <c r="CC18" s="37"/>
      <c r="CD18" s="39"/>
      <c r="CE18" s="6"/>
      <c r="CF18" s="37"/>
      <c r="CG18" s="39"/>
      <c r="CH18" s="26">
        <v>13</v>
      </c>
      <c r="CI18" s="6"/>
      <c r="CJ18" s="37"/>
      <c r="CK18" s="39"/>
      <c r="CL18" s="6"/>
      <c r="CM18" s="37"/>
      <c r="CN18" s="39"/>
      <c r="CO18" s="6"/>
      <c r="CP18" s="37"/>
      <c r="CQ18" s="39"/>
      <c r="CR18" s="6"/>
      <c r="CS18" s="37"/>
      <c r="CT18" s="39"/>
      <c r="CU18" s="6"/>
      <c r="CV18" s="37"/>
      <c r="CW18" s="39"/>
      <c r="CX18" s="77"/>
      <c r="CY18" s="77"/>
      <c r="CZ18" s="26">
        <v>13</v>
      </c>
      <c r="DA18" s="6"/>
      <c r="DB18" s="37"/>
      <c r="DC18" s="39"/>
      <c r="DD18" s="6"/>
      <c r="DE18" s="37"/>
      <c r="DF18" s="39"/>
      <c r="DG18" s="6"/>
      <c r="DH18" s="37"/>
      <c r="DI18" s="39"/>
      <c r="DJ18" s="6"/>
      <c r="DK18" s="37"/>
      <c r="DL18" s="39"/>
      <c r="DM18" s="6"/>
      <c r="DN18" s="37"/>
      <c r="DO18" s="39"/>
      <c r="DP18" s="26">
        <v>13</v>
      </c>
      <c r="DQ18" s="106"/>
      <c r="DR18" s="284"/>
      <c r="DS18" s="285"/>
      <c r="DT18" s="106"/>
      <c r="DU18" s="284"/>
      <c r="DV18" s="285"/>
      <c r="DW18" s="106"/>
      <c r="DX18" s="284"/>
      <c r="DY18" s="285"/>
      <c r="DZ18" s="106"/>
      <c r="EA18" s="284"/>
      <c r="EB18" s="285"/>
      <c r="EC18" s="264" t="str">
        <f>IF(เวลาเรียน!C18=0," ",IF(ตัวชี้วัด!$EC$5=" "," ",ลับ!EV18))</f>
        <v xml:space="preserve"> </v>
      </c>
      <c r="ED18" s="263" t="str">
        <f t="shared" si="1"/>
        <v xml:space="preserve"> </v>
      </c>
      <c r="EE18" s="287" t="str">
        <f t="shared" si="2"/>
        <v xml:space="preserve"> </v>
      </c>
    </row>
    <row r="19" spans="2:135" ht="15.2" customHeight="1">
      <c r="B19" s="26">
        <v>14</v>
      </c>
      <c r="C19" s="6"/>
      <c r="D19" s="37"/>
      <c r="E19" s="39"/>
      <c r="F19" s="6"/>
      <c r="G19" s="37"/>
      <c r="H19" s="39"/>
      <c r="I19" s="6"/>
      <c r="J19" s="37"/>
      <c r="K19" s="39"/>
      <c r="L19" s="6"/>
      <c r="M19" s="37"/>
      <c r="N19" s="39"/>
      <c r="O19" s="6"/>
      <c r="P19" s="37"/>
      <c r="Q19" s="39"/>
      <c r="R19" s="26">
        <v>14</v>
      </c>
      <c r="S19" s="6"/>
      <c r="T19" s="37"/>
      <c r="U19" s="39"/>
      <c r="V19" s="6"/>
      <c r="W19" s="37"/>
      <c r="X19" s="39"/>
      <c r="Y19" s="6"/>
      <c r="Z19" s="37"/>
      <c r="AA19" s="39"/>
      <c r="AB19" s="6"/>
      <c r="AC19" s="37"/>
      <c r="AD19" s="39"/>
      <c r="AE19" s="6"/>
      <c r="AF19" s="37"/>
      <c r="AG19" s="39"/>
      <c r="AH19" s="77"/>
      <c r="AI19" s="77"/>
      <c r="AJ19" s="26">
        <v>14</v>
      </c>
      <c r="AK19" s="6"/>
      <c r="AL19" s="37"/>
      <c r="AM19" s="39"/>
      <c r="AN19" s="6"/>
      <c r="AO19" s="37"/>
      <c r="AP19" s="39"/>
      <c r="AQ19" s="6"/>
      <c r="AR19" s="37"/>
      <c r="AS19" s="39"/>
      <c r="AT19" s="6"/>
      <c r="AU19" s="37"/>
      <c r="AV19" s="39"/>
      <c r="AW19" s="6"/>
      <c r="AX19" s="37"/>
      <c r="AY19" s="39"/>
      <c r="AZ19" s="26">
        <v>14</v>
      </c>
      <c r="BA19" s="6"/>
      <c r="BB19" s="37"/>
      <c r="BC19" s="39"/>
      <c r="BD19" s="6"/>
      <c r="BE19" s="37"/>
      <c r="BF19" s="39"/>
      <c r="BG19" s="6"/>
      <c r="BH19" s="37"/>
      <c r="BI19" s="39"/>
      <c r="BJ19" s="6"/>
      <c r="BK19" s="37"/>
      <c r="BL19" s="39"/>
      <c r="BM19" s="6"/>
      <c r="BN19" s="37"/>
      <c r="BO19" s="39"/>
      <c r="BP19" s="77"/>
      <c r="BQ19" s="77"/>
      <c r="BR19" s="26">
        <v>14</v>
      </c>
      <c r="BS19" s="6"/>
      <c r="BT19" s="37"/>
      <c r="BU19" s="39"/>
      <c r="BV19" s="6"/>
      <c r="BW19" s="37"/>
      <c r="BX19" s="39"/>
      <c r="BY19" s="6"/>
      <c r="BZ19" s="37"/>
      <c r="CA19" s="39"/>
      <c r="CB19" s="6"/>
      <c r="CC19" s="37"/>
      <c r="CD19" s="39"/>
      <c r="CE19" s="6"/>
      <c r="CF19" s="37"/>
      <c r="CG19" s="39"/>
      <c r="CH19" s="26">
        <v>14</v>
      </c>
      <c r="CI19" s="6"/>
      <c r="CJ19" s="37"/>
      <c r="CK19" s="39"/>
      <c r="CL19" s="6"/>
      <c r="CM19" s="37"/>
      <c r="CN19" s="39"/>
      <c r="CO19" s="6"/>
      <c r="CP19" s="37"/>
      <c r="CQ19" s="39"/>
      <c r="CR19" s="6"/>
      <c r="CS19" s="37"/>
      <c r="CT19" s="39"/>
      <c r="CU19" s="6"/>
      <c r="CV19" s="37"/>
      <c r="CW19" s="39"/>
      <c r="CX19" s="77"/>
      <c r="CY19" s="77"/>
      <c r="CZ19" s="26">
        <v>14</v>
      </c>
      <c r="DA19" s="6"/>
      <c r="DB19" s="37"/>
      <c r="DC19" s="39"/>
      <c r="DD19" s="6"/>
      <c r="DE19" s="37"/>
      <c r="DF19" s="39"/>
      <c r="DG19" s="6"/>
      <c r="DH19" s="37"/>
      <c r="DI19" s="39"/>
      <c r="DJ19" s="6"/>
      <c r="DK19" s="37"/>
      <c r="DL19" s="39"/>
      <c r="DM19" s="6"/>
      <c r="DN19" s="37"/>
      <c r="DO19" s="39"/>
      <c r="DP19" s="26">
        <v>14</v>
      </c>
      <c r="DQ19" s="106"/>
      <c r="DR19" s="284"/>
      <c r="DS19" s="285"/>
      <c r="DT19" s="106"/>
      <c r="DU19" s="284"/>
      <c r="DV19" s="285"/>
      <c r="DW19" s="106"/>
      <c r="DX19" s="284"/>
      <c r="DY19" s="285"/>
      <c r="DZ19" s="106"/>
      <c r="EA19" s="284"/>
      <c r="EB19" s="285"/>
      <c r="EC19" s="264" t="str">
        <f>IF(เวลาเรียน!C19=0," ",IF(ตัวชี้วัด!$EC$5=" "," ",ลับ!EV19))</f>
        <v xml:space="preserve"> </v>
      </c>
      <c r="ED19" s="263" t="str">
        <f t="shared" si="1"/>
        <v xml:space="preserve"> </v>
      </c>
      <c r="EE19" s="287" t="str">
        <f t="shared" si="2"/>
        <v xml:space="preserve"> </v>
      </c>
    </row>
    <row r="20" spans="2:135" ht="15.2" customHeight="1" thickBot="1">
      <c r="B20" s="27">
        <v>15</v>
      </c>
      <c r="C20" s="7"/>
      <c r="D20" s="40"/>
      <c r="E20" s="42"/>
      <c r="F20" s="7"/>
      <c r="G20" s="40"/>
      <c r="H20" s="42"/>
      <c r="I20" s="7"/>
      <c r="J20" s="40"/>
      <c r="K20" s="42"/>
      <c r="L20" s="7"/>
      <c r="M20" s="40"/>
      <c r="N20" s="42"/>
      <c r="O20" s="7"/>
      <c r="P20" s="40"/>
      <c r="Q20" s="42"/>
      <c r="R20" s="27">
        <v>15</v>
      </c>
      <c r="S20" s="7"/>
      <c r="T20" s="40"/>
      <c r="U20" s="42"/>
      <c r="V20" s="7"/>
      <c r="W20" s="40"/>
      <c r="X20" s="42"/>
      <c r="Y20" s="7"/>
      <c r="Z20" s="40"/>
      <c r="AA20" s="42"/>
      <c r="AB20" s="7"/>
      <c r="AC20" s="40"/>
      <c r="AD20" s="42"/>
      <c r="AE20" s="7"/>
      <c r="AF20" s="40"/>
      <c r="AG20" s="42"/>
      <c r="AH20" s="77"/>
      <c r="AI20" s="77"/>
      <c r="AJ20" s="27">
        <v>15</v>
      </c>
      <c r="AK20" s="7"/>
      <c r="AL20" s="40"/>
      <c r="AM20" s="42"/>
      <c r="AN20" s="7"/>
      <c r="AO20" s="40"/>
      <c r="AP20" s="42"/>
      <c r="AQ20" s="7"/>
      <c r="AR20" s="40"/>
      <c r="AS20" s="42"/>
      <c r="AT20" s="7"/>
      <c r="AU20" s="40"/>
      <c r="AV20" s="42"/>
      <c r="AW20" s="7"/>
      <c r="AX20" s="40"/>
      <c r="AY20" s="42"/>
      <c r="AZ20" s="27">
        <v>15</v>
      </c>
      <c r="BA20" s="7"/>
      <c r="BB20" s="40"/>
      <c r="BC20" s="42"/>
      <c r="BD20" s="7"/>
      <c r="BE20" s="40"/>
      <c r="BF20" s="42"/>
      <c r="BG20" s="7"/>
      <c r="BH20" s="40"/>
      <c r="BI20" s="42"/>
      <c r="BJ20" s="7"/>
      <c r="BK20" s="40"/>
      <c r="BL20" s="42"/>
      <c r="BM20" s="7"/>
      <c r="BN20" s="40"/>
      <c r="BO20" s="42"/>
      <c r="BP20" s="77"/>
      <c r="BQ20" s="77"/>
      <c r="BR20" s="27">
        <v>15</v>
      </c>
      <c r="BS20" s="7"/>
      <c r="BT20" s="40"/>
      <c r="BU20" s="42"/>
      <c r="BV20" s="7"/>
      <c r="BW20" s="40"/>
      <c r="BX20" s="42"/>
      <c r="BY20" s="7"/>
      <c r="BZ20" s="40"/>
      <c r="CA20" s="42"/>
      <c r="CB20" s="7"/>
      <c r="CC20" s="40"/>
      <c r="CD20" s="42"/>
      <c r="CE20" s="7"/>
      <c r="CF20" s="40"/>
      <c r="CG20" s="42"/>
      <c r="CH20" s="27">
        <v>15</v>
      </c>
      <c r="CI20" s="7"/>
      <c r="CJ20" s="40"/>
      <c r="CK20" s="42"/>
      <c r="CL20" s="7"/>
      <c r="CM20" s="40"/>
      <c r="CN20" s="42"/>
      <c r="CO20" s="7"/>
      <c r="CP20" s="40"/>
      <c r="CQ20" s="42"/>
      <c r="CR20" s="7"/>
      <c r="CS20" s="40"/>
      <c r="CT20" s="42"/>
      <c r="CU20" s="7"/>
      <c r="CV20" s="40"/>
      <c r="CW20" s="42"/>
      <c r="CX20" s="77"/>
      <c r="CY20" s="77"/>
      <c r="CZ20" s="27">
        <v>15</v>
      </c>
      <c r="DA20" s="7"/>
      <c r="DB20" s="40"/>
      <c r="DC20" s="42"/>
      <c r="DD20" s="7"/>
      <c r="DE20" s="40"/>
      <c r="DF20" s="42"/>
      <c r="DG20" s="7"/>
      <c r="DH20" s="40"/>
      <c r="DI20" s="42"/>
      <c r="DJ20" s="7"/>
      <c r="DK20" s="40"/>
      <c r="DL20" s="42"/>
      <c r="DM20" s="7"/>
      <c r="DN20" s="40"/>
      <c r="DO20" s="42"/>
      <c r="DP20" s="27">
        <v>15</v>
      </c>
      <c r="DQ20" s="109"/>
      <c r="DR20" s="288"/>
      <c r="DS20" s="289"/>
      <c r="DT20" s="109"/>
      <c r="DU20" s="288"/>
      <c r="DV20" s="289"/>
      <c r="DW20" s="109"/>
      <c r="DX20" s="288"/>
      <c r="DY20" s="289"/>
      <c r="DZ20" s="109"/>
      <c r="EA20" s="288"/>
      <c r="EB20" s="289"/>
      <c r="EC20" s="267" t="str">
        <f>IF(เวลาเรียน!C20=0," ",IF(ตัวชี้วัด!$EC$5=" "," ",ลับ!EV20))</f>
        <v xml:space="preserve"> </v>
      </c>
      <c r="ED20" s="273" t="str">
        <f t="shared" si="1"/>
        <v xml:space="preserve"> </v>
      </c>
      <c r="EE20" s="291" t="str">
        <f t="shared" si="2"/>
        <v xml:space="preserve"> </v>
      </c>
    </row>
    <row r="21" spans="2:135" ht="15.2" customHeight="1">
      <c r="B21" s="43">
        <v>16</v>
      </c>
      <c r="C21" s="9"/>
      <c r="D21" s="45"/>
      <c r="E21" s="46"/>
      <c r="F21" s="9"/>
      <c r="G21" s="45"/>
      <c r="H21" s="46"/>
      <c r="I21" s="9"/>
      <c r="J21" s="45"/>
      <c r="K21" s="46"/>
      <c r="L21" s="9"/>
      <c r="M21" s="45"/>
      <c r="N21" s="46"/>
      <c r="O21" s="9"/>
      <c r="P21" s="45"/>
      <c r="Q21" s="46"/>
      <c r="R21" s="43">
        <v>16</v>
      </c>
      <c r="S21" s="9"/>
      <c r="T21" s="45"/>
      <c r="U21" s="46"/>
      <c r="V21" s="9"/>
      <c r="W21" s="45"/>
      <c r="X21" s="46"/>
      <c r="Y21" s="9"/>
      <c r="Z21" s="45"/>
      <c r="AA21" s="46"/>
      <c r="AB21" s="9"/>
      <c r="AC21" s="45"/>
      <c r="AD21" s="46"/>
      <c r="AE21" s="9"/>
      <c r="AF21" s="45"/>
      <c r="AG21" s="46"/>
      <c r="AH21" s="77"/>
      <c r="AI21" s="77"/>
      <c r="AJ21" s="43">
        <v>16</v>
      </c>
      <c r="AK21" s="9"/>
      <c r="AL21" s="45"/>
      <c r="AM21" s="46"/>
      <c r="AN21" s="9"/>
      <c r="AO21" s="45"/>
      <c r="AP21" s="46"/>
      <c r="AQ21" s="9"/>
      <c r="AR21" s="45"/>
      <c r="AS21" s="46"/>
      <c r="AT21" s="9"/>
      <c r="AU21" s="45"/>
      <c r="AV21" s="46"/>
      <c r="AW21" s="9"/>
      <c r="AX21" s="45"/>
      <c r="AY21" s="46"/>
      <c r="AZ21" s="43">
        <v>16</v>
      </c>
      <c r="BA21" s="9"/>
      <c r="BB21" s="45"/>
      <c r="BC21" s="46"/>
      <c r="BD21" s="9"/>
      <c r="BE21" s="45"/>
      <c r="BF21" s="46"/>
      <c r="BG21" s="9"/>
      <c r="BH21" s="45"/>
      <c r="BI21" s="46"/>
      <c r="BJ21" s="9"/>
      <c r="BK21" s="45"/>
      <c r="BL21" s="46"/>
      <c r="BM21" s="9"/>
      <c r="BN21" s="45"/>
      <c r="BO21" s="46"/>
      <c r="BP21" s="77"/>
      <c r="BQ21" s="77"/>
      <c r="BR21" s="43">
        <v>16</v>
      </c>
      <c r="BS21" s="9"/>
      <c r="BT21" s="45"/>
      <c r="BU21" s="46"/>
      <c r="BV21" s="9"/>
      <c r="BW21" s="45"/>
      <c r="BX21" s="46"/>
      <c r="BY21" s="9"/>
      <c r="BZ21" s="45"/>
      <c r="CA21" s="46"/>
      <c r="CB21" s="9"/>
      <c r="CC21" s="45"/>
      <c r="CD21" s="46"/>
      <c r="CE21" s="9"/>
      <c r="CF21" s="45"/>
      <c r="CG21" s="46"/>
      <c r="CH21" s="43">
        <v>16</v>
      </c>
      <c r="CI21" s="9"/>
      <c r="CJ21" s="45"/>
      <c r="CK21" s="46"/>
      <c r="CL21" s="9"/>
      <c r="CM21" s="45"/>
      <c r="CN21" s="46"/>
      <c r="CO21" s="9"/>
      <c r="CP21" s="45"/>
      <c r="CQ21" s="46"/>
      <c r="CR21" s="9"/>
      <c r="CS21" s="45"/>
      <c r="CT21" s="46"/>
      <c r="CU21" s="9"/>
      <c r="CV21" s="45"/>
      <c r="CW21" s="46"/>
      <c r="CX21" s="77"/>
      <c r="CY21" s="77"/>
      <c r="CZ21" s="43">
        <v>16</v>
      </c>
      <c r="DA21" s="9"/>
      <c r="DB21" s="45"/>
      <c r="DC21" s="46"/>
      <c r="DD21" s="9"/>
      <c r="DE21" s="45"/>
      <c r="DF21" s="46"/>
      <c r="DG21" s="9"/>
      <c r="DH21" s="45"/>
      <c r="DI21" s="46"/>
      <c r="DJ21" s="9"/>
      <c r="DK21" s="45"/>
      <c r="DL21" s="46"/>
      <c r="DM21" s="9"/>
      <c r="DN21" s="45"/>
      <c r="DO21" s="46"/>
      <c r="DP21" s="43">
        <v>16</v>
      </c>
      <c r="DQ21" s="121"/>
      <c r="DR21" s="292"/>
      <c r="DS21" s="293"/>
      <c r="DT21" s="121"/>
      <c r="DU21" s="292"/>
      <c r="DV21" s="293"/>
      <c r="DW21" s="121"/>
      <c r="DX21" s="292"/>
      <c r="DY21" s="293"/>
      <c r="DZ21" s="121"/>
      <c r="EA21" s="292"/>
      <c r="EB21" s="293"/>
      <c r="EC21" s="259" t="str">
        <f>IF(เวลาเรียน!C21=0," ",IF(ตัวชี้วัด!$EC$5=" "," ",ลับ!EV21))</f>
        <v xml:space="preserve"> </v>
      </c>
      <c r="ED21" s="258" t="str">
        <f t="shared" si="1"/>
        <v xml:space="preserve"> </v>
      </c>
      <c r="EE21" s="283" t="str">
        <f t="shared" si="2"/>
        <v xml:space="preserve"> </v>
      </c>
    </row>
    <row r="22" spans="2:135" ht="15.2" customHeight="1">
      <c r="B22" s="26">
        <v>17</v>
      </c>
      <c r="C22" s="6"/>
      <c r="D22" s="37"/>
      <c r="E22" s="39"/>
      <c r="F22" s="6"/>
      <c r="G22" s="37"/>
      <c r="H22" s="39"/>
      <c r="I22" s="6"/>
      <c r="J22" s="37"/>
      <c r="K22" s="39"/>
      <c r="L22" s="6"/>
      <c r="M22" s="37"/>
      <c r="N22" s="39"/>
      <c r="O22" s="6"/>
      <c r="P22" s="37"/>
      <c r="Q22" s="39"/>
      <c r="R22" s="26">
        <v>17</v>
      </c>
      <c r="S22" s="6"/>
      <c r="T22" s="37"/>
      <c r="U22" s="39"/>
      <c r="V22" s="6"/>
      <c r="W22" s="37"/>
      <c r="X22" s="39"/>
      <c r="Y22" s="6"/>
      <c r="Z22" s="37"/>
      <c r="AA22" s="39"/>
      <c r="AB22" s="6"/>
      <c r="AC22" s="37"/>
      <c r="AD22" s="39"/>
      <c r="AE22" s="6"/>
      <c r="AF22" s="37"/>
      <c r="AG22" s="39"/>
      <c r="AH22" s="77"/>
      <c r="AI22" s="77"/>
      <c r="AJ22" s="26">
        <v>17</v>
      </c>
      <c r="AK22" s="6"/>
      <c r="AL22" s="37"/>
      <c r="AM22" s="39"/>
      <c r="AN22" s="6"/>
      <c r="AO22" s="37"/>
      <c r="AP22" s="39"/>
      <c r="AQ22" s="6"/>
      <c r="AR22" s="37"/>
      <c r="AS22" s="39"/>
      <c r="AT22" s="6"/>
      <c r="AU22" s="37"/>
      <c r="AV22" s="39"/>
      <c r="AW22" s="6"/>
      <c r="AX22" s="37"/>
      <c r="AY22" s="39"/>
      <c r="AZ22" s="26">
        <v>17</v>
      </c>
      <c r="BA22" s="6"/>
      <c r="BB22" s="37"/>
      <c r="BC22" s="39"/>
      <c r="BD22" s="6"/>
      <c r="BE22" s="37"/>
      <c r="BF22" s="39"/>
      <c r="BG22" s="6"/>
      <c r="BH22" s="37"/>
      <c r="BI22" s="39"/>
      <c r="BJ22" s="6"/>
      <c r="BK22" s="37"/>
      <c r="BL22" s="39"/>
      <c r="BM22" s="6"/>
      <c r="BN22" s="37"/>
      <c r="BO22" s="39"/>
      <c r="BP22" s="77"/>
      <c r="BQ22" s="77"/>
      <c r="BR22" s="26">
        <v>17</v>
      </c>
      <c r="BS22" s="6"/>
      <c r="BT22" s="37"/>
      <c r="BU22" s="39"/>
      <c r="BV22" s="6"/>
      <c r="BW22" s="37"/>
      <c r="BX22" s="39"/>
      <c r="BY22" s="6"/>
      <c r="BZ22" s="37"/>
      <c r="CA22" s="39"/>
      <c r="CB22" s="6"/>
      <c r="CC22" s="37"/>
      <c r="CD22" s="39"/>
      <c r="CE22" s="6"/>
      <c r="CF22" s="37"/>
      <c r="CG22" s="39"/>
      <c r="CH22" s="26">
        <v>17</v>
      </c>
      <c r="CI22" s="6"/>
      <c r="CJ22" s="37"/>
      <c r="CK22" s="39"/>
      <c r="CL22" s="6"/>
      <c r="CM22" s="37"/>
      <c r="CN22" s="39"/>
      <c r="CO22" s="6"/>
      <c r="CP22" s="37"/>
      <c r="CQ22" s="39"/>
      <c r="CR22" s="6"/>
      <c r="CS22" s="37"/>
      <c r="CT22" s="39"/>
      <c r="CU22" s="6"/>
      <c r="CV22" s="37"/>
      <c r="CW22" s="39"/>
      <c r="CX22" s="77"/>
      <c r="CY22" s="77"/>
      <c r="CZ22" s="26">
        <v>17</v>
      </c>
      <c r="DA22" s="6"/>
      <c r="DB22" s="37"/>
      <c r="DC22" s="39"/>
      <c r="DD22" s="6"/>
      <c r="DE22" s="37"/>
      <c r="DF22" s="39"/>
      <c r="DG22" s="6"/>
      <c r="DH22" s="37"/>
      <c r="DI22" s="39"/>
      <c r="DJ22" s="6"/>
      <c r="DK22" s="37"/>
      <c r="DL22" s="39"/>
      <c r="DM22" s="6"/>
      <c r="DN22" s="37"/>
      <c r="DO22" s="39"/>
      <c r="DP22" s="26">
        <v>17</v>
      </c>
      <c r="DQ22" s="106"/>
      <c r="DR22" s="284"/>
      <c r="DS22" s="285"/>
      <c r="DT22" s="106"/>
      <c r="DU22" s="284"/>
      <c r="DV22" s="285"/>
      <c r="DW22" s="106"/>
      <c r="DX22" s="284"/>
      <c r="DY22" s="285"/>
      <c r="DZ22" s="106"/>
      <c r="EA22" s="284"/>
      <c r="EB22" s="285"/>
      <c r="EC22" s="264" t="str">
        <f>IF(เวลาเรียน!C22=0," ",IF(ตัวชี้วัด!$EC$5=" "," ",ลับ!EV22))</f>
        <v xml:space="preserve"> </v>
      </c>
      <c r="ED22" s="263" t="str">
        <f t="shared" si="1"/>
        <v xml:space="preserve"> </v>
      </c>
      <c r="EE22" s="287" t="str">
        <f t="shared" si="2"/>
        <v xml:space="preserve"> </v>
      </c>
    </row>
    <row r="23" spans="2:135" ht="15.2" customHeight="1">
      <c r="B23" s="26">
        <v>18</v>
      </c>
      <c r="C23" s="6"/>
      <c r="D23" s="37"/>
      <c r="E23" s="39"/>
      <c r="F23" s="6"/>
      <c r="G23" s="37"/>
      <c r="H23" s="39"/>
      <c r="I23" s="6"/>
      <c r="J23" s="37"/>
      <c r="K23" s="39"/>
      <c r="L23" s="6"/>
      <c r="M23" s="37"/>
      <c r="N23" s="39"/>
      <c r="O23" s="6"/>
      <c r="P23" s="37"/>
      <c r="Q23" s="39"/>
      <c r="R23" s="26">
        <v>18</v>
      </c>
      <c r="S23" s="6"/>
      <c r="T23" s="37"/>
      <c r="U23" s="39"/>
      <c r="V23" s="6"/>
      <c r="W23" s="37"/>
      <c r="X23" s="39"/>
      <c r="Y23" s="6"/>
      <c r="Z23" s="37"/>
      <c r="AA23" s="39"/>
      <c r="AB23" s="6"/>
      <c r="AC23" s="37"/>
      <c r="AD23" s="39"/>
      <c r="AE23" s="6"/>
      <c r="AF23" s="37"/>
      <c r="AG23" s="39"/>
      <c r="AH23" s="77"/>
      <c r="AI23" s="77"/>
      <c r="AJ23" s="26">
        <v>18</v>
      </c>
      <c r="AK23" s="6"/>
      <c r="AL23" s="37"/>
      <c r="AM23" s="39"/>
      <c r="AN23" s="6"/>
      <c r="AO23" s="37"/>
      <c r="AP23" s="39"/>
      <c r="AQ23" s="6"/>
      <c r="AR23" s="37"/>
      <c r="AS23" s="39"/>
      <c r="AT23" s="6"/>
      <c r="AU23" s="37"/>
      <c r="AV23" s="39"/>
      <c r="AW23" s="6"/>
      <c r="AX23" s="37"/>
      <c r="AY23" s="39"/>
      <c r="AZ23" s="26">
        <v>18</v>
      </c>
      <c r="BA23" s="6"/>
      <c r="BB23" s="37"/>
      <c r="BC23" s="39"/>
      <c r="BD23" s="6"/>
      <c r="BE23" s="37"/>
      <c r="BF23" s="39"/>
      <c r="BG23" s="6"/>
      <c r="BH23" s="37"/>
      <c r="BI23" s="39"/>
      <c r="BJ23" s="6"/>
      <c r="BK23" s="37"/>
      <c r="BL23" s="39"/>
      <c r="BM23" s="6"/>
      <c r="BN23" s="37"/>
      <c r="BO23" s="39"/>
      <c r="BP23" s="77"/>
      <c r="BQ23" s="77"/>
      <c r="BR23" s="26">
        <v>18</v>
      </c>
      <c r="BS23" s="6"/>
      <c r="BT23" s="37"/>
      <c r="BU23" s="39"/>
      <c r="BV23" s="6"/>
      <c r="BW23" s="37"/>
      <c r="BX23" s="39"/>
      <c r="BY23" s="6"/>
      <c r="BZ23" s="37"/>
      <c r="CA23" s="39"/>
      <c r="CB23" s="6"/>
      <c r="CC23" s="37"/>
      <c r="CD23" s="39"/>
      <c r="CE23" s="6"/>
      <c r="CF23" s="37"/>
      <c r="CG23" s="39"/>
      <c r="CH23" s="26">
        <v>18</v>
      </c>
      <c r="CI23" s="6"/>
      <c r="CJ23" s="37"/>
      <c r="CK23" s="39"/>
      <c r="CL23" s="6"/>
      <c r="CM23" s="37"/>
      <c r="CN23" s="39"/>
      <c r="CO23" s="6"/>
      <c r="CP23" s="37"/>
      <c r="CQ23" s="39"/>
      <c r="CR23" s="6"/>
      <c r="CS23" s="37"/>
      <c r="CT23" s="39"/>
      <c r="CU23" s="6"/>
      <c r="CV23" s="37"/>
      <c r="CW23" s="39"/>
      <c r="CX23" s="77"/>
      <c r="CY23" s="77"/>
      <c r="CZ23" s="26">
        <v>18</v>
      </c>
      <c r="DA23" s="6"/>
      <c r="DB23" s="37"/>
      <c r="DC23" s="39"/>
      <c r="DD23" s="6"/>
      <c r="DE23" s="37"/>
      <c r="DF23" s="39"/>
      <c r="DG23" s="6"/>
      <c r="DH23" s="37"/>
      <c r="DI23" s="39"/>
      <c r="DJ23" s="6"/>
      <c r="DK23" s="37"/>
      <c r="DL23" s="39"/>
      <c r="DM23" s="6"/>
      <c r="DN23" s="37"/>
      <c r="DO23" s="39"/>
      <c r="DP23" s="26">
        <v>18</v>
      </c>
      <c r="DQ23" s="106"/>
      <c r="DR23" s="284"/>
      <c r="DS23" s="285"/>
      <c r="DT23" s="106"/>
      <c r="DU23" s="284"/>
      <c r="DV23" s="285"/>
      <c r="DW23" s="106"/>
      <c r="DX23" s="284"/>
      <c r="DY23" s="285"/>
      <c r="DZ23" s="106"/>
      <c r="EA23" s="284"/>
      <c r="EB23" s="285"/>
      <c r="EC23" s="264" t="str">
        <f>IF(เวลาเรียน!C23=0," ",IF(ตัวชี้วัด!$EC$5=" "," ",ลับ!EV23))</f>
        <v xml:space="preserve"> </v>
      </c>
      <c r="ED23" s="263" t="str">
        <f t="shared" si="1"/>
        <v xml:space="preserve"> </v>
      </c>
      <c r="EE23" s="287" t="str">
        <f t="shared" si="2"/>
        <v xml:space="preserve"> </v>
      </c>
    </row>
    <row r="24" spans="2:135" ht="15.2" customHeight="1">
      <c r="B24" s="26">
        <v>19</v>
      </c>
      <c r="C24" s="6"/>
      <c r="D24" s="37"/>
      <c r="E24" s="39"/>
      <c r="F24" s="6"/>
      <c r="G24" s="37"/>
      <c r="H24" s="39"/>
      <c r="I24" s="6"/>
      <c r="J24" s="37"/>
      <c r="K24" s="39"/>
      <c r="L24" s="6"/>
      <c r="M24" s="37"/>
      <c r="N24" s="39"/>
      <c r="O24" s="6"/>
      <c r="P24" s="37"/>
      <c r="Q24" s="39"/>
      <c r="R24" s="26">
        <v>19</v>
      </c>
      <c r="S24" s="6"/>
      <c r="T24" s="37"/>
      <c r="U24" s="39"/>
      <c r="V24" s="6"/>
      <c r="W24" s="37"/>
      <c r="X24" s="39"/>
      <c r="Y24" s="6"/>
      <c r="Z24" s="37"/>
      <c r="AA24" s="39"/>
      <c r="AB24" s="6"/>
      <c r="AC24" s="37"/>
      <c r="AD24" s="39"/>
      <c r="AE24" s="6"/>
      <c r="AF24" s="37"/>
      <c r="AG24" s="39"/>
      <c r="AH24" s="77"/>
      <c r="AI24" s="77"/>
      <c r="AJ24" s="26">
        <v>19</v>
      </c>
      <c r="AK24" s="6"/>
      <c r="AL24" s="37"/>
      <c r="AM24" s="39"/>
      <c r="AN24" s="6"/>
      <c r="AO24" s="37"/>
      <c r="AP24" s="39"/>
      <c r="AQ24" s="6"/>
      <c r="AR24" s="37"/>
      <c r="AS24" s="39"/>
      <c r="AT24" s="6"/>
      <c r="AU24" s="37"/>
      <c r="AV24" s="39"/>
      <c r="AW24" s="6"/>
      <c r="AX24" s="37"/>
      <c r="AY24" s="39"/>
      <c r="AZ24" s="26">
        <v>19</v>
      </c>
      <c r="BA24" s="6"/>
      <c r="BB24" s="37"/>
      <c r="BC24" s="39"/>
      <c r="BD24" s="6"/>
      <c r="BE24" s="37"/>
      <c r="BF24" s="39"/>
      <c r="BG24" s="6"/>
      <c r="BH24" s="37"/>
      <c r="BI24" s="39"/>
      <c r="BJ24" s="6"/>
      <c r="BK24" s="37"/>
      <c r="BL24" s="39"/>
      <c r="BM24" s="6"/>
      <c r="BN24" s="37"/>
      <c r="BO24" s="39"/>
      <c r="BP24" s="77"/>
      <c r="BQ24" s="77"/>
      <c r="BR24" s="26">
        <v>19</v>
      </c>
      <c r="BS24" s="6"/>
      <c r="BT24" s="37"/>
      <c r="BU24" s="39"/>
      <c r="BV24" s="6"/>
      <c r="BW24" s="37"/>
      <c r="BX24" s="39"/>
      <c r="BY24" s="6"/>
      <c r="BZ24" s="37"/>
      <c r="CA24" s="39"/>
      <c r="CB24" s="6"/>
      <c r="CC24" s="37"/>
      <c r="CD24" s="39"/>
      <c r="CE24" s="6"/>
      <c r="CF24" s="37"/>
      <c r="CG24" s="39"/>
      <c r="CH24" s="26">
        <v>19</v>
      </c>
      <c r="CI24" s="6"/>
      <c r="CJ24" s="37"/>
      <c r="CK24" s="39"/>
      <c r="CL24" s="6"/>
      <c r="CM24" s="37"/>
      <c r="CN24" s="39"/>
      <c r="CO24" s="6"/>
      <c r="CP24" s="37"/>
      <c r="CQ24" s="39"/>
      <c r="CR24" s="6"/>
      <c r="CS24" s="37"/>
      <c r="CT24" s="39"/>
      <c r="CU24" s="6"/>
      <c r="CV24" s="37"/>
      <c r="CW24" s="39"/>
      <c r="CX24" s="77"/>
      <c r="CY24" s="77"/>
      <c r="CZ24" s="26">
        <v>19</v>
      </c>
      <c r="DA24" s="6"/>
      <c r="DB24" s="37"/>
      <c r="DC24" s="39"/>
      <c r="DD24" s="6"/>
      <c r="DE24" s="37"/>
      <c r="DF24" s="39"/>
      <c r="DG24" s="6"/>
      <c r="DH24" s="37"/>
      <c r="DI24" s="39"/>
      <c r="DJ24" s="6"/>
      <c r="DK24" s="37"/>
      <c r="DL24" s="39"/>
      <c r="DM24" s="6"/>
      <c r="DN24" s="37"/>
      <c r="DO24" s="39"/>
      <c r="DP24" s="26">
        <v>19</v>
      </c>
      <c r="DQ24" s="106"/>
      <c r="DR24" s="284"/>
      <c r="DS24" s="285"/>
      <c r="DT24" s="106"/>
      <c r="DU24" s="284"/>
      <c r="DV24" s="285"/>
      <c r="DW24" s="106"/>
      <c r="DX24" s="284"/>
      <c r="DY24" s="285"/>
      <c r="DZ24" s="106"/>
      <c r="EA24" s="284"/>
      <c r="EB24" s="285"/>
      <c r="EC24" s="264" t="str">
        <f>IF(เวลาเรียน!C24=0," ",IF(ตัวชี้วัด!$EC$5=" "," ",ลับ!EV24))</f>
        <v xml:space="preserve"> </v>
      </c>
      <c r="ED24" s="263" t="str">
        <f t="shared" si="1"/>
        <v xml:space="preserve"> </v>
      </c>
      <c r="EE24" s="287" t="str">
        <f t="shared" si="2"/>
        <v xml:space="preserve"> </v>
      </c>
    </row>
    <row r="25" spans="2:135" ht="15.2" customHeight="1" thickBot="1">
      <c r="B25" s="30">
        <v>20</v>
      </c>
      <c r="C25" s="10"/>
      <c r="D25" s="47"/>
      <c r="E25" s="48"/>
      <c r="F25" s="10"/>
      <c r="G25" s="47"/>
      <c r="H25" s="48"/>
      <c r="I25" s="10"/>
      <c r="J25" s="47"/>
      <c r="K25" s="48"/>
      <c r="L25" s="10"/>
      <c r="M25" s="47"/>
      <c r="N25" s="48"/>
      <c r="O25" s="10"/>
      <c r="P25" s="47"/>
      <c r="Q25" s="48"/>
      <c r="R25" s="30">
        <v>20</v>
      </c>
      <c r="S25" s="10"/>
      <c r="T25" s="47"/>
      <c r="U25" s="48"/>
      <c r="V25" s="10"/>
      <c r="W25" s="47"/>
      <c r="X25" s="48"/>
      <c r="Y25" s="10"/>
      <c r="Z25" s="47"/>
      <c r="AA25" s="48"/>
      <c r="AB25" s="10"/>
      <c r="AC25" s="47"/>
      <c r="AD25" s="48"/>
      <c r="AE25" s="10"/>
      <c r="AF25" s="47"/>
      <c r="AG25" s="48"/>
      <c r="AH25" s="77"/>
      <c r="AI25" s="77"/>
      <c r="AJ25" s="30">
        <v>20</v>
      </c>
      <c r="AK25" s="10"/>
      <c r="AL25" s="47"/>
      <c r="AM25" s="48"/>
      <c r="AN25" s="10"/>
      <c r="AO25" s="47"/>
      <c r="AP25" s="48"/>
      <c r="AQ25" s="10"/>
      <c r="AR25" s="47"/>
      <c r="AS25" s="48"/>
      <c r="AT25" s="10"/>
      <c r="AU25" s="47"/>
      <c r="AV25" s="48"/>
      <c r="AW25" s="10"/>
      <c r="AX25" s="47"/>
      <c r="AY25" s="48"/>
      <c r="AZ25" s="30">
        <v>20</v>
      </c>
      <c r="BA25" s="10"/>
      <c r="BB25" s="47"/>
      <c r="BC25" s="48"/>
      <c r="BD25" s="10"/>
      <c r="BE25" s="47"/>
      <c r="BF25" s="48"/>
      <c r="BG25" s="10"/>
      <c r="BH25" s="47"/>
      <c r="BI25" s="48"/>
      <c r="BJ25" s="10"/>
      <c r="BK25" s="47"/>
      <c r="BL25" s="48"/>
      <c r="BM25" s="10"/>
      <c r="BN25" s="47"/>
      <c r="BO25" s="48"/>
      <c r="BP25" s="77"/>
      <c r="BQ25" s="77"/>
      <c r="BR25" s="30">
        <v>20</v>
      </c>
      <c r="BS25" s="10"/>
      <c r="BT25" s="47"/>
      <c r="BU25" s="48"/>
      <c r="BV25" s="10"/>
      <c r="BW25" s="47"/>
      <c r="BX25" s="48"/>
      <c r="BY25" s="10"/>
      <c r="BZ25" s="47"/>
      <c r="CA25" s="48"/>
      <c r="CB25" s="10"/>
      <c r="CC25" s="47"/>
      <c r="CD25" s="48"/>
      <c r="CE25" s="10"/>
      <c r="CF25" s="47"/>
      <c r="CG25" s="48"/>
      <c r="CH25" s="30">
        <v>20</v>
      </c>
      <c r="CI25" s="10"/>
      <c r="CJ25" s="47"/>
      <c r="CK25" s="48"/>
      <c r="CL25" s="10"/>
      <c r="CM25" s="47"/>
      <c r="CN25" s="48"/>
      <c r="CO25" s="10"/>
      <c r="CP25" s="47"/>
      <c r="CQ25" s="48"/>
      <c r="CR25" s="10"/>
      <c r="CS25" s="47"/>
      <c r="CT25" s="48"/>
      <c r="CU25" s="10"/>
      <c r="CV25" s="47"/>
      <c r="CW25" s="48"/>
      <c r="CX25" s="77"/>
      <c r="CY25" s="77"/>
      <c r="CZ25" s="30">
        <v>20</v>
      </c>
      <c r="DA25" s="10"/>
      <c r="DB25" s="47"/>
      <c r="DC25" s="48"/>
      <c r="DD25" s="10"/>
      <c r="DE25" s="47"/>
      <c r="DF25" s="48"/>
      <c r="DG25" s="10"/>
      <c r="DH25" s="47"/>
      <c r="DI25" s="48"/>
      <c r="DJ25" s="10"/>
      <c r="DK25" s="47"/>
      <c r="DL25" s="48"/>
      <c r="DM25" s="10"/>
      <c r="DN25" s="47"/>
      <c r="DO25" s="48"/>
      <c r="DP25" s="30">
        <v>20</v>
      </c>
      <c r="DQ25" s="124"/>
      <c r="DR25" s="294"/>
      <c r="DS25" s="295"/>
      <c r="DT25" s="124"/>
      <c r="DU25" s="294"/>
      <c r="DV25" s="295"/>
      <c r="DW25" s="124"/>
      <c r="DX25" s="294"/>
      <c r="DY25" s="295"/>
      <c r="DZ25" s="124"/>
      <c r="EA25" s="294"/>
      <c r="EB25" s="295"/>
      <c r="EC25" s="267" t="str">
        <f>IF(เวลาเรียน!C25=0," ",IF(ตัวชี้วัด!$EC$5=" "," ",ลับ!EV25))</f>
        <v xml:space="preserve"> </v>
      </c>
      <c r="ED25" s="273" t="str">
        <f t="shared" si="1"/>
        <v xml:space="preserve"> </v>
      </c>
      <c r="EE25" s="291" t="str">
        <f t="shared" si="2"/>
        <v xml:space="preserve"> </v>
      </c>
    </row>
    <row r="26" spans="2:135" ht="15.2" customHeight="1">
      <c r="B26" s="25">
        <v>21</v>
      </c>
      <c r="C26" s="5"/>
      <c r="D26" s="34"/>
      <c r="E26" s="36"/>
      <c r="F26" s="5"/>
      <c r="G26" s="34"/>
      <c r="H26" s="36"/>
      <c r="I26" s="5"/>
      <c r="J26" s="34"/>
      <c r="K26" s="36"/>
      <c r="L26" s="5"/>
      <c r="M26" s="34"/>
      <c r="N26" s="36"/>
      <c r="O26" s="5"/>
      <c r="P26" s="34"/>
      <c r="Q26" s="36"/>
      <c r="R26" s="25">
        <v>21</v>
      </c>
      <c r="S26" s="5"/>
      <c r="T26" s="34"/>
      <c r="U26" s="36"/>
      <c r="V26" s="5"/>
      <c r="W26" s="34"/>
      <c r="X26" s="36"/>
      <c r="Y26" s="5"/>
      <c r="Z26" s="34"/>
      <c r="AA26" s="36"/>
      <c r="AB26" s="5"/>
      <c r="AC26" s="34"/>
      <c r="AD26" s="36"/>
      <c r="AE26" s="5"/>
      <c r="AF26" s="34"/>
      <c r="AG26" s="36"/>
      <c r="AH26" s="77"/>
      <c r="AI26" s="77"/>
      <c r="AJ26" s="25">
        <v>21</v>
      </c>
      <c r="AK26" s="5"/>
      <c r="AL26" s="34"/>
      <c r="AM26" s="36"/>
      <c r="AN26" s="5"/>
      <c r="AO26" s="34"/>
      <c r="AP26" s="36"/>
      <c r="AQ26" s="5"/>
      <c r="AR26" s="34"/>
      <c r="AS26" s="36"/>
      <c r="AT26" s="5"/>
      <c r="AU26" s="34"/>
      <c r="AV26" s="36"/>
      <c r="AW26" s="5"/>
      <c r="AX26" s="34"/>
      <c r="AY26" s="36"/>
      <c r="AZ26" s="25">
        <v>21</v>
      </c>
      <c r="BA26" s="5"/>
      <c r="BB26" s="34"/>
      <c r="BC26" s="36"/>
      <c r="BD26" s="5"/>
      <c r="BE26" s="34"/>
      <c r="BF26" s="36"/>
      <c r="BG26" s="5"/>
      <c r="BH26" s="34"/>
      <c r="BI26" s="36"/>
      <c r="BJ26" s="5"/>
      <c r="BK26" s="34"/>
      <c r="BL26" s="36"/>
      <c r="BM26" s="5"/>
      <c r="BN26" s="34"/>
      <c r="BO26" s="36"/>
      <c r="BP26" s="77"/>
      <c r="BQ26" s="77"/>
      <c r="BR26" s="25">
        <v>21</v>
      </c>
      <c r="BS26" s="5"/>
      <c r="BT26" s="34"/>
      <c r="BU26" s="36"/>
      <c r="BV26" s="5"/>
      <c r="BW26" s="34"/>
      <c r="BX26" s="36"/>
      <c r="BY26" s="5"/>
      <c r="BZ26" s="34"/>
      <c r="CA26" s="36"/>
      <c r="CB26" s="5"/>
      <c r="CC26" s="34"/>
      <c r="CD26" s="36"/>
      <c r="CE26" s="5"/>
      <c r="CF26" s="34"/>
      <c r="CG26" s="36"/>
      <c r="CH26" s="25">
        <v>21</v>
      </c>
      <c r="CI26" s="5"/>
      <c r="CJ26" s="34"/>
      <c r="CK26" s="36"/>
      <c r="CL26" s="5"/>
      <c r="CM26" s="34"/>
      <c r="CN26" s="36"/>
      <c r="CO26" s="5"/>
      <c r="CP26" s="34"/>
      <c r="CQ26" s="36"/>
      <c r="CR26" s="5"/>
      <c r="CS26" s="34"/>
      <c r="CT26" s="36"/>
      <c r="CU26" s="5"/>
      <c r="CV26" s="34"/>
      <c r="CW26" s="36"/>
      <c r="CX26" s="77"/>
      <c r="CY26" s="77"/>
      <c r="CZ26" s="25">
        <v>21</v>
      </c>
      <c r="DA26" s="5"/>
      <c r="DB26" s="34"/>
      <c r="DC26" s="36"/>
      <c r="DD26" s="5"/>
      <c r="DE26" s="34"/>
      <c r="DF26" s="36"/>
      <c r="DG26" s="5"/>
      <c r="DH26" s="34"/>
      <c r="DI26" s="36"/>
      <c r="DJ26" s="5"/>
      <c r="DK26" s="34"/>
      <c r="DL26" s="36"/>
      <c r="DM26" s="5"/>
      <c r="DN26" s="34"/>
      <c r="DO26" s="36"/>
      <c r="DP26" s="25">
        <v>21</v>
      </c>
      <c r="DQ26" s="103"/>
      <c r="DR26" s="280"/>
      <c r="DS26" s="281"/>
      <c r="DT26" s="103"/>
      <c r="DU26" s="280"/>
      <c r="DV26" s="281"/>
      <c r="DW26" s="103"/>
      <c r="DX26" s="280"/>
      <c r="DY26" s="281"/>
      <c r="DZ26" s="103"/>
      <c r="EA26" s="280"/>
      <c r="EB26" s="281"/>
      <c r="EC26" s="259" t="str">
        <f>IF(เวลาเรียน!C26=0," ",IF(ตัวชี้วัด!$EC$5=" "," ",ลับ!EV26))</f>
        <v xml:space="preserve"> </v>
      </c>
      <c r="ED26" s="258" t="str">
        <f t="shared" si="1"/>
        <v xml:space="preserve"> </v>
      </c>
      <c r="EE26" s="283" t="str">
        <f t="shared" si="2"/>
        <v xml:space="preserve"> </v>
      </c>
    </row>
    <row r="27" spans="2:135" ht="15.2" customHeight="1">
      <c r="B27" s="26">
        <v>22</v>
      </c>
      <c r="C27" s="6"/>
      <c r="D27" s="37"/>
      <c r="E27" s="39"/>
      <c r="F27" s="6"/>
      <c r="G27" s="37"/>
      <c r="H27" s="39"/>
      <c r="I27" s="6"/>
      <c r="J27" s="37"/>
      <c r="K27" s="39"/>
      <c r="L27" s="6"/>
      <c r="M27" s="37"/>
      <c r="N27" s="39"/>
      <c r="O27" s="6"/>
      <c r="P27" s="37"/>
      <c r="Q27" s="39"/>
      <c r="R27" s="26">
        <v>22</v>
      </c>
      <c r="S27" s="6"/>
      <c r="T27" s="37"/>
      <c r="U27" s="39"/>
      <c r="V27" s="6"/>
      <c r="W27" s="37"/>
      <c r="X27" s="39"/>
      <c r="Y27" s="6"/>
      <c r="Z27" s="37"/>
      <c r="AA27" s="39"/>
      <c r="AB27" s="6"/>
      <c r="AC27" s="37"/>
      <c r="AD27" s="39"/>
      <c r="AE27" s="6"/>
      <c r="AF27" s="37"/>
      <c r="AG27" s="39"/>
      <c r="AH27" s="77"/>
      <c r="AI27" s="77"/>
      <c r="AJ27" s="26">
        <v>22</v>
      </c>
      <c r="AK27" s="6"/>
      <c r="AL27" s="37"/>
      <c r="AM27" s="39"/>
      <c r="AN27" s="6"/>
      <c r="AO27" s="37"/>
      <c r="AP27" s="39"/>
      <c r="AQ27" s="6"/>
      <c r="AR27" s="37"/>
      <c r="AS27" s="39"/>
      <c r="AT27" s="6"/>
      <c r="AU27" s="37"/>
      <c r="AV27" s="39"/>
      <c r="AW27" s="6"/>
      <c r="AX27" s="37"/>
      <c r="AY27" s="39"/>
      <c r="AZ27" s="26">
        <v>22</v>
      </c>
      <c r="BA27" s="6"/>
      <c r="BB27" s="37"/>
      <c r="BC27" s="39"/>
      <c r="BD27" s="6"/>
      <c r="BE27" s="37"/>
      <c r="BF27" s="39"/>
      <c r="BG27" s="6"/>
      <c r="BH27" s="37"/>
      <c r="BI27" s="39"/>
      <c r="BJ27" s="6"/>
      <c r="BK27" s="37"/>
      <c r="BL27" s="39"/>
      <c r="BM27" s="6"/>
      <c r="BN27" s="37"/>
      <c r="BO27" s="39"/>
      <c r="BP27" s="77"/>
      <c r="BQ27" s="77"/>
      <c r="BR27" s="26">
        <v>22</v>
      </c>
      <c r="BS27" s="6"/>
      <c r="BT27" s="37"/>
      <c r="BU27" s="39"/>
      <c r="BV27" s="6"/>
      <c r="BW27" s="37"/>
      <c r="BX27" s="39"/>
      <c r="BY27" s="6"/>
      <c r="BZ27" s="37"/>
      <c r="CA27" s="39"/>
      <c r="CB27" s="6"/>
      <c r="CC27" s="37"/>
      <c r="CD27" s="39"/>
      <c r="CE27" s="6"/>
      <c r="CF27" s="37"/>
      <c r="CG27" s="39"/>
      <c r="CH27" s="26">
        <v>22</v>
      </c>
      <c r="CI27" s="6"/>
      <c r="CJ27" s="37"/>
      <c r="CK27" s="39"/>
      <c r="CL27" s="6"/>
      <c r="CM27" s="37"/>
      <c r="CN27" s="39"/>
      <c r="CO27" s="6"/>
      <c r="CP27" s="37"/>
      <c r="CQ27" s="39"/>
      <c r="CR27" s="6"/>
      <c r="CS27" s="37"/>
      <c r="CT27" s="39"/>
      <c r="CU27" s="6"/>
      <c r="CV27" s="37"/>
      <c r="CW27" s="39"/>
      <c r="CX27" s="77"/>
      <c r="CY27" s="77"/>
      <c r="CZ27" s="26">
        <v>22</v>
      </c>
      <c r="DA27" s="6"/>
      <c r="DB27" s="37"/>
      <c r="DC27" s="39"/>
      <c r="DD27" s="6"/>
      <c r="DE27" s="37"/>
      <c r="DF27" s="39"/>
      <c r="DG27" s="6"/>
      <c r="DH27" s="37"/>
      <c r="DI27" s="39"/>
      <c r="DJ27" s="6"/>
      <c r="DK27" s="37"/>
      <c r="DL27" s="39"/>
      <c r="DM27" s="6"/>
      <c r="DN27" s="37"/>
      <c r="DO27" s="39"/>
      <c r="DP27" s="26">
        <v>22</v>
      </c>
      <c r="DQ27" s="106"/>
      <c r="DR27" s="284"/>
      <c r="DS27" s="285"/>
      <c r="DT27" s="106"/>
      <c r="DU27" s="284"/>
      <c r="DV27" s="285"/>
      <c r="DW27" s="106"/>
      <c r="DX27" s="284"/>
      <c r="DY27" s="285"/>
      <c r="DZ27" s="106"/>
      <c r="EA27" s="284"/>
      <c r="EB27" s="285"/>
      <c r="EC27" s="264" t="str">
        <f>IF(เวลาเรียน!C27=0," ",IF(ตัวชี้วัด!$EC$5=" "," ",ลับ!EV27))</f>
        <v xml:space="preserve"> </v>
      </c>
      <c r="ED27" s="263" t="str">
        <f t="shared" si="1"/>
        <v xml:space="preserve"> </v>
      </c>
      <c r="EE27" s="287" t="str">
        <f t="shared" si="2"/>
        <v xml:space="preserve"> </v>
      </c>
    </row>
    <row r="28" spans="2:135" ht="15.2" customHeight="1">
      <c r="B28" s="26">
        <v>23</v>
      </c>
      <c r="C28" s="6"/>
      <c r="D28" s="37"/>
      <c r="E28" s="39"/>
      <c r="F28" s="6"/>
      <c r="G28" s="37"/>
      <c r="H28" s="39"/>
      <c r="I28" s="6"/>
      <c r="J28" s="37"/>
      <c r="K28" s="39"/>
      <c r="L28" s="6"/>
      <c r="M28" s="37"/>
      <c r="N28" s="39"/>
      <c r="O28" s="6"/>
      <c r="P28" s="37"/>
      <c r="Q28" s="39"/>
      <c r="R28" s="26">
        <v>23</v>
      </c>
      <c r="S28" s="6"/>
      <c r="T28" s="37"/>
      <c r="U28" s="39"/>
      <c r="V28" s="6"/>
      <c r="W28" s="37"/>
      <c r="X28" s="39"/>
      <c r="Y28" s="6"/>
      <c r="Z28" s="37"/>
      <c r="AA28" s="39"/>
      <c r="AB28" s="6"/>
      <c r="AC28" s="37"/>
      <c r="AD28" s="39"/>
      <c r="AE28" s="6"/>
      <c r="AF28" s="37"/>
      <c r="AG28" s="39"/>
      <c r="AH28" s="77"/>
      <c r="AI28" s="77"/>
      <c r="AJ28" s="26">
        <v>23</v>
      </c>
      <c r="AK28" s="6"/>
      <c r="AL28" s="37"/>
      <c r="AM28" s="39"/>
      <c r="AN28" s="6"/>
      <c r="AO28" s="37"/>
      <c r="AP28" s="39"/>
      <c r="AQ28" s="6"/>
      <c r="AR28" s="37"/>
      <c r="AS28" s="39"/>
      <c r="AT28" s="6"/>
      <c r="AU28" s="37"/>
      <c r="AV28" s="39"/>
      <c r="AW28" s="6"/>
      <c r="AX28" s="37"/>
      <c r="AY28" s="39"/>
      <c r="AZ28" s="26">
        <v>23</v>
      </c>
      <c r="BA28" s="6"/>
      <c r="BB28" s="37"/>
      <c r="BC28" s="39"/>
      <c r="BD28" s="6"/>
      <c r="BE28" s="37"/>
      <c r="BF28" s="39"/>
      <c r="BG28" s="6"/>
      <c r="BH28" s="37"/>
      <c r="BI28" s="39"/>
      <c r="BJ28" s="6"/>
      <c r="BK28" s="37"/>
      <c r="BL28" s="39"/>
      <c r="BM28" s="6"/>
      <c r="BN28" s="37"/>
      <c r="BO28" s="39"/>
      <c r="BP28" s="77"/>
      <c r="BQ28" s="77"/>
      <c r="BR28" s="26">
        <v>23</v>
      </c>
      <c r="BS28" s="6"/>
      <c r="BT28" s="37"/>
      <c r="BU28" s="39"/>
      <c r="BV28" s="6"/>
      <c r="BW28" s="37"/>
      <c r="BX28" s="39"/>
      <c r="BY28" s="6"/>
      <c r="BZ28" s="37"/>
      <c r="CA28" s="39"/>
      <c r="CB28" s="6"/>
      <c r="CC28" s="37"/>
      <c r="CD28" s="39"/>
      <c r="CE28" s="6"/>
      <c r="CF28" s="37"/>
      <c r="CG28" s="39"/>
      <c r="CH28" s="26">
        <v>23</v>
      </c>
      <c r="CI28" s="6"/>
      <c r="CJ28" s="37"/>
      <c r="CK28" s="39"/>
      <c r="CL28" s="6"/>
      <c r="CM28" s="37"/>
      <c r="CN28" s="39"/>
      <c r="CO28" s="6"/>
      <c r="CP28" s="37"/>
      <c r="CQ28" s="39"/>
      <c r="CR28" s="6"/>
      <c r="CS28" s="37"/>
      <c r="CT28" s="39"/>
      <c r="CU28" s="6"/>
      <c r="CV28" s="37"/>
      <c r="CW28" s="39"/>
      <c r="CX28" s="77"/>
      <c r="CY28" s="77"/>
      <c r="CZ28" s="26">
        <v>23</v>
      </c>
      <c r="DA28" s="6"/>
      <c r="DB28" s="37"/>
      <c r="DC28" s="39"/>
      <c r="DD28" s="6"/>
      <c r="DE28" s="37"/>
      <c r="DF28" s="39"/>
      <c r="DG28" s="6"/>
      <c r="DH28" s="37"/>
      <c r="DI28" s="39"/>
      <c r="DJ28" s="6"/>
      <c r="DK28" s="37"/>
      <c r="DL28" s="39"/>
      <c r="DM28" s="6"/>
      <c r="DN28" s="37"/>
      <c r="DO28" s="39"/>
      <c r="DP28" s="26">
        <v>23</v>
      </c>
      <c r="DQ28" s="106"/>
      <c r="DR28" s="284"/>
      <c r="DS28" s="285"/>
      <c r="DT28" s="106"/>
      <c r="DU28" s="284"/>
      <c r="DV28" s="285"/>
      <c r="DW28" s="106"/>
      <c r="DX28" s="284"/>
      <c r="DY28" s="285"/>
      <c r="DZ28" s="106"/>
      <c r="EA28" s="284"/>
      <c r="EB28" s="285"/>
      <c r="EC28" s="264" t="str">
        <f>IF(เวลาเรียน!C28=0," ",IF(ตัวชี้วัด!$EC$5=" "," ",ลับ!EV28))</f>
        <v xml:space="preserve"> </v>
      </c>
      <c r="ED28" s="263" t="str">
        <f t="shared" si="1"/>
        <v xml:space="preserve"> </v>
      </c>
      <c r="EE28" s="287" t="str">
        <f t="shared" si="2"/>
        <v xml:space="preserve"> </v>
      </c>
    </row>
    <row r="29" spans="2:135" ht="15.2" customHeight="1">
      <c r="B29" s="26">
        <v>24</v>
      </c>
      <c r="C29" s="6"/>
      <c r="D29" s="37"/>
      <c r="E29" s="39"/>
      <c r="F29" s="6"/>
      <c r="G29" s="37"/>
      <c r="H29" s="39"/>
      <c r="I29" s="6"/>
      <c r="J29" s="37"/>
      <c r="K29" s="39"/>
      <c r="L29" s="6"/>
      <c r="M29" s="37"/>
      <c r="N29" s="39"/>
      <c r="O29" s="6"/>
      <c r="P29" s="37"/>
      <c r="Q29" s="39"/>
      <c r="R29" s="26">
        <v>24</v>
      </c>
      <c r="S29" s="6"/>
      <c r="T29" s="37"/>
      <c r="U29" s="39"/>
      <c r="V29" s="6"/>
      <c r="W29" s="37"/>
      <c r="X29" s="39"/>
      <c r="Y29" s="6"/>
      <c r="Z29" s="37"/>
      <c r="AA29" s="39"/>
      <c r="AB29" s="6"/>
      <c r="AC29" s="37"/>
      <c r="AD29" s="39"/>
      <c r="AE29" s="6"/>
      <c r="AF29" s="37"/>
      <c r="AG29" s="39"/>
      <c r="AH29" s="77"/>
      <c r="AI29" s="77"/>
      <c r="AJ29" s="26">
        <v>24</v>
      </c>
      <c r="AK29" s="6"/>
      <c r="AL29" s="37"/>
      <c r="AM29" s="39"/>
      <c r="AN29" s="6"/>
      <c r="AO29" s="37"/>
      <c r="AP29" s="39"/>
      <c r="AQ29" s="6"/>
      <c r="AR29" s="37"/>
      <c r="AS29" s="39"/>
      <c r="AT29" s="6"/>
      <c r="AU29" s="37"/>
      <c r="AV29" s="39"/>
      <c r="AW29" s="6"/>
      <c r="AX29" s="37"/>
      <c r="AY29" s="39"/>
      <c r="AZ29" s="26">
        <v>24</v>
      </c>
      <c r="BA29" s="6"/>
      <c r="BB29" s="37"/>
      <c r="BC29" s="39"/>
      <c r="BD29" s="6"/>
      <c r="BE29" s="37"/>
      <c r="BF29" s="39"/>
      <c r="BG29" s="6"/>
      <c r="BH29" s="37"/>
      <c r="BI29" s="39"/>
      <c r="BJ29" s="6"/>
      <c r="BK29" s="37"/>
      <c r="BL29" s="39"/>
      <c r="BM29" s="6"/>
      <c r="BN29" s="37"/>
      <c r="BO29" s="39"/>
      <c r="BP29" s="77"/>
      <c r="BQ29" s="77"/>
      <c r="BR29" s="26">
        <v>24</v>
      </c>
      <c r="BS29" s="6"/>
      <c r="BT29" s="37"/>
      <c r="BU29" s="39"/>
      <c r="BV29" s="6"/>
      <c r="BW29" s="37"/>
      <c r="BX29" s="39"/>
      <c r="BY29" s="6"/>
      <c r="BZ29" s="37"/>
      <c r="CA29" s="39"/>
      <c r="CB29" s="6"/>
      <c r="CC29" s="37"/>
      <c r="CD29" s="39"/>
      <c r="CE29" s="6"/>
      <c r="CF29" s="37"/>
      <c r="CG29" s="39"/>
      <c r="CH29" s="26">
        <v>24</v>
      </c>
      <c r="CI29" s="6"/>
      <c r="CJ29" s="37"/>
      <c r="CK29" s="39"/>
      <c r="CL29" s="6"/>
      <c r="CM29" s="37"/>
      <c r="CN29" s="39"/>
      <c r="CO29" s="6"/>
      <c r="CP29" s="37"/>
      <c r="CQ29" s="39"/>
      <c r="CR29" s="6"/>
      <c r="CS29" s="37"/>
      <c r="CT29" s="39"/>
      <c r="CU29" s="6"/>
      <c r="CV29" s="37"/>
      <c r="CW29" s="39"/>
      <c r="CX29" s="77"/>
      <c r="CY29" s="77"/>
      <c r="CZ29" s="26">
        <v>24</v>
      </c>
      <c r="DA29" s="6"/>
      <c r="DB29" s="37"/>
      <c r="DC29" s="39"/>
      <c r="DD29" s="6"/>
      <c r="DE29" s="37"/>
      <c r="DF29" s="39"/>
      <c r="DG29" s="6"/>
      <c r="DH29" s="37"/>
      <c r="DI29" s="39"/>
      <c r="DJ29" s="6"/>
      <c r="DK29" s="37"/>
      <c r="DL29" s="39"/>
      <c r="DM29" s="6"/>
      <c r="DN29" s="37"/>
      <c r="DO29" s="39"/>
      <c r="DP29" s="26">
        <v>24</v>
      </c>
      <c r="DQ29" s="106"/>
      <c r="DR29" s="284"/>
      <c r="DS29" s="285"/>
      <c r="DT29" s="106"/>
      <c r="DU29" s="284"/>
      <c r="DV29" s="285"/>
      <c r="DW29" s="106"/>
      <c r="DX29" s="284"/>
      <c r="DY29" s="285"/>
      <c r="DZ29" s="106"/>
      <c r="EA29" s="284"/>
      <c r="EB29" s="285"/>
      <c r="EC29" s="264" t="str">
        <f>IF(เวลาเรียน!C29=0," ",IF(ตัวชี้วัด!$EC$5=" "," ",ลับ!EV29))</f>
        <v xml:space="preserve"> </v>
      </c>
      <c r="ED29" s="263" t="str">
        <f t="shared" si="1"/>
        <v xml:space="preserve"> </v>
      </c>
      <c r="EE29" s="287" t="str">
        <f t="shared" si="2"/>
        <v xml:space="preserve"> </v>
      </c>
    </row>
    <row r="30" spans="2:135" ht="15.2" customHeight="1" thickBot="1">
      <c r="B30" s="27">
        <v>25</v>
      </c>
      <c r="C30" s="7"/>
      <c r="D30" s="40"/>
      <c r="E30" s="42"/>
      <c r="F30" s="7"/>
      <c r="G30" s="40"/>
      <c r="H30" s="42"/>
      <c r="I30" s="7"/>
      <c r="J30" s="40"/>
      <c r="K30" s="42"/>
      <c r="L30" s="7"/>
      <c r="M30" s="40"/>
      <c r="N30" s="42"/>
      <c r="O30" s="7"/>
      <c r="P30" s="40"/>
      <c r="Q30" s="42"/>
      <c r="R30" s="27">
        <v>25</v>
      </c>
      <c r="S30" s="7"/>
      <c r="T30" s="40"/>
      <c r="U30" s="42"/>
      <c r="V30" s="7"/>
      <c r="W30" s="40"/>
      <c r="X30" s="42"/>
      <c r="Y30" s="7"/>
      <c r="Z30" s="40"/>
      <c r="AA30" s="42"/>
      <c r="AB30" s="7"/>
      <c r="AC30" s="40"/>
      <c r="AD30" s="42"/>
      <c r="AE30" s="7"/>
      <c r="AF30" s="40"/>
      <c r="AG30" s="42"/>
      <c r="AH30" s="77"/>
      <c r="AI30" s="77"/>
      <c r="AJ30" s="27">
        <v>25</v>
      </c>
      <c r="AK30" s="7"/>
      <c r="AL30" s="40"/>
      <c r="AM30" s="42"/>
      <c r="AN30" s="7"/>
      <c r="AO30" s="40"/>
      <c r="AP30" s="42"/>
      <c r="AQ30" s="7"/>
      <c r="AR30" s="40"/>
      <c r="AS30" s="42"/>
      <c r="AT30" s="7"/>
      <c r="AU30" s="40"/>
      <c r="AV30" s="42"/>
      <c r="AW30" s="7"/>
      <c r="AX30" s="40"/>
      <c r="AY30" s="42"/>
      <c r="AZ30" s="27">
        <v>25</v>
      </c>
      <c r="BA30" s="7"/>
      <c r="BB30" s="40"/>
      <c r="BC30" s="42"/>
      <c r="BD30" s="7"/>
      <c r="BE30" s="40"/>
      <c r="BF30" s="42"/>
      <c r="BG30" s="7"/>
      <c r="BH30" s="40"/>
      <c r="BI30" s="42"/>
      <c r="BJ30" s="7"/>
      <c r="BK30" s="40"/>
      <c r="BL30" s="42"/>
      <c r="BM30" s="7"/>
      <c r="BN30" s="40"/>
      <c r="BO30" s="42"/>
      <c r="BP30" s="77"/>
      <c r="BQ30" s="77"/>
      <c r="BR30" s="27">
        <v>25</v>
      </c>
      <c r="BS30" s="7"/>
      <c r="BT30" s="40"/>
      <c r="BU30" s="42"/>
      <c r="BV30" s="7"/>
      <c r="BW30" s="40"/>
      <c r="BX30" s="42"/>
      <c r="BY30" s="7"/>
      <c r="BZ30" s="40"/>
      <c r="CA30" s="42"/>
      <c r="CB30" s="7"/>
      <c r="CC30" s="40"/>
      <c r="CD30" s="42"/>
      <c r="CE30" s="7"/>
      <c r="CF30" s="40"/>
      <c r="CG30" s="42"/>
      <c r="CH30" s="27">
        <v>25</v>
      </c>
      <c r="CI30" s="7"/>
      <c r="CJ30" s="40"/>
      <c r="CK30" s="42"/>
      <c r="CL30" s="7"/>
      <c r="CM30" s="40"/>
      <c r="CN30" s="42"/>
      <c r="CO30" s="7"/>
      <c r="CP30" s="40"/>
      <c r="CQ30" s="42"/>
      <c r="CR30" s="7"/>
      <c r="CS30" s="40"/>
      <c r="CT30" s="42"/>
      <c r="CU30" s="7"/>
      <c r="CV30" s="40"/>
      <c r="CW30" s="42"/>
      <c r="CX30" s="77"/>
      <c r="CY30" s="77"/>
      <c r="CZ30" s="27">
        <v>25</v>
      </c>
      <c r="DA30" s="7"/>
      <c r="DB30" s="40"/>
      <c r="DC30" s="42"/>
      <c r="DD30" s="7"/>
      <c r="DE30" s="40"/>
      <c r="DF30" s="42"/>
      <c r="DG30" s="7"/>
      <c r="DH30" s="40"/>
      <c r="DI30" s="42"/>
      <c r="DJ30" s="7"/>
      <c r="DK30" s="40"/>
      <c r="DL30" s="42"/>
      <c r="DM30" s="7"/>
      <c r="DN30" s="40"/>
      <c r="DO30" s="42"/>
      <c r="DP30" s="27">
        <v>25</v>
      </c>
      <c r="DQ30" s="109"/>
      <c r="DR30" s="288"/>
      <c r="DS30" s="289"/>
      <c r="DT30" s="109"/>
      <c r="DU30" s="288"/>
      <c r="DV30" s="289"/>
      <c r="DW30" s="109"/>
      <c r="DX30" s="288"/>
      <c r="DY30" s="289"/>
      <c r="DZ30" s="109"/>
      <c r="EA30" s="288"/>
      <c r="EB30" s="289"/>
      <c r="EC30" s="267" t="str">
        <f>IF(เวลาเรียน!C30=0," ",IF(ตัวชี้วัด!$EC$5=" "," ",ลับ!EV30))</f>
        <v xml:space="preserve"> </v>
      </c>
      <c r="ED30" s="273" t="str">
        <f t="shared" si="1"/>
        <v xml:space="preserve"> </v>
      </c>
      <c r="EE30" s="291" t="str">
        <f t="shared" si="2"/>
        <v xml:space="preserve"> </v>
      </c>
    </row>
    <row r="31" spans="2:135" ht="15.2" customHeight="1">
      <c r="B31" s="43">
        <v>26</v>
      </c>
      <c r="C31" s="9"/>
      <c r="D31" s="45"/>
      <c r="E31" s="46"/>
      <c r="F31" s="9"/>
      <c r="G31" s="45"/>
      <c r="H31" s="46"/>
      <c r="I31" s="9"/>
      <c r="J31" s="45"/>
      <c r="K31" s="46"/>
      <c r="L31" s="9"/>
      <c r="M31" s="45"/>
      <c r="N31" s="46"/>
      <c r="O31" s="9"/>
      <c r="P31" s="45"/>
      <c r="Q31" s="46"/>
      <c r="R31" s="43">
        <v>26</v>
      </c>
      <c r="S31" s="9"/>
      <c r="T31" s="45"/>
      <c r="U31" s="46"/>
      <c r="V31" s="9"/>
      <c r="W31" s="45"/>
      <c r="X31" s="46"/>
      <c r="Y31" s="9"/>
      <c r="Z31" s="45"/>
      <c r="AA31" s="46"/>
      <c r="AB31" s="9"/>
      <c r="AC31" s="45"/>
      <c r="AD31" s="46"/>
      <c r="AE31" s="9"/>
      <c r="AF31" s="45"/>
      <c r="AG31" s="46"/>
      <c r="AH31" s="77"/>
      <c r="AI31" s="77"/>
      <c r="AJ31" s="43">
        <v>26</v>
      </c>
      <c r="AK31" s="9"/>
      <c r="AL31" s="45"/>
      <c r="AM31" s="46"/>
      <c r="AN31" s="9"/>
      <c r="AO31" s="45"/>
      <c r="AP31" s="46"/>
      <c r="AQ31" s="9"/>
      <c r="AR31" s="45"/>
      <c r="AS31" s="46"/>
      <c r="AT31" s="9"/>
      <c r="AU31" s="45"/>
      <c r="AV31" s="46"/>
      <c r="AW31" s="9"/>
      <c r="AX31" s="45"/>
      <c r="AY31" s="46"/>
      <c r="AZ31" s="43">
        <v>26</v>
      </c>
      <c r="BA31" s="9"/>
      <c r="BB31" s="45"/>
      <c r="BC31" s="46"/>
      <c r="BD31" s="9"/>
      <c r="BE31" s="45"/>
      <c r="BF31" s="46"/>
      <c r="BG31" s="9"/>
      <c r="BH31" s="45"/>
      <c r="BI31" s="46"/>
      <c r="BJ31" s="9"/>
      <c r="BK31" s="45"/>
      <c r="BL31" s="46"/>
      <c r="BM31" s="9"/>
      <c r="BN31" s="45"/>
      <c r="BO31" s="46"/>
      <c r="BP31" s="77"/>
      <c r="BQ31" s="77"/>
      <c r="BR31" s="43">
        <v>26</v>
      </c>
      <c r="BS31" s="9"/>
      <c r="BT31" s="45"/>
      <c r="BU31" s="46"/>
      <c r="BV31" s="9"/>
      <c r="BW31" s="45"/>
      <c r="BX31" s="46"/>
      <c r="BY31" s="9"/>
      <c r="BZ31" s="45"/>
      <c r="CA31" s="46"/>
      <c r="CB31" s="9"/>
      <c r="CC31" s="45"/>
      <c r="CD31" s="46"/>
      <c r="CE31" s="9"/>
      <c r="CF31" s="45"/>
      <c r="CG31" s="46"/>
      <c r="CH31" s="43">
        <v>26</v>
      </c>
      <c r="CI31" s="9"/>
      <c r="CJ31" s="45"/>
      <c r="CK31" s="46"/>
      <c r="CL31" s="9"/>
      <c r="CM31" s="45"/>
      <c r="CN31" s="46"/>
      <c r="CO31" s="9"/>
      <c r="CP31" s="45"/>
      <c r="CQ31" s="46"/>
      <c r="CR31" s="9"/>
      <c r="CS31" s="45"/>
      <c r="CT31" s="46"/>
      <c r="CU31" s="9"/>
      <c r="CV31" s="45"/>
      <c r="CW31" s="46"/>
      <c r="CX31" s="77"/>
      <c r="CY31" s="77"/>
      <c r="CZ31" s="43">
        <v>26</v>
      </c>
      <c r="DA31" s="9"/>
      <c r="DB31" s="45"/>
      <c r="DC31" s="46"/>
      <c r="DD31" s="9"/>
      <c r="DE31" s="45"/>
      <c r="DF31" s="46"/>
      <c r="DG31" s="9"/>
      <c r="DH31" s="45"/>
      <c r="DI31" s="46"/>
      <c r="DJ31" s="9"/>
      <c r="DK31" s="45"/>
      <c r="DL31" s="46"/>
      <c r="DM31" s="9"/>
      <c r="DN31" s="45"/>
      <c r="DO31" s="46"/>
      <c r="DP31" s="43">
        <v>26</v>
      </c>
      <c r="DQ31" s="121"/>
      <c r="DR31" s="292"/>
      <c r="DS31" s="293"/>
      <c r="DT31" s="121"/>
      <c r="DU31" s="292"/>
      <c r="DV31" s="293"/>
      <c r="DW31" s="121"/>
      <c r="DX31" s="292"/>
      <c r="DY31" s="293"/>
      <c r="DZ31" s="121"/>
      <c r="EA31" s="292"/>
      <c r="EB31" s="293"/>
      <c r="EC31" s="259" t="str">
        <f>IF(เวลาเรียน!C31=0," ",IF(ตัวชี้วัด!$EC$5=" "," ",ลับ!EV31))</f>
        <v xml:space="preserve"> </v>
      </c>
      <c r="ED31" s="258" t="str">
        <f t="shared" si="1"/>
        <v xml:space="preserve"> </v>
      </c>
      <c r="EE31" s="283" t="str">
        <f t="shared" si="2"/>
        <v xml:space="preserve"> </v>
      </c>
    </row>
    <row r="32" spans="2:135" ht="15.2" customHeight="1">
      <c r="B32" s="26">
        <v>27</v>
      </c>
      <c r="C32" s="6"/>
      <c r="D32" s="37"/>
      <c r="E32" s="39"/>
      <c r="F32" s="6"/>
      <c r="G32" s="37"/>
      <c r="H32" s="39"/>
      <c r="I32" s="6"/>
      <c r="J32" s="37"/>
      <c r="K32" s="39"/>
      <c r="L32" s="6"/>
      <c r="M32" s="37"/>
      <c r="N32" s="39"/>
      <c r="O32" s="6"/>
      <c r="P32" s="37"/>
      <c r="Q32" s="39"/>
      <c r="R32" s="26">
        <v>27</v>
      </c>
      <c r="S32" s="6"/>
      <c r="T32" s="37"/>
      <c r="U32" s="39"/>
      <c r="V32" s="6"/>
      <c r="W32" s="37"/>
      <c r="X32" s="39"/>
      <c r="Y32" s="6"/>
      <c r="Z32" s="37"/>
      <c r="AA32" s="39"/>
      <c r="AB32" s="6"/>
      <c r="AC32" s="37"/>
      <c r="AD32" s="39"/>
      <c r="AE32" s="6"/>
      <c r="AF32" s="37"/>
      <c r="AG32" s="39"/>
      <c r="AH32" s="77"/>
      <c r="AI32" s="77"/>
      <c r="AJ32" s="26">
        <v>27</v>
      </c>
      <c r="AK32" s="6"/>
      <c r="AL32" s="37"/>
      <c r="AM32" s="39"/>
      <c r="AN32" s="6"/>
      <c r="AO32" s="37"/>
      <c r="AP32" s="39"/>
      <c r="AQ32" s="6"/>
      <c r="AR32" s="37"/>
      <c r="AS32" s="39"/>
      <c r="AT32" s="6"/>
      <c r="AU32" s="37"/>
      <c r="AV32" s="39"/>
      <c r="AW32" s="6"/>
      <c r="AX32" s="37"/>
      <c r="AY32" s="39"/>
      <c r="AZ32" s="26">
        <v>27</v>
      </c>
      <c r="BA32" s="6"/>
      <c r="BB32" s="37"/>
      <c r="BC32" s="39"/>
      <c r="BD32" s="6"/>
      <c r="BE32" s="37"/>
      <c r="BF32" s="39"/>
      <c r="BG32" s="6"/>
      <c r="BH32" s="37"/>
      <c r="BI32" s="39"/>
      <c r="BJ32" s="6"/>
      <c r="BK32" s="37"/>
      <c r="BL32" s="39"/>
      <c r="BM32" s="6"/>
      <c r="BN32" s="37"/>
      <c r="BO32" s="39"/>
      <c r="BP32" s="77"/>
      <c r="BQ32" s="77"/>
      <c r="BR32" s="26">
        <v>27</v>
      </c>
      <c r="BS32" s="6"/>
      <c r="BT32" s="37"/>
      <c r="BU32" s="39"/>
      <c r="BV32" s="6"/>
      <c r="BW32" s="37"/>
      <c r="BX32" s="39"/>
      <c r="BY32" s="6"/>
      <c r="BZ32" s="37"/>
      <c r="CA32" s="39"/>
      <c r="CB32" s="6"/>
      <c r="CC32" s="37"/>
      <c r="CD32" s="39"/>
      <c r="CE32" s="6"/>
      <c r="CF32" s="37"/>
      <c r="CG32" s="39"/>
      <c r="CH32" s="26">
        <v>27</v>
      </c>
      <c r="CI32" s="6"/>
      <c r="CJ32" s="37"/>
      <c r="CK32" s="39"/>
      <c r="CL32" s="6"/>
      <c r="CM32" s="37"/>
      <c r="CN32" s="39"/>
      <c r="CO32" s="6"/>
      <c r="CP32" s="37"/>
      <c r="CQ32" s="39"/>
      <c r="CR32" s="6"/>
      <c r="CS32" s="37"/>
      <c r="CT32" s="39"/>
      <c r="CU32" s="6"/>
      <c r="CV32" s="37"/>
      <c r="CW32" s="39"/>
      <c r="CX32" s="77"/>
      <c r="CY32" s="77"/>
      <c r="CZ32" s="26">
        <v>27</v>
      </c>
      <c r="DA32" s="6"/>
      <c r="DB32" s="37"/>
      <c r="DC32" s="39"/>
      <c r="DD32" s="6"/>
      <c r="DE32" s="37"/>
      <c r="DF32" s="39"/>
      <c r="DG32" s="6"/>
      <c r="DH32" s="37"/>
      <c r="DI32" s="39"/>
      <c r="DJ32" s="6"/>
      <c r="DK32" s="37"/>
      <c r="DL32" s="39"/>
      <c r="DM32" s="6"/>
      <c r="DN32" s="37"/>
      <c r="DO32" s="39"/>
      <c r="DP32" s="26">
        <v>27</v>
      </c>
      <c r="DQ32" s="106"/>
      <c r="DR32" s="284"/>
      <c r="DS32" s="285"/>
      <c r="DT32" s="106"/>
      <c r="DU32" s="284"/>
      <c r="DV32" s="285"/>
      <c r="DW32" s="106"/>
      <c r="DX32" s="284"/>
      <c r="DY32" s="285"/>
      <c r="DZ32" s="106"/>
      <c r="EA32" s="284"/>
      <c r="EB32" s="285"/>
      <c r="EC32" s="264" t="str">
        <f>IF(เวลาเรียน!C32=0," ",IF(ตัวชี้วัด!$EC$5=" "," ",ลับ!EV32))</f>
        <v xml:space="preserve"> </v>
      </c>
      <c r="ED32" s="263" t="str">
        <f t="shared" si="1"/>
        <v xml:space="preserve"> </v>
      </c>
      <c r="EE32" s="287" t="str">
        <f t="shared" si="2"/>
        <v xml:space="preserve"> </v>
      </c>
    </row>
    <row r="33" spans="2:135" ht="15.2" customHeight="1">
      <c r="B33" s="26">
        <v>28</v>
      </c>
      <c r="C33" s="6"/>
      <c r="D33" s="37"/>
      <c r="E33" s="39"/>
      <c r="F33" s="6"/>
      <c r="G33" s="37"/>
      <c r="H33" s="39"/>
      <c r="I33" s="6"/>
      <c r="J33" s="37"/>
      <c r="K33" s="39"/>
      <c r="L33" s="6"/>
      <c r="M33" s="37"/>
      <c r="N33" s="39"/>
      <c r="O33" s="6"/>
      <c r="P33" s="37"/>
      <c r="Q33" s="39"/>
      <c r="R33" s="26">
        <v>28</v>
      </c>
      <c r="S33" s="6"/>
      <c r="T33" s="37"/>
      <c r="U33" s="39"/>
      <c r="V33" s="6"/>
      <c r="W33" s="37"/>
      <c r="X33" s="39"/>
      <c r="Y33" s="6"/>
      <c r="Z33" s="37"/>
      <c r="AA33" s="39"/>
      <c r="AB33" s="6"/>
      <c r="AC33" s="37"/>
      <c r="AD33" s="39"/>
      <c r="AE33" s="6"/>
      <c r="AF33" s="37"/>
      <c r="AG33" s="39"/>
      <c r="AH33" s="77"/>
      <c r="AI33" s="77"/>
      <c r="AJ33" s="26">
        <v>28</v>
      </c>
      <c r="AK33" s="6"/>
      <c r="AL33" s="37"/>
      <c r="AM33" s="39"/>
      <c r="AN33" s="6"/>
      <c r="AO33" s="37"/>
      <c r="AP33" s="39"/>
      <c r="AQ33" s="6"/>
      <c r="AR33" s="37"/>
      <c r="AS33" s="39"/>
      <c r="AT33" s="6"/>
      <c r="AU33" s="37"/>
      <c r="AV33" s="39"/>
      <c r="AW33" s="6"/>
      <c r="AX33" s="37"/>
      <c r="AY33" s="39"/>
      <c r="AZ33" s="26">
        <v>28</v>
      </c>
      <c r="BA33" s="6"/>
      <c r="BB33" s="37"/>
      <c r="BC33" s="39"/>
      <c r="BD33" s="6"/>
      <c r="BE33" s="37"/>
      <c r="BF33" s="39"/>
      <c r="BG33" s="6"/>
      <c r="BH33" s="37"/>
      <c r="BI33" s="39"/>
      <c r="BJ33" s="6"/>
      <c r="BK33" s="37"/>
      <c r="BL33" s="39"/>
      <c r="BM33" s="6"/>
      <c r="BN33" s="37"/>
      <c r="BO33" s="39"/>
      <c r="BP33" s="77"/>
      <c r="BQ33" s="77"/>
      <c r="BR33" s="26">
        <v>28</v>
      </c>
      <c r="BS33" s="6"/>
      <c r="BT33" s="37"/>
      <c r="BU33" s="39"/>
      <c r="BV33" s="6"/>
      <c r="BW33" s="37"/>
      <c r="BX33" s="39"/>
      <c r="BY33" s="6"/>
      <c r="BZ33" s="37"/>
      <c r="CA33" s="39"/>
      <c r="CB33" s="6"/>
      <c r="CC33" s="37"/>
      <c r="CD33" s="39"/>
      <c r="CE33" s="6"/>
      <c r="CF33" s="37"/>
      <c r="CG33" s="39"/>
      <c r="CH33" s="26">
        <v>28</v>
      </c>
      <c r="CI33" s="6"/>
      <c r="CJ33" s="37"/>
      <c r="CK33" s="39"/>
      <c r="CL33" s="6"/>
      <c r="CM33" s="37"/>
      <c r="CN33" s="39"/>
      <c r="CO33" s="6"/>
      <c r="CP33" s="37"/>
      <c r="CQ33" s="39"/>
      <c r="CR33" s="6"/>
      <c r="CS33" s="37"/>
      <c r="CT33" s="39"/>
      <c r="CU33" s="6"/>
      <c r="CV33" s="37"/>
      <c r="CW33" s="39"/>
      <c r="CX33" s="77"/>
      <c r="CY33" s="77"/>
      <c r="CZ33" s="26">
        <v>28</v>
      </c>
      <c r="DA33" s="6"/>
      <c r="DB33" s="37"/>
      <c r="DC33" s="39"/>
      <c r="DD33" s="6"/>
      <c r="DE33" s="37"/>
      <c r="DF33" s="39"/>
      <c r="DG33" s="6"/>
      <c r="DH33" s="37"/>
      <c r="DI33" s="39"/>
      <c r="DJ33" s="6"/>
      <c r="DK33" s="37"/>
      <c r="DL33" s="39"/>
      <c r="DM33" s="6"/>
      <c r="DN33" s="37"/>
      <c r="DO33" s="39"/>
      <c r="DP33" s="26">
        <v>28</v>
      </c>
      <c r="DQ33" s="106"/>
      <c r="DR33" s="284"/>
      <c r="DS33" s="285"/>
      <c r="DT33" s="106"/>
      <c r="DU33" s="284"/>
      <c r="DV33" s="285"/>
      <c r="DW33" s="106"/>
      <c r="DX33" s="284"/>
      <c r="DY33" s="285"/>
      <c r="DZ33" s="106"/>
      <c r="EA33" s="284"/>
      <c r="EB33" s="285"/>
      <c r="EC33" s="264" t="str">
        <f>IF(เวลาเรียน!C33=0," ",IF(ตัวชี้วัด!$EC$5=" "," ",ลับ!EV33))</f>
        <v xml:space="preserve"> </v>
      </c>
      <c r="ED33" s="263" t="str">
        <f t="shared" si="1"/>
        <v xml:space="preserve"> </v>
      </c>
      <c r="EE33" s="287" t="str">
        <f t="shared" si="2"/>
        <v xml:space="preserve"> </v>
      </c>
    </row>
    <row r="34" spans="2:135" ht="15.2" customHeight="1">
      <c r="B34" s="26">
        <v>29</v>
      </c>
      <c r="C34" s="6"/>
      <c r="D34" s="37"/>
      <c r="E34" s="39"/>
      <c r="F34" s="6"/>
      <c r="G34" s="37"/>
      <c r="H34" s="39"/>
      <c r="I34" s="6"/>
      <c r="J34" s="37"/>
      <c r="K34" s="39"/>
      <c r="L34" s="6"/>
      <c r="M34" s="37"/>
      <c r="N34" s="39"/>
      <c r="O34" s="6"/>
      <c r="P34" s="37"/>
      <c r="Q34" s="39"/>
      <c r="R34" s="26">
        <v>29</v>
      </c>
      <c r="S34" s="6"/>
      <c r="T34" s="37"/>
      <c r="U34" s="39"/>
      <c r="V34" s="6"/>
      <c r="W34" s="37"/>
      <c r="X34" s="39"/>
      <c r="Y34" s="6"/>
      <c r="Z34" s="37"/>
      <c r="AA34" s="39"/>
      <c r="AB34" s="6"/>
      <c r="AC34" s="37"/>
      <c r="AD34" s="39"/>
      <c r="AE34" s="6"/>
      <c r="AF34" s="37"/>
      <c r="AG34" s="39"/>
      <c r="AH34" s="77"/>
      <c r="AI34" s="77"/>
      <c r="AJ34" s="26">
        <v>29</v>
      </c>
      <c r="AK34" s="6"/>
      <c r="AL34" s="37"/>
      <c r="AM34" s="39"/>
      <c r="AN34" s="6"/>
      <c r="AO34" s="37"/>
      <c r="AP34" s="39"/>
      <c r="AQ34" s="6"/>
      <c r="AR34" s="37"/>
      <c r="AS34" s="39"/>
      <c r="AT34" s="6"/>
      <c r="AU34" s="37"/>
      <c r="AV34" s="39"/>
      <c r="AW34" s="6"/>
      <c r="AX34" s="37"/>
      <c r="AY34" s="39"/>
      <c r="AZ34" s="26">
        <v>29</v>
      </c>
      <c r="BA34" s="6"/>
      <c r="BB34" s="37"/>
      <c r="BC34" s="39"/>
      <c r="BD34" s="6"/>
      <c r="BE34" s="37"/>
      <c r="BF34" s="39"/>
      <c r="BG34" s="6"/>
      <c r="BH34" s="37"/>
      <c r="BI34" s="39"/>
      <c r="BJ34" s="6"/>
      <c r="BK34" s="37"/>
      <c r="BL34" s="39"/>
      <c r="BM34" s="6"/>
      <c r="BN34" s="37"/>
      <c r="BO34" s="39"/>
      <c r="BP34" s="77"/>
      <c r="BQ34" s="77"/>
      <c r="BR34" s="26">
        <v>29</v>
      </c>
      <c r="BS34" s="6"/>
      <c r="BT34" s="37"/>
      <c r="BU34" s="39"/>
      <c r="BV34" s="6"/>
      <c r="BW34" s="37"/>
      <c r="BX34" s="39"/>
      <c r="BY34" s="6"/>
      <c r="BZ34" s="37"/>
      <c r="CA34" s="39"/>
      <c r="CB34" s="6"/>
      <c r="CC34" s="37"/>
      <c r="CD34" s="39"/>
      <c r="CE34" s="6"/>
      <c r="CF34" s="37"/>
      <c r="CG34" s="39"/>
      <c r="CH34" s="26">
        <v>29</v>
      </c>
      <c r="CI34" s="6"/>
      <c r="CJ34" s="37"/>
      <c r="CK34" s="39"/>
      <c r="CL34" s="6"/>
      <c r="CM34" s="37"/>
      <c r="CN34" s="39"/>
      <c r="CO34" s="6"/>
      <c r="CP34" s="37"/>
      <c r="CQ34" s="39"/>
      <c r="CR34" s="6"/>
      <c r="CS34" s="37"/>
      <c r="CT34" s="39"/>
      <c r="CU34" s="6"/>
      <c r="CV34" s="37"/>
      <c r="CW34" s="39"/>
      <c r="CX34" s="77"/>
      <c r="CY34" s="77"/>
      <c r="CZ34" s="26">
        <v>29</v>
      </c>
      <c r="DA34" s="6"/>
      <c r="DB34" s="37"/>
      <c r="DC34" s="39"/>
      <c r="DD34" s="6"/>
      <c r="DE34" s="37"/>
      <c r="DF34" s="39"/>
      <c r="DG34" s="6"/>
      <c r="DH34" s="37"/>
      <c r="DI34" s="39"/>
      <c r="DJ34" s="6"/>
      <c r="DK34" s="37"/>
      <c r="DL34" s="39"/>
      <c r="DM34" s="6"/>
      <c r="DN34" s="37"/>
      <c r="DO34" s="39"/>
      <c r="DP34" s="26">
        <v>29</v>
      </c>
      <c r="DQ34" s="106"/>
      <c r="DR34" s="284"/>
      <c r="DS34" s="285"/>
      <c r="DT34" s="106"/>
      <c r="DU34" s="284"/>
      <c r="DV34" s="285"/>
      <c r="DW34" s="106"/>
      <c r="DX34" s="284"/>
      <c r="DY34" s="285"/>
      <c r="DZ34" s="106"/>
      <c r="EA34" s="284"/>
      <c r="EB34" s="285"/>
      <c r="EC34" s="264" t="str">
        <f>IF(เวลาเรียน!C34=0," ",IF(ตัวชี้วัด!$EC$5=" "," ",ลับ!EV34))</f>
        <v xml:space="preserve"> </v>
      </c>
      <c r="ED34" s="263" t="str">
        <f t="shared" si="1"/>
        <v xml:space="preserve"> </v>
      </c>
      <c r="EE34" s="287" t="str">
        <f t="shared" si="2"/>
        <v xml:space="preserve"> </v>
      </c>
    </row>
    <row r="35" spans="2:135" ht="15.2" customHeight="1" thickBot="1">
      <c r="B35" s="30">
        <v>30</v>
      </c>
      <c r="C35" s="10"/>
      <c r="D35" s="47"/>
      <c r="E35" s="48"/>
      <c r="F35" s="10"/>
      <c r="G35" s="47"/>
      <c r="H35" s="48"/>
      <c r="I35" s="10"/>
      <c r="J35" s="47"/>
      <c r="K35" s="48"/>
      <c r="L35" s="10"/>
      <c r="M35" s="47"/>
      <c r="N35" s="48"/>
      <c r="O35" s="10"/>
      <c r="P35" s="47"/>
      <c r="Q35" s="48"/>
      <c r="R35" s="30">
        <v>30</v>
      </c>
      <c r="S35" s="10"/>
      <c r="T35" s="47"/>
      <c r="U35" s="48"/>
      <c r="V35" s="10"/>
      <c r="W35" s="47"/>
      <c r="X35" s="48"/>
      <c r="Y35" s="10"/>
      <c r="Z35" s="47"/>
      <c r="AA35" s="48"/>
      <c r="AB35" s="10"/>
      <c r="AC35" s="47"/>
      <c r="AD35" s="48"/>
      <c r="AE35" s="10"/>
      <c r="AF35" s="47"/>
      <c r="AG35" s="48"/>
      <c r="AH35" s="77"/>
      <c r="AI35" s="77"/>
      <c r="AJ35" s="30">
        <v>30</v>
      </c>
      <c r="AK35" s="10"/>
      <c r="AL35" s="47"/>
      <c r="AM35" s="48"/>
      <c r="AN35" s="10"/>
      <c r="AO35" s="47"/>
      <c r="AP35" s="48"/>
      <c r="AQ35" s="10"/>
      <c r="AR35" s="47"/>
      <c r="AS35" s="48"/>
      <c r="AT35" s="10"/>
      <c r="AU35" s="47"/>
      <c r="AV35" s="48"/>
      <c r="AW35" s="10"/>
      <c r="AX35" s="47"/>
      <c r="AY35" s="48"/>
      <c r="AZ35" s="30">
        <v>30</v>
      </c>
      <c r="BA35" s="10"/>
      <c r="BB35" s="47"/>
      <c r="BC35" s="48"/>
      <c r="BD35" s="10"/>
      <c r="BE35" s="47"/>
      <c r="BF35" s="48"/>
      <c r="BG35" s="10"/>
      <c r="BH35" s="47"/>
      <c r="BI35" s="48"/>
      <c r="BJ35" s="10"/>
      <c r="BK35" s="47"/>
      <c r="BL35" s="48"/>
      <c r="BM35" s="10"/>
      <c r="BN35" s="47"/>
      <c r="BO35" s="48"/>
      <c r="BP35" s="77"/>
      <c r="BQ35" s="77"/>
      <c r="BR35" s="30">
        <v>30</v>
      </c>
      <c r="BS35" s="10"/>
      <c r="BT35" s="47"/>
      <c r="BU35" s="48"/>
      <c r="BV35" s="10"/>
      <c r="BW35" s="47"/>
      <c r="BX35" s="48"/>
      <c r="BY35" s="10"/>
      <c r="BZ35" s="47"/>
      <c r="CA35" s="48"/>
      <c r="CB35" s="10"/>
      <c r="CC35" s="47"/>
      <c r="CD35" s="48"/>
      <c r="CE35" s="10"/>
      <c r="CF35" s="47"/>
      <c r="CG35" s="48"/>
      <c r="CH35" s="30">
        <v>30</v>
      </c>
      <c r="CI35" s="10"/>
      <c r="CJ35" s="47"/>
      <c r="CK35" s="48"/>
      <c r="CL35" s="10"/>
      <c r="CM35" s="47"/>
      <c r="CN35" s="48"/>
      <c r="CO35" s="10"/>
      <c r="CP35" s="47"/>
      <c r="CQ35" s="48"/>
      <c r="CR35" s="10"/>
      <c r="CS35" s="47"/>
      <c r="CT35" s="48"/>
      <c r="CU35" s="10"/>
      <c r="CV35" s="47"/>
      <c r="CW35" s="48"/>
      <c r="CX35" s="77"/>
      <c r="CY35" s="77"/>
      <c r="CZ35" s="30">
        <v>30</v>
      </c>
      <c r="DA35" s="10"/>
      <c r="DB35" s="47"/>
      <c r="DC35" s="48"/>
      <c r="DD35" s="10"/>
      <c r="DE35" s="47"/>
      <c r="DF35" s="48"/>
      <c r="DG35" s="10"/>
      <c r="DH35" s="47"/>
      <c r="DI35" s="48"/>
      <c r="DJ35" s="10"/>
      <c r="DK35" s="47"/>
      <c r="DL35" s="48"/>
      <c r="DM35" s="10"/>
      <c r="DN35" s="47"/>
      <c r="DO35" s="48"/>
      <c r="DP35" s="30">
        <v>30</v>
      </c>
      <c r="DQ35" s="124"/>
      <c r="DR35" s="294"/>
      <c r="DS35" s="295"/>
      <c r="DT35" s="124"/>
      <c r="DU35" s="294"/>
      <c r="DV35" s="295"/>
      <c r="DW35" s="124"/>
      <c r="DX35" s="294"/>
      <c r="DY35" s="295"/>
      <c r="DZ35" s="124"/>
      <c r="EA35" s="294"/>
      <c r="EB35" s="295"/>
      <c r="EC35" s="267" t="str">
        <f>IF(เวลาเรียน!C35=0," ",IF(ตัวชี้วัด!$EC$5=" "," ",ลับ!EV35))</f>
        <v xml:space="preserve"> </v>
      </c>
      <c r="ED35" s="273" t="str">
        <f t="shared" si="1"/>
        <v xml:space="preserve"> </v>
      </c>
      <c r="EE35" s="291" t="str">
        <f t="shared" si="2"/>
        <v xml:space="preserve"> </v>
      </c>
    </row>
    <row r="36" spans="2:135" ht="15.2" customHeight="1">
      <c r="B36" s="25">
        <v>31</v>
      </c>
      <c r="C36" s="5"/>
      <c r="D36" s="34"/>
      <c r="E36" s="36"/>
      <c r="F36" s="5"/>
      <c r="G36" s="34"/>
      <c r="H36" s="36"/>
      <c r="I36" s="5"/>
      <c r="J36" s="34"/>
      <c r="K36" s="36"/>
      <c r="L36" s="5"/>
      <c r="M36" s="34"/>
      <c r="N36" s="36"/>
      <c r="O36" s="5"/>
      <c r="P36" s="34"/>
      <c r="Q36" s="36"/>
      <c r="R36" s="25">
        <v>31</v>
      </c>
      <c r="S36" s="5"/>
      <c r="T36" s="34"/>
      <c r="U36" s="36"/>
      <c r="V36" s="5"/>
      <c r="W36" s="34"/>
      <c r="X36" s="36"/>
      <c r="Y36" s="5"/>
      <c r="Z36" s="34"/>
      <c r="AA36" s="36"/>
      <c r="AB36" s="5"/>
      <c r="AC36" s="34"/>
      <c r="AD36" s="36"/>
      <c r="AE36" s="5"/>
      <c r="AF36" s="34"/>
      <c r="AG36" s="36"/>
      <c r="AH36" s="77"/>
      <c r="AI36" s="77"/>
      <c r="AJ36" s="25">
        <v>31</v>
      </c>
      <c r="AK36" s="5"/>
      <c r="AL36" s="34"/>
      <c r="AM36" s="36"/>
      <c r="AN36" s="5"/>
      <c r="AO36" s="34"/>
      <c r="AP36" s="36"/>
      <c r="AQ36" s="5"/>
      <c r="AR36" s="34"/>
      <c r="AS36" s="36"/>
      <c r="AT36" s="5"/>
      <c r="AU36" s="34"/>
      <c r="AV36" s="36"/>
      <c r="AW36" s="5"/>
      <c r="AX36" s="34"/>
      <c r="AY36" s="36"/>
      <c r="AZ36" s="25">
        <v>31</v>
      </c>
      <c r="BA36" s="5"/>
      <c r="BB36" s="34"/>
      <c r="BC36" s="36"/>
      <c r="BD36" s="5"/>
      <c r="BE36" s="34"/>
      <c r="BF36" s="36"/>
      <c r="BG36" s="5"/>
      <c r="BH36" s="34"/>
      <c r="BI36" s="36"/>
      <c r="BJ36" s="5"/>
      <c r="BK36" s="34"/>
      <c r="BL36" s="36"/>
      <c r="BM36" s="5"/>
      <c r="BN36" s="34"/>
      <c r="BO36" s="36"/>
      <c r="BP36" s="77"/>
      <c r="BQ36" s="77"/>
      <c r="BR36" s="25">
        <v>31</v>
      </c>
      <c r="BS36" s="5"/>
      <c r="BT36" s="34"/>
      <c r="BU36" s="36"/>
      <c r="BV36" s="5"/>
      <c r="BW36" s="34"/>
      <c r="BX36" s="36"/>
      <c r="BY36" s="5"/>
      <c r="BZ36" s="34"/>
      <c r="CA36" s="36"/>
      <c r="CB36" s="5"/>
      <c r="CC36" s="34"/>
      <c r="CD36" s="36"/>
      <c r="CE36" s="5"/>
      <c r="CF36" s="34"/>
      <c r="CG36" s="36"/>
      <c r="CH36" s="25">
        <v>31</v>
      </c>
      <c r="CI36" s="5"/>
      <c r="CJ36" s="34"/>
      <c r="CK36" s="36"/>
      <c r="CL36" s="5"/>
      <c r="CM36" s="34"/>
      <c r="CN36" s="36"/>
      <c r="CO36" s="5"/>
      <c r="CP36" s="34"/>
      <c r="CQ36" s="36"/>
      <c r="CR36" s="5"/>
      <c r="CS36" s="34"/>
      <c r="CT36" s="36"/>
      <c r="CU36" s="5"/>
      <c r="CV36" s="34"/>
      <c r="CW36" s="36"/>
      <c r="CX36" s="77"/>
      <c r="CY36" s="77"/>
      <c r="CZ36" s="25">
        <v>31</v>
      </c>
      <c r="DA36" s="5"/>
      <c r="DB36" s="34"/>
      <c r="DC36" s="36"/>
      <c r="DD36" s="5"/>
      <c r="DE36" s="34"/>
      <c r="DF36" s="36"/>
      <c r="DG36" s="5"/>
      <c r="DH36" s="34"/>
      <c r="DI36" s="36"/>
      <c r="DJ36" s="5"/>
      <c r="DK36" s="34"/>
      <c r="DL36" s="36"/>
      <c r="DM36" s="5"/>
      <c r="DN36" s="34"/>
      <c r="DO36" s="36"/>
      <c r="DP36" s="25">
        <v>31</v>
      </c>
      <c r="DQ36" s="103"/>
      <c r="DR36" s="280"/>
      <c r="DS36" s="281"/>
      <c r="DT36" s="103"/>
      <c r="DU36" s="280"/>
      <c r="DV36" s="281"/>
      <c r="DW36" s="103"/>
      <c r="DX36" s="280"/>
      <c r="DY36" s="281"/>
      <c r="DZ36" s="103"/>
      <c r="EA36" s="280"/>
      <c r="EB36" s="281"/>
      <c r="EC36" s="259" t="str">
        <f>IF(เวลาเรียน!C36=0," ",IF(ตัวชี้วัด!$EC$5=" "," ",ลับ!EV36))</f>
        <v xml:space="preserve"> </v>
      </c>
      <c r="ED36" s="258" t="str">
        <f t="shared" si="1"/>
        <v xml:space="preserve"> </v>
      </c>
      <c r="EE36" s="283" t="str">
        <f t="shared" si="2"/>
        <v xml:space="preserve"> </v>
      </c>
    </row>
    <row r="37" spans="2:135" ht="15.2" customHeight="1">
      <c r="B37" s="26">
        <v>32</v>
      </c>
      <c r="C37" s="6"/>
      <c r="D37" s="37"/>
      <c r="E37" s="39"/>
      <c r="F37" s="6"/>
      <c r="G37" s="37"/>
      <c r="H37" s="39"/>
      <c r="I37" s="6"/>
      <c r="J37" s="37"/>
      <c r="K37" s="39"/>
      <c r="L37" s="6"/>
      <c r="M37" s="37"/>
      <c r="N37" s="39"/>
      <c r="O37" s="6"/>
      <c r="P37" s="37"/>
      <c r="Q37" s="39"/>
      <c r="R37" s="26">
        <v>32</v>
      </c>
      <c r="S37" s="6"/>
      <c r="T37" s="37"/>
      <c r="U37" s="39"/>
      <c r="V37" s="6"/>
      <c r="W37" s="37"/>
      <c r="X37" s="39"/>
      <c r="Y37" s="6"/>
      <c r="Z37" s="37"/>
      <c r="AA37" s="39"/>
      <c r="AB37" s="6"/>
      <c r="AC37" s="37"/>
      <c r="AD37" s="39"/>
      <c r="AE37" s="6"/>
      <c r="AF37" s="37"/>
      <c r="AG37" s="39"/>
      <c r="AH37" s="77"/>
      <c r="AI37" s="77"/>
      <c r="AJ37" s="26">
        <v>32</v>
      </c>
      <c r="AK37" s="6"/>
      <c r="AL37" s="37"/>
      <c r="AM37" s="39"/>
      <c r="AN37" s="6"/>
      <c r="AO37" s="37"/>
      <c r="AP37" s="39"/>
      <c r="AQ37" s="6"/>
      <c r="AR37" s="37"/>
      <c r="AS37" s="39"/>
      <c r="AT37" s="6"/>
      <c r="AU37" s="37"/>
      <c r="AV37" s="39"/>
      <c r="AW37" s="6"/>
      <c r="AX37" s="37"/>
      <c r="AY37" s="39"/>
      <c r="AZ37" s="26">
        <v>32</v>
      </c>
      <c r="BA37" s="6"/>
      <c r="BB37" s="37"/>
      <c r="BC37" s="39"/>
      <c r="BD37" s="6"/>
      <c r="BE37" s="37"/>
      <c r="BF37" s="39"/>
      <c r="BG37" s="6"/>
      <c r="BH37" s="37"/>
      <c r="BI37" s="39"/>
      <c r="BJ37" s="6"/>
      <c r="BK37" s="37"/>
      <c r="BL37" s="39"/>
      <c r="BM37" s="6"/>
      <c r="BN37" s="37"/>
      <c r="BO37" s="39"/>
      <c r="BP37" s="77"/>
      <c r="BQ37" s="77"/>
      <c r="BR37" s="26">
        <v>32</v>
      </c>
      <c r="BS37" s="6"/>
      <c r="BT37" s="37"/>
      <c r="BU37" s="39"/>
      <c r="BV37" s="6"/>
      <c r="BW37" s="37"/>
      <c r="BX37" s="39"/>
      <c r="BY37" s="6"/>
      <c r="BZ37" s="37"/>
      <c r="CA37" s="39"/>
      <c r="CB37" s="6"/>
      <c r="CC37" s="37"/>
      <c r="CD37" s="39"/>
      <c r="CE37" s="6"/>
      <c r="CF37" s="37"/>
      <c r="CG37" s="39"/>
      <c r="CH37" s="26">
        <v>32</v>
      </c>
      <c r="CI37" s="6"/>
      <c r="CJ37" s="37"/>
      <c r="CK37" s="39"/>
      <c r="CL37" s="6"/>
      <c r="CM37" s="37"/>
      <c r="CN37" s="39"/>
      <c r="CO37" s="6"/>
      <c r="CP37" s="37"/>
      <c r="CQ37" s="39"/>
      <c r="CR37" s="6"/>
      <c r="CS37" s="37"/>
      <c r="CT37" s="39"/>
      <c r="CU37" s="6"/>
      <c r="CV37" s="37"/>
      <c r="CW37" s="39"/>
      <c r="CX37" s="77"/>
      <c r="CY37" s="77"/>
      <c r="CZ37" s="26">
        <v>32</v>
      </c>
      <c r="DA37" s="6"/>
      <c r="DB37" s="37"/>
      <c r="DC37" s="39"/>
      <c r="DD37" s="6"/>
      <c r="DE37" s="37"/>
      <c r="DF37" s="39"/>
      <c r="DG37" s="6"/>
      <c r="DH37" s="37"/>
      <c r="DI37" s="39"/>
      <c r="DJ37" s="6"/>
      <c r="DK37" s="37"/>
      <c r="DL37" s="39"/>
      <c r="DM37" s="6"/>
      <c r="DN37" s="37"/>
      <c r="DO37" s="39"/>
      <c r="DP37" s="26">
        <v>32</v>
      </c>
      <c r="DQ37" s="106"/>
      <c r="DR37" s="284"/>
      <c r="DS37" s="285"/>
      <c r="DT37" s="106"/>
      <c r="DU37" s="284"/>
      <c r="DV37" s="285"/>
      <c r="DW37" s="106"/>
      <c r="DX37" s="284"/>
      <c r="DY37" s="285"/>
      <c r="DZ37" s="106"/>
      <c r="EA37" s="284"/>
      <c r="EB37" s="285"/>
      <c r="EC37" s="264" t="str">
        <f>IF(เวลาเรียน!C37=0," ",IF(ตัวชี้วัด!$EC$5=" "," ",ลับ!EV37))</f>
        <v xml:space="preserve"> </v>
      </c>
      <c r="ED37" s="263" t="str">
        <f t="shared" si="1"/>
        <v xml:space="preserve"> </v>
      </c>
      <c r="EE37" s="287" t="str">
        <f t="shared" si="2"/>
        <v xml:space="preserve"> </v>
      </c>
    </row>
    <row r="38" spans="2:135" ht="15.2" customHeight="1">
      <c r="B38" s="26">
        <v>33</v>
      </c>
      <c r="C38" s="6"/>
      <c r="D38" s="37"/>
      <c r="E38" s="39"/>
      <c r="F38" s="6"/>
      <c r="G38" s="37"/>
      <c r="H38" s="39"/>
      <c r="I38" s="6"/>
      <c r="J38" s="37"/>
      <c r="K38" s="39"/>
      <c r="L38" s="6"/>
      <c r="M38" s="37"/>
      <c r="N38" s="39"/>
      <c r="O38" s="6"/>
      <c r="P38" s="37"/>
      <c r="Q38" s="39"/>
      <c r="R38" s="26">
        <v>33</v>
      </c>
      <c r="S38" s="6"/>
      <c r="T38" s="37"/>
      <c r="U38" s="39"/>
      <c r="V38" s="6"/>
      <c r="W38" s="37"/>
      <c r="X38" s="39"/>
      <c r="Y38" s="6"/>
      <c r="Z38" s="37"/>
      <c r="AA38" s="39"/>
      <c r="AB38" s="6"/>
      <c r="AC38" s="37"/>
      <c r="AD38" s="39"/>
      <c r="AE38" s="6"/>
      <c r="AF38" s="37"/>
      <c r="AG38" s="39"/>
      <c r="AH38" s="77"/>
      <c r="AI38" s="77"/>
      <c r="AJ38" s="26">
        <v>33</v>
      </c>
      <c r="AK38" s="6"/>
      <c r="AL38" s="37"/>
      <c r="AM38" s="39"/>
      <c r="AN38" s="6"/>
      <c r="AO38" s="37"/>
      <c r="AP38" s="39"/>
      <c r="AQ38" s="6"/>
      <c r="AR38" s="37"/>
      <c r="AS38" s="39"/>
      <c r="AT38" s="6"/>
      <c r="AU38" s="37"/>
      <c r="AV38" s="39"/>
      <c r="AW38" s="6"/>
      <c r="AX38" s="37"/>
      <c r="AY38" s="39"/>
      <c r="AZ38" s="26">
        <v>33</v>
      </c>
      <c r="BA38" s="6"/>
      <c r="BB38" s="37"/>
      <c r="BC38" s="39"/>
      <c r="BD38" s="6"/>
      <c r="BE38" s="37"/>
      <c r="BF38" s="39"/>
      <c r="BG38" s="6"/>
      <c r="BH38" s="37"/>
      <c r="BI38" s="39"/>
      <c r="BJ38" s="6"/>
      <c r="BK38" s="37"/>
      <c r="BL38" s="39"/>
      <c r="BM38" s="6"/>
      <c r="BN38" s="37"/>
      <c r="BO38" s="39"/>
      <c r="BP38" s="77"/>
      <c r="BQ38" s="77"/>
      <c r="BR38" s="26">
        <v>33</v>
      </c>
      <c r="BS38" s="6"/>
      <c r="BT38" s="37"/>
      <c r="BU38" s="39"/>
      <c r="BV38" s="6"/>
      <c r="BW38" s="37"/>
      <c r="BX38" s="39"/>
      <c r="BY38" s="6"/>
      <c r="BZ38" s="37"/>
      <c r="CA38" s="39"/>
      <c r="CB38" s="6"/>
      <c r="CC38" s="37"/>
      <c r="CD38" s="39"/>
      <c r="CE38" s="6"/>
      <c r="CF38" s="37"/>
      <c r="CG38" s="39"/>
      <c r="CH38" s="26">
        <v>33</v>
      </c>
      <c r="CI38" s="6"/>
      <c r="CJ38" s="37"/>
      <c r="CK38" s="39"/>
      <c r="CL38" s="6"/>
      <c r="CM38" s="37"/>
      <c r="CN38" s="39"/>
      <c r="CO38" s="6"/>
      <c r="CP38" s="37"/>
      <c r="CQ38" s="39"/>
      <c r="CR38" s="6"/>
      <c r="CS38" s="37"/>
      <c r="CT38" s="39"/>
      <c r="CU38" s="6"/>
      <c r="CV38" s="37"/>
      <c r="CW38" s="39"/>
      <c r="CX38" s="77"/>
      <c r="CY38" s="77"/>
      <c r="CZ38" s="26">
        <v>33</v>
      </c>
      <c r="DA38" s="6"/>
      <c r="DB38" s="37"/>
      <c r="DC38" s="39"/>
      <c r="DD38" s="6"/>
      <c r="DE38" s="37"/>
      <c r="DF38" s="39"/>
      <c r="DG38" s="6"/>
      <c r="DH38" s="37"/>
      <c r="DI38" s="39"/>
      <c r="DJ38" s="6"/>
      <c r="DK38" s="37"/>
      <c r="DL38" s="39"/>
      <c r="DM38" s="6"/>
      <c r="DN38" s="37"/>
      <c r="DO38" s="39"/>
      <c r="DP38" s="26">
        <v>33</v>
      </c>
      <c r="DQ38" s="106"/>
      <c r="DR38" s="284"/>
      <c r="DS38" s="285"/>
      <c r="DT38" s="106"/>
      <c r="DU38" s="284"/>
      <c r="DV38" s="285"/>
      <c r="DW38" s="106"/>
      <c r="DX38" s="284"/>
      <c r="DY38" s="285"/>
      <c r="DZ38" s="106"/>
      <c r="EA38" s="284"/>
      <c r="EB38" s="285"/>
      <c r="EC38" s="264" t="str">
        <f>IF(เวลาเรียน!C38=0," ",IF(ตัวชี้วัด!$EC$5=" "," ",ลับ!EV38))</f>
        <v xml:space="preserve"> </v>
      </c>
      <c r="ED38" s="263" t="str">
        <f t="shared" si="1"/>
        <v xml:space="preserve"> </v>
      </c>
      <c r="EE38" s="287" t="str">
        <f t="shared" si="2"/>
        <v xml:space="preserve"> </v>
      </c>
    </row>
    <row r="39" spans="2:135" ht="15.2" customHeight="1">
      <c r="B39" s="26">
        <v>34</v>
      </c>
      <c r="C39" s="6"/>
      <c r="D39" s="37"/>
      <c r="E39" s="39"/>
      <c r="F39" s="6"/>
      <c r="G39" s="37"/>
      <c r="H39" s="39"/>
      <c r="I39" s="6"/>
      <c r="J39" s="37"/>
      <c r="K39" s="39"/>
      <c r="L39" s="6"/>
      <c r="M39" s="37"/>
      <c r="N39" s="39"/>
      <c r="O39" s="6"/>
      <c r="P39" s="37"/>
      <c r="Q39" s="39"/>
      <c r="R39" s="26">
        <v>34</v>
      </c>
      <c r="S39" s="6"/>
      <c r="T39" s="37"/>
      <c r="U39" s="39"/>
      <c r="V39" s="6"/>
      <c r="W39" s="37"/>
      <c r="X39" s="39"/>
      <c r="Y39" s="6"/>
      <c r="Z39" s="37"/>
      <c r="AA39" s="39"/>
      <c r="AB39" s="6"/>
      <c r="AC39" s="37"/>
      <c r="AD39" s="39"/>
      <c r="AE39" s="6"/>
      <c r="AF39" s="37"/>
      <c r="AG39" s="39"/>
      <c r="AH39" s="77"/>
      <c r="AI39" s="77"/>
      <c r="AJ39" s="26">
        <v>34</v>
      </c>
      <c r="AK39" s="6"/>
      <c r="AL39" s="37"/>
      <c r="AM39" s="39"/>
      <c r="AN39" s="6"/>
      <c r="AO39" s="37"/>
      <c r="AP39" s="39"/>
      <c r="AQ39" s="6"/>
      <c r="AR39" s="37"/>
      <c r="AS39" s="39"/>
      <c r="AT39" s="6"/>
      <c r="AU39" s="37"/>
      <c r="AV39" s="39"/>
      <c r="AW39" s="6"/>
      <c r="AX39" s="37"/>
      <c r="AY39" s="39"/>
      <c r="AZ39" s="26">
        <v>34</v>
      </c>
      <c r="BA39" s="6"/>
      <c r="BB39" s="37"/>
      <c r="BC39" s="39"/>
      <c r="BD39" s="6"/>
      <c r="BE39" s="37"/>
      <c r="BF39" s="39"/>
      <c r="BG39" s="6"/>
      <c r="BH39" s="37"/>
      <c r="BI39" s="39"/>
      <c r="BJ39" s="6"/>
      <c r="BK39" s="37"/>
      <c r="BL39" s="39"/>
      <c r="BM39" s="6"/>
      <c r="BN39" s="37"/>
      <c r="BO39" s="39"/>
      <c r="BP39" s="77"/>
      <c r="BQ39" s="77"/>
      <c r="BR39" s="26">
        <v>34</v>
      </c>
      <c r="BS39" s="6"/>
      <c r="BT39" s="37"/>
      <c r="BU39" s="39"/>
      <c r="BV39" s="6"/>
      <c r="BW39" s="37"/>
      <c r="BX39" s="39"/>
      <c r="BY39" s="6"/>
      <c r="BZ39" s="37"/>
      <c r="CA39" s="39"/>
      <c r="CB39" s="6"/>
      <c r="CC39" s="37"/>
      <c r="CD39" s="39"/>
      <c r="CE39" s="6"/>
      <c r="CF39" s="37"/>
      <c r="CG39" s="39"/>
      <c r="CH39" s="26">
        <v>34</v>
      </c>
      <c r="CI39" s="6"/>
      <c r="CJ39" s="37"/>
      <c r="CK39" s="39"/>
      <c r="CL39" s="6"/>
      <c r="CM39" s="37"/>
      <c r="CN39" s="39"/>
      <c r="CO39" s="6"/>
      <c r="CP39" s="37"/>
      <c r="CQ39" s="39"/>
      <c r="CR39" s="6"/>
      <c r="CS39" s="37"/>
      <c r="CT39" s="39"/>
      <c r="CU39" s="6"/>
      <c r="CV39" s="37"/>
      <c r="CW39" s="39"/>
      <c r="CX39" s="77"/>
      <c r="CY39" s="77"/>
      <c r="CZ39" s="26">
        <v>34</v>
      </c>
      <c r="DA39" s="6"/>
      <c r="DB39" s="37"/>
      <c r="DC39" s="39"/>
      <c r="DD39" s="6"/>
      <c r="DE39" s="37"/>
      <c r="DF39" s="39"/>
      <c r="DG39" s="6"/>
      <c r="DH39" s="37"/>
      <c r="DI39" s="39"/>
      <c r="DJ39" s="6"/>
      <c r="DK39" s="37"/>
      <c r="DL39" s="39"/>
      <c r="DM39" s="6"/>
      <c r="DN39" s="37"/>
      <c r="DO39" s="39"/>
      <c r="DP39" s="26">
        <v>34</v>
      </c>
      <c r="DQ39" s="106"/>
      <c r="DR39" s="284"/>
      <c r="DS39" s="285"/>
      <c r="DT39" s="106"/>
      <c r="DU39" s="284"/>
      <c r="DV39" s="285"/>
      <c r="DW39" s="106"/>
      <c r="DX39" s="284"/>
      <c r="DY39" s="285"/>
      <c r="DZ39" s="106"/>
      <c r="EA39" s="284"/>
      <c r="EB39" s="285"/>
      <c r="EC39" s="264" t="str">
        <f>IF(เวลาเรียน!C39=0," ",IF(ตัวชี้วัด!$EC$5=" "," ",ลับ!EV39))</f>
        <v xml:space="preserve"> </v>
      </c>
      <c r="ED39" s="263" t="str">
        <f t="shared" si="1"/>
        <v xml:space="preserve"> </v>
      </c>
      <c r="EE39" s="287" t="str">
        <f t="shared" si="2"/>
        <v xml:space="preserve"> </v>
      </c>
    </row>
    <row r="40" spans="2:135" ht="15.2" customHeight="1" thickBot="1">
      <c r="B40" s="27">
        <v>35</v>
      </c>
      <c r="C40" s="7"/>
      <c r="D40" s="40"/>
      <c r="E40" s="42"/>
      <c r="F40" s="7"/>
      <c r="G40" s="40"/>
      <c r="H40" s="42"/>
      <c r="I40" s="7"/>
      <c r="J40" s="40"/>
      <c r="K40" s="42"/>
      <c r="L40" s="7"/>
      <c r="M40" s="40"/>
      <c r="N40" s="42"/>
      <c r="O40" s="7"/>
      <c r="P40" s="40"/>
      <c r="Q40" s="42"/>
      <c r="R40" s="27">
        <v>35</v>
      </c>
      <c r="S40" s="7"/>
      <c r="T40" s="40"/>
      <c r="U40" s="42"/>
      <c r="V40" s="7"/>
      <c r="W40" s="40"/>
      <c r="X40" s="42"/>
      <c r="Y40" s="7"/>
      <c r="Z40" s="40"/>
      <c r="AA40" s="42"/>
      <c r="AB40" s="7"/>
      <c r="AC40" s="40"/>
      <c r="AD40" s="42"/>
      <c r="AE40" s="7"/>
      <c r="AF40" s="40"/>
      <c r="AG40" s="42"/>
      <c r="AH40" s="77"/>
      <c r="AI40" s="77"/>
      <c r="AJ40" s="27">
        <v>35</v>
      </c>
      <c r="AK40" s="7"/>
      <c r="AL40" s="40"/>
      <c r="AM40" s="42"/>
      <c r="AN40" s="7"/>
      <c r="AO40" s="40"/>
      <c r="AP40" s="42"/>
      <c r="AQ40" s="7"/>
      <c r="AR40" s="40"/>
      <c r="AS40" s="42"/>
      <c r="AT40" s="7"/>
      <c r="AU40" s="40"/>
      <c r="AV40" s="42"/>
      <c r="AW40" s="7"/>
      <c r="AX40" s="40"/>
      <c r="AY40" s="42"/>
      <c r="AZ40" s="27">
        <v>35</v>
      </c>
      <c r="BA40" s="7"/>
      <c r="BB40" s="40"/>
      <c r="BC40" s="42"/>
      <c r="BD40" s="7"/>
      <c r="BE40" s="40"/>
      <c r="BF40" s="42"/>
      <c r="BG40" s="7"/>
      <c r="BH40" s="40"/>
      <c r="BI40" s="42"/>
      <c r="BJ40" s="7"/>
      <c r="BK40" s="40"/>
      <c r="BL40" s="42"/>
      <c r="BM40" s="7"/>
      <c r="BN40" s="40"/>
      <c r="BO40" s="42"/>
      <c r="BP40" s="77"/>
      <c r="BQ40" s="77"/>
      <c r="BR40" s="27">
        <v>35</v>
      </c>
      <c r="BS40" s="7"/>
      <c r="BT40" s="40"/>
      <c r="BU40" s="42"/>
      <c r="BV40" s="7"/>
      <c r="BW40" s="40"/>
      <c r="BX40" s="42"/>
      <c r="BY40" s="7"/>
      <c r="BZ40" s="40"/>
      <c r="CA40" s="42"/>
      <c r="CB40" s="7"/>
      <c r="CC40" s="40"/>
      <c r="CD40" s="42"/>
      <c r="CE40" s="7"/>
      <c r="CF40" s="40"/>
      <c r="CG40" s="42"/>
      <c r="CH40" s="27">
        <v>35</v>
      </c>
      <c r="CI40" s="7"/>
      <c r="CJ40" s="40"/>
      <c r="CK40" s="42"/>
      <c r="CL40" s="7"/>
      <c r="CM40" s="40"/>
      <c r="CN40" s="42"/>
      <c r="CO40" s="7"/>
      <c r="CP40" s="40"/>
      <c r="CQ40" s="42"/>
      <c r="CR40" s="7"/>
      <c r="CS40" s="40"/>
      <c r="CT40" s="42"/>
      <c r="CU40" s="7"/>
      <c r="CV40" s="40"/>
      <c r="CW40" s="42"/>
      <c r="CX40" s="77"/>
      <c r="CY40" s="77"/>
      <c r="CZ40" s="27">
        <v>35</v>
      </c>
      <c r="DA40" s="7"/>
      <c r="DB40" s="40"/>
      <c r="DC40" s="42"/>
      <c r="DD40" s="7"/>
      <c r="DE40" s="40"/>
      <c r="DF40" s="42"/>
      <c r="DG40" s="7"/>
      <c r="DH40" s="40"/>
      <c r="DI40" s="42"/>
      <c r="DJ40" s="7"/>
      <c r="DK40" s="40"/>
      <c r="DL40" s="42"/>
      <c r="DM40" s="7"/>
      <c r="DN40" s="40"/>
      <c r="DO40" s="42"/>
      <c r="DP40" s="27">
        <v>35</v>
      </c>
      <c r="DQ40" s="109"/>
      <c r="DR40" s="288"/>
      <c r="DS40" s="289"/>
      <c r="DT40" s="109"/>
      <c r="DU40" s="288"/>
      <c r="DV40" s="289"/>
      <c r="DW40" s="109"/>
      <c r="DX40" s="288"/>
      <c r="DY40" s="289"/>
      <c r="DZ40" s="109"/>
      <c r="EA40" s="288"/>
      <c r="EB40" s="289"/>
      <c r="EC40" s="267" t="str">
        <f>IF(เวลาเรียน!C40=0," ",IF(ตัวชี้วัด!$EC$5=" "," ",ลับ!EV40))</f>
        <v xml:space="preserve"> </v>
      </c>
      <c r="ED40" s="273" t="str">
        <f t="shared" si="1"/>
        <v xml:space="preserve"> </v>
      </c>
      <c r="EE40" s="291" t="str">
        <f t="shared" si="2"/>
        <v xml:space="preserve"> </v>
      </c>
    </row>
    <row r="41" spans="2:135" ht="15.2" customHeight="1">
      <c r="B41" s="43">
        <v>36</v>
      </c>
      <c r="C41" s="9"/>
      <c r="D41" s="45"/>
      <c r="E41" s="46"/>
      <c r="F41" s="9"/>
      <c r="G41" s="45"/>
      <c r="H41" s="46"/>
      <c r="I41" s="9"/>
      <c r="J41" s="45"/>
      <c r="K41" s="46"/>
      <c r="L41" s="9"/>
      <c r="M41" s="45"/>
      <c r="N41" s="46"/>
      <c r="O41" s="9"/>
      <c r="P41" s="45"/>
      <c r="Q41" s="46"/>
      <c r="R41" s="43">
        <v>36</v>
      </c>
      <c r="S41" s="9"/>
      <c r="T41" s="45"/>
      <c r="U41" s="46"/>
      <c r="V41" s="9"/>
      <c r="W41" s="45"/>
      <c r="X41" s="46"/>
      <c r="Y41" s="9"/>
      <c r="Z41" s="45"/>
      <c r="AA41" s="46"/>
      <c r="AB41" s="9"/>
      <c r="AC41" s="45"/>
      <c r="AD41" s="46"/>
      <c r="AE41" s="9"/>
      <c r="AF41" s="45"/>
      <c r="AG41" s="46"/>
      <c r="AH41" s="77"/>
      <c r="AI41" s="77"/>
      <c r="AJ41" s="43">
        <v>36</v>
      </c>
      <c r="AK41" s="9"/>
      <c r="AL41" s="45"/>
      <c r="AM41" s="46"/>
      <c r="AN41" s="9"/>
      <c r="AO41" s="45"/>
      <c r="AP41" s="46"/>
      <c r="AQ41" s="9"/>
      <c r="AR41" s="45"/>
      <c r="AS41" s="46"/>
      <c r="AT41" s="9"/>
      <c r="AU41" s="45"/>
      <c r="AV41" s="46"/>
      <c r="AW41" s="9"/>
      <c r="AX41" s="45"/>
      <c r="AY41" s="46"/>
      <c r="AZ41" s="43">
        <v>36</v>
      </c>
      <c r="BA41" s="9"/>
      <c r="BB41" s="45"/>
      <c r="BC41" s="46"/>
      <c r="BD41" s="9"/>
      <c r="BE41" s="45"/>
      <c r="BF41" s="46"/>
      <c r="BG41" s="9"/>
      <c r="BH41" s="45"/>
      <c r="BI41" s="46"/>
      <c r="BJ41" s="9"/>
      <c r="BK41" s="45"/>
      <c r="BL41" s="46"/>
      <c r="BM41" s="9"/>
      <c r="BN41" s="45"/>
      <c r="BO41" s="46"/>
      <c r="BP41" s="77"/>
      <c r="BQ41" s="77"/>
      <c r="BR41" s="43">
        <v>36</v>
      </c>
      <c r="BS41" s="9"/>
      <c r="BT41" s="45"/>
      <c r="BU41" s="46"/>
      <c r="BV41" s="9"/>
      <c r="BW41" s="45"/>
      <c r="BX41" s="46"/>
      <c r="BY41" s="9"/>
      <c r="BZ41" s="45"/>
      <c r="CA41" s="46"/>
      <c r="CB41" s="9"/>
      <c r="CC41" s="45"/>
      <c r="CD41" s="46"/>
      <c r="CE41" s="9"/>
      <c r="CF41" s="45"/>
      <c r="CG41" s="46"/>
      <c r="CH41" s="43">
        <v>36</v>
      </c>
      <c r="CI41" s="9"/>
      <c r="CJ41" s="45"/>
      <c r="CK41" s="46"/>
      <c r="CL41" s="9"/>
      <c r="CM41" s="45"/>
      <c r="CN41" s="46"/>
      <c r="CO41" s="9"/>
      <c r="CP41" s="45"/>
      <c r="CQ41" s="46"/>
      <c r="CR41" s="9"/>
      <c r="CS41" s="45"/>
      <c r="CT41" s="46"/>
      <c r="CU41" s="9"/>
      <c r="CV41" s="45"/>
      <c r="CW41" s="46"/>
      <c r="CX41" s="77"/>
      <c r="CY41" s="77"/>
      <c r="CZ41" s="43">
        <v>36</v>
      </c>
      <c r="DA41" s="9"/>
      <c r="DB41" s="45"/>
      <c r="DC41" s="46"/>
      <c r="DD41" s="9"/>
      <c r="DE41" s="45"/>
      <c r="DF41" s="46"/>
      <c r="DG41" s="9"/>
      <c r="DH41" s="45"/>
      <c r="DI41" s="46"/>
      <c r="DJ41" s="9"/>
      <c r="DK41" s="45"/>
      <c r="DL41" s="46"/>
      <c r="DM41" s="9"/>
      <c r="DN41" s="45"/>
      <c r="DO41" s="46"/>
      <c r="DP41" s="43">
        <v>36</v>
      </c>
      <c r="DQ41" s="121"/>
      <c r="DR41" s="292"/>
      <c r="DS41" s="293"/>
      <c r="DT41" s="121"/>
      <c r="DU41" s="292"/>
      <c r="DV41" s="293"/>
      <c r="DW41" s="121"/>
      <c r="DX41" s="292"/>
      <c r="DY41" s="293"/>
      <c r="DZ41" s="121"/>
      <c r="EA41" s="292"/>
      <c r="EB41" s="293"/>
      <c r="EC41" s="259" t="str">
        <f>IF(เวลาเรียน!C41=0," ",IF(ตัวชี้วัด!$EC$5=" "," ",ลับ!EV41))</f>
        <v xml:space="preserve"> </v>
      </c>
      <c r="ED41" s="258" t="str">
        <f t="shared" si="1"/>
        <v xml:space="preserve"> </v>
      </c>
      <c r="EE41" s="283" t="str">
        <f t="shared" si="2"/>
        <v xml:space="preserve"> </v>
      </c>
    </row>
    <row r="42" spans="2:135" ht="15.2" customHeight="1">
      <c r="B42" s="26">
        <v>37</v>
      </c>
      <c r="C42" s="6"/>
      <c r="D42" s="37"/>
      <c r="E42" s="39"/>
      <c r="F42" s="6"/>
      <c r="G42" s="37"/>
      <c r="H42" s="39"/>
      <c r="I42" s="6"/>
      <c r="J42" s="37"/>
      <c r="K42" s="39"/>
      <c r="L42" s="6"/>
      <c r="M42" s="37"/>
      <c r="N42" s="39"/>
      <c r="O42" s="6"/>
      <c r="P42" s="37"/>
      <c r="Q42" s="39"/>
      <c r="R42" s="26">
        <v>37</v>
      </c>
      <c r="S42" s="6"/>
      <c r="T42" s="37"/>
      <c r="U42" s="39"/>
      <c r="V42" s="6"/>
      <c r="W42" s="37"/>
      <c r="X42" s="39"/>
      <c r="Y42" s="6"/>
      <c r="Z42" s="37"/>
      <c r="AA42" s="39"/>
      <c r="AB42" s="6"/>
      <c r="AC42" s="37"/>
      <c r="AD42" s="39"/>
      <c r="AE42" s="6"/>
      <c r="AF42" s="37"/>
      <c r="AG42" s="39"/>
      <c r="AH42" s="77"/>
      <c r="AI42" s="77"/>
      <c r="AJ42" s="26">
        <v>37</v>
      </c>
      <c r="AK42" s="6"/>
      <c r="AL42" s="37"/>
      <c r="AM42" s="39"/>
      <c r="AN42" s="6"/>
      <c r="AO42" s="37"/>
      <c r="AP42" s="39"/>
      <c r="AQ42" s="6"/>
      <c r="AR42" s="37"/>
      <c r="AS42" s="39"/>
      <c r="AT42" s="6"/>
      <c r="AU42" s="37"/>
      <c r="AV42" s="39"/>
      <c r="AW42" s="6"/>
      <c r="AX42" s="37"/>
      <c r="AY42" s="39"/>
      <c r="AZ42" s="26">
        <v>37</v>
      </c>
      <c r="BA42" s="6"/>
      <c r="BB42" s="37"/>
      <c r="BC42" s="39"/>
      <c r="BD42" s="6"/>
      <c r="BE42" s="37"/>
      <c r="BF42" s="39"/>
      <c r="BG42" s="6"/>
      <c r="BH42" s="37"/>
      <c r="BI42" s="39"/>
      <c r="BJ42" s="6"/>
      <c r="BK42" s="37"/>
      <c r="BL42" s="39"/>
      <c r="BM42" s="6"/>
      <c r="BN42" s="37"/>
      <c r="BO42" s="39"/>
      <c r="BP42" s="77"/>
      <c r="BQ42" s="77"/>
      <c r="BR42" s="26">
        <v>37</v>
      </c>
      <c r="BS42" s="6"/>
      <c r="BT42" s="37"/>
      <c r="BU42" s="39"/>
      <c r="BV42" s="6"/>
      <c r="BW42" s="37"/>
      <c r="BX42" s="39"/>
      <c r="BY42" s="6"/>
      <c r="BZ42" s="37"/>
      <c r="CA42" s="39"/>
      <c r="CB42" s="6"/>
      <c r="CC42" s="37"/>
      <c r="CD42" s="39"/>
      <c r="CE42" s="6"/>
      <c r="CF42" s="37"/>
      <c r="CG42" s="39"/>
      <c r="CH42" s="26">
        <v>37</v>
      </c>
      <c r="CI42" s="6"/>
      <c r="CJ42" s="37"/>
      <c r="CK42" s="39"/>
      <c r="CL42" s="6"/>
      <c r="CM42" s="37"/>
      <c r="CN42" s="39"/>
      <c r="CO42" s="6"/>
      <c r="CP42" s="37"/>
      <c r="CQ42" s="39"/>
      <c r="CR42" s="6"/>
      <c r="CS42" s="37"/>
      <c r="CT42" s="39"/>
      <c r="CU42" s="6"/>
      <c r="CV42" s="37"/>
      <c r="CW42" s="39"/>
      <c r="CX42" s="77"/>
      <c r="CY42" s="77"/>
      <c r="CZ42" s="26">
        <v>37</v>
      </c>
      <c r="DA42" s="6"/>
      <c r="DB42" s="37"/>
      <c r="DC42" s="39"/>
      <c r="DD42" s="6"/>
      <c r="DE42" s="37"/>
      <c r="DF42" s="39"/>
      <c r="DG42" s="6"/>
      <c r="DH42" s="37"/>
      <c r="DI42" s="39"/>
      <c r="DJ42" s="6"/>
      <c r="DK42" s="37"/>
      <c r="DL42" s="39"/>
      <c r="DM42" s="6"/>
      <c r="DN42" s="37"/>
      <c r="DO42" s="39"/>
      <c r="DP42" s="26">
        <v>37</v>
      </c>
      <c r="DQ42" s="106"/>
      <c r="DR42" s="284"/>
      <c r="DS42" s="285"/>
      <c r="DT42" s="106"/>
      <c r="DU42" s="284"/>
      <c r="DV42" s="285"/>
      <c r="DW42" s="106"/>
      <c r="DX42" s="284"/>
      <c r="DY42" s="285"/>
      <c r="DZ42" s="106"/>
      <c r="EA42" s="284"/>
      <c r="EB42" s="285"/>
      <c r="EC42" s="264" t="str">
        <f>IF(เวลาเรียน!C42=0," ",IF(ตัวชี้วัด!$EC$5=" "," ",ลับ!EV42))</f>
        <v xml:space="preserve"> </v>
      </c>
      <c r="ED42" s="263" t="str">
        <f t="shared" si="1"/>
        <v xml:space="preserve"> </v>
      </c>
      <c r="EE42" s="287" t="str">
        <f t="shared" si="2"/>
        <v xml:space="preserve"> </v>
      </c>
    </row>
    <row r="43" spans="2:135" ht="15.2" customHeight="1">
      <c r="B43" s="26">
        <v>38</v>
      </c>
      <c r="C43" s="6"/>
      <c r="D43" s="37"/>
      <c r="E43" s="39"/>
      <c r="F43" s="6"/>
      <c r="G43" s="37"/>
      <c r="H43" s="39"/>
      <c r="I43" s="6"/>
      <c r="J43" s="37"/>
      <c r="K43" s="39"/>
      <c r="L43" s="6"/>
      <c r="M43" s="37"/>
      <c r="N43" s="39"/>
      <c r="O43" s="6"/>
      <c r="P43" s="37"/>
      <c r="Q43" s="39"/>
      <c r="R43" s="26">
        <v>38</v>
      </c>
      <c r="S43" s="6"/>
      <c r="T43" s="37"/>
      <c r="U43" s="39"/>
      <c r="V43" s="6"/>
      <c r="W43" s="37"/>
      <c r="X43" s="39"/>
      <c r="Y43" s="6"/>
      <c r="Z43" s="37"/>
      <c r="AA43" s="39"/>
      <c r="AB43" s="6"/>
      <c r="AC43" s="37"/>
      <c r="AD43" s="39"/>
      <c r="AE43" s="6"/>
      <c r="AF43" s="37"/>
      <c r="AG43" s="39"/>
      <c r="AH43" s="77"/>
      <c r="AI43" s="77"/>
      <c r="AJ43" s="26">
        <v>38</v>
      </c>
      <c r="AK43" s="6"/>
      <c r="AL43" s="37"/>
      <c r="AM43" s="39"/>
      <c r="AN43" s="6"/>
      <c r="AO43" s="37"/>
      <c r="AP43" s="39"/>
      <c r="AQ43" s="6"/>
      <c r="AR43" s="37"/>
      <c r="AS43" s="39"/>
      <c r="AT43" s="6"/>
      <c r="AU43" s="37"/>
      <c r="AV43" s="39"/>
      <c r="AW43" s="6"/>
      <c r="AX43" s="37"/>
      <c r="AY43" s="39"/>
      <c r="AZ43" s="26">
        <v>38</v>
      </c>
      <c r="BA43" s="6"/>
      <c r="BB43" s="37"/>
      <c r="BC43" s="39"/>
      <c r="BD43" s="6"/>
      <c r="BE43" s="37"/>
      <c r="BF43" s="39"/>
      <c r="BG43" s="6"/>
      <c r="BH43" s="37"/>
      <c r="BI43" s="39"/>
      <c r="BJ43" s="6"/>
      <c r="BK43" s="37"/>
      <c r="BL43" s="39"/>
      <c r="BM43" s="6"/>
      <c r="BN43" s="37"/>
      <c r="BO43" s="39"/>
      <c r="BP43" s="77"/>
      <c r="BQ43" s="77"/>
      <c r="BR43" s="26">
        <v>38</v>
      </c>
      <c r="BS43" s="6"/>
      <c r="BT43" s="37"/>
      <c r="BU43" s="39"/>
      <c r="BV43" s="6"/>
      <c r="BW43" s="37"/>
      <c r="BX43" s="39"/>
      <c r="BY43" s="6"/>
      <c r="BZ43" s="37"/>
      <c r="CA43" s="39"/>
      <c r="CB43" s="6"/>
      <c r="CC43" s="37"/>
      <c r="CD43" s="39"/>
      <c r="CE43" s="6"/>
      <c r="CF43" s="37"/>
      <c r="CG43" s="39"/>
      <c r="CH43" s="26">
        <v>38</v>
      </c>
      <c r="CI43" s="6"/>
      <c r="CJ43" s="37"/>
      <c r="CK43" s="39"/>
      <c r="CL43" s="6"/>
      <c r="CM43" s="37"/>
      <c r="CN43" s="39"/>
      <c r="CO43" s="6"/>
      <c r="CP43" s="37"/>
      <c r="CQ43" s="39"/>
      <c r="CR43" s="6"/>
      <c r="CS43" s="37"/>
      <c r="CT43" s="39"/>
      <c r="CU43" s="6"/>
      <c r="CV43" s="37"/>
      <c r="CW43" s="39"/>
      <c r="CX43" s="77"/>
      <c r="CY43" s="77"/>
      <c r="CZ43" s="26">
        <v>38</v>
      </c>
      <c r="DA43" s="6"/>
      <c r="DB43" s="37"/>
      <c r="DC43" s="39"/>
      <c r="DD43" s="6"/>
      <c r="DE43" s="37"/>
      <c r="DF43" s="39"/>
      <c r="DG43" s="6"/>
      <c r="DH43" s="37"/>
      <c r="DI43" s="39"/>
      <c r="DJ43" s="6"/>
      <c r="DK43" s="37"/>
      <c r="DL43" s="39"/>
      <c r="DM43" s="6"/>
      <c r="DN43" s="37"/>
      <c r="DO43" s="39"/>
      <c r="DP43" s="26">
        <v>38</v>
      </c>
      <c r="DQ43" s="106"/>
      <c r="DR43" s="284"/>
      <c r="DS43" s="285"/>
      <c r="DT43" s="106"/>
      <c r="DU43" s="284"/>
      <c r="DV43" s="285"/>
      <c r="DW43" s="106"/>
      <c r="DX43" s="284"/>
      <c r="DY43" s="285"/>
      <c r="DZ43" s="106"/>
      <c r="EA43" s="284"/>
      <c r="EB43" s="285"/>
      <c r="EC43" s="264" t="str">
        <f>IF(เวลาเรียน!C43=0," ",IF(ตัวชี้วัด!$EC$5=" "," ",ลับ!EV43))</f>
        <v xml:space="preserve"> </v>
      </c>
      <c r="ED43" s="263" t="str">
        <f t="shared" si="1"/>
        <v xml:space="preserve"> </v>
      </c>
      <c r="EE43" s="287" t="str">
        <f t="shared" si="2"/>
        <v xml:space="preserve"> </v>
      </c>
    </row>
    <row r="44" spans="2:135" ht="15.2" customHeight="1">
      <c r="B44" s="26">
        <v>39</v>
      </c>
      <c r="C44" s="6"/>
      <c r="D44" s="37"/>
      <c r="E44" s="39"/>
      <c r="F44" s="6"/>
      <c r="G44" s="37"/>
      <c r="H44" s="39"/>
      <c r="I44" s="6"/>
      <c r="J44" s="37"/>
      <c r="K44" s="39"/>
      <c r="L44" s="6"/>
      <c r="M44" s="37"/>
      <c r="N44" s="39"/>
      <c r="O44" s="6"/>
      <c r="P44" s="37"/>
      <c r="Q44" s="39"/>
      <c r="R44" s="26">
        <v>39</v>
      </c>
      <c r="S44" s="6"/>
      <c r="T44" s="37"/>
      <c r="U44" s="39"/>
      <c r="V44" s="6"/>
      <c r="W44" s="37"/>
      <c r="X44" s="39"/>
      <c r="Y44" s="6"/>
      <c r="Z44" s="37"/>
      <c r="AA44" s="39"/>
      <c r="AB44" s="6"/>
      <c r="AC44" s="37"/>
      <c r="AD44" s="39"/>
      <c r="AE44" s="6"/>
      <c r="AF44" s="37"/>
      <c r="AG44" s="39"/>
      <c r="AH44" s="77"/>
      <c r="AI44" s="77"/>
      <c r="AJ44" s="26">
        <v>39</v>
      </c>
      <c r="AK44" s="6"/>
      <c r="AL44" s="37"/>
      <c r="AM44" s="39"/>
      <c r="AN44" s="6"/>
      <c r="AO44" s="37"/>
      <c r="AP44" s="39"/>
      <c r="AQ44" s="6"/>
      <c r="AR44" s="37"/>
      <c r="AS44" s="39"/>
      <c r="AT44" s="6"/>
      <c r="AU44" s="37"/>
      <c r="AV44" s="39"/>
      <c r="AW44" s="6"/>
      <c r="AX44" s="37"/>
      <c r="AY44" s="39"/>
      <c r="AZ44" s="26">
        <v>39</v>
      </c>
      <c r="BA44" s="6"/>
      <c r="BB44" s="37"/>
      <c r="BC44" s="39"/>
      <c r="BD44" s="6"/>
      <c r="BE44" s="37"/>
      <c r="BF44" s="39"/>
      <c r="BG44" s="6"/>
      <c r="BH44" s="37"/>
      <c r="BI44" s="39"/>
      <c r="BJ44" s="6"/>
      <c r="BK44" s="37"/>
      <c r="BL44" s="39"/>
      <c r="BM44" s="6"/>
      <c r="BN44" s="37"/>
      <c r="BO44" s="39"/>
      <c r="BP44" s="77"/>
      <c r="BQ44" s="77"/>
      <c r="BR44" s="26">
        <v>39</v>
      </c>
      <c r="BS44" s="6"/>
      <c r="BT44" s="37"/>
      <c r="BU44" s="39"/>
      <c r="BV44" s="6"/>
      <c r="BW44" s="37"/>
      <c r="BX44" s="39"/>
      <c r="BY44" s="6"/>
      <c r="BZ44" s="37"/>
      <c r="CA44" s="39"/>
      <c r="CB44" s="6"/>
      <c r="CC44" s="37"/>
      <c r="CD44" s="39"/>
      <c r="CE44" s="6"/>
      <c r="CF44" s="37"/>
      <c r="CG44" s="39"/>
      <c r="CH44" s="26">
        <v>39</v>
      </c>
      <c r="CI44" s="6"/>
      <c r="CJ44" s="37"/>
      <c r="CK44" s="39"/>
      <c r="CL44" s="6"/>
      <c r="CM44" s="37"/>
      <c r="CN44" s="39"/>
      <c r="CO44" s="6"/>
      <c r="CP44" s="37"/>
      <c r="CQ44" s="39"/>
      <c r="CR44" s="6"/>
      <c r="CS44" s="37"/>
      <c r="CT44" s="39"/>
      <c r="CU44" s="6"/>
      <c r="CV44" s="37"/>
      <c r="CW44" s="39"/>
      <c r="CX44" s="77"/>
      <c r="CY44" s="77"/>
      <c r="CZ44" s="26">
        <v>39</v>
      </c>
      <c r="DA44" s="6"/>
      <c r="DB44" s="37"/>
      <c r="DC44" s="39"/>
      <c r="DD44" s="6"/>
      <c r="DE44" s="37"/>
      <c r="DF44" s="39"/>
      <c r="DG44" s="6"/>
      <c r="DH44" s="37"/>
      <c r="DI44" s="39"/>
      <c r="DJ44" s="6"/>
      <c r="DK44" s="37"/>
      <c r="DL44" s="39"/>
      <c r="DM44" s="6"/>
      <c r="DN44" s="37"/>
      <c r="DO44" s="39"/>
      <c r="DP44" s="26">
        <v>39</v>
      </c>
      <c r="DQ44" s="106"/>
      <c r="DR44" s="284"/>
      <c r="DS44" s="285"/>
      <c r="DT44" s="106"/>
      <c r="DU44" s="284"/>
      <c r="DV44" s="285"/>
      <c r="DW44" s="106"/>
      <c r="DX44" s="284"/>
      <c r="DY44" s="285"/>
      <c r="DZ44" s="106"/>
      <c r="EA44" s="284"/>
      <c r="EB44" s="285"/>
      <c r="EC44" s="264" t="str">
        <f>IF(เวลาเรียน!C44=0," ",IF(ตัวชี้วัด!$EC$5=" "," ",ลับ!EV44))</f>
        <v xml:space="preserve"> </v>
      </c>
      <c r="ED44" s="263" t="str">
        <f t="shared" si="1"/>
        <v xml:space="preserve"> </v>
      </c>
      <c r="EE44" s="287" t="str">
        <f t="shared" si="2"/>
        <v xml:space="preserve"> </v>
      </c>
    </row>
    <row r="45" spans="2:135" ht="15.2" customHeight="1" thickBot="1">
      <c r="B45" s="30">
        <v>40</v>
      </c>
      <c r="C45" s="10"/>
      <c r="D45" s="47"/>
      <c r="E45" s="48"/>
      <c r="F45" s="10"/>
      <c r="G45" s="47"/>
      <c r="H45" s="48"/>
      <c r="I45" s="10"/>
      <c r="J45" s="47"/>
      <c r="K45" s="48"/>
      <c r="L45" s="10"/>
      <c r="M45" s="47"/>
      <c r="N45" s="48"/>
      <c r="O45" s="10"/>
      <c r="P45" s="47"/>
      <c r="Q45" s="48"/>
      <c r="R45" s="30">
        <v>40</v>
      </c>
      <c r="S45" s="10"/>
      <c r="T45" s="47"/>
      <c r="U45" s="48"/>
      <c r="V45" s="10"/>
      <c r="W45" s="47"/>
      <c r="X45" s="48"/>
      <c r="Y45" s="10"/>
      <c r="Z45" s="47"/>
      <c r="AA45" s="48"/>
      <c r="AB45" s="10"/>
      <c r="AC45" s="47"/>
      <c r="AD45" s="48"/>
      <c r="AE45" s="10"/>
      <c r="AF45" s="47"/>
      <c r="AG45" s="48"/>
      <c r="AH45" s="77"/>
      <c r="AI45" s="77"/>
      <c r="AJ45" s="30">
        <v>40</v>
      </c>
      <c r="AK45" s="10"/>
      <c r="AL45" s="47"/>
      <c r="AM45" s="48"/>
      <c r="AN45" s="10"/>
      <c r="AO45" s="47"/>
      <c r="AP45" s="48"/>
      <c r="AQ45" s="10"/>
      <c r="AR45" s="47"/>
      <c r="AS45" s="48"/>
      <c r="AT45" s="10"/>
      <c r="AU45" s="47"/>
      <c r="AV45" s="48"/>
      <c r="AW45" s="10"/>
      <c r="AX45" s="47"/>
      <c r="AY45" s="48"/>
      <c r="AZ45" s="30">
        <v>40</v>
      </c>
      <c r="BA45" s="10"/>
      <c r="BB45" s="47"/>
      <c r="BC45" s="48"/>
      <c r="BD45" s="10"/>
      <c r="BE45" s="47"/>
      <c r="BF45" s="48"/>
      <c r="BG45" s="10"/>
      <c r="BH45" s="47"/>
      <c r="BI45" s="48"/>
      <c r="BJ45" s="10"/>
      <c r="BK45" s="47"/>
      <c r="BL45" s="48"/>
      <c r="BM45" s="10"/>
      <c r="BN45" s="47"/>
      <c r="BO45" s="48"/>
      <c r="BP45" s="77"/>
      <c r="BQ45" s="77"/>
      <c r="BR45" s="30">
        <v>40</v>
      </c>
      <c r="BS45" s="10"/>
      <c r="BT45" s="47"/>
      <c r="BU45" s="48"/>
      <c r="BV45" s="10"/>
      <c r="BW45" s="47"/>
      <c r="BX45" s="48"/>
      <c r="BY45" s="10"/>
      <c r="BZ45" s="47"/>
      <c r="CA45" s="48"/>
      <c r="CB45" s="10"/>
      <c r="CC45" s="47"/>
      <c r="CD45" s="48"/>
      <c r="CE45" s="10"/>
      <c r="CF45" s="47"/>
      <c r="CG45" s="48"/>
      <c r="CH45" s="30">
        <v>40</v>
      </c>
      <c r="CI45" s="10"/>
      <c r="CJ45" s="47"/>
      <c r="CK45" s="48"/>
      <c r="CL45" s="10"/>
      <c r="CM45" s="47"/>
      <c r="CN45" s="48"/>
      <c r="CO45" s="10"/>
      <c r="CP45" s="47"/>
      <c r="CQ45" s="48"/>
      <c r="CR45" s="10"/>
      <c r="CS45" s="47"/>
      <c r="CT45" s="48"/>
      <c r="CU45" s="10"/>
      <c r="CV45" s="47"/>
      <c r="CW45" s="48"/>
      <c r="CX45" s="77"/>
      <c r="CY45" s="77"/>
      <c r="CZ45" s="30">
        <v>40</v>
      </c>
      <c r="DA45" s="10"/>
      <c r="DB45" s="47"/>
      <c r="DC45" s="48"/>
      <c r="DD45" s="10"/>
      <c r="DE45" s="47"/>
      <c r="DF45" s="48"/>
      <c r="DG45" s="10"/>
      <c r="DH45" s="47"/>
      <c r="DI45" s="48"/>
      <c r="DJ45" s="10"/>
      <c r="DK45" s="47"/>
      <c r="DL45" s="48"/>
      <c r="DM45" s="10"/>
      <c r="DN45" s="47"/>
      <c r="DO45" s="48"/>
      <c r="DP45" s="30">
        <v>40</v>
      </c>
      <c r="DQ45" s="124"/>
      <c r="DR45" s="294"/>
      <c r="DS45" s="295"/>
      <c r="DT45" s="124"/>
      <c r="DU45" s="294"/>
      <c r="DV45" s="295"/>
      <c r="DW45" s="124"/>
      <c r="DX45" s="294"/>
      <c r="DY45" s="295"/>
      <c r="DZ45" s="124"/>
      <c r="EA45" s="294"/>
      <c r="EB45" s="295"/>
      <c r="EC45" s="267" t="str">
        <f>IF(เวลาเรียน!C45=0," ",IF(ตัวชี้วัด!$EC$5=" "," ",ลับ!EV45))</f>
        <v xml:space="preserve"> </v>
      </c>
      <c r="ED45" s="273" t="str">
        <f t="shared" si="1"/>
        <v xml:space="preserve"> </v>
      </c>
      <c r="EE45" s="291" t="str">
        <f t="shared" si="2"/>
        <v xml:space="preserve"> </v>
      </c>
    </row>
    <row r="46" spans="2:135" ht="15.2" customHeight="1">
      <c r="B46" s="25">
        <v>41</v>
      </c>
      <c r="C46" s="5"/>
      <c r="D46" s="34"/>
      <c r="E46" s="36"/>
      <c r="F46" s="5"/>
      <c r="G46" s="34"/>
      <c r="H46" s="36"/>
      <c r="I46" s="5"/>
      <c r="J46" s="34"/>
      <c r="K46" s="36"/>
      <c r="L46" s="5"/>
      <c r="M46" s="34"/>
      <c r="N46" s="36"/>
      <c r="O46" s="5"/>
      <c r="P46" s="34"/>
      <c r="Q46" s="36"/>
      <c r="R46" s="25">
        <v>41</v>
      </c>
      <c r="S46" s="5"/>
      <c r="T46" s="34"/>
      <c r="U46" s="36"/>
      <c r="V46" s="5"/>
      <c r="W46" s="34"/>
      <c r="X46" s="36"/>
      <c r="Y46" s="5"/>
      <c r="Z46" s="34"/>
      <c r="AA46" s="36"/>
      <c r="AB46" s="5"/>
      <c r="AC46" s="34"/>
      <c r="AD46" s="36"/>
      <c r="AE46" s="5"/>
      <c r="AF46" s="34"/>
      <c r="AG46" s="36"/>
      <c r="AH46" s="77"/>
      <c r="AI46" s="77"/>
      <c r="AJ46" s="25">
        <v>41</v>
      </c>
      <c r="AK46" s="5"/>
      <c r="AL46" s="34"/>
      <c r="AM46" s="36"/>
      <c r="AN46" s="5"/>
      <c r="AO46" s="34"/>
      <c r="AP46" s="36"/>
      <c r="AQ46" s="5"/>
      <c r="AR46" s="34"/>
      <c r="AS46" s="36"/>
      <c r="AT46" s="5"/>
      <c r="AU46" s="34"/>
      <c r="AV46" s="36"/>
      <c r="AW46" s="5"/>
      <c r="AX46" s="34"/>
      <c r="AY46" s="36"/>
      <c r="AZ46" s="25">
        <v>41</v>
      </c>
      <c r="BA46" s="5"/>
      <c r="BB46" s="34"/>
      <c r="BC46" s="36"/>
      <c r="BD46" s="5"/>
      <c r="BE46" s="34"/>
      <c r="BF46" s="36"/>
      <c r="BG46" s="5"/>
      <c r="BH46" s="34"/>
      <c r="BI46" s="36"/>
      <c r="BJ46" s="5"/>
      <c r="BK46" s="34"/>
      <c r="BL46" s="36"/>
      <c r="BM46" s="5"/>
      <c r="BN46" s="34"/>
      <c r="BO46" s="36"/>
      <c r="BP46" s="77"/>
      <c r="BQ46" s="77"/>
      <c r="BR46" s="25">
        <v>41</v>
      </c>
      <c r="BS46" s="5"/>
      <c r="BT46" s="34"/>
      <c r="BU46" s="36"/>
      <c r="BV46" s="5"/>
      <c r="BW46" s="34"/>
      <c r="BX46" s="36"/>
      <c r="BY46" s="5"/>
      <c r="BZ46" s="34"/>
      <c r="CA46" s="36"/>
      <c r="CB46" s="5"/>
      <c r="CC46" s="34"/>
      <c r="CD46" s="36"/>
      <c r="CE46" s="5"/>
      <c r="CF46" s="34"/>
      <c r="CG46" s="36"/>
      <c r="CH46" s="25">
        <v>41</v>
      </c>
      <c r="CI46" s="5"/>
      <c r="CJ46" s="34"/>
      <c r="CK46" s="36"/>
      <c r="CL46" s="5"/>
      <c r="CM46" s="34"/>
      <c r="CN46" s="36"/>
      <c r="CO46" s="5"/>
      <c r="CP46" s="34"/>
      <c r="CQ46" s="36"/>
      <c r="CR46" s="5"/>
      <c r="CS46" s="34"/>
      <c r="CT46" s="36"/>
      <c r="CU46" s="5"/>
      <c r="CV46" s="34"/>
      <c r="CW46" s="36"/>
      <c r="CX46" s="77"/>
      <c r="CY46" s="77"/>
      <c r="CZ46" s="25">
        <v>41</v>
      </c>
      <c r="DA46" s="5"/>
      <c r="DB46" s="34"/>
      <c r="DC46" s="36"/>
      <c r="DD46" s="5"/>
      <c r="DE46" s="34"/>
      <c r="DF46" s="36"/>
      <c r="DG46" s="5"/>
      <c r="DH46" s="34"/>
      <c r="DI46" s="36"/>
      <c r="DJ46" s="5"/>
      <c r="DK46" s="34"/>
      <c r="DL46" s="36"/>
      <c r="DM46" s="5"/>
      <c r="DN46" s="34"/>
      <c r="DO46" s="36"/>
      <c r="DP46" s="25">
        <v>41</v>
      </c>
      <c r="DQ46" s="103"/>
      <c r="DR46" s="280"/>
      <c r="DS46" s="281"/>
      <c r="DT46" s="103"/>
      <c r="DU46" s="280"/>
      <c r="DV46" s="281"/>
      <c r="DW46" s="103"/>
      <c r="DX46" s="280"/>
      <c r="DY46" s="281"/>
      <c r="DZ46" s="103"/>
      <c r="EA46" s="280"/>
      <c r="EB46" s="281"/>
      <c r="EC46" s="259" t="str">
        <f>IF(เวลาเรียน!C46=0," ",IF(ตัวชี้วัด!$EC$5=" "," ",ลับ!EV46))</f>
        <v xml:space="preserve"> </v>
      </c>
      <c r="ED46" s="258" t="str">
        <f t="shared" si="1"/>
        <v xml:space="preserve"> </v>
      </c>
      <c r="EE46" s="283" t="str">
        <f t="shared" si="2"/>
        <v xml:space="preserve"> </v>
      </c>
    </row>
    <row r="47" spans="2:135" ht="15.2" customHeight="1">
      <c r="B47" s="26">
        <v>42</v>
      </c>
      <c r="C47" s="6"/>
      <c r="D47" s="37"/>
      <c r="E47" s="39"/>
      <c r="F47" s="6"/>
      <c r="G47" s="37"/>
      <c r="H47" s="39"/>
      <c r="I47" s="6"/>
      <c r="J47" s="37"/>
      <c r="K47" s="39"/>
      <c r="L47" s="6"/>
      <c r="M47" s="37"/>
      <c r="N47" s="39"/>
      <c r="O47" s="6"/>
      <c r="P47" s="37"/>
      <c r="Q47" s="39"/>
      <c r="R47" s="26">
        <v>42</v>
      </c>
      <c r="S47" s="6"/>
      <c r="T47" s="37"/>
      <c r="U47" s="39"/>
      <c r="V47" s="6"/>
      <c r="W47" s="37"/>
      <c r="X47" s="39"/>
      <c r="Y47" s="6"/>
      <c r="Z47" s="37"/>
      <c r="AA47" s="39"/>
      <c r="AB47" s="6"/>
      <c r="AC47" s="37"/>
      <c r="AD47" s="39"/>
      <c r="AE47" s="6"/>
      <c r="AF47" s="37"/>
      <c r="AG47" s="39"/>
      <c r="AH47" s="77"/>
      <c r="AI47" s="77"/>
      <c r="AJ47" s="26">
        <v>42</v>
      </c>
      <c r="AK47" s="6"/>
      <c r="AL47" s="37"/>
      <c r="AM47" s="39"/>
      <c r="AN47" s="6"/>
      <c r="AO47" s="37"/>
      <c r="AP47" s="39"/>
      <c r="AQ47" s="6"/>
      <c r="AR47" s="37"/>
      <c r="AS47" s="39"/>
      <c r="AT47" s="6"/>
      <c r="AU47" s="37"/>
      <c r="AV47" s="39"/>
      <c r="AW47" s="6"/>
      <c r="AX47" s="37"/>
      <c r="AY47" s="39"/>
      <c r="AZ47" s="26">
        <v>42</v>
      </c>
      <c r="BA47" s="6"/>
      <c r="BB47" s="37"/>
      <c r="BC47" s="39"/>
      <c r="BD47" s="6"/>
      <c r="BE47" s="37"/>
      <c r="BF47" s="39"/>
      <c r="BG47" s="6"/>
      <c r="BH47" s="37"/>
      <c r="BI47" s="39"/>
      <c r="BJ47" s="6"/>
      <c r="BK47" s="37"/>
      <c r="BL47" s="39"/>
      <c r="BM47" s="6"/>
      <c r="BN47" s="37"/>
      <c r="BO47" s="39"/>
      <c r="BP47" s="77"/>
      <c r="BQ47" s="77"/>
      <c r="BR47" s="26">
        <v>42</v>
      </c>
      <c r="BS47" s="6"/>
      <c r="BT47" s="37"/>
      <c r="BU47" s="39"/>
      <c r="BV47" s="6"/>
      <c r="BW47" s="37"/>
      <c r="BX47" s="39"/>
      <c r="BY47" s="6"/>
      <c r="BZ47" s="37"/>
      <c r="CA47" s="39"/>
      <c r="CB47" s="6"/>
      <c r="CC47" s="37"/>
      <c r="CD47" s="39"/>
      <c r="CE47" s="6"/>
      <c r="CF47" s="37"/>
      <c r="CG47" s="39"/>
      <c r="CH47" s="26">
        <v>42</v>
      </c>
      <c r="CI47" s="6"/>
      <c r="CJ47" s="37"/>
      <c r="CK47" s="39"/>
      <c r="CL47" s="6"/>
      <c r="CM47" s="37"/>
      <c r="CN47" s="39"/>
      <c r="CO47" s="6"/>
      <c r="CP47" s="37"/>
      <c r="CQ47" s="39"/>
      <c r="CR47" s="6"/>
      <c r="CS47" s="37"/>
      <c r="CT47" s="39"/>
      <c r="CU47" s="6"/>
      <c r="CV47" s="37"/>
      <c r="CW47" s="39"/>
      <c r="CX47" s="77"/>
      <c r="CY47" s="77"/>
      <c r="CZ47" s="26">
        <v>42</v>
      </c>
      <c r="DA47" s="6"/>
      <c r="DB47" s="37"/>
      <c r="DC47" s="39"/>
      <c r="DD47" s="6"/>
      <c r="DE47" s="37"/>
      <c r="DF47" s="39"/>
      <c r="DG47" s="6"/>
      <c r="DH47" s="37"/>
      <c r="DI47" s="39"/>
      <c r="DJ47" s="6"/>
      <c r="DK47" s="37"/>
      <c r="DL47" s="39"/>
      <c r="DM47" s="6"/>
      <c r="DN47" s="37"/>
      <c r="DO47" s="39"/>
      <c r="DP47" s="26">
        <v>42</v>
      </c>
      <c r="DQ47" s="106"/>
      <c r="DR47" s="284"/>
      <c r="DS47" s="285"/>
      <c r="DT47" s="106"/>
      <c r="DU47" s="284"/>
      <c r="DV47" s="285"/>
      <c r="DW47" s="106"/>
      <c r="DX47" s="284"/>
      <c r="DY47" s="285"/>
      <c r="DZ47" s="106"/>
      <c r="EA47" s="284"/>
      <c r="EB47" s="285"/>
      <c r="EC47" s="264" t="str">
        <f>IF(เวลาเรียน!C47=0," ",IF(ตัวชี้วัด!$EC$5=" "," ",ลับ!EV47))</f>
        <v xml:space="preserve"> </v>
      </c>
      <c r="ED47" s="263" t="str">
        <f t="shared" si="1"/>
        <v xml:space="preserve"> </v>
      </c>
      <c r="EE47" s="287" t="str">
        <f t="shared" si="2"/>
        <v xml:space="preserve"> </v>
      </c>
    </row>
    <row r="48" spans="2:135" ht="15.2" customHeight="1">
      <c r="B48" s="26">
        <v>43</v>
      </c>
      <c r="C48" s="6"/>
      <c r="D48" s="37"/>
      <c r="E48" s="39"/>
      <c r="F48" s="6"/>
      <c r="G48" s="37"/>
      <c r="H48" s="39"/>
      <c r="I48" s="6"/>
      <c r="J48" s="37"/>
      <c r="K48" s="39"/>
      <c r="L48" s="6"/>
      <c r="M48" s="37"/>
      <c r="N48" s="39"/>
      <c r="O48" s="6"/>
      <c r="P48" s="37"/>
      <c r="Q48" s="39"/>
      <c r="R48" s="26">
        <v>43</v>
      </c>
      <c r="S48" s="6"/>
      <c r="T48" s="37"/>
      <c r="U48" s="39"/>
      <c r="V48" s="6"/>
      <c r="W48" s="37"/>
      <c r="X48" s="39"/>
      <c r="Y48" s="6"/>
      <c r="Z48" s="37"/>
      <c r="AA48" s="39"/>
      <c r="AB48" s="6"/>
      <c r="AC48" s="37"/>
      <c r="AD48" s="39"/>
      <c r="AE48" s="6"/>
      <c r="AF48" s="37"/>
      <c r="AG48" s="39"/>
      <c r="AH48" s="77"/>
      <c r="AI48" s="77"/>
      <c r="AJ48" s="26">
        <v>43</v>
      </c>
      <c r="AK48" s="6"/>
      <c r="AL48" s="37"/>
      <c r="AM48" s="39"/>
      <c r="AN48" s="6"/>
      <c r="AO48" s="37"/>
      <c r="AP48" s="39"/>
      <c r="AQ48" s="6"/>
      <c r="AR48" s="37"/>
      <c r="AS48" s="39"/>
      <c r="AT48" s="6"/>
      <c r="AU48" s="37"/>
      <c r="AV48" s="39"/>
      <c r="AW48" s="6"/>
      <c r="AX48" s="37"/>
      <c r="AY48" s="39"/>
      <c r="AZ48" s="26">
        <v>43</v>
      </c>
      <c r="BA48" s="6"/>
      <c r="BB48" s="37"/>
      <c r="BC48" s="39"/>
      <c r="BD48" s="6"/>
      <c r="BE48" s="37"/>
      <c r="BF48" s="39"/>
      <c r="BG48" s="6"/>
      <c r="BH48" s="37"/>
      <c r="BI48" s="39"/>
      <c r="BJ48" s="6"/>
      <c r="BK48" s="37"/>
      <c r="BL48" s="39"/>
      <c r="BM48" s="6"/>
      <c r="BN48" s="37"/>
      <c r="BO48" s="39"/>
      <c r="BP48" s="77"/>
      <c r="BQ48" s="77"/>
      <c r="BR48" s="26">
        <v>43</v>
      </c>
      <c r="BS48" s="6"/>
      <c r="BT48" s="37"/>
      <c r="BU48" s="39"/>
      <c r="BV48" s="6"/>
      <c r="BW48" s="37"/>
      <c r="BX48" s="39"/>
      <c r="BY48" s="6"/>
      <c r="BZ48" s="37"/>
      <c r="CA48" s="39"/>
      <c r="CB48" s="6"/>
      <c r="CC48" s="37"/>
      <c r="CD48" s="39"/>
      <c r="CE48" s="6"/>
      <c r="CF48" s="37"/>
      <c r="CG48" s="39"/>
      <c r="CH48" s="26">
        <v>43</v>
      </c>
      <c r="CI48" s="6"/>
      <c r="CJ48" s="37"/>
      <c r="CK48" s="39"/>
      <c r="CL48" s="6"/>
      <c r="CM48" s="37"/>
      <c r="CN48" s="39"/>
      <c r="CO48" s="6"/>
      <c r="CP48" s="37"/>
      <c r="CQ48" s="39"/>
      <c r="CR48" s="6"/>
      <c r="CS48" s="37"/>
      <c r="CT48" s="39"/>
      <c r="CU48" s="6"/>
      <c r="CV48" s="37"/>
      <c r="CW48" s="39"/>
      <c r="CX48" s="77"/>
      <c r="CY48" s="77"/>
      <c r="CZ48" s="26">
        <v>43</v>
      </c>
      <c r="DA48" s="6"/>
      <c r="DB48" s="37"/>
      <c r="DC48" s="39"/>
      <c r="DD48" s="6"/>
      <c r="DE48" s="37"/>
      <c r="DF48" s="39"/>
      <c r="DG48" s="6"/>
      <c r="DH48" s="37"/>
      <c r="DI48" s="39"/>
      <c r="DJ48" s="6"/>
      <c r="DK48" s="37"/>
      <c r="DL48" s="39"/>
      <c r="DM48" s="6"/>
      <c r="DN48" s="37"/>
      <c r="DO48" s="39"/>
      <c r="DP48" s="26">
        <v>43</v>
      </c>
      <c r="DQ48" s="106"/>
      <c r="DR48" s="284"/>
      <c r="DS48" s="285"/>
      <c r="DT48" s="106"/>
      <c r="DU48" s="284"/>
      <c r="DV48" s="285"/>
      <c r="DW48" s="106"/>
      <c r="DX48" s="284"/>
      <c r="DY48" s="285"/>
      <c r="DZ48" s="106"/>
      <c r="EA48" s="284"/>
      <c r="EB48" s="285"/>
      <c r="EC48" s="264" t="str">
        <f>IF(เวลาเรียน!C48=0," ",IF(ตัวชี้วัด!$EC$5=" "," ",ลับ!EV48))</f>
        <v xml:space="preserve"> </v>
      </c>
      <c r="ED48" s="263" t="str">
        <f t="shared" si="1"/>
        <v xml:space="preserve"> </v>
      </c>
      <c r="EE48" s="287" t="str">
        <f t="shared" si="2"/>
        <v xml:space="preserve"> </v>
      </c>
    </row>
    <row r="49" spans="2:135" ht="15.2" customHeight="1">
      <c r="B49" s="26">
        <v>44</v>
      </c>
      <c r="C49" s="6"/>
      <c r="D49" s="37"/>
      <c r="E49" s="39"/>
      <c r="F49" s="6"/>
      <c r="G49" s="37"/>
      <c r="H49" s="39"/>
      <c r="I49" s="6"/>
      <c r="J49" s="37"/>
      <c r="K49" s="39"/>
      <c r="L49" s="6"/>
      <c r="M49" s="37"/>
      <c r="N49" s="39"/>
      <c r="O49" s="6"/>
      <c r="P49" s="37"/>
      <c r="Q49" s="39"/>
      <c r="R49" s="26">
        <v>44</v>
      </c>
      <c r="S49" s="6"/>
      <c r="T49" s="37"/>
      <c r="U49" s="39"/>
      <c r="V49" s="6"/>
      <c r="W49" s="37"/>
      <c r="X49" s="39"/>
      <c r="Y49" s="6"/>
      <c r="Z49" s="37"/>
      <c r="AA49" s="39"/>
      <c r="AB49" s="6"/>
      <c r="AC49" s="37"/>
      <c r="AD49" s="39"/>
      <c r="AE49" s="6"/>
      <c r="AF49" s="37"/>
      <c r="AG49" s="39"/>
      <c r="AH49" s="77"/>
      <c r="AI49" s="77"/>
      <c r="AJ49" s="26">
        <v>44</v>
      </c>
      <c r="AK49" s="6"/>
      <c r="AL49" s="37"/>
      <c r="AM49" s="39"/>
      <c r="AN49" s="6"/>
      <c r="AO49" s="37"/>
      <c r="AP49" s="39"/>
      <c r="AQ49" s="6"/>
      <c r="AR49" s="37"/>
      <c r="AS49" s="39"/>
      <c r="AT49" s="6"/>
      <c r="AU49" s="37"/>
      <c r="AV49" s="39"/>
      <c r="AW49" s="6"/>
      <c r="AX49" s="37"/>
      <c r="AY49" s="39"/>
      <c r="AZ49" s="26">
        <v>44</v>
      </c>
      <c r="BA49" s="6"/>
      <c r="BB49" s="37"/>
      <c r="BC49" s="39"/>
      <c r="BD49" s="6"/>
      <c r="BE49" s="37"/>
      <c r="BF49" s="39"/>
      <c r="BG49" s="6"/>
      <c r="BH49" s="37"/>
      <c r="BI49" s="39"/>
      <c r="BJ49" s="6"/>
      <c r="BK49" s="37"/>
      <c r="BL49" s="39"/>
      <c r="BM49" s="6"/>
      <c r="BN49" s="37"/>
      <c r="BO49" s="39"/>
      <c r="BP49" s="77"/>
      <c r="BQ49" s="77"/>
      <c r="BR49" s="26">
        <v>44</v>
      </c>
      <c r="BS49" s="6"/>
      <c r="BT49" s="37"/>
      <c r="BU49" s="39"/>
      <c r="BV49" s="6"/>
      <c r="BW49" s="37"/>
      <c r="BX49" s="39"/>
      <c r="BY49" s="6"/>
      <c r="BZ49" s="37"/>
      <c r="CA49" s="39"/>
      <c r="CB49" s="6"/>
      <c r="CC49" s="37"/>
      <c r="CD49" s="39"/>
      <c r="CE49" s="6"/>
      <c r="CF49" s="37"/>
      <c r="CG49" s="39"/>
      <c r="CH49" s="26">
        <v>44</v>
      </c>
      <c r="CI49" s="6"/>
      <c r="CJ49" s="37"/>
      <c r="CK49" s="39"/>
      <c r="CL49" s="6"/>
      <c r="CM49" s="37"/>
      <c r="CN49" s="39"/>
      <c r="CO49" s="6"/>
      <c r="CP49" s="37"/>
      <c r="CQ49" s="39"/>
      <c r="CR49" s="6"/>
      <c r="CS49" s="37"/>
      <c r="CT49" s="39"/>
      <c r="CU49" s="6"/>
      <c r="CV49" s="37"/>
      <c r="CW49" s="39"/>
      <c r="CX49" s="77"/>
      <c r="CY49" s="77"/>
      <c r="CZ49" s="26">
        <v>44</v>
      </c>
      <c r="DA49" s="6"/>
      <c r="DB49" s="37"/>
      <c r="DC49" s="39"/>
      <c r="DD49" s="6"/>
      <c r="DE49" s="37"/>
      <c r="DF49" s="39"/>
      <c r="DG49" s="6"/>
      <c r="DH49" s="37"/>
      <c r="DI49" s="39"/>
      <c r="DJ49" s="6"/>
      <c r="DK49" s="37"/>
      <c r="DL49" s="39"/>
      <c r="DM49" s="6"/>
      <c r="DN49" s="37"/>
      <c r="DO49" s="39"/>
      <c r="DP49" s="26">
        <v>44</v>
      </c>
      <c r="DQ49" s="106"/>
      <c r="DR49" s="284"/>
      <c r="DS49" s="285"/>
      <c r="DT49" s="106"/>
      <c r="DU49" s="284"/>
      <c r="DV49" s="285"/>
      <c r="DW49" s="106"/>
      <c r="DX49" s="284"/>
      <c r="DY49" s="285"/>
      <c r="DZ49" s="106"/>
      <c r="EA49" s="284"/>
      <c r="EB49" s="285"/>
      <c r="EC49" s="264" t="str">
        <f>IF(เวลาเรียน!C49=0," ",IF(ตัวชี้วัด!$EC$5=" "," ",ลับ!EV49))</f>
        <v xml:space="preserve"> </v>
      </c>
      <c r="ED49" s="263" t="str">
        <f t="shared" si="1"/>
        <v xml:space="preserve"> </v>
      </c>
      <c r="EE49" s="287" t="str">
        <f t="shared" si="2"/>
        <v xml:space="preserve"> </v>
      </c>
    </row>
    <row r="50" spans="2:135" ht="15.2" customHeight="1" thickBot="1">
      <c r="B50" s="27">
        <v>45</v>
      </c>
      <c r="C50" s="7"/>
      <c r="D50" s="40"/>
      <c r="E50" s="42"/>
      <c r="F50" s="7"/>
      <c r="G50" s="40"/>
      <c r="H50" s="42"/>
      <c r="I50" s="7"/>
      <c r="J50" s="40"/>
      <c r="K50" s="42"/>
      <c r="L50" s="7"/>
      <c r="M50" s="40"/>
      <c r="N50" s="42"/>
      <c r="O50" s="7"/>
      <c r="P50" s="40"/>
      <c r="Q50" s="42"/>
      <c r="R50" s="27">
        <v>45</v>
      </c>
      <c r="S50" s="7"/>
      <c r="T50" s="40"/>
      <c r="U50" s="42"/>
      <c r="V50" s="7"/>
      <c r="W50" s="40"/>
      <c r="X50" s="42"/>
      <c r="Y50" s="7"/>
      <c r="Z50" s="40"/>
      <c r="AA50" s="42"/>
      <c r="AB50" s="7"/>
      <c r="AC50" s="40"/>
      <c r="AD50" s="42"/>
      <c r="AE50" s="7"/>
      <c r="AF50" s="40"/>
      <c r="AG50" s="42"/>
      <c r="AH50" s="77"/>
      <c r="AI50" s="77"/>
      <c r="AJ50" s="27">
        <v>45</v>
      </c>
      <c r="AK50" s="7"/>
      <c r="AL50" s="40"/>
      <c r="AM50" s="42"/>
      <c r="AN50" s="7"/>
      <c r="AO50" s="40"/>
      <c r="AP50" s="42"/>
      <c r="AQ50" s="7"/>
      <c r="AR50" s="40"/>
      <c r="AS50" s="42"/>
      <c r="AT50" s="7"/>
      <c r="AU50" s="40"/>
      <c r="AV50" s="42"/>
      <c r="AW50" s="7"/>
      <c r="AX50" s="40"/>
      <c r="AY50" s="42"/>
      <c r="AZ50" s="27">
        <v>45</v>
      </c>
      <c r="BA50" s="7"/>
      <c r="BB50" s="40"/>
      <c r="BC50" s="42"/>
      <c r="BD50" s="7"/>
      <c r="BE50" s="40"/>
      <c r="BF50" s="42"/>
      <c r="BG50" s="7"/>
      <c r="BH50" s="40"/>
      <c r="BI50" s="42"/>
      <c r="BJ50" s="7"/>
      <c r="BK50" s="40"/>
      <c r="BL50" s="42"/>
      <c r="BM50" s="7"/>
      <c r="BN50" s="40"/>
      <c r="BO50" s="42"/>
      <c r="BP50" s="77"/>
      <c r="BQ50" s="77"/>
      <c r="BR50" s="27">
        <v>45</v>
      </c>
      <c r="BS50" s="7"/>
      <c r="BT50" s="40"/>
      <c r="BU50" s="42"/>
      <c r="BV50" s="7"/>
      <c r="BW50" s="40"/>
      <c r="BX50" s="42"/>
      <c r="BY50" s="7"/>
      <c r="BZ50" s="40"/>
      <c r="CA50" s="42"/>
      <c r="CB50" s="7"/>
      <c r="CC50" s="40"/>
      <c r="CD50" s="42"/>
      <c r="CE50" s="7"/>
      <c r="CF50" s="40"/>
      <c r="CG50" s="42"/>
      <c r="CH50" s="27">
        <v>45</v>
      </c>
      <c r="CI50" s="7"/>
      <c r="CJ50" s="40"/>
      <c r="CK50" s="42"/>
      <c r="CL50" s="7"/>
      <c r="CM50" s="40"/>
      <c r="CN50" s="42"/>
      <c r="CO50" s="7"/>
      <c r="CP50" s="40"/>
      <c r="CQ50" s="42"/>
      <c r="CR50" s="7"/>
      <c r="CS50" s="40"/>
      <c r="CT50" s="42"/>
      <c r="CU50" s="7"/>
      <c r="CV50" s="40"/>
      <c r="CW50" s="42"/>
      <c r="CX50" s="77"/>
      <c r="CY50" s="77"/>
      <c r="CZ50" s="27">
        <v>45</v>
      </c>
      <c r="DA50" s="7"/>
      <c r="DB50" s="40"/>
      <c r="DC50" s="42"/>
      <c r="DD50" s="7"/>
      <c r="DE50" s="40"/>
      <c r="DF50" s="42"/>
      <c r="DG50" s="7"/>
      <c r="DH50" s="40"/>
      <c r="DI50" s="42"/>
      <c r="DJ50" s="7"/>
      <c r="DK50" s="40"/>
      <c r="DL50" s="42"/>
      <c r="DM50" s="7"/>
      <c r="DN50" s="40"/>
      <c r="DO50" s="42"/>
      <c r="DP50" s="27">
        <v>45</v>
      </c>
      <c r="DQ50" s="109"/>
      <c r="DR50" s="288"/>
      <c r="DS50" s="289"/>
      <c r="DT50" s="109"/>
      <c r="DU50" s="288"/>
      <c r="DV50" s="289"/>
      <c r="DW50" s="109"/>
      <c r="DX50" s="288"/>
      <c r="DY50" s="289"/>
      <c r="DZ50" s="109"/>
      <c r="EA50" s="288"/>
      <c r="EB50" s="289"/>
      <c r="EC50" s="267" t="str">
        <f>IF(เวลาเรียน!C50=0," ",IF(ตัวชี้วัด!$EC$5=" "," ",ลับ!EV50))</f>
        <v xml:space="preserve"> </v>
      </c>
      <c r="ED50" s="273" t="str">
        <f t="shared" si="1"/>
        <v xml:space="preserve"> </v>
      </c>
      <c r="EE50" s="291" t="str">
        <f t="shared" si="2"/>
        <v xml:space="preserve"> </v>
      </c>
    </row>
    <row r="51" spans="2:135" ht="15.2" customHeight="1">
      <c r="B51" s="43">
        <v>46</v>
      </c>
      <c r="C51" s="9"/>
      <c r="D51" s="45"/>
      <c r="E51" s="46"/>
      <c r="F51" s="9"/>
      <c r="G51" s="45"/>
      <c r="H51" s="46"/>
      <c r="I51" s="9"/>
      <c r="J51" s="45"/>
      <c r="K51" s="46"/>
      <c r="L51" s="9"/>
      <c r="M51" s="45"/>
      <c r="N51" s="46"/>
      <c r="O51" s="9"/>
      <c r="P51" s="45"/>
      <c r="Q51" s="46"/>
      <c r="R51" s="43">
        <v>46</v>
      </c>
      <c r="S51" s="9"/>
      <c r="T51" s="45"/>
      <c r="U51" s="46"/>
      <c r="V51" s="9"/>
      <c r="W51" s="45"/>
      <c r="X51" s="46"/>
      <c r="Y51" s="9"/>
      <c r="Z51" s="45"/>
      <c r="AA51" s="46"/>
      <c r="AB51" s="9"/>
      <c r="AC51" s="45"/>
      <c r="AD51" s="46"/>
      <c r="AE51" s="9"/>
      <c r="AF51" s="45"/>
      <c r="AG51" s="46"/>
      <c r="AH51" s="77"/>
      <c r="AI51" s="77"/>
      <c r="AJ51" s="43">
        <v>46</v>
      </c>
      <c r="AK51" s="9"/>
      <c r="AL51" s="45"/>
      <c r="AM51" s="46"/>
      <c r="AN51" s="9"/>
      <c r="AO51" s="45"/>
      <c r="AP51" s="46"/>
      <c r="AQ51" s="9"/>
      <c r="AR51" s="45"/>
      <c r="AS51" s="46"/>
      <c r="AT51" s="9"/>
      <c r="AU51" s="45"/>
      <c r="AV51" s="46"/>
      <c r="AW51" s="9"/>
      <c r="AX51" s="45"/>
      <c r="AY51" s="46"/>
      <c r="AZ51" s="43">
        <v>46</v>
      </c>
      <c r="BA51" s="9"/>
      <c r="BB51" s="45"/>
      <c r="BC51" s="46"/>
      <c r="BD51" s="9"/>
      <c r="BE51" s="45"/>
      <c r="BF51" s="46"/>
      <c r="BG51" s="9"/>
      <c r="BH51" s="45"/>
      <c r="BI51" s="46"/>
      <c r="BJ51" s="9"/>
      <c r="BK51" s="45"/>
      <c r="BL51" s="46"/>
      <c r="BM51" s="9"/>
      <c r="BN51" s="45"/>
      <c r="BO51" s="46"/>
      <c r="BP51" s="77"/>
      <c r="BQ51" s="77"/>
      <c r="BR51" s="43">
        <v>46</v>
      </c>
      <c r="BS51" s="9"/>
      <c r="BT51" s="45"/>
      <c r="BU51" s="46"/>
      <c r="BV51" s="9"/>
      <c r="BW51" s="45"/>
      <c r="BX51" s="46"/>
      <c r="BY51" s="9"/>
      <c r="BZ51" s="45"/>
      <c r="CA51" s="46"/>
      <c r="CB51" s="9"/>
      <c r="CC51" s="45"/>
      <c r="CD51" s="46"/>
      <c r="CE51" s="9"/>
      <c r="CF51" s="45"/>
      <c r="CG51" s="46"/>
      <c r="CH51" s="43">
        <v>46</v>
      </c>
      <c r="CI51" s="9"/>
      <c r="CJ51" s="45"/>
      <c r="CK51" s="46"/>
      <c r="CL51" s="9"/>
      <c r="CM51" s="45"/>
      <c r="CN51" s="46"/>
      <c r="CO51" s="9"/>
      <c r="CP51" s="45"/>
      <c r="CQ51" s="46"/>
      <c r="CR51" s="9"/>
      <c r="CS51" s="45"/>
      <c r="CT51" s="46"/>
      <c r="CU51" s="9"/>
      <c r="CV51" s="45"/>
      <c r="CW51" s="46"/>
      <c r="CX51" s="77"/>
      <c r="CY51" s="77"/>
      <c r="CZ51" s="43">
        <v>46</v>
      </c>
      <c r="DA51" s="9"/>
      <c r="DB51" s="45"/>
      <c r="DC51" s="46"/>
      <c r="DD51" s="9"/>
      <c r="DE51" s="45"/>
      <c r="DF51" s="46"/>
      <c r="DG51" s="9"/>
      <c r="DH51" s="45"/>
      <c r="DI51" s="46"/>
      <c r="DJ51" s="9"/>
      <c r="DK51" s="45"/>
      <c r="DL51" s="46"/>
      <c r="DM51" s="9"/>
      <c r="DN51" s="45"/>
      <c r="DO51" s="46"/>
      <c r="DP51" s="43">
        <v>46</v>
      </c>
      <c r="DQ51" s="121"/>
      <c r="DR51" s="292"/>
      <c r="DS51" s="293"/>
      <c r="DT51" s="121"/>
      <c r="DU51" s="292"/>
      <c r="DV51" s="293"/>
      <c r="DW51" s="121"/>
      <c r="DX51" s="292"/>
      <c r="DY51" s="293"/>
      <c r="DZ51" s="121"/>
      <c r="EA51" s="292"/>
      <c r="EB51" s="293"/>
      <c r="EC51" s="259" t="str">
        <f>IF(เวลาเรียน!C51=0," ",IF(ตัวชี้วัด!$EC$5=" "," ",ลับ!EV51))</f>
        <v xml:space="preserve"> </v>
      </c>
      <c r="ED51" s="258" t="str">
        <f t="shared" si="1"/>
        <v xml:space="preserve"> </v>
      </c>
      <c r="EE51" s="283" t="str">
        <f t="shared" si="2"/>
        <v xml:space="preserve"> </v>
      </c>
    </row>
    <row r="52" spans="2:135" ht="15.2" customHeight="1">
      <c r="B52" s="26">
        <v>47</v>
      </c>
      <c r="C52" s="6"/>
      <c r="D52" s="37"/>
      <c r="E52" s="39"/>
      <c r="F52" s="6"/>
      <c r="G52" s="37"/>
      <c r="H52" s="39"/>
      <c r="I52" s="6"/>
      <c r="J52" s="37"/>
      <c r="K52" s="39"/>
      <c r="L52" s="6"/>
      <c r="M52" s="37"/>
      <c r="N52" s="39"/>
      <c r="O52" s="6"/>
      <c r="P52" s="37"/>
      <c r="Q52" s="39"/>
      <c r="R52" s="26">
        <v>47</v>
      </c>
      <c r="S52" s="6"/>
      <c r="T52" s="37"/>
      <c r="U52" s="39"/>
      <c r="V52" s="6"/>
      <c r="W52" s="37"/>
      <c r="X52" s="39"/>
      <c r="Y52" s="6"/>
      <c r="Z52" s="37"/>
      <c r="AA52" s="39"/>
      <c r="AB52" s="6"/>
      <c r="AC52" s="37"/>
      <c r="AD52" s="39"/>
      <c r="AE52" s="6"/>
      <c r="AF52" s="37"/>
      <c r="AG52" s="39"/>
      <c r="AH52" s="77"/>
      <c r="AI52" s="77"/>
      <c r="AJ52" s="26">
        <v>47</v>
      </c>
      <c r="AK52" s="6"/>
      <c r="AL52" s="37"/>
      <c r="AM52" s="39"/>
      <c r="AN52" s="6"/>
      <c r="AO52" s="37"/>
      <c r="AP52" s="39"/>
      <c r="AQ52" s="6"/>
      <c r="AR52" s="37"/>
      <c r="AS52" s="39"/>
      <c r="AT52" s="6"/>
      <c r="AU52" s="37"/>
      <c r="AV52" s="39"/>
      <c r="AW52" s="6"/>
      <c r="AX52" s="37"/>
      <c r="AY52" s="39"/>
      <c r="AZ52" s="26">
        <v>47</v>
      </c>
      <c r="BA52" s="6"/>
      <c r="BB52" s="37"/>
      <c r="BC52" s="39"/>
      <c r="BD52" s="6"/>
      <c r="BE52" s="37"/>
      <c r="BF52" s="39"/>
      <c r="BG52" s="6"/>
      <c r="BH52" s="37"/>
      <c r="BI52" s="39"/>
      <c r="BJ52" s="6"/>
      <c r="BK52" s="37"/>
      <c r="BL52" s="39"/>
      <c r="BM52" s="6"/>
      <c r="BN52" s="37"/>
      <c r="BO52" s="39"/>
      <c r="BP52" s="77"/>
      <c r="BQ52" s="77"/>
      <c r="BR52" s="26">
        <v>47</v>
      </c>
      <c r="BS52" s="6"/>
      <c r="BT52" s="37"/>
      <c r="BU52" s="39"/>
      <c r="BV52" s="6"/>
      <c r="BW52" s="37"/>
      <c r="BX52" s="39"/>
      <c r="BY52" s="6"/>
      <c r="BZ52" s="37"/>
      <c r="CA52" s="39"/>
      <c r="CB52" s="6"/>
      <c r="CC52" s="37"/>
      <c r="CD52" s="39"/>
      <c r="CE52" s="6"/>
      <c r="CF52" s="37"/>
      <c r="CG52" s="39"/>
      <c r="CH52" s="26">
        <v>47</v>
      </c>
      <c r="CI52" s="6"/>
      <c r="CJ52" s="37"/>
      <c r="CK52" s="39"/>
      <c r="CL52" s="6"/>
      <c r="CM52" s="37"/>
      <c r="CN52" s="39"/>
      <c r="CO52" s="6"/>
      <c r="CP52" s="37"/>
      <c r="CQ52" s="39"/>
      <c r="CR52" s="6"/>
      <c r="CS52" s="37"/>
      <c r="CT52" s="39"/>
      <c r="CU52" s="6"/>
      <c r="CV52" s="37"/>
      <c r="CW52" s="39"/>
      <c r="CX52" s="77"/>
      <c r="CY52" s="77"/>
      <c r="CZ52" s="26">
        <v>47</v>
      </c>
      <c r="DA52" s="6"/>
      <c r="DB52" s="37"/>
      <c r="DC52" s="39"/>
      <c r="DD52" s="6"/>
      <c r="DE52" s="37"/>
      <c r="DF52" s="39"/>
      <c r="DG52" s="6"/>
      <c r="DH52" s="37"/>
      <c r="DI52" s="39"/>
      <c r="DJ52" s="6"/>
      <c r="DK52" s="37"/>
      <c r="DL52" s="39"/>
      <c r="DM52" s="6"/>
      <c r="DN52" s="37"/>
      <c r="DO52" s="39"/>
      <c r="DP52" s="26">
        <v>47</v>
      </c>
      <c r="DQ52" s="106"/>
      <c r="DR52" s="284"/>
      <c r="DS52" s="285"/>
      <c r="DT52" s="106"/>
      <c r="DU52" s="284"/>
      <c r="DV52" s="285"/>
      <c r="DW52" s="106"/>
      <c r="DX52" s="284"/>
      <c r="DY52" s="285"/>
      <c r="DZ52" s="106"/>
      <c r="EA52" s="284"/>
      <c r="EB52" s="285"/>
      <c r="EC52" s="264" t="str">
        <f>IF(เวลาเรียน!C52=0," ",IF(ตัวชี้วัด!$EC$5=" "," ",ลับ!EV52))</f>
        <v xml:space="preserve"> </v>
      </c>
      <c r="ED52" s="263" t="str">
        <f t="shared" si="1"/>
        <v xml:space="preserve"> </v>
      </c>
      <c r="EE52" s="287" t="str">
        <f t="shared" si="2"/>
        <v xml:space="preserve"> </v>
      </c>
    </row>
    <row r="53" spans="2:135" ht="15.2" customHeight="1">
      <c r="B53" s="26">
        <v>48</v>
      </c>
      <c r="C53" s="6"/>
      <c r="D53" s="37"/>
      <c r="E53" s="39"/>
      <c r="F53" s="6"/>
      <c r="G53" s="37"/>
      <c r="H53" s="39"/>
      <c r="I53" s="6"/>
      <c r="J53" s="37"/>
      <c r="K53" s="39"/>
      <c r="L53" s="6"/>
      <c r="M53" s="37"/>
      <c r="N53" s="39"/>
      <c r="O53" s="6"/>
      <c r="P53" s="37"/>
      <c r="Q53" s="39"/>
      <c r="R53" s="26">
        <v>48</v>
      </c>
      <c r="S53" s="6"/>
      <c r="T53" s="37"/>
      <c r="U53" s="39"/>
      <c r="V53" s="6"/>
      <c r="W53" s="37"/>
      <c r="X53" s="39"/>
      <c r="Y53" s="6"/>
      <c r="Z53" s="37"/>
      <c r="AA53" s="39"/>
      <c r="AB53" s="6"/>
      <c r="AC53" s="37"/>
      <c r="AD53" s="39"/>
      <c r="AE53" s="6"/>
      <c r="AF53" s="37"/>
      <c r="AG53" s="39"/>
      <c r="AH53" s="77"/>
      <c r="AI53" s="77"/>
      <c r="AJ53" s="26">
        <v>48</v>
      </c>
      <c r="AK53" s="6"/>
      <c r="AL53" s="37"/>
      <c r="AM53" s="39"/>
      <c r="AN53" s="6"/>
      <c r="AO53" s="37"/>
      <c r="AP53" s="39"/>
      <c r="AQ53" s="6"/>
      <c r="AR53" s="37"/>
      <c r="AS53" s="39"/>
      <c r="AT53" s="6"/>
      <c r="AU53" s="37"/>
      <c r="AV53" s="39"/>
      <c r="AW53" s="6"/>
      <c r="AX53" s="37"/>
      <c r="AY53" s="39"/>
      <c r="AZ53" s="26">
        <v>48</v>
      </c>
      <c r="BA53" s="6"/>
      <c r="BB53" s="37"/>
      <c r="BC53" s="39"/>
      <c r="BD53" s="6"/>
      <c r="BE53" s="37"/>
      <c r="BF53" s="39"/>
      <c r="BG53" s="6"/>
      <c r="BH53" s="37"/>
      <c r="BI53" s="39"/>
      <c r="BJ53" s="6"/>
      <c r="BK53" s="37"/>
      <c r="BL53" s="39"/>
      <c r="BM53" s="6"/>
      <c r="BN53" s="37"/>
      <c r="BO53" s="39"/>
      <c r="BP53" s="77"/>
      <c r="BQ53" s="77"/>
      <c r="BR53" s="26">
        <v>48</v>
      </c>
      <c r="BS53" s="6"/>
      <c r="BT53" s="37"/>
      <c r="BU53" s="39"/>
      <c r="BV53" s="6"/>
      <c r="BW53" s="37"/>
      <c r="BX53" s="39"/>
      <c r="BY53" s="6"/>
      <c r="BZ53" s="37"/>
      <c r="CA53" s="39"/>
      <c r="CB53" s="6"/>
      <c r="CC53" s="37"/>
      <c r="CD53" s="39"/>
      <c r="CE53" s="6"/>
      <c r="CF53" s="37"/>
      <c r="CG53" s="39"/>
      <c r="CH53" s="26">
        <v>48</v>
      </c>
      <c r="CI53" s="6"/>
      <c r="CJ53" s="37"/>
      <c r="CK53" s="39"/>
      <c r="CL53" s="6"/>
      <c r="CM53" s="37"/>
      <c r="CN53" s="39"/>
      <c r="CO53" s="6"/>
      <c r="CP53" s="37"/>
      <c r="CQ53" s="39"/>
      <c r="CR53" s="6"/>
      <c r="CS53" s="37"/>
      <c r="CT53" s="39"/>
      <c r="CU53" s="6"/>
      <c r="CV53" s="37"/>
      <c r="CW53" s="39"/>
      <c r="CX53" s="77"/>
      <c r="CY53" s="77"/>
      <c r="CZ53" s="26">
        <v>48</v>
      </c>
      <c r="DA53" s="6"/>
      <c r="DB53" s="37"/>
      <c r="DC53" s="39"/>
      <c r="DD53" s="6"/>
      <c r="DE53" s="37"/>
      <c r="DF53" s="39"/>
      <c r="DG53" s="6"/>
      <c r="DH53" s="37"/>
      <c r="DI53" s="39"/>
      <c r="DJ53" s="6"/>
      <c r="DK53" s="37"/>
      <c r="DL53" s="39"/>
      <c r="DM53" s="6"/>
      <c r="DN53" s="37"/>
      <c r="DO53" s="39"/>
      <c r="DP53" s="26">
        <v>48</v>
      </c>
      <c r="DQ53" s="106"/>
      <c r="DR53" s="284"/>
      <c r="DS53" s="285"/>
      <c r="DT53" s="106"/>
      <c r="DU53" s="284"/>
      <c r="DV53" s="285"/>
      <c r="DW53" s="106"/>
      <c r="DX53" s="284"/>
      <c r="DY53" s="285"/>
      <c r="DZ53" s="106"/>
      <c r="EA53" s="284"/>
      <c r="EB53" s="285"/>
      <c r="EC53" s="264" t="str">
        <f>IF(เวลาเรียน!C53=0," ",IF(ตัวชี้วัด!$EC$5=" "," ",ลับ!EV53))</f>
        <v xml:space="preserve"> </v>
      </c>
      <c r="ED53" s="263" t="str">
        <f t="shared" si="1"/>
        <v xml:space="preserve"> </v>
      </c>
      <c r="EE53" s="287" t="str">
        <f t="shared" si="2"/>
        <v xml:space="preserve"> </v>
      </c>
    </row>
    <row r="54" spans="2:135" ht="15.2" customHeight="1">
      <c r="B54" s="26">
        <v>49</v>
      </c>
      <c r="C54" s="6"/>
      <c r="D54" s="37"/>
      <c r="E54" s="39"/>
      <c r="F54" s="6"/>
      <c r="G54" s="37"/>
      <c r="H54" s="39"/>
      <c r="I54" s="6"/>
      <c r="J54" s="37"/>
      <c r="K54" s="39"/>
      <c r="L54" s="6"/>
      <c r="M54" s="37"/>
      <c r="N54" s="39"/>
      <c r="O54" s="6"/>
      <c r="P54" s="37"/>
      <c r="Q54" s="39"/>
      <c r="R54" s="26">
        <v>49</v>
      </c>
      <c r="S54" s="6"/>
      <c r="T54" s="37"/>
      <c r="U54" s="39"/>
      <c r="V54" s="6"/>
      <c r="W54" s="37"/>
      <c r="X54" s="39"/>
      <c r="Y54" s="6"/>
      <c r="Z54" s="37"/>
      <c r="AA54" s="39"/>
      <c r="AB54" s="6"/>
      <c r="AC54" s="37"/>
      <c r="AD54" s="39"/>
      <c r="AE54" s="6"/>
      <c r="AF54" s="37"/>
      <c r="AG54" s="39"/>
      <c r="AH54" s="77"/>
      <c r="AI54" s="77"/>
      <c r="AJ54" s="26">
        <v>49</v>
      </c>
      <c r="AK54" s="6"/>
      <c r="AL54" s="37"/>
      <c r="AM54" s="39"/>
      <c r="AN54" s="6"/>
      <c r="AO54" s="37"/>
      <c r="AP54" s="39"/>
      <c r="AQ54" s="6"/>
      <c r="AR54" s="37"/>
      <c r="AS54" s="39"/>
      <c r="AT54" s="6"/>
      <c r="AU54" s="37"/>
      <c r="AV54" s="39"/>
      <c r="AW54" s="6"/>
      <c r="AX54" s="37"/>
      <c r="AY54" s="39"/>
      <c r="AZ54" s="26">
        <v>49</v>
      </c>
      <c r="BA54" s="6"/>
      <c r="BB54" s="37"/>
      <c r="BC54" s="39"/>
      <c r="BD54" s="6"/>
      <c r="BE54" s="37"/>
      <c r="BF54" s="39"/>
      <c r="BG54" s="6"/>
      <c r="BH54" s="37"/>
      <c r="BI54" s="39"/>
      <c r="BJ54" s="6"/>
      <c r="BK54" s="37"/>
      <c r="BL54" s="39"/>
      <c r="BM54" s="6"/>
      <c r="BN54" s="37"/>
      <c r="BO54" s="39"/>
      <c r="BP54" s="77"/>
      <c r="BQ54" s="77"/>
      <c r="BR54" s="26">
        <v>49</v>
      </c>
      <c r="BS54" s="6"/>
      <c r="BT54" s="37"/>
      <c r="BU54" s="39"/>
      <c r="BV54" s="6"/>
      <c r="BW54" s="37"/>
      <c r="BX54" s="39"/>
      <c r="BY54" s="6"/>
      <c r="BZ54" s="37"/>
      <c r="CA54" s="39"/>
      <c r="CB54" s="6"/>
      <c r="CC54" s="37"/>
      <c r="CD54" s="39"/>
      <c r="CE54" s="6"/>
      <c r="CF54" s="37"/>
      <c r="CG54" s="39"/>
      <c r="CH54" s="26">
        <v>49</v>
      </c>
      <c r="CI54" s="6"/>
      <c r="CJ54" s="37"/>
      <c r="CK54" s="39"/>
      <c r="CL54" s="6"/>
      <c r="CM54" s="37"/>
      <c r="CN54" s="39"/>
      <c r="CO54" s="6"/>
      <c r="CP54" s="37"/>
      <c r="CQ54" s="39"/>
      <c r="CR54" s="6"/>
      <c r="CS54" s="37"/>
      <c r="CT54" s="39"/>
      <c r="CU54" s="6"/>
      <c r="CV54" s="37"/>
      <c r="CW54" s="39"/>
      <c r="CX54" s="77"/>
      <c r="CY54" s="77"/>
      <c r="CZ54" s="26">
        <v>49</v>
      </c>
      <c r="DA54" s="6"/>
      <c r="DB54" s="37"/>
      <c r="DC54" s="39"/>
      <c r="DD54" s="6"/>
      <c r="DE54" s="37"/>
      <c r="DF54" s="39"/>
      <c r="DG54" s="6"/>
      <c r="DH54" s="37"/>
      <c r="DI54" s="39"/>
      <c r="DJ54" s="6"/>
      <c r="DK54" s="37"/>
      <c r="DL54" s="39"/>
      <c r="DM54" s="6"/>
      <c r="DN54" s="37"/>
      <c r="DO54" s="39"/>
      <c r="DP54" s="26">
        <v>49</v>
      </c>
      <c r="DQ54" s="106"/>
      <c r="DR54" s="284"/>
      <c r="DS54" s="285"/>
      <c r="DT54" s="106"/>
      <c r="DU54" s="284"/>
      <c r="DV54" s="285"/>
      <c r="DW54" s="106"/>
      <c r="DX54" s="284"/>
      <c r="DY54" s="285"/>
      <c r="DZ54" s="106"/>
      <c r="EA54" s="284"/>
      <c r="EB54" s="285"/>
      <c r="EC54" s="264" t="str">
        <f>IF(เวลาเรียน!C54=0," ",IF(ตัวชี้วัด!$EC$5=" "," ",ลับ!EV54))</f>
        <v xml:space="preserve"> </v>
      </c>
      <c r="ED54" s="263" t="str">
        <f t="shared" si="1"/>
        <v xml:space="preserve"> </v>
      </c>
      <c r="EE54" s="287" t="str">
        <f t="shared" si="2"/>
        <v xml:space="preserve"> </v>
      </c>
    </row>
    <row r="55" spans="2:135" ht="15.2" customHeight="1" thickBot="1">
      <c r="B55" s="27">
        <v>50</v>
      </c>
      <c r="C55" s="7"/>
      <c r="D55" s="40"/>
      <c r="E55" s="42"/>
      <c r="F55" s="7"/>
      <c r="G55" s="40"/>
      <c r="H55" s="42"/>
      <c r="I55" s="7"/>
      <c r="J55" s="40"/>
      <c r="K55" s="42"/>
      <c r="L55" s="7"/>
      <c r="M55" s="40"/>
      <c r="N55" s="42"/>
      <c r="O55" s="7"/>
      <c r="P55" s="40"/>
      <c r="Q55" s="42"/>
      <c r="R55" s="27">
        <v>50</v>
      </c>
      <c r="S55" s="7"/>
      <c r="T55" s="40"/>
      <c r="U55" s="42"/>
      <c r="V55" s="7"/>
      <c r="W55" s="40"/>
      <c r="X55" s="42"/>
      <c r="Y55" s="7"/>
      <c r="Z55" s="40"/>
      <c r="AA55" s="42"/>
      <c r="AB55" s="7"/>
      <c r="AC55" s="40"/>
      <c r="AD55" s="42"/>
      <c r="AE55" s="7"/>
      <c r="AF55" s="40"/>
      <c r="AG55" s="42"/>
      <c r="AH55" s="77"/>
      <c r="AI55" s="77"/>
      <c r="AJ55" s="27">
        <v>50</v>
      </c>
      <c r="AK55" s="7"/>
      <c r="AL55" s="40"/>
      <c r="AM55" s="42"/>
      <c r="AN55" s="7"/>
      <c r="AO55" s="40"/>
      <c r="AP55" s="42"/>
      <c r="AQ55" s="7"/>
      <c r="AR55" s="40"/>
      <c r="AS55" s="42"/>
      <c r="AT55" s="7"/>
      <c r="AU55" s="40"/>
      <c r="AV55" s="42"/>
      <c r="AW55" s="7"/>
      <c r="AX55" s="40"/>
      <c r="AY55" s="42"/>
      <c r="AZ55" s="27">
        <v>50</v>
      </c>
      <c r="BA55" s="7"/>
      <c r="BB55" s="40"/>
      <c r="BC55" s="42"/>
      <c r="BD55" s="7"/>
      <c r="BE55" s="40"/>
      <c r="BF55" s="42"/>
      <c r="BG55" s="7"/>
      <c r="BH55" s="40"/>
      <c r="BI55" s="42"/>
      <c r="BJ55" s="7"/>
      <c r="BK55" s="40"/>
      <c r="BL55" s="42"/>
      <c r="BM55" s="7"/>
      <c r="BN55" s="40"/>
      <c r="BO55" s="42"/>
      <c r="BP55" s="77"/>
      <c r="BQ55" s="77"/>
      <c r="BR55" s="27">
        <v>50</v>
      </c>
      <c r="BS55" s="7"/>
      <c r="BT55" s="40"/>
      <c r="BU55" s="42"/>
      <c r="BV55" s="7"/>
      <c r="BW55" s="40"/>
      <c r="BX55" s="42"/>
      <c r="BY55" s="7"/>
      <c r="BZ55" s="40"/>
      <c r="CA55" s="42"/>
      <c r="CB55" s="7"/>
      <c r="CC55" s="40"/>
      <c r="CD55" s="42"/>
      <c r="CE55" s="7"/>
      <c r="CF55" s="40"/>
      <c r="CG55" s="42"/>
      <c r="CH55" s="27">
        <v>50</v>
      </c>
      <c r="CI55" s="7"/>
      <c r="CJ55" s="40"/>
      <c r="CK55" s="42"/>
      <c r="CL55" s="7"/>
      <c r="CM55" s="40"/>
      <c r="CN55" s="42"/>
      <c r="CO55" s="7"/>
      <c r="CP55" s="40"/>
      <c r="CQ55" s="42"/>
      <c r="CR55" s="7"/>
      <c r="CS55" s="40"/>
      <c r="CT55" s="42"/>
      <c r="CU55" s="7"/>
      <c r="CV55" s="40"/>
      <c r="CW55" s="42"/>
      <c r="CX55" s="77"/>
      <c r="CY55" s="77"/>
      <c r="CZ55" s="27">
        <v>50</v>
      </c>
      <c r="DA55" s="7"/>
      <c r="DB55" s="40"/>
      <c r="DC55" s="42"/>
      <c r="DD55" s="7"/>
      <c r="DE55" s="40"/>
      <c r="DF55" s="42"/>
      <c r="DG55" s="7"/>
      <c r="DH55" s="40"/>
      <c r="DI55" s="42"/>
      <c r="DJ55" s="7"/>
      <c r="DK55" s="40"/>
      <c r="DL55" s="42"/>
      <c r="DM55" s="7"/>
      <c r="DN55" s="40"/>
      <c r="DO55" s="42"/>
      <c r="DP55" s="27">
        <v>50</v>
      </c>
      <c r="DQ55" s="109"/>
      <c r="DR55" s="288"/>
      <c r="DS55" s="289"/>
      <c r="DT55" s="109"/>
      <c r="DU55" s="288"/>
      <c r="DV55" s="289"/>
      <c r="DW55" s="109"/>
      <c r="DX55" s="288"/>
      <c r="DY55" s="289"/>
      <c r="DZ55" s="109"/>
      <c r="EA55" s="288"/>
      <c r="EB55" s="289"/>
      <c r="EC55" s="267" t="str">
        <f>IF(เวลาเรียน!C55=0," ",IF(ตัวชี้วัด!$EC$5=" "," ",ลับ!EV55))</f>
        <v xml:space="preserve"> </v>
      </c>
      <c r="ED55" s="273" t="str">
        <f t="shared" si="1"/>
        <v xml:space="preserve"> </v>
      </c>
      <c r="EE55" s="291" t="str">
        <f t="shared" si="2"/>
        <v xml:space="preserve"> </v>
      </c>
    </row>
    <row r="56" spans="2:135" ht="1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231"/>
      <c r="DR56" s="231"/>
      <c r="DS56" s="231"/>
      <c r="DT56" s="231"/>
      <c r="DU56" s="231"/>
      <c r="DV56" s="231"/>
      <c r="DW56" s="195"/>
      <c r="DX56" s="195"/>
      <c r="DY56" s="195"/>
      <c r="DZ56" s="195"/>
      <c r="EA56" s="195"/>
      <c r="EB56" s="195"/>
      <c r="EC56" s="195"/>
      <c r="ED56" s="195"/>
      <c r="EE56" s="195"/>
    </row>
    <row r="57" spans="2:135" ht="1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231"/>
      <c r="DR57" s="231"/>
      <c r="DS57" s="231"/>
      <c r="DT57" s="231"/>
      <c r="DU57" s="231"/>
      <c r="DV57" s="231"/>
      <c r="DW57" s="195"/>
      <c r="DX57" s="195"/>
      <c r="DY57" s="195"/>
      <c r="DZ57" s="195"/>
      <c r="EA57" s="195"/>
      <c r="EB57" s="195"/>
      <c r="EC57" s="195"/>
      <c r="ED57" s="195"/>
      <c r="EE57" s="195"/>
    </row>
    <row r="58" spans="2:135" ht="1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231"/>
      <c r="DR58" s="231"/>
      <c r="DS58" s="231"/>
      <c r="DT58" s="231"/>
      <c r="DU58" s="231"/>
      <c r="DV58" s="231"/>
      <c r="DW58" s="195"/>
      <c r="DX58" s="195"/>
      <c r="DY58" s="195"/>
      <c r="DZ58" s="195"/>
      <c r="EA58" s="195"/>
      <c r="EB58" s="195"/>
      <c r="EC58" s="195"/>
      <c r="ED58" s="195"/>
      <c r="EE58" s="195"/>
    </row>
    <row r="59" spans="2:135" ht="1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231"/>
      <c r="DR59" s="231"/>
      <c r="DS59" s="231"/>
      <c r="DT59" s="231"/>
      <c r="DU59" s="231"/>
      <c r="DV59" s="231"/>
      <c r="DW59" s="195"/>
      <c r="DX59" s="195"/>
      <c r="DY59" s="195"/>
      <c r="DZ59" s="195"/>
      <c r="EA59" s="195"/>
      <c r="EB59" s="195"/>
      <c r="EC59" s="195"/>
      <c r="ED59" s="195"/>
      <c r="EE59" s="195"/>
    </row>
    <row r="60" spans="2:135" ht="1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231"/>
      <c r="DR60" s="231"/>
      <c r="DS60" s="231"/>
      <c r="DT60" s="231"/>
      <c r="DU60" s="231"/>
      <c r="DV60" s="231"/>
      <c r="DW60" s="195"/>
      <c r="DX60" s="195"/>
      <c r="DY60" s="195"/>
      <c r="DZ60" s="195"/>
      <c r="EA60" s="195"/>
      <c r="EB60" s="195"/>
      <c r="EC60" s="195"/>
      <c r="ED60" s="195"/>
      <c r="EE60" s="195"/>
    </row>
    <row r="61" spans="2:135" ht="1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231"/>
      <c r="DR61" s="231"/>
      <c r="DS61" s="231"/>
      <c r="DT61" s="231"/>
      <c r="DU61" s="231"/>
      <c r="DV61" s="231"/>
      <c r="DW61" s="195"/>
      <c r="DX61" s="195"/>
      <c r="DY61" s="195"/>
      <c r="DZ61" s="195"/>
      <c r="EA61" s="195"/>
      <c r="EB61" s="195"/>
      <c r="EC61" s="195"/>
      <c r="ED61" s="195"/>
      <c r="EE61" s="195"/>
    </row>
    <row r="62" spans="2:135" ht="1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231"/>
      <c r="DR62" s="231"/>
      <c r="DS62" s="231"/>
      <c r="DT62" s="231"/>
      <c r="DU62" s="231"/>
      <c r="DV62" s="231"/>
      <c r="DW62" s="195"/>
      <c r="DX62" s="195"/>
      <c r="DY62" s="195"/>
      <c r="DZ62" s="195"/>
      <c r="EA62" s="195"/>
      <c r="EB62" s="195"/>
      <c r="EC62" s="195"/>
      <c r="ED62" s="195"/>
      <c r="EE62" s="195"/>
    </row>
    <row r="63" spans="2:135" ht="1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231"/>
      <c r="DR63" s="231"/>
      <c r="DS63" s="231"/>
      <c r="DT63" s="231"/>
      <c r="DU63" s="231"/>
      <c r="DV63" s="231"/>
      <c r="DW63" s="195"/>
      <c r="DX63" s="195"/>
      <c r="DY63" s="195"/>
      <c r="DZ63" s="195"/>
      <c r="EA63" s="195"/>
      <c r="EB63" s="195"/>
      <c r="EC63" s="195"/>
      <c r="ED63" s="195"/>
      <c r="EE63" s="195"/>
    </row>
    <row r="64" spans="2:135" ht="1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231"/>
      <c r="DR64" s="231"/>
      <c r="DS64" s="231"/>
      <c r="DT64" s="231"/>
      <c r="DU64" s="231"/>
      <c r="DV64" s="231"/>
      <c r="DW64" s="195"/>
      <c r="DX64" s="195"/>
      <c r="DY64" s="195"/>
      <c r="DZ64" s="195"/>
      <c r="EA64" s="195"/>
      <c r="EB64" s="195"/>
      <c r="EC64" s="195"/>
      <c r="ED64" s="195"/>
      <c r="EE64" s="195"/>
    </row>
    <row r="65" spans="2:135" ht="1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231"/>
      <c r="DR65" s="231"/>
      <c r="DS65" s="231"/>
      <c r="DT65" s="231"/>
      <c r="DU65" s="231"/>
      <c r="DV65" s="231"/>
      <c r="DW65" s="195"/>
      <c r="DX65" s="195"/>
      <c r="DY65" s="195"/>
      <c r="DZ65" s="195"/>
      <c r="EA65" s="195"/>
      <c r="EB65" s="195"/>
      <c r="EC65" s="195"/>
      <c r="ED65" s="195"/>
      <c r="EE65" s="195"/>
    </row>
    <row r="66" spans="2:135" ht="1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231"/>
      <c r="DR66" s="231"/>
      <c r="DS66" s="231"/>
      <c r="DT66" s="231"/>
      <c r="DU66" s="231"/>
      <c r="DV66" s="231"/>
      <c r="DW66" s="195"/>
      <c r="DX66" s="195"/>
      <c r="DY66" s="195"/>
      <c r="DZ66" s="195"/>
      <c r="EA66" s="195"/>
      <c r="EB66" s="195"/>
      <c r="EC66" s="195"/>
      <c r="ED66" s="195"/>
      <c r="EE66" s="195"/>
    </row>
    <row r="67" spans="2:135">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231"/>
      <c r="DR67" s="231"/>
      <c r="DS67" s="231"/>
      <c r="DT67" s="231"/>
      <c r="DU67" s="231"/>
      <c r="DV67" s="231"/>
      <c r="DW67" s="195"/>
      <c r="DX67" s="195"/>
      <c r="DY67" s="195"/>
      <c r="DZ67" s="195"/>
      <c r="EA67" s="195"/>
      <c r="EB67" s="195"/>
      <c r="EC67" s="195"/>
      <c r="ED67" s="195"/>
      <c r="EE67" s="195"/>
    </row>
    <row r="68" spans="2:13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231"/>
      <c r="DR68" s="231"/>
      <c r="DS68" s="231"/>
      <c r="DT68" s="231"/>
      <c r="DU68" s="231"/>
      <c r="DV68" s="231"/>
      <c r="DW68" s="195"/>
      <c r="DX68" s="195"/>
      <c r="DY68" s="195"/>
      <c r="DZ68" s="195"/>
      <c r="EA68" s="195"/>
      <c r="EB68" s="195"/>
      <c r="EC68" s="195"/>
      <c r="ED68" s="195"/>
      <c r="EE68" s="195"/>
    </row>
    <row r="69" spans="2:13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231"/>
      <c r="DR69" s="231"/>
      <c r="DS69" s="231"/>
      <c r="DT69" s="231"/>
      <c r="DU69" s="231"/>
      <c r="DV69" s="231"/>
      <c r="DW69" s="195"/>
      <c r="DX69" s="195"/>
      <c r="DY69" s="195"/>
      <c r="DZ69" s="195"/>
      <c r="EA69" s="195"/>
      <c r="EB69" s="195"/>
      <c r="EC69" s="195"/>
      <c r="ED69" s="195"/>
      <c r="EE69" s="195"/>
    </row>
    <row r="70" spans="2:13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231"/>
      <c r="DR70" s="231"/>
      <c r="DS70" s="231"/>
      <c r="DT70" s="231"/>
      <c r="DU70" s="231"/>
      <c r="DV70" s="231"/>
      <c r="DW70" s="195"/>
      <c r="DX70" s="195"/>
      <c r="DY70" s="195"/>
      <c r="DZ70" s="195"/>
      <c r="EA70" s="195"/>
      <c r="EB70" s="195"/>
      <c r="EC70" s="195"/>
      <c r="ED70" s="195"/>
      <c r="EE70" s="195"/>
    </row>
    <row r="71" spans="2:135">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231"/>
      <c r="DR71" s="231"/>
      <c r="DS71" s="231"/>
      <c r="DT71" s="231"/>
      <c r="DU71" s="231"/>
      <c r="DV71" s="231"/>
      <c r="DW71" s="195"/>
      <c r="DX71" s="195"/>
      <c r="DY71" s="195"/>
      <c r="DZ71" s="195"/>
      <c r="EA71" s="195"/>
      <c r="EB71" s="195"/>
      <c r="EC71" s="195"/>
      <c r="ED71" s="195"/>
      <c r="EE71" s="195"/>
    </row>
    <row r="72" spans="2:13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231"/>
      <c r="DR72" s="231"/>
      <c r="DS72" s="231"/>
      <c r="DT72" s="231"/>
      <c r="DU72" s="231"/>
      <c r="DV72" s="231"/>
      <c r="DW72" s="195"/>
      <c r="DX72" s="195"/>
      <c r="DY72" s="195"/>
      <c r="DZ72" s="195"/>
      <c r="EA72" s="195"/>
      <c r="EB72" s="195"/>
      <c r="EC72" s="195"/>
      <c r="ED72" s="195"/>
      <c r="EE72" s="195"/>
    </row>
    <row r="73" spans="2:135">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231"/>
      <c r="DR73" s="231"/>
      <c r="DS73" s="231"/>
      <c r="DT73" s="231"/>
      <c r="DU73" s="231"/>
      <c r="DV73" s="231"/>
      <c r="DW73" s="195"/>
      <c r="DX73" s="195"/>
      <c r="DY73" s="195"/>
      <c r="DZ73" s="195"/>
      <c r="EA73" s="195"/>
      <c r="EB73" s="195"/>
      <c r="EC73" s="195"/>
      <c r="ED73" s="195"/>
      <c r="EE73" s="195"/>
    </row>
    <row r="74" spans="2:13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231"/>
      <c r="DR74" s="231"/>
      <c r="DS74" s="231"/>
      <c r="DT74" s="231"/>
      <c r="DU74" s="231"/>
      <c r="DV74" s="231"/>
      <c r="DW74" s="195"/>
      <c r="DX74" s="195"/>
      <c r="DY74" s="195"/>
      <c r="DZ74" s="195"/>
      <c r="EA74" s="195"/>
      <c r="EB74" s="195"/>
      <c r="EC74" s="195"/>
      <c r="ED74" s="195"/>
      <c r="EE74" s="195"/>
    </row>
    <row r="75" spans="2:13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231"/>
      <c r="DR75" s="231"/>
      <c r="DS75" s="231"/>
      <c r="DT75" s="231"/>
      <c r="DU75" s="231"/>
      <c r="DV75" s="231"/>
      <c r="DW75" s="195"/>
      <c r="DX75" s="195"/>
      <c r="DY75" s="195"/>
      <c r="DZ75" s="195"/>
      <c r="EA75" s="195"/>
      <c r="EB75" s="195"/>
      <c r="EC75" s="195"/>
      <c r="ED75" s="195"/>
      <c r="EE75" s="195"/>
    </row>
    <row r="76" spans="2:135">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231"/>
      <c r="DR76" s="231"/>
      <c r="DS76" s="231"/>
      <c r="DT76" s="231"/>
      <c r="DU76" s="231"/>
      <c r="DV76" s="231"/>
      <c r="DW76" s="195"/>
      <c r="DX76" s="195"/>
      <c r="DY76" s="195"/>
      <c r="DZ76" s="195"/>
      <c r="EA76" s="195"/>
      <c r="EB76" s="195"/>
      <c r="EC76" s="195"/>
      <c r="ED76" s="195"/>
      <c r="EE76" s="195"/>
    </row>
    <row r="77" spans="2:135">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231"/>
      <c r="DR77" s="231"/>
      <c r="DS77" s="231"/>
      <c r="DT77" s="231"/>
      <c r="DU77" s="231"/>
      <c r="DV77" s="231"/>
      <c r="DW77" s="195"/>
      <c r="DX77" s="195"/>
      <c r="DY77" s="195"/>
      <c r="DZ77" s="195"/>
      <c r="EA77" s="195"/>
      <c r="EB77" s="195"/>
      <c r="EC77" s="195"/>
      <c r="ED77" s="195"/>
      <c r="EE77" s="195"/>
    </row>
    <row r="78" spans="2:13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231"/>
      <c r="DR78" s="231"/>
      <c r="DS78" s="231"/>
      <c r="DT78" s="231"/>
      <c r="DU78" s="231"/>
      <c r="DV78" s="231"/>
      <c r="DW78" s="196"/>
      <c r="DX78" s="196"/>
      <c r="DY78" s="196"/>
      <c r="DZ78" s="196"/>
      <c r="EA78" s="196"/>
      <c r="EB78" s="196"/>
      <c r="EC78" s="196"/>
      <c r="ED78" s="196"/>
      <c r="EE78" s="196"/>
    </row>
    <row r="79" spans="2:13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231"/>
      <c r="DR79" s="231"/>
      <c r="DS79" s="231"/>
      <c r="DT79" s="231"/>
      <c r="DU79" s="231"/>
      <c r="DV79" s="231"/>
      <c r="DW79" s="196"/>
      <c r="DX79" s="196"/>
      <c r="DY79" s="196"/>
      <c r="DZ79" s="196"/>
      <c r="EA79" s="196"/>
      <c r="EB79" s="196"/>
      <c r="EC79" s="196"/>
      <c r="ED79" s="196"/>
      <c r="EE79" s="196"/>
    </row>
    <row r="80" spans="2:135">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231"/>
      <c r="DR80" s="231"/>
      <c r="DS80" s="231"/>
      <c r="DT80" s="231"/>
      <c r="DU80" s="231"/>
      <c r="DV80" s="231"/>
      <c r="DW80" s="196"/>
      <c r="DX80" s="196"/>
      <c r="DY80" s="196"/>
      <c r="DZ80" s="196"/>
      <c r="EA80" s="196"/>
      <c r="EB80" s="196"/>
      <c r="EC80" s="196"/>
      <c r="ED80" s="196"/>
      <c r="EE80" s="196"/>
    </row>
    <row r="81" spans="2:13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231"/>
      <c r="DR81" s="231"/>
      <c r="DS81" s="231"/>
      <c r="DT81" s="231"/>
      <c r="DU81" s="231"/>
      <c r="DV81" s="231"/>
      <c r="DW81" s="196"/>
      <c r="DX81" s="196"/>
      <c r="DY81" s="196"/>
      <c r="DZ81" s="196"/>
      <c r="EA81" s="196"/>
      <c r="EB81" s="196"/>
      <c r="EC81" s="196"/>
      <c r="ED81" s="196"/>
      <c r="EE81" s="196"/>
    </row>
    <row r="82" spans="2:13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231"/>
      <c r="DR82" s="231"/>
      <c r="DS82" s="231"/>
      <c r="DT82" s="231"/>
      <c r="DU82" s="231"/>
      <c r="DV82" s="231"/>
      <c r="DW82" s="196"/>
      <c r="DX82" s="196"/>
      <c r="DY82" s="196"/>
      <c r="DZ82" s="196"/>
      <c r="EA82" s="196"/>
      <c r="EB82" s="196"/>
      <c r="EC82" s="196"/>
      <c r="ED82" s="196"/>
      <c r="EE82" s="196"/>
    </row>
    <row r="83" spans="2:13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231"/>
      <c r="DR83" s="231"/>
      <c r="DS83" s="231"/>
      <c r="DT83" s="231"/>
      <c r="DU83" s="231"/>
      <c r="DV83" s="231"/>
      <c r="DW83" s="196"/>
      <c r="DX83" s="196"/>
      <c r="DY83" s="196"/>
      <c r="DZ83" s="196"/>
      <c r="EA83" s="196"/>
      <c r="EB83" s="196"/>
      <c r="EC83" s="196"/>
      <c r="ED83" s="196"/>
      <c r="EE83" s="196"/>
    </row>
    <row r="84" spans="2:135">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231"/>
      <c r="DR84" s="231"/>
      <c r="DS84" s="231"/>
      <c r="DT84" s="231"/>
      <c r="DU84" s="231"/>
      <c r="DV84" s="231"/>
      <c r="DW84" s="196"/>
      <c r="DX84" s="196"/>
      <c r="DY84" s="196"/>
      <c r="DZ84" s="196"/>
      <c r="EA84" s="196"/>
      <c r="EB84" s="196"/>
      <c r="EC84" s="196"/>
      <c r="ED84" s="196"/>
      <c r="EE84" s="196"/>
    </row>
    <row r="85" spans="2:135">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231"/>
      <c r="DR85" s="231"/>
      <c r="DS85" s="231"/>
      <c r="DT85" s="231"/>
      <c r="DU85" s="231"/>
      <c r="DV85" s="231"/>
      <c r="DW85" s="196"/>
      <c r="DX85" s="196"/>
      <c r="DY85" s="196"/>
      <c r="DZ85" s="196"/>
      <c r="EA85" s="196"/>
      <c r="EB85" s="196"/>
      <c r="EC85" s="196"/>
      <c r="ED85" s="196"/>
      <c r="EE85" s="196"/>
    </row>
    <row r="86" spans="2:13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231"/>
      <c r="DR86" s="231"/>
      <c r="DS86" s="231"/>
      <c r="DT86" s="231"/>
      <c r="DU86" s="231"/>
      <c r="DV86" s="231"/>
      <c r="DW86" s="196"/>
      <c r="DX86" s="196"/>
      <c r="DY86" s="196"/>
      <c r="DZ86" s="196"/>
      <c r="EA86" s="196"/>
      <c r="EB86" s="196"/>
      <c r="EC86" s="196"/>
      <c r="ED86" s="196"/>
      <c r="EE86" s="196"/>
    </row>
    <row r="87" spans="2:13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231"/>
      <c r="DR87" s="231"/>
      <c r="DS87" s="231"/>
      <c r="DT87" s="231"/>
      <c r="DU87" s="231"/>
      <c r="DV87" s="231"/>
      <c r="DW87" s="196"/>
      <c r="DX87" s="196"/>
      <c r="DY87" s="196"/>
      <c r="DZ87" s="196"/>
      <c r="EA87" s="196"/>
      <c r="EB87" s="196"/>
      <c r="EC87" s="196"/>
      <c r="ED87" s="196"/>
      <c r="EE87" s="196"/>
    </row>
    <row r="88" spans="2:13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231"/>
      <c r="DR88" s="231"/>
      <c r="DS88" s="231"/>
      <c r="DT88" s="231"/>
      <c r="DU88" s="231"/>
      <c r="DV88" s="231"/>
      <c r="DW88" s="196"/>
      <c r="DX88" s="196"/>
      <c r="DY88" s="196"/>
      <c r="DZ88" s="196"/>
      <c r="EA88" s="196"/>
      <c r="EB88" s="196"/>
      <c r="EC88" s="196"/>
      <c r="ED88" s="196"/>
      <c r="EE88" s="196"/>
    </row>
    <row r="89" spans="2:13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231"/>
      <c r="DR89" s="231"/>
      <c r="DS89" s="231"/>
      <c r="DT89" s="231"/>
      <c r="DU89" s="231"/>
      <c r="DV89" s="231"/>
      <c r="DW89" s="196"/>
      <c r="DX89" s="196"/>
      <c r="DY89" s="196"/>
      <c r="DZ89" s="196"/>
      <c r="EA89" s="196"/>
      <c r="EB89" s="196"/>
      <c r="EC89" s="196"/>
      <c r="ED89" s="196"/>
      <c r="EE89" s="196"/>
    </row>
    <row r="90" spans="2:13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231"/>
      <c r="DR90" s="231"/>
      <c r="DS90" s="231"/>
      <c r="DT90" s="231"/>
      <c r="DU90" s="231"/>
      <c r="DV90" s="231"/>
      <c r="DW90" s="196"/>
      <c r="DX90" s="196"/>
      <c r="DY90" s="196"/>
      <c r="DZ90" s="196"/>
      <c r="EA90" s="196"/>
      <c r="EB90" s="196"/>
      <c r="EC90" s="196"/>
      <c r="ED90" s="196"/>
      <c r="EE90" s="196"/>
    </row>
    <row r="91" spans="2:135">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231"/>
      <c r="DR91" s="231"/>
      <c r="DS91" s="231"/>
      <c r="DT91" s="231"/>
      <c r="DU91" s="231"/>
      <c r="DV91" s="231"/>
      <c r="DW91" s="196"/>
      <c r="DX91" s="196"/>
      <c r="DY91" s="196"/>
      <c r="DZ91" s="196"/>
      <c r="EA91" s="196"/>
      <c r="EB91" s="196"/>
      <c r="EC91" s="196"/>
      <c r="ED91" s="196"/>
      <c r="EE91" s="196"/>
    </row>
    <row r="92" spans="2:13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231"/>
      <c r="DR92" s="231"/>
      <c r="DS92" s="231"/>
      <c r="DT92" s="231"/>
      <c r="DU92" s="231"/>
      <c r="DV92" s="231"/>
      <c r="DW92" s="196"/>
      <c r="DX92" s="196"/>
      <c r="DY92" s="196"/>
      <c r="DZ92" s="196"/>
      <c r="EA92" s="196"/>
      <c r="EB92" s="196"/>
      <c r="EC92" s="196"/>
      <c r="ED92" s="196"/>
      <c r="EE92" s="196"/>
    </row>
    <row r="93" spans="2:135">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231"/>
      <c r="DR93" s="231"/>
      <c r="DS93" s="231"/>
      <c r="DT93" s="231"/>
      <c r="DU93" s="231"/>
      <c r="DV93" s="231"/>
      <c r="DW93" s="196"/>
      <c r="DX93" s="196"/>
      <c r="DY93" s="196"/>
      <c r="DZ93" s="196"/>
      <c r="EA93" s="196"/>
      <c r="EB93" s="196"/>
      <c r="EC93" s="196"/>
      <c r="ED93" s="196"/>
      <c r="EE93" s="196"/>
    </row>
    <row r="94" spans="2:13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231"/>
      <c r="DR94" s="231"/>
      <c r="DS94" s="231"/>
      <c r="DT94" s="231"/>
      <c r="DU94" s="231"/>
      <c r="DV94" s="231"/>
      <c r="DW94" s="196"/>
      <c r="DX94" s="196"/>
      <c r="DY94" s="196"/>
      <c r="DZ94" s="196"/>
      <c r="EA94" s="196"/>
      <c r="EB94" s="196"/>
      <c r="EC94" s="196"/>
      <c r="ED94" s="196"/>
      <c r="EE94" s="196"/>
    </row>
    <row r="95" spans="2:135">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231"/>
      <c r="DR95" s="231"/>
      <c r="DS95" s="231"/>
      <c r="DT95" s="231"/>
      <c r="DU95" s="231"/>
      <c r="DV95" s="231"/>
      <c r="DW95" s="196"/>
      <c r="DX95" s="196"/>
      <c r="DY95" s="196"/>
      <c r="DZ95" s="196"/>
      <c r="EA95" s="196"/>
      <c r="EB95" s="196"/>
      <c r="EC95" s="196"/>
      <c r="ED95" s="196"/>
      <c r="EE95" s="196"/>
    </row>
    <row r="96" spans="2:135">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231"/>
      <c r="DR96" s="231"/>
      <c r="DS96" s="231"/>
      <c r="DT96" s="231"/>
      <c r="DU96" s="231"/>
      <c r="DV96" s="231"/>
      <c r="DW96" s="196"/>
      <c r="DX96" s="196"/>
      <c r="DY96" s="196"/>
      <c r="DZ96" s="196"/>
      <c r="EA96" s="196"/>
      <c r="EB96" s="196"/>
      <c r="EC96" s="196"/>
      <c r="ED96" s="196"/>
      <c r="EE96" s="196"/>
    </row>
    <row r="97" spans="2:13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231"/>
      <c r="DR97" s="231"/>
      <c r="DS97" s="231"/>
      <c r="DT97" s="231"/>
      <c r="DU97" s="231"/>
      <c r="DV97" s="231"/>
      <c r="DW97" s="196"/>
      <c r="DX97" s="196"/>
      <c r="DY97" s="196"/>
      <c r="DZ97" s="196"/>
      <c r="EA97" s="196"/>
      <c r="EB97" s="196"/>
      <c r="EC97" s="196"/>
      <c r="ED97" s="196"/>
      <c r="EE97" s="196"/>
    </row>
    <row r="98" spans="2:135">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231"/>
      <c r="DR98" s="231"/>
      <c r="DS98" s="231"/>
      <c r="DT98" s="231"/>
      <c r="DU98" s="231"/>
      <c r="DV98" s="231"/>
      <c r="DW98" s="196"/>
      <c r="DX98" s="196"/>
      <c r="DY98" s="196"/>
      <c r="DZ98" s="196"/>
      <c r="EA98" s="196"/>
      <c r="EB98" s="196"/>
      <c r="EC98" s="196"/>
      <c r="ED98" s="196"/>
      <c r="EE98" s="196"/>
    </row>
    <row r="99" spans="2:135">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231"/>
      <c r="DR99" s="231"/>
      <c r="DS99" s="231"/>
      <c r="DT99" s="231"/>
      <c r="DU99" s="231"/>
      <c r="DV99" s="231"/>
      <c r="DW99" s="196"/>
      <c r="DX99" s="196"/>
      <c r="DY99" s="196"/>
      <c r="DZ99" s="196"/>
      <c r="EA99" s="196"/>
      <c r="EB99" s="196"/>
      <c r="EC99" s="196"/>
      <c r="ED99" s="196"/>
      <c r="EE99" s="196"/>
    </row>
    <row r="100" spans="2:13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231"/>
      <c r="DR100" s="231"/>
      <c r="DS100" s="231"/>
      <c r="DT100" s="231"/>
      <c r="DU100" s="231"/>
      <c r="DV100" s="231"/>
      <c r="DW100" s="196"/>
      <c r="DX100" s="196"/>
      <c r="DY100" s="196"/>
      <c r="DZ100" s="196"/>
      <c r="EA100" s="196"/>
      <c r="EB100" s="196"/>
      <c r="EC100" s="196"/>
      <c r="ED100" s="196"/>
      <c r="EE100" s="196"/>
    </row>
    <row r="101" spans="2:13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231"/>
      <c r="DR101" s="231"/>
      <c r="DS101" s="231"/>
      <c r="DT101" s="231"/>
      <c r="DU101" s="231"/>
      <c r="DV101" s="231"/>
      <c r="DW101" s="196"/>
      <c r="DX101" s="196"/>
      <c r="DY101" s="196"/>
      <c r="DZ101" s="196"/>
      <c r="EA101" s="196"/>
      <c r="EB101" s="196"/>
      <c r="EC101" s="196"/>
      <c r="ED101" s="196"/>
      <c r="EE101" s="196"/>
    </row>
    <row r="102" spans="2:135">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231"/>
      <c r="DR102" s="231"/>
      <c r="DS102" s="231"/>
      <c r="DT102" s="231"/>
      <c r="DU102" s="231"/>
      <c r="DV102" s="231"/>
      <c r="DW102" s="196"/>
      <c r="DX102" s="196"/>
      <c r="DY102" s="196"/>
      <c r="DZ102" s="196"/>
      <c r="EA102" s="196"/>
      <c r="EB102" s="196"/>
      <c r="EC102" s="196"/>
      <c r="ED102" s="196"/>
      <c r="EE102" s="196"/>
    </row>
    <row r="103" spans="2:135">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231"/>
      <c r="DR103" s="231"/>
      <c r="DS103" s="231"/>
      <c r="DT103" s="231"/>
      <c r="DU103" s="231"/>
      <c r="DV103" s="231"/>
      <c r="DW103" s="196"/>
      <c r="DX103" s="196"/>
      <c r="DY103" s="196"/>
      <c r="DZ103" s="196"/>
      <c r="EA103" s="196"/>
      <c r="EB103" s="196"/>
      <c r="EC103" s="196"/>
      <c r="ED103" s="196"/>
      <c r="EE103" s="196"/>
    </row>
    <row r="104" spans="2:13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231"/>
      <c r="DR104" s="231"/>
      <c r="DS104" s="231"/>
      <c r="DT104" s="231"/>
      <c r="DU104" s="231"/>
      <c r="DV104" s="231"/>
      <c r="DW104" s="196"/>
      <c r="DX104" s="196"/>
      <c r="DY104" s="196"/>
      <c r="DZ104" s="196"/>
      <c r="EA104" s="196"/>
      <c r="EB104" s="196"/>
      <c r="EC104" s="196"/>
      <c r="ED104" s="196"/>
      <c r="EE104" s="196"/>
    </row>
    <row r="105" spans="2:13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231"/>
      <c r="DR105" s="231"/>
      <c r="DS105" s="231"/>
      <c r="DT105" s="231"/>
      <c r="DU105" s="231"/>
      <c r="DV105" s="231"/>
      <c r="DW105" s="196"/>
      <c r="DX105" s="196"/>
      <c r="DY105" s="196"/>
      <c r="DZ105" s="196"/>
      <c r="EA105" s="196"/>
      <c r="EB105" s="196"/>
      <c r="EC105" s="196"/>
      <c r="ED105" s="196"/>
      <c r="EE105" s="196"/>
    </row>
    <row r="106" spans="2:13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231"/>
      <c r="DR106" s="231"/>
      <c r="DS106" s="231"/>
      <c r="DT106" s="231"/>
      <c r="DU106" s="231"/>
      <c r="DV106" s="231"/>
      <c r="DW106" s="196"/>
      <c r="DX106" s="196"/>
      <c r="DY106" s="196"/>
      <c r="DZ106" s="196"/>
      <c r="EA106" s="196"/>
      <c r="EB106" s="196"/>
      <c r="EC106" s="196"/>
      <c r="ED106" s="196"/>
      <c r="EE106" s="196"/>
    </row>
    <row r="107" spans="2:13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231"/>
      <c r="DR107" s="231"/>
      <c r="DS107" s="231"/>
      <c r="DT107" s="231"/>
      <c r="DU107" s="231"/>
      <c r="DV107" s="231"/>
      <c r="DW107" s="196"/>
      <c r="DX107" s="196"/>
      <c r="DY107" s="196"/>
      <c r="DZ107" s="196"/>
      <c r="EA107" s="196"/>
      <c r="EB107" s="196"/>
      <c r="EC107" s="196"/>
      <c r="ED107" s="196"/>
      <c r="EE107" s="196"/>
    </row>
    <row r="108" spans="2:13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231"/>
      <c r="DR108" s="231"/>
      <c r="DS108" s="231"/>
      <c r="DT108" s="231"/>
      <c r="DU108" s="231"/>
      <c r="DV108" s="231"/>
      <c r="DW108" s="196"/>
      <c r="DX108" s="196"/>
      <c r="DY108" s="196"/>
      <c r="DZ108" s="196"/>
      <c r="EA108" s="196"/>
      <c r="EB108" s="196"/>
      <c r="EC108" s="196"/>
      <c r="ED108" s="196"/>
      <c r="EE108" s="196"/>
    </row>
    <row r="109" spans="2:135">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231"/>
      <c r="DR109" s="231"/>
      <c r="DS109" s="231"/>
      <c r="DT109" s="231"/>
      <c r="DU109" s="231"/>
      <c r="DV109" s="231"/>
      <c r="DW109" s="196"/>
      <c r="DX109" s="196"/>
      <c r="DY109" s="196"/>
      <c r="DZ109" s="196"/>
      <c r="EA109" s="196"/>
      <c r="EB109" s="196"/>
      <c r="EC109" s="196"/>
      <c r="ED109" s="196"/>
      <c r="EE109" s="196"/>
    </row>
    <row r="110" spans="2:13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231"/>
      <c r="DR110" s="231"/>
      <c r="DS110" s="231"/>
      <c r="DT110" s="231"/>
      <c r="DU110" s="231"/>
      <c r="DV110" s="231"/>
      <c r="DW110" s="196"/>
      <c r="DX110" s="196"/>
      <c r="DY110" s="196"/>
      <c r="DZ110" s="196"/>
      <c r="EA110" s="196"/>
      <c r="EB110" s="196"/>
      <c r="EC110" s="196"/>
      <c r="ED110" s="196"/>
      <c r="EE110" s="196"/>
    </row>
    <row r="111" spans="2:13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231"/>
      <c r="DR111" s="231"/>
      <c r="DS111" s="231"/>
      <c r="DT111" s="231"/>
      <c r="DU111" s="231"/>
      <c r="DV111" s="231"/>
      <c r="DW111" s="196"/>
      <c r="DX111" s="196"/>
      <c r="DY111" s="196"/>
      <c r="DZ111" s="196"/>
      <c r="EA111" s="196"/>
      <c r="EB111" s="196"/>
      <c r="EC111" s="196"/>
      <c r="ED111" s="196"/>
      <c r="EE111" s="196"/>
    </row>
    <row r="112" spans="2:135">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231"/>
      <c r="DR112" s="231"/>
      <c r="DS112" s="231"/>
      <c r="DT112" s="231"/>
      <c r="DU112" s="231"/>
      <c r="DV112" s="231"/>
      <c r="DW112" s="196"/>
      <c r="DX112" s="196"/>
      <c r="DY112" s="196"/>
      <c r="DZ112" s="196"/>
      <c r="EA112" s="196"/>
      <c r="EB112" s="196"/>
      <c r="EC112" s="196"/>
      <c r="ED112" s="196"/>
      <c r="EE112" s="196"/>
    </row>
    <row r="113" spans="2:135">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231"/>
      <c r="DR113" s="231"/>
      <c r="DS113" s="231"/>
      <c r="DT113" s="231"/>
      <c r="DU113" s="231"/>
      <c r="DV113" s="231"/>
      <c r="DW113" s="196"/>
      <c r="DX113" s="196"/>
      <c r="DY113" s="196"/>
      <c r="DZ113" s="196"/>
      <c r="EA113" s="196"/>
      <c r="EB113" s="196"/>
      <c r="EC113" s="196"/>
      <c r="ED113" s="196"/>
      <c r="EE113" s="196"/>
    </row>
    <row r="114" spans="2:13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231"/>
      <c r="DR114" s="231"/>
      <c r="DS114" s="231"/>
      <c r="DT114" s="231"/>
      <c r="DU114" s="231"/>
      <c r="DV114" s="231"/>
      <c r="DW114" s="196"/>
      <c r="DX114" s="196"/>
      <c r="DY114" s="196"/>
      <c r="DZ114" s="196"/>
      <c r="EA114" s="196"/>
      <c r="EB114" s="196"/>
      <c r="EC114" s="196"/>
      <c r="ED114" s="196"/>
      <c r="EE114" s="196"/>
    </row>
    <row r="115" spans="2:135">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231"/>
      <c r="DR115" s="231"/>
      <c r="DS115" s="231"/>
      <c r="DT115" s="231"/>
      <c r="DU115" s="231"/>
      <c r="DV115" s="231"/>
      <c r="DW115" s="196"/>
      <c r="DX115" s="196"/>
      <c r="DY115" s="196"/>
      <c r="DZ115" s="196"/>
      <c r="EA115" s="196"/>
      <c r="EB115" s="196"/>
      <c r="EC115" s="196"/>
      <c r="ED115" s="196"/>
      <c r="EE115" s="196"/>
    </row>
    <row r="116" spans="2:13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231"/>
      <c r="DR116" s="231"/>
      <c r="DS116" s="231"/>
      <c r="DT116" s="231"/>
      <c r="DU116" s="231"/>
      <c r="DV116" s="231"/>
      <c r="DW116" s="196"/>
      <c r="DX116" s="196"/>
      <c r="DY116" s="196"/>
      <c r="DZ116" s="196"/>
      <c r="EA116" s="196"/>
      <c r="EB116" s="196"/>
      <c r="EC116" s="196"/>
      <c r="ED116" s="196"/>
      <c r="EE116" s="196"/>
    </row>
    <row r="117" spans="2:135">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231"/>
      <c r="DR117" s="231"/>
      <c r="DS117" s="231"/>
      <c r="DT117" s="231"/>
      <c r="DU117" s="231"/>
      <c r="DV117" s="231"/>
      <c r="DW117" s="196"/>
      <c r="DX117" s="196"/>
      <c r="DY117" s="196"/>
      <c r="DZ117" s="196"/>
      <c r="EA117" s="196"/>
      <c r="EB117" s="196"/>
      <c r="EC117" s="196"/>
      <c r="ED117" s="196"/>
      <c r="EE117" s="196"/>
    </row>
    <row r="118" spans="2:135">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231"/>
      <c r="DR118" s="231"/>
      <c r="DS118" s="231"/>
      <c r="DT118" s="231"/>
      <c r="DU118" s="231"/>
      <c r="DV118" s="231"/>
      <c r="DW118" s="196"/>
      <c r="DX118" s="196"/>
      <c r="DY118" s="196"/>
      <c r="DZ118" s="196"/>
      <c r="EA118" s="196"/>
      <c r="EB118" s="196"/>
      <c r="EC118" s="196"/>
      <c r="ED118" s="196"/>
      <c r="EE118" s="196"/>
    </row>
    <row r="119" spans="2:13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231"/>
      <c r="DR119" s="231"/>
      <c r="DS119" s="231"/>
      <c r="DT119" s="231"/>
      <c r="DU119" s="231"/>
      <c r="DV119" s="231"/>
      <c r="DW119" s="196"/>
      <c r="DX119" s="196"/>
      <c r="DY119" s="196"/>
      <c r="DZ119" s="196"/>
      <c r="EA119" s="196"/>
      <c r="EB119" s="196"/>
      <c r="EC119" s="196"/>
      <c r="ED119" s="196"/>
      <c r="EE119" s="196"/>
    </row>
    <row r="120" spans="2:13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231"/>
      <c r="DR120" s="231"/>
      <c r="DS120" s="231"/>
      <c r="DT120" s="231"/>
      <c r="DU120" s="231"/>
      <c r="DV120" s="231"/>
      <c r="DW120" s="196"/>
      <c r="DX120" s="196"/>
      <c r="DY120" s="196"/>
      <c r="DZ120" s="196"/>
      <c r="EA120" s="196"/>
      <c r="EB120" s="196"/>
      <c r="EC120" s="196"/>
      <c r="ED120" s="196"/>
      <c r="EE120" s="196"/>
    </row>
    <row r="121" spans="2:135">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231"/>
      <c r="DR121" s="231"/>
      <c r="DS121" s="231"/>
      <c r="DT121" s="231"/>
      <c r="DU121" s="231"/>
      <c r="DV121" s="231"/>
      <c r="DW121" s="196"/>
      <c r="DX121" s="196"/>
      <c r="DY121" s="196"/>
      <c r="DZ121" s="196"/>
      <c r="EA121" s="196"/>
      <c r="EB121" s="196"/>
      <c r="EC121" s="196"/>
      <c r="ED121" s="196"/>
      <c r="EE121" s="196"/>
    </row>
    <row r="122" spans="2:13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231"/>
      <c r="DR122" s="231"/>
      <c r="DS122" s="231"/>
      <c r="DT122" s="231"/>
      <c r="DU122" s="231"/>
      <c r="DV122" s="231"/>
      <c r="DW122" s="196"/>
      <c r="DX122" s="196"/>
      <c r="DY122" s="196"/>
      <c r="DZ122" s="196"/>
      <c r="EA122" s="196"/>
      <c r="EB122" s="196"/>
      <c r="EC122" s="196"/>
      <c r="ED122" s="196"/>
      <c r="EE122" s="196"/>
    </row>
    <row r="123" spans="2:13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231"/>
      <c r="DR123" s="231"/>
      <c r="DS123" s="231"/>
      <c r="DT123" s="231"/>
      <c r="DU123" s="231"/>
      <c r="DV123" s="231"/>
      <c r="DW123" s="196"/>
      <c r="DX123" s="196"/>
      <c r="DY123" s="196"/>
      <c r="DZ123" s="196"/>
      <c r="EA123" s="196"/>
      <c r="EB123" s="196"/>
      <c r="EC123" s="196"/>
      <c r="ED123" s="196"/>
      <c r="EE123" s="196"/>
    </row>
    <row r="124" spans="2:13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231"/>
      <c r="DR124" s="231"/>
      <c r="DS124" s="231"/>
      <c r="DT124" s="231"/>
      <c r="DU124" s="231"/>
      <c r="DV124" s="231"/>
      <c r="DW124" s="196"/>
      <c r="DX124" s="196"/>
      <c r="DY124" s="196"/>
      <c r="DZ124" s="196"/>
      <c r="EA124" s="196"/>
      <c r="EB124" s="196"/>
      <c r="EC124" s="196"/>
      <c r="ED124" s="196"/>
      <c r="EE124" s="196"/>
    </row>
    <row r="125" spans="2:13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231"/>
      <c r="DR125" s="231"/>
      <c r="DS125" s="231"/>
      <c r="DT125" s="231"/>
      <c r="DU125" s="231"/>
      <c r="DV125" s="231"/>
      <c r="DW125" s="196"/>
      <c r="DX125" s="196"/>
      <c r="DY125" s="196"/>
      <c r="DZ125" s="196"/>
      <c r="EA125" s="196"/>
      <c r="EB125" s="196"/>
      <c r="EC125" s="196"/>
      <c r="ED125" s="196"/>
      <c r="EE125" s="196"/>
    </row>
    <row r="126" spans="2:13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231"/>
      <c r="DR126" s="231"/>
      <c r="DS126" s="231"/>
      <c r="DT126" s="231"/>
      <c r="DU126" s="231"/>
      <c r="DV126" s="231"/>
      <c r="DW126" s="196"/>
      <c r="DX126" s="196"/>
      <c r="DY126" s="196"/>
      <c r="DZ126" s="196"/>
      <c r="EA126" s="196"/>
      <c r="EB126" s="196"/>
      <c r="EC126" s="196"/>
      <c r="ED126" s="196"/>
      <c r="EE126" s="196"/>
    </row>
    <row r="127" spans="2:13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231"/>
      <c r="DR127" s="231"/>
      <c r="DS127" s="231"/>
      <c r="DT127" s="231"/>
      <c r="DU127" s="231"/>
      <c r="DV127" s="231"/>
      <c r="DW127" s="196"/>
      <c r="DX127" s="196"/>
      <c r="DY127" s="196"/>
      <c r="DZ127" s="196"/>
      <c r="EA127" s="196"/>
      <c r="EB127" s="196"/>
      <c r="EC127" s="196"/>
      <c r="ED127" s="196"/>
      <c r="EE127" s="196"/>
    </row>
    <row r="128" spans="2:13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231"/>
      <c r="DR128" s="231"/>
      <c r="DS128" s="231"/>
      <c r="DT128" s="231"/>
      <c r="DU128" s="231"/>
      <c r="DV128" s="231"/>
      <c r="DW128" s="196"/>
      <c r="DX128" s="196"/>
      <c r="DY128" s="196"/>
      <c r="DZ128" s="196"/>
      <c r="EA128" s="196"/>
      <c r="EB128" s="196"/>
      <c r="EC128" s="196"/>
      <c r="ED128" s="196"/>
      <c r="EE128" s="196"/>
    </row>
    <row r="129" spans="2:13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231"/>
      <c r="DR129" s="231"/>
      <c r="DS129" s="231"/>
      <c r="DT129" s="231"/>
      <c r="DU129" s="231"/>
      <c r="DV129" s="231"/>
      <c r="DW129" s="196"/>
      <c r="DX129" s="196"/>
      <c r="DY129" s="196"/>
      <c r="DZ129" s="196"/>
      <c r="EA129" s="196"/>
      <c r="EB129" s="196"/>
      <c r="EC129" s="196"/>
      <c r="ED129" s="196"/>
      <c r="EE129" s="196"/>
    </row>
    <row r="130" spans="2:13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231"/>
      <c r="DR130" s="231"/>
      <c r="DS130" s="231"/>
      <c r="DT130" s="231"/>
      <c r="DU130" s="231"/>
      <c r="DV130" s="231"/>
      <c r="DW130" s="196"/>
      <c r="DX130" s="196"/>
      <c r="DY130" s="196"/>
      <c r="DZ130" s="196"/>
      <c r="EA130" s="196"/>
      <c r="EB130" s="196"/>
      <c r="EC130" s="196"/>
      <c r="ED130" s="196"/>
      <c r="EE130" s="196"/>
    </row>
    <row r="131" spans="2:13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231"/>
      <c r="DR131" s="231"/>
      <c r="DS131" s="231"/>
      <c r="DT131" s="231"/>
      <c r="DU131" s="231"/>
      <c r="DV131" s="231"/>
      <c r="DW131" s="196"/>
      <c r="DX131" s="196"/>
      <c r="DY131" s="196"/>
      <c r="DZ131" s="196"/>
      <c r="EA131" s="196"/>
      <c r="EB131" s="196"/>
      <c r="EC131" s="196"/>
      <c r="ED131" s="196"/>
      <c r="EE131" s="196"/>
    </row>
    <row r="132" spans="2:13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231"/>
      <c r="DR132" s="231"/>
      <c r="DS132" s="231"/>
      <c r="DT132" s="231"/>
      <c r="DU132" s="231"/>
      <c r="DV132" s="231"/>
      <c r="DW132" s="196"/>
      <c r="DX132" s="196"/>
      <c r="DY132" s="196"/>
      <c r="DZ132" s="196"/>
      <c r="EA132" s="196"/>
      <c r="EB132" s="196"/>
      <c r="EC132" s="196"/>
      <c r="ED132" s="196"/>
      <c r="EE132" s="196"/>
    </row>
    <row r="133" spans="2:13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231"/>
      <c r="DR133" s="231"/>
      <c r="DS133" s="231"/>
      <c r="DT133" s="231"/>
      <c r="DU133" s="231"/>
      <c r="DV133" s="231"/>
      <c r="DW133" s="196"/>
      <c r="DX133" s="196"/>
      <c r="DY133" s="196"/>
      <c r="DZ133" s="196"/>
      <c r="EA133" s="196"/>
      <c r="EB133" s="196"/>
      <c r="EC133" s="196"/>
      <c r="ED133" s="196"/>
      <c r="EE133" s="196"/>
    </row>
    <row r="134" spans="2:13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231"/>
      <c r="DR134" s="231"/>
      <c r="DS134" s="231"/>
      <c r="DT134" s="231"/>
      <c r="DU134" s="231"/>
      <c r="DV134" s="231"/>
      <c r="DW134" s="196"/>
      <c r="DX134" s="196"/>
      <c r="DY134" s="196"/>
      <c r="DZ134" s="196"/>
      <c r="EA134" s="196"/>
      <c r="EB134" s="196"/>
      <c r="EC134" s="196"/>
      <c r="ED134" s="196"/>
      <c r="EE134" s="196"/>
    </row>
    <row r="135" spans="2:13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231"/>
      <c r="DR135" s="231"/>
      <c r="DS135" s="231"/>
      <c r="DT135" s="231"/>
      <c r="DU135" s="231"/>
      <c r="DV135" s="231"/>
      <c r="DW135" s="196"/>
      <c r="DX135" s="196"/>
      <c r="DY135" s="196"/>
      <c r="DZ135" s="196"/>
      <c r="EA135" s="196"/>
      <c r="EB135" s="196"/>
      <c r="EC135" s="196"/>
      <c r="ED135" s="196"/>
      <c r="EE135" s="196"/>
    </row>
    <row r="136" spans="2:13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231"/>
      <c r="DR136" s="231"/>
      <c r="DS136" s="231"/>
      <c r="DT136" s="231"/>
      <c r="DU136" s="231"/>
      <c r="DV136" s="231"/>
      <c r="DW136" s="196"/>
      <c r="DX136" s="196"/>
      <c r="DY136" s="196"/>
      <c r="DZ136" s="196"/>
      <c r="EA136" s="196"/>
      <c r="EB136" s="196"/>
      <c r="EC136" s="196"/>
      <c r="ED136" s="196"/>
      <c r="EE136" s="196"/>
    </row>
    <row r="137" spans="2:135">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231"/>
      <c r="DR137" s="231"/>
      <c r="DS137" s="231"/>
      <c r="DT137" s="231"/>
      <c r="DU137" s="231"/>
      <c r="DV137" s="231"/>
      <c r="DW137" s="196"/>
      <c r="DX137" s="196"/>
      <c r="DY137" s="196"/>
      <c r="DZ137" s="196"/>
      <c r="EA137" s="196"/>
      <c r="EB137" s="196"/>
      <c r="EC137" s="196"/>
      <c r="ED137" s="196"/>
      <c r="EE137" s="196"/>
    </row>
    <row r="138" spans="2:13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231"/>
      <c r="DR138" s="231"/>
      <c r="DS138" s="231"/>
      <c r="DT138" s="231"/>
      <c r="DU138" s="231"/>
      <c r="DV138" s="231"/>
      <c r="DW138" s="196"/>
      <c r="DX138" s="196"/>
      <c r="DY138" s="196"/>
      <c r="DZ138" s="196"/>
      <c r="EA138" s="196"/>
      <c r="EB138" s="196"/>
      <c r="EC138" s="196"/>
      <c r="ED138" s="196"/>
      <c r="EE138" s="196"/>
    </row>
    <row r="139" spans="2:13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231"/>
      <c r="DR139" s="231"/>
      <c r="DS139" s="231"/>
      <c r="DT139" s="231"/>
      <c r="DU139" s="231"/>
      <c r="DV139" s="231"/>
      <c r="DW139" s="196"/>
      <c r="DX139" s="196"/>
      <c r="DY139" s="196"/>
      <c r="DZ139" s="196"/>
      <c r="EA139" s="196"/>
      <c r="EB139" s="196"/>
      <c r="EC139" s="196"/>
      <c r="ED139" s="196"/>
      <c r="EE139" s="196"/>
    </row>
    <row r="140" spans="2:135">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231"/>
      <c r="DR140" s="231"/>
      <c r="DS140" s="231"/>
      <c r="DT140" s="231"/>
      <c r="DU140" s="231"/>
      <c r="DV140" s="231"/>
      <c r="DW140" s="196"/>
      <c r="DX140" s="196"/>
      <c r="DY140" s="196"/>
      <c r="DZ140" s="196"/>
      <c r="EA140" s="196"/>
      <c r="EB140" s="196"/>
      <c r="EC140" s="196"/>
      <c r="ED140" s="196"/>
      <c r="EE140" s="196"/>
    </row>
    <row r="141" spans="2:13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231"/>
      <c r="DR141" s="231"/>
      <c r="DS141" s="231"/>
      <c r="DT141" s="231"/>
      <c r="DU141" s="231"/>
      <c r="DV141" s="231"/>
      <c r="DW141" s="196"/>
      <c r="DX141" s="196"/>
      <c r="DY141" s="196"/>
      <c r="DZ141" s="196"/>
      <c r="EA141" s="196"/>
      <c r="EB141" s="196"/>
      <c r="EC141" s="196"/>
      <c r="ED141" s="196"/>
      <c r="EE141" s="196"/>
    </row>
    <row r="142" spans="2:13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row>
    <row r="143" spans="2:13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row>
    <row r="144" spans="2:13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row>
    <row r="145" spans="2:12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row>
    <row r="146" spans="2:12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row>
    <row r="147" spans="2:12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row>
    <row r="148" spans="2:12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row>
    <row r="149" spans="2:12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row>
    <row r="150" spans="2:12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row>
  </sheetData>
  <protectedRanges>
    <protectedRange sqref="C5 F5 I5 L5 O5 S5 V5 Y5 AB5 AE5 AK5 AN5 AQ5 AT5 AW5 BA5 BD5 BG5 BJ5 BM5 BS5 BV5 BY5 CB5 CE5 CI5 CL5 CO5 CR5 CU5 DA5 DD5 DG5 DJ5 DM5 DQ5 DT5 DW5 DZ5" name="ช่วง2"/>
    <protectedRange sqref="C6:Q55 S6:AG55 AK6:AY55 BA6:BO55 BS6:CG55 CI6:CW55 DA6:DO55 DQ6:EB55" name="ช่วง1"/>
  </protectedRanges>
  <mergeCells count="96">
    <mergeCell ref="ED4:EE4"/>
    <mergeCell ref="DP1:DP5"/>
    <mergeCell ref="DQ1:EE1"/>
    <mergeCell ref="DQ2:DS3"/>
    <mergeCell ref="DT2:DV3"/>
    <mergeCell ref="DW2:DY3"/>
    <mergeCell ref="DZ2:EB3"/>
    <mergeCell ref="EC2:EE3"/>
    <mergeCell ref="DR4:DS4"/>
    <mergeCell ref="DU4:DV4"/>
    <mergeCell ref="DX4:DY4"/>
    <mergeCell ref="EA4:EB4"/>
    <mergeCell ref="DM2:DO3"/>
    <mergeCell ref="DJ2:DL3"/>
    <mergeCell ref="CR2:CT3"/>
    <mergeCell ref="CU2:CW3"/>
    <mergeCell ref="DA2:DC3"/>
    <mergeCell ref="DD2:DF3"/>
    <mergeCell ref="CZ1:CZ5"/>
    <mergeCell ref="DA1:DO1"/>
    <mergeCell ref="DB4:DC4"/>
    <mergeCell ref="DE4:DF4"/>
    <mergeCell ref="DK4:DL4"/>
    <mergeCell ref="DN4:DO4"/>
    <mergeCell ref="DH4:DI4"/>
    <mergeCell ref="CV4:CW4"/>
    <mergeCell ref="CI1:CW1"/>
    <mergeCell ref="CS4:CT4"/>
    <mergeCell ref="AZ1:AZ5"/>
    <mergeCell ref="CH1:CH5"/>
    <mergeCell ref="BS2:BU3"/>
    <mergeCell ref="BZ4:CA4"/>
    <mergeCell ref="CC4:CD4"/>
    <mergeCell ref="CF4:CG4"/>
    <mergeCell ref="BS1:CG1"/>
    <mergeCell ref="BJ2:BL3"/>
    <mergeCell ref="BM2:BO3"/>
    <mergeCell ref="BV2:BX3"/>
    <mergeCell ref="BY2:CA3"/>
    <mergeCell ref="CB2:CD3"/>
    <mergeCell ref="BA1:BO1"/>
    <mergeCell ref="BA2:BC3"/>
    <mergeCell ref="CE2:CG3"/>
    <mergeCell ref="BT4:BU4"/>
    <mergeCell ref="AC4:AD4"/>
    <mergeCell ref="S2:U3"/>
    <mergeCell ref="W4:X4"/>
    <mergeCell ref="Z4:AA4"/>
    <mergeCell ref="R1:R5"/>
    <mergeCell ref="S1:AG1"/>
    <mergeCell ref="T4:U4"/>
    <mergeCell ref="V2:X3"/>
    <mergeCell ref="Y2:AA3"/>
    <mergeCell ref="AB2:AD3"/>
    <mergeCell ref="AE2:AG3"/>
    <mergeCell ref="AF4:AG4"/>
    <mergeCell ref="B1:B5"/>
    <mergeCell ref="D4:E4"/>
    <mergeCell ref="G4:H4"/>
    <mergeCell ref="P4:Q4"/>
    <mergeCell ref="C2:E3"/>
    <mergeCell ref="F2:H3"/>
    <mergeCell ref="I2:K3"/>
    <mergeCell ref="L2:N3"/>
    <mergeCell ref="O2:Q3"/>
    <mergeCell ref="C1:Q1"/>
    <mergeCell ref="J4:K4"/>
    <mergeCell ref="M4:N4"/>
    <mergeCell ref="AJ1:AJ5"/>
    <mergeCell ref="AK1:AY1"/>
    <mergeCell ref="AL4:AM4"/>
    <mergeCell ref="AO4:AP4"/>
    <mergeCell ref="AR4:AS4"/>
    <mergeCell ref="AU4:AV4"/>
    <mergeCell ref="AT2:AV3"/>
    <mergeCell ref="AW2:AY3"/>
    <mergeCell ref="AK2:AM3"/>
    <mergeCell ref="AN2:AP3"/>
    <mergeCell ref="AQ2:AS3"/>
    <mergeCell ref="AX4:AY4"/>
    <mergeCell ref="CO2:CQ3"/>
    <mergeCell ref="CJ4:CK4"/>
    <mergeCell ref="CM4:CN4"/>
    <mergeCell ref="CP4:CQ4"/>
    <mergeCell ref="DG2:DI3"/>
    <mergeCell ref="BB4:BC4"/>
    <mergeCell ref="BE4:BF4"/>
    <mergeCell ref="BH4:BI4"/>
    <mergeCell ref="CI2:CK3"/>
    <mergeCell ref="CL2:CN3"/>
    <mergeCell ref="BW4:BX4"/>
    <mergeCell ref="BD2:BF3"/>
    <mergeCell ref="BG2:BI3"/>
    <mergeCell ref="BR1:BR5"/>
    <mergeCell ref="BK4:BL4"/>
    <mergeCell ref="BN4:BO4"/>
  </mergeCells>
  <phoneticPr fontId="4"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N312"/>
  <sheetViews>
    <sheetView zoomScale="136" zoomScaleNormal="136" workbookViewId="0">
      <pane xSplit="1" topLeftCell="FX1" activePane="topRight" state="frozen"/>
      <selection pane="topRight" activeCell="HH9" sqref="HH9"/>
    </sheetView>
  </sheetViews>
  <sheetFormatPr defaultRowHeight="12.75"/>
  <cols>
    <col min="1" max="1" width="2.7109375" customWidth="1"/>
    <col min="2" max="25" width="2.28515625" customWidth="1"/>
    <col min="26" max="26" width="2.28515625" style="725" customWidth="1"/>
    <col min="27" max="70" width="2.28515625" customWidth="1"/>
    <col min="71" max="71" width="2.28515625" style="725" customWidth="1"/>
    <col min="72" max="101" width="2.28515625" customWidth="1"/>
    <col min="102" max="102" width="4.7109375" customWidth="1"/>
    <col min="103" max="103" width="8.7109375" customWidth="1"/>
    <col min="104" max="104" width="3.7109375" customWidth="1"/>
    <col min="105" max="110" width="2.7109375" customWidth="1"/>
    <col min="111" max="111" width="3.7109375" customWidth="1"/>
    <col min="112" max="112" width="1" customWidth="1"/>
    <col min="113" max="151" width="2.7109375" customWidth="1"/>
    <col min="152" max="152" width="3.85546875" customWidth="1"/>
    <col min="153" max="153" width="8.7109375" customWidth="1"/>
    <col min="154" max="154" width="3.7109375" customWidth="1"/>
    <col min="155" max="158" width="2.7109375" customWidth="1"/>
    <col min="159" max="159" width="3.7109375" customWidth="1"/>
    <col min="160" max="161" width="2.7109375" customWidth="1"/>
    <col min="162" max="162" width="3.7109375" customWidth="1"/>
    <col min="163" max="164" width="2.7109375" customWidth="1"/>
    <col min="165" max="165" width="3.7109375" customWidth="1"/>
    <col min="166" max="167" width="2.7109375" customWidth="1"/>
    <col min="168" max="168" width="3.7109375" customWidth="1"/>
    <col min="169" max="170" width="2.7109375" customWidth="1"/>
    <col min="171" max="171" width="3.7109375" customWidth="1"/>
    <col min="172" max="174" width="2.7109375" customWidth="1"/>
    <col min="175" max="175" width="3.7109375" customWidth="1"/>
    <col min="176" max="177" width="2.7109375" customWidth="1"/>
    <col min="178" max="178" width="3.7109375" customWidth="1"/>
    <col min="179" max="179" width="1" customWidth="1"/>
    <col min="180" max="187" width="2.7109375" customWidth="1"/>
    <col min="188" max="189" width="3.7109375" customWidth="1"/>
    <col min="190" max="190" width="8.7109375" customWidth="1"/>
    <col min="191" max="203" width="3.7109375" customWidth="1"/>
    <col min="204" max="206" width="2.7109375" customWidth="1"/>
    <col min="207" max="207" width="4" customWidth="1"/>
    <col min="208" max="213" width="2.7109375" customWidth="1"/>
    <col min="214" max="214" width="3.42578125" customWidth="1"/>
    <col min="215" max="215" width="2.7109375" customWidth="1"/>
    <col min="216" max="216" width="10.7109375" customWidth="1"/>
  </cols>
  <sheetData>
    <row r="1" spans="1:222" ht="21" customHeight="1">
      <c r="A1" s="56"/>
      <c r="B1" s="1082">
        <v>1</v>
      </c>
      <c r="C1" s="1082"/>
      <c r="D1" s="1082"/>
      <c r="E1" s="1082"/>
      <c r="F1" s="1082"/>
      <c r="G1" s="1081">
        <v>2</v>
      </c>
      <c r="H1" s="1082"/>
      <c r="I1" s="1082"/>
      <c r="J1" s="1082"/>
      <c r="K1" s="1083"/>
      <c r="L1" s="1082">
        <v>3</v>
      </c>
      <c r="M1" s="1082"/>
      <c r="N1" s="1082"/>
      <c r="O1" s="1082"/>
      <c r="P1" s="1082"/>
      <c r="Q1" s="1081">
        <v>4</v>
      </c>
      <c r="R1" s="1082"/>
      <c r="S1" s="1082"/>
      <c r="T1" s="1082"/>
      <c r="U1" s="1083"/>
      <c r="V1" s="1082">
        <v>5</v>
      </c>
      <c r="W1" s="1082"/>
      <c r="X1" s="1082"/>
      <c r="Y1" s="1082"/>
      <c r="Z1" s="1082"/>
      <c r="AA1" s="1081">
        <v>6</v>
      </c>
      <c r="AB1" s="1082"/>
      <c r="AC1" s="1082"/>
      <c r="AD1" s="1082"/>
      <c r="AE1" s="1083"/>
      <c r="AF1" s="1082">
        <v>7</v>
      </c>
      <c r="AG1" s="1082"/>
      <c r="AH1" s="1082"/>
      <c r="AI1" s="1082"/>
      <c r="AJ1" s="1082"/>
      <c r="AK1" s="1171">
        <v>8</v>
      </c>
      <c r="AL1" s="1172"/>
      <c r="AM1" s="1172"/>
      <c r="AN1" s="1172"/>
      <c r="AO1" s="1173"/>
      <c r="AP1" s="1174">
        <v>9</v>
      </c>
      <c r="AQ1" s="1172"/>
      <c r="AR1" s="1172"/>
      <c r="AS1" s="1172"/>
      <c r="AT1" s="1175"/>
      <c r="AU1" s="1081">
        <v>10</v>
      </c>
      <c r="AV1" s="1082"/>
      <c r="AW1" s="1082"/>
      <c r="AX1" s="1082"/>
      <c r="AY1" s="1083"/>
      <c r="AZ1" s="1082">
        <v>11</v>
      </c>
      <c r="BA1" s="1082"/>
      <c r="BB1" s="1082"/>
      <c r="BC1" s="1082"/>
      <c r="BD1" s="1082"/>
      <c r="BE1" s="1081">
        <v>12</v>
      </c>
      <c r="BF1" s="1082"/>
      <c r="BG1" s="1082"/>
      <c r="BH1" s="1082"/>
      <c r="BI1" s="1083"/>
      <c r="BJ1" s="1082">
        <v>13</v>
      </c>
      <c r="BK1" s="1082"/>
      <c r="BL1" s="1082"/>
      <c r="BM1" s="1082"/>
      <c r="BN1" s="1082"/>
      <c r="BO1" s="1081">
        <v>14</v>
      </c>
      <c r="BP1" s="1082"/>
      <c r="BQ1" s="1082"/>
      <c r="BR1" s="1082"/>
      <c r="BS1" s="1083"/>
      <c r="BT1" s="1082">
        <v>15</v>
      </c>
      <c r="BU1" s="1082"/>
      <c r="BV1" s="1082"/>
      <c r="BW1" s="1082"/>
      <c r="BX1" s="1082"/>
      <c r="BY1" s="1081">
        <v>16</v>
      </c>
      <c r="BZ1" s="1082"/>
      <c r="CA1" s="1082"/>
      <c r="CB1" s="1082"/>
      <c r="CC1" s="1083"/>
      <c r="CD1" s="1082">
        <v>17</v>
      </c>
      <c r="CE1" s="1082"/>
      <c r="CF1" s="1082"/>
      <c r="CG1" s="1082"/>
      <c r="CH1" s="1082"/>
      <c r="CI1" s="1081">
        <v>18</v>
      </c>
      <c r="CJ1" s="1082"/>
      <c r="CK1" s="1082"/>
      <c r="CL1" s="1082"/>
      <c r="CM1" s="1083"/>
      <c r="CN1" s="1082">
        <v>19</v>
      </c>
      <c r="CO1" s="1082"/>
      <c r="CP1" s="1082"/>
      <c r="CQ1" s="1082"/>
      <c r="CR1" s="1082"/>
      <c r="CS1" s="1081">
        <v>20</v>
      </c>
      <c r="CT1" s="1082"/>
      <c r="CU1" s="1082"/>
      <c r="CV1" s="1082"/>
      <c r="CW1" s="1083"/>
      <c r="CX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row>
    <row r="2" spans="1:222" ht="21">
      <c r="A2" s="57"/>
      <c r="B2" s="1085" t="s">
        <v>139</v>
      </c>
      <c r="C2" s="1085"/>
      <c r="D2" s="1085"/>
      <c r="E2" s="1085"/>
      <c r="F2" s="1085"/>
      <c r="G2" s="1084"/>
      <c r="H2" s="1085"/>
      <c r="I2" s="1085"/>
      <c r="J2" s="1085"/>
      <c r="K2" s="1086"/>
      <c r="L2" s="1085"/>
      <c r="M2" s="1085"/>
      <c r="N2" s="1085"/>
      <c r="O2" s="1085"/>
      <c r="P2" s="1085"/>
      <c r="Q2" s="1084"/>
      <c r="R2" s="1085"/>
      <c r="S2" s="1085"/>
      <c r="T2" s="1085"/>
      <c r="U2" s="1086"/>
      <c r="V2" s="1085"/>
      <c r="W2" s="1085"/>
      <c r="X2" s="1085"/>
      <c r="Y2" s="1085"/>
      <c r="Z2" s="1085"/>
      <c r="AA2" s="1084"/>
      <c r="AB2" s="1085"/>
      <c r="AC2" s="1085"/>
      <c r="AD2" s="1085"/>
      <c r="AE2" s="1086"/>
      <c r="AF2" s="1085"/>
      <c r="AG2" s="1085"/>
      <c r="AH2" s="1085"/>
      <c r="AI2" s="1085"/>
      <c r="AJ2" s="1085"/>
      <c r="AK2" s="1166"/>
      <c r="AL2" s="1167"/>
      <c r="AM2" s="1167"/>
      <c r="AN2" s="1167"/>
      <c r="AO2" s="1168"/>
      <c r="AP2" s="1169"/>
      <c r="AQ2" s="1167"/>
      <c r="AR2" s="1167"/>
      <c r="AS2" s="1167"/>
      <c r="AT2" s="1138"/>
      <c r="AU2" s="1084"/>
      <c r="AV2" s="1085"/>
      <c r="AW2" s="1085"/>
      <c r="AX2" s="1085"/>
      <c r="AY2" s="1086"/>
      <c r="AZ2" s="1085"/>
      <c r="BA2" s="1085"/>
      <c r="BB2" s="1085"/>
      <c r="BC2" s="1085"/>
      <c r="BD2" s="1085"/>
      <c r="BE2" s="1084"/>
      <c r="BF2" s="1085"/>
      <c r="BG2" s="1085"/>
      <c r="BH2" s="1085"/>
      <c r="BI2" s="1086"/>
      <c r="BJ2" s="1085"/>
      <c r="BK2" s="1085"/>
      <c r="BL2" s="1085"/>
      <c r="BM2" s="1085"/>
      <c r="BN2" s="1085"/>
      <c r="BO2" s="1084"/>
      <c r="BP2" s="1085"/>
      <c r="BQ2" s="1085"/>
      <c r="BR2" s="1085"/>
      <c r="BS2" s="1086"/>
      <c r="BT2" s="1085"/>
      <c r="BU2" s="1085"/>
      <c r="BV2" s="1085"/>
      <c r="BW2" s="1085"/>
      <c r="BX2" s="1085"/>
      <c r="BY2" s="1084"/>
      <c r="BZ2" s="1085"/>
      <c r="CA2" s="1085"/>
      <c r="CB2" s="1085"/>
      <c r="CC2" s="1086"/>
      <c r="CD2" s="1085"/>
      <c r="CE2" s="1085"/>
      <c r="CF2" s="1085"/>
      <c r="CG2" s="1085"/>
      <c r="CH2" s="1085"/>
      <c r="CI2" s="1084"/>
      <c r="CJ2" s="1085"/>
      <c r="CK2" s="1085"/>
      <c r="CL2" s="1085"/>
      <c r="CM2" s="1086"/>
      <c r="CN2" s="1085"/>
      <c r="CO2" s="1085"/>
      <c r="CP2" s="1085"/>
      <c r="CQ2" s="1085"/>
      <c r="CR2" s="1085"/>
      <c r="CS2" s="1084"/>
      <c r="CT2" s="1085"/>
      <c r="CU2" s="1085"/>
      <c r="CV2" s="1085"/>
      <c r="CW2" s="1086"/>
      <c r="CX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row>
    <row r="3" spans="1:222" ht="21.75" thickBot="1">
      <c r="A3" s="57"/>
      <c r="B3" s="55">
        <f t="shared" ref="B3:AG3" si="0">IF(B4=0,IF(B5=0,0,1),IF(B5=0,1,2))</f>
        <v>0</v>
      </c>
      <c r="C3" s="55">
        <f t="shared" si="0"/>
        <v>0</v>
      </c>
      <c r="D3" s="55">
        <f t="shared" si="0"/>
        <v>1</v>
      </c>
      <c r="E3" s="55">
        <f t="shared" si="0"/>
        <v>0</v>
      </c>
      <c r="F3" s="52">
        <f t="shared" si="0"/>
        <v>0</v>
      </c>
      <c r="G3" s="65">
        <f t="shared" si="0"/>
        <v>0</v>
      </c>
      <c r="H3" s="66">
        <f t="shared" si="0"/>
        <v>0</v>
      </c>
      <c r="I3" s="66">
        <f t="shared" si="0"/>
        <v>1</v>
      </c>
      <c r="J3" s="66">
        <f t="shared" si="0"/>
        <v>0</v>
      </c>
      <c r="K3" s="67">
        <f t="shared" si="0"/>
        <v>0</v>
      </c>
      <c r="L3" s="55">
        <f t="shared" si="0"/>
        <v>0</v>
      </c>
      <c r="M3" s="55">
        <f t="shared" si="0"/>
        <v>0</v>
      </c>
      <c r="N3" s="55">
        <f t="shared" si="0"/>
        <v>1</v>
      </c>
      <c r="O3" s="55">
        <f t="shared" si="0"/>
        <v>0</v>
      </c>
      <c r="P3" s="52">
        <f t="shared" si="0"/>
        <v>0</v>
      </c>
      <c r="Q3" s="65">
        <f t="shared" si="0"/>
        <v>0</v>
      </c>
      <c r="R3" s="66">
        <f t="shared" si="0"/>
        <v>0</v>
      </c>
      <c r="S3" s="66">
        <f t="shared" si="0"/>
        <v>1</v>
      </c>
      <c r="T3" s="66">
        <f t="shared" si="0"/>
        <v>0</v>
      </c>
      <c r="U3" s="67">
        <f t="shared" si="0"/>
        <v>0</v>
      </c>
      <c r="V3" s="55">
        <f t="shared" si="0"/>
        <v>0</v>
      </c>
      <c r="W3" s="55">
        <f t="shared" si="0"/>
        <v>0</v>
      </c>
      <c r="X3" s="55">
        <f t="shared" si="0"/>
        <v>1</v>
      </c>
      <c r="Y3" s="55">
        <f t="shared" si="0"/>
        <v>0</v>
      </c>
      <c r="Z3" s="721">
        <f t="shared" si="0"/>
        <v>0</v>
      </c>
      <c r="AA3" s="65">
        <f t="shared" si="0"/>
        <v>0</v>
      </c>
      <c r="AB3" s="66">
        <f t="shared" si="0"/>
        <v>0</v>
      </c>
      <c r="AC3" s="66">
        <f t="shared" si="0"/>
        <v>1</v>
      </c>
      <c r="AD3" s="66">
        <f t="shared" si="0"/>
        <v>0</v>
      </c>
      <c r="AE3" s="67">
        <f t="shared" si="0"/>
        <v>0</v>
      </c>
      <c r="AF3" s="55">
        <f t="shared" si="0"/>
        <v>0</v>
      </c>
      <c r="AG3" s="55">
        <f t="shared" si="0"/>
        <v>0</v>
      </c>
      <c r="AH3" s="55">
        <f t="shared" ref="AH3:BM3" si="1">IF(AH4=0,IF(AH5=0,0,1),IF(AH5=0,1,2))</f>
        <v>1</v>
      </c>
      <c r="AI3" s="55">
        <f t="shared" si="1"/>
        <v>0</v>
      </c>
      <c r="AJ3" s="52">
        <f t="shared" si="1"/>
        <v>0</v>
      </c>
      <c r="AK3" s="65">
        <f t="shared" si="1"/>
        <v>0</v>
      </c>
      <c r="AL3" s="66">
        <f t="shared" si="1"/>
        <v>0</v>
      </c>
      <c r="AM3" s="66">
        <f t="shared" si="1"/>
        <v>1</v>
      </c>
      <c r="AN3" s="66">
        <f t="shared" si="1"/>
        <v>0</v>
      </c>
      <c r="AO3" s="67">
        <f t="shared" si="1"/>
        <v>0</v>
      </c>
      <c r="AP3" s="55">
        <f t="shared" si="1"/>
        <v>0</v>
      </c>
      <c r="AQ3" s="55">
        <f t="shared" si="1"/>
        <v>0</v>
      </c>
      <c r="AR3" s="55">
        <f t="shared" si="1"/>
        <v>1</v>
      </c>
      <c r="AS3" s="55">
        <f t="shared" si="1"/>
        <v>0</v>
      </c>
      <c r="AT3" s="52">
        <f t="shared" si="1"/>
        <v>0</v>
      </c>
      <c r="AU3" s="65">
        <f t="shared" si="1"/>
        <v>0</v>
      </c>
      <c r="AV3" s="66">
        <f t="shared" si="1"/>
        <v>0</v>
      </c>
      <c r="AW3" s="66">
        <f t="shared" si="1"/>
        <v>1</v>
      </c>
      <c r="AX3" s="66">
        <f t="shared" si="1"/>
        <v>0</v>
      </c>
      <c r="AY3" s="67">
        <f t="shared" si="1"/>
        <v>0</v>
      </c>
      <c r="AZ3" s="55">
        <f t="shared" si="1"/>
        <v>0</v>
      </c>
      <c r="BA3" s="55">
        <f t="shared" si="1"/>
        <v>0</v>
      </c>
      <c r="BB3" s="55">
        <f t="shared" si="1"/>
        <v>1</v>
      </c>
      <c r="BC3" s="55">
        <f t="shared" si="1"/>
        <v>0</v>
      </c>
      <c r="BD3" s="52">
        <f t="shared" si="1"/>
        <v>0</v>
      </c>
      <c r="BE3" s="65">
        <f t="shared" si="1"/>
        <v>0</v>
      </c>
      <c r="BF3" s="66">
        <f t="shared" si="1"/>
        <v>0</v>
      </c>
      <c r="BG3" s="66">
        <f t="shared" si="1"/>
        <v>1</v>
      </c>
      <c r="BH3" s="66">
        <f t="shared" si="1"/>
        <v>0</v>
      </c>
      <c r="BI3" s="67">
        <f t="shared" si="1"/>
        <v>0</v>
      </c>
      <c r="BJ3" s="55">
        <f t="shared" si="1"/>
        <v>0</v>
      </c>
      <c r="BK3" s="55">
        <f t="shared" si="1"/>
        <v>0</v>
      </c>
      <c r="BL3" s="55">
        <f t="shared" si="1"/>
        <v>1</v>
      </c>
      <c r="BM3" s="55">
        <f t="shared" si="1"/>
        <v>0</v>
      </c>
      <c r="BN3" s="52">
        <f t="shared" ref="BN3:CS3" si="2">IF(BN4=0,IF(BN5=0,0,1),IF(BN5=0,1,2))</f>
        <v>0</v>
      </c>
      <c r="BO3" s="65">
        <f t="shared" si="2"/>
        <v>0</v>
      </c>
      <c r="BP3" s="66">
        <f t="shared" si="2"/>
        <v>0</v>
      </c>
      <c r="BQ3" s="66">
        <f t="shared" si="2"/>
        <v>1</v>
      </c>
      <c r="BR3" s="66">
        <f t="shared" si="2"/>
        <v>0</v>
      </c>
      <c r="BS3" s="726">
        <f t="shared" si="2"/>
        <v>0</v>
      </c>
      <c r="BT3" s="55">
        <f t="shared" si="2"/>
        <v>0</v>
      </c>
      <c r="BU3" s="55">
        <f t="shared" si="2"/>
        <v>0</v>
      </c>
      <c r="BV3" s="55">
        <f t="shared" si="2"/>
        <v>1</v>
      </c>
      <c r="BW3" s="55">
        <f t="shared" si="2"/>
        <v>0</v>
      </c>
      <c r="BX3" s="52">
        <f t="shared" si="2"/>
        <v>0</v>
      </c>
      <c r="BY3" s="65">
        <f t="shared" si="2"/>
        <v>0</v>
      </c>
      <c r="BZ3" s="66">
        <f t="shared" si="2"/>
        <v>0</v>
      </c>
      <c r="CA3" s="66">
        <f t="shared" si="2"/>
        <v>1</v>
      </c>
      <c r="CB3" s="66">
        <f t="shared" si="2"/>
        <v>0</v>
      </c>
      <c r="CC3" s="67">
        <f t="shared" si="2"/>
        <v>0</v>
      </c>
      <c r="CD3" s="55">
        <f t="shared" si="2"/>
        <v>0</v>
      </c>
      <c r="CE3" s="55">
        <f t="shared" si="2"/>
        <v>0</v>
      </c>
      <c r="CF3" s="55">
        <f t="shared" si="2"/>
        <v>1</v>
      </c>
      <c r="CG3" s="55">
        <f t="shared" si="2"/>
        <v>0</v>
      </c>
      <c r="CH3" s="52">
        <f t="shared" si="2"/>
        <v>0</v>
      </c>
      <c r="CI3" s="65">
        <f t="shared" si="2"/>
        <v>0</v>
      </c>
      <c r="CJ3" s="66">
        <f t="shared" si="2"/>
        <v>0</v>
      </c>
      <c r="CK3" s="66">
        <f t="shared" si="2"/>
        <v>1</v>
      </c>
      <c r="CL3" s="66">
        <f t="shared" si="2"/>
        <v>0</v>
      </c>
      <c r="CM3" s="67">
        <f t="shared" si="2"/>
        <v>0</v>
      </c>
      <c r="CN3" s="55">
        <f t="shared" si="2"/>
        <v>0</v>
      </c>
      <c r="CO3" s="55">
        <f t="shared" si="2"/>
        <v>0</v>
      </c>
      <c r="CP3" s="55">
        <f t="shared" si="2"/>
        <v>1</v>
      </c>
      <c r="CQ3" s="55">
        <f t="shared" si="2"/>
        <v>0</v>
      </c>
      <c r="CR3" s="52">
        <f t="shared" si="2"/>
        <v>0</v>
      </c>
      <c r="CS3" s="65">
        <f t="shared" si="2"/>
        <v>0</v>
      </c>
      <c r="CT3" s="66">
        <f>IF(CT4=0,IF(CT5=0,0,1),IF(CT5=0,1,2))</f>
        <v>0</v>
      </c>
      <c r="CU3" s="66">
        <f>IF(CU4=0,IF(CU5=0,0,1),IF(CU5=0,1,2))</f>
        <v>0</v>
      </c>
      <c r="CV3" s="66">
        <f>IF(CV4=0,IF(CV5=0,0,1),IF(CV5=0,1,2))</f>
        <v>0</v>
      </c>
      <c r="CW3" s="67">
        <f>IF(CW4=0,IF(CW5=0,0,1),IF(CW5=0,1,2))</f>
        <v>0</v>
      </c>
      <c r="CX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row>
    <row r="4" spans="1:222" ht="21" customHeight="1" thickBot="1">
      <c r="A4" s="728"/>
      <c r="B4" s="53">
        <f>IF(เวลาเรียน!G4=0,0,1)</f>
        <v>0</v>
      </c>
      <c r="C4" s="18">
        <f>IF(เวลาเรียน!H4=0,0,1)</f>
        <v>0</v>
      </c>
      <c r="D4" s="54">
        <f>IF(เวลาเรียน!I4=0,0,1)</f>
        <v>1</v>
      </c>
      <c r="E4" s="18">
        <f>IF(เวลาเรียน!J4=0,0,1)</f>
        <v>0</v>
      </c>
      <c r="F4" s="59">
        <f>IF(เวลาเรียน!K4=0,0,1)</f>
        <v>0</v>
      </c>
      <c r="G4" s="53">
        <f>IF(เวลาเรียน!L4=0,0,1)</f>
        <v>0</v>
      </c>
      <c r="H4" s="18">
        <f>IF(เวลาเรียน!M4=0,0,1)</f>
        <v>0</v>
      </c>
      <c r="I4" s="54">
        <f>IF(เวลาเรียน!N4=0,0,1)</f>
        <v>1</v>
      </c>
      <c r="J4" s="18">
        <f>IF(เวลาเรียน!O4=0,0,1)</f>
        <v>0</v>
      </c>
      <c r="K4" s="59">
        <f>IF(เวลาเรียน!P4=0,0,1)</f>
        <v>0</v>
      </c>
      <c r="L4" s="53">
        <f>IF(เวลาเรียน!Q4=0,0,1)</f>
        <v>0</v>
      </c>
      <c r="M4" s="18">
        <f>IF(เวลาเรียน!R4=0,0,1)</f>
        <v>0</v>
      </c>
      <c r="N4" s="54">
        <f>IF(เวลาเรียน!S4=0,0,1)</f>
        <v>1</v>
      </c>
      <c r="O4" s="18">
        <f>IF(เวลาเรียน!T4=0,0,1)</f>
        <v>0</v>
      </c>
      <c r="P4" s="59">
        <f>IF(เวลาเรียน!U4=0,0,1)</f>
        <v>0</v>
      </c>
      <c r="Q4" s="53">
        <f>IF(เวลาเรียน!V4=0,0,1)</f>
        <v>0</v>
      </c>
      <c r="R4" s="18">
        <f>IF(เวลาเรียน!W4=0,0,1)</f>
        <v>0</v>
      </c>
      <c r="S4" s="54">
        <f>IF(เวลาเรียน!X4=0,0,1)</f>
        <v>1</v>
      </c>
      <c r="T4" s="18">
        <f>IF(เวลาเรียน!Y4=0,0,1)</f>
        <v>0</v>
      </c>
      <c r="U4" s="59">
        <f>IF(เวลาเรียน!Z4=0,0,1)</f>
        <v>0</v>
      </c>
      <c r="V4" s="53">
        <f>IF(เวลาเรียน!AA4=0,0,1)</f>
        <v>0</v>
      </c>
      <c r="W4" s="18">
        <f>IF(เวลาเรียน!AB4=0,0,1)</f>
        <v>0</v>
      </c>
      <c r="X4" s="54">
        <f>IF(เวลาเรียน!AC4=0,0,1)</f>
        <v>1</v>
      </c>
      <c r="Y4" s="18">
        <f>IF(เวลาเรียน!AD4=0,0,1)</f>
        <v>0</v>
      </c>
      <c r="Z4" s="722">
        <f>IF(เวลาเรียน!AE4=0,0,1)</f>
        <v>0</v>
      </c>
      <c r="AA4" s="53">
        <f>IF(เวลาเรียน!AH4=0,0,1)</f>
        <v>0</v>
      </c>
      <c r="AB4" s="18">
        <f>IF(เวลาเรียน!AI4=0,0,1)</f>
        <v>0</v>
      </c>
      <c r="AC4" s="54">
        <f>IF(เวลาเรียน!AJ4=0,0,1)</f>
        <v>1</v>
      </c>
      <c r="AD4" s="18">
        <f>IF(เวลาเรียน!AK4=0,0,1)</f>
        <v>0</v>
      </c>
      <c r="AE4" s="59">
        <f>IF(เวลาเรียน!AL4=0,0,1)</f>
        <v>0</v>
      </c>
      <c r="AF4" s="53">
        <f>IF(เวลาเรียน!AM4=0,0,1)</f>
        <v>0</v>
      </c>
      <c r="AG4" s="18">
        <f>IF(เวลาเรียน!AN4=0,0,1)</f>
        <v>0</v>
      </c>
      <c r="AH4" s="54">
        <f>IF(เวลาเรียน!AO4=0,0,1)</f>
        <v>1</v>
      </c>
      <c r="AI4" s="18">
        <f>IF(เวลาเรียน!AP4=0,0,1)</f>
        <v>0</v>
      </c>
      <c r="AJ4" s="59">
        <f>IF(เวลาเรียน!AQ4=0,0,1)</f>
        <v>0</v>
      </c>
      <c r="AK4" s="53">
        <f>IF(เวลาเรียน!AR4=0,0,1)</f>
        <v>0</v>
      </c>
      <c r="AL4" s="18">
        <f>IF(เวลาเรียน!AS4=0,0,1)</f>
        <v>0</v>
      </c>
      <c r="AM4" s="54">
        <f>IF(เวลาเรียน!AT4=0,0,1)</f>
        <v>1</v>
      </c>
      <c r="AN4" s="18">
        <f>IF(เวลาเรียน!AU4=0,0,1)</f>
        <v>0</v>
      </c>
      <c r="AO4" s="59">
        <f>IF(เวลาเรียน!AV4=0,0,1)</f>
        <v>0</v>
      </c>
      <c r="AP4" s="53">
        <f>IF(เวลาเรียน!AW4=0,0,1)</f>
        <v>0</v>
      </c>
      <c r="AQ4" s="18">
        <f>IF(เวลาเรียน!AX4=0,0,1)</f>
        <v>0</v>
      </c>
      <c r="AR4" s="54">
        <f>IF(เวลาเรียน!AY4=0,0,1)</f>
        <v>1</v>
      </c>
      <c r="AS4" s="18">
        <f>IF(เวลาเรียน!AZ4=0,0,1)</f>
        <v>0</v>
      </c>
      <c r="AT4" s="59">
        <f>IF(เวลาเรียน!BA4=0,0,1)</f>
        <v>0</v>
      </c>
      <c r="AU4" s="53">
        <f>IF(เวลาเรียน!BB4=0,0,1)</f>
        <v>0</v>
      </c>
      <c r="AV4" s="18">
        <f>IF(เวลาเรียน!BC4=0,0,1)</f>
        <v>0</v>
      </c>
      <c r="AW4" s="54">
        <f>IF(เวลาเรียน!BD4=0,0,1)</f>
        <v>1</v>
      </c>
      <c r="AX4" s="18">
        <f>IF(เวลาเรียน!BE4=0,0,1)</f>
        <v>0</v>
      </c>
      <c r="AY4" s="59">
        <f>IF(เวลาเรียน!BF4=0,0,1)</f>
        <v>0</v>
      </c>
      <c r="AZ4" s="53">
        <f>IF(เวลาเรียน!BG4=0,0,1)</f>
        <v>0</v>
      </c>
      <c r="BA4" s="18">
        <f>IF(เวลาเรียน!BH4=0,0,1)</f>
        <v>0</v>
      </c>
      <c r="BB4" s="54">
        <f>IF(เวลาเรียน!BI4=0,0,1)</f>
        <v>1</v>
      </c>
      <c r="BC4" s="18">
        <f>IF(เวลาเรียน!BJ4=0,0,1)</f>
        <v>0</v>
      </c>
      <c r="BD4" s="59">
        <f>IF(เวลาเรียน!BK4=0,0,1)</f>
        <v>0</v>
      </c>
      <c r="BE4" s="53">
        <f>IF(เวลาเรียน!BL4=0,0,1)</f>
        <v>0</v>
      </c>
      <c r="BF4" s="18">
        <f>IF(เวลาเรียน!BM4=0,0,1)</f>
        <v>0</v>
      </c>
      <c r="BG4" s="54">
        <f>IF(เวลาเรียน!BN4=0,0,1)</f>
        <v>1</v>
      </c>
      <c r="BH4" s="18">
        <f>IF(เวลาเรียน!BO4=0,0,1)</f>
        <v>0</v>
      </c>
      <c r="BI4" s="59">
        <f>IF(เวลาเรียน!BP4=0,0,1)</f>
        <v>0</v>
      </c>
      <c r="BJ4" s="53">
        <f>IF(เวลาเรียน!BQ4=0,0,1)</f>
        <v>0</v>
      </c>
      <c r="BK4" s="18">
        <f>IF(เวลาเรียน!BR4=0,0,1)</f>
        <v>0</v>
      </c>
      <c r="BL4" s="54">
        <f>IF(เวลาเรียน!BS4=0,0,1)</f>
        <v>1</v>
      </c>
      <c r="BM4" s="18">
        <f>IF(เวลาเรียน!BT4=0,0,1)</f>
        <v>0</v>
      </c>
      <c r="BN4" s="59">
        <f>IF(เวลาเรียน!BU4=0,0,1)</f>
        <v>0</v>
      </c>
      <c r="BO4" s="53">
        <f>IF(เวลาเรียน!BV4=0,0,1)</f>
        <v>0</v>
      </c>
      <c r="BP4" s="18">
        <f>IF(เวลาเรียน!BW4=0,0,1)</f>
        <v>0</v>
      </c>
      <c r="BQ4" s="54">
        <f>IF(เวลาเรียน!BX4=0,0,1)</f>
        <v>1</v>
      </c>
      <c r="BR4" s="18">
        <f>IF(เวลาเรียน!BY4=0,0,1)</f>
        <v>0</v>
      </c>
      <c r="BS4" s="722">
        <f>IF(เวลาเรียน!BZ4=0,0,1)</f>
        <v>0</v>
      </c>
      <c r="BT4" s="53">
        <f>IF(เวลาเรียน!CB4=0,0,1)</f>
        <v>0</v>
      </c>
      <c r="BU4" s="18">
        <f>IF(เวลาเรียน!CC4=0,0,1)</f>
        <v>0</v>
      </c>
      <c r="BV4" s="54">
        <f>IF(เวลาเรียน!CD4=0,0,1)</f>
        <v>1</v>
      </c>
      <c r="BW4" s="18">
        <f>IF(เวลาเรียน!CE4=0,0,1)</f>
        <v>0</v>
      </c>
      <c r="BX4" s="59">
        <f>IF(เวลาเรียน!CF4=0,0,1)</f>
        <v>0</v>
      </c>
      <c r="BY4" s="53">
        <f>IF(เวลาเรียน!CG4=0,0,1)</f>
        <v>0</v>
      </c>
      <c r="BZ4" s="18">
        <f>IF(เวลาเรียน!CH4=0,0,1)</f>
        <v>0</v>
      </c>
      <c r="CA4" s="54">
        <f>IF(เวลาเรียน!CI4=0,0,1)</f>
        <v>1</v>
      </c>
      <c r="CB4" s="18">
        <f>IF(เวลาเรียน!CJ4=0,0,1)</f>
        <v>0</v>
      </c>
      <c r="CC4" s="59">
        <f>IF(เวลาเรียน!CK4=0,0,1)</f>
        <v>0</v>
      </c>
      <c r="CD4" s="53">
        <f>IF(เวลาเรียน!CL4=0,0,1)</f>
        <v>0</v>
      </c>
      <c r="CE4" s="18">
        <f>IF(เวลาเรียน!CM4=0,0,1)</f>
        <v>0</v>
      </c>
      <c r="CF4" s="54">
        <f>IF(เวลาเรียน!CN4=0,0,1)</f>
        <v>1</v>
      </c>
      <c r="CG4" s="18">
        <f>IF(เวลาเรียน!CO4=0,0,1)</f>
        <v>0</v>
      </c>
      <c r="CH4" s="59">
        <f>IF(เวลาเรียน!CP4=0,0,1)</f>
        <v>0</v>
      </c>
      <c r="CI4" s="53">
        <f>IF(เวลาเรียน!CQ4=0,0,1)</f>
        <v>0</v>
      </c>
      <c r="CJ4" s="18">
        <f>IF(เวลาเรียน!CR4=0,0,1)</f>
        <v>0</v>
      </c>
      <c r="CK4" s="54">
        <f>IF(เวลาเรียน!CS4=0,0,1)</f>
        <v>1</v>
      </c>
      <c r="CL4" s="18">
        <f>IF(เวลาเรียน!CT4=0,0,1)</f>
        <v>0</v>
      </c>
      <c r="CM4" s="59">
        <f>IF(เวลาเรียน!CU4=0,0,1)</f>
        <v>0</v>
      </c>
      <c r="CN4" s="53">
        <f>IF(เวลาเรียน!CV4=0,0,1)</f>
        <v>0</v>
      </c>
      <c r="CO4" s="18">
        <f>IF(เวลาเรียน!CW4=0,0,1)</f>
        <v>0</v>
      </c>
      <c r="CP4" s="54">
        <f>IF(เวลาเรียน!CX4=0,0,1)</f>
        <v>1</v>
      </c>
      <c r="CQ4" s="18">
        <f>IF(เวลาเรียน!CY4=0,0,1)</f>
        <v>0</v>
      </c>
      <c r="CR4" s="59">
        <f>IF(เวลาเรียน!CZ4=0,0,1)</f>
        <v>0</v>
      </c>
      <c r="CS4" s="53">
        <f>IF(เวลาเรียน!DA4=0,0,1)</f>
        <v>0</v>
      </c>
      <c r="CT4" s="18">
        <f>IF(เวลาเรียน!DB4=0,0,1)</f>
        <v>0</v>
      </c>
      <c r="CU4" s="54">
        <f>IF(เวลาเรียน!DC4=0,0,1)</f>
        <v>0</v>
      </c>
      <c r="CV4" s="18">
        <f>IF(เวลาเรียน!DD4=0,0,1)</f>
        <v>0</v>
      </c>
      <c r="CW4" s="54">
        <f>IF(เวลาเรียน!DE4=0,0,1)</f>
        <v>0</v>
      </c>
      <c r="CX4" s="1170">
        <f>SUM(B4:CW4,B5:CW5)</f>
        <v>19</v>
      </c>
      <c r="CZ4" s="1162" t="s">
        <v>152</v>
      </c>
      <c r="DA4" s="1163"/>
      <c r="DB4" s="1163"/>
      <c r="DC4" s="1163"/>
      <c r="DD4" s="1163"/>
      <c r="DE4" s="1163"/>
      <c r="DF4" s="1163"/>
      <c r="DG4" s="1164"/>
      <c r="DH4" s="50"/>
      <c r="DI4" s="1162" t="s">
        <v>153</v>
      </c>
      <c r="DJ4" s="1163"/>
      <c r="DK4" s="1163"/>
      <c r="DL4" s="1163"/>
      <c r="DM4" s="1163"/>
      <c r="DN4" s="1163"/>
      <c r="DO4" s="1163"/>
      <c r="DP4" s="1163"/>
      <c r="DQ4" s="1163"/>
      <c r="DR4" s="1163"/>
      <c r="DS4" s="1163"/>
      <c r="DT4" s="1163"/>
      <c r="DU4" s="1163"/>
      <c r="DV4" s="1163"/>
      <c r="DW4" s="1163"/>
      <c r="DX4" s="1163"/>
      <c r="DY4" s="1163"/>
      <c r="DZ4" s="1163"/>
      <c r="EA4" s="1163"/>
      <c r="EB4" s="1163"/>
      <c r="EC4" s="1163"/>
      <c r="ED4" s="1163"/>
      <c r="EE4" s="1163"/>
      <c r="EF4" s="1163"/>
      <c r="EG4" s="1163"/>
      <c r="EH4" s="1163"/>
      <c r="EI4" s="1163"/>
      <c r="EJ4" s="1163"/>
      <c r="EK4" s="1163"/>
      <c r="EL4" s="1163"/>
      <c r="EM4" s="1163"/>
      <c r="EN4" s="1163"/>
      <c r="EO4" s="1163"/>
      <c r="EP4" s="1163"/>
      <c r="EQ4" s="1163"/>
      <c r="ER4" s="1163"/>
      <c r="ES4" s="1163"/>
      <c r="ET4" s="1163"/>
      <c r="EU4" s="1163"/>
      <c r="EV4" s="1164"/>
      <c r="EX4" s="1162" t="s">
        <v>157</v>
      </c>
      <c r="EY4" s="1163"/>
      <c r="EZ4" s="1163"/>
      <c r="FA4" s="1163"/>
      <c r="FB4" s="1163"/>
      <c r="FC4" s="1163"/>
      <c r="FD4" s="1163"/>
      <c r="FE4" s="1163"/>
      <c r="FF4" s="1163"/>
      <c r="FG4" s="1163"/>
      <c r="FH4" s="1163"/>
      <c r="FI4" s="1163"/>
      <c r="FJ4" s="1163"/>
      <c r="FK4" s="1163"/>
      <c r="FL4" s="1163"/>
      <c r="FM4" s="1163"/>
      <c r="FN4" s="1163"/>
      <c r="FO4" s="1163"/>
      <c r="FP4" s="1163"/>
      <c r="FQ4" s="1163"/>
      <c r="FR4" s="1163"/>
      <c r="FS4" s="1163"/>
      <c r="FT4" s="1163"/>
      <c r="FU4" s="1163"/>
      <c r="FV4" s="1163"/>
      <c r="FW4" s="1163"/>
      <c r="FX4" s="1163"/>
      <c r="FY4" s="1163"/>
      <c r="FZ4" s="1163"/>
      <c r="GA4" s="1163"/>
      <c r="GB4" s="1163"/>
      <c r="GC4" s="1163"/>
      <c r="GD4" s="1163"/>
      <c r="GE4" s="1163"/>
      <c r="GF4" s="1163"/>
      <c r="GG4" s="1164"/>
      <c r="GH4" s="31"/>
      <c r="GI4" s="5" t="s">
        <v>524</v>
      </c>
      <c r="GJ4" s="1156" t="s">
        <v>159</v>
      </c>
      <c r="GK4" s="1158" t="s">
        <v>160</v>
      </c>
      <c r="GL4" s="1159"/>
      <c r="GM4" s="1159"/>
      <c r="GN4" s="1159"/>
      <c r="GO4" s="1159"/>
      <c r="GP4" s="1159"/>
      <c r="GQ4" s="1159"/>
      <c r="GR4" s="1159"/>
      <c r="GS4" s="1159"/>
      <c r="GT4" s="1160"/>
      <c r="GU4" s="1156" t="s">
        <v>161</v>
      </c>
      <c r="GV4" s="1156"/>
      <c r="GW4" s="1156"/>
      <c r="GX4" s="1156"/>
      <c r="GY4" s="1156" t="s">
        <v>162</v>
      </c>
      <c r="GZ4" s="1156"/>
      <c r="HA4" s="1156"/>
      <c r="HB4" s="1157"/>
      <c r="HC4" s="1156" t="s">
        <v>210</v>
      </c>
      <c r="HD4" s="1156"/>
      <c r="HE4" s="1156"/>
      <c r="HF4" s="1157"/>
      <c r="HG4" s="50"/>
      <c r="HH4" s="15" t="s">
        <v>183</v>
      </c>
      <c r="HI4" s="50"/>
      <c r="HJ4" s="50"/>
      <c r="HK4" s="50"/>
      <c r="HL4" s="50"/>
      <c r="HM4" s="50"/>
      <c r="HN4" s="50"/>
    </row>
    <row r="5" spans="1:222" ht="21.75" customHeight="1" thickBot="1">
      <c r="A5" s="728" t="s">
        <v>526</v>
      </c>
      <c r="B5" s="60">
        <f>IF(เวลาเรียน!G5=0,0,1)</f>
        <v>0</v>
      </c>
      <c r="C5" s="49">
        <f>IF(เวลาเรียน!H5=0,0,1)</f>
        <v>0</v>
      </c>
      <c r="D5" s="61">
        <f>IF(เวลาเรียน!I5=0,0,1)</f>
        <v>0</v>
      </c>
      <c r="E5" s="49">
        <f>IF(เวลาเรียน!J5=0,0,1)</f>
        <v>0</v>
      </c>
      <c r="F5" s="62">
        <f>IF(เวลาเรียน!K5=0,0,1)</f>
        <v>0</v>
      </c>
      <c r="G5" s="60">
        <f>IF(เวลาเรียน!L5=0,0,1)</f>
        <v>0</v>
      </c>
      <c r="H5" s="49">
        <f>IF(เวลาเรียน!M5=0,0,1)</f>
        <v>0</v>
      </c>
      <c r="I5" s="61">
        <f>IF(เวลาเรียน!N5=0,0,1)</f>
        <v>0</v>
      </c>
      <c r="J5" s="49">
        <f>IF(เวลาเรียน!O5=0,0,1)</f>
        <v>0</v>
      </c>
      <c r="K5" s="62">
        <f>IF(เวลาเรียน!P5=0,0,1)</f>
        <v>0</v>
      </c>
      <c r="L5" s="60">
        <f>IF(เวลาเรียน!Q5=0,0,1)</f>
        <v>0</v>
      </c>
      <c r="M5" s="49">
        <f>IF(เวลาเรียน!R5=0,0,1)</f>
        <v>0</v>
      </c>
      <c r="N5" s="61">
        <f>IF(เวลาเรียน!S5=0,0,1)</f>
        <v>0</v>
      </c>
      <c r="O5" s="49">
        <f>IF(เวลาเรียน!T5=0,0,1)</f>
        <v>0</v>
      </c>
      <c r="P5" s="62">
        <f>IF(เวลาเรียน!U5=0,0,1)</f>
        <v>0</v>
      </c>
      <c r="Q5" s="60">
        <f>IF(เวลาเรียน!V5=0,0,1)</f>
        <v>0</v>
      </c>
      <c r="R5" s="49">
        <f>IF(เวลาเรียน!W5=0,0,1)</f>
        <v>0</v>
      </c>
      <c r="S5" s="61">
        <f>IF(เวลาเรียน!X5=0,0,1)</f>
        <v>0</v>
      </c>
      <c r="T5" s="49">
        <f>IF(เวลาเรียน!Y5=0,0,1)</f>
        <v>0</v>
      </c>
      <c r="U5" s="62">
        <f>IF(เวลาเรียน!Z5=0,0,1)</f>
        <v>0</v>
      </c>
      <c r="V5" s="60">
        <f>IF(เวลาเรียน!AA5=0,0,1)</f>
        <v>0</v>
      </c>
      <c r="W5" s="49">
        <f>IF(เวลาเรียน!AB5=0,0,1)</f>
        <v>0</v>
      </c>
      <c r="X5" s="61">
        <f>IF(เวลาเรียน!AC5=0,0,1)</f>
        <v>0</v>
      </c>
      <c r="Y5" s="49">
        <f>IF(เวลาเรียน!AD5=0,0,1)</f>
        <v>0</v>
      </c>
      <c r="Z5" s="723">
        <f>IF(เวลาเรียน!AE5=0,0,1)</f>
        <v>0</v>
      </c>
      <c r="AA5" s="60">
        <f>IF(เวลาเรียน!AH5=0,0,1)</f>
        <v>0</v>
      </c>
      <c r="AB5" s="49">
        <f>IF(เวลาเรียน!AI5=0,0,1)</f>
        <v>0</v>
      </c>
      <c r="AC5" s="61">
        <f>IF(เวลาเรียน!AJ5=0,0,1)</f>
        <v>0</v>
      </c>
      <c r="AD5" s="49">
        <f>IF(เวลาเรียน!AK5=0,0,1)</f>
        <v>0</v>
      </c>
      <c r="AE5" s="62">
        <f>IF(เวลาเรียน!AL5=0,0,1)</f>
        <v>0</v>
      </c>
      <c r="AF5" s="60">
        <f>IF(เวลาเรียน!AM5=0,0,1)</f>
        <v>0</v>
      </c>
      <c r="AG5" s="49">
        <f>IF(เวลาเรียน!AN5=0,0,1)</f>
        <v>0</v>
      </c>
      <c r="AH5" s="61">
        <f>IF(เวลาเรียน!AO5=0,0,1)</f>
        <v>0</v>
      </c>
      <c r="AI5" s="49">
        <f>IF(เวลาเรียน!AP5=0,0,1)</f>
        <v>0</v>
      </c>
      <c r="AJ5" s="62">
        <f>IF(เวลาเรียน!AQ5=0,0,1)</f>
        <v>0</v>
      </c>
      <c r="AK5" s="60">
        <f>IF(เวลาเรียน!AR5=0,0,1)</f>
        <v>0</v>
      </c>
      <c r="AL5" s="49">
        <f>IF(เวลาเรียน!AS5=0,0,1)</f>
        <v>0</v>
      </c>
      <c r="AM5" s="61">
        <f>IF(เวลาเรียน!AT5=0,0,1)</f>
        <v>0</v>
      </c>
      <c r="AN5" s="49">
        <f>IF(เวลาเรียน!AU5=0,0,1)</f>
        <v>0</v>
      </c>
      <c r="AO5" s="62">
        <f>IF(เวลาเรียน!AV5=0,0,1)</f>
        <v>0</v>
      </c>
      <c r="AP5" s="60">
        <f>IF(เวลาเรียน!AW5=0,0,1)</f>
        <v>0</v>
      </c>
      <c r="AQ5" s="49">
        <f>IF(เวลาเรียน!AX5=0,0,1)</f>
        <v>0</v>
      </c>
      <c r="AR5" s="61">
        <f>IF(เวลาเรียน!AY5=0,0,1)</f>
        <v>0</v>
      </c>
      <c r="AS5" s="49">
        <f>IF(เวลาเรียน!AZ5=0,0,1)</f>
        <v>0</v>
      </c>
      <c r="AT5" s="62">
        <f>IF(เวลาเรียน!BA5=0,0,1)</f>
        <v>0</v>
      </c>
      <c r="AU5" s="60">
        <f>IF(เวลาเรียน!BB5=0,0,1)</f>
        <v>0</v>
      </c>
      <c r="AV5" s="49">
        <f>IF(เวลาเรียน!BC5=0,0,1)</f>
        <v>0</v>
      </c>
      <c r="AW5" s="61">
        <f>IF(เวลาเรียน!BD5=0,0,1)</f>
        <v>0</v>
      </c>
      <c r="AX5" s="49">
        <f>IF(เวลาเรียน!BE5=0,0,1)</f>
        <v>0</v>
      </c>
      <c r="AY5" s="62">
        <f>IF(เวลาเรียน!BF5=0,0,1)</f>
        <v>0</v>
      </c>
      <c r="AZ5" s="60">
        <f>IF(เวลาเรียน!BG5=0,0,1)</f>
        <v>0</v>
      </c>
      <c r="BA5" s="49">
        <f>IF(เวลาเรียน!BH5=0,0,1)</f>
        <v>0</v>
      </c>
      <c r="BB5" s="61">
        <f>IF(เวลาเรียน!BI5=0,0,1)</f>
        <v>0</v>
      </c>
      <c r="BC5" s="49">
        <f>IF(เวลาเรียน!BJ5=0,0,1)</f>
        <v>0</v>
      </c>
      <c r="BD5" s="62">
        <f>IF(เวลาเรียน!BK5=0,0,1)</f>
        <v>0</v>
      </c>
      <c r="BE5" s="60">
        <f>IF(เวลาเรียน!BL5=0,0,1)</f>
        <v>0</v>
      </c>
      <c r="BF5" s="49">
        <f>IF(เวลาเรียน!BM5=0,0,1)</f>
        <v>0</v>
      </c>
      <c r="BG5" s="61">
        <f>IF(เวลาเรียน!BN5=0,0,1)</f>
        <v>0</v>
      </c>
      <c r="BH5" s="49">
        <f>IF(เวลาเรียน!BO5=0,0,1)</f>
        <v>0</v>
      </c>
      <c r="BI5" s="62">
        <f>IF(เวลาเรียน!BP5=0,0,1)</f>
        <v>0</v>
      </c>
      <c r="BJ5" s="60">
        <f>IF(เวลาเรียน!BQ5=0,0,1)</f>
        <v>0</v>
      </c>
      <c r="BK5" s="49">
        <f>IF(เวลาเรียน!BR5=0,0,1)</f>
        <v>0</v>
      </c>
      <c r="BL5" s="61">
        <f>IF(เวลาเรียน!BS5=0,0,1)</f>
        <v>0</v>
      </c>
      <c r="BM5" s="49">
        <f>IF(เวลาเรียน!BT5=0,0,1)</f>
        <v>0</v>
      </c>
      <c r="BN5" s="62">
        <f>IF(เวลาเรียน!BU5=0,0,1)</f>
        <v>0</v>
      </c>
      <c r="BO5" s="60">
        <f>IF(เวลาเรียน!BV5=0,0,1)</f>
        <v>0</v>
      </c>
      <c r="BP5" s="49">
        <f>IF(เวลาเรียน!BW5=0,0,1)</f>
        <v>0</v>
      </c>
      <c r="BQ5" s="61">
        <f>IF(เวลาเรียน!BX5=0,0,1)</f>
        <v>0</v>
      </c>
      <c r="BR5" s="49">
        <f>IF(เวลาเรียน!BY5=0,0,1)</f>
        <v>0</v>
      </c>
      <c r="BS5" s="723">
        <f>IF(เวลาเรียน!BZ5=0,0,1)</f>
        <v>0</v>
      </c>
      <c r="BT5" s="60">
        <f>IF(เวลาเรียน!CB5=0,0,1)</f>
        <v>0</v>
      </c>
      <c r="BU5" s="49">
        <f>IF(เวลาเรียน!CC5=0,0,1)</f>
        <v>0</v>
      </c>
      <c r="BV5" s="61">
        <f>IF(เวลาเรียน!CD5=0,0,1)</f>
        <v>0</v>
      </c>
      <c r="BW5" s="49">
        <f>IF(เวลาเรียน!CE5=0,0,1)</f>
        <v>0</v>
      </c>
      <c r="BX5" s="62">
        <f>IF(เวลาเรียน!CF5=0,0,1)</f>
        <v>0</v>
      </c>
      <c r="BY5" s="60">
        <f>IF(เวลาเรียน!CG5=0,0,1)</f>
        <v>0</v>
      </c>
      <c r="BZ5" s="49">
        <f>IF(เวลาเรียน!CH5=0,0,1)</f>
        <v>0</v>
      </c>
      <c r="CA5" s="61">
        <f>IF(เวลาเรียน!CI5=0,0,1)</f>
        <v>0</v>
      </c>
      <c r="CB5" s="49">
        <f>IF(เวลาเรียน!CJ5=0,0,1)</f>
        <v>0</v>
      </c>
      <c r="CC5" s="62">
        <f>IF(เวลาเรียน!CK5=0,0,1)</f>
        <v>0</v>
      </c>
      <c r="CD5" s="60">
        <f>IF(เวลาเรียน!CL5=0,0,1)</f>
        <v>0</v>
      </c>
      <c r="CE5" s="49">
        <f>IF(เวลาเรียน!CM5=0,0,1)</f>
        <v>0</v>
      </c>
      <c r="CF5" s="61">
        <f>IF(เวลาเรียน!CN5=0,0,1)</f>
        <v>0</v>
      </c>
      <c r="CG5" s="49">
        <f>IF(เวลาเรียน!CO5=0,0,1)</f>
        <v>0</v>
      </c>
      <c r="CH5" s="62">
        <f>IF(เวลาเรียน!CP5=0,0,1)</f>
        <v>0</v>
      </c>
      <c r="CI5" s="60">
        <f>IF(เวลาเรียน!CQ5=0,0,1)</f>
        <v>0</v>
      </c>
      <c r="CJ5" s="49">
        <f>IF(เวลาเรียน!CR5=0,0,1)</f>
        <v>0</v>
      </c>
      <c r="CK5" s="61">
        <f>IF(เวลาเรียน!CS5=0,0,1)</f>
        <v>0</v>
      </c>
      <c r="CL5" s="49">
        <f>IF(เวลาเรียน!CT5=0,0,1)</f>
        <v>0</v>
      </c>
      <c r="CM5" s="62">
        <f>IF(เวลาเรียน!CU5=0,0,1)</f>
        <v>0</v>
      </c>
      <c r="CN5" s="60">
        <f>IF(เวลาเรียน!CV5=0,0,1)</f>
        <v>0</v>
      </c>
      <c r="CO5" s="49">
        <f>IF(เวลาเรียน!CW5=0,0,1)</f>
        <v>0</v>
      </c>
      <c r="CP5" s="61">
        <f>IF(เวลาเรียน!CX5=0,0,1)</f>
        <v>0</v>
      </c>
      <c r="CQ5" s="49">
        <f>IF(เวลาเรียน!CY5=0,0,1)</f>
        <v>0</v>
      </c>
      <c r="CR5" s="62">
        <f>IF(เวลาเรียน!CZ5=0,0,1)</f>
        <v>0</v>
      </c>
      <c r="CS5" s="60">
        <f>IF(เวลาเรียน!DA5=0,0,1)</f>
        <v>0</v>
      </c>
      <c r="CT5" s="49">
        <f>IF(เวลาเรียน!DB5=0,0,1)</f>
        <v>0</v>
      </c>
      <c r="CU5" s="61">
        <f>IF(เวลาเรียน!DC5=0,0,1)</f>
        <v>0</v>
      </c>
      <c r="CV5" s="49">
        <f>IF(เวลาเรียน!DD5=0,0,1)</f>
        <v>0</v>
      </c>
      <c r="CW5" s="61">
        <f>IF(เวลาเรียน!DE5=0,0,1)</f>
        <v>0</v>
      </c>
      <c r="CX5" s="1170"/>
      <c r="CZ5" s="14" t="s">
        <v>130</v>
      </c>
      <c r="DA5" s="14">
        <f>SUM(ตัวชี้วัด!C5,ตัวชี้วัด!F5,ตัวชี้วัด!I5,ตัวชี้วัด!L5,ตัวชี้วัด!O5,ตัวชี้วัด!S5,ตัวชี้วัด!V5,ตัวชี้วัด!Y5)</f>
        <v>0</v>
      </c>
      <c r="DB5" s="14">
        <f>SUM(ตัวชี้วัด!AB5,ตัวชี้วัด!AE5,ตัวชี้วัด!AK5,ตัวชี้วัด!AN5,ตัวชี้วัด!AQ5,ตัวชี้วัด!AT5,ตัวชี้วัด!AW5,ตัวชี้วัด!BA5)</f>
        <v>0</v>
      </c>
      <c r="DC5" s="14">
        <f>SUM(ตัวชี้วัด!BD5,ตัวชี้วัด!BG5,ตัวชี้วัด!BJ5,ตัวชี้วัด!BM5,ตัวชี้วัด!BS5,ตัวชี้วัด!BV5,ตัวชี้วัด!BY5,ตัวชี้วัด!CB5)</f>
        <v>0</v>
      </c>
      <c r="DD5" s="14">
        <f>SUM(ตัวชี้วัด!CE5,ตัวชี้วัด!CI5,ตัวชี้วัด!CL5,ตัวชี้วัด!CO5,ตัวชี้วัด!CR5,ตัวชี้วัด!CU5,ตัวชี้วัด!DA5,ตัวชี้วัด!DD5)</f>
        <v>0</v>
      </c>
      <c r="DE5" s="14">
        <f>SUM(ตัวชี้วัด!DG5,ตัวชี้วัด!DJ5,ตัวชี้วัด!DM5,ตัวชี้วัด!DQ5,ตัวชี้วัด!DT5,ตัวชี้วัด!DW5,ตัวชี้วัด!DZ5)</f>
        <v>0</v>
      </c>
      <c r="DF5" s="14"/>
      <c r="DG5" s="82">
        <f>SUM(DA5:DF5)</f>
        <v>0</v>
      </c>
      <c r="DH5" s="50"/>
      <c r="DI5" s="14">
        <v>1</v>
      </c>
      <c r="DJ5" s="14">
        <v>2</v>
      </c>
      <c r="DK5" s="14">
        <v>3</v>
      </c>
      <c r="DL5" s="14">
        <v>4</v>
      </c>
      <c r="DM5" s="14">
        <v>5</v>
      </c>
      <c r="DN5" s="14">
        <v>6</v>
      </c>
      <c r="DO5" s="14">
        <v>7</v>
      </c>
      <c r="DP5" s="14">
        <v>8</v>
      </c>
      <c r="DQ5" s="14">
        <v>9</v>
      </c>
      <c r="DR5" s="14">
        <v>10</v>
      </c>
      <c r="DS5" s="14">
        <v>11</v>
      </c>
      <c r="DT5" s="14">
        <v>12</v>
      </c>
      <c r="DU5" s="14">
        <v>13</v>
      </c>
      <c r="DV5" s="14">
        <v>14</v>
      </c>
      <c r="DW5" s="14">
        <v>15</v>
      </c>
      <c r="DX5" s="14">
        <v>16</v>
      </c>
      <c r="DY5" s="14">
        <v>17</v>
      </c>
      <c r="DZ5" s="14">
        <v>18</v>
      </c>
      <c r="EA5" s="14">
        <v>19</v>
      </c>
      <c r="EB5" s="14">
        <v>20</v>
      </c>
      <c r="EC5" s="14">
        <v>21</v>
      </c>
      <c r="ED5" s="14">
        <v>22</v>
      </c>
      <c r="EE5" s="14">
        <v>23</v>
      </c>
      <c r="EF5" s="14">
        <v>24</v>
      </c>
      <c r="EG5" s="14">
        <v>25</v>
      </c>
      <c r="EH5" s="14">
        <v>26</v>
      </c>
      <c r="EI5" s="14">
        <v>27</v>
      </c>
      <c r="EJ5" s="14">
        <v>28</v>
      </c>
      <c r="EK5" s="14">
        <v>29</v>
      </c>
      <c r="EL5" s="14">
        <v>30</v>
      </c>
      <c r="EM5" s="14">
        <v>31</v>
      </c>
      <c r="EN5" s="14">
        <v>32</v>
      </c>
      <c r="EO5" s="14">
        <v>33</v>
      </c>
      <c r="EP5" s="14">
        <v>34</v>
      </c>
      <c r="EQ5" s="14">
        <v>35</v>
      </c>
      <c r="ER5" s="14">
        <v>36</v>
      </c>
      <c r="ES5" s="14">
        <v>37</v>
      </c>
      <c r="ET5" s="14">
        <v>38</v>
      </c>
      <c r="EU5" s="14">
        <v>39</v>
      </c>
      <c r="EV5" s="82"/>
      <c r="EX5" s="86"/>
      <c r="EY5" s="1161" t="s">
        <v>46</v>
      </c>
      <c r="EZ5" s="1161"/>
      <c r="FA5" s="1161"/>
      <c r="FB5" s="1161"/>
      <c r="FC5" s="1161"/>
      <c r="FD5" s="1161" t="s">
        <v>52</v>
      </c>
      <c r="FE5" s="1161"/>
      <c r="FF5" s="1161"/>
      <c r="FG5" s="1161" t="s">
        <v>61</v>
      </c>
      <c r="FH5" s="1161"/>
      <c r="FI5" s="1161"/>
      <c r="FJ5" s="1161" t="s">
        <v>66</v>
      </c>
      <c r="FK5" s="1161"/>
      <c r="FL5" s="1161"/>
      <c r="FM5" s="1161" t="s">
        <v>78</v>
      </c>
      <c r="FN5" s="1161"/>
      <c r="FO5" s="1161"/>
      <c r="FP5" s="1161" t="s">
        <v>74</v>
      </c>
      <c r="FQ5" s="1161"/>
      <c r="FR5" s="1161"/>
      <c r="FS5" s="1161"/>
      <c r="FT5" s="1161" t="s">
        <v>67</v>
      </c>
      <c r="FU5" s="1161"/>
      <c r="FV5" s="1161"/>
      <c r="FW5" s="31"/>
      <c r="FX5" s="1161" t="s">
        <v>158</v>
      </c>
      <c r="FY5" s="1161"/>
      <c r="FZ5" s="1161"/>
      <c r="GA5" s="1161"/>
      <c r="GB5" s="1161"/>
      <c r="GC5" s="1161"/>
      <c r="GD5" s="1161"/>
      <c r="GE5" s="1161"/>
      <c r="GF5" s="1161"/>
      <c r="GG5" s="1161"/>
      <c r="GH5" s="31"/>
      <c r="GI5" s="7"/>
      <c r="GJ5" s="1165"/>
      <c r="GK5" s="450" t="s">
        <v>497</v>
      </c>
      <c r="GL5" s="450" t="s">
        <v>496</v>
      </c>
      <c r="GM5" s="450" t="s">
        <v>498</v>
      </c>
      <c r="GN5" s="450" t="s">
        <v>499</v>
      </c>
      <c r="GO5" s="450" t="s">
        <v>500</v>
      </c>
      <c r="GP5" s="450" t="s">
        <v>501</v>
      </c>
      <c r="GQ5" s="450" t="s">
        <v>502</v>
      </c>
      <c r="GR5" s="450" t="s">
        <v>503</v>
      </c>
      <c r="GS5" s="450" t="s">
        <v>11</v>
      </c>
      <c r="GT5" s="450" t="s">
        <v>12</v>
      </c>
      <c r="GU5" s="450">
        <v>3</v>
      </c>
      <c r="GV5" s="450">
        <v>2</v>
      </c>
      <c r="GW5" s="450">
        <v>1</v>
      </c>
      <c r="GX5" s="450">
        <v>0</v>
      </c>
      <c r="GY5" s="450">
        <v>3</v>
      </c>
      <c r="GZ5" s="450">
        <v>2</v>
      </c>
      <c r="HA5" s="450">
        <v>1</v>
      </c>
      <c r="HB5" s="451">
        <v>0</v>
      </c>
      <c r="HC5" s="20">
        <v>3</v>
      </c>
      <c r="HD5" s="20">
        <v>2</v>
      </c>
      <c r="HE5" s="20">
        <v>1</v>
      </c>
      <c r="HF5" s="79">
        <v>0</v>
      </c>
      <c r="HG5" s="50"/>
      <c r="HH5" s="96" t="e">
        <f>IF(เวลาเรียน!C6=0," ",SUM(ผลการเรียน!BB5:BB54)/ลับ!GJ56)</f>
        <v>#DIV/0!</v>
      </c>
      <c r="HI5" s="50"/>
      <c r="HJ5" s="50"/>
      <c r="HK5" s="50"/>
      <c r="HL5" s="50"/>
      <c r="HM5" s="50"/>
      <c r="HN5" s="50"/>
    </row>
    <row r="6" spans="1:222" ht="21">
      <c r="A6" s="28">
        <v>1</v>
      </c>
      <c r="B6" s="63">
        <f>IF(ลับ!B$3=0,0,IF(เวลาเรียน!G6="/",ลับ!B$3,0))</f>
        <v>0</v>
      </c>
      <c r="C6" s="63">
        <f>IF(ลับ!C$3=0,0,IF(เวลาเรียน!H6="/",ลับ!C$3,0))</f>
        <v>0</v>
      </c>
      <c r="D6" s="63">
        <f>IF(ลับ!D$3=0,0,IF(เวลาเรียน!I6="/",ลับ!D$3,0))</f>
        <v>0</v>
      </c>
      <c r="E6" s="63">
        <f>IF(ลับ!E$3=0,0,IF(เวลาเรียน!J6="/",ลับ!E$3,0))</f>
        <v>0</v>
      </c>
      <c r="F6" s="63">
        <f>IF(ลับ!F$3=0,0,IF(เวลาเรียน!K6="/",ลับ!F$3,0))</f>
        <v>0</v>
      </c>
      <c r="G6" s="63">
        <f>IF(ลับ!G$3=0,0,IF(เวลาเรียน!L6="/",ลับ!G$3,0))</f>
        <v>0</v>
      </c>
      <c r="H6" s="63">
        <f>IF(ลับ!H$3=0,0,IF(เวลาเรียน!M6="/",ลับ!H$3,0))</f>
        <v>0</v>
      </c>
      <c r="I6" s="63">
        <f>IF(ลับ!I$3=0,0,IF(เวลาเรียน!N6="/",ลับ!I$3,0))</f>
        <v>0</v>
      </c>
      <c r="J6" s="63">
        <f>IF(ลับ!J$3=0,0,IF(เวลาเรียน!O6="/",ลับ!J$3,0))</f>
        <v>0</v>
      </c>
      <c r="K6" s="63">
        <f>IF(ลับ!K$3=0,0,IF(เวลาเรียน!P6="/",ลับ!K$3,0))</f>
        <v>0</v>
      </c>
      <c r="L6" s="63">
        <f>IF(ลับ!L$3=0,0,IF(เวลาเรียน!Q6="/",ลับ!L$3,0))</f>
        <v>0</v>
      </c>
      <c r="M6" s="63">
        <f>IF(ลับ!M$3=0,0,IF(เวลาเรียน!R6="/",ลับ!M$3,0))</f>
        <v>0</v>
      </c>
      <c r="N6" s="63">
        <f>IF(ลับ!N$3=0,0,IF(เวลาเรียน!S6="/",ลับ!N$3,0))</f>
        <v>0</v>
      </c>
      <c r="O6" s="63">
        <f>IF(ลับ!O$3=0,0,IF(เวลาเรียน!T6="/",ลับ!O$3,0))</f>
        <v>0</v>
      </c>
      <c r="P6" s="63">
        <f>IF(ลับ!P$3=0,0,IF(เวลาเรียน!U6="/",ลับ!P$3,0))</f>
        <v>0</v>
      </c>
      <c r="Q6" s="63">
        <f>IF(ลับ!Q$3=0,0,IF(เวลาเรียน!V6="/",ลับ!Q$3,0))</f>
        <v>0</v>
      </c>
      <c r="R6" s="63">
        <f>IF(ลับ!R$3=0,0,IF(เวลาเรียน!W6="/",ลับ!R$3,0))</f>
        <v>0</v>
      </c>
      <c r="S6" s="63">
        <f>IF(ลับ!S$3=0,0,IF(เวลาเรียน!X6="/",ลับ!S$3,0))</f>
        <v>0</v>
      </c>
      <c r="T6" s="63">
        <f>IF(ลับ!T$3=0,0,IF(เวลาเรียน!Y6="/",ลับ!T$3,0))</f>
        <v>0</v>
      </c>
      <c r="U6" s="63">
        <f>IF(ลับ!U$3=0,0,IF(เวลาเรียน!Z6="/",ลับ!U$3,0))</f>
        <v>0</v>
      </c>
      <c r="V6" s="63">
        <f>IF(ลับ!V$3=0,0,IF(เวลาเรียน!AA6="/",ลับ!V$3,0))</f>
        <v>0</v>
      </c>
      <c r="W6" s="63">
        <f>IF(ลับ!W$3=0,0,IF(เวลาเรียน!AB6="/",ลับ!W$3,0))</f>
        <v>0</v>
      </c>
      <c r="X6" s="63">
        <f>IF(ลับ!X$3=0,0,IF(เวลาเรียน!AC6="/",ลับ!X$3,0))</f>
        <v>0</v>
      </c>
      <c r="Y6" s="63">
        <f>IF(ลับ!Y$3=0,0,IF(เวลาเรียน!AD6="/",ลับ!Y$3,0))</f>
        <v>0</v>
      </c>
      <c r="Z6" s="724">
        <f>IF(ลับ!Z$3=0,0,IF(เวลาเรียน!AE6="/",ลับ!Z$3,0))</f>
        <v>0</v>
      </c>
      <c r="AA6" s="63">
        <f>IF(ลับ!AA$3=0,0,IF(เวลาเรียน!AH6="/",ลับ!AA$3,0))</f>
        <v>0</v>
      </c>
      <c r="AB6" s="63">
        <f>IF(ลับ!AB$3=0,0,IF(เวลาเรียน!AI6="/",ลับ!AB$3,0))</f>
        <v>0</v>
      </c>
      <c r="AC6" s="63">
        <f>IF(ลับ!AC$3=0,0,IF(เวลาเรียน!AJ6="/",ลับ!AC$3,0))</f>
        <v>0</v>
      </c>
      <c r="AD6" s="63">
        <f>IF(ลับ!AD$3=0,0,IF(เวลาเรียน!AK6="/",ลับ!AD$3,0))</f>
        <v>0</v>
      </c>
      <c r="AE6" s="63">
        <f>IF(ลับ!AE$3=0,0,IF(เวลาเรียน!AL6="/",ลับ!AE$3,0))</f>
        <v>0</v>
      </c>
      <c r="AF6" s="63">
        <f>IF(ลับ!AF$3=0,0,IF(เวลาเรียน!AM6="/",ลับ!AF$3,0))</f>
        <v>0</v>
      </c>
      <c r="AG6" s="63">
        <f>IF(ลับ!AG$3=0,0,IF(เวลาเรียน!AN6="/",ลับ!AG$3,0))</f>
        <v>0</v>
      </c>
      <c r="AH6" s="63">
        <f>IF(ลับ!AH$3=0,0,IF(เวลาเรียน!AO6="/",ลับ!AH$3,0))</f>
        <v>0</v>
      </c>
      <c r="AI6" s="63">
        <f>IF(ลับ!AI$3=0,0,IF(เวลาเรียน!AP6="/",ลับ!AI$3,0))</f>
        <v>0</v>
      </c>
      <c r="AJ6" s="63">
        <f>IF(ลับ!AJ$3=0,0,IF(เวลาเรียน!AQ6="/",ลับ!AJ$3,0))</f>
        <v>0</v>
      </c>
      <c r="AK6" s="63">
        <f>IF(ลับ!AK$3=0,0,IF(เวลาเรียน!AR6="/",ลับ!AK$3,0))</f>
        <v>0</v>
      </c>
      <c r="AL6" s="63">
        <f>IF(ลับ!AL$3=0,0,IF(เวลาเรียน!AS6="/",ลับ!AL$3,0))</f>
        <v>0</v>
      </c>
      <c r="AM6" s="63">
        <f>IF(ลับ!AM$3=0,0,IF(เวลาเรียน!AT6="/",ลับ!AM$3,0))</f>
        <v>0</v>
      </c>
      <c r="AN6" s="63">
        <f>IF(ลับ!AN$3=0,0,IF(เวลาเรียน!AU6="/",ลับ!AN$3,0))</f>
        <v>0</v>
      </c>
      <c r="AO6" s="63">
        <f>IF(ลับ!AO$3=0,0,IF(เวลาเรียน!AV6="/",ลับ!AO$3,0))</f>
        <v>0</v>
      </c>
      <c r="AP6" s="63">
        <f>IF(ลับ!AP$3=0,0,IF(เวลาเรียน!AW6="/",ลับ!AP$3,0))</f>
        <v>0</v>
      </c>
      <c r="AQ6" s="63">
        <f>IF(ลับ!AQ$3=0,0,IF(เวลาเรียน!AX6="/",ลับ!AQ$3,0))</f>
        <v>0</v>
      </c>
      <c r="AR6" s="63">
        <f>IF(ลับ!AR$3=0,0,IF(เวลาเรียน!AY6="/",ลับ!AR$3,0))</f>
        <v>0</v>
      </c>
      <c r="AS6" s="63">
        <f>IF(ลับ!AS$3=0,0,IF(เวลาเรียน!AZ6="/",ลับ!AS$3,0))</f>
        <v>0</v>
      </c>
      <c r="AT6" s="63">
        <f>IF(ลับ!AT$3=0,0,IF(เวลาเรียน!BA6="/",ลับ!AT$3,0))</f>
        <v>0</v>
      </c>
      <c r="AU6" s="63">
        <f>IF(ลับ!AU$3=0,0,IF(เวลาเรียน!BB6="/",ลับ!AU$3,0))</f>
        <v>0</v>
      </c>
      <c r="AV6" s="63">
        <f>IF(ลับ!AV$3=0,0,IF(เวลาเรียน!BC6="/",ลับ!AV$3,0))</f>
        <v>0</v>
      </c>
      <c r="AW6" s="63">
        <f>IF(ลับ!AW$3=0,0,IF(เวลาเรียน!BD6="/",ลับ!AW$3,0))</f>
        <v>0</v>
      </c>
      <c r="AX6" s="63">
        <f>IF(ลับ!AX$3=0,0,IF(เวลาเรียน!BE6="/",ลับ!AX$3,0))</f>
        <v>0</v>
      </c>
      <c r="AY6" s="63">
        <f>IF(ลับ!AY$3=0,0,IF(เวลาเรียน!BF6="/",ลับ!AY$3,0))</f>
        <v>0</v>
      </c>
      <c r="AZ6" s="63">
        <f>IF(ลับ!AZ$3=0,0,IF(เวลาเรียน!BG6="/",ลับ!AZ$3,0))</f>
        <v>0</v>
      </c>
      <c r="BA6" s="63">
        <f>IF(ลับ!BA$3=0,0,IF(เวลาเรียน!BH6="/",ลับ!BA$3,0))</f>
        <v>0</v>
      </c>
      <c r="BB6" s="63">
        <f>IF(ลับ!BB$3=0,0,IF(เวลาเรียน!BI6="/",ลับ!BB$3,0))</f>
        <v>0</v>
      </c>
      <c r="BC6" s="63">
        <f>IF(ลับ!BC$3=0,0,IF(เวลาเรียน!BJ6="/",ลับ!BC$3,0))</f>
        <v>0</v>
      </c>
      <c r="BD6" s="63">
        <f>IF(ลับ!BD$3=0,0,IF(เวลาเรียน!BK6="/",ลับ!BD$3,0))</f>
        <v>0</v>
      </c>
      <c r="BE6" s="63">
        <f>IF(ลับ!BE$3=0,0,IF(เวลาเรียน!BL6="/",ลับ!BE$3,0))</f>
        <v>0</v>
      </c>
      <c r="BF6" s="63">
        <f>IF(ลับ!BF$3=0,0,IF(เวลาเรียน!BM6="/",ลับ!BF$3,0))</f>
        <v>0</v>
      </c>
      <c r="BG6" s="63">
        <f>IF(ลับ!BG$3=0,0,IF(เวลาเรียน!BN6="/",ลับ!BG$3,0))</f>
        <v>0</v>
      </c>
      <c r="BH6" s="63">
        <f>IF(ลับ!BH$3=0,0,IF(เวลาเรียน!BO6="/",ลับ!BH$3,0))</f>
        <v>0</v>
      </c>
      <c r="BI6" s="63">
        <f>IF(ลับ!BI$3=0,0,IF(เวลาเรียน!BP6="/",ลับ!BI$3,0))</f>
        <v>0</v>
      </c>
      <c r="BJ6" s="63">
        <f>IF(ลับ!BJ$3=0,0,IF(เวลาเรียน!BQ6="/",ลับ!BJ$3,0))</f>
        <v>0</v>
      </c>
      <c r="BK6" s="63">
        <f>IF(ลับ!BK$3=0,0,IF(เวลาเรียน!BR6="/",ลับ!BK$3,0))</f>
        <v>0</v>
      </c>
      <c r="BL6" s="63">
        <f>IF(ลับ!BL$3=0,0,IF(เวลาเรียน!BS6="/",ลับ!BL$3,0))</f>
        <v>0</v>
      </c>
      <c r="BM6" s="63">
        <f>IF(ลับ!BM$3=0,0,IF(เวลาเรียน!BT6="/",ลับ!BM$3,0))</f>
        <v>0</v>
      </c>
      <c r="BN6" s="63">
        <f>IF(ลับ!BN$3=0,0,IF(เวลาเรียน!BU6="/",ลับ!BN$3,0))</f>
        <v>0</v>
      </c>
      <c r="BO6" s="63">
        <f>IF(ลับ!BO$3=0,0,IF(เวลาเรียน!BV6="/",ลับ!BO$3,0))</f>
        <v>0</v>
      </c>
      <c r="BP6" s="63">
        <f>IF(ลับ!BP$3=0,0,IF(เวลาเรียน!BW6="/",ลับ!BP$3,0))</f>
        <v>0</v>
      </c>
      <c r="BQ6" s="63">
        <f>IF(ลับ!BQ$3=0,0,IF(เวลาเรียน!BX6="/",ลับ!BQ$3,0))</f>
        <v>0</v>
      </c>
      <c r="BR6" s="63">
        <f>IF(ลับ!BR$3=0,0,IF(เวลาเรียน!BY6="/",ลับ!BR$3,0))</f>
        <v>0</v>
      </c>
      <c r="BS6" s="724">
        <f>IF(ลับ!BS$3=0,0,IF(เวลาเรียน!BZ6="/",ลับ!BS$3,0))</f>
        <v>0</v>
      </c>
      <c r="BT6" s="63">
        <f>IF(ลับ!BT$3=0,0,IF(เวลาเรียน!CB6="/",ลับ!BT$3,0))</f>
        <v>0</v>
      </c>
      <c r="BU6" s="63">
        <f>IF(ลับ!BU$3=0,0,IF(เวลาเรียน!CC6="/",ลับ!BU$3,0))</f>
        <v>0</v>
      </c>
      <c r="BV6" s="63">
        <f>IF(ลับ!BV$3=0,0,IF(เวลาเรียน!CD6="/",ลับ!BV$3,0))</f>
        <v>0</v>
      </c>
      <c r="BW6" s="63">
        <f>IF(ลับ!BW$3=0,0,IF(เวลาเรียน!CE6="/",ลับ!BW$3,0))</f>
        <v>0</v>
      </c>
      <c r="BX6" s="63">
        <f>IF(ลับ!BX$3=0,0,IF(เวลาเรียน!CF6="/",ลับ!BX$3,0))</f>
        <v>0</v>
      </c>
      <c r="BY6" s="63">
        <f>IF(ลับ!BY$3=0,0,IF(เวลาเรียน!CG6="/",ลับ!BY$3,0))</f>
        <v>0</v>
      </c>
      <c r="BZ6" s="63">
        <f>IF(ลับ!BZ$3=0,0,IF(เวลาเรียน!CH6="/",ลับ!BZ$3,0))</f>
        <v>0</v>
      </c>
      <c r="CA6" s="63">
        <f>IF(ลับ!CA$3=0,0,IF(เวลาเรียน!CI6="/",ลับ!CA$3,0))</f>
        <v>0</v>
      </c>
      <c r="CB6" s="63">
        <f>IF(ลับ!CB$3=0,0,IF(เวลาเรียน!CJ6="/",ลับ!CB$3,0))</f>
        <v>0</v>
      </c>
      <c r="CC6" s="63">
        <f>IF(ลับ!CC$3=0,0,IF(เวลาเรียน!CK6="/",ลับ!CC$3,0))</f>
        <v>0</v>
      </c>
      <c r="CD6" s="63">
        <f>IF(ลับ!CD$3=0,0,IF(เวลาเรียน!CL6="/",ลับ!CD$3,0))</f>
        <v>0</v>
      </c>
      <c r="CE6" s="63">
        <f>IF(ลับ!CE$3=0,0,IF(เวลาเรียน!CM6="/",ลับ!CE$3,0))</f>
        <v>0</v>
      </c>
      <c r="CF6" s="63">
        <f>IF(ลับ!CF$3=0,0,IF(เวลาเรียน!CN6="/",ลับ!CF$3,0))</f>
        <v>0</v>
      </c>
      <c r="CG6" s="63">
        <f>IF(ลับ!CG$3=0,0,IF(เวลาเรียน!CO6="/",ลับ!CG$3,0))</f>
        <v>0</v>
      </c>
      <c r="CH6" s="63">
        <f>IF(ลับ!CH$3=0,0,IF(เวลาเรียน!CP6="/",ลับ!CH$3,0))</f>
        <v>0</v>
      </c>
      <c r="CI6" s="63">
        <f>IF(ลับ!CI$3=0,0,IF(เวลาเรียน!CQ6="/",ลับ!CI$3,0))</f>
        <v>0</v>
      </c>
      <c r="CJ6" s="63">
        <f>IF(ลับ!CJ$3=0,0,IF(เวลาเรียน!CR6="/",ลับ!CJ$3,0))</f>
        <v>0</v>
      </c>
      <c r="CK6" s="63">
        <f>IF(ลับ!CK$3=0,0,IF(เวลาเรียน!CS6="/",ลับ!CK$3,0))</f>
        <v>0</v>
      </c>
      <c r="CL6" s="63">
        <f>IF(ลับ!CL$3=0,0,IF(เวลาเรียน!CT6="/",ลับ!CL$3,0))</f>
        <v>0</v>
      </c>
      <c r="CM6" s="63">
        <f>IF(ลับ!CM$3=0,0,IF(เวลาเรียน!CU6="/",ลับ!CM$3,0))</f>
        <v>0</v>
      </c>
      <c r="CN6" s="63">
        <f>IF(ลับ!CN$3=0,0,IF(เวลาเรียน!CV6="/",ลับ!CN$3,0))</f>
        <v>0</v>
      </c>
      <c r="CO6" s="63">
        <f>IF(ลับ!CO$3=0,0,IF(เวลาเรียน!CW6="/",ลับ!CO$3,0))</f>
        <v>0</v>
      </c>
      <c r="CP6" s="63">
        <f>IF(ลับ!CP$3=0,0,IF(เวลาเรียน!CX6="/",ลับ!CP$3,0))</f>
        <v>0</v>
      </c>
      <c r="CQ6" s="63">
        <f>IF(ลับ!CQ$3=0,0,IF(เวลาเรียน!CY6="/",ลับ!CQ$3,0))</f>
        <v>0</v>
      </c>
      <c r="CR6" s="63">
        <f>IF(ลับ!CR$3=0,0,IF(เวลาเรียน!CZ6="/",ลับ!CR$3,0))</f>
        <v>0</v>
      </c>
      <c r="CS6" s="63">
        <f>IF(ลับ!CS$3=0,0,IF(เวลาเรียน!DA6="/",ลับ!CS$3,0))</f>
        <v>0</v>
      </c>
      <c r="CT6" s="63">
        <f>IF(ลับ!CT$3=0,0,IF(เวลาเรียน!DB6="/",ลับ!CT$3,0))</f>
        <v>0</v>
      </c>
      <c r="CU6" s="63">
        <f>IF(ลับ!CU$3=0,0,IF(เวลาเรียน!DC6="/",ลับ!CU$3,0))</f>
        <v>0</v>
      </c>
      <c r="CV6" s="63">
        <f>IF(ลับ!CV$3=0,0,IF(เวลาเรียน!DD6="/",ลับ!CV$3,0))</f>
        <v>0</v>
      </c>
      <c r="CW6" s="64">
        <f>IF(ลับ!CW$3=0,0,IF(เวลาเรียน!DE6="/",ลับ!CW$3,0))</f>
        <v>0</v>
      </c>
      <c r="CX6" s="84">
        <f>SUM(B6:CW6)</f>
        <v>0</v>
      </c>
      <c r="CZ6" s="15">
        <v>1</v>
      </c>
      <c r="DA6" s="15">
        <f>IF(ตัวชี้วัด!C6="ร",ตัวชี้วัด!C6,IF(ตัวชี้วัด!F6="ร",ตัวชี้วัด!F6,IF(ตัวชี้วัด!I6="ร",ตัวชี้วัด!I6,IF(ตัวชี้วัด!L6="ร",ตัวชี้วัด!L6,IF(ตัวชี้วัด!O6="ร",ตัวชี้วัด!O6,IF(ตัวชี้วัด!S6="ร",ตัวชี้วัด!S6,IF(ตัวชี้วัด!V6="ร",ตัวชี้วัด!V6,SUM(ตัวชี้วัด!C6,ตัวชี้วัด!F6,ตัวชี้วัด!I6,ตัวชี้วัด!L6,ตัวชี้วัด!O6,ตัวชี้วัด!S6,ตัวชี้วัด!V6))))))))</f>
        <v>0</v>
      </c>
      <c r="DB6" s="15">
        <f>IF(ตัวชี้วัด!Y6="ร",ตัวชี้วัด!Y6,IF(ตัวชี้วัด!AB6="ร",ตัวชี้วัด!AB6,IF(ตัวชี้วัด!AE6="ร",ตัวชี้วัด!AE6,IF(ตัวชี้วัด!AK6="ร",ตัวชี้วัด!AK6,IF(ตัวชี้วัด!AN6="ร",ตัวชี้วัด!AN6,IF(ตัวชี้วัด!AQ6="ร",ตัวชี้วัด!AQ6,IF(ตัวชี้วัด!AT6="ร",ตัวชี้วัด!AT6,SUM(ตัวชี้วัด!Y6,ตัวชี้วัด!AB6,ตัวชี้วัด!AE6,ตัวชี้วัด!AK6,ตัวชี้วัด!AN6,ตัวชี้วัด!AQ6,ตัวชี้วัด!AT6))))))))</f>
        <v>0</v>
      </c>
      <c r="DC6" s="15">
        <f>IF(ตัวชี้วัด!AW6="ร",ตัวชี้วัด!AW6,IF(ตัวชี้วัด!BA6="ร",ตัวชี้วัด!BA6,IF(ตัวชี้วัด!BD6="ร",ตัวชี้วัด!BD6,IF(ตัวชี้วัด!BG6="ร",ตัวชี้วัด!BG6,IF(ตัวชี้วัด!BJ6="ร",ตัวชี้วัด!BJ6,IF(ตัวชี้วัด!BM6="ร",ตัวชี้วัด!BM6,IF(ตัวชี้วัด!BS6="ร",ตัวชี้วัด!BS6,SUM(ตัวชี้วัด!AW6,ตัวชี้วัด!BA6,ตัวชี้วัด!BD6,ตัวชี้วัด!BG6,ตัวชี้วัด!BJ6,ตัวชี้วัด!BM6,ตัวชี้วัด!BS6))))))))</f>
        <v>0</v>
      </c>
      <c r="DD6" s="15">
        <f>IF(ตัวชี้วัด!BV6="ร",ตัวชี้วัด!BV6,IF(ตัวชี้วัด!BY6="ร",ตัวชี้วัด!BY6,IF(ตัวชี้วัด!CB6="ร",ตัวชี้วัด!CB6,IF(ตัวชี้วัด!CE6="ร",ตัวชี้วัด!CE6,IF(ตัวชี้วัด!CI6="ร",ตัวชี้วัด!CI6,IF(ตัวชี้วัด!CL6="ร",ตัวชี้วัด!CL6,IF(ตัวชี้วัด!CO6="ร",ตัวชี้วัด!CO6,SUM(ตัวชี้วัด!BV6,ตัวชี้วัด!BY6,ตัวชี้วัด!CB6,ตัวชี้วัด!CE6,ตัวชี้วัด!CI6,ตัวชี้วัด!CL6,ตัวชี้วัด!CO6))))))))</f>
        <v>0</v>
      </c>
      <c r="DE6" s="15">
        <f>IF(ตัวชี้วัด!CR6="ร",ตัวชี้วัด!CR6,IF(ตัวชี้วัด!CU6="ร",ตัวชี้วัด!CU6,IF(ตัวชี้วัด!DA6="ร",ตัวชี้วัด!DA6,IF(ตัวชี้วัด!DD6="ร",ตัวชี้วัด!DD6,IF(ตัวชี้วัด!DG6="ร",ตัวชี้วัด!DG6,IF(ตัวชี้วัด!DJ6="ร",ตัวชี้วัด!DJ6,IF(ตัวชี้วัด!DM6="ร",ตัวชี้วัด!DM6,SUM(ตัวชี้วัด!CR6,ตัวชี้วัด!CU6,ตัวชี้วัด!DA6,ตัวชี้วัด!DD6,ตัวชี้วัด!DG6,ตัวชี้วัด!DJ6,ตัวชี้วัด!DM6))))))))</f>
        <v>0</v>
      </c>
      <c r="DF6" s="15">
        <f>IF(ตัวชี้วัด!DQ6="ร",ตัวชี้วัด!DQ6,IF(ตัวชี้วัด!DT6="ร",ตัวชี้วัด!DT6,IF(ตัวชี้วัด!DW6="ร",ตัวชี้วัด!DW6,IF(ตัวชี้วัด!DZ6="ร",ตัวชี้วัด!DZ6,SUM(ตัวชี้วัด!DQ6,ตัวชี้วัด!DT6,ตัวชี้วัด!DW6,ตัวชี้วัด!DZ6)))))</f>
        <v>0</v>
      </c>
      <c r="DG6" s="83">
        <f>IF(DA6="ร",DA6,IF(DB6="ร",DB6,IF(DC6="ร",DC6,IF(DD6="ร",DD6,IF(DE6="ร",DE6,IF(DF6="ร",DF6,SUM(DA6:DF6)))))))</f>
        <v>0</v>
      </c>
      <c r="DH6" s="50"/>
      <c r="DI6" s="15">
        <f>IF(ตัวชี้วัด!D6="/",1,0)</f>
        <v>0</v>
      </c>
      <c r="DJ6" s="15">
        <f>IF(ตัวชี้วัด!G6="/",1,0)</f>
        <v>0</v>
      </c>
      <c r="DK6" s="15">
        <f>IF(ตัวชี้วัด!J6="/",1,0)</f>
        <v>0</v>
      </c>
      <c r="DL6" s="15">
        <f>IF(ตัวชี้วัด!M6="/",1,0)</f>
        <v>0</v>
      </c>
      <c r="DM6" s="15">
        <f>IF(ตัวชี้วัด!P6="/",1,0)</f>
        <v>0</v>
      </c>
      <c r="DN6" s="15">
        <f>IF(ตัวชี้วัด!T6="/",1,0)</f>
        <v>0</v>
      </c>
      <c r="DO6" s="15">
        <f>IF(ตัวชี้วัด!W6="/",1,0)</f>
        <v>0</v>
      </c>
      <c r="DP6" s="15">
        <f>IF(ตัวชี้วัด!Z6="/",1,0)</f>
        <v>0</v>
      </c>
      <c r="DQ6" s="15">
        <f>IF(ตัวชี้วัด!AC6="/",1,0)</f>
        <v>0</v>
      </c>
      <c r="DR6" s="15">
        <f>IF(ตัวชี้วัด!AF6="/",1,0)</f>
        <v>0</v>
      </c>
      <c r="DS6" s="15">
        <f>IF(ตัวชี้วัด!AL6="/",1,0)</f>
        <v>0</v>
      </c>
      <c r="DT6" s="15">
        <f>IF(ตัวชี้วัด!AO6="/",1,0)</f>
        <v>0</v>
      </c>
      <c r="DU6" s="15">
        <f>IF(ตัวชี้วัด!AR6="/",1,0)</f>
        <v>0</v>
      </c>
      <c r="DV6" s="15">
        <f>IF(ตัวชี้วัด!AU6="/",1,0)</f>
        <v>0</v>
      </c>
      <c r="DW6" s="15">
        <f>IF(ตัวชี้วัด!AX6="/",1,0)</f>
        <v>0</v>
      </c>
      <c r="DX6" s="15">
        <f>IF(ตัวชี้วัด!BB6="/",1,0)</f>
        <v>0</v>
      </c>
      <c r="DY6" s="15">
        <f>IF(ตัวชี้วัด!BE6="/",1,0)</f>
        <v>0</v>
      </c>
      <c r="DZ6" s="15">
        <f>IF(ตัวชี้วัด!BH6="/",1,0)</f>
        <v>0</v>
      </c>
      <c r="EA6" s="15">
        <f>IF(ตัวชี้วัด!BK6="/",1,0)</f>
        <v>0</v>
      </c>
      <c r="EB6" s="15">
        <f>IF(ตัวชี้วัด!BN6="/",1,0)</f>
        <v>0</v>
      </c>
      <c r="EC6" s="15">
        <f>IF(ตัวชี้วัด!BT6="/",1,0)</f>
        <v>0</v>
      </c>
      <c r="ED6" s="15">
        <f>IF(ตัวชี้วัด!BW6="/",1,0)</f>
        <v>0</v>
      </c>
      <c r="EE6" s="15">
        <f>IF(ตัวชี้วัด!BZ6="/",1,0)</f>
        <v>0</v>
      </c>
      <c r="EF6" s="15">
        <f>IF(ตัวชี้วัด!CC6="/",1,0)</f>
        <v>0</v>
      </c>
      <c r="EG6" s="15">
        <f>IF(ตัวชี้วัด!CF6="/",1,0)</f>
        <v>0</v>
      </c>
      <c r="EH6" s="15">
        <f>IF(ตัวชี้วัด!CJ6="/",1,0)</f>
        <v>0</v>
      </c>
      <c r="EI6" s="15">
        <f>IF(ตัวชี้วัด!CM6="/",1,0)</f>
        <v>0</v>
      </c>
      <c r="EJ6" s="15">
        <f>IF(ตัวชี้วัด!CP6="/",1,0)</f>
        <v>0</v>
      </c>
      <c r="EK6" s="15">
        <f>IF(ตัวชี้วัด!CS6="/",1,0)</f>
        <v>0</v>
      </c>
      <c r="EL6" s="15">
        <f>IF(ตัวชี้วัด!CV6="/",1,0)</f>
        <v>0</v>
      </c>
      <c r="EM6" s="15">
        <f>IF(ตัวชี้วัด!DB6="/",1,0)</f>
        <v>0</v>
      </c>
      <c r="EN6" s="15">
        <f>IF(ตัวชี้วัด!DE6="/",1,0)</f>
        <v>0</v>
      </c>
      <c r="EO6" s="15">
        <f>IF(ตัวชี้วัด!DH6="/",1,0)</f>
        <v>0</v>
      </c>
      <c r="EP6" s="15">
        <f>IF(ตัวชี้วัด!DK6="/",1,0)</f>
        <v>0</v>
      </c>
      <c r="EQ6" s="15">
        <f>IF(ตัวชี้วัด!DN6="/",1,0)</f>
        <v>0</v>
      </c>
      <c r="ER6" s="15">
        <f>IF(ตัวชี้วัด!DR6="/",1,0)</f>
        <v>0</v>
      </c>
      <c r="ES6" s="15">
        <f>IF(ตัวชี้วัด!DU6="/",1,0)</f>
        <v>0</v>
      </c>
      <c r="ET6" s="15">
        <f>IF(ตัวชี้วัด!DX6="/",1,0)</f>
        <v>0</v>
      </c>
      <c r="EU6" s="15">
        <f>IF(ตัวชี้วัด!EA6="/",1,0)</f>
        <v>0</v>
      </c>
      <c r="EV6" s="83">
        <f t="shared" ref="EV6:EV37" si="3">SUM(DI6:EU6)</f>
        <v>0</v>
      </c>
      <c r="EX6" s="15">
        <v>1</v>
      </c>
      <c r="EY6" s="15">
        <f>IF(คุณลักษณะ!B6&gt;1,2,IF(คุณลักษณะ!B6=1,1,0))</f>
        <v>0</v>
      </c>
      <c r="EZ6" s="15">
        <f>IF(คุณลักษณะ!C6&gt;1,2,IF(คุณลักษณะ!C6=1,1,0))</f>
        <v>0</v>
      </c>
      <c r="FA6" s="15">
        <f>IF(คุณลักษณะ!D6&gt;1,2,IF(คุณลักษณะ!D6=1,1,0))</f>
        <v>0</v>
      </c>
      <c r="FB6" s="15">
        <f>IF(คุณลักษณะ!E6&gt;1,2,IF(คุณลักษณะ!E6=1,1,0))</f>
        <v>0</v>
      </c>
      <c r="FC6" s="83">
        <f t="shared" ref="FC6:FC37" si="4">SUM(EY6:FB6)</f>
        <v>0</v>
      </c>
      <c r="FD6" s="15">
        <f>IF(คุณลักษณะ!G6&gt;1,2,IF(คุณลักษณะ!G6=1,1,0))</f>
        <v>0</v>
      </c>
      <c r="FE6" s="15">
        <f>IF(คุณลักษณะ!H6&gt;1,2,IF(คุณลักษณะ!H6=1,1,0))</f>
        <v>0</v>
      </c>
      <c r="FF6" s="83">
        <f t="shared" ref="FF6:FF37" si="5">SUM(FD6:FE6)</f>
        <v>0</v>
      </c>
      <c r="FG6" s="15">
        <f>IF(คุณลักษณะ!O6&gt;1,2,IF(คุณลักษณะ!O6=1,1,0))</f>
        <v>0</v>
      </c>
      <c r="FH6" s="15">
        <f>IF(คุณลักษณะ!P6&gt;1,2,IF(คุณลักษณะ!P6=1,1,0))</f>
        <v>0</v>
      </c>
      <c r="FI6" s="83">
        <f t="shared" ref="FI6:FI37" si="6">SUM(FG6:FH6)</f>
        <v>0</v>
      </c>
      <c r="FJ6" s="15">
        <f>IF(คุณลักษณะ!S6&gt;1,2,IF(คุณลักษณะ!S6=1,1,0))</f>
        <v>0</v>
      </c>
      <c r="FK6" s="15">
        <f>IF(คุณลักษณะ!T6&gt;1,2,IF(คุณลักษณะ!T6=1,1,0))</f>
        <v>0</v>
      </c>
      <c r="FL6" s="83">
        <f t="shared" ref="FL6:FL37" si="7">SUM(FJ6:FK6)</f>
        <v>0</v>
      </c>
      <c r="FM6" s="15">
        <f>IF(คุณลักษณะ!V6&gt;1,2,IF(คุณลักษณะ!V6=1,1,0))</f>
        <v>0</v>
      </c>
      <c r="FN6" s="15">
        <f>IF(คุณลักษณะ!W6&gt;1,2,IF(คุณลักษณะ!W6=1,1,0))</f>
        <v>0</v>
      </c>
      <c r="FO6" s="83">
        <f t="shared" ref="FO6:FO37" si="8">SUM(FM6:FN6)</f>
        <v>0</v>
      </c>
      <c r="FP6" s="15">
        <f>IF(คุณลักษณะ!Y6&gt;1,2,IF(คุณลักษณะ!Y6=1,1,0))</f>
        <v>0</v>
      </c>
      <c r="FQ6" s="15">
        <f>IF(คุณลักษณะ!AC6&gt;1,2,IF(คุณลักษณะ!AC6=1,1,0))</f>
        <v>0</v>
      </c>
      <c r="FR6" s="15">
        <f>IF(คุณลักษณะ!AD6&gt;1,2,IF(คุณลักษณะ!AD6=1,1,0))</f>
        <v>0</v>
      </c>
      <c r="FS6" s="83">
        <f t="shared" ref="FS6:FS37" si="9">SUM(FP6:FR6)</f>
        <v>0</v>
      </c>
      <c r="FT6" s="15">
        <f>IF(คุณลักษณะ!AF6&gt;1,2,IF(คุณลักษณะ!AF6=1,1,0))</f>
        <v>0</v>
      </c>
      <c r="FU6" s="15">
        <f>IF(คุณลักษณะ!AG6&gt;1,2,IF(คุณลักษณะ!AG6=1,1,0))</f>
        <v>0</v>
      </c>
      <c r="FV6" s="83">
        <f t="shared" ref="FV6:FV37" si="10">SUM(FT6:FU6)</f>
        <v>0</v>
      </c>
      <c r="FW6" s="50"/>
      <c r="FX6" s="15">
        <f>IF(คุณลักษณะ!F6&gt;1,2,IF(คุณลักษณะ!F6=1,1,0))</f>
        <v>0</v>
      </c>
      <c r="FY6" s="15">
        <f>IF(คุณลักษณะ!I6&gt;1,2,IF(คุณลักษณะ!I6=1,1,0))</f>
        <v>0</v>
      </c>
      <c r="FZ6" s="15">
        <f>IF(คุณลักษณะ!N6&gt;1,2,IF(คุณลักษณะ!N6=1,1,0))</f>
        <v>0</v>
      </c>
      <c r="GA6" s="15">
        <f>IF(คุณลักษณะ!Q6&gt;1,2,IF(คุณลักษณะ!Q6=1,1,0))</f>
        <v>0</v>
      </c>
      <c r="GB6" s="15">
        <f>IF(คุณลักษณะ!U6&gt;1,2,IF(คุณลักษณะ!U6=1,1,0))</f>
        <v>0</v>
      </c>
      <c r="GC6" s="15">
        <f>IF(คุณลักษณะ!X6&gt;1,2,IF(คุณลักษณะ!X6=1,1,0))</f>
        <v>0</v>
      </c>
      <c r="GD6" s="15">
        <f>IF(คุณลักษณะ!AE6&gt;1,2,IF(คุณลักษณะ!AE6=1,1,0))</f>
        <v>0</v>
      </c>
      <c r="GE6" s="15">
        <f>IF(คุณลักษณะ!AH6&gt;1,2,IF(คุณลักษณะ!AH6=1,1,0))</f>
        <v>0</v>
      </c>
      <c r="GF6" s="87">
        <f>SUM(FX6:GE6)</f>
        <v>0</v>
      </c>
      <c r="GG6" s="85">
        <f>IF(คุณลักษณะ!F6=0,0,IF(คุณลักษณะ!I6=0,0,IF(คุณลักษณะ!N6=0,0,IF(คุณลักษณะ!Q6=0,0,IF(คุณลักษณะ!U6=0,0,IF(คุณลักษณะ!X6=0,0,IF(คุณลักษณะ!AE6=0,0,IF(คุณลักษณะ!AH6=0,0,GF6))))))))</f>
        <v>0</v>
      </c>
      <c r="GI6" s="21">
        <v>1</v>
      </c>
      <c r="GJ6" s="21">
        <f>IF(เวลาเรียน!C6="",0,1)</f>
        <v>0</v>
      </c>
      <c r="GK6" s="21">
        <f>IF(ผลการเรียน!$BC5=$GK$5,1,0)</f>
        <v>0</v>
      </c>
      <c r="GL6" s="446">
        <f>IF(ผลการเรียน!$BC5=$GL$5,1,0)</f>
        <v>0</v>
      </c>
      <c r="GM6" s="446">
        <f>IF(ผลการเรียน!$BC5=$GM$5,1,0)</f>
        <v>0</v>
      </c>
      <c r="GN6" s="446">
        <f>IF(ผลการเรียน!$BC5=$GN$5,1,0)</f>
        <v>0</v>
      </c>
      <c r="GO6" s="446">
        <f>IF(ผลการเรียน!$BC5=$GO$5,1,0)</f>
        <v>0</v>
      </c>
      <c r="GP6" s="446">
        <f>IF(ผลการเรียน!$BC5=$GP$5,1,0)</f>
        <v>0</v>
      </c>
      <c r="GQ6" s="446">
        <f>IF(ผลการเรียน!$BC5=$GQ$5,1,0)</f>
        <v>0</v>
      </c>
      <c r="GR6" s="446">
        <f>IF(ผลการเรียน!$BC5=$GR$5,1,0)</f>
        <v>1</v>
      </c>
      <c r="GS6" s="446">
        <f>IF(ผลการเรียน!$BC5=$GS$5,1,0)</f>
        <v>0</v>
      </c>
      <c r="GT6" s="446">
        <f>IF(ผลการเรียน!$BC5=$GT$5,1,0)</f>
        <v>0</v>
      </c>
      <c r="GU6" s="446" t="e">
        <f ca="1">IF(ผลการเรียน!$BS5=ลับ!$GU$5,1,0)</f>
        <v>#REF!</v>
      </c>
      <c r="GV6" s="446" t="e">
        <f ca="1">IF(ผลการเรียน!$BS5=ลับ!$GV$5,1,0)</f>
        <v>#REF!</v>
      </c>
      <c r="GW6" s="446" t="e">
        <f ca="1">IF(ผลการเรียน!$BS5=ลับ!$GW$5,1,0)</f>
        <v>#REF!</v>
      </c>
      <c r="GX6" s="446" t="e">
        <f ca="1">IF(ผลการเรียน!$BS5=ลับ!$GX$5,1,0)</f>
        <v>#REF!</v>
      </c>
      <c r="GY6" s="21" t="e">
        <f ca="1">IF(ผลการเรียน!$BJ5=ลับ!$GY$5,1,0)</f>
        <v>#REF!</v>
      </c>
      <c r="GZ6" s="446" t="e">
        <f ca="1">IF(ผลการเรียน!$BJ5=ลับ!$GZ$5,1,0)</f>
        <v>#REF!</v>
      </c>
      <c r="HA6" s="446" t="e">
        <f ca="1">IF(ผลการเรียน!$BJ5=ลับ!$HA$5,1,0)</f>
        <v>#REF!</v>
      </c>
      <c r="HB6" s="446" t="e">
        <f ca="1">IF(ผลการเรียน!$BJ5=ลับ!$HB$5,1,0)</f>
        <v>#REF!</v>
      </c>
      <c r="HC6" s="21">
        <f>IF(สรุปคะแนน!$Q6=3,1,0)</f>
        <v>0</v>
      </c>
      <c r="HD6" s="21">
        <f>IF(สรุปคะแนน!$Q6=2,1,0)</f>
        <v>0</v>
      </c>
      <c r="HE6" s="21">
        <f>IF(สรุปคะแนน!$Q6=1,1,0)</f>
        <v>0</v>
      </c>
      <c r="HF6" s="21">
        <f>IF(สรุปคะแนน!$Q6=0,1,0)</f>
        <v>1</v>
      </c>
      <c r="HG6" s="50"/>
      <c r="HH6" s="15" t="s">
        <v>184</v>
      </c>
      <c r="HI6" s="50"/>
      <c r="HJ6" s="50"/>
      <c r="HK6" s="50"/>
      <c r="HL6" s="50"/>
      <c r="HM6" s="50"/>
      <c r="HN6" s="50"/>
    </row>
    <row r="7" spans="1:222" ht="21">
      <c r="A7" s="28">
        <v>2</v>
      </c>
      <c r="B7" s="63">
        <f>IF(ลับ!B$3=0,0,IF(เวลาเรียน!G7="/",ลับ!B$3,0))</f>
        <v>0</v>
      </c>
      <c r="C7" s="63">
        <f>IF(ลับ!C$3=0,0,IF(เวลาเรียน!H7="/",ลับ!C$3,0))</f>
        <v>0</v>
      </c>
      <c r="D7" s="63">
        <f>IF(ลับ!D$3=0,0,IF(เวลาเรียน!I7="/",ลับ!D$3,0))</f>
        <v>0</v>
      </c>
      <c r="E7" s="63">
        <f>IF(ลับ!E$3=0,0,IF(เวลาเรียน!J7="/",ลับ!E$3,0))</f>
        <v>0</v>
      </c>
      <c r="F7" s="63">
        <f>IF(ลับ!F$3=0,0,IF(เวลาเรียน!K7="/",ลับ!F$3,0))</f>
        <v>0</v>
      </c>
      <c r="G7" s="63">
        <f>IF(ลับ!G$3=0,0,IF(เวลาเรียน!L7="/",ลับ!G$3,0))</f>
        <v>0</v>
      </c>
      <c r="H7" s="63">
        <f>IF(ลับ!H$3=0,0,IF(เวลาเรียน!M7="/",ลับ!H$3,0))</f>
        <v>0</v>
      </c>
      <c r="I7" s="63">
        <f>IF(ลับ!I$3=0,0,IF(เวลาเรียน!N7="/",ลับ!I$3,0))</f>
        <v>0</v>
      </c>
      <c r="J7" s="63">
        <f>IF(ลับ!J$3=0,0,IF(เวลาเรียน!O7="/",ลับ!J$3,0))</f>
        <v>0</v>
      </c>
      <c r="K7" s="63">
        <f>IF(ลับ!K$3=0,0,IF(เวลาเรียน!P7="/",ลับ!K$3,0))</f>
        <v>0</v>
      </c>
      <c r="L7" s="63">
        <f>IF(ลับ!L$3=0,0,IF(เวลาเรียน!Q7="/",ลับ!L$3,0))</f>
        <v>0</v>
      </c>
      <c r="M7" s="63">
        <f>IF(ลับ!M$3=0,0,IF(เวลาเรียน!R7="/",ลับ!M$3,0))</f>
        <v>0</v>
      </c>
      <c r="N7" s="63">
        <f>IF(ลับ!N$3=0,0,IF(เวลาเรียน!S7="/",ลับ!N$3,0))</f>
        <v>0</v>
      </c>
      <c r="O7" s="63">
        <f>IF(ลับ!O$3=0,0,IF(เวลาเรียน!T7="/",ลับ!O$3,0))</f>
        <v>0</v>
      </c>
      <c r="P7" s="63">
        <f>IF(ลับ!P$3=0,0,IF(เวลาเรียน!U7="/",ลับ!P$3,0))</f>
        <v>0</v>
      </c>
      <c r="Q7" s="63">
        <f>IF(ลับ!Q$3=0,0,IF(เวลาเรียน!V7="/",ลับ!Q$3,0))</f>
        <v>0</v>
      </c>
      <c r="R7" s="63">
        <f>IF(ลับ!R$3=0,0,IF(เวลาเรียน!W7="/",ลับ!R$3,0))</f>
        <v>0</v>
      </c>
      <c r="S7" s="63">
        <f>IF(ลับ!S$3=0,0,IF(เวลาเรียน!X7="/",ลับ!S$3,0))</f>
        <v>0</v>
      </c>
      <c r="T7" s="63">
        <f>IF(ลับ!T$3=0,0,IF(เวลาเรียน!Y7="/",ลับ!T$3,0))</f>
        <v>0</v>
      </c>
      <c r="U7" s="63">
        <f>IF(ลับ!U$3=0,0,IF(เวลาเรียน!Z7="/",ลับ!U$3,0))</f>
        <v>0</v>
      </c>
      <c r="V7" s="63">
        <f>IF(ลับ!V$3=0,0,IF(เวลาเรียน!AA7="/",ลับ!V$3,0))</f>
        <v>0</v>
      </c>
      <c r="W7" s="63">
        <f>IF(ลับ!W$3=0,0,IF(เวลาเรียน!AB7="/",ลับ!W$3,0))</f>
        <v>0</v>
      </c>
      <c r="X7" s="63">
        <f>IF(ลับ!X$3=0,0,IF(เวลาเรียน!AC7="/",ลับ!X$3,0))</f>
        <v>0</v>
      </c>
      <c r="Y7" s="63">
        <f>IF(ลับ!Y$3=0,0,IF(เวลาเรียน!AD7="/",ลับ!Y$3,0))</f>
        <v>0</v>
      </c>
      <c r="Z7" s="724">
        <f>IF(ลับ!Z$3=0,0,IF(เวลาเรียน!AE7="/",ลับ!Z$3,0))</f>
        <v>0</v>
      </c>
      <c r="AA7" s="63">
        <f>IF(ลับ!AA$3=0,0,IF(เวลาเรียน!AH7="/",ลับ!AA$3,0))</f>
        <v>0</v>
      </c>
      <c r="AB7" s="63">
        <f>IF(ลับ!AB$3=0,0,IF(เวลาเรียน!AI7="/",ลับ!AB$3,0))</f>
        <v>0</v>
      </c>
      <c r="AC7" s="63">
        <f>IF(ลับ!AC$3=0,0,IF(เวลาเรียน!AJ7="/",ลับ!AC$3,0))</f>
        <v>0</v>
      </c>
      <c r="AD7" s="63">
        <f>IF(ลับ!AD$3=0,0,IF(เวลาเรียน!AK7="/",ลับ!AD$3,0))</f>
        <v>0</v>
      </c>
      <c r="AE7" s="63">
        <f>IF(ลับ!AE$3=0,0,IF(เวลาเรียน!AL7="/",ลับ!AE$3,0))</f>
        <v>0</v>
      </c>
      <c r="AF7" s="63">
        <f>IF(ลับ!AF$3=0,0,IF(เวลาเรียน!AM7="/",ลับ!AF$3,0))</f>
        <v>0</v>
      </c>
      <c r="AG7" s="63">
        <f>IF(ลับ!AG$3=0,0,IF(เวลาเรียน!AN7="/",ลับ!AG$3,0))</f>
        <v>0</v>
      </c>
      <c r="AH7" s="63">
        <f>IF(ลับ!AH$3=0,0,IF(เวลาเรียน!AO7="/",ลับ!AH$3,0))</f>
        <v>0</v>
      </c>
      <c r="AI7" s="63">
        <f>IF(ลับ!AI$3=0,0,IF(เวลาเรียน!AP7="/",ลับ!AI$3,0))</f>
        <v>0</v>
      </c>
      <c r="AJ7" s="63">
        <f>IF(ลับ!AJ$3=0,0,IF(เวลาเรียน!AQ7="/",ลับ!AJ$3,0))</f>
        <v>0</v>
      </c>
      <c r="AK7" s="63">
        <f>IF(ลับ!AK$3=0,0,IF(เวลาเรียน!AR7="/",ลับ!AK$3,0))</f>
        <v>0</v>
      </c>
      <c r="AL7" s="63">
        <f>IF(ลับ!AL$3=0,0,IF(เวลาเรียน!AS7="/",ลับ!AL$3,0))</f>
        <v>0</v>
      </c>
      <c r="AM7" s="63">
        <f>IF(ลับ!AM$3=0,0,IF(เวลาเรียน!AT7="/",ลับ!AM$3,0))</f>
        <v>0</v>
      </c>
      <c r="AN7" s="63">
        <f>IF(ลับ!AN$3=0,0,IF(เวลาเรียน!AU7="/",ลับ!AN$3,0))</f>
        <v>0</v>
      </c>
      <c r="AO7" s="63">
        <f>IF(ลับ!AO$3=0,0,IF(เวลาเรียน!AV7="/",ลับ!AO$3,0))</f>
        <v>0</v>
      </c>
      <c r="AP7" s="63">
        <f>IF(ลับ!AP$3=0,0,IF(เวลาเรียน!AW7="/",ลับ!AP$3,0))</f>
        <v>0</v>
      </c>
      <c r="AQ7" s="63">
        <f>IF(ลับ!AQ$3=0,0,IF(เวลาเรียน!AX7="/",ลับ!AQ$3,0))</f>
        <v>0</v>
      </c>
      <c r="AR7" s="63">
        <f>IF(ลับ!AR$3=0,0,IF(เวลาเรียน!AY7="/",ลับ!AR$3,0))</f>
        <v>0</v>
      </c>
      <c r="AS7" s="63">
        <f>IF(ลับ!AS$3=0,0,IF(เวลาเรียน!AZ7="/",ลับ!AS$3,0))</f>
        <v>0</v>
      </c>
      <c r="AT7" s="63">
        <f>IF(ลับ!AT$3=0,0,IF(เวลาเรียน!BA7="/",ลับ!AT$3,0))</f>
        <v>0</v>
      </c>
      <c r="AU7" s="63">
        <f>IF(ลับ!AU$3=0,0,IF(เวลาเรียน!BB7="/",ลับ!AU$3,0))</f>
        <v>0</v>
      </c>
      <c r="AV7" s="63">
        <f>IF(ลับ!AV$3=0,0,IF(เวลาเรียน!BC7="/",ลับ!AV$3,0))</f>
        <v>0</v>
      </c>
      <c r="AW7" s="63">
        <f>IF(ลับ!AW$3=0,0,IF(เวลาเรียน!BD7="/",ลับ!AW$3,0))</f>
        <v>0</v>
      </c>
      <c r="AX7" s="63">
        <f>IF(ลับ!AX$3=0,0,IF(เวลาเรียน!BE7="/",ลับ!AX$3,0))</f>
        <v>0</v>
      </c>
      <c r="AY7" s="63">
        <f>IF(ลับ!AY$3=0,0,IF(เวลาเรียน!BF7="/",ลับ!AY$3,0))</f>
        <v>0</v>
      </c>
      <c r="AZ7" s="63">
        <f>IF(ลับ!AZ$3=0,0,IF(เวลาเรียน!BG7="/",ลับ!AZ$3,0))</f>
        <v>0</v>
      </c>
      <c r="BA7" s="63">
        <f>IF(ลับ!BA$3=0,0,IF(เวลาเรียน!BH7="/",ลับ!BA$3,0))</f>
        <v>0</v>
      </c>
      <c r="BB7" s="63">
        <f>IF(ลับ!BB$3=0,0,IF(เวลาเรียน!BI7="/",ลับ!BB$3,0))</f>
        <v>0</v>
      </c>
      <c r="BC7" s="63">
        <f>IF(ลับ!BC$3=0,0,IF(เวลาเรียน!BJ7="/",ลับ!BC$3,0))</f>
        <v>0</v>
      </c>
      <c r="BD7" s="63">
        <f>IF(ลับ!BD$3=0,0,IF(เวลาเรียน!BK7="/",ลับ!BD$3,0))</f>
        <v>0</v>
      </c>
      <c r="BE7" s="63">
        <f>IF(ลับ!BE$3=0,0,IF(เวลาเรียน!BL7="/",ลับ!BE$3,0))</f>
        <v>0</v>
      </c>
      <c r="BF7" s="63">
        <f>IF(ลับ!BF$3=0,0,IF(เวลาเรียน!BM7="/",ลับ!BF$3,0))</f>
        <v>0</v>
      </c>
      <c r="BG7" s="63">
        <f>IF(ลับ!BG$3=0,0,IF(เวลาเรียน!BN7="/",ลับ!BG$3,0))</f>
        <v>0</v>
      </c>
      <c r="BH7" s="63">
        <f>IF(ลับ!BH$3=0,0,IF(เวลาเรียน!BO7="/",ลับ!BH$3,0))</f>
        <v>0</v>
      </c>
      <c r="BI7" s="63">
        <f>IF(ลับ!BI$3=0,0,IF(เวลาเรียน!BP7="/",ลับ!BI$3,0))</f>
        <v>0</v>
      </c>
      <c r="BJ7" s="63">
        <f>IF(ลับ!BJ$3=0,0,IF(เวลาเรียน!BQ7="/",ลับ!BJ$3,0))</f>
        <v>0</v>
      </c>
      <c r="BK7" s="63">
        <f>IF(ลับ!BK$3=0,0,IF(เวลาเรียน!BR7="/",ลับ!BK$3,0))</f>
        <v>0</v>
      </c>
      <c r="BL7" s="63">
        <f>IF(ลับ!BL$3=0,0,IF(เวลาเรียน!BS7="/",ลับ!BL$3,0))</f>
        <v>0</v>
      </c>
      <c r="BM7" s="63">
        <f>IF(ลับ!BM$3=0,0,IF(เวลาเรียน!BT7="/",ลับ!BM$3,0))</f>
        <v>0</v>
      </c>
      <c r="BN7" s="63">
        <f>IF(ลับ!BN$3=0,0,IF(เวลาเรียน!BU7="/",ลับ!BN$3,0))</f>
        <v>0</v>
      </c>
      <c r="BO7" s="63">
        <f>IF(ลับ!BO$3=0,0,IF(เวลาเรียน!BV7="/",ลับ!BO$3,0))</f>
        <v>0</v>
      </c>
      <c r="BP7" s="63">
        <f>IF(ลับ!BP$3=0,0,IF(เวลาเรียน!BW7="/",ลับ!BP$3,0))</f>
        <v>0</v>
      </c>
      <c r="BQ7" s="63">
        <f>IF(ลับ!BQ$3=0,0,IF(เวลาเรียน!BX7="/",ลับ!BQ$3,0))</f>
        <v>0</v>
      </c>
      <c r="BR7" s="63">
        <f>IF(ลับ!BR$3=0,0,IF(เวลาเรียน!BY7="/",ลับ!BR$3,0))</f>
        <v>0</v>
      </c>
      <c r="BS7" s="724">
        <f>IF(ลับ!BS$3=0,0,IF(เวลาเรียน!BZ7="/",ลับ!BS$3,0))</f>
        <v>0</v>
      </c>
      <c r="BT7" s="63">
        <f>IF(ลับ!BT$3=0,0,IF(เวลาเรียน!CB7="/",ลับ!BT$3,0))</f>
        <v>0</v>
      </c>
      <c r="BU7" s="63">
        <f>IF(ลับ!BU$3=0,0,IF(เวลาเรียน!CC7="/",ลับ!BU$3,0))</f>
        <v>0</v>
      </c>
      <c r="BV7" s="63">
        <f>IF(ลับ!BV$3=0,0,IF(เวลาเรียน!CD7="/",ลับ!BV$3,0))</f>
        <v>0</v>
      </c>
      <c r="BW7" s="63">
        <f>IF(ลับ!BW$3=0,0,IF(เวลาเรียน!CE7="/",ลับ!BW$3,0))</f>
        <v>0</v>
      </c>
      <c r="BX7" s="63">
        <f>IF(ลับ!BX$3=0,0,IF(เวลาเรียน!CF7="/",ลับ!BX$3,0))</f>
        <v>0</v>
      </c>
      <c r="BY7" s="63">
        <f>IF(ลับ!BY$3=0,0,IF(เวลาเรียน!CG7="/",ลับ!BY$3,0))</f>
        <v>0</v>
      </c>
      <c r="BZ7" s="63">
        <f>IF(ลับ!BZ$3=0,0,IF(เวลาเรียน!CH7="/",ลับ!BZ$3,0))</f>
        <v>0</v>
      </c>
      <c r="CA7" s="63">
        <f>IF(ลับ!CA$3=0,0,IF(เวลาเรียน!CI7="/",ลับ!CA$3,0))</f>
        <v>0</v>
      </c>
      <c r="CB7" s="63">
        <f>IF(ลับ!CB$3=0,0,IF(เวลาเรียน!CJ7="/",ลับ!CB$3,0))</f>
        <v>0</v>
      </c>
      <c r="CC7" s="63">
        <f>IF(ลับ!CC$3=0,0,IF(เวลาเรียน!CK7="/",ลับ!CC$3,0))</f>
        <v>0</v>
      </c>
      <c r="CD7" s="63">
        <f>IF(ลับ!CD$3=0,0,IF(เวลาเรียน!CL7="/",ลับ!CD$3,0))</f>
        <v>0</v>
      </c>
      <c r="CE7" s="63">
        <f>IF(ลับ!CE$3=0,0,IF(เวลาเรียน!CM7="/",ลับ!CE$3,0))</f>
        <v>0</v>
      </c>
      <c r="CF7" s="63">
        <f>IF(ลับ!CF$3=0,0,IF(เวลาเรียน!CN7="/",ลับ!CF$3,0))</f>
        <v>0</v>
      </c>
      <c r="CG7" s="63">
        <f>IF(ลับ!CG$3=0,0,IF(เวลาเรียน!CO7="/",ลับ!CG$3,0))</f>
        <v>0</v>
      </c>
      <c r="CH7" s="63">
        <f>IF(ลับ!CH$3=0,0,IF(เวลาเรียน!CP7="/",ลับ!CH$3,0))</f>
        <v>0</v>
      </c>
      <c r="CI7" s="63">
        <f>IF(ลับ!CI$3=0,0,IF(เวลาเรียน!CQ7="/",ลับ!CI$3,0))</f>
        <v>0</v>
      </c>
      <c r="CJ7" s="63">
        <f>IF(ลับ!CJ$3=0,0,IF(เวลาเรียน!CR7="/",ลับ!CJ$3,0))</f>
        <v>0</v>
      </c>
      <c r="CK7" s="63">
        <f>IF(ลับ!CK$3=0,0,IF(เวลาเรียน!CS7="/",ลับ!CK$3,0))</f>
        <v>0</v>
      </c>
      <c r="CL7" s="63">
        <f>IF(ลับ!CL$3=0,0,IF(เวลาเรียน!CT7="/",ลับ!CL$3,0))</f>
        <v>0</v>
      </c>
      <c r="CM7" s="63">
        <f>IF(ลับ!CM$3=0,0,IF(เวลาเรียน!CU7="/",ลับ!CM$3,0))</f>
        <v>0</v>
      </c>
      <c r="CN7" s="63">
        <f>IF(ลับ!CN$3=0,0,IF(เวลาเรียน!CV7="/",ลับ!CN$3,0))</f>
        <v>0</v>
      </c>
      <c r="CO7" s="63">
        <f>IF(ลับ!CO$3=0,0,IF(เวลาเรียน!CW7="/",ลับ!CO$3,0))</f>
        <v>0</v>
      </c>
      <c r="CP7" s="63">
        <f>IF(ลับ!CP$3=0,0,IF(เวลาเรียน!CX7="/",ลับ!CP$3,0))</f>
        <v>0</v>
      </c>
      <c r="CQ7" s="63">
        <f>IF(ลับ!CQ$3=0,0,IF(เวลาเรียน!CY7="/",ลับ!CQ$3,0))</f>
        <v>0</v>
      </c>
      <c r="CR7" s="63">
        <f>IF(ลับ!CR$3=0,0,IF(เวลาเรียน!CZ7="/",ลับ!CR$3,0))</f>
        <v>0</v>
      </c>
      <c r="CS7" s="63">
        <f>IF(ลับ!CS$3=0,0,IF(เวลาเรียน!DA7="/",ลับ!CS$3,0))</f>
        <v>0</v>
      </c>
      <c r="CT7" s="63">
        <f>IF(ลับ!CT$3=0,0,IF(เวลาเรียน!DB7="/",ลับ!CT$3,0))</f>
        <v>0</v>
      </c>
      <c r="CU7" s="63">
        <f>IF(ลับ!CU$3=0,0,IF(เวลาเรียน!DC7="/",ลับ!CU$3,0))</f>
        <v>0</v>
      </c>
      <c r="CV7" s="63">
        <f>IF(ลับ!CV$3=0,0,IF(เวลาเรียน!DD7="/",ลับ!CV$3,0))</f>
        <v>0</v>
      </c>
      <c r="CW7" s="64">
        <f>IF(ลับ!CW$3=0,0,IF(เวลาเรียน!DE7="/",ลับ!CW$3,0))</f>
        <v>0</v>
      </c>
      <c r="CX7" s="84">
        <f t="shared" ref="CX7:CX55" si="11">SUM(B7:CW7)</f>
        <v>0</v>
      </c>
      <c r="CZ7" s="15">
        <v>2</v>
      </c>
      <c r="DA7" s="15">
        <f>IF(ตัวชี้วัด!C7="ร",ตัวชี้วัด!C7,IF(ตัวชี้วัด!F7="ร",ตัวชี้วัด!F7,IF(ตัวชี้วัด!I7="ร",ตัวชี้วัด!I7,IF(ตัวชี้วัด!L7="ร",ตัวชี้วัด!L7,IF(ตัวชี้วัด!O7="ร",ตัวชี้วัด!O7,IF(ตัวชี้วัด!S7="ร",ตัวชี้วัด!S7,IF(ตัวชี้วัด!V7="ร",ตัวชี้วัด!V7,SUM(ตัวชี้วัด!C7,ตัวชี้วัด!F7,ตัวชี้วัด!I7,ตัวชี้วัด!L7,ตัวชี้วัด!O7,ตัวชี้วัด!S7,ตัวชี้วัด!V7))))))))</f>
        <v>0</v>
      </c>
      <c r="DB7" s="15">
        <f>IF(ตัวชี้วัด!Y7="ร",ตัวชี้วัด!Y7,IF(ตัวชี้วัด!AB7="ร",ตัวชี้วัด!AB7,IF(ตัวชี้วัด!AE7="ร",ตัวชี้วัด!AE7,IF(ตัวชี้วัด!AK7="ร",ตัวชี้วัด!AK7,IF(ตัวชี้วัด!AN7="ร",ตัวชี้วัด!AN7,IF(ตัวชี้วัด!AQ7="ร",ตัวชี้วัด!AQ7,IF(ตัวชี้วัด!AT7="ร",ตัวชี้วัด!AT7,SUM(ตัวชี้วัด!Y7,ตัวชี้วัด!AB7,ตัวชี้วัด!AE7,ตัวชี้วัด!AK7,ตัวชี้วัด!AN7,ตัวชี้วัด!AQ7,ตัวชี้วัด!AT7))))))))</f>
        <v>0</v>
      </c>
      <c r="DC7" s="15">
        <f>IF(ตัวชี้วัด!AW7="ร",ตัวชี้วัด!AW7,IF(ตัวชี้วัด!BA7="ร",ตัวชี้วัด!BA7,IF(ตัวชี้วัด!BD7="ร",ตัวชี้วัด!BD7,IF(ตัวชี้วัด!BG7="ร",ตัวชี้วัด!BG7,IF(ตัวชี้วัด!BJ7="ร",ตัวชี้วัด!BJ7,IF(ตัวชี้วัด!BM7="ร",ตัวชี้วัด!BM7,IF(ตัวชี้วัด!BS7="ร",ตัวชี้วัด!BS7,SUM(ตัวชี้วัด!AW7,ตัวชี้วัด!BA7,ตัวชี้วัด!BD7,ตัวชี้วัด!BG7,ตัวชี้วัด!BJ7,ตัวชี้วัด!BM7,ตัวชี้วัด!BS7))))))))</f>
        <v>0</v>
      </c>
      <c r="DD7" s="15">
        <f>IF(ตัวชี้วัด!BV7="ร",ตัวชี้วัด!BV7,IF(ตัวชี้วัด!BY7="ร",ตัวชี้วัด!BY7,IF(ตัวชี้วัด!CB7="ร",ตัวชี้วัด!CB7,IF(ตัวชี้วัด!CE7="ร",ตัวชี้วัด!CE7,IF(ตัวชี้วัด!CI7="ร",ตัวชี้วัด!CI7,IF(ตัวชี้วัด!CL7="ร",ตัวชี้วัด!CL7,IF(ตัวชี้วัด!CO7="ร",ตัวชี้วัด!CO7,SUM(ตัวชี้วัด!BV7,ตัวชี้วัด!BY7,ตัวชี้วัด!CB7,ตัวชี้วัด!CE7,ตัวชี้วัด!CI7,ตัวชี้วัด!CL7,ตัวชี้วัด!CO7))))))))</f>
        <v>0</v>
      </c>
      <c r="DE7" s="15">
        <f>IF(ตัวชี้วัด!CR7="ร",ตัวชี้วัด!CR7,IF(ตัวชี้วัด!CU7="ร",ตัวชี้วัด!CU7,IF(ตัวชี้วัด!DA7="ร",ตัวชี้วัด!DA7,IF(ตัวชี้วัด!DD7="ร",ตัวชี้วัด!DD7,IF(ตัวชี้วัด!DG7="ร",ตัวชี้วัด!DG7,IF(ตัวชี้วัด!DJ7="ร",ตัวชี้วัด!DJ7,IF(ตัวชี้วัด!DM7="ร",ตัวชี้วัด!DM7,SUM(ตัวชี้วัด!CR7,ตัวชี้วัด!CU7,ตัวชี้วัด!DA7,ตัวชี้วัด!DD7,ตัวชี้วัด!DG7,ตัวชี้วัด!DJ7,ตัวชี้วัด!DM7))))))))</f>
        <v>0</v>
      </c>
      <c r="DF7" s="15">
        <f>IF(ตัวชี้วัด!DQ7="ร",ตัวชี้วัด!DQ7,IF(ตัวชี้วัด!DT7="ร",ตัวชี้วัด!DT7,IF(ตัวชี้วัด!DW7="ร",ตัวชี้วัด!DW7,IF(ตัวชี้วัด!DZ7="ร",ตัวชี้วัด!DZ7,SUM(ตัวชี้วัด!DQ7,ตัวชี้วัด!DT7,ตัวชี้วัด!DW7,ตัวชี้วัด!DZ7)))))</f>
        <v>0</v>
      </c>
      <c r="DG7" s="83">
        <f t="shared" ref="DG7:DG55" si="12">IF(DA7="ร",DA7,IF(DB7="ร",DB7,IF(DC7="ร",DC7,IF(DD7="ร",DD7,IF(DE7="ร",DE7,IF(DF7="ร",DF7,SUM(DA7:DF7)))))))</f>
        <v>0</v>
      </c>
      <c r="DH7" s="50"/>
      <c r="DI7" s="15">
        <f>IF(ตัวชี้วัด!D7="/",1,0)</f>
        <v>0</v>
      </c>
      <c r="DJ7" s="15">
        <f>IF(ตัวชี้วัด!G7="/",1,0)</f>
        <v>0</v>
      </c>
      <c r="DK7" s="15">
        <f>IF(ตัวชี้วัด!J7="/",1,0)</f>
        <v>0</v>
      </c>
      <c r="DL7" s="15">
        <f>IF(ตัวชี้วัด!M7="/",1,0)</f>
        <v>0</v>
      </c>
      <c r="DM7" s="15">
        <f>IF(ตัวชี้วัด!P7="/",1,0)</f>
        <v>0</v>
      </c>
      <c r="DN7" s="15">
        <f>IF(ตัวชี้วัด!T7="/",1,0)</f>
        <v>0</v>
      </c>
      <c r="DO7" s="15">
        <f>IF(ตัวชี้วัด!W7="/",1,0)</f>
        <v>0</v>
      </c>
      <c r="DP7" s="15">
        <f>IF(ตัวชี้วัด!Z7="/",1,0)</f>
        <v>0</v>
      </c>
      <c r="DQ7" s="15">
        <f>IF(ตัวชี้วัด!AC7="/",1,0)</f>
        <v>0</v>
      </c>
      <c r="DR7" s="15">
        <f>IF(ตัวชี้วัด!AF7="/",1,0)</f>
        <v>0</v>
      </c>
      <c r="DS7" s="15">
        <f>IF(ตัวชี้วัด!AL7="/",1,0)</f>
        <v>0</v>
      </c>
      <c r="DT7" s="15">
        <f>IF(ตัวชี้วัด!AO7="/",1,0)</f>
        <v>0</v>
      </c>
      <c r="DU7" s="15">
        <f>IF(ตัวชี้วัด!AR7="/",1,0)</f>
        <v>0</v>
      </c>
      <c r="DV7" s="15">
        <f>IF(ตัวชี้วัด!AU7="/",1,0)</f>
        <v>0</v>
      </c>
      <c r="DW7" s="15">
        <f>IF(ตัวชี้วัด!AX7="/",1,0)</f>
        <v>0</v>
      </c>
      <c r="DX7" s="15">
        <f>IF(ตัวชี้วัด!BB7="/",1,0)</f>
        <v>0</v>
      </c>
      <c r="DY7" s="15">
        <f>IF(ตัวชี้วัด!BE7="/",1,0)</f>
        <v>0</v>
      </c>
      <c r="DZ7" s="15">
        <f>IF(ตัวชี้วัด!BH7="/",1,0)</f>
        <v>0</v>
      </c>
      <c r="EA7" s="15">
        <f>IF(ตัวชี้วัด!BK7="/",1,0)</f>
        <v>0</v>
      </c>
      <c r="EB7" s="15">
        <f>IF(ตัวชี้วัด!BN7="/",1,0)</f>
        <v>0</v>
      </c>
      <c r="EC7" s="15">
        <f>IF(ตัวชี้วัด!BT7="/",1,0)</f>
        <v>0</v>
      </c>
      <c r="ED7" s="15">
        <f>IF(ตัวชี้วัด!BW7="/",1,0)</f>
        <v>0</v>
      </c>
      <c r="EE7" s="15">
        <f>IF(ตัวชี้วัด!BZ7="/",1,0)</f>
        <v>0</v>
      </c>
      <c r="EF7" s="15">
        <f>IF(ตัวชี้วัด!CC7="/",1,0)</f>
        <v>0</v>
      </c>
      <c r="EG7" s="15">
        <f>IF(ตัวชี้วัด!CF7="/",1,0)</f>
        <v>0</v>
      </c>
      <c r="EH7" s="15">
        <f>IF(ตัวชี้วัด!CJ7="/",1,0)</f>
        <v>0</v>
      </c>
      <c r="EI7" s="15">
        <f>IF(ตัวชี้วัด!CM7="/",1,0)</f>
        <v>0</v>
      </c>
      <c r="EJ7" s="15">
        <f>IF(ตัวชี้วัด!CP7="/",1,0)</f>
        <v>0</v>
      </c>
      <c r="EK7" s="15">
        <f>IF(ตัวชี้วัด!CS7="/",1,0)</f>
        <v>0</v>
      </c>
      <c r="EL7" s="15">
        <f>IF(ตัวชี้วัด!CV7="/",1,0)</f>
        <v>0</v>
      </c>
      <c r="EM7" s="15">
        <f>IF(ตัวชี้วัด!DB7="/",1,0)</f>
        <v>0</v>
      </c>
      <c r="EN7" s="15">
        <f>IF(ตัวชี้วัด!DE7="/",1,0)</f>
        <v>0</v>
      </c>
      <c r="EO7" s="15">
        <f>IF(ตัวชี้วัด!DH7="/",1,0)</f>
        <v>0</v>
      </c>
      <c r="EP7" s="15">
        <f>IF(ตัวชี้วัด!DK7="/",1,0)</f>
        <v>0</v>
      </c>
      <c r="EQ7" s="15">
        <f>IF(ตัวชี้วัด!DN7="/",1,0)</f>
        <v>0</v>
      </c>
      <c r="ER7" s="15">
        <f>IF(ตัวชี้วัด!DR7="/",1,0)</f>
        <v>0</v>
      </c>
      <c r="ES7" s="15">
        <f>IF(ตัวชี้วัด!DU7="/",1,0)</f>
        <v>0</v>
      </c>
      <c r="ET7" s="15">
        <f>IF(ตัวชี้วัด!DX7="/",1,0)</f>
        <v>0</v>
      </c>
      <c r="EU7" s="15">
        <f>IF(ตัวชี้วัด!EA7="/",1,0)</f>
        <v>0</v>
      </c>
      <c r="EV7" s="83">
        <f t="shared" si="3"/>
        <v>0</v>
      </c>
      <c r="EX7" s="15">
        <v>2</v>
      </c>
      <c r="EY7" s="15">
        <f>IF(คุณลักษณะ!B7&gt;1,2,IF(คุณลักษณะ!B7=1,1,0))</f>
        <v>0</v>
      </c>
      <c r="EZ7" s="15">
        <f>IF(คุณลักษณะ!C7&gt;1,2,IF(คุณลักษณะ!C7=1,1,0))</f>
        <v>0</v>
      </c>
      <c r="FA7" s="15">
        <f>IF(คุณลักษณะ!D7&gt;1,2,IF(คุณลักษณะ!D7=1,1,0))</f>
        <v>0</v>
      </c>
      <c r="FB7" s="15">
        <f>IF(คุณลักษณะ!E7&gt;1,2,IF(คุณลักษณะ!E7=1,1,0))</f>
        <v>0</v>
      </c>
      <c r="FC7" s="83">
        <f t="shared" si="4"/>
        <v>0</v>
      </c>
      <c r="FD7" s="15">
        <f>IF(คุณลักษณะ!G7&gt;1,2,IF(คุณลักษณะ!G7=1,1,0))</f>
        <v>0</v>
      </c>
      <c r="FE7" s="15">
        <f>IF(คุณลักษณะ!H7&gt;1,2,IF(คุณลักษณะ!H7=1,1,0))</f>
        <v>0</v>
      </c>
      <c r="FF7" s="83">
        <f t="shared" si="5"/>
        <v>0</v>
      </c>
      <c r="FG7" s="15">
        <f>IF(คุณลักษณะ!O7&gt;1,2,IF(คุณลักษณะ!O7=1,1,0))</f>
        <v>0</v>
      </c>
      <c r="FH7" s="15">
        <f>IF(คุณลักษณะ!P7&gt;1,2,IF(คุณลักษณะ!P7=1,1,0))</f>
        <v>0</v>
      </c>
      <c r="FI7" s="83">
        <f t="shared" si="6"/>
        <v>0</v>
      </c>
      <c r="FJ7" s="15">
        <f>IF(คุณลักษณะ!S7&gt;1,2,IF(คุณลักษณะ!S7=1,1,0))</f>
        <v>0</v>
      </c>
      <c r="FK7" s="15">
        <f>IF(คุณลักษณะ!T7&gt;1,2,IF(คุณลักษณะ!T7=1,1,0))</f>
        <v>0</v>
      </c>
      <c r="FL7" s="83">
        <f t="shared" si="7"/>
        <v>0</v>
      </c>
      <c r="FM7" s="15">
        <f>IF(คุณลักษณะ!V7&gt;1,2,IF(คุณลักษณะ!V7=1,1,0))</f>
        <v>0</v>
      </c>
      <c r="FN7" s="15">
        <f>IF(คุณลักษณะ!W7&gt;1,2,IF(คุณลักษณะ!W7=1,1,0))</f>
        <v>0</v>
      </c>
      <c r="FO7" s="83">
        <f t="shared" si="8"/>
        <v>0</v>
      </c>
      <c r="FP7" s="15">
        <f>IF(คุณลักษณะ!Y7&gt;1,2,IF(คุณลักษณะ!Y7=1,1,0))</f>
        <v>0</v>
      </c>
      <c r="FQ7" s="15">
        <f>IF(คุณลักษณะ!AC7&gt;1,2,IF(คุณลักษณะ!AC7=1,1,0))</f>
        <v>0</v>
      </c>
      <c r="FR7" s="15">
        <f>IF(คุณลักษณะ!AD7&gt;1,2,IF(คุณลักษณะ!AD7=1,1,0))</f>
        <v>0</v>
      </c>
      <c r="FS7" s="83">
        <f t="shared" si="9"/>
        <v>0</v>
      </c>
      <c r="FT7" s="15">
        <f>IF(คุณลักษณะ!AF7&gt;1,2,IF(คุณลักษณะ!AF7=1,1,0))</f>
        <v>0</v>
      </c>
      <c r="FU7" s="15">
        <f>IF(คุณลักษณะ!AG7&gt;1,2,IF(คุณลักษณะ!AG7=1,1,0))</f>
        <v>0</v>
      </c>
      <c r="FV7" s="83">
        <f t="shared" si="10"/>
        <v>0</v>
      </c>
      <c r="FW7" s="50"/>
      <c r="FX7" s="15">
        <f>IF(คุณลักษณะ!F7&gt;1,2,IF(คุณลักษณะ!F7=1,1,0))</f>
        <v>0</v>
      </c>
      <c r="FY7" s="15">
        <f>IF(คุณลักษณะ!I7&gt;1,2,IF(คุณลักษณะ!I7=1,1,0))</f>
        <v>0</v>
      </c>
      <c r="FZ7" s="15">
        <f>IF(คุณลักษณะ!N7&gt;1,2,IF(คุณลักษณะ!N7=1,1,0))</f>
        <v>0</v>
      </c>
      <c r="GA7" s="15">
        <f>IF(คุณลักษณะ!Q7&gt;1,2,IF(คุณลักษณะ!Q7=1,1,0))</f>
        <v>0</v>
      </c>
      <c r="GB7" s="15">
        <f>IF(คุณลักษณะ!U7&gt;1,2,IF(คุณลักษณะ!U7=1,1,0))</f>
        <v>0</v>
      </c>
      <c r="GC7" s="15">
        <f>IF(คุณลักษณะ!X7&gt;1,2,IF(คุณลักษณะ!X7=1,1,0))</f>
        <v>0</v>
      </c>
      <c r="GD7" s="15">
        <f>IF(คุณลักษณะ!AE7&gt;1,2,IF(คุณลักษณะ!AE7=1,1,0))</f>
        <v>0</v>
      </c>
      <c r="GE7" s="15">
        <f>IF(คุณลักษณะ!AH7&gt;1,2,IF(คุณลักษณะ!AH7=1,1,0))</f>
        <v>0</v>
      </c>
      <c r="GF7" s="87">
        <f t="shared" ref="GF7:GF37" si="13">SUM(FX7:GE7)</f>
        <v>0</v>
      </c>
      <c r="GG7" s="85">
        <f>IF(คุณลักษณะ!F7=0,0,IF(คุณลักษณะ!I7=0,0,IF(คุณลักษณะ!N7=0,0,IF(คุณลักษณะ!Q7=0,0,IF(คุณลักษณะ!U7=0,0,IF(คุณลักษณะ!X7=0,0,IF(คุณลักษณะ!AE7=0,0,IF(คุณลักษณะ!AH7=0,0,GF7))))))))</f>
        <v>0</v>
      </c>
      <c r="GI7" s="2">
        <v>2</v>
      </c>
      <c r="GJ7" s="21">
        <f>IF(เวลาเรียน!C7="",0,1)</f>
        <v>0</v>
      </c>
      <c r="GK7" s="446">
        <f>IF(ผลการเรียน!$BC6=$GK$5,1,0)</f>
        <v>0</v>
      </c>
      <c r="GL7" s="446">
        <f>IF(ผลการเรียน!$BC6=$GL$5,1,0)</f>
        <v>0</v>
      </c>
      <c r="GM7" s="446">
        <f>IF(ผลการเรียน!$BC6=$GM$5,1,0)</f>
        <v>0</v>
      </c>
      <c r="GN7" s="446">
        <f>IF(ผลการเรียน!$BC6=$GN$5,1,0)</f>
        <v>0</v>
      </c>
      <c r="GO7" s="446">
        <f>IF(ผลการเรียน!$BC6=$GO$5,1,0)</f>
        <v>0</v>
      </c>
      <c r="GP7" s="446">
        <f>IF(ผลการเรียน!$BC6=$GP$5,1,0)</f>
        <v>0</v>
      </c>
      <c r="GQ7" s="446">
        <f>IF(ผลการเรียน!$BC6=$GQ$5,1,0)</f>
        <v>0</v>
      </c>
      <c r="GR7" s="446">
        <f>IF(ผลการเรียน!$BC6=$GR$5,1,0)</f>
        <v>0</v>
      </c>
      <c r="GS7" s="446">
        <f>IF(ผลการเรียน!$BC6=$GS$5,1,0)</f>
        <v>0</v>
      </c>
      <c r="GT7" s="446">
        <f>IF(ผลการเรียน!$BC6=$GT$5,1,0)</f>
        <v>0</v>
      </c>
      <c r="GU7" s="446">
        <f ca="1">IF(ผลการเรียน!$BS6=ลับ!$GU$5,1,0)</f>
        <v>0</v>
      </c>
      <c r="GV7" s="446">
        <f ca="1">IF(ผลการเรียน!$BS6=ลับ!$GV$5,1,0)</f>
        <v>0</v>
      </c>
      <c r="GW7" s="446">
        <f ca="1">IF(ผลการเรียน!$BS6=ลับ!$GW$5,1,0)</f>
        <v>0</v>
      </c>
      <c r="GX7" s="446">
        <f ca="1">IF(ผลการเรียน!$BS6=ลับ!$GX$5,1,0)</f>
        <v>0</v>
      </c>
      <c r="GY7" s="446">
        <f ca="1">IF(ผลการเรียน!$BJ6=ลับ!$GY$5,1,0)</f>
        <v>0</v>
      </c>
      <c r="GZ7" s="446">
        <f ca="1">IF(ผลการเรียน!$BJ6=ลับ!$GZ$5,1,0)</f>
        <v>0</v>
      </c>
      <c r="HA7" s="446">
        <f ca="1">IF(ผลการเรียน!$BJ6=ลับ!$HA$5,1,0)</f>
        <v>0</v>
      </c>
      <c r="HB7" s="446">
        <f ca="1">IF(ผลการเรียน!$BJ6=ลับ!$HB$5,1,0)</f>
        <v>0</v>
      </c>
      <c r="HC7" s="21">
        <f>IF(สรุปคะแนน!$Q7=3,1,0)</f>
        <v>0</v>
      </c>
      <c r="HD7" s="21">
        <f>IF(สรุปคะแนน!$Q7=2,1,0)</f>
        <v>0</v>
      </c>
      <c r="HE7" s="21">
        <f>IF(สรุปคะแนน!$Q7=1,1,0)</f>
        <v>0</v>
      </c>
      <c r="HF7" s="21">
        <f>IF(สรุปคะแนน!$Q7=0,1,0)</f>
        <v>1</v>
      </c>
      <c r="HG7" s="50"/>
      <c r="HH7" s="95" t="e">
        <f>IF(เวลาเรียน!C6=0," ",SUM(GK57:GR57)/GJ56)</f>
        <v>#DIV/0!</v>
      </c>
      <c r="HI7" s="50"/>
      <c r="HJ7" s="50"/>
      <c r="HK7" s="50"/>
      <c r="HL7" s="50"/>
      <c r="HM7" s="50"/>
      <c r="HN7" s="50"/>
    </row>
    <row r="8" spans="1:222" ht="21">
      <c r="A8" s="28">
        <v>3</v>
      </c>
      <c r="B8" s="63">
        <f>IF(ลับ!B$3=0,0,IF(เวลาเรียน!G8="/",ลับ!B$3,0))</f>
        <v>0</v>
      </c>
      <c r="C8" s="63">
        <f>IF(ลับ!C$3=0,0,IF(เวลาเรียน!H8="/",ลับ!C$3,0))</f>
        <v>0</v>
      </c>
      <c r="D8" s="63">
        <f>IF(ลับ!D$3=0,0,IF(เวลาเรียน!I8="/",ลับ!D$3,0))</f>
        <v>0</v>
      </c>
      <c r="E8" s="63">
        <f>IF(ลับ!E$3=0,0,IF(เวลาเรียน!J8="/",ลับ!E$3,0))</f>
        <v>0</v>
      </c>
      <c r="F8" s="63">
        <f>IF(ลับ!F$3=0,0,IF(เวลาเรียน!K8="/",ลับ!F$3,0))</f>
        <v>0</v>
      </c>
      <c r="G8" s="63">
        <f>IF(ลับ!G$3=0,0,IF(เวลาเรียน!L8="/",ลับ!G$3,0))</f>
        <v>0</v>
      </c>
      <c r="H8" s="63">
        <f>IF(ลับ!H$3=0,0,IF(เวลาเรียน!M8="/",ลับ!H$3,0))</f>
        <v>0</v>
      </c>
      <c r="I8" s="63">
        <f>IF(ลับ!I$3=0,0,IF(เวลาเรียน!N8="/",ลับ!I$3,0))</f>
        <v>0</v>
      </c>
      <c r="J8" s="63">
        <f>IF(ลับ!J$3=0,0,IF(เวลาเรียน!O8="/",ลับ!J$3,0))</f>
        <v>0</v>
      </c>
      <c r="K8" s="63">
        <f>IF(ลับ!K$3=0,0,IF(เวลาเรียน!P8="/",ลับ!K$3,0))</f>
        <v>0</v>
      </c>
      <c r="L8" s="63">
        <f>IF(ลับ!L$3=0,0,IF(เวลาเรียน!Q8="/",ลับ!L$3,0))</f>
        <v>0</v>
      </c>
      <c r="M8" s="63">
        <f>IF(ลับ!M$3=0,0,IF(เวลาเรียน!R8="/",ลับ!M$3,0))</f>
        <v>0</v>
      </c>
      <c r="N8" s="63">
        <f>IF(ลับ!N$3=0,0,IF(เวลาเรียน!S8="/",ลับ!N$3,0))</f>
        <v>0</v>
      </c>
      <c r="O8" s="63">
        <f>IF(ลับ!O$3=0,0,IF(เวลาเรียน!T8="/",ลับ!O$3,0))</f>
        <v>0</v>
      </c>
      <c r="P8" s="63">
        <f>IF(ลับ!P$3=0,0,IF(เวลาเรียน!U8="/",ลับ!P$3,0))</f>
        <v>0</v>
      </c>
      <c r="Q8" s="63">
        <f>IF(ลับ!Q$3=0,0,IF(เวลาเรียน!V8="/",ลับ!Q$3,0))</f>
        <v>0</v>
      </c>
      <c r="R8" s="63">
        <f>IF(ลับ!R$3=0,0,IF(เวลาเรียน!W8="/",ลับ!R$3,0))</f>
        <v>0</v>
      </c>
      <c r="S8" s="63">
        <f>IF(ลับ!S$3=0,0,IF(เวลาเรียน!X8="/",ลับ!S$3,0))</f>
        <v>0</v>
      </c>
      <c r="T8" s="63">
        <f>IF(ลับ!T$3=0,0,IF(เวลาเรียน!Y8="/",ลับ!T$3,0))</f>
        <v>0</v>
      </c>
      <c r="U8" s="63">
        <f>IF(ลับ!U$3=0,0,IF(เวลาเรียน!Z8="/",ลับ!U$3,0))</f>
        <v>0</v>
      </c>
      <c r="V8" s="63">
        <f>IF(ลับ!V$3=0,0,IF(เวลาเรียน!AA8="/",ลับ!V$3,0))</f>
        <v>0</v>
      </c>
      <c r="W8" s="63">
        <f>IF(ลับ!W$3=0,0,IF(เวลาเรียน!AB8="/",ลับ!W$3,0))</f>
        <v>0</v>
      </c>
      <c r="X8" s="63">
        <f>IF(ลับ!X$3=0,0,IF(เวลาเรียน!AC8="/",ลับ!X$3,0))</f>
        <v>0</v>
      </c>
      <c r="Y8" s="63">
        <f>IF(ลับ!Y$3=0,0,IF(เวลาเรียน!AD8="/",ลับ!Y$3,0))</f>
        <v>0</v>
      </c>
      <c r="Z8" s="724">
        <f>IF(ลับ!Z$3=0,0,IF(เวลาเรียน!AE8="/",ลับ!Z$3,0))</f>
        <v>0</v>
      </c>
      <c r="AA8" s="63">
        <f>IF(ลับ!AA$3=0,0,IF(เวลาเรียน!AH8="/",ลับ!AA$3,0))</f>
        <v>0</v>
      </c>
      <c r="AB8" s="63">
        <f>IF(ลับ!AB$3=0,0,IF(เวลาเรียน!AI8="/",ลับ!AB$3,0))</f>
        <v>0</v>
      </c>
      <c r="AC8" s="63">
        <f>IF(ลับ!AC$3=0,0,IF(เวลาเรียน!AJ8="/",ลับ!AC$3,0))</f>
        <v>0</v>
      </c>
      <c r="AD8" s="63">
        <f>IF(ลับ!AD$3=0,0,IF(เวลาเรียน!AK8="/",ลับ!AD$3,0))</f>
        <v>0</v>
      </c>
      <c r="AE8" s="63">
        <f>IF(ลับ!AE$3=0,0,IF(เวลาเรียน!AL8="/",ลับ!AE$3,0))</f>
        <v>0</v>
      </c>
      <c r="AF8" s="63">
        <f>IF(ลับ!AF$3=0,0,IF(เวลาเรียน!AM8="/",ลับ!AF$3,0))</f>
        <v>0</v>
      </c>
      <c r="AG8" s="63">
        <f>IF(ลับ!AG$3=0,0,IF(เวลาเรียน!AN8="/",ลับ!AG$3,0))</f>
        <v>0</v>
      </c>
      <c r="AH8" s="63">
        <f>IF(ลับ!AH$3=0,0,IF(เวลาเรียน!AO8="/",ลับ!AH$3,0))</f>
        <v>0</v>
      </c>
      <c r="AI8" s="63">
        <f>IF(ลับ!AI$3=0,0,IF(เวลาเรียน!AP8="/",ลับ!AI$3,0))</f>
        <v>0</v>
      </c>
      <c r="AJ8" s="63">
        <f>IF(ลับ!AJ$3=0,0,IF(เวลาเรียน!AQ8="/",ลับ!AJ$3,0))</f>
        <v>0</v>
      </c>
      <c r="AK8" s="63">
        <f>IF(ลับ!AK$3=0,0,IF(เวลาเรียน!AR8="/",ลับ!AK$3,0))</f>
        <v>0</v>
      </c>
      <c r="AL8" s="63">
        <f>IF(ลับ!AL$3=0,0,IF(เวลาเรียน!AS8="/",ลับ!AL$3,0))</f>
        <v>0</v>
      </c>
      <c r="AM8" s="63">
        <f>IF(ลับ!AM$3=0,0,IF(เวลาเรียน!AT8="/",ลับ!AM$3,0))</f>
        <v>0</v>
      </c>
      <c r="AN8" s="63">
        <f>IF(ลับ!AN$3=0,0,IF(เวลาเรียน!AU8="/",ลับ!AN$3,0))</f>
        <v>0</v>
      </c>
      <c r="AO8" s="63">
        <f>IF(ลับ!AO$3=0,0,IF(เวลาเรียน!AV8="/",ลับ!AO$3,0))</f>
        <v>0</v>
      </c>
      <c r="AP8" s="63">
        <f>IF(ลับ!AP$3=0,0,IF(เวลาเรียน!AW8="/",ลับ!AP$3,0))</f>
        <v>0</v>
      </c>
      <c r="AQ8" s="63">
        <f>IF(ลับ!AQ$3=0,0,IF(เวลาเรียน!AX8="/",ลับ!AQ$3,0))</f>
        <v>0</v>
      </c>
      <c r="AR8" s="63">
        <f>IF(ลับ!AR$3=0,0,IF(เวลาเรียน!AY8="/",ลับ!AR$3,0))</f>
        <v>0</v>
      </c>
      <c r="AS8" s="63">
        <f>IF(ลับ!AS$3=0,0,IF(เวลาเรียน!AZ8="/",ลับ!AS$3,0))</f>
        <v>0</v>
      </c>
      <c r="AT8" s="63">
        <f>IF(ลับ!AT$3=0,0,IF(เวลาเรียน!BA8="/",ลับ!AT$3,0))</f>
        <v>0</v>
      </c>
      <c r="AU8" s="63">
        <f>IF(ลับ!AU$3=0,0,IF(เวลาเรียน!BB8="/",ลับ!AU$3,0))</f>
        <v>0</v>
      </c>
      <c r="AV8" s="63">
        <f>IF(ลับ!AV$3=0,0,IF(เวลาเรียน!BC8="/",ลับ!AV$3,0))</f>
        <v>0</v>
      </c>
      <c r="AW8" s="63">
        <f>IF(ลับ!AW$3=0,0,IF(เวลาเรียน!BD8="/",ลับ!AW$3,0))</f>
        <v>0</v>
      </c>
      <c r="AX8" s="63">
        <f>IF(ลับ!AX$3=0,0,IF(เวลาเรียน!BE8="/",ลับ!AX$3,0))</f>
        <v>0</v>
      </c>
      <c r="AY8" s="63">
        <f>IF(ลับ!AY$3=0,0,IF(เวลาเรียน!BF8="/",ลับ!AY$3,0))</f>
        <v>0</v>
      </c>
      <c r="AZ8" s="63">
        <f>IF(ลับ!AZ$3=0,0,IF(เวลาเรียน!BG8="/",ลับ!AZ$3,0))</f>
        <v>0</v>
      </c>
      <c r="BA8" s="63">
        <f>IF(ลับ!BA$3=0,0,IF(เวลาเรียน!BH8="/",ลับ!BA$3,0))</f>
        <v>0</v>
      </c>
      <c r="BB8" s="63">
        <f>IF(ลับ!BB$3=0,0,IF(เวลาเรียน!BI8="/",ลับ!BB$3,0))</f>
        <v>0</v>
      </c>
      <c r="BC8" s="63">
        <f>IF(ลับ!BC$3=0,0,IF(เวลาเรียน!BJ8="/",ลับ!BC$3,0))</f>
        <v>0</v>
      </c>
      <c r="BD8" s="63">
        <f>IF(ลับ!BD$3=0,0,IF(เวลาเรียน!BK8="/",ลับ!BD$3,0))</f>
        <v>0</v>
      </c>
      <c r="BE8" s="63">
        <f>IF(ลับ!BE$3=0,0,IF(เวลาเรียน!BL8="/",ลับ!BE$3,0))</f>
        <v>0</v>
      </c>
      <c r="BF8" s="63">
        <f>IF(ลับ!BF$3=0,0,IF(เวลาเรียน!BM8="/",ลับ!BF$3,0))</f>
        <v>0</v>
      </c>
      <c r="BG8" s="63">
        <f>IF(ลับ!BG$3=0,0,IF(เวลาเรียน!BN8="/",ลับ!BG$3,0))</f>
        <v>0</v>
      </c>
      <c r="BH8" s="63">
        <f>IF(ลับ!BH$3=0,0,IF(เวลาเรียน!BO8="/",ลับ!BH$3,0))</f>
        <v>0</v>
      </c>
      <c r="BI8" s="63">
        <f>IF(ลับ!BI$3=0,0,IF(เวลาเรียน!BP8="/",ลับ!BI$3,0))</f>
        <v>0</v>
      </c>
      <c r="BJ8" s="63">
        <f>IF(ลับ!BJ$3=0,0,IF(เวลาเรียน!BQ8="/",ลับ!BJ$3,0))</f>
        <v>0</v>
      </c>
      <c r="BK8" s="63">
        <f>IF(ลับ!BK$3=0,0,IF(เวลาเรียน!BR8="/",ลับ!BK$3,0))</f>
        <v>0</v>
      </c>
      <c r="BL8" s="63">
        <f>IF(ลับ!BL$3=0,0,IF(เวลาเรียน!BS8="/",ลับ!BL$3,0))</f>
        <v>0</v>
      </c>
      <c r="BM8" s="63">
        <f>IF(ลับ!BM$3=0,0,IF(เวลาเรียน!BT8="/",ลับ!BM$3,0))</f>
        <v>0</v>
      </c>
      <c r="BN8" s="63">
        <f>IF(ลับ!BN$3=0,0,IF(เวลาเรียน!BU8="/",ลับ!BN$3,0))</f>
        <v>0</v>
      </c>
      <c r="BO8" s="63">
        <f>IF(ลับ!BO$3=0,0,IF(เวลาเรียน!BV8="/",ลับ!BO$3,0))</f>
        <v>0</v>
      </c>
      <c r="BP8" s="63">
        <f>IF(ลับ!BP$3=0,0,IF(เวลาเรียน!BW8="/",ลับ!BP$3,0))</f>
        <v>0</v>
      </c>
      <c r="BQ8" s="63">
        <f>IF(ลับ!BQ$3=0,0,IF(เวลาเรียน!BX8="/",ลับ!BQ$3,0))</f>
        <v>0</v>
      </c>
      <c r="BR8" s="63">
        <f>IF(ลับ!BR$3=0,0,IF(เวลาเรียน!BY8="/",ลับ!BR$3,0))</f>
        <v>0</v>
      </c>
      <c r="BS8" s="724">
        <f>IF(ลับ!BS$3=0,0,IF(เวลาเรียน!BZ8="/",ลับ!BS$3,0))</f>
        <v>0</v>
      </c>
      <c r="BT8" s="63">
        <f>IF(ลับ!BT$3=0,0,IF(เวลาเรียน!CB8="/",ลับ!BT$3,0))</f>
        <v>0</v>
      </c>
      <c r="BU8" s="63">
        <f>IF(ลับ!BU$3=0,0,IF(เวลาเรียน!CC8="/",ลับ!BU$3,0))</f>
        <v>0</v>
      </c>
      <c r="BV8" s="63">
        <f>IF(ลับ!BV$3=0,0,IF(เวลาเรียน!CD8="/",ลับ!BV$3,0))</f>
        <v>0</v>
      </c>
      <c r="BW8" s="63">
        <f>IF(ลับ!BW$3=0,0,IF(เวลาเรียน!CE8="/",ลับ!BW$3,0))</f>
        <v>0</v>
      </c>
      <c r="BX8" s="63">
        <f>IF(ลับ!BX$3=0,0,IF(เวลาเรียน!CF8="/",ลับ!BX$3,0))</f>
        <v>0</v>
      </c>
      <c r="BY8" s="63">
        <f>IF(ลับ!BY$3=0,0,IF(เวลาเรียน!CG8="/",ลับ!BY$3,0))</f>
        <v>0</v>
      </c>
      <c r="BZ8" s="63">
        <f>IF(ลับ!BZ$3=0,0,IF(เวลาเรียน!CH8="/",ลับ!BZ$3,0))</f>
        <v>0</v>
      </c>
      <c r="CA8" s="63">
        <f>IF(ลับ!CA$3=0,0,IF(เวลาเรียน!CI8="/",ลับ!CA$3,0))</f>
        <v>0</v>
      </c>
      <c r="CB8" s="63">
        <f>IF(ลับ!CB$3=0,0,IF(เวลาเรียน!CJ8="/",ลับ!CB$3,0))</f>
        <v>0</v>
      </c>
      <c r="CC8" s="63">
        <f>IF(ลับ!CC$3=0,0,IF(เวลาเรียน!CK8="/",ลับ!CC$3,0))</f>
        <v>0</v>
      </c>
      <c r="CD8" s="63">
        <f>IF(ลับ!CD$3=0,0,IF(เวลาเรียน!CL8="/",ลับ!CD$3,0))</f>
        <v>0</v>
      </c>
      <c r="CE8" s="63">
        <f>IF(ลับ!CE$3=0,0,IF(เวลาเรียน!CM8="/",ลับ!CE$3,0))</f>
        <v>0</v>
      </c>
      <c r="CF8" s="63">
        <f>IF(ลับ!CF$3=0,0,IF(เวลาเรียน!CN8="/",ลับ!CF$3,0))</f>
        <v>0</v>
      </c>
      <c r="CG8" s="63">
        <f>IF(ลับ!CG$3=0,0,IF(เวลาเรียน!CO8="/",ลับ!CG$3,0))</f>
        <v>0</v>
      </c>
      <c r="CH8" s="63">
        <f>IF(ลับ!CH$3=0,0,IF(เวลาเรียน!CP8="/",ลับ!CH$3,0))</f>
        <v>0</v>
      </c>
      <c r="CI8" s="63">
        <f>IF(ลับ!CI$3=0,0,IF(เวลาเรียน!CQ8="/",ลับ!CI$3,0))</f>
        <v>0</v>
      </c>
      <c r="CJ8" s="63">
        <f>IF(ลับ!CJ$3=0,0,IF(เวลาเรียน!CR8="/",ลับ!CJ$3,0))</f>
        <v>0</v>
      </c>
      <c r="CK8" s="63">
        <f>IF(ลับ!CK$3=0,0,IF(เวลาเรียน!CS8="/",ลับ!CK$3,0))</f>
        <v>0</v>
      </c>
      <c r="CL8" s="63">
        <f>IF(ลับ!CL$3=0,0,IF(เวลาเรียน!CT8="/",ลับ!CL$3,0))</f>
        <v>0</v>
      </c>
      <c r="CM8" s="63">
        <f>IF(ลับ!CM$3=0,0,IF(เวลาเรียน!CU8="/",ลับ!CM$3,0))</f>
        <v>0</v>
      </c>
      <c r="CN8" s="63">
        <f>IF(ลับ!CN$3=0,0,IF(เวลาเรียน!CV8="/",ลับ!CN$3,0))</f>
        <v>0</v>
      </c>
      <c r="CO8" s="63">
        <f>IF(ลับ!CO$3=0,0,IF(เวลาเรียน!CW8="/",ลับ!CO$3,0))</f>
        <v>0</v>
      </c>
      <c r="CP8" s="63">
        <f>IF(ลับ!CP$3=0,0,IF(เวลาเรียน!CX8="/",ลับ!CP$3,0))</f>
        <v>0</v>
      </c>
      <c r="CQ8" s="63">
        <f>IF(ลับ!CQ$3=0,0,IF(เวลาเรียน!CY8="/",ลับ!CQ$3,0))</f>
        <v>0</v>
      </c>
      <c r="CR8" s="63">
        <f>IF(ลับ!CR$3=0,0,IF(เวลาเรียน!CZ8="/",ลับ!CR$3,0))</f>
        <v>0</v>
      </c>
      <c r="CS8" s="63">
        <f>IF(ลับ!CS$3=0,0,IF(เวลาเรียน!DA8="/",ลับ!CS$3,0))</f>
        <v>0</v>
      </c>
      <c r="CT8" s="63">
        <f>IF(ลับ!CT$3=0,0,IF(เวลาเรียน!DB8="/",ลับ!CT$3,0))</f>
        <v>0</v>
      </c>
      <c r="CU8" s="63">
        <f>IF(ลับ!CU$3=0,0,IF(เวลาเรียน!DC8="/",ลับ!CU$3,0))</f>
        <v>0</v>
      </c>
      <c r="CV8" s="63">
        <f>IF(ลับ!CV$3=0,0,IF(เวลาเรียน!DD8="/",ลับ!CV$3,0))</f>
        <v>0</v>
      </c>
      <c r="CW8" s="64">
        <f>IF(ลับ!CW$3=0,0,IF(เวลาเรียน!DE8="/",ลับ!CW$3,0))</f>
        <v>0</v>
      </c>
      <c r="CX8" s="84">
        <f t="shared" si="11"/>
        <v>0</v>
      </c>
      <c r="CZ8" s="15">
        <v>3</v>
      </c>
      <c r="DA8" s="15">
        <f>IF(ตัวชี้วัด!C8="ร",ตัวชี้วัด!C8,IF(ตัวชี้วัด!F8="ร",ตัวชี้วัด!F8,IF(ตัวชี้วัด!I8="ร",ตัวชี้วัด!I8,IF(ตัวชี้วัด!L8="ร",ตัวชี้วัด!L8,IF(ตัวชี้วัด!O8="ร",ตัวชี้วัด!O8,IF(ตัวชี้วัด!S8="ร",ตัวชี้วัด!S8,IF(ตัวชี้วัด!V8="ร",ตัวชี้วัด!V8,SUM(ตัวชี้วัด!C8,ตัวชี้วัด!F8,ตัวชี้วัด!I8,ตัวชี้วัด!L8,ตัวชี้วัด!O8,ตัวชี้วัด!S8,ตัวชี้วัด!V8))))))))</f>
        <v>0</v>
      </c>
      <c r="DB8" s="15">
        <f>IF(ตัวชี้วัด!Y8="ร",ตัวชี้วัด!Y8,IF(ตัวชี้วัด!AB8="ร",ตัวชี้วัด!AB8,IF(ตัวชี้วัด!AE8="ร",ตัวชี้วัด!AE8,IF(ตัวชี้วัด!AK8="ร",ตัวชี้วัด!AK8,IF(ตัวชี้วัด!AN8="ร",ตัวชี้วัด!AN8,IF(ตัวชี้วัด!AQ8="ร",ตัวชี้วัด!AQ8,IF(ตัวชี้วัด!AT8="ร",ตัวชี้วัด!AT8,SUM(ตัวชี้วัด!Y8,ตัวชี้วัด!AB8,ตัวชี้วัด!AE8,ตัวชี้วัด!AK8,ตัวชี้วัด!AN8,ตัวชี้วัด!AQ8,ตัวชี้วัด!AT8))))))))</f>
        <v>0</v>
      </c>
      <c r="DC8" s="15">
        <f>IF(ตัวชี้วัด!AW8="ร",ตัวชี้วัด!AW8,IF(ตัวชี้วัด!BA8="ร",ตัวชี้วัด!BA8,IF(ตัวชี้วัด!BD8="ร",ตัวชี้วัด!BD8,IF(ตัวชี้วัด!BG8="ร",ตัวชี้วัด!BG8,IF(ตัวชี้วัด!BJ8="ร",ตัวชี้วัด!BJ8,IF(ตัวชี้วัด!BM8="ร",ตัวชี้วัด!BM8,IF(ตัวชี้วัด!BS8="ร",ตัวชี้วัด!BS8,SUM(ตัวชี้วัด!AW8,ตัวชี้วัด!BA8,ตัวชี้วัด!BD8,ตัวชี้วัด!BG8,ตัวชี้วัด!BJ8,ตัวชี้วัด!BM8,ตัวชี้วัด!BS8))))))))</f>
        <v>0</v>
      </c>
      <c r="DD8" s="15">
        <f>IF(ตัวชี้วัด!BV8="ร",ตัวชี้วัด!BV8,IF(ตัวชี้วัด!BY8="ร",ตัวชี้วัด!BY8,IF(ตัวชี้วัด!CB8="ร",ตัวชี้วัด!CB8,IF(ตัวชี้วัด!CE8="ร",ตัวชี้วัด!CE8,IF(ตัวชี้วัด!CI8="ร",ตัวชี้วัด!CI8,IF(ตัวชี้วัด!CL8="ร",ตัวชี้วัด!CL8,IF(ตัวชี้วัด!CO8="ร",ตัวชี้วัด!CO8,SUM(ตัวชี้วัด!BV8,ตัวชี้วัด!BY8,ตัวชี้วัด!CB8,ตัวชี้วัด!CE8,ตัวชี้วัด!CI8,ตัวชี้วัด!CL8,ตัวชี้วัด!CO8))))))))</f>
        <v>0</v>
      </c>
      <c r="DE8" s="15">
        <f>IF(ตัวชี้วัด!CR8="ร",ตัวชี้วัด!CR8,IF(ตัวชี้วัด!CU8="ร",ตัวชี้วัด!CU8,IF(ตัวชี้วัด!DA8="ร",ตัวชี้วัด!DA8,IF(ตัวชี้วัด!DD8="ร",ตัวชี้วัด!DD8,IF(ตัวชี้วัด!DG8="ร",ตัวชี้วัด!DG8,IF(ตัวชี้วัด!DJ8="ร",ตัวชี้วัด!DJ8,IF(ตัวชี้วัด!DM8="ร",ตัวชี้วัด!DM8,SUM(ตัวชี้วัด!CR8,ตัวชี้วัด!CU8,ตัวชี้วัด!DA8,ตัวชี้วัด!DD8,ตัวชี้วัด!DG8,ตัวชี้วัด!DJ8,ตัวชี้วัด!DM8))))))))</f>
        <v>0</v>
      </c>
      <c r="DF8" s="15">
        <f>IF(ตัวชี้วัด!DQ8="ร",ตัวชี้วัด!DQ8,IF(ตัวชี้วัด!DT8="ร",ตัวชี้วัด!DT8,IF(ตัวชี้วัด!DW8="ร",ตัวชี้วัด!DW8,IF(ตัวชี้วัด!DZ8="ร",ตัวชี้วัด!DZ8,SUM(ตัวชี้วัด!DQ8,ตัวชี้วัด!DT8,ตัวชี้วัด!DW8,ตัวชี้วัด!DZ8)))))</f>
        <v>0</v>
      </c>
      <c r="DG8" s="83">
        <f t="shared" si="12"/>
        <v>0</v>
      </c>
      <c r="DH8" s="50"/>
      <c r="DI8" s="15">
        <f>IF(ตัวชี้วัด!D8="/",1,0)</f>
        <v>0</v>
      </c>
      <c r="DJ8" s="15">
        <f>IF(ตัวชี้วัด!G8="/",1,0)</f>
        <v>0</v>
      </c>
      <c r="DK8" s="15">
        <f>IF(ตัวชี้วัด!J8="/",1,0)</f>
        <v>0</v>
      </c>
      <c r="DL8" s="15">
        <f>IF(ตัวชี้วัด!M8="/",1,0)</f>
        <v>0</v>
      </c>
      <c r="DM8" s="15">
        <f>IF(ตัวชี้วัด!P8="/",1,0)</f>
        <v>0</v>
      </c>
      <c r="DN8" s="15">
        <f>IF(ตัวชี้วัด!T8="/",1,0)</f>
        <v>0</v>
      </c>
      <c r="DO8" s="15">
        <f>IF(ตัวชี้วัด!W8="/",1,0)</f>
        <v>0</v>
      </c>
      <c r="DP8" s="15">
        <f>IF(ตัวชี้วัด!Z8="/",1,0)</f>
        <v>0</v>
      </c>
      <c r="DQ8" s="15">
        <f>IF(ตัวชี้วัด!AC8="/",1,0)</f>
        <v>0</v>
      </c>
      <c r="DR8" s="15">
        <f>IF(ตัวชี้วัด!AF8="/",1,0)</f>
        <v>0</v>
      </c>
      <c r="DS8" s="15">
        <f>IF(ตัวชี้วัด!AL8="/",1,0)</f>
        <v>0</v>
      </c>
      <c r="DT8" s="15">
        <f>IF(ตัวชี้วัด!AO8="/",1,0)</f>
        <v>0</v>
      </c>
      <c r="DU8" s="15">
        <f>IF(ตัวชี้วัด!AR8="/",1,0)</f>
        <v>0</v>
      </c>
      <c r="DV8" s="15">
        <f>IF(ตัวชี้วัด!AU8="/",1,0)</f>
        <v>0</v>
      </c>
      <c r="DW8" s="15">
        <f>IF(ตัวชี้วัด!AX8="/",1,0)</f>
        <v>0</v>
      </c>
      <c r="DX8" s="15">
        <f>IF(ตัวชี้วัด!BB8="/",1,0)</f>
        <v>0</v>
      </c>
      <c r="DY8" s="15">
        <f>IF(ตัวชี้วัด!BE8="/",1,0)</f>
        <v>0</v>
      </c>
      <c r="DZ8" s="15">
        <f>IF(ตัวชี้วัด!BH8="/",1,0)</f>
        <v>0</v>
      </c>
      <c r="EA8" s="15">
        <f>IF(ตัวชี้วัด!BK8="/",1,0)</f>
        <v>0</v>
      </c>
      <c r="EB8" s="15">
        <f>IF(ตัวชี้วัด!BN8="/",1,0)</f>
        <v>0</v>
      </c>
      <c r="EC8" s="15">
        <f>IF(ตัวชี้วัด!BT8="/",1,0)</f>
        <v>0</v>
      </c>
      <c r="ED8" s="15">
        <f>IF(ตัวชี้วัด!BW8="/",1,0)</f>
        <v>0</v>
      </c>
      <c r="EE8" s="15">
        <f>IF(ตัวชี้วัด!BZ8="/",1,0)</f>
        <v>0</v>
      </c>
      <c r="EF8" s="15">
        <f>IF(ตัวชี้วัด!CC8="/",1,0)</f>
        <v>0</v>
      </c>
      <c r="EG8" s="15">
        <f>IF(ตัวชี้วัด!CF8="/",1,0)</f>
        <v>0</v>
      </c>
      <c r="EH8" s="15">
        <f>IF(ตัวชี้วัด!CJ8="/",1,0)</f>
        <v>0</v>
      </c>
      <c r="EI8" s="15">
        <f>IF(ตัวชี้วัด!CM8="/",1,0)</f>
        <v>0</v>
      </c>
      <c r="EJ8" s="15">
        <f>IF(ตัวชี้วัด!CP8="/",1,0)</f>
        <v>0</v>
      </c>
      <c r="EK8" s="15">
        <f>IF(ตัวชี้วัด!CS8="/",1,0)</f>
        <v>0</v>
      </c>
      <c r="EL8" s="15">
        <f>IF(ตัวชี้วัด!CV8="/",1,0)</f>
        <v>0</v>
      </c>
      <c r="EM8" s="15">
        <f>IF(ตัวชี้วัด!DB8="/",1,0)</f>
        <v>0</v>
      </c>
      <c r="EN8" s="15">
        <f>IF(ตัวชี้วัด!DE8="/",1,0)</f>
        <v>0</v>
      </c>
      <c r="EO8" s="15">
        <f>IF(ตัวชี้วัด!DH8="/",1,0)</f>
        <v>0</v>
      </c>
      <c r="EP8" s="15">
        <f>IF(ตัวชี้วัด!DK8="/",1,0)</f>
        <v>0</v>
      </c>
      <c r="EQ8" s="15">
        <f>IF(ตัวชี้วัด!DN8="/",1,0)</f>
        <v>0</v>
      </c>
      <c r="ER8" s="15">
        <f>IF(ตัวชี้วัด!DR8="/",1,0)</f>
        <v>0</v>
      </c>
      <c r="ES8" s="15">
        <f>IF(ตัวชี้วัด!DU8="/",1,0)</f>
        <v>0</v>
      </c>
      <c r="ET8" s="15">
        <f>IF(ตัวชี้วัด!DX8="/",1,0)</f>
        <v>0</v>
      </c>
      <c r="EU8" s="15">
        <f>IF(ตัวชี้วัด!EA8="/",1,0)</f>
        <v>0</v>
      </c>
      <c r="EV8" s="83">
        <f t="shared" si="3"/>
        <v>0</v>
      </c>
      <c r="EX8" s="15">
        <v>3</v>
      </c>
      <c r="EY8" s="15">
        <f>IF(คุณลักษณะ!B8&gt;1,2,IF(คุณลักษณะ!B8=1,1,0))</f>
        <v>0</v>
      </c>
      <c r="EZ8" s="15">
        <f>IF(คุณลักษณะ!C8&gt;1,2,IF(คุณลักษณะ!C8=1,1,0))</f>
        <v>0</v>
      </c>
      <c r="FA8" s="15">
        <f>IF(คุณลักษณะ!D8&gt;1,2,IF(คุณลักษณะ!D8=1,1,0))</f>
        <v>0</v>
      </c>
      <c r="FB8" s="15">
        <f>IF(คุณลักษณะ!E8&gt;1,2,IF(คุณลักษณะ!E8=1,1,0))</f>
        <v>0</v>
      </c>
      <c r="FC8" s="83">
        <f t="shared" si="4"/>
        <v>0</v>
      </c>
      <c r="FD8" s="15">
        <f>IF(คุณลักษณะ!G8&gt;1,2,IF(คุณลักษณะ!G8=1,1,0))</f>
        <v>0</v>
      </c>
      <c r="FE8" s="15">
        <f>IF(คุณลักษณะ!H8&gt;1,2,IF(คุณลักษณะ!H8=1,1,0))</f>
        <v>0</v>
      </c>
      <c r="FF8" s="83">
        <f t="shared" si="5"/>
        <v>0</v>
      </c>
      <c r="FG8" s="15">
        <f>IF(คุณลักษณะ!O8&gt;1,2,IF(คุณลักษณะ!O8=1,1,0))</f>
        <v>0</v>
      </c>
      <c r="FH8" s="15">
        <f>IF(คุณลักษณะ!P8&gt;1,2,IF(คุณลักษณะ!P8=1,1,0))</f>
        <v>0</v>
      </c>
      <c r="FI8" s="83">
        <f t="shared" si="6"/>
        <v>0</v>
      </c>
      <c r="FJ8" s="15">
        <f>IF(คุณลักษณะ!S8&gt;1,2,IF(คุณลักษณะ!S8=1,1,0))</f>
        <v>0</v>
      </c>
      <c r="FK8" s="15">
        <f>IF(คุณลักษณะ!T8&gt;1,2,IF(คุณลักษณะ!T8=1,1,0))</f>
        <v>0</v>
      </c>
      <c r="FL8" s="83">
        <f t="shared" si="7"/>
        <v>0</v>
      </c>
      <c r="FM8" s="15">
        <f>IF(คุณลักษณะ!V8&gt;1,2,IF(คุณลักษณะ!V8=1,1,0))</f>
        <v>0</v>
      </c>
      <c r="FN8" s="15">
        <f>IF(คุณลักษณะ!W8&gt;1,2,IF(คุณลักษณะ!W8=1,1,0))</f>
        <v>0</v>
      </c>
      <c r="FO8" s="83">
        <f t="shared" si="8"/>
        <v>0</v>
      </c>
      <c r="FP8" s="15">
        <f>IF(คุณลักษณะ!Y8&gt;1,2,IF(คุณลักษณะ!Y8=1,1,0))</f>
        <v>0</v>
      </c>
      <c r="FQ8" s="15">
        <f>IF(คุณลักษณะ!AC8&gt;1,2,IF(คุณลักษณะ!AC8=1,1,0))</f>
        <v>0</v>
      </c>
      <c r="FR8" s="15">
        <f>IF(คุณลักษณะ!AD8&gt;1,2,IF(คุณลักษณะ!AD8=1,1,0))</f>
        <v>0</v>
      </c>
      <c r="FS8" s="83">
        <f t="shared" si="9"/>
        <v>0</v>
      </c>
      <c r="FT8" s="15">
        <f>IF(คุณลักษณะ!AF8&gt;1,2,IF(คุณลักษณะ!AF8=1,1,0))</f>
        <v>0</v>
      </c>
      <c r="FU8" s="15">
        <f>IF(คุณลักษณะ!AG8&gt;1,2,IF(คุณลักษณะ!AG8=1,1,0))</f>
        <v>0</v>
      </c>
      <c r="FV8" s="83">
        <f t="shared" si="10"/>
        <v>0</v>
      </c>
      <c r="FW8" s="50"/>
      <c r="FX8" s="15">
        <f>IF(คุณลักษณะ!F8&gt;1,2,IF(คุณลักษณะ!F8=1,1,0))</f>
        <v>0</v>
      </c>
      <c r="FY8" s="15">
        <f>IF(คุณลักษณะ!I8&gt;1,2,IF(คุณลักษณะ!I8=1,1,0))</f>
        <v>0</v>
      </c>
      <c r="FZ8" s="15">
        <f>IF(คุณลักษณะ!N8&gt;1,2,IF(คุณลักษณะ!N8=1,1,0))</f>
        <v>0</v>
      </c>
      <c r="GA8" s="15">
        <f>IF(คุณลักษณะ!Q8&gt;1,2,IF(คุณลักษณะ!Q8=1,1,0))</f>
        <v>0</v>
      </c>
      <c r="GB8" s="15">
        <f>IF(คุณลักษณะ!U8&gt;1,2,IF(คุณลักษณะ!U8=1,1,0))</f>
        <v>0</v>
      </c>
      <c r="GC8" s="15">
        <f>IF(คุณลักษณะ!X8&gt;1,2,IF(คุณลักษณะ!X8=1,1,0))</f>
        <v>0</v>
      </c>
      <c r="GD8" s="15">
        <f>IF(คุณลักษณะ!AE8&gt;1,2,IF(คุณลักษณะ!AE8=1,1,0))</f>
        <v>0</v>
      </c>
      <c r="GE8" s="15">
        <f>IF(คุณลักษณะ!AH8&gt;1,2,IF(คุณลักษณะ!AH8=1,1,0))</f>
        <v>0</v>
      </c>
      <c r="GF8" s="87">
        <f t="shared" si="13"/>
        <v>0</v>
      </c>
      <c r="GG8" s="85">
        <f>IF(คุณลักษณะ!F8=0,0,IF(คุณลักษณะ!I8=0,0,IF(คุณลักษณะ!N8=0,0,IF(คุณลักษณะ!Q8=0,0,IF(คุณลักษณะ!U8=0,0,IF(คุณลักษณะ!X8=0,0,IF(คุณลักษณะ!AE8=0,0,IF(คุณลักษณะ!AH8=0,0,GF8))))))))</f>
        <v>0</v>
      </c>
      <c r="GI8" s="2">
        <v>3</v>
      </c>
      <c r="GJ8" s="21">
        <f>IF(เวลาเรียน!C8="",0,1)</f>
        <v>0</v>
      </c>
      <c r="GK8" s="446">
        <f>IF(ผลการเรียน!$BC7=$GK$5,1,0)</f>
        <v>0</v>
      </c>
      <c r="GL8" s="446">
        <f>IF(ผลการเรียน!$BC7=$GL$5,1,0)</f>
        <v>0</v>
      </c>
      <c r="GM8" s="446">
        <f>IF(ผลการเรียน!$BC7=$GM$5,1,0)</f>
        <v>0</v>
      </c>
      <c r="GN8" s="446">
        <f>IF(ผลการเรียน!$BC7=$GN$5,1,0)</f>
        <v>0</v>
      </c>
      <c r="GO8" s="446">
        <f>IF(ผลการเรียน!$BC7=$GO$5,1,0)</f>
        <v>0</v>
      </c>
      <c r="GP8" s="446">
        <f>IF(ผลการเรียน!$BC7=$GP$5,1,0)</f>
        <v>0</v>
      </c>
      <c r="GQ8" s="446">
        <f>IF(ผลการเรียน!$BC7=$GQ$5,1,0)</f>
        <v>0</v>
      </c>
      <c r="GR8" s="446">
        <f>IF(ผลการเรียน!$BC7=$GR$5,1,0)</f>
        <v>0</v>
      </c>
      <c r="GS8" s="446">
        <f>IF(ผลการเรียน!$BC7=$GS$5,1,0)</f>
        <v>0</v>
      </c>
      <c r="GT8" s="446">
        <f>IF(ผลการเรียน!$BC7=$GT$5,1,0)</f>
        <v>0</v>
      </c>
      <c r="GU8" s="446">
        <f ca="1">IF(ผลการเรียน!$BS7=ลับ!$GU$5,1,0)</f>
        <v>0</v>
      </c>
      <c r="GV8" s="446">
        <f ca="1">IF(ผลการเรียน!$BS7=ลับ!$GV$5,1,0)</f>
        <v>0</v>
      </c>
      <c r="GW8" s="446">
        <f ca="1">IF(ผลการเรียน!$BS7=ลับ!$GW$5,1,0)</f>
        <v>0</v>
      </c>
      <c r="GX8" s="446">
        <f ca="1">IF(ผลการเรียน!$BS7=ลับ!$GX$5,1,0)</f>
        <v>0</v>
      </c>
      <c r="GY8" s="446">
        <f ca="1">IF(ผลการเรียน!$BJ7=ลับ!$GY$5,1,0)</f>
        <v>0</v>
      </c>
      <c r="GZ8" s="446">
        <f ca="1">IF(ผลการเรียน!$BJ7=ลับ!$GZ$5,1,0)</f>
        <v>0</v>
      </c>
      <c r="HA8" s="446">
        <f ca="1">IF(ผลการเรียน!$BJ7=ลับ!$HA$5,1,0)</f>
        <v>0</v>
      </c>
      <c r="HB8" s="446">
        <f ca="1">IF(ผลการเรียน!$BJ7=ลับ!$HB$5,1,0)</f>
        <v>0</v>
      </c>
      <c r="HC8" s="21">
        <f>IF(สรุปคะแนน!$Q8=3,1,0)</f>
        <v>0</v>
      </c>
      <c r="HD8" s="21">
        <f>IF(สรุปคะแนน!$Q8=2,1,0)</f>
        <v>0</v>
      </c>
      <c r="HE8" s="21">
        <f>IF(สรุปคะแนน!$Q8=1,1,0)</f>
        <v>0</v>
      </c>
      <c r="HF8" s="21">
        <f>IF(สรุปคะแนน!$Q8=0,1,0)</f>
        <v>1</v>
      </c>
      <c r="HG8" s="50"/>
      <c r="HH8" s="15" t="s">
        <v>185</v>
      </c>
      <c r="HI8" s="50"/>
      <c r="HJ8" s="50"/>
      <c r="HK8" s="50"/>
      <c r="HL8" s="50"/>
      <c r="HM8" s="50"/>
      <c r="HN8" s="50"/>
    </row>
    <row r="9" spans="1:222" ht="21">
      <c r="A9" s="28">
        <v>4</v>
      </c>
      <c r="B9" s="63">
        <f>IF(ลับ!B$3=0,0,IF(เวลาเรียน!G9="/",ลับ!B$3,0))</f>
        <v>0</v>
      </c>
      <c r="C9" s="63">
        <f>IF(ลับ!C$3=0,0,IF(เวลาเรียน!H9="/",ลับ!C$3,0))</f>
        <v>0</v>
      </c>
      <c r="D9" s="63">
        <f>IF(ลับ!D$3=0,0,IF(เวลาเรียน!I9="/",ลับ!D$3,0))</f>
        <v>0</v>
      </c>
      <c r="E9" s="63">
        <f>IF(ลับ!E$3=0,0,IF(เวลาเรียน!J9="/",ลับ!E$3,0))</f>
        <v>0</v>
      </c>
      <c r="F9" s="63">
        <f>IF(ลับ!F$3=0,0,IF(เวลาเรียน!K9="/",ลับ!F$3,0))</f>
        <v>0</v>
      </c>
      <c r="G9" s="63">
        <f>IF(ลับ!G$3=0,0,IF(เวลาเรียน!L9="/",ลับ!G$3,0))</f>
        <v>0</v>
      </c>
      <c r="H9" s="63">
        <f>IF(ลับ!H$3=0,0,IF(เวลาเรียน!M9="/",ลับ!H$3,0))</f>
        <v>0</v>
      </c>
      <c r="I9" s="63">
        <f>IF(ลับ!I$3=0,0,IF(เวลาเรียน!N9="/",ลับ!I$3,0))</f>
        <v>0</v>
      </c>
      <c r="J9" s="63">
        <f>IF(ลับ!J$3=0,0,IF(เวลาเรียน!O9="/",ลับ!J$3,0))</f>
        <v>0</v>
      </c>
      <c r="K9" s="63">
        <f>IF(ลับ!K$3=0,0,IF(เวลาเรียน!P9="/",ลับ!K$3,0))</f>
        <v>0</v>
      </c>
      <c r="L9" s="63">
        <f>IF(ลับ!L$3=0,0,IF(เวลาเรียน!Q9="/",ลับ!L$3,0))</f>
        <v>0</v>
      </c>
      <c r="M9" s="63">
        <f>IF(ลับ!M$3=0,0,IF(เวลาเรียน!R9="/",ลับ!M$3,0))</f>
        <v>0</v>
      </c>
      <c r="N9" s="63">
        <f>IF(ลับ!N$3=0,0,IF(เวลาเรียน!S9="/",ลับ!N$3,0))</f>
        <v>0</v>
      </c>
      <c r="O9" s="63">
        <f>IF(ลับ!O$3=0,0,IF(เวลาเรียน!T9="/",ลับ!O$3,0))</f>
        <v>0</v>
      </c>
      <c r="P9" s="63">
        <f>IF(ลับ!P$3=0,0,IF(เวลาเรียน!U9="/",ลับ!P$3,0))</f>
        <v>0</v>
      </c>
      <c r="Q9" s="63">
        <f>IF(ลับ!Q$3=0,0,IF(เวลาเรียน!V9="/",ลับ!Q$3,0))</f>
        <v>0</v>
      </c>
      <c r="R9" s="63">
        <f>IF(ลับ!R$3=0,0,IF(เวลาเรียน!W9="/",ลับ!R$3,0))</f>
        <v>0</v>
      </c>
      <c r="S9" s="63">
        <f>IF(ลับ!S$3=0,0,IF(เวลาเรียน!X9="/",ลับ!S$3,0))</f>
        <v>0</v>
      </c>
      <c r="T9" s="63">
        <f>IF(ลับ!T$3=0,0,IF(เวลาเรียน!Y9="/",ลับ!T$3,0))</f>
        <v>0</v>
      </c>
      <c r="U9" s="63">
        <f>IF(ลับ!U$3=0,0,IF(เวลาเรียน!Z9="/",ลับ!U$3,0))</f>
        <v>0</v>
      </c>
      <c r="V9" s="63">
        <f>IF(ลับ!V$3=0,0,IF(เวลาเรียน!AA9="/",ลับ!V$3,0))</f>
        <v>0</v>
      </c>
      <c r="W9" s="63">
        <f>IF(ลับ!W$3=0,0,IF(เวลาเรียน!AB9="/",ลับ!W$3,0))</f>
        <v>0</v>
      </c>
      <c r="X9" s="63">
        <f>IF(ลับ!X$3=0,0,IF(เวลาเรียน!AC9="/",ลับ!X$3,0))</f>
        <v>0</v>
      </c>
      <c r="Y9" s="63">
        <f>IF(ลับ!Y$3=0,0,IF(เวลาเรียน!AD9="/",ลับ!Y$3,0))</f>
        <v>0</v>
      </c>
      <c r="Z9" s="724">
        <f>IF(ลับ!Z$3=0,0,IF(เวลาเรียน!AE9="/",ลับ!Z$3,0))</f>
        <v>0</v>
      </c>
      <c r="AA9" s="63">
        <f>IF(ลับ!AA$3=0,0,IF(เวลาเรียน!AH9="/",ลับ!AA$3,0))</f>
        <v>0</v>
      </c>
      <c r="AB9" s="63">
        <f>IF(ลับ!AB$3=0,0,IF(เวลาเรียน!AI9="/",ลับ!AB$3,0))</f>
        <v>0</v>
      </c>
      <c r="AC9" s="63">
        <f>IF(ลับ!AC$3=0,0,IF(เวลาเรียน!AJ9="/",ลับ!AC$3,0))</f>
        <v>0</v>
      </c>
      <c r="AD9" s="63">
        <f>IF(ลับ!AD$3=0,0,IF(เวลาเรียน!AK9="/",ลับ!AD$3,0))</f>
        <v>0</v>
      </c>
      <c r="AE9" s="63">
        <f>IF(ลับ!AE$3=0,0,IF(เวลาเรียน!AL9="/",ลับ!AE$3,0))</f>
        <v>0</v>
      </c>
      <c r="AF9" s="63">
        <f>IF(ลับ!AF$3=0,0,IF(เวลาเรียน!AM9="/",ลับ!AF$3,0))</f>
        <v>0</v>
      </c>
      <c r="AG9" s="63">
        <f>IF(ลับ!AG$3=0,0,IF(เวลาเรียน!AN9="/",ลับ!AG$3,0))</f>
        <v>0</v>
      </c>
      <c r="AH9" s="63">
        <f>IF(ลับ!AH$3=0,0,IF(เวลาเรียน!AO9="/",ลับ!AH$3,0))</f>
        <v>0</v>
      </c>
      <c r="AI9" s="63">
        <f>IF(ลับ!AI$3=0,0,IF(เวลาเรียน!AP9="/",ลับ!AI$3,0))</f>
        <v>0</v>
      </c>
      <c r="AJ9" s="63">
        <f>IF(ลับ!AJ$3=0,0,IF(เวลาเรียน!AQ9="/",ลับ!AJ$3,0))</f>
        <v>0</v>
      </c>
      <c r="AK9" s="63">
        <f>IF(ลับ!AK$3=0,0,IF(เวลาเรียน!AR9="/",ลับ!AK$3,0))</f>
        <v>0</v>
      </c>
      <c r="AL9" s="63">
        <f>IF(ลับ!AL$3=0,0,IF(เวลาเรียน!AS9="/",ลับ!AL$3,0))</f>
        <v>0</v>
      </c>
      <c r="AM9" s="63">
        <f>IF(ลับ!AM$3=0,0,IF(เวลาเรียน!AT9="/",ลับ!AM$3,0))</f>
        <v>0</v>
      </c>
      <c r="AN9" s="63">
        <f>IF(ลับ!AN$3=0,0,IF(เวลาเรียน!AU9="/",ลับ!AN$3,0))</f>
        <v>0</v>
      </c>
      <c r="AO9" s="63">
        <f>IF(ลับ!AO$3=0,0,IF(เวลาเรียน!AV9="/",ลับ!AO$3,0))</f>
        <v>0</v>
      </c>
      <c r="AP9" s="63">
        <f>IF(ลับ!AP$3=0,0,IF(เวลาเรียน!AW9="/",ลับ!AP$3,0))</f>
        <v>0</v>
      </c>
      <c r="AQ9" s="63">
        <f>IF(ลับ!AQ$3=0,0,IF(เวลาเรียน!AX9="/",ลับ!AQ$3,0))</f>
        <v>0</v>
      </c>
      <c r="AR9" s="63">
        <f>IF(ลับ!AR$3=0,0,IF(เวลาเรียน!AY9="/",ลับ!AR$3,0))</f>
        <v>0</v>
      </c>
      <c r="AS9" s="63">
        <f>IF(ลับ!AS$3=0,0,IF(เวลาเรียน!AZ9="/",ลับ!AS$3,0))</f>
        <v>0</v>
      </c>
      <c r="AT9" s="63">
        <f>IF(ลับ!AT$3=0,0,IF(เวลาเรียน!BA9="/",ลับ!AT$3,0))</f>
        <v>0</v>
      </c>
      <c r="AU9" s="63">
        <f>IF(ลับ!AU$3=0,0,IF(เวลาเรียน!BB9="/",ลับ!AU$3,0))</f>
        <v>0</v>
      </c>
      <c r="AV9" s="63">
        <f>IF(ลับ!AV$3=0,0,IF(เวลาเรียน!BC9="/",ลับ!AV$3,0))</f>
        <v>0</v>
      </c>
      <c r="AW9" s="63">
        <f>IF(ลับ!AW$3=0,0,IF(เวลาเรียน!BD9="/",ลับ!AW$3,0))</f>
        <v>0</v>
      </c>
      <c r="AX9" s="63">
        <f>IF(ลับ!AX$3=0,0,IF(เวลาเรียน!BE9="/",ลับ!AX$3,0))</f>
        <v>0</v>
      </c>
      <c r="AY9" s="63">
        <f>IF(ลับ!AY$3=0,0,IF(เวลาเรียน!BF9="/",ลับ!AY$3,0))</f>
        <v>0</v>
      </c>
      <c r="AZ9" s="63">
        <f>IF(ลับ!AZ$3=0,0,IF(เวลาเรียน!BG9="/",ลับ!AZ$3,0))</f>
        <v>0</v>
      </c>
      <c r="BA9" s="63">
        <f>IF(ลับ!BA$3=0,0,IF(เวลาเรียน!BH9="/",ลับ!BA$3,0))</f>
        <v>0</v>
      </c>
      <c r="BB9" s="63">
        <f>IF(ลับ!BB$3=0,0,IF(เวลาเรียน!BI9="/",ลับ!BB$3,0))</f>
        <v>0</v>
      </c>
      <c r="BC9" s="63">
        <f>IF(ลับ!BC$3=0,0,IF(เวลาเรียน!BJ9="/",ลับ!BC$3,0))</f>
        <v>0</v>
      </c>
      <c r="BD9" s="63">
        <f>IF(ลับ!BD$3=0,0,IF(เวลาเรียน!BK9="/",ลับ!BD$3,0))</f>
        <v>0</v>
      </c>
      <c r="BE9" s="63">
        <f>IF(ลับ!BE$3=0,0,IF(เวลาเรียน!BL9="/",ลับ!BE$3,0))</f>
        <v>0</v>
      </c>
      <c r="BF9" s="63">
        <f>IF(ลับ!BF$3=0,0,IF(เวลาเรียน!BM9="/",ลับ!BF$3,0))</f>
        <v>0</v>
      </c>
      <c r="BG9" s="63">
        <f>IF(ลับ!BG$3=0,0,IF(เวลาเรียน!BN9="/",ลับ!BG$3,0))</f>
        <v>0</v>
      </c>
      <c r="BH9" s="63">
        <f>IF(ลับ!BH$3=0,0,IF(เวลาเรียน!BO9="/",ลับ!BH$3,0))</f>
        <v>0</v>
      </c>
      <c r="BI9" s="63">
        <f>IF(ลับ!BI$3=0,0,IF(เวลาเรียน!BP9="/",ลับ!BI$3,0))</f>
        <v>0</v>
      </c>
      <c r="BJ9" s="63">
        <f>IF(ลับ!BJ$3=0,0,IF(เวลาเรียน!BQ9="/",ลับ!BJ$3,0))</f>
        <v>0</v>
      </c>
      <c r="BK9" s="63">
        <f>IF(ลับ!BK$3=0,0,IF(เวลาเรียน!BR9="/",ลับ!BK$3,0))</f>
        <v>0</v>
      </c>
      <c r="BL9" s="63">
        <f>IF(ลับ!BL$3=0,0,IF(เวลาเรียน!BS9="/",ลับ!BL$3,0))</f>
        <v>0</v>
      </c>
      <c r="BM9" s="63">
        <f>IF(ลับ!BM$3=0,0,IF(เวลาเรียน!BT9="/",ลับ!BM$3,0))</f>
        <v>0</v>
      </c>
      <c r="BN9" s="63">
        <f>IF(ลับ!BN$3=0,0,IF(เวลาเรียน!BU9="/",ลับ!BN$3,0))</f>
        <v>0</v>
      </c>
      <c r="BO9" s="63">
        <f>IF(ลับ!BO$3=0,0,IF(เวลาเรียน!BV9="/",ลับ!BO$3,0))</f>
        <v>0</v>
      </c>
      <c r="BP9" s="63">
        <f>IF(ลับ!BP$3=0,0,IF(เวลาเรียน!BW9="/",ลับ!BP$3,0))</f>
        <v>0</v>
      </c>
      <c r="BQ9" s="63">
        <f>IF(ลับ!BQ$3=0,0,IF(เวลาเรียน!BX9="/",ลับ!BQ$3,0))</f>
        <v>0</v>
      </c>
      <c r="BR9" s="63">
        <f>IF(ลับ!BR$3=0,0,IF(เวลาเรียน!BY9="/",ลับ!BR$3,0))</f>
        <v>0</v>
      </c>
      <c r="BS9" s="724">
        <f>IF(ลับ!BS$3=0,0,IF(เวลาเรียน!BZ9="/",ลับ!BS$3,0))</f>
        <v>0</v>
      </c>
      <c r="BT9" s="63">
        <f>IF(ลับ!BT$3=0,0,IF(เวลาเรียน!CB9="/",ลับ!BT$3,0))</f>
        <v>0</v>
      </c>
      <c r="BU9" s="63">
        <f>IF(ลับ!BU$3=0,0,IF(เวลาเรียน!CC9="/",ลับ!BU$3,0))</f>
        <v>0</v>
      </c>
      <c r="BV9" s="63">
        <f>IF(ลับ!BV$3=0,0,IF(เวลาเรียน!CD9="/",ลับ!BV$3,0))</f>
        <v>0</v>
      </c>
      <c r="BW9" s="63">
        <f>IF(ลับ!BW$3=0,0,IF(เวลาเรียน!CE9="/",ลับ!BW$3,0))</f>
        <v>0</v>
      </c>
      <c r="BX9" s="63">
        <f>IF(ลับ!BX$3=0,0,IF(เวลาเรียน!CF9="/",ลับ!BX$3,0))</f>
        <v>0</v>
      </c>
      <c r="BY9" s="63">
        <f>IF(ลับ!BY$3=0,0,IF(เวลาเรียน!CG9="/",ลับ!BY$3,0))</f>
        <v>0</v>
      </c>
      <c r="BZ9" s="63">
        <f>IF(ลับ!BZ$3=0,0,IF(เวลาเรียน!CH9="/",ลับ!BZ$3,0))</f>
        <v>0</v>
      </c>
      <c r="CA9" s="63">
        <f>IF(ลับ!CA$3=0,0,IF(เวลาเรียน!CI9="/",ลับ!CA$3,0))</f>
        <v>0</v>
      </c>
      <c r="CB9" s="63">
        <f>IF(ลับ!CB$3=0,0,IF(เวลาเรียน!CJ9="/",ลับ!CB$3,0))</f>
        <v>0</v>
      </c>
      <c r="CC9" s="63">
        <f>IF(ลับ!CC$3=0,0,IF(เวลาเรียน!CK9="/",ลับ!CC$3,0))</f>
        <v>0</v>
      </c>
      <c r="CD9" s="63">
        <f>IF(ลับ!CD$3=0,0,IF(เวลาเรียน!CL9="/",ลับ!CD$3,0))</f>
        <v>0</v>
      </c>
      <c r="CE9" s="63">
        <f>IF(ลับ!CE$3=0,0,IF(เวลาเรียน!CM9="/",ลับ!CE$3,0))</f>
        <v>0</v>
      </c>
      <c r="CF9" s="63">
        <f>IF(ลับ!CF$3=0,0,IF(เวลาเรียน!CN9="/",ลับ!CF$3,0))</f>
        <v>0</v>
      </c>
      <c r="CG9" s="63">
        <f>IF(ลับ!CG$3=0,0,IF(เวลาเรียน!CO9="/",ลับ!CG$3,0))</f>
        <v>0</v>
      </c>
      <c r="CH9" s="63">
        <f>IF(ลับ!CH$3=0,0,IF(เวลาเรียน!CP9="/",ลับ!CH$3,0))</f>
        <v>0</v>
      </c>
      <c r="CI9" s="63">
        <f>IF(ลับ!CI$3=0,0,IF(เวลาเรียน!CQ9="/",ลับ!CI$3,0))</f>
        <v>0</v>
      </c>
      <c r="CJ9" s="63">
        <f>IF(ลับ!CJ$3=0,0,IF(เวลาเรียน!CR9="/",ลับ!CJ$3,0))</f>
        <v>0</v>
      </c>
      <c r="CK9" s="63">
        <f>IF(ลับ!CK$3=0,0,IF(เวลาเรียน!CS9="/",ลับ!CK$3,0))</f>
        <v>0</v>
      </c>
      <c r="CL9" s="63">
        <f>IF(ลับ!CL$3=0,0,IF(เวลาเรียน!CT9="/",ลับ!CL$3,0))</f>
        <v>0</v>
      </c>
      <c r="CM9" s="63">
        <f>IF(ลับ!CM$3=0,0,IF(เวลาเรียน!CU9="/",ลับ!CM$3,0))</f>
        <v>0</v>
      </c>
      <c r="CN9" s="63">
        <f>IF(ลับ!CN$3=0,0,IF(เวลาเรียน!CV9="/",ลับ!CN$3,0))</f>
        <v>0</v>
      </c>
      <c r="CO9" s="63">
        <f>IF(ลับ!CO$3=0,0,IF(เวลาเรียน!CW9="/",ลับ!CO$3,0))</f>
        <v>0</v>
      </c>
      <c r="CP9" s="63">
        <f>IF(ลับ!CP$3=0,0,IF(เวลาเรียน!CX9="/",ลับ!CP$3,0))</f>
        <v>0</v>
      </c>
      <c r="CQ9" s="63">
        <f>IF(ลับ!CQ$3=0,0,IF(เวลาเรียน!CY9="/",ลับ!CQ$3,0))</f>
        <v>0</v>
      </c>
      <c r="CR9" s="63">
        <f>IF(ลับ!CR$3=0,0,IF(เวลาเรียน!CZ9="/",ลับ!CR$3,0))</f>
        <v>0</v>
      </c>
      <c r="CS9" s="63">
        <f>IF(ลับ!CS$3=0,0,IF(เวลาเรียน!DA9="/",ลับ!CS$3,0))</f>
        <v>0</v>
      </c>
      <c r="CT9" s="63">
        <f>IF(ลับ!CT$3=0,0,IF(เวลาเรียน!DB9="/",ลับ!CT$3,0))</f>
        <v>0</v>
      </c>
      <c r="CU9" s="63">
        <f>IF(ลับ!CU$3=0,0,IF(เวลาเรียน!DC9="/",ลับ!CU$3,0))</f>
        <v>0</v>
      </c>
      <c r="CV9" s="63">
        <f>IF(ลับ!CV$3=0,0,IF(เวลาเรียน!DD9="/",ลับ!CV$3,0))</f>
        <v>0</v>
      </c>
      <c r="CW9" s="64">
        <f>IF(ลับ!CW$3=0,0,IF(เวลาเรียน!DE9="/",ลับ!CW$3,0))</f>
        <v>0</v>
      </c>
      <c r="CX9" s="84">
        <f t="shared" si="11"/>
        <v>0</v>
      </c>
      <c r="CZ9" s="15">
        <v>4</v>
      </c>
      <c r="DA9" s="15">
        <f>IF(ตัวชี้วัด!C9="ร",ตัวชี้วัด!C9,IF(ตัวชี้วัด!F9="ร",ตัวชี้วัด!F9,IF(ตัวชี้วัด!I9="ร",ตัวชี้วัด!I9,IF(ตัวชี้วัด!L9="ร",ตัวชี้วัด!L9,IF(ตัวชี้วัด!O9="ร",ตัวชี้วัด!O9,IF(ตัวชี้วัด!S9="ร",ตัวชี้วัด!S9,IF(ตัวชี้วัด!V9="ร",ตัวชี้วัด!V9,SUM(ตัวชี้วัด!C9,ตัวชี้วัด!F9,ตัวชี้วัด!I9,ตัวชี้วัด!L9,ตัวชี้วัด!O9,ตัวชี้วัด!S9,ตัวชี้วัด!V9))))))))</f>
        <v>0</v>
      </c>
      <c r="DB9" s="15">
        <f>IF(ตัวชี้วัด!Y9="ร",ตัวชี้วัด!Y9,IF(ตัวชี้วัด!AB9="ร",ตัวชี้วัด!AB9,IF(ตัวชี้วัด!AE9="ร",ตัวชี้วัด!AE9,IF(ตัวชี้วัด!AK9="ร",ตัวชี้วัด!AK9,IF(ตัวชี้วัด!AN9="ร",ตัวชี้วัด!AN9,IF(ตัวชี้วัด!AQ9="ร",ตัวชี้วัด!AQ9,IF(ตัวชี้วัด!AT9="ร",ตัวชี้วัด!AT9,SUM(ตัวชี้วัด!Y9,ตัวชี้วัด!AB9,ตัวชี้วัด!AE9,ตัวชี้วัด!AK9,ตัวชี้วัด!AN9,ตัวชี้วัด!AQ9,ตัวชี้วัด!AT9))))))))</f>
        <v>0</v>
      </c>
      <c r="DC9" s="15">
        <f>IF(ตัวชี้วัด!AW9="ร",ตัวชี้วัด!AW9,IF(ตัวชี้วัด!BA9="ร",ตัวชี้วัด!BA9,IF(ตัวชี้วัด!BD9="ร",ตัวชี้วัด!BD9,IF(ตัวชี้วัด!BG9="ร",ตัวชี้วัด!BG9,IF(ตัวชี้วัด!BJ9="ร",ตัวชี้วัด!BJ9,IF(ตัวชี้วัด!BM9="ร",ตัวชี้วัด!BM9,IF(ตัวชี้วัด!BS9="ร",ตัวชี้วัด!BS9,SUM(ตัวชี้วัด!AW9,ตัวชี้วัด!BA9,ตัวชี้วัด!BD9,ตัวชี้วัด!BG9,ตัวชี้วัด!BJ9,ตัวชี้วัด!BM9,ตัวชี้วัด!BS9))))))))</f>
        <v>0</v>
      </c>
      <c r="DD9" s="15">
        <f>IF(ตัวชี้วัด!BV9="ร",ตัวชี้วัด!BV9,IF(ตัวชี้วัด!BY9="ร",ตัวชี้วัด!BY9,IF(ตัวชี้วัด!CB9="ร",ตัวชี้วัด!CB9,IF(ตัวชี้วัด!CE9="ร",ตัวชี้วัด!CE9,IF(ตัวชี้วัด!CI9="ร",ตัวชี้วัด!CI9,IF(ตัวชี้วัด!CL9="ร",ตัวชี้วัด!CL9,IF(ตัวชี้วัด!CO9="ร",ตัวชี้วัด!CO9,SUM(ตัวชี้วัด!BV9,ตัวชี้วัด!BY9,ตัวชี้วัด!CB9,ตัวชี้วัด!CE9,ตัวชี้วัด!CI9,ตัวชี้วัด!CL9,ตัวชี้วัด!CO9))))))))</f>
        <v>0</v>
      </c>
      <c r="DE9" s="15">
        <f>IF(ตัวชี้วัด!CR9="ร",ตัวชี้วัด!CR9,IF(ตัวชี้วัด!CU9="ร",ตัวชี้วัด!CU9,IF(ตัวชี้วัด!DA9="ร",ตัวชี้วัด!DA9,IF(ตัวชี้วัด!DD9="ร",ตัวชี้วัด!DD9,IF(ตัวชี้วัด!DG9="ร",ตัวชี้วัด!DG9,IF(ตัวชี้วัด!DJ9="ร",ตัวชี้วัด!DJ9,IF(ตัวชี้วัด!DM9="ร",ตัวชี้วัด!DM9,SUM(ตัวชี้วัด!CR9,ตัวชี้วัด!CU9,ตัวชี้วัด!DA9,ตัวชี้วัด!DD9,ตัวชี้วัด!DG9,ตัวชี้วัด!DJ9,ตัวชี้วัด!DM9))))))))</f>
        <v>0</v>
      </c>
      <c r="DF9" s="15">
        <f>IF(ตัวชี้วัด!DQ9="ร",ตัวชี้วัด!DQ9,IF(ตัวชี้วัด!DT9="ร",ตัวชี้วัด!DT9,IF(ตัวชี้วัด!DW9="ร",ตัวชี้วัด!DW9,IF(ตัวชี้วัด!DZ9="ร",ตัวชี้วัด!DZ9,SUM(ตัวชี้วัด!DQ9,ตัวชี้วัด!DT9,ตัวชี้วัด!DW9,ตัวชี้วัด!DZ9)))))</f>
        <v>0</v>
      </c>
      <c r="DG9" s="83">
        <f t="shared" si="12"/>
        <v>0</v>
      </c>
      <c r="DH9" s="50"/>
      <c r="DI9" s="15">
        <f>IF(ตัวชี้วัด!D9="/",1,0)</f>
        <v>0</v>
      </c>
      <c r="DJ9" s="15">
        <f>IF(ตัวชี้วัด!G9="/",1,0)</f>
        <v>0</v>
      </c>
      <c r="DK9" s="15">
        <f>IF(ตัวชี้วัด!J9="/",1,0)</f>
        <v>0</v>
      </c>
      <c r="DL9" s="15">
        <f>IF(ตัวชี้วัด!M9="/",1,0)</f>
        <v>0</v>
      </c>
      <c r="DM9" s="15">
        <f>IF(ตัวชี้วัด!P9="/",1,0)</f>
        <v>0</v>
      </c>
      <c r="DN9" s="15">
        <f>IF(ตัวชี้วัด!T9="/",1,0)</f>
        <v>0</v>
      </c>
      <c r="DO9" s="15">
        <f>IF(ตัวชี้วัด!W9="/",1,0)</f>
        <v>0</v>
      </c>
      <c r="DP9" s="15">
        <f>IF(ตัวชี้วัด!Z9="/",1,0)</f>
        <v>0</v>
      </c>
      <c r="DQ9" s="15">
        <f>IF(ตัวชี้วัด!AC9="/",1,0)</f>
        <v>0</v>
      </c>
      <c r="DR9" s="15">
        <f>IF(ตัวชี้วัด!AF9="/",1,0)</f>
        <v>0</v>
      </c>
      <c r="DS9" s="15">
        <f>IF(ตัวชี้วัด!AL9="/",1,0)</f>
        <v>0</v>
      </c>
      <c r="DT9" s="15">
        <f>IF(ตัวชี้วัด!AO9="/",1,0)</f>
        <v>0</v>
      </c>
      <c r="DU9" s="15">
        <f>IF(ตัวชี้วัด!AR9="/",1,0)</f>
        <v>0</v>
      </c>
      <c r="DV9" s="15">
        <f>IF(ตัวชี้วัด!AU9="/",1,0)</f>
        <v>0</v>
      </c>
      <c r="DW9" s="15">
        <f>IF(ตัวชี้วัด!AX9="/",1,0)</f>
        <v>0</v>
      </c>
      <c r="DX9" s="15">
        <f>IF(ตัวชี้วัด!BB9="/",1,0)</f>
        <v>0</v>
      </c>
      <c r="DY9" s="15">
        <f>IF(ตัวชี้วัด!BE9="/",1,0)</f>
        <v>0</v>
      </c>
      <c r="DZ9" s="15">
        <f>IF(ตัวชี้วัด!BH9="/",1,0)</f>
        <v>0</v>
      </c>
      <c r="EA9" s="15">
        <f>IF(ตัวชี้วัด!BK9="/",1,0)</f>
        <v>0</v>
      </c>
      <c r="EB9" s="15">
        <f>IF(ตัวชี้วัด!BN9="/",1,0)</f>
        <v>0</v>
      </c>
      <c r="EC9" s="15">
        <f>IF(ตัวชี้วัด!BT9="/",1,0)</f>
        <v>0</v>
      </c>
      <c r="ED9" s="15">
        <f>IF(ตัวชี้วัด!BW9="/",1,0)</f>
        <v>0</v>
      </c>
      <c r="EE9" s="15">
        <f>IF(ตัวชี้วัด!BZ9="/",1,0)</f>
        <v>0</v>
      </c>
      <c r="EF9" s="15">
        <f>IF(ตัวชี้วัด!CC9="/",1,0)</f>
        <v>0</v>
      </c>
      <c r="EG9" s="15">
        <f>IF(ตัวชี้วัด!CF9="/",1,0)</f>
        <v>0</v>
      </c>
      <c r="EH9" s="15">
        <f>IF(ตัวชี้วัด!CJ9="/",1,0)</f>
        <v>0</v>
      </c>
      <c r="EI9" s="15">
        <f>IF(ตัวชี้วัด!CM9="/",1,0)</f>
        <v>0</v>
      </c>
      <c r="EJ9" s="15">
        <f>IF(ตัวชี้วัด!CP9="/",1,0)</f>
        <v>0</v>
      </c>
      <c r="EK9" s="15">
        <f>IF(ตัวชี้วัด!CS9="/",1,0)</f>
        <v>0</v>
      </c>
      <c r="EL9" s="15">
        <f>IF(ตัวชี้วัด!CV9="/",1,0)</f>
        <v>0</v>
      </c>
      <c r="EM9" s="15">
        <f>IF(ตัวชี้วัด!DB9="/",1,0)</f>
        <v>0</v>
      </c>
      <c r="EN9" s="15">
        <f>IF(ตัวชี้วัด!DE9="/",1,0)</f>
        <v>0</v>
      </c>
      <c r="EO9" s="15">
        <f>IF(ตัวชี้วัด!DH9="/",1,0)</f>
        <v>0</v>
      </c>
      <c r="EP9" s="15">
        <f>IF(ตัวชี้วัด!DK9="/",1,0)</f>
        <v>0</v>
      </c>
      <c r="EQ9" s="15">
        <f>IF(ตัวชี้วัด!DN9="/",1,0)</f>
        <v>0</v>
      </c>
      <c r="ER9" s="15">
        <f>IF(ตัวชี้วัด!DR9="/",1,0)</f>
        <v>0</v>
      </c>
      <c r="ES9" s="15">
        <f>IF(ตัวชี้วัด!DU9="/",1,0)</f>
        <v>0</v>
      </c>
      <c r="ET9" s="15">
        <f>IF(ตัวชี้วัด!DX9="/",1,0)</f>
        <v>0</v>
      </c>
      <c r="EU9" s="15">
        <f>IF(ตัวชี้วัด!EA9="/",1,0)</f>
        <v>0</v>
      </c>
      <c r="EV9" s="83">
        <f t="shared" si="3"/>
        <v>0</v>
      </c>
      <c r="EX9" s="15">
        <v>4</v>
      </c>
      <c r="EY9" s="15">
        <f>IF(คุณลักษณะ!B9&gt;1,2,IF(คุณลักษณะ!B9=1,1,0))</f>
        <v>0</v>
      </c>
      <c r="EZ9" s="15">
        <f>IF(คุณลักษณะ!C9&gt;1,2,IF(คุณลักษณะ!C9=1,1,0))</f>
        <v>0</v>
      </c>
      <c r="FA9" s="15">
        <f>IF(คุณลักษณะ!D9&gt;1,2,IF(คุณลักษณะ!D9=1,1,0))</f>
        <v>0</v>
      </c>
      <c r="FB9" s="15">
        <f>IF(คุณลักษณะ!E9&gt;1,2,IF(คุณลักษณะ!E9=1,1,0))</f>
        <v>0</v>
      </c>
      <c r="FC9" s="83">
        <f t="shared" si="4"/>
        <v>0</v>
      </c>
      <c r="FD9" s="15">
        <f>IF(คุณลักษณะ!G9&gt;1,2,IF(คุณลักษณะ!G9=1,1,0))</f>
        <v>0</v>
      </c>
      <c r="FE9" s="15">
        <f>IF(คุณลักษณะ!H9&gt;1,2,IF(คุณลักษณะ!H9=1,1,0))</f>
        <v>0</v>
      </c>
      <c r="FF9" s="83">
        <f t="shared" si="5"/>
        <v>0</v>
      </c>
      <c r="FG9" s="15">
        <f>IF(คุณลักษณะ!O9&gt;1,2,IF(คุณลักษณะ!O9=1,1,0))</f>
        <v>0</v>
      </c>
      <c r="FH9" s="15">
        <f>IF(คุณลักษณะ!P9&gt;1,2,IF(คุณลักษณะ!P9=1,1,0))</f>
        <v>0</v>
      </c>
      <c r="FI9" s="83">
        <f t="shared" si="6"/>
        <v>0</v>
      </c>
      <c r="FJ9" s="15">
        <f>IF(คุณลักษณะ!S9&gt;1,2,IF(คุณลักษณะ!S9=1,1,0))</f>
        <v>0</v>
      </c>
      <c r="FK9" s="15">
        <f>IF(คุณลักษณะ!T9&gt;1,2,IF(คุณลักษณะ!T9=1,1,0))</f>
        <v>0</v>
      </c>
      <c r="FL9" s="83">
        <f t="shared" si="7"/>
        <v>0</v>
      </c>
      <c r="FM9" s="15">
        <f>IF(คุณลักษณะ!V9&gt;1,2,IF(คุณลักษณะ!V9=1,1,0))</f>
        <v>0</v>
      </c>
      <c r="FN9" s="15">
        <f>IF(คุณลักษณะ!W9&gt;1,2,IF(คุณลักษณะ!W9=1,1,0))</f>
        <v>0</v>
      </c>
      <c r="FO9" s="83">
        <f t="shared" si="8"/>
        <v>0</v>
      </c>
      <c r="FP9" s="15">
        <f>IF(คุณลักษณะ!Y9&gt;1,2,IF(คุณลักษณะ!Y9=1,1,0))</f>
        <v>0</v>
      </c>
      <c r="FQ9" s="15">
        <f>IF(คุณลักษณะ!AC9&gt;1,2,IF(คุณลักษณะ!AC9=1,1,0))</f>
        <v>0</v>
      </c>
      <c r="FR9" s="15">
        <f>IF(คุณลักษณะ!AD9&gt;1,2,IF(คุณลักษณะ!AD9=1,1,0))</f>
        <v>0</v>
      </c>
      <c r="FS9" s="83">
        <f t="shared" si="9"/>
        <v>0</v>
      </c>
      <c r="FT9" s="15">
        <f>IF(คุณลักษณะ!AF9&gt;1,2,IF(คุณลักษณะ!AF9=1,1,0))</f>
        <v>0</v>
      </c>
      <c r="FU9" s="15">
        <f>IF(คุณลักษณะ!AG9&gt;1,2,IF(คุณลักษณะ!AG9=1,1,0))</f>
        <v>0</v>
      </c>
      <c r="FV9" s="83">
        <f t="shared" si="10"/>
        <v>0</v>
      </c>
      <c r="FW9" s="50"/>
      <c r="FX9" s="15">
        <f>IF(คุณลักษณะ!F9&gt;1,2,IF(คุณลักษณะ!F9=1,1,0))</f>
        <v>0</v>
      </c>
      <c r="FY9" s="15">
        <f>IF(คุณลักษณะ!I9&gt;1,2,IF(คุณลักษณะ!I9=1,1,0))</f>
        <v>0</v>
      </c>
      <c r="FZ9" s="15">
        <f>IF(คุณลักษณะ!N9&gt;1,2,IF(คุณลักษณะ!N9=1,1,0))</f>
        <v>0</v>
      </c>
      <c r="GA9" s="15">
        <f>IF(คุณลักษณะ!Q9&gt;1,2,IF(คุณลักษณะ!Q9=1,1,0))</f>
        <v>0</v>
      </c>
      <c r="GB9" s="15">
        <f>IF(คุณลักษณะ!U9&gt;1,2,IF(คุณลักษณะ!U9=1,1,0))</f>
        <v>0</v>
      </c>
      <c r="GC9" s="15">
        <f>IF(คุณลักษณะ!X9&gt;1,2,IF(คุณลักษณะ!X9=1,1,0))</f>
        <v>0</v>
      </c>
      <c r="GD9" s="15">
        <f>IF(คุณลักษณะ!AE9&gt;1,2,IF(คุณลักษณะ!AE9=1,1,0))</f>
        <v>0</v>
      </c>
      <c r="GE9" s="15">
        <f>IF(คุณลักษณะ!AH9&gt;1,2,IF(คุณลักษณะ!AH9=1,1,0))</f>
        <v>0</v>
      </c>
      <c r="GF9" s="87">
        <f t="shared" si="13"/>
        <v>0</v>
      </c>
      <c r="GG9" s="85">
        <f>IF(คุณลักษณะ!F9=0,0,IF(คุณลักษณะ!I9=0,0,IF(คุณลักษณะ!N9=0,0,IF(คุณลักษณะ!Q9=0,0,IF(คุณลักษณะ!U9=0,0,IF(คุณลักษณะ!X9=0,0,IF(คุณลักษณะ!AE9=0,0,IF(คุณลักษณะ!AH9=0,0,GF9))))))))</f>
        <v>0</v>
      </c>
      <c r="GI9" s="2">
        <v>4</v>
      </c>
      <c r="GJ9" s="21">
        <f>IF(เวลาเรียน!C9="",0,1)</f>
        <v>0</v>
      </c>
      <c r="GK9" s="446">
        <f>IF(ผลการเรียน!$BC8=$GK$5,1,0)</f>
        <v>0</v>
      </c>
      <c r="GL9" s="446">
        <f>IF(ผลการเรียน!$BC8=$GL$5,1,0)</f>
        <v>0</v>
      </c>
      <c r="GM9" s="446">
        <f>IF(ผลการเรียน!$BC8=$GM$5,1,0)</f>
        <v>0</v>
      </c>
      <c r="GN9" s="446">
        <f>IF(ผลการเรียน!$BC8=$GN$5,1,0)</f>
        <v>0</v>
      </c>
      <c r="GO9" s="446">
        <f>IF(ผลการเรียน!$BC8=$GO$5,1,0)</f>
        <v>0</v>
      </c>
      <c r="GP9" s="446">
        <f>IF(ผลการเรียน!$BC8=$GP$5,1,0)</f>
        <v>0</v>
      </c>
      <c r="GQ9" s="446">
        <f>IF(ผลการเรียน!$BC8=$GQ$5,1,0)</f>
        <v>0</v>
      </c>
      <c r="GR9" s="446">
        <f>IF(ผลการเรียน!$BC8=$GR$5,1,0)</f>
        <v>0</v>
      </c>
      <c r="GS9" s="446">
        <f>IF(ผลการเรียน!$BC8=$GS$5,1,0)</f>
        <v>0</v>
      </c>
      <c r="GT9" s="446">
        <f>IF(ผลการเรียน!$BC8=$GT$5,1,0)</f>
        <v>0</v>
      </c>
      <c r="GU9" s="446">
        <f ca="1">IF(ผลการเรียน!$BS8=ลับ!$GU$5,1,0)</f>
        <v>0</v>
      </c>
      <c r="GV9" s="446">
        <f ca="1">IF(ผลการเรียน!$BS8=ลับ!$GV$5,1,0)</f>
        <v>0</v>
      </c>
      <c r="GW9" s="446">
        <f ca="1">IF(ผลการเรียน!$BS8=ลับ!$GW$5,1,0)</f>
        <v>0</v>
      </c>
      <c r="GX9" s="446">
        <f ca="1">IF(ผลการเรียน!$BS8=ลับ!$GX$5,1,0)</f>
        <v>0</v>
      </c>
      <c r="GY9" s="446">
        <f ca="1">IF(ผลการเรียน!$BJ8=ลับ!$GY$5,1,0)</f>
        <v>0</v>
      </c>
      <c r="GZ9" s="446">
        <f ca="1">IF(ผลการเรียน!$BJ8=ลับ!$GZ$5,1,0)</f>
        <v>0</v>
      </c>
      <c r="HA9" s="446">
        <f ca="1">IF(ผลการเรียน!$BJ8=ลับ!$HA$5,1,0)</f>
        <v>0</v>
      </c>
      <c r="HB9" s="446">
        <f ca="1">IF(ผลการเรียน!$BJ8=ลับ!$HB$5,1,0)</f>
        <v>0</v>
      </c>
      <c r="HC9" s="21">
        <f>IF(สรุปคะแนน!$Q9=3,1,0)</f>
        <v>0</v>
      </c>
      <c r="HD9" s="21">
        <f>IF(สรุปคะแนน!$Q9=2,1,0)</f>
        <v>0</v>
      </c>
      <c r="HE9" s="21">
        <f>IF(สรุปคะแนน!$Q9=1,1,0)</f>
        <v>0</v>
      </c>
      <c r="HF9" s="21">
        <f>IF(สรุปคะแนน!$Q9=0,1,0)</f>
        <v>1</v>
      </c>
      <c r="HG9" s="50"/>
      <c r="HH9" s="95" t="e">
        <f>IF(เวลาเรียน!C6=0," ",(SUM(GK56:GO56)/GJ56)*100)</f>
        <v>#DIV/0!</v>
      </c>
      <c r="HI9" s="50"/>
      <c r="HJ9" s="50"/>
      <c r="HK9" s="50"/>
      <c r="HL9" s="50"/>
      <c r="HM9" s="50"/>
      <c r="HN9" s="50"/>
    </row>
    <row r="10" spans="1:222" ht="21">
      <c r="A10" s="28">
        <v>5</v>
      </c>
      <c r="B10" s="63">
        <f>IF(ลับ!B$3=0,0,IF(เวลาเรียน!G10="/",ลับ!B$3,0))</f>
        <v>0</v>
      </c>
      <c r="C10" s="63">
        <f>IF(ลับ!C$3=0,0,IF(เวลาเรียน!H10="/",ลับ!C$3,0))</f>
        <v>0</v>
      </c>
      <c r="D10" s="63">
        <f>IF(ลับ!D$3=0,0,IF(เวลาเรียน!I10="/",ลับ!D$3,0))</f>
        <v>0</v>
      </c>
      <c r="E10" s="63">
        <f>IF(ลับ!E$3=0,0,IF(เวลาเรียน!J10="/",ลับ!E$3,0))</f>
        <v>0</v>
      </c>
      <c r="F10" s="63">
        <f>IF(ลับ!F$3=0,0,IF(เวลาเรียน!K10="/",ลับ!F$3,0))</f>
        <v>0</v>
      </c>
      <c r="G10" s="63">
        <f>IF(ลับ!G$3=0,0,IF(เวลาเรียน!L10="/",ลับ!G$3,0))</f>
        <v>0</v>
      </c>
      <c r="H10" s="63">
        <f>IF(ลับ!H$3=0,0,IF(เวลาเรียน!M10="/",ลับ!H$3,0))</f>
        <v>0</v>
      </c>
      <c r="I10" s="63">
        <f>IF(ลับ!I$3=0,0,IF(เวลาเรียน!N10="/",ลับ!I$3,0))</f>
        <v>0</v>
      </c>
      <c r="J10" s="63">
        <f>IF(ลับ!J$3=0,0,IF(เวลาเรียน!O10="/",ลับ!J$3,0))</f>
        <v>0</v>
      </c>
      <c r="K10" s="63">
        <f>IF(ลับ!K$3=0,0,IF(เวลาเรียน!P10="/",ลับ!K$3,0))</f>
        <v>0</v>
      </c>
      <c r="L10" s="63">
        <f>IF(ลับ!L$3=0,0,IF(เวลาเรียน!Q10="/",ลับ!L$3,0))</f>
        <v>0</v>
      </c>
      <c r="M10" s="63">
        <f>IF(ลับ!M$3=0,0,IF(เวลาเรียน!R10="/",ลับ!M$3,0))</f>
        <v>0</v>
      </c>
      <c r="N10" s="63">
        <f>IF(ลับ!N$3=0,0,IF(เวลาเรียน!S10="/",ลับ!N$3,0))</f>
        <v>0</v>
      </c>
      <c r="O10" s="63">
        <f>IF(ลับ!O$3=0,0,IF(เวลาเรียน!T10="/",ลับ!O$3,0))</f>
        <v>0</v>
      </c>
      <c r="P10" s="63">
        <f>IF(ลับ!P$3=0,0,IF(เวลาเรียน!U10="/",ลับ!P$3,0))</f>
        <v>0</v>
      </c>
      <c r="Q10" s="63">
        <f>IF(ลับ!Q$3=0,0,IF(เวลาเรียน!V10="/",ลับ!Q$3,0))</f>
        <v>0</v>
      </c>
      <c r="R10" s="63">
        <f>IF(ลับ!R$3=0,0,IF(เวลาเรียน!W10="/",ลับ!R$3,0))</f>
        <v>0</v>
      </c>
      <c r="S10" s="63">
        <f>IF(ลับ!S$3=0,0,IF(เวลาเรียน!X10="/",ลับ!S$3,0))</f>
        <v>0</v>
      </c>
      <c r="T10" s="63">
        <f>IF(ลับ!T$3=0,0,IF(เวลาเรียน!Y10="/",ลับ!T$3,0))</f>
        <v>0</v>
      </c>
      <c r="U10" s="63">
        <f>IF(ลับ!U$3=0,0,IF(เวลาเรียน!Z10="/",ลับ!U$3,0))</f>
        <v>0</v>
      </c>
      <c r="V10" s="63">
        <f>IF(ลับ!V$3=0,0,IF(เวลาเรียน!AA10="/",ลับ!V$3,0))</f>
        <v>0</v>
      </c>
      <c r="W10" s="63">
        <f>IF(ลับ!W$3=0,0,IF(เวลาเรียน!AB10="/",ลับ!W$3,0))</f>
        <v>0</v>
      </c>
      <c r="X10" s="63">
        <f>IF(ลับ!X$3=0,0,IF(เวลาเรียน!AC10="/",ลับ!X$3,0))</f>
        <v>0</v>
      </c>
      <c r="Y10" s="63">
        <f>IF(ลับ!Y$3=0,0,IF(เวลาเรียน!AD10="/",ลับ!Y$3,0))</f>
        <v>0</v>
      </c>
      <c r="Z10" s="724">
        <f>IF(ลับ!Z$3=0,0,IF(เวลาเรียน!AE10="/",ลับ!Z$3,0))</f>
        <v>0</v>
      </c>
      <c r="AA10" s="63">
        <f>IF(ลับ!AA$3=0,0,IF(เวลาเรียน!AH10="/",ลับ!AA$3,0))</f>
        <v>0</v>
      </c>
      <c r="AB10" s="63">
        <f>IF(ลับ!AB$3=0,0,IF(เวลาเรียน!AI10="/",ลับ!AB$3,0))</f>
        <v>0</v>
      </c>
      <c r="AC10" s="63">
        <f>IF(ลับ!AC$3=0,0,IF(เวลาเรียน!AJ10="/",ลับ!AC$3,0))</f>
        <v>0</v>
      </c>
      <c r="AD10" s="63">
        <f>IF(ลับ!AD$3=0,0,IF(เวลาเรียน!AK10="/",ลับ!AD$3,0))</f>
        <v>0</v>
      </c>
      <c r="AE10" s="63">
        <f>IF(ลับ!AE$3=0,0,IF(เวลาเรียน!AL10="/",ลับ!AE$3,0))</f>
        <v>0</v>
      </c>
      <c r="AF10" s="63">
        <f>IF(ลับ!AF$3=0,0,IF(เวลาเรียน!AM10="/",ลับ!AF$3,0))</f>
        <v>0</v>
      </c>
      <c r="AG10" s="63">
        <f>IF(ลับ!AG$3=0,0,IF(เวลาเรียน!AN10="/",ลับ!AG$3,0))</f>
        <v>0</v>
      </c>
      <c r="AH10" s="63">
        <f>IF(ลับ!AH$3=0,0,IF(เวลาเรียน!AO10="/",ลับ!AH$3,0))</f>
        <v>0</v>
      </c>
      <c r="AI10" s="63">
        <f>IF(ลับ!AI$3=0,0,IF(เวลาเรียน!AP10="/",ลับ!AI$3,0))</f>
        <v>0</v>
      </c>
      <c r="AJ10" s="63">
        <f>IF(ลับ!AJ$3=0,0,IF(เวลาเรียน!AQ10="/",ลับ!AJ$3,0))</f>
        <v>0</v>
      </c>
      <c r="AK10" s="63">
        <f>IF(ลับ!AK$3=0,0,IF(เวลาเรียน!AR10="/",ลับ!AK$3,0))</f>
        <v>0</v>
      </c>
      <c r="AL10" s="63">
        <f>IF(ลับ!AL$3=0,0,IF(เวลาเรียน!AS10="/",ลับ!AL$3,0))</f>
        <v>0</v>
      </c>
      <c r="AM10" s="63">
        <f>IF(ลับ!AM$3=0,0,IF(เวลาเรียน!AT10="/",ลับ!AM$3,0))</f>
        <v>0</v>
      </c>
      <c r="AN10" s="63">
        <f>IF(ลับ!AN$3=0,0,IF(เวลาเรียน!AU10="/",ลับ!AN$3,0))</f>
        <v>0</v>
      </c>
      <c r="AO10" s="63">
        <f>IF(ลับ!AO$3=0,0,IF(เวลาเรียน!AV10="/",ลับ!AO$3,0))</f>
        <v>0</v>
      </c>
      <c r="AP10" s="63">
        <f>IF(ลับ!AP$3=0,0,IF(เวลาเรียน!AW10="/",ลับ!AP$3,0))</f>
        <v>0</v>
      </c>
      <c r="AQ10" s="63">
        <f>IF(ลับ!AQ$3=0,0,IF(เวลาเรียน!AX10="/",ลับ!AQ$3,0))</f>
        <v>0</v>
      </c>
      <c r="AR10" s="63">
        <f>IF(ลับ!AR$3=0,0,IF(เวลาเรียน!AY10="/",ลับ!AR$3,0))</f>
        <v>0</v>
      </c>
      <c r="AS10" s="63">
        <f>IF(ลับ!AS$3=0,0,IF(เวลาเรียน!AZ10="/",ลับ!AS$3,0))</f>
        <v>0</v>
      </c>
      <c r="AT10" s="63">
        <f>IF(ลับ!AT$3=0,0,IF(เวลาเรียน!BA10="/",ลับ!AT$3,0))</f>
        <v>0</v>
      </c>
      <c r="AU10" s="63">
        <f>IF(ลับ!AU$3=0,0,IF(เวลาเรียน!BB10="/",ลับ!AU$3,0))</f>
        <v>0</v>
      </c>
      <c r="AV10" s="63">
        <f>IF(ลับ!AV$3=0,0,IF(เวลาเรียน!BC10="/",ลับ!AV$3,0))</f>
        <v>0</v>
      </c>
      <c r="AW10" s="63">
        <f>IF(ลับ!AW$3=0,0,IF(เวลาเรียน!BD10="/",ลับ!AW$3,0))</f>
        <v>0</v>
      </c>
      <c r="AX10" s="63">
        <f>IF(ลับ!AX$3=0,0,IF(เวลาเรียน!BE10="/",ลับ!AX$3,0))</f>
        <v>0</v>
      </c>
      <c r="AY10" s="63">
        <f>IF(ลับ!AY$3=0,0,IF(เวลาเรียน!BF10="/",ลับ!AY$3,0))</f>
        <v>0</v>
      </c>
      <c r="AZ10" s="63">
        <f>IF(ลับ!AZ$3=0,0,IF(เวลาเรียน!BG10="/",ลับ!AZ$3,0))</f>
        <v>0</v>
      </c>
      <c r="BA10" s="63">
        <f>IF(ลับ!BA$3=0,0,IF(เวลาเรียน!BH10="/",ลับ!BA$3,0))</f>
        <v>0</v>
      </c>
      <c r="BB10" s="63">
        <f>IF(ลับ!BB$3=0,0,IF(เวลาเรียน!BI10="/",ลับ!BB$3,0))</f>
        <v>0</v>
      </c>
      <c r="BC10" s="63">
        <f>IF(ลับ!BC$3=0,0,IF(เวลาเรียน!BJ10="/",ลับ!BC$3,0))</f>
        <v>0</v>
      </c>
      <c r="BD10" s="63">
        <f>IF(ลับ!BD$3=0,0,IF(เวลาเรียน!BK10="/",ลับ!BD$3,0))</f>
        <v>0</v>
      </c>
      <c r="BE10" s="63">
        <f>IF(ลับ!BE$3=0,0,IF(เวลาเรียน!BL10="/",ลับ!BE$3,0))</f>
        <v>0</v>
      </c>
      <c r="BF10" s="63">
        <f>IF(ลับ!BF$3=0,0,IF(เวลาเรียน!BM10="/",ลับ!BF$3,0))</f>
        <v>0</v>
      </c>
      <c r="BG10" s="63">
        <f>IF(ลับ!BG$3=0,0,IF(เวลาเรียน!BN10="/",ลับ!BG$3,0))</f>
        <v>0</v>
      </c>
      <c r="BH10" s="63">
        <f>IF(ลับ!BH$3=0,0,IF(เวลาเรียน!BO10="/",ลับ!BH$3,0))</f>
        <v>0</v>
      </c>
      <c r="BI10" s="63">
        <f>IF(ลับ!BI$3=0,0,IF(เวลาเรียน!BP10="/",ลับ!BI$3,0))</f>
        <v>0</v>
      </c>
      <c r="BJ10" s="63">
        <f>IF(ลับ!BJ$3=0,0,IF(เวลาเรียน!BQ10="/",ลับ!BJ$3,0))</f>
        <v>0</v>
      </c>
      <c r="BK10" s="63">
        <f>IF(ลับ!BK$3=0,0,IF(เวลาเรียน!BR10="/",ลับ!BK$3,0))</f>
        <v>0</v>
      </c>
      <c r="BL10" s="63">
        <f>IF(ลับ!BL$3=0,0,IF(เวลาเรียน!BS10="/",ลับ!BL$3,0))</f>
        <v>0</v>
      </c>
      <c r="BM10" s="63">
        <f>IF(ลับ!BM$3=0,0,IF(เวลาเรียน!BT10="/",ลับ!BM$3,0))</f>
        <v>0</v>
      </c>
      <c r="BN10" s="63">
        <f>IF(ลับ!BN$3=0,0,IF(เวลาเรียน!BU10="/",ลับ!BN$3,0))</f>
        <v>0</v>
      </c>
      <c r="BO10" s="63">
        <f>IF(ลับ!BO$3=0,0,IF(เวลาเรียน!BV10="/",ลับ!BO$3,0))</f>
        <v>0</v>
      </c>
      <c r="BP10" s="63">
        <f>IF(ลับ!BP$3=0,0,IF(เวลาเรียน!BW10="/",ลับ!BP$3,0))</f>
        <v>0</v>
      </c>
      <c r="BQ10" s="63">
        <f>IF(ลับ!BQ$3=0,0,IF(เวลาเรียน!BX10="/",ลับ!BQ$3,0))</f>
        <v>0</v>
      </c>
      <c r="BR10" s="63">
        <f>IF(ลับ!BR$3=0,0,IF(เวลาเรียน!BY10="/",ลับ!BR$3,0))</f>
        <v>0</v>
      </c>
      <c r="BS10" s="724">
        <f>IF(ลับ!BS$3=0,0,IF(เวลาเรียน!BZ10="/",ลับ!BS$3,0))</f>
        <v>0</v>
      </c>
      <c r="BT10" s="63">
        <f>IF(ลับ!BT$3=0,0,IF(เวลาเรียน!CB10="/",ลับ!BT$3,0))</f>
        <v>0</v>
      </c>
      <c r="BU10" s="63">
        <f>IF(ลับ!BU$3=0,0,IF(เวลาเรียน!CC10="/",ลับ!BU$3,0))</f>
        <v>0</v>
      </c>
      <c r="BV10" s="63">
        <f>IF(ลับ!BV$3=0,0,IF(เวลาเรียน!CD10="/",ลับ!BV$3,0))</f>
        <v>0</v>
      </c>
      <c r="BW10" s="63">
        <f>IF(ลับ!BW$3=0,0,IF(เวลาเรียน!CE10="/",ลับ!BW$3,0))</f>
        <v>0</v>
      </c>
      <c r="BX10" s="63">
        <f>IF(ลับ!BX$3=0,0,IF(เวลาเรียน!CF10="/",ลับ!BX$3,0))</f>
        <v>0</v>
      </c>
      <c r="BY10" s="63">
        <f>IF(ลับ!BY$3=0,0,IF(เวลาเรียน!CG10="/",ลับ!BY$3,0))</f>
        <v>0</v>
      </c>
      <c r="BZ10" s="63">
        <f>IF(ลับ!BZ$3=0,0,IF(เวลาเรียน!CH10="/",ลับ!BZ$3,0))</f>
        <v>0</v>
      </c>
      <c r="CA10" s="63">
        <f>IF(ลับ!CA$3=0,0,IF(เวลาเรียน!CI10="/",ลับ!CA$3,0))</f>
        <v>0</v>
      </c>
      <c r="CB10" s="63">
        <f>IF(ลับ!CB$3=0,0,IF(เวลาเรียน!CJ10="/",ลับ!CB$3,0))</f>
        <v>0</v>
      </c>
      <c r="CC10" s="63">
        <f>IF(ลับ!CC$3=0,0,IF(เวลาเรียน!CK10="/",ลับ!CC$3,0))</f>
        <v>0</v>
      </c>
      <c r="CD10" s="63">
        <f>IF(ลับ!CD$3=0,0,IF(เวลาเรียน!CL10="/",ลับ!CD$3,0))</f>
        <v>0</v>
      </c>
      <c r="CE10" s="63">
        <f>IF(ลับ!CE$3=0,0,IF(เวลาเรียน!CM10="/",ลับ!CE$3,0))</f>
        <v>0</v>
      </c>
      <c r="CF10" s="63">
        <f>IF(ลับ!CF$3=0,0,IF(เวลาเรียน!CN10="/",ลับ!CF$3,0))</f>
        <v>0</v>
      </c>
      <c r="CG10" s="63">
        <f>IF(ลับ!CG$3=0,0,IF(เวลาเรียน!CO10="/",ลับ!CG$3,0))</f>
        <v>0</v>
      </c>
      <c r="CH10" s="63">
        <f>IF(ลับ!CH$3=0,0,IF(เวลาเรียน!CP10="/",ลับ!CH$3,0))</f>
        <v>0</v>
      </c>
      <c r="CI10" s="63">
        <f>IF(ลับ!CI$3=0,0,IF(เวลาเรียน!CQ10="/",ลับ!CI$3,0))</f>
        <v>0</v>
      </c>
      <c r="CJ10" s="63">
        <f>IF(ลับ!CJ$3=0,0,IF(เวลาเรียน!CR10="/",ลับ!CJ$3,0))</f>
        <v>0</v>
      </c>
      <c r="CK10" s="63">
        <f>IF(ลับ!CK$3=0,0,IF(เวลาเรียน!CS10="/",ลับ!CK$3,0))</f>
        <v>0</v>
      </c>
      <c r="CL10" s="63">
        <f>IF(ลับ!CL$3=0,0,IF(เวลาเรียน!CT10="/",ลับ!CL$3,0))</f>
        <v>0</v>
      </c>
      <c r="CM10" s="63">
        <f>IF(ลับ!CM$3=0,0,IF(เวลาเรียน!CU10="/",ลับ!CM$3,0))</f>
        <v>0</v>
      </c>
      <c r="CN10" s="63">
        <f>IF(ลับ!CN$3=0,0,IF(เวลาเรียน!CV10="/",ลับ!CN$3,0))</f>
        <v>0</v>
      </c>
      <c r="CO10" s="63">
        <f>IF(ลับ!CO$3=0,0,IF(เวลาเรียน!CW10="/",ลับ!CO$3,0))</f>
        <v>0</v>
      </c>
      <c r="CP10" s="63">
        <f>IF(ลับ!CP$3=0,0,IF(เวลาเรียน!CX10="/",ลับ!CP$3,0))</f>
        <v>0</v>
      </c>
      <c r="CQ10" s="63">
        <f>IF(ลับ!CQ$3=0,0,IF(เวลาเรียน!CY10="/",ลับ!CQ$3,0))</f>
        <v>0</v>
      </c>
      <c r="CR10" s="63">
        <f>IF(ลับ!CR$3=0,0,IF(เวลาเรียน!CZ10="/",ลับ!CR$3,0))</f>
        <v>0</v>
      </c>
      <c r="CS10" s="63">
        <f>IF(ลับ!CS$3=0,0,IF(เวลาเรียน!DA10="/",ลับ!CS$3,0))</f>
        <v>0</v>
      </c>
      <c r="CT10" s="63">
        <f>IF(ลับ!CT$3=0,0,IF(เวลาเรียน!DB10="/",ลับ!CT$3,0))</f>
        <v>0</v>
      </c>
      <c r="CU10" s="63">
        <f>IF(ลับ!CU$3=0,0,IF(เวลาเรียน!DC10="/",ลับ!CU$3,0))</f>
        <v>0</v>
      </c>
      <c r="CV10" s="63">
        <f>IF(ลับ!CV$3=0,0,IF(เวลาเรียน!DD10="/",ลับ!CV$3,0))</f>
        <v>0</v>
      </c>
      <c r="CW10" s="64">
        <f>IF(ลับ!CW$3=0,0,IF(เวลาเรียน!DE10="/",ลับ!CW$3,0))</f>
        <v>0</v>
      </c>
      <c r="CX10" s="84">
        <f t="shared" si="11"/>
        <v>0</v>
      </c>
      <c r="CZ10" s="15">
        <v>5</v>
      </c>
      <c r="DA10" s="15">
        <f>IF(ตัวชี้วัด!C10="ร",ตัวชี้วัด!C10,IF(ตัวชี้วัด!F10="ร",ตัวชี้วัด!F10,IF(ตัวชี้วัด!I10="ร",ตัวชี้วัด!I10,IF(ตัวชี้วัด!L10="ร",ตัวชี้วัด!L10,IF(ตัวชี้วัด!O10="ร",ตัวชี้วัด!O10,IF(ตัวชี้วัด!S10="ร",ตัวชี้วัด!S10,IF(ตัวชี้วัด!V10="ร",ตัวชี้วัด!V10,SUM(ตัวชี้วัด!C10,ตัวชี้วัด!F10,ตัวชี้วัด!I10,ตัวชี้วัด!L10,ตัวชี้วัด!O10,ตัวชี้วัด!S10,ตัวชี้วัด!V10))))))))</f>
        <v>0</v>
      </c>
      <c r="DB10" s="15">
        <f>IF(ตัวชี้วัด!Y10="ร",ตัวชี้วัด!Y10,IF(ตัวชี้วัด!AB10="ร",ตัวชี้วัด!AB10,IF(ตัวชี้วัด!AE10="ร",ตัวชี้วัด!AE10,IF(ตัวชี้วัด!AK10="ร",ตัวชี้วัด!AK10,IF(ตัวชี้วัด!AN10="ร",ตัวชี้วัด!AN10,IF(ตัวชี้วัด!AQ10="ร",ตัวชี้วัด!AQ10,IF(ตัวชี้วัด!AT10="ร",ตัวชี้วัด!AT10,SUM(ตัวชี้วัด!Y10,ตัวชี้วัด!AB10,ตัวชี้วัด!AE10,ตัวชี้วัด!AK10,ตัวชี้วัด!AN10,ตัวชี้วัด!AQ10,ตัวชี้วัด!AT10))))))))</f>
        <v>0</v>
      </c>
      <c r="DC10" s="15">
        <f>IF(ตัวชี้วัด!AW10="ร",ตัวชี้วัด!AW10,IF(ตัวชี้วัด!BA10="ร",ตัวชี้วัด!BA10,IF(ตัวชี้วัด!BD10="ร",ตัวชี้วัด!BD10,IF(ตัวชี้วัด!BG10="ร",ตัวชี้วัด!BG10,IF(ตัวชี้วัด!BJ10="ร",ตัวชี้วัด!BJ10,IF(ตัวชี้วัด!BM10="ร",ตัวชี้วัด!BM10,IF(ตัวชี้วัด!BS10="ร",ตัวชี้วัด!BS10,SUM(ตัวชี้วัด!AW10,ตัวชี้วัด!BA10,ตัวชี้วัด!BD10,ตัวชี้วัด!BG10,ตัวชี้วัด!BJ10,ตัวชี้วัด!BM10,ตัวชี้วัด!BS10))))))))</f>
        <v>0</v>
      </c>
      <c r="DD10" s="15">
        <f>IF(ตัวชี้วัด!BV10="ร",ตัวชี้วัด!BV10,IF(ตัวชี้วัด!BY10="ร",ตัวชี้วัด!BY10,IF(ตัวชี้วัด!CB10="ร",ตัวชี้วัด!CB10,IF(ตัวชี้วัด!CE10="ร",ตัวชี้วัด!CE10,IF(ตัวชี้วัด!CI10="ร",ตัวชี้วัด!CI10,IF(ตัวชี้วัด!CL10="ร",ตัวชี้วัด!CL10,IF(ตัวชี้วัด!CO10="ร",ตัวชี้วัด!CO10,SUM(ตัวชี้วัด!BV10,ตัวชี้วัด!BY10,ตัวชี้วัด!CB10,ตัวชี้วัด!CE10,ตัวชี้วัด!CI10,ตัวชี้วัด!CL10,ตัวชี้วัด!CO10))))))))</f>
        <v>0</v>
      </c>
      <c r="DE10" s="15">
        <f>IF(ตัวชี้วัด!CR10="ร",ตัวชี้วัด!CR10,IF(ตัวชี้วัด!CU10="ร",ตัวชี้วัด!CU10,IF(ตัวชี้วัด!DA10="ร",ตัวชี้วัด!DA10,IF(ตัวชี้วัด!DD10="ร",ตัวชี้วัด!DD10,IF(ตัวชี้วัด!DG10="ร",ตัวชี้วัด!DG10,IF(ตัวชี้วัด!DJ10="ร",ตัวชี้วัด!DJ10,IF(ตัวชี้วัด!DM10="ร",ตัวชี้วัด!DM10,SUM(ตัวชี้วัด!CR10,ตัวชี้วัด!CU10,ตัวชี้วัด!DA10,ตัวชี้วัด!DD10,ตัวชี้วัด!DG10,ตัวชี้วัด!DJ10,ตัวชี้วัด!DM10))))))))</f>
        <v>0</v>
      </c>
      <c r="DF10" s="15">
        <f>IF(ตัวชี้วัด!DQ10="ร",ตัวชี้วัด!DQ10,IF(ตัวชี้วัด!DT10="ร",ตัวชี้วัด!DT10,IF(ตัวชี้วัด!DW10="ร",ตัวชี้วัด!DW10,IF(ตัวชี้วัด!DZ10="ร",ตัวชี้วัด!DZ10,SUM(ตัวชี้วัด!DQ10,ตัวชี้วัด!DT10,ตัวชี้วัด!DW10,ตัวชี้วัด!DZ10)))))</f>
        <v>0</v>
      </c>
      <c r="DG10" s="83">
        <f t="shared" si="12"/>
        <v>0</v>
      </c>
      <c r="DH10" s="50"/>
      <c r="DI10" s="15">
        <f>IF(ตัวชี้วัด!D10="/",1,0)</f>
        <v>0</v>
      </c>
      <c r="DJ10" s="15">
        <f>IF(ตัวชี้วัด!G10="/",1,0)</f>
        <v>0</v>
      </c>
      <c r="DK10" s="15">
        <f>IF(ตัวชี้วัด!J10="/",1,0)</f>
        <v>0</v>
      </c>
      <c r="DL10" s="15">
        <f>IF(ตัวชี้วัด!M10="/",1,0)</f>
        <v>0</v>
      </c>
      <c r="DM10" s="15">
        <f>IF(ตัวชี้วัด!P10="/",1,0)</f>
        <v>0</v>
      </c>
      <c r="DN10" s="15">
        <f>IF(ตัวชี้วัด!T10="/",1,0)</f>
        <v>0</v>
      </c>
      <c r="DO10" s="15">
        <f>IF(ตัวชี้วัด!W10="/",1,0)</f>
        <v>0</v>
      </c>
      <c r="DP10" s="15">
        <f>IF(ตัวชี้วัด!Z10="/",1,0)</f>
        <v>0</v>
      </c>
      <c r="DQ10" s="15">
        <f>IF(ตัวชี้วัด!AC10="/",1,0)</f>
        <v>0</v>
      </c>
      <c r="DR10" s="15">
        <f>IF(ตัวชี้วัด!AF10="/",1,0)</f>
        <v>0</v>
      </c>
      <c r="DS10" s="15">
        <f>IF(ตัวชี้วัด!AL10="/",1,0)</f>
        <v>0</v>
      </c>
      <c r="DT10" s="15">
        <f>IF(ตัวชี้วัด!AO10="/",1,0)</f>
        <v>0</v>
      </c>
      <c r="DU10" s="15">
        <f>IF(ตัวชี้วัด!AR10="/",1,0)</f>
        <v>0</v>
      </c>
      <c r="DV10" s="15">
        <f>IF(ตัวชี้วัด!AU10="/",1,0)</f>
        <v>0</v>
      </c>
      <c r="DW10" s="15">
        <f>IF(ตัวชี้วัด!AX10="/",1,0)</f>
        <v>0</v>
      </c>
      <c r="DX10" s="15">
        <f>IF(ตัวชี้วัด!BB10="/",1,0)</f>
        <v>0</v>
      </c>
      <c r="DY10" s="15">
        <f>IF(ตัวชี้วัด!BE10="/",1,0)</f>
        <v>0</v>
      </c>
      <c r="DZ10" s="15">
        <f>IF(ตัวชี้วัด!BH10="/",1,0)</f>
        <v>0</v>
      </c>
      <c r="EA10" s="15">
        <f>IF(ตัวชี้วัด!BK10="/",1,0)</f>
        <v>0</v>
      </c>
      <c r="EB10" s="15">
        <f>IF(ตัวชี้วัด!BN10="/",1,0)</f>
        <v>0</v>
      </c>
      <c r="EC10" s="15">
        <f>IF(ตัวชี้วัด!BT10="/",1,0)</f>
        <v>0</v>
      </c>
      <c r="ED10" s="15">
        <f>IF(ตัวชี้วัด!BW10="/",1,0)</f>
        <v>0</v>
      </c>
      <c r="EE10" s="15">
        <f>IF(ตัวชี้วัด!BZ10="/",1,0)</f>
        <v>0</v>
      </c>
      <c r="EF10" s="15">
        <f>IF(ตัวชี้วัด!CC10="/",1,0)</f>
        <v>0</v>
      </c>
      <c r="EG10" s="15">
        <f>IF(ตัวชี้วัด!CF10="/",1,0)</f>
        <v>0</v>
      </c>
      <c r="EH10" s="15">
        <f>IF(ตัวชี้วัด!CJ10="/",1,0)</f>
        <v>0</v>
      </c>
      <c r="EI10" s="15">
        <f>IF(ตัวชี้วัด!CM10="/",1,0)</f>
        <v>0</v>
      </c>
      <c r="EJ10" s="15">
        <f>IF(ตัวชี้วัด!CP10="/",1,0)</f>
        <v>0</v>
      </c>
      <c r="EK10" s="15">
        <f>IF(ตัวชี้วัด!CS10="/",1,0)</f>
        <v>0</v>
      </c>
      <c r="EL10" s="15">
        <f>IF(ตัวชี้วัด!CV10="/",1,0)</f>
        <v>0</v>
      </c>
      <c r="EM10" s="15">
        <f>IF(ตัวชี้วัด!DB10="/",1,0)</f>
        <v>0</v>
      </c>
      <c r="EN10" s="15">
        <f>IF(ตัวชี้วัด!DE10="/",1,0)</f>
        <v>0</v>
      </c>
      <c r="EO10" s="15">
        <f>IF(ตัวชี้วัด!DH10="/",1,0)</f>
        <v>0</v>
      </c>
      <c r="EP10" s="15">
        <f>IF(ตัวชี้วัด!DK10="/",1,0)</f>
        <v>0</v>
      </c>
      <c r="EQ10" s="15">
        <f>IF(ตัวชี้วัด!DN10="/",1,0)</f>
        <v>0</v>
      </c>
      <c r="ER10" s="15">
        <f>IF(ตัวชี้วัด!DR10="/",1,0)</f>
        <v>0</v>
      </c>
      <c r="ES10" s="15">
        <f>IF(ตัวชี้วัด!DU10="/",1,0)</f>
        <v>0</v>
      </c>
      <c r="ET10" s="15">
        <f>IF(ตัวชี้วัด!DX10="/",1,0)</f>
        <v>0</v>
      </c>
      <c r="EU10" s="15">
        <f>IF(ตัวชี้วัด!EA10="/",1,0)</f>
        <v>0</v>
      </c>
      <c r="EV10" s="83">
        <f t="shared" si="3"/>
        <v>0</v>
      </c>
      <c r="EX10" s="15">
        <v>5</v>
      </c>
      <c r="EY10" s="15">
        <f>IF(คุณลักษณะ!B10&gt;1,2,IF(คุณลักษณะ!B10=1,1,0))</f>
        <v>0</v>
      </c>
      <c r="EZ10" s="15">
        <f>IF(คุณลักษณะ!C10&gt;1,2,IF(คุณลักษณะ!C10=1,1,0))</f>
        <v>0</v>
      </c>
      <c r="FA10" s="15">
        <f>IF(คุณลักษณะ!D10&gt;1,2,IF(คุณลักษณะ!D10=1,1,0))</f>
        <v>0</v>
      </c>
      <c r="FB10" s="15">
        <f>IF(คุณลักษณะ!E10&gt;1,2,IF(คุณลักษณะ!E10=1,1,0))</f>
        <v>0</v>
      </c>
      <c r="FC10" s="83">
        <f t="shared" si="4"/>
        <v>0</v>
      </c>
      <c r="FD10" s="15">
        <f>IF(คุณลักษณะ!G10&gt;1,2,IF(คุณลักษณะ!G10=1,1,0))</f>
        <v>0</v>
      </c>
      <c r="FE10" s="15">
        <f>IF(คุณลักษณะ!H10&gt;1,2,IF(คุณลักษณะ!H10=1,1,0))</f>
        <v>0</v>
      </c>
      <c r="FF10" s="83">
        <f t="shared" si="5"/>
        <v>0</v>
      </c>
      <c r="FG10" s="15">
        <f>IF(คุณลักษณะ!O10&gt;1,2,IF(คุณลักษณะ!O10=1,1,0))</f>
        <v>0</v>
      </c>
      <c r="FH10" s="15">
        <f>IF(คุณลักษณะ!P10&gt;1,2,IF(คุณลักษณะ!P10=1,1,0))</f>
        <v>0</v>
      </c>
      <c r="FI10" s="83">
        <f t="shared" si="6"/>
        <v>0</v>
      </c>
      <c r="FJ10" s="15">
        <f>IF(คุณลักษณะ!S10&gt;1,2,IF(คุณลักษณะ!S10=1,1,0))</f>
        <v>0</v>
      </c>
      <c r="FK10" s="15">
        <f>IF(คุณลักษณะ!T10&gt;1,2,IF(คุณลักษณะ!T10=1,1,0))</f>
        <v>0</v>
      </c>
      <c r="FL10" s="83">
        <f t="shared" si="7"/>
        <v>0</v>
      </c>
      <c r="FM10" s="15">
        <f>IF(คุณลักษณะ!V10&gt;1,2,IF(คุณลักษณะ!V10=1,1,0))</f>
        <v>0</v>
      </c>
      <c r="FN10" s="15">
        <f>IF(คุณลักษณะ!W10&gt;1,2,IF(คุณลักษณะ!W10=1,1,0))</f>
        <v>0</v>
      </c>
      <c r="FO10" s="83">
        <f t="shared" si="8"/>
        <v>0</v>
      </c>
      <c r="FP10" s="15">
        <f>IF(คุณลักษณะ!Y10&gt;1,2,IF(คุณลักษณะ!Y10=1,1,0))</f>
        <v>0</v>
      </c>
      <c r="FQ10" s="15">
        <f>IF(คุณลักษณะ!AC10&gt;1,2,IF(คุณลักษณะ!AC10=1,1,0))</f>
        <v>0</v>
      </c>
      <c r="FR10" s="15">
        <f>IF(คุณลักษณะ!AD10&gt;1,2,IF(คุณลักษณะ!AD10=1,1,0))</f>
        <v>0</v>
      </c>
      <c r="FS10" s="83">
        <f t="shared" si="9"/>
        <v>0</v>
      </c>
      <c r="FT10" s="15">
        <f>IF(คุณลักษณะ!AF10&gt;1,2,IF(คุณลักษณะ!AF10=1,1,0))</f>
        <v>0</v>
      </c>
      <c r="FU10" s="15">
        <f>IF(คุณลักษณะ!AG10&gt;1,2,IF(คุณลักษณะ!AG10=1,1,0))</f>
        <v>0</v>
      </c>
      <c r="FV10" s="83">
        <f t="shared" si="10"/>
        <v>0</v>
      </c>
      <c r="FW10" s="50"/>
      <c r="FX10" s="15">
        <f>IF(คุณลักษณะ!F10&gt;1,2,IF(คุณลักษณะ!F10=1,1,0))</f>
        <v>0</v>
      </c>
      <c r="FY10" s="15">
        <f>IF(คุณลักษณะ!I10&gt;1,2,IF(คุณลักษณะ!I10=1,1,0))</f>
        <v>0</v>
      </c>
      <c r="FZ10" s="15">
        <f>IF(คุณลักษณะ!N10&gt;1,2,IF(คุณลักษณะ!N10=1,1,0))</f>
        <v>0</v>
      </c>
      <c r="GA10" s="15">
        <f>IF(คุณลักษณะ!Q10&gt;1,2,IF(คุณลักษณะ!Q10=1,1,0))</f>
        <v>0</v>
      </c>
      <c r="GB10" s="15">
        <f>IF(คุณลักษณะ!U10&gt;1,2,IF(คุณลักษณะ!U10=1,1,0))</f>
        <v>0</v>
      </c>
      <c r="GC10" s="15">
        <f>IF(คุณลักษณะ!X10&gt;1,2,IF(คุณลักษณะ!X10=1,1,0))</f>
        <v>0</v>
      </c>
      <c r="GD10" s="15">
        <f>IF(คุณลักษณะ!AE10&gt;1,2,IF(คุณลักษณะ!AE10=1,1,0))</f>
        <v>0</v>
      </c>
      <c r="GE10" s="15">
        <f>IF(คุณลักษณะ!AH10&gt;1,2,IF(คุณลักษณะ!AH10=1,1,0))</f>
        <v>0</v>
      </c>
      <c r="GF10" s="87">
        <f t="shared" si="13"/>
        <v>0</v>
      </c>
      <c r="GG10" s="85">
        <f>IF(คุณลักษณะ!F10=0,0,IF(คุณลักษณะ!I10=0,0,IF(คุณลักษณะ!N10=0,0,IF(คุณลักษณะ!Q10=0,0,IF(คุณลักษณะ!U10=0,0,IF(คุณลักษณะ!X10=0,0,IF(คุณลักษณะ!AE10=0,0,IF(คุณลักษณะ!AH10=0,0,GF10))))))))</f>
        <v>0</v>
      </c>
      <c r="GI10" s="2">
        <v>5</v>
      </c>
      <c r="GJ10" s="21">
        <f>IF(เวลาเรียน!C10="",0,1)</f>
        <v>0</v>
      </c>
      <c r="GK10" s="446">
        <f>IF(ผลการเรียน!$BC9=$GK$5,1,0)</f>
        <v>0</v>
      </c>
      <c r="GL10" s="446">
        <f>IF(ผลการเรียน!$BC9=$GL$5,1,0)</f>
        <v>0</v>
      </c>
      <c r="GM10" s="446">
        <f>IF(ผลการเรียน!$BC9=$GM$5,1,0)</f>
        <v>0</v>
      </c>
      <c r="GN10" s="446">
        <f>IF(ผลการเรียน!$BC9=$GN$5,1,0)</f>
        <v>0</v>
      </c>
      <c r="GO10" s="446">
        <f>IF(ผลการเรียน!$BC9=$GO$5,1,0)</f>
        <v>0</v>
      </c>
      <c r="GP10" s="446">
        <f>IF(ผลการเรียน!$BC9=$GP$5,1,0)</f>
        <v>0</v>
      </c>
      <c r="GQ10" s="446">
        <f>IF(ผลการเรียน!$BC9=$GQ$5,1,0)</f>
        <v>0</v>
      </c>
      <c r="GR10" s="446">
        <f>IF(ผลการเรียน!$BC9=$GR$5,1,0)</f>
        <v>0</v>
      </c>
      <c r="GS10" s="446">
        <f>IF(ผลการเรียน!$BC9=$GS$5,1,0)</f>
        <v>0</v>
      </c>
      <c r="GT10" s="446">
        <f>IF(ผลการเรียน!$BC9=$GT$5,1,0)</f>
        <v>0</v>
      </c>
      <c r="GU10" s="446">
        <f ca="1">IF(ผลการเรียน!$BS9=ลับ!$GU$5,1,0)</f>
        <v>0</v>
      </c>
      <c r="GV10" s="446">
        <f ca="1">IF(ผลการเรียน!$BS9=ลับ!$GV$5,1,0)</f>
        <v>0</v>
      </c>
      <c r="GW10" s="446">
        <f ca="1">IF(ผลการเรียน!$BS9=ลับ!$GW$5,1,0)</f>
        <v>0</v>
      </c>
      <c r="GX10" s="446">
        <f ca="1">IF(ผลการเรียน!$BS9=ลับ!$GX$5,1,0)</f>
        <v>0</v>
      </c>
      <c r="GY10" s="446">
        <f ca="1">IF(ผลการเรียน!$BJ9=ลับ!$GY$5,1,0)</f>
        <v>0</v>
      </c>
      <c r="GZ10" s="446">
        <f ca="1">IF(ผลการเรียน!$BJ9=ลับ!$GZ$5,1,0)</f>
        <v>0</v>
      </c>
      <c r="HA10" s="446">
        <f ca="1">IF(ผลการเรียน!$BJ9=ลับ!$HA$5,1,0)</f>
        <v>0</v>
      </c>
      <c r="HB10" s="446">
        <f ca="1">IF(ผลการเรียน!$BJ9=ลับ!$HB$5,1,0)</f>
        <v>0</v>
      </c>
      <c r="HC10" s="21">
        <f>IF(สรุปคะแนน!$Q10=3,1,0)</f>
        <v>0</v>
      </c>
      <c r="HD10" s="21">
        <f>IF(สรุปคะแนน!$Q10=2,1,0)</f>
        <v>0</v>
      </c>
      <c r="HE10" s="21">
        <f>IF(สรุปคะแนน!$Q10=1,1,0)</f>
        <v>0</v>
      </c>
      <c r="HF10" s="21">
        <f>IF(สรุปคะแนน!$Q10=0,1,0)</f>
        <v>1</v>
      </c>
      <c r="HG10" s="50"/>
      <c r="HH10" s="50"/>
      <c r="HI10" s="50"/>
      <c r="HJ10" s="50"/>
      <c r="HK10" s="50"/>
      <c r="HL10" s="50"/>
      <c r="HM10" s="50"/>
      <c r="HN10" s="50"/>
    </row>
    <row r="11" spans="1:222" ht="21">
      <c r="A11" s="28">
        <v>6</v>
      </c>
      <c r="B11" s="63">
        <f>IF(ลับ!B$3=0,0,IF(เวลาเรียน!G11="/",ลับ!B$3,0))</f>
        <v>0</v>
      </c>
      <c r="C11" s="63">
        <f>IF(ลับ!C$3=0,0,IF(เวลาเรียน!H11="/",ลับ!C$3,0))</f>
        <v>0</v>
      </c>
      <c r="D11" s="63">
        <f>IF(ลับ!D$3=0,0,IF(เวลาเรียน!I11="/",ลับ!D$3,0))</f>
        <v>0</v>
      </c>
      <c r="E11" s="63">
        <f>IF(ลับ!E$3=0,0,IF(เวลาเรียน!J11="/",ลับ!E$3,0))</f>
        <v>0</v>
      </c>
      <c r="F11" s="63">
        <f>IF(ลับ!F$3=0,0,IF(เวลาเรียน!K11="/",ลับ!F$3,0))</f>
        <v>0</v>
      </c>
      <c r="G11" s="63">
        <f>IF(ลับ!G$3=0,0,IF(เวลาเรียน!L11="/",ลับ!G$3,0))</f>
        <v>0</v>
      </c>
      <c r="H11" s="63">
        <f>IF(ลับ!H$3=0,0,IF(เวลาเรียน!M11="/",ลับ!H$3,0))</f>
        <v>0</v>
      </c>
      <c r="I11" s="63">
        <f>IF(ลับ!I$3=0,0,IF(เวลาเรียน!N11="/",ลับ!I$3,0))</f>
        <v>0</v>
      </c>
      <c r="J11" s="63">
        <f>IF(ลับ!J$3=0,0,IF(เวลาเรียน!O11="/",ลับ!J$3,0))</f>
        <v>0</v>
      </c>
      <c r="K11" s="63">
        <f>IF(ลับ!K$3=0,0,IF(เวลาเรียน!P11="/",ลับ!K$3,0))</f>
        <v>0</v>
      </c>
      <c r="L11" s="63">
        <f>IF(ลับ!L$3=0,0,IF(เวลาเรียน!Q11="/",ลับ!L$3,0))</f>
        <v>0</v>
      </c>
      <c r="M11" s="63">
        <f>IF(ลับ!M$3=0,0,IF(เวลาเรียน!R11="/",ลับ!M$3,0))</f>
        <v>0</v>
      </c>
      <c r="N11" s="63">
        <f>IF(ลับ!N$3=0,0,IF(เวลาเรียน!S11="/",ลับ!N$3,0))</f>
        <v>0</v>
      </c>
      <c r="O11" s="63">
        <f>IF(ลับ!O$3=0,0,IF(เวลาเรียน!T11="/",ลับ!O$3,0))</f>
        <v>0</v>
      </c>
      <c r="P11" s="63">
        <f>IF(ลับ!P$3=0,0,IF(เวลาเรียน!U11="/",ลับ!P$3,0))</f>
        <v>0</v>
      </c>
      <c r="Q11" s="63">
        <f>IF(ลับ!Q$3=0,0,IF(เวลาเรียน!V11="/",ลับ!Q$3,0))</f>
        <v>0</v>
      </c>
      <c r="R11" s="63">
        <f>IF(ลับ!R$3=0,0,IF(เวลาเรียน!W11="/",ลับ!R$3,0))</f>
        <v>0</v>
      </c>
      <c r="S11" s="63">
        <f>IF(ลับ!S$3=0,0,IF(เวลาเรียน!X11="/",ลับ!S$3,0))</f>
        <v>0</v>
      </c>
      <c r="T11" s="63">
        <f>IF(ลับ!T$3=0,0,IF(เวลาเรียน!Y11="/",ลับ!T$3,0))</f>
        <v>0</v>
      </c>
      <c r="U11" s="63">
        <f>IF(ลับ!U$3=0,0,IF(เวลาเรียน!Z11="/",ลับ!U$3,0))</f>
        <v>0</v>
      </c>
      <c r="V11" s="63">
        <f>IF(ลับ!V$3=0,0,IF(เวลาเรียน!AA11="/",ลับ!V$3,0))</f>
        <v>0</v>
      </c>
      <c r="W11" s="63">
        <f>IF(ลับ!W$3=0,0,IF(เวลาเรียน!AB11="/",ลับ!W$3,0))</f>
        <v>0</v>
      </c>
      <c r="X11" s="63">
        <f>IF(ลับ!X$3=0,0,IF(เวลาเรียน!AC11="/",ลับ!X$3,0))</f>
        <v>0</v>
      </c>
      <c r="Y11" s="63">
        <f>IF(ลับ!Y$3=0,0,IF(เวลาเรียน!AD11="/",ลับ!Y$3,0))</f>
        <v>0</v>
      </c>
      <c r="Z11" s="724">
        <f>IF(ลับ!Z$3=0,0,IF(เวลาเรียน!AE11="/",ลับ!Z$3,0))</f>
        <v>0</v>
      </c>
      <c r="AA11" s="63">
        <f>IF(ลับ!AA$3=0,0,IF(เวลาเรียน!AH11="/",ลับ!AA$3,0))</f>
        <v>0</v>
      </c>
      <c r="AB11" s="63">
        <f>IF(ลับ!AB$3=0,0,IF(เวลาเรียน!AI11="/",ลับ!AB$3,0))</f>
        <v>0</v>
      </c>
      <c r="AC11" s="63">
        <f>IF(ลับ!AC$3=0,0,IF(เวลาเรียน!AJ11="/",ลับ!AC$3,0))</f>
        <v>0</v>
      </c>
      <c r="AD11" s="63">
        <f>IF(ลับ!AD$3=0,0,IF(เวลาเรียน!AK11="/",ลับ!AD$3,0))</f>
        <v>0</v>
      </c>
      <c r="AE11" s="63">
        <f>IF(ลับ!AE$3=0,0,IF(เวลาเรียน!AL11="/",ลับ!AE$3,0))</f>
        <v>0</v>
      </c>
      <c r="AF11" s="63">
        <f>IF(ลับ!AF$3=0,0,IF(เวลาเรียน!AM11="/",ลับ!AF$3,0))</f>
        <v>0</v>
      </c>
      <c r="AG11" s="63">
        <f>IF(ลับ!AG$3=0,0,IF(เวลาเรียน!AN11="/",ลับ!AG$3,0))</f>
        <v>0</v>
      </c>
      <c r="AH11" s="63">
        <f>IF(ลับ!AH$3=0,0,IF(เวลาเรียน!AO11="/",ลับ!AH$3,0))</f>
        <v>0</v>
      </c>
      <c r="AI11" s="63">
        <f>IF(ลับ!AI$3=0,0,IF(เวลาเรียน!AP11="/",ลับ!AI$3,0))</f>
        <v>0</v>
      </c>
      <c r="AJ11" s="63">
        <f>IF(ลับ!AJ$3=0,0,IF(เวลาเรียน!AQ11="/",ลับ!AJ$3,0))</f>
        <v>0</v>
      </c>
      <c r="AK11" s="63">
        <f>IF(ลับ!AK$3=0,0,IF(เวลาเรียน!AR11="/",ลับ!AK$3,0))</f>
        <v>0</v>
      </c>
      <c r="AL11" s="63">
        <f>IF(ลับ!AL$3=0,0,IF(เวลาเรียน!AS11="/",ลับ!AL$3,0))</f>
        <v>0</v>
      </c>
      <c r="AM11" s="63">
        <f>IF(ลับ!AM$3=0,0,IF(เวลาเรียน!AT11="/",ลับ!AM$3,0))</f>
        <v>0</v>
      </c>
      <c r="AN11" s="63">
        <f>IF(ลับ!AN$3=0,0,IF(เวลาเรียน!AU11="/",ลับ!AN$3,0))</f>
        <v>0</v>
      </c>
      <c r="AO11" s="63">
        <f>IF(ลับ!AO$3=0,0,IF(เวลาเรียน!AV11="/",ลับ!AO$3,0))</f>
        <v>0</v>
      </c>
      <c r="AP11" s="63">
        <f>IF(ลับ!AP$3=0,0,IF(เวลาเรียน!AW11="/",ลับ!AP$3,0))</f>
        <v>0</v>
      </c>
      <c r="AQ11" s="63">
        <f>IF(ลับ!AQ$3=0,0,IF(เวลาเรียน!AX11="/",ลับ!AQ$3,0))</f>
        <v>0</v>
      </c>
      <c r="AR11" s="63">
        <f>IF(ลับ!AR$3=0,0,IF(เวลาเรียน!AY11="/",ลับ!AR$3,0))</f>
        <v>0</v>
      </c>
      <c r="AS11" s="63">
        <f>IF(ลับ!AS$3=0,0,IF(เวลาเรียน!AZ11="/",ลับ!AS$3,0))</f>
        <v>0</v>
      </c>
      <c r="AT11" s="63">
        <f>IF(ลับ!AT$3=0,0,IF(เวลาเรียน!BA11="/",ลับ!AT$3,0))</f>
        <v>0</v>
      </c>
      <c r="AU11" s="63">
        <f>IF(ลับ!AU$3=0,0,IF(เวลาเรียน!BB11="/",ลับ!AU$3,0))</f>
        <v>0</v>
      </c>
      <c r="AV11" s="63">
        <f>IF(ลับ!AV$3=0,0,IF(เวลาเรียน!BC11="/",ลับ!AV$3,0))</f>
        <v>0</v>
      </c>
      <c r="AW11" s="63">
        <f>IF(ลับ!AW$3=0,0,IF(เวลาเรียน!BD11="/",ลับ!AW$3,0))</f>
        <v>0</v>
      </c>
      <c r="AX11" s="63">
        <f>IF(ลับ!AX$3=0,0,IF(เวลาเรียน!BE11="/",ลับ!AX$3,0))</f>
        <v>0</v>
      </c>
      <c r="AY11" s="63">
        <f>IF(ลับ!AY$3=0,0,IF(เวลาเรียน!BF11="/",ลับ!AY$3,0))</f>
        <v>0</v>
      </c>
      <c r="AZ11" s="63">
        <f>IF(ลับ!AZ$3=0,0,IF(เวลาเรียน!BG11="/",ลับ!AZ$3,0))</f>
        <v>0</v>
      </c>
      <c r="BA11" s="63">
        <f>IF(ลับ!BA$3=0,0,IF(เวลาเรียน!BH11="/",ลับ!BA$3,0))</f>
        <v>0</v>
      </c>
      <c r="BB11" s="63">
        <f>IF(ลับ!BB$3=0,0,IF(เวลาเรียน!BI11="/",ลับ!BB$3,0))</f>
        <v>0</v>
      </c>
      <c r="BC11" s="63">
        <f>IF(ลับ!BC$3=0,0,IF(เวลาเรียน!BJ11="/",ลับ!BC$3,0))</f>
        <v>0</v>
      </c>
      <c r="BD11" s="63">
        <f>IF(ลับ!BD$3=0,0,IF(เวลาเรียน!BK11="/",ลับ!BD$3,0))</f>
        <v>0</v>
      </c>
      <c r="BE11" s="63">
        <f>IF(ลับ!BE$3=0,0,IF(เวลาเรียน!BL11="/",ลับ!BE$3,0))</f>
        <v>0</v>
      </c>
      <c r="BF11" s="63">
        <f>IF(ลับ!BF$3=0,0,IF(เวลาเรียน!BM11="/",ลับ!BF$3,0))</f>
        <v>0</v>
      </c>
      <c r="BG11" s="63">
        <f>IF(ลับ!BG$3=0,0,IF(เวลาเรียน!BN11="/",ลับ!BG$3,0))</f>
        <v>0</v>
      </c>
      <c r="BH11" s="63">
        <f>IF(ลับ!BH$3=0,0,IF(เวลาเรียน!BO11="/",ลับ!BH$3,0))</f>
        <v>0</v>
      </c>
      <c r="BI11" s="63">
        <f>IF(ลับ!BI$3=0,0,IF(เวลาเรียน!BP11="/",ลับ!BI$3,0))</f>
        <v>0</v>
      </c>
      <c r="BJ11" s="63">
        <f>IF(ลับ!BJ$3=0,0,IF(เวลาเรียน!BQ11="/",ลับ!BJ$3,0))</f>
        <v>0</v>
      </c>
      <c r="BK11" s="63">
        <f>IF(ลับ!BK$3=0,0,IF(เวลาเรียน!BR11="/",ลับ!BK$3,0))</f>
        <v>0</v>
      </c>
      <c r="BL11" s="63">
        <f>IF(ลับ!BL$3=0,0,IF(เวลาเรียน!BS11="/",ลับ!BL$3,0))</f>
        <v>0</v>
      </c>
      <c r="BM11" s="63">
        <f>IF(ลับ!BM$3=0,0,IF(เวลาเรียน!BT11="/",ลับ!BM$3,0))</f>
        <v>0</v>
      </c>
      <c r="BN11" s="63">
        <f>IF(ลับ!BN$3=0,0,IF(เวลาเรียน!BU11="/",ลับ!BN$3,0))</f>
        <v>0</v>
      </c>
      <c r="BO11" s="63">
        <f>IF(ลับ!BO$3=0,0,IF(เวลาเรียน!BV11="/",ลับ!BO$3,0))</f>
        <v>0</v>
      </c>
      <c r="BP11" s="63">
        <f>IF(ลับ!BP$3=0,0,IF(เวลาเรียน!BW11="/",ลับ!BP$3,0))</f>
        <v>0</v>
      </c>
      <c r="BQ11" s="63">
        <f>IF(ลับ!BQ$3=0,0,IF(เวลาเรียน!BX11="/",ลับ!BQ$3,0))</f>
        <v>0</v>
      </c>
      <c r="BR11" s="63">
        <f>IF(ลับ!BR$3=0,0,IF(เวลาเรียน!BY11="/",ลับ!BR$3,0))</f>
        <v>0</v>
      </c>
      <c r="BS11" s="724">
        <f>IF(ลับ!BS$3=0,0,IF(เวลาเรียน!BZ11="/",ลับ!BS$3,0))</f>
        <v>0</v>
      </c>
      <c r="BT11" s="63">
        <f>IF(ลับ!BT$3=0,0,IF(เวลาเรียน!CB11="/",ลับ!BT$3,0))</f>
        <v>0</v>
      </c>
      <c r="BU11" s="63">
        <f>IF(ลับ!BU$3=0,0,IF(เวลาเรียน!CC11="/",ลับ!BU$3,0))</f>
        <v>0</v>
      </c>
      <c r="BV11" s="63">
        <f>IF(ลับ!BV$3=0,0,IF(เวลาเรียน!CD11="/",ลับ!BV$3,0))</f>
        <v>0</v>
      </c>
      <c r="BW11" s="63">
        <f>IF(ลับ!BW$3=0,0,IF(เวลาเรียน!CE11="/",ลับ!BW$3,0))</f>
        <v>0</v>
      </c>
      <c r="BX11" s="63">
        <f>IF(ลับ!BX$3=0,0,IF(เวลาเรียน!CF11="/",ลับ!BX$3,0))</f>
        <v>0</v>
      </c>
      <c r="BY11" s="63">
        <f>IF(ลับ!BY$3=0,0,IF(เวลาเรียน!CG11="/",ลับ!BY$3,0))</f>
        <v>0</v>
      </c>
      <c r="BZ11" s="63">
        <f>IF(ลับ!BZ$3=0,0,IF(เวลาเรียน!CH11="/",ลับ!BZ$3,0))</f>
        <v>0</v>
      </c>
      <c r="CA11" s="63">
        <f>IF(ลับ!CA$3=0,0,IF(เวลาเรียน!CI11="/",ลับ!CA$3,0))</f>
        <v>0</v>
      </c>
      <c r="CB11" s="63">
        <f>IF(ลับ!CB$3=0,0,IF(เวลาเรียน!CJ11="/",ลับ!CB$3,0))</f>
        <v>0</v>
      </c>
      <c r="CC11" s="63">
        <f>IF(ลับ!CC$3=0,0,IF(เวลาเรียน!CK11="/",ลับ!CC$3,0))</f>
        <v>0</v>
      </c>
      <c r="CD11" s="63">
        <f>IF(ลับ!CD$3=0,0,IF(เวลาเรียน!CL11="/",ลับ!CD$3,0))</f>
        <v>0</v>
      </c>
      <c r="CE11" s="63">
        <f>IF(ลับ!CE$3=0,0,IF(เวลาเรียน!CM11="/",ลับ!CE$3,0))</f>
        <v>0</v>
      </c>
      <c r="CF11" s="63">
        <f>IF(ลับ!CF$3=0,0,IF(เวลาเรียน!CN11="/",ลับ!CF$3,0))</f>
        <v>0</v>
      </c>
      <c r="CG11" s="63">
        <f>IF(ลับ!CG$3=0,0,IF(เวลาเรียน!CO11="/",ลับ!CG$3,0))</f>
        <v>0</v>
      </c>
      <c r="CH11" s="63">
        <f>IF(ลับ!CH$3=0,0,IF(เวลาเรียน!CP11="/",ลับ!CH$3,0))</f>
        <v>0</v>
      </c>
      <c r="CI11" s="63">
        <f>IF(ลับ!CI$3=0,0,IF(เวลาเรียน!CQ11="/",ลับ!CI$3,0))</f>
        <v>0</v>
      </c>
      <c r="CJ11" s="63">
        <f>IF(ลับ!CJ$3=0,0,IF(เวลาเรียน!CR11="/",ลับ!CJ$3,0))</f>
        <v>0</v>
      </c>
      <c r="CK11" s="63">
        <f>IF(ลับ!CK$3=0,0,IF(เวลาเรียน!CS11="/",ลับ!CK$3,0))</f>
        <v>0</v>
      </c>
      <c r="CL11" s="63">
        <f>IF(ลับ!CL$3=0,0,IF(เวลาเรียน!CT11="/",ลับ!CL$3,0))</f>
        <v>0</v>
      </c>
      <c r="CM11" s="63">
        <f>IF(ลับ!CM$3=0,0,IF(เวลาเรียน!CU11="/",ลับ!CM$3,0))</f>
        <v>0</v>
      </c>
      <c r="CN11" s="63">
        <f>IF(ลับ!CN$3=0,0,IF(เวลาเรียน!CV11="/",ลับ!CN$3,0))</f>
        <v>0</v>
      </c>
      <c r="CO11" s="63">
        <f>IF(ลับ!CO$3=0,0,IF(เวลาเรียน!CW11="/",ลับ!CO$3,0))</f>
        <v>0</v>
      </c>
      <c r="CP11" s="63">
        <f>IF(ลับ!CP$3=0,0,IF(เวลาเรียน!CX11="/",ลับ!CP$3,0))</f>
        <v>0</v>
      </c>
      <c r="CQ11" s="63">
        <f>IF(ลับ!CQ$3=0,0,IF(เวลาเรียน!CY11="/",ลับ!CQ$3,0))</f>
        <v>0</v>
      </c>
      <c r="CR11" s="63">
        <f>IF(ลับ!CR$3=0,0,IF(เวลาเรียน!CZ11="/",ลับ!CR$3,0))</f>
        <v>0</v>
      </c>
      <c r="CS11" s="63">
        <f>IF(ลับ!CS$3=0,0,IF(เวลาเรียน!DA11="/",ลับ!CS$3,0))</f>
        <v>0</v>
      </c>
      <c r="CT11" s="63">
        <f>IF(ลับ!CT$3=0,0,IF(เวลาเรียน!DB11="/",ลับ!CT$3,0))</f>
        <v>0</v>
      </c>
      <c r="CU11" s="63">
        <f>IF(ลับ!CU$3=0,0,IF(เวลาเรียน!DC11="/",ลับ!CU$3,0))</f>
        <v>0</v>
      </c>
      <c r="CV11" s="63">
        <f>IF(ลับ!CV$3=0,0,IF(เวลาเรียน!DD11="/",ลับ!CV$3,0))</f>
        <v>0</v>
      </c>
      <c r="CW11" s="64">
        <f>IF(ลับ!CW$3=0,0,IF(เวลาเรียน!DE11="/",ลับ!CW$3,0))</f>
        <v>0</v>
      </c>
      <c r="CX11" s="84">
        <f t="shared" si="11"/>
        <v>0</v>
      </c>
      <c r="CZ11" s="15">
        <v>6</v>
      </c>
      <c r="DA11" s="15">
        <f>IF(ตัวชี้วัด!C11="ร",ตัวชี้วัด!C11,IF(ตัวชี้วัด!F11="ร",ตัวชี้วัด!F11,IF(ตัวชี้วัด!I11="ร",ตัวชี้วัด!I11,IF(ตัวชี้วัด!L11="ร",ตัวชี้วัด!L11,IF(ตัวชี้วัด!O11="ร",ตัวชี้วัด!O11,IF(ตัวชี้วัด!S11="ร",ตัวชี้วัด!S11,IF(ตัวชี้วัด!V11="ร",ตัวชี้วัด!V11,SUM(ตัวชี้วัด!C11,ตัวชี้วัด!F11,ตัวชี้วัด!I11,ตัวชี้วัด!L11,ตัวชี้วัด!O11,ตัวชี้วัด!S11,ตัวชี้วัด!V11))))))))</f>
        <v>0</v>
      </c>
      <c r="DB11" s="15">
        <f>IF(ตัวชี้วัด!Y11="ร",ตัวชี้วัด!Y11,IF(ตัวชี้วัด!AB11="ร",ตัวชี้วัด!AB11,IF(ตัวชี้วัด!AE11="ร",ตัวชี้วัด!AE11,IF(ตัวชี้วัด!AK11="ร",ตัวชี้วัด!AK11,IF(ตัวชี้วัด!AN11="ร",ตัวชี้วัด!AN11,IF(ตัวชี้วัด!AQ11="ร",ตัวชี้วัด!AQ11,IF(ตัวชี้วัด!AT11="ร",ตัวชี้วัด!AT11,SUM(ตัวชี้วัด!Y11,ตัวชี้วัด!AB11,ตัวชี้วัด!AE11,ตัวชี้วัด!AK11,ตัวชี้วัด!AN11,ตัวชี้วัด!AQ11,ตัวชี้วัด!AT11))))))))</f>
        <v>0</v>
      </c>
      <c r="DC11" s="15">
        <f>IF(ตัวชี้วัด!AW11="ร",ตัวชี้วัด!AW11,IF(ตัวชี้วัด!BA11="ร",ตัวชี้วัด!BA11,IF(ตัวชี้วัด!BD11="ร",ตัวชี้วัด!BD11,IF(ตัวชี้วัด!BG11="ร",ตัวชี้วัด!BG11,IF(ตัวชี้วัด!BJ11="ร",ตัวชี้วัด!BJ11,IF(ตัวชี้วัด!BM11="ร",ตัวชี้วัด!BM11,IF(ตัวชี้วัด!BS11="ร",ตัวชี้วัด!BS11,SUM(ตัวชี้วัด!AW11,ตัวชี้วัด!BA11,ตัวชี้วัด!BD11,ตัวชี้วัด!BG11,ตัวชี้วัด!BJ11,ตัวชี้วัด!BM11,ตัวชี้วัด!BS11))))))))</f>
        <v>0</v>
      </c>
      <c r="DD11" s="15">
        <f>IF(ตัวชี้วัด!BV11="ร",ตัวชี้วัด!BV11,IF(ตัวชี้วัด!BY11="ร",ตัวชี้วัด!BY11,IF(ตัวชี้วัด!CB11="ร",ตัวชี้วัด!CB11,IF(ตัวชี้วัด!CE11="ร",ตัวชี้วัด!CE11,IF(ตัวชี้วัด!CI11="ร",ตัวชี้วัด!CI11,IF(ตัวชี้วัด!CL11="ร",ตัวชี้วัด!CL11,IF(ตัวชี้วัด!CO11="ร",ตัวชี้วัด!CO11,SUM(ตัวชี้วัด!BV11,ตัวชี้วัด!BY11,ตัวชี้วัด!CB11,ตัวชี้วัด!CE11,ตัวชี้วัด!CI11,ตัวชี้วัด!CL11,ตัวชี้วัด!CO11))))))))</f>
        <v>0</v>
      </c>
      <c r="DE11" s="15">
        <f>IF(ตัวชี้วัด!CR11="ร",ตัวชี้วัด!CR11,IF(ตัวชี้วัด!CU11="ร",ตัวชี้วัด!CU11,IF(ตัวชี้วัด!DA11="ร",ตัวชี้วัด!DA11,IF(ตัวชี้วัด!DD11="ร",ตัวชี้วัด!DD11,IF(ตัวชี้วัด!DG11="ร",ตัวชี้วัด!DG11,IF(ตัวชี้วัด!DJ11="ร",ตัวชี้วัด!DJ11,IF(ตัวชี้วัด!DM11="ร",ตัวชี้วัด!DM11,SUM(ตัวชี้วัด!CR11,ตัวชี้วัด!CU11,ตัวชี้วัด!DA11,ตัวชี้วัด!DD11,ตัวชี้วัด!DG11,ตัวชี้วัด!DJ11,ตัวชี้วัด!DM11))))))))</f>
        <v>0</v>
      </c>
      <c r="DF11" s="15">
        <f>IF(ตัวชี้วัด!DQ11="ร",ตัวชี้วัด!DQ11,IF(ตัวชี้วัด!DT11="ร",ตัวชี้วัด!DT11,IF(ตัวชี้วัด!DW11="ร",ตัวชี้วัด!DW11,IF(ตัวชี้วัด!DZ11="ร",ตัวชี้วัด!DZ11,SUM(ตัวชี้วัด!DQ11,ตัวชี้วัด!DT11,ตัวชี้วัด!DW11,ตัวชี้วัด!DZ11)))))</f>
        <v>0</v>
      </c>
      <c r="DG11" s="83">
        <f t="shared" si="12"/>
        <v>0</v>
      </c>
      <c r="DH11" s="50"/>
      <c r="DI11" s="15">
        <f>IF(ตัวชี้วัด!D11="/",1,0)</f>
        <v>0</v>
      </c>
      <c r="DJ11" s="15">
        <f>IF(ตัวชี้วัด!G11="/",1,0)</f>
        <v>0</v>
      </c>
      <c r="DK11" s="15">
        <f>IF(ตัวชี้วัด!J11="/",1,0)</f>
        <v>0</v>
      </c>
      <c r="DL11" s="15">
        <f>IF(ตัวชี้วัด!M11="/",1,0)</f>
        <v>0</v>
      </c>
      <c r="DM11" s="15">
        <f>IF(ตัวชี้วัด!P11="/",1,0)</f>
        <v>0</v>
      </c>
      <c r="DN11" s="15">
        <f>IF(ตัวชี้วัด!T11="/",1,0)</f>
        <v>0</v>
      </c>
      <c r="DO11" s="15">
        <f>IF(ตัวชี้วัด!W11="/",1,0)</f>
        <v>0</v>
      </c>
      <c r="DP11" s="15">
        <f>IF(ตัวชี้วัด!Z11="/",1,0)</f>
        <v>0</v>
      </c>
      <c r="DQ11" s="15">
        <f>IF(ตัวชี้วัด!AC11="/",1,0)</f>
        <v>0</v>
      </c>
      <c r="DR11" s="15">
        <f>IF(ตัวชี้วัด!AF11="/",1,0)</f>
        <v>0</v>
      </c>
      <c r="DS11" s="15">
        <f>IF(ตัวชี้วัด!AL11="/",1,0)</f>
        <v>0</v>
      </c>
      <c r="DT11" s="15">
        <f>IF(ตัวชี้วัด!AO11="/",1,0)</f>
        <v>0</v>
      </c>
      <c r="DU11" s="15">
        <f>IF(ตัวชี้วัด!AR11="/",1,0)</f>
        <v>0</v>
      </c>
      <c r="DV11" s="15">
        <f>IF(ตัวชี้วัด!AU11="/",1,0)</f>
        <v>0</v>
      </c>
      <c r="DW11" s="15">
        <f>IF(ตัวชี้วัด!AX11="/",1,0)</f>
        <v>0</v>
      </c>
      <c r="DX11" s="15">
        <f>IF(ตัวชี้วัด!BB11="/",1,0)</f>
        <v>0</v>
      </c>
      <c r="DY11" s="15">
        <f>IF(ตัวชี้วัด!BE11="/",1,0)</f>
        <v>0</v>
      </c>
      <c r="DZ11" s="15">
        <f>IF(ตัวชี้วัด!BH11="/",1,0)</f>
        <v>0</v>
      </c>
      <c r="EA11" s="15">
        <f>IF(ตัวชี้วัด!BK11="/",1,0)</f>
        <v>0</v>
      </c>
      <c r="EB11" s="15">
        <f>IF(ตัวชี้วัด!BN11="/",1,0)</f>
        <v>0</v>
      </c>
      <c r="EC11" s="15">
        <f>IF(ตัวชี้วัด!BT11="/",1,0)</f>
        <v>0</v>
      </c>
      <c r="ED11" s="15">
        <f>IF(ตัวชี้วัด!BW11="/",1,0)</f>
        <v>0</v>
      </c>
      <c r="EE11" s="15">
        <f>IF(ตัวชี้วัด!BZ11="/",1,0)</f>
        <v>0</v>
      </c>
      <c r="EF11" s="15">
        <f>IF(ตัวชี้วัด!CC11="/",1,0)</f>
        <v>0</v>
      </c>
      <c r="EG11" s="15">
        <f>IF(ตัวชี้วัด!CF11="/",1,0)</f>
        <v>0</v>
      </c>
      <c r="EH11" s="15">
        <f>IF(ตัวชี้วัด!CJ11="/",1,0)</f>
        <v>0</v>
      </c>
      <c r="EI11" s="15">
        <f>IF(ตัวชี้วัด!CM11="/",1,0)</f>
        <v>0</v>
      </c>
      <c r="EJ11" s="15">
        <f>IF(ตัวชี้วัด!CP11="/",1,0)</f>
        <v>0</v>
      </c>
      <c r="EK11" s="15">
        <f>IF(ตัวชี้วัด!CS11="/",1,0)</f>
        <v>0</v>
      </c>
      <c r="EL11" s="15">
        <f>IF(ตัวชี้วัด!CV11="/",1,0)</f>
        <v>0</v>
      </c>
      <c r="EM11" s="15">
        <f>IF(ตัวชี้วัด!DB11="/",1,0)</f>
        <v>0</v>
      </c>
      <c r="EN11" s="15">
        <f>IF(ตัวชี้วัด!DE11="/",1,0)</f>
        <v>0</v>
      </c>
      <c r="EO11" s="15">
        <f>IF(ตัวชี้วัด!DH11="/",1,0)</f>
        <v>0</v>
      </c>
      <c r="EP11" s="15">
        <f>IF(ตัวชี้วัด!DK11="/",1,0)</f>
        <v>0</v>
      </c>
      <c r="EQ11" s="15">
        <f>IF(ตัวชี้วัด!DN11="/",1,0)</f>
        <v>0</v>
      </c>
      <c r="ER11" s="15">
        <f>IF(ตัวชี้วัด!DR11="/",1,0)</f>
        <v>0</v>
      </c>
      <c r="ES11" s="15">
        <f>IF(ตัวชี้วัด!DU11="/",1,0)</f>
        <v>0</v>
      </c>
      <c r="ET11" s="15">
        <f>IF(ตัวชี้วัด!DX11="/",1,0)</f>
        <v>0</v>
      </c>
      <c r="EU11" s="15">
        <f>IF(ตัวชี้วัด!EA11="/",1,0)</f>
        <v>0</v>
      </c>
      <c r="EV11" s="83">
        <f t="shared" si="3"/>
        <v>0</v>
      </c>
      <c r="EX11" s="15">
        <v>6</v>
      </c>
      <c r="EY11" s="15">
        <f>IF(คุณลักษณะ!B11&gt;1,2,IF(คุณลักษณะ!B11=1,1,0))</f>
        <v>0</v>
      </c>
      <c r="EZ11" s="15">
        <f>IF(คุณลักษณะ!C11&gt;1,2,IF(คุณลักษณะ!C11=1,1,0))</f>
        <v>0</v>
      </c>
      <c r="FA11" s="15">
        <f>IF(คุณลักษณะ!D11&gt;1,2,IF(คุณลักษณะ!D11=1,1,0))</f>
        <v>0</v>
      </c>
      <c r="FB11" s="15">
        <f>IF(คุณลักษณะ!E11&gt;1,2,IF(คุณลักษณะ!E11=1,1,0))</f>
        <v>0</v>
      </c>
      <c r="FC11" s="83">
        <f t="shared" si="4"/>
        <v>0</v>
      </c>
      <c r="FD11" s="15">
        <f>IF(คุณลักษณะ!G11&gt;1,2,IF(คุณลักษณะ!G11=1,1,0))</f>
        <v>0</v>
      </c>
      <c r="FE11" s="15">
        <f>IF(คุณลักษณะ!H11&gt;1,2,IF(คุณลักษณะ!H11=1,1,0))</f>
        <v>0</v>
      </c>
      <c r="FF11" s="83">
        <f t="shared" si="5"/>
        <v>0</v>
      </c>
      <c r="FG11" s="15">
        <f>IF(คุณลักษณะ!O11&gt;1,2,IF(คุณลักษณะ!O11=1,1,0))</f>
        <v>0</v>
      </c>
      <c r="FH11" s="15">
        <f>IF(คุณลักษณะ!P11&gt;1,2,IF(คุณลักษณะ!P11=1,1,0))</f>
        <v>0</v>
      </c>
      <c r="FI11" s="83">
        <f t="shared" si="6"/>
        <v>0</v>
      </c>
      <c r="FJ11" s="15">
        <f>IF(คุณลักษณะ!S11&gt;1,2,IF(คุณลักษณะ!S11=1,1,0))</f>
        <v>0</v>
      </c>
      <c r="FK11" s="15">
        <f>IF(คุณลักษณะ!T11&gt;1,2,IF(คุณลักษณะ!T11=1,1,0))</f>
        <v>0</v>
      </c>
      <c r="FL11" s="83">
        <f t="shared" si="7"/>
        <v>0</v>
      </c>
      <c r="FM11" s="15">
        <f>IF(คุณลักษณะ!V11&gt;1,2,IF(คุณลักษณะ!V11=1,1,0))</f>
        <v>0</v>
      </c>
      <c r="FN11" s="15">
        <f>IF(คุณลักษณะ!W11&gt;1,2,IF(คุณลักษณะ!W11=1,1,0))</f>
        <v>0</v>
      </c>
      <c r="FO11" s="83">
        <f t="shared" si="8"/>
        <v>0</v>
      </c>
      <c r="FP11" s="15">
        <f>IF(คุณลักษณะ!Y11&gt;1,2,IF(คุณลักษณะ!Y11=1,1,0))</f>
        <v>0</v>
      </c>
      <c r="FQ11" s="15">
        <f>IF(คุณลักษณะ!AC11&gt;1,2,IF(คุณลักษณะ!AC11=1,1,0))</f>
        <v>0</v>
      </c>
      <c r="FR11" s="15">
        <f>IF(คุณลักษณะ!AD11&gt;1,2,IF(คุณลักษณะ!AD11=1,1,0))</f>
        <v>0</v>
      </c>
      <c r="FS11" s="83">
        <f t="shared" si="9"/>
        <v>0</v>
      </c>
      <c r="FT11" s="15">
        <f>IF(คุณลักษณะ!AF11&gt;1,2,IF(คุณลักษณะ!AF11=1,1,0))</f>
        <v>0</v>
      </c>
      <c r="FU11" s="15">
        <f>IF(คุณลักษณะ!AG11&gt;1,2,IF(คุณลักษณะ!AG11=1,1,0))</f>
        <v>0</v>
      </c>
      <c r="FV11" s="83">
        <f t="shared" si="10"/>
        <v>0</v>
      </c>
      <c r="FW11" s="50"/>
      <c r="FX11" s="15">
        <f>IF(คุณลักษณะ!F11&gt;1,2,IF(คุณลักษณะ!F11=1,1,0))</f>
        <v>0</v>
      </c>
      <c r="FY11" s="15">
        <f>IF(คุณลักษณะ!I11&gt;1,2,IF(คุณลักษณะ!I11=1,1,0))</f>
        <v>0</v>
      </c>
      <c r="FZ11" s="15">
        <f>IF(คุณลักษณะ!N11&gt;1,2,IF(คุณลักษณะ!N11=1,1,0))</f>
        <v>0</v>
      </c>
      <c r="GA11" s="15">
        <f>IF(คุณลักษณะ!Q11&gt;1,2,IF(คุณลักษณะ!Q11=1,1,0))</f>
        <v>0</v>
      </c>
      <c r="GB11" s="15">
        <f>IF(คุณลักษณะ!U11&gt;1,2,IF(คุณลักษณะ!U11=1,1,0))</f>
        <v>0</v>
      </c>
      <c r="GC11" s="15">
        <f>IF(คุณลักษณะ!X11&gt;1,2,IF(คุณลักษณะ!X11=1,1,0))</f>
        <v>0</v>
      </c>
      <c r="GD11" s="15">
        <f>IF(คุณลักษณะ!AE11&gt;1,2,IF(คุณลักษณะ!AE11=1,1,0))</f>
        <v>0</v>
      </c>
      <c r="GE11" s="15">
        <f>IF(คุณลักษณะ!AH11&gt;1,2,IF(คุณลักษณะ!AH11=1,1,0))</f>
        <v>0</v>
      </c>
      <c r="GF11" s="87">
        <f t="shared" si="13"/>
        <v>0</v>
      </c>
      <c r="GG11" s="85">
        <f>IF(คุณลักษณะ!F11=0,0,IF(คุณลักษณะ!I11=0,0,IF(คุณลักษณะ!N11=0,0,IF(คุณลักษณะ!Q11=0,0,IF(คุณลักษณะ!U11=0,0,IF(คุณลักษณะ!X11=0,0,IF(คุณลักษณะ!AE11=0,0,IF(คุณลักษณะ!AH11=0,0,GF11))))))))</f>
        <v>0</v>
      </c>
      <c r="GI11" s="2">
        <v>6</v>
      </c>
      <c r="GJ11" s="21">
        <f>IF(เวลาเรียน!C11="",0,1)</f>
        <v>0</v>
      </c>
      <c r="GK11" s="446">
        <f>IF(ผลการเรียน!$BC10=$GK$5,1,0)</f>
        <v>0</v>
      </c>
      <c r="GL11" s="446">
        <f>IF(ผลการเรียน!$BC10=$GL$5,1,0)</f>
        <v>0</v>
      </c>
      <c r="GM11" s="446">
        <f>IF(ผลการเรียน!$BC10=$GM$5,1,0)</f>
        <v>0</v>
      </c>
      <c r="GN11" s="446">
        <f>IF(ผลการเรียน!$BC10=$GN$5,1,0)</f>
        <v>0</v>
      </c>
      <c r="GO11" s="446">
        <f>IF(ผลการเรียน!$BC10=$GO$5,1,0)</f>
        <v>0</v>
      </c>
      <c r="GP11" s="446">
        <f>IF(ผลการเรียน!$BC10=$GP$5,1,0)</f>
        <v>0</v>
      </c>
      <c r="GQ11" s="446">
        <f>IF(ผลการเรียน!$BC10=$GQ$5,1,0)</f>
        <v>0</v>
      </c>
      <c r="GR11" s="446">
        <f>IF(ผลการเรียน!$BC10=$GR$5,1,0)</f>
        <v>0</v>
      </c>
      <c r="GS11" s="446">
        <f>IF(ผลการเรียน!$BC10=$GS$5,1,0)</f>
        <v>0</v>
      </c>
      <c r="GT11" s="446">
        <f>IF(ผลการเรียน!$BC10=$GT$5,1,0)</f>
        <v>0</v>
      </c>
      <c r="GU11" s="446">
        <f ca="1">IF(ผลการเรียน!$BS10=ลับ!$GU$5,1,0)</f>
        <v>0</v>
      </c>
      <c r="GV11" s="446">
        <f ca="1">IF(ผลการเรียน!$BS10=ลับ!$GV$5,1,0)</f>
        <v>0</v>
      </c>
      <c r="GW11" s="446">
        <f ca="1">IF(ผลการเรียน!$BS10=ลับ!$GW$5,1,0)</f>
        <v>0</v>
      </c>
      <c r="GX11" s="446">
        <f ca="1">IF(ผลการเรียน!$BS10=ลับ!$GX$5,1,0)</f>
        <v>0</v>
      </c>
      <c r="GY11" s="446">
        <f ca="1">IF(ผลการเรียน!$BJ10=ลับ!$GY$5,1,0)</f>
        <v>0</v>
      </c>
      <c r="GZ11" s="446">
        <f ca="1">IF(ผลการเรียน!$BJ10=ลับ!$GZ$5,1,0)</f>
        <v>0</v>
      </c>
      <c r="HA11" s="446">
        <f ca="1">IF(ผลการเรียน!$BJ10=ลับ!$HA$5,1,0)</f>
        <v>0</v>
      </c>
      <c r="HB11" s="446">
        <f ca="1">IF(ผลการเรียน!$BJ10=ลับ!$HB$5,1,0)</f>
        <v>0</v>
      </c>
      <c r="HC11" s="21">
        <f>IF(สรุปคะแนน!$Q11=3,1,0)</f>
        <v>0</v>
      </c>
      <c r="HD11" s="21">
        <f>IF(สรุปคะแนน!$Q11=2,1,0)</f>
        <v>0</v>
      </c>
      <c r="HE11" s="21">
        <f>IF(สรุปคะแนน!$Q11=1,1,0)</f>
        <v>0</v>
      </c>
      <c r="HF11" s="21">
        <f>IF(สรุปคะแนน!$Q11=0,1,0)</f>
        <v>1</v>
      </c>
      <c r="HG11" s="50"/>
      <c r="HH11" s="50"/>
      <c r="HI11" s="50"/>
      <c r="HJ11" s="50"/>
      <c r="HK11" s="50"/>
      <c r="HL11" s="50"/>
      <c r="HM11" s="50"/>
      <c r="HN11" s="50"/>
    </row>
    <row r="12" spans="1:222" ht="21">
      <c r="A12" s="28">
        <v>7</v>
      </c>
      <c r="B12" s="63">
        <f>IF(ลับ!B$3=0,0,IF(เวลาเรียน!G12="/",ลับ!B$3,0))</f>
        <v>0</v>
      </c>
      <c r="C12" s="63">
        <f>IF(ลับ!C$3=0,0,IF(เวลาเรียน!H12="/",ลับ!C$3,0))</f>
        <v>0</v>
      </c>
      <c r="D12" s="63">
        <f>IF(ลับ!D$3=0,0,IF(เวลาเรียน!I12="/",ลับ!D$3,0))</f>
        <v>0</v>
      </c>
      <c r="E12" s="63">
        <f>IF(ลับ!E$3=0,0,IF(เวลาเรียน!J12="/",ลับ!E$3,0))</f>
        <v>0</v>
      </c>
      <c r="F12" s="63">
        <f>IF(ลับ!F$3=0,0,IF(เวลาเรียน!K12="/",ลับ!F$3,0))</f>
        <v>0</v>
      </c>
      <c r="G12" s="63">
        <f>IF(ลับ!G$3=0,0,IF(เวลาเรียน!L12="/",ลับ!G$3,0))</f>
        <v>0</v>
      </c>
      <c r="H12" s="63">
        <f>IF(ลับ!H$3=0,0,IF(เวลาเรียน!M12="/",ลับ!H$3,0))</f>
        <v>0</v>
      </c>
      <c r="I12" s="63">
        <f>IF(ลับ!I$3=0,0,IF(เวลาเรียน!N12="/",ลับ!I$3,0))</f>
        <v>0</v>
      </c>
      <c r="J12" s="63">
        <f>IF(ลับ!J$3=0,0,IF(เวลาเรียน!O12="/",ลับ!J$3,0))</f>
        <v>0</v>
      </c>
      <c r="K12" s="63">
        <f>IF(ลับ!K$3=0,0,IF(เวลาเรียน!P12="/",ลับ!K$3,0))</f>
        <v>0</v>
      </c>
      <c r="L12" s="63">
        <f>IF(ลับ!L$3=0,0,IF(เวลาเรียน!Q12="/",ลับ!L$3,0))</f>
        <v>0</v>
      </c>
      <c r="M12" s="63">
        <f>IF(ลับ!M$3=0,0,IF(เวลาเรียน!R12="/",ลับ!M$3,0))</f>
        <v>0</v>
      </c>
      <c r="N12" s="63">
        <f>IF(ลับ!N$3=0,0,IF(เวลาเรียน!S12="/",ลับ!N$3,0))</f>
        <v>0</v>
      </c>
      <c r="O12" s="63">
        <f>IF(ลับ!O$3=0,0,IF(เวลาเรียน!T12="/",ลับ!O$3,0))</f>
        <v>0</v>
      </c>
      <c r="P12" s="63">
        <f>IF(ลับ!P$3=0,0,IF(เวลาเรียน!U12="/",ลับ!P$3,0))</f>
        <v>0</v>
      </c>
      <c r="Q12" s="63">
        <f>IF(ลับ!Q$3=0,0,IF(เวลาเรียน!V12="/",ลับ!Q$3,0))</f>
        <v>0</v>
      </c>
      <c r="R12" s="63">
        <f>IF(ลับ!R$3=0,0,IF(เวลาเรียน!W12="/",ลับ!R$3,0))</f>
        <v>0</v>
      </c>
      <c r="S12" s="63">
        <f>IF(ลับ!S$3=0,0,IF(เวลาเรียน!X12="/",ลับ!S$3,0))</f>
        <v>0</v>
      </c>
      <c r="T12" s="63">
        <f>IF(ลับ!T$3=0,0,IF(เวลาเรียน!Y12="/",ลับ!T$3,0))</f>
        <v>0</v>
      </c>
      <c r="U12" s="63">
        <f>IF(ลับ!U$3=0,0,IF(เวลาเรียน!Z12="/",ลับ!U$3,0))</f>
        <v>0</v>
      </c>
      <c r="V12" s="63">
        <f>IF(ลับ!V$3=0,0,IF(เวลาเรียน!AA12="/",ลับ!V$3,0))</f>
        <v>0</v>
      </c>
      <c r="W12" s="63">
        <f>IF(ลับ!W$3=0,0,IF(เวลาเรียน!AB12="/",ลับ!W$3,0))</f>
        <v>0</v>
      </c>
      <c r="X12" s="63">
        <f>IF(ลับ!X$3=0,0,IF(เวลาเรียน!AC12="/",ลับ!X$3,0))</f>
        <v>0</v>
      </c>
      <c r="Y12" s="63">
        <f>IF(ลับ!Y$3=0,0,IF(เวลาเรียน!AD12="/",ลับ!Y$3,0))</f>
        <v>0</v>
      </c>
      <c r="Z12" s="724">
        <f>IF(ลับ!Z$3=0,0,IF(เวลาเรียน!AE12="/",ลับ!Z$3,0))</f>
        <v>0</v>
      </c>
      <c r="AA12" s="63">
        <f>IF(ลับ!AA$3=0,0,IF(เวลาเรียน!AH12="/",ลับ!AA$3,0))</f>
        <v>0</v>
      </c>
      <c r="AB12" s="63">
        <f>IF(ลับ!AB$3=0,0,IF(เวลาเรียน!AI12="/",ลับ!AB$3,0))</f>
        <v>0</v>
      </c>
      <c r="AC12" s="63">
        <f>IF(ลับ!AC$3=0,0,IF(เวลาเรียน!AJ12="/",ลับ!AC$3,0))</f>
        <v>0</v>
      </c>
      <c r="AD12" s="63">
        <f>IF(ลับ!AD$3=0,0,IF(เวลาเรียน!AK12="/",ลับ!AD$3,0))</f>
        <v>0</v>
      </c>
      <c r="AE12" s="63">
        <f>IF(ลับ!AE$3=0,0,IF(เวลาเรียน!AL12="/",ลับ!AE$3,0))</f>
        <v>0</v>
      </c>
      <c r="AF12" s="63">
        <f>IF(ลับ!AF$3=0,0,IF(เวลาเรียน!AM12="/",ลับ!AF$3,0))</f>
        <v>0</v>
      </c>
      <c r="AG12" s="63">
        <f>IF(ลับ!AG$3=0,0,IF(เวลาเรียน!AN12="/",ลับ!AG$3,0))</f>
        <v>0</v>
      </c>
      <c r="AH12" s="63">
        <f>IF(ลับ!AH$3=0,0,IF(เวลาเรียน!AO12="/",ลับ!AH$3,0))</f>
        <v>0</v>
      </c>
      <c r="AI12" s="63">
        <f>IF(ลับ!AI$3=0,0,IF(เวลาเรียน!AP12="/",ลับ!AI$3,0))</f>
        <v>0</v>
      </c>
      <c r="AJ12" s="63">
        <f>IF(ลับ!AJ$3=0,0,IF(เวลาเรียน!AQ12="/",ลับ!AJ$3,0))</f>
        <v>0</v>
      </c>
      <c r="AK12" s="63">
        <f>IF(ลับ!AK$3=0,0,IF(เวลาเรียน!AR12="/",ลับ!AK$3,0))</f>
        <v>0</v>
      </c>
      <c r="AL12" s="63">
        <f>IF(ลับ!AL$3=0,0,IF(เวลาเรียน!AS12="/",ลับ!AL$3,0))</f>
        <v>0</v>
      </c>
      <c r="AM12" s="63">
        <f>IF(ลับ!AM$3=0,0,IF(เวลาเรียน!AT12="/",ลับ!AM$3,0))</f>
        <v>0</v>
      </c>
      <c r="AN12" s="63">
        <f>IF(ลับ!AN$3=0,0,IF(เวลาเรียน!AU12="/",ลับ!AN$3,0))</f>
        <v>0</v>
      </c>
      <c r="AO12" s="63">
        <f>IF(ลับ!AO$3=0,0,IF(เวลาเรียน!AV12="/",ลับ!AO$3,0))</f>
        <v>0</v>
      </c>
      <c r="AP12" s="63">
        <f>IF(ลับ!AP$3=0,0,IF(เวลาเรียน!AW12="/",ลับ!AP$3,0))</f>
        <v>0</v>
      </c>
      <c r="AQ12" s="63">
        <f>IF(ลับ!AQ$3=0,0,IF(เวลาเรียน!AX12="/",ลับ!AQ$3,0))</f>
        <v>0</v>
      </c>
      <c r="AR12" s="63">
        <f>IF(ลับ!AR$3=0,0,IF(เวลาเรียน!AY12="/",ลับ!AR$3,0))</f>
        <v>0</v>
      </c>
      <c r="AS12" s="63">
        <f>IF(ลับ!AS$3=0,0,IF(เวลาเรียน!AZ12="/",ลับ!AS$3,0))</f>
        <v>0</v>
      </c>
      <c r="AT12" s="63">
        <f>IF(ลับ!AT$3=0,0,IF(เวลาเรียน!BA12="/",ลับ!AT$3,0))</f>
        <v>0</v>
      </c>
      <c r="AU12" s="63">
        <f>IF(ลับ!AU$3=0,0,IF(เวลาเรียน!BB12="/",ลับ!AU$3,0))</f>
        <v>0</v>
      </c>
      <c r="AV12" s="63">
        <f>IF(ลับ!AV$3=0,0,IF(เวลาเรียน!BC12="/",ลับ!AV$3,0))</f>
        <v>0</v>
      </c>
      <c r="AW12" s="63">
        <f>IF(ลับ!AW$3=0,0,IF(เวลาเรียน!BD12="/",ลับ!AW$3,0))</f>
        <v>0</v>
      </c>
      <c r="AX12" s="63">
        <f>IF(ลับ!AX$3=0,0,IF(เวลาเรียน!BE12="/",ลับ!AX$3,0))</f>
        <v>0</v>
      </c>
      <c r="AY12" s="63">
        <f>IF(ลับ!AY$3=0,0,IF(เวลาเรียน!BF12="/",ลับ!AY$3,0))</f>
        <v>0</v>
      </c>
      <c r="AZ12" s="63">
        <f>IF(ลับ!AZ$3=0,0,IF(เวลาเรียน!BG12="/",ลับ!AZ$3,0))</f>
        <v>0</v>
      </c>
      <c r="BA12" s="63">
        <f>IF(ลับ!BA$3=0,0,IF(เวลาเรียน!BH12="/",ลับ!BA$3,0))</f>
        <v>0</v>
      </c>
      <c r="BB12" s="63">
        <f>IF(ลับ!BB$3=0,0,IF(เวลาเรียน!BI12="/",ลับ!BB$3,0))</f>
        <v>0</v>
      </c>
      <c r="BC12" s="63">
        <f>IF(ลับ!BC$3=0,0,IF(เวลาเรียน!BJ12="/",ลับ!BC$3,0))</f>
        <v>0</v>
      </c>
      <c r="BD12" s="63">
        <f>IF(ลับ!BD$3=0,0,IF(เวลาเรียน!BK12="/",ลับ!BD$3,0))</f>
        <v>0</v>
      </c>
      <c r="BE12" s="63">
        <f>IF(ลับ!BE$3=0,0,IF(เวลาเรียน!BL12="/",ลับ!BE$3,0))</f>
        <v>0</v>
      </c>
      <c r="BF12" s="63">
        <f>IF(ลับ!BF$3=0,0,IF(เวลาเรียน!BM12="/",ลับ!BF$3,0))</f>
        <v>0</v>
      </c>
      <c r="BG12" s="63">
        <f>IF(ลับ!BG$3=0,0,IF(เวลาเรียน!BN12="/",ลับ!BG$3,0))</f>
        <v>0</v>
      </c>
      <c r="BH12" s="63">
        <f>IF(ลับ!BH$3=0,0,IF(เวลาเรียน!BO12="/",ลับ!BH$3,0))</f>
        <v>0</v>
      </c>
      <c r="BI12" s="63">
        <f>IF(ลับ!BI$3=0,0,IF(เวลาเรียน!BP12="/",ลับ!BI$3,0))</f>
        <v>0</v>
      </c>
      <c r="BJ12" s="63">
        <f>IF(ลับ!BJ$3=0,0,IF(เวลาเรียน!BQ12="/",ลับ!BJ$3,0))</f>
        <v>0</v>
      </c>
      <c r="BK12" s="63">
        <f>IF(ลับ!BK$3=0,0,IF(เวลาเรียน!BR12="/",ลับ!BK$3,0))</f>
        <v>0</v>
      </c>
      <c r="BL12" s="63">
        <f>IF(ลับ!BL$3=0,0,IF(เวลาเรียน!BS12="/",ลับ!BL$3,0))</f>
        <v>0</v>
      </c>
      <c r="BM12" s="63">
        <f>IF(ลับ!BM$3=0,0,IF(เวลาเรียน!BT12="/",ลับ!BM$3,0))</f>
        <v>0</v>
      </c>
      <c r="BN12" s="63">
        <f>IF(ลับ!BN$3=0,0,IF(เวลาเรียน!BU12="/",ลับ!BN$3,0))</f>
        <v>0</v>
      </c>
      <c r="BO12" s="63">
        <f>IF(ลับ!BO$3=0,0,IF(เวลาเรียน!BV12="/",ลับ!BO$3,0))</f>
        <v>0</v>
      </c>
      <c r="BP12" s="63">
        <f>IF(ลับ!BP$3=0,0,IF(เวลาเรียน!BW12="/",ลับ!BP$3,0))</f>
        <v>0</v>
      </c>
      <c r="BQ12" s="63">
        <f>IF(ลับ!BQ$3=0,0,IF(เวลาเรียน!BX12="/",ลับ!BQ$3,0))</f>
        <v>0</v>
      </c>
      <c r="BR12" s="63">
        <f>IF(ลับ!BR$3=0,0,IF(เวลาเรียน!BY12="/",ลับ!BR$3,0))</f>
        <v>0</v>
      </c>
      <c r="BS12" s="724">
        <f>IF(ลับ!BS$3=0,0,IF(เวลาเรียน!BZ12="/",ลับ!BS$3,0))</f>
        <v>0</v>
      </c>
      <c r="BT12" s="63">
        <f>IF(ลับ!BT$3=0,0,IF(เวลาเรียน!CB12="/",ลับ!BT$3,0))</f>
        <v>0</v>
      </c>
      <c r="BU12" s="63">
        <f>IF(ลับ!BU$3=0,0,IF(เวลาเรียน!CC12="/",ลับ!BU$3,0))</f>
        <v>0</v>
      </c>
      <c r="BV12" s="63">
        <f>IF(ลับ!BV$3=0,0,IF(เวลาเรียน!CD12="/",ลับ!BV$3,0))</f>
        <v>0</v>
      </c>
      <c r="BW12" s="63">
        <f>IF(ลับ!BW$3=0,0,IF(เวลาเรียน!CE12="/",ลับ!BW$3,0))</f>
        <v>0</v>
      </c>
      <c r="BX12" s="63">
        <f>IF(ลับ!BX$3=0,0,IF(เวลาเรียน!CF12="/",ลับ!BX$3,0))</f>
        <v>0</v>
      </c>
      <c r="BY12" s="63">
        <f>IF(ลับ!BY$3=0,0,IF(เวลาเรียน!CG12="/",ลับ!BY$3,0))</f>
        <v>0</v>
      </c>
      <c r="BZ12" s="63">
        <f>IF(ลับ!BZ$3=0,0,IF(เวลาเรียน!CH12="/",ลับ!BZ$3,0))</f>
        <v>0</v>
      </c>
      <c r="CA12" s="63">
        <f>IF(ลับ!CA$3=0,0,IF(เวลาเรียน!CI12="/",ลับ!CA$3,0))</f>
        <v>0</v>
      </c>
      <c r="CB12" s="63">
        <f>IF(ลับ!CB$3=0,0,IF(เวลาเรียน!CJ12="/",ลับ!CB$3,0))</f>
        <v>0</v>
      </c>
      <c r="CC12" s="63">
        <f>IF(ลับ!CC$3=0,0,IF(เวลาเรียน!CK12="/",ลับ!CC$3,0))</f>
        <v>0</v>
      </c>
      <c r="CD12" s="63">
        <f>IF(ลับ!CD$3=0,0,IF(เวลาเรียน!CL12="/",ลับ!CD$3,0))</f>
        <v>0</v>
      </c>
      <c r="CE12" s="63">
        <f>IF(ลับ!CE$3=0,0,IF(เวลาเรียน!CM12="/",ลับ!CE$3,0))</f>
        <v>0</v>
      </c>
      <c r="CF12" s="63">
        <f>IF(ลับ!CF$3=0,0,IF(เวลาเรียน!CN12="/",ลับ!CF$3,0))</f>
        <v>0</v>
      </c>
      <c r="CG12" s="63">
        <f>IF(ลับ!CG$3=0,0,IF(เวลาเรียน!CO12="/",ลับ!CG$3,0))</f>
        <v>0</v>
      </c>
      <c r="CH12" s="63">
        <f>IF(ลับ!CH$3=0,0,IF(เวลาเรียน!CP12="/",ลับ!CH$3,0))</f>
        <v>0</v>
      </c>
      <c r="CI12" s="63">
        <f>IF(ลับ!CI$3=0,0,IF(เวลาเรียน!CQ12="/",ลับ!CI$3,0))</f>
        <v>0</v>
      </c>
      <c r="CJ12" s="63">
        <f>IF(ลับ!CJ$3=0,0,IF(เวลาเรียน!CR12="/",ลับ!CJ$3,0))</f>
        <v>0</v>
      </c>
      <c r="CK12" s="63">
        <f>IF(ลับ!CK$3=0,0,IF(เวลาเรียน!CS12="/",ลับ!CK$3,0))</f>
        <v>0</v>
      </c>
      <c r="CL12" s="63">
        <f>IF(ลับ!CL$3=0,0,IF(เวลาเรียน!CT12="/",ลับ!CL$3,0))</f>
        <v>0</v>
      </c>
      <c r="CM12" s="63">
        <f>IF(ลับ!CM$3=0,0,IF(เวลาเรียน!CU12="/",ลับ!CM$3,0))</f>
        <v>0</v>
      </c>
      <c r="CN12" s="63">
        <f>IF(ลับ!CN$3=0,0,IF(เวลาเรียน!CV12="/",ลับ!CN$3,0))</f>
        <v>0</v>
      </c>
      <c r="CO12" s="63">
        <f>IF(ลับ!CO$3=0,0,IF(เวลาเรียน!CW12="/",ลับ!CO$3,0))</f>
        <v>0</v>
      </c>
      <c r="CP12" s="63">
        <f>IF(ลับ!CP$3=0,0,IF(เวลาเรียน!CX12="/",ลับ!CP$3,0))</f>
        <v>0</v>
      </c>
      <c r="CQ12" s="63">
        <f>IF(ลับ!CQ$3=0,0,IF(เวลาเรียน!CY12="/",ลับ!CQ$3,0))</f>
        <v>0</v>
      </c>
      <c r="CR12" s="63">
        <f>IF(ลับ!CR$3=0,0,IF(เวลาเรียน!CZ12="/",ลับ!CR$3,0))</f>
        <v>0</v>
      </c>
      <c r="CS12" s="63">
        <f>IF(ลับ!CS$3=0,0,IF(เวลาเรียน!DA12="/",ลับ!CS$3,0))</f>
        <v>0</v>
      </c>
      <c r="CT12" s="63">
        <f>IF(ลับ!CT$3=0,0,IF(เวลาเรียน!DB12="/",ลับ!CT$3,0))</f>
        <v>0</v>
      </c>
      <c r="CU12" s="63">
        <f>IF(ลับ!CU$3=0,0,IF(เวลาเรียน!DC12="/",ลับ!CU$3,0))</f>
        <v>0</v>
      </c>
      <c r="CV12" s="63">
        <f>IF(ลับ!CV$3=0,0,IF(เวลาเรียน!DD12="/",ลับ!CV$3,0))</f>
        <v>0</v>
      </c>
      <c r="CW12" s="64">
        <f>IF(ลับ!CW$3=0,0,IF(เวลาเรียน!DE12="/",ลับ!CW$3,0))</f>
        <v>0</v>
      </c>
      <c r="CX12" s="84">
        <f t="shared" si="11"/>
        <v>0</v>
      </c>
      <c r="CZ12" s="15">
        <v>7</v>
      </c>
      <c r="DA12" s="15">
        <f>IF(ตัวชี้วัด!C12="ร",ตัวชี้วัด!C12,IF(ตัวชี้วัด!F12="ร",ตัวชี้วัด!F12,IF(ตัวชี้วัด!I12="ร",ตัวชี้วัด!I12,IF(ตัวชี้วัด!L12="ร",ตัวชี้วัด!L12,IF(ตัวชี้วัด!O12="ร",ตัวชี้วัด!O12,IF(ตัวชี้วัด!S12="ร",ตัวชี้วัด!S12,IF(ตัวชี้วัด!V12="ร",ตัวชี้วัด!V12,SUM(ตัวชี้วัด!C12,ตัวชี้วัด!F12,ตัวชี้วัด!I12,ตัวชี้วัด!L12,ตัวชี้วัด!O12,ตัวชี้วัด!S12,ตัวชี้วัด!V12))))))))</f>
        <v>0</v>
      </c>
      <c r="DB12" s="15">
        <f>IF(ตัวชี้วัด!Y12="ร",ตัวชี้วัด!Y12,IF(ตัวชี้วัด!AB12="ร",ตัวชี้วัด!AB12,IF(ตัวชี้วัด!AE12="ร",ตัวชี้วัด!AE12,IF(ตัวชี้วัด!AK12="ร",ตัวชี้วัด!AK12,IF(ตัวชี้วัด!AN12="ร",ตัวชี้วัด!AN12,IF(ตัวชี้วัด!AQ12="ร",ตัวชี้วัด!AQ12,IF(ตัวชี้วัด!AT12="ร",ตัวชี้วัด!AT12,SUM(ตัวชี้วัด!Y12,ตัวชี้วัด!AB12,ตัวชี้วัด!AE12,ตัวชี้วัด!AK12,ตัวชี้วัด!AN12,ตัวชี้วัด!AQ12,ตัวชี้วัด!AT12))))))))</f>
        <v>0</v>
      </c>
      <c r="DC12" s="15">
        <f>IF(ตัวชี้วัด!AW12="ร",ตัวชี้วัด!AW12,IF(ตัวชี้วัด!BA12="ร",ตัวชี้วัด!BA12,IF(ตัวชี้วัด!BD12="ร",ตัวชี้วัด!BD12,IF(ตัวชี้วัด!BG12="ร",ตัวชี้วัด!BG12,IF(ตัวชี้วัด!BJ12="ร",ตัวชี้วัด!BJ12,IF(ตัวชี้วัด!BM12="ร",ตัวชี้วัด!BM12,IF(ตัวชี้วัด!BS12="ร",ตัวชี้วัด!BS12,SUM(ตัวชี้วัด!AW12,ตัวชี้วัด!BA12,ตัวชี้วัด!BD12,ตัวชี้วัด!BG12,ตัวชี้วัด!BJ12,ตัวชี้วัด!BM12,ตัวชี้วัด!BS12))))))))</f>
        <v>0</v>
      </c>
      <c r="DD12" s="15">
        <f>IF(ตัวชี้วัด!BV12="ร",ตัวชี้วัด!BV12,IF(ตัวชี้วัด!BY12="ร",ตัวชี้วัด!BY12,IF(ตัวชี้วัด!CB12="ร",ตัวชี้วัด!CB12,IF(ตัวชี้วัด!CE12="ร",ตัวชี้วัด!CE12,IF(ตัวชี้วัด!CI12="ร",ตัวชี้วัด!CI12,IF(ตัวชี้วัด!CL12="ร",ตัวชี้วัด!CL12,IF(ตัวชี้วัด!CO12="ร",ตัวชี้วัด!CO12,SUM(ตัวชี้วัด!BV12,ตัวชี้วัด!BY12,ตัวชี้วัด!CB12,ตัวชี้วัด!CE12,ตัวชี้วัด!CI12,ตัวชี้วัด!CL12,ตัวชี้วัด!CO12))))))))</f>
        <v>0</v>
      </c>
      <c r="DE12" s="15">
        <f>IF(ตัวชี้วัด!CR12="ร",ตัวชี้วัด!CR12,IF(ตัวชี้วัด!CU12="ร",ตัวชี้วัด!CU12,IF(ตัวชี้วัด!DA12="ร",ตัวชี้วัด!DA12,IF(ตัวชี้วัด!DD12="ร",ตัวชี้วัด!DD12,IF(ตัวชี้วัด!DG12="ร",ตัวชี้วัด!DG12,IF(ตัวชี้วัด!DJ12="ร",ตัวชี้วัด!DJ12,IF(ตัวชี้วัด!DM12="ร",ตัวชี้วัด!DM12,SUM(ตัวชี้วัด!CR12,ตัวชี้วัด!CU12,ตัวชี้วัด!DA12,ตัวชี้วัด!DD12,ตัวชี้วัด!DG12,ตัวชี้วัด!DJ12,ตัวชี้วัด!DM12))))))))</f>
        <v>0</v>
      </c>
      <c r="DF12" s="15">
        <f>IF(ตัวชี้วัด!DQ12="ร",ตัวชี้วัด!DQ12,IF(ตัวชี้วัด!DT12="ร",ตัวชี้วัด!DT12,IF(ตัวชี้วัด!DW12="ร",ตัวชี้วัด!DW12,IF(ตัวชี้วัด!DZ12="ร",ตัวชี้วัด!DZ12,SUM(ตัวชี้วัด!DQ12,ตัวชี้วัด!DT12,ตัวชี้วัด!DW12,ตัวชี้วัด!DZ12)))))</f>
        <v>0</v>
      </c>
      <c r="DG12" s="83">
        <f t="shared" si="12"/>
        <v>0</v>
      </c>
      <c r="DH12" s="50"/>
      <c r="DI12" s="15">
        <f>IF(ตัวชี้วัด!D12="/",1,0)</f>
        <v>0</v>
      </c>
      <c r="DJ12" s="15">
        <f>IF(ตัวชี้วัด!G12="/",1,0)</f>
        <v>0</v>
      </c>
      <c r="DK12" s="15">
        <f>IF(ตัวชี้วัด!J12="/",1,0)</f>
        <v>0</v>
      </c>
      <c r="DL12" s="15">
        <f>IF(ตัวชี้วัด!M12="/",1,0)</f>
        <v>0</v>
      </c>
      <c r="DM12" s="15">
        <f>IF(ตัวชี้วัด!P12="/",1,0)</f>
        <v>0</v>
      </c>
      <c r="DN12" s="15">
        <f>IF(ตัวชี้วัด!T12="/",1,0)</f>
        <v>0</v>
      </c>
      <c r="DO12" s="15">
        <f>IF(ตัวชี้วัด!W12="/",1,0)</f>
        <v>0</v>
      </c>
      <c r="DP12" s="15">
        <f>IF(ตัวชี้วัด!Z12="/",1,0)</f>
        <v>0</v>
      </c>
      <c r="DQ12" s="15">
        <f>IF(ตัวชี้วัด!AC12="/",1,0)</f>
        <v>0</v>
      </c>
      <c r="DR12" s="15">
        <f>IF(ตัวชี้วัด!AF12="/",1,0)</f>
        <v>0</v>
      </c>
      <c r="DS12" s="15">
        <f>IF(ตัวชี้วัด!AL12="/",1,0)</f>
        <v>0</v>
      </c>
      <c r="DT12" s="15">
        <f>IF(ตัวชี้วัด!AO12="/",1,0)</f>
        <v>0</v>
      </c>
      <c r="DU12" s="15">
        <f>IF(ตัวชี้วัด!AR12="/",1,0)</f>
        <v>0</v>
      </c>
      <c r="DV12" s="15">
        <f>IF(ตัวชี้วัด!AU12="/",1,0)</f>
        <v>0</v>
      </c>
      <c r="DW12" s="15">
        <f>IF(ตัวชี้วัด!AX12="/",1,0)</f>
        <v>0</v>
      </c>
      <c r="DX12" s="15">
        <f>IF(ตัวชี้วัด!BB12="/",1,0)</f>
        <v>0</v>
      </c>
      <c r="DY12" s="15">
        <f>IF(ตัวชี้วัด!BE12="/",1,0)</f>
        <v>0</v>
      </c>
      <c r="DZ12" s="15">
        <f>IF(ตัวชี้วัด!BH12="/",1,0)</f>
        <v>0</v>
      </c>
      <c r="EA12" s="15">
        <f>IF(ตัวชี้วัด!BK12="/",1,0)</f>
        <v>0</v>
      </c>
      <c r="EB12" s="15">
        <f>IF(ตัวชี้วัด!BN12="/",1,0)</f>
        <v>0</v>
      </c>
      <c r="EC12" s="15">
        <f>IF(ตัวชี้วัด!BT12="/",1,0)</f>
        <v>0</v>
      </c>
      <c r="ED12" s="15">
        <f>IF(ตัวชี้วัด!BW12="/",1,0)</f>
        <v>0</v>
      </c>
      <c r="EE12" s="15">
        <f>IF(ตัวชี้วัด!BZ12="/",1,0)</f>
        <v>0</v>
      </c>
      <c r="EF12" s="15">
        <f>IF(ตัวชี้วัด!CC12="/",1,0)</f>
        <v>0</v>
      </c>
      <c r="EG12" s="15">
        <f>IF(ตัวชี้วัด!CF12="/",1,0)</f>
        <v>0</v>
      </c>
      <c r="EH12" s="15">
        <f>IF(ตัวชี้วัด!CJ12="/",1,0)</f>
        <v>0</v>
      </c>
      <c r="EI12" s="15">
        <f>IF(ตัวชี้วัด!CM12="/",1,0)</f>
        <v>0</v>
      </c>
      <c r="EJ12" s="15">
        <f>IF(ตัวชี้วัด!CP12="/",1,0)</f>
        <v>0</v>
      </c>
      <c r="EK12" s="15">
        <f>IF(ตัวชี้วัด!CS12="/",1,0)</f>
        <v>0</v>
      </c>
      <c r="EL12" s="15">
        <f>IF(ตัวชี้วัด!CV12="/",1,0)</f>
        <v>0</v>
      </c>
      <c r="EM12" s="15">
        <f>IF(ตัวชี้วัด!DB12="/",1,0)</f>
        <v>0</v>
      </c>
      <c r="EN12" s="15">
        <f>IF(ตัวชี้วัด!DE12="/",1,0)</f>
        <v>0</v>
      </c>
      <c r="EO12" s="15">
        <f>IF(ตัวชี้วัด!DH12="/",1,0)</f>
        <v>0</v>
      </c>
      <c r="EP12" s="15">
        <f>IF(ตัวชี้วัด!DK12="/",1,0)</f>
        <v>0</v>
      </c>
      <c r="EQ12" s="15">
        <f>IF(ตัวชี้วัด!DN12="/",1,0)</f>
        <v>0</v>
      </c>
      <c r="ER12" s="15">
        <f>IF(ตัวชี้วัด!DR12="/",1,0)</f>
        <v>0</v>
      </c>
      <c r="ES12" s="15">
        <f>IF(ตัวชี้วัด!DU12="/",1,0)</f>
        <v>0</v>
      </c>
      <c r="ET12" s="15">
        <f>IF(ตัวชี้วัด!DX12="/",1,0)</f>
        <v>0</v>
      </c>
      <c r="EU12" s="15">
        <f>IF(ตัวชี้วัด!EA12="/",1,0)</f>
        <v>0</v>
      </c>
      <c r="EV12" s="83">
        <f t="shared" si="3"/>
        <v>0</v>
      </c>
      <c r="EX12" s="15">
        <v>7</v>
      </c>
      <c r="EY12" s="15">
        <f>IF(คุณลักษณะ!B12&gt;1,2,IF(คุณลักษณะ!B12=1,1,0))</f>
        <v>0</v>
      </c>
      <c r="EZ12" s="15">
        <f>IF(คุณลักษณะ!C12&gt;1,2,IF(คุณลักษณะ!C12=1,1,0))</f>
        <v>0</v>
      </c>
      <c r="FA12" s="15">
        <f>IF(คุณลักษณะ!D12&gt;1,2,IF(คุณลักษณะ!D12=1,1,0))</f>
        <v>0</v>
      </c>
      <c r="FB12" s="15">
        <f>IF(คุณลักษณะ!E12&gt;1,2,IF(คุณลักษณะ!E12=1,1,0))</f>
        <v>0</v>
      </c>
      <c r="FC12" s="83">
        <f t="shared" si="4"/>
        <v>0</v>
      </c>
      <c r="FD12" s="15">
        <f>IF(คุณลักษณะ!G12&gt;1,2,IF(คุณลักษณะ!G12=1,1,0))</f>
        <v>0</v>
      </c>
      <c r="FE12" s="15">
        <f>IF(คุณลักษณะ!H12&gt;1,2,IF(คุณลักษณะ!H12=1,1,0))</f>
        <v>0</v>
      </c>
      <c r="FF12" s="83">
        <f t="shared" si="5"/>
        <v>0</v>
      </c>
      <c r="FG12" s="15">
        <f>IF(คุณลักษณะ!O12&gt;1,2,IF(คุณลักษณะ!O12=1,1,0))</f>
        <v>0</v>
      </c>
      <c r="FH12" s="15">
        <f>IF(คุณลักษณะ!P12&gt;1,2,IF(คุณลักษณะ!P12=1,1,0))</f>
        <v>0</v>
      </c>
      <c r="FI12" s="83">
        <f t="shared" si="6"/>
        <v>0</v>
      </c>
      <c r="FJ12" s="15">
        <f>IF(คุณลักษณะ!S12&gt;1,2,IF(คุณลักษณะ!S12=1,1,0))</f>
        <v>0</v>
      </c>
      <c r="FK12" s="15">
        <f>IF(คุณลักษณะ!T12&gt;1,2,IF(คุณลักษณะ!T12=1,1,0))</f>
        <v>0</v>
      </c>
      <c r="FL12" s="83">
        <f t="shared" si="7"/>
        <v>0</v>
      </c>
      <c r="FM12" s="15">
        <f>IF(คุณลักษณะ!V12&gt;1,2,IF(คุณลักษณะ!V12=1,1,0))</f>
        <v>0</v>
      </c>
      <c r="FN12" s="15">
        <f>IF(คุณลักษณะ!W12&gt;1,2,IF(คุณลักษณะ!W12=1,1,0))</f>
        <v>0</v>
      </c>
      <c r="FO12" s="83">
        <f t="shared" si="8"/>
        <v>0</v>
      </c>
      <c r="FP12" s="15">
        <f>IF(คุณลักษณะ!Y12&gt;1,2,IF(คุณลักษณะ!Y12=1,1,0))</f>
        <v>0</v>
      </c>
      <c r="FQ12" s="15">
        <f>IF(คุณลักษณะ!AC12&gt;1,2,IF(คุณลักษณะ!AC12=1,1,0))</f>
        <v>0</v>
      </c>
      <c r="FR12" s="15">
        <f>IF(คุณลักษณะ!AD12&gt;1,2,IF(คุณลักษณะ!AD12=1,1,0))</f>
        <v>0</v>
      </c>
      <c r="FS12" s="83">
        <f t="shared" si="9"/>
        <v>0</v>
      </c>
      <c r="FT12" s="15">
        <f>IF(คุณลักษณะ!AF12&gt;1,2,IF(คุณลักษณะ!AF12=1,1,0))</f>
        <v>0</v>
      </c>
      <c r="FU12" s="15">
        <f>IF(คุณลักษณะ!AG12&gt;1,2,IF(คุณลักษณะ!AG12=1,1,0))</f>
        <v>0</v>
      </c>
      <c r="FV12" s="83">
        <f t="shared" si="10"/>
        <v>0</v>
      </c>
      <c r="FW12" s="50"/>
      <c r="FX12" s="15">
        <f>IF(คุณลักษณะ!F12&gt;1,2,IF(คุณลักษณะ!F12=1,1,0))</f>
        <v>0</v>
      </c>
      <c r="FY12" s="15">
        <f>IF(คุณลักษณะ!I12&gt;1,2,IF(คุณลักษณะ!I12=1,1,0))</f>
        <v>0</v>
      </c>
      <c r="FZ12" s="15">
        <f>IF(คุณลักษณะ!N12&gt;1,2,IF(คุณลักษณะ!N12=1,1,0))</f>
        <v>0</v>
      </c>
      <c r="GA12" s="15">
        <f>IF(คุณลักษณะ!Q12&gt;1,2,IF(คุณลักษณะ!Q12=1,1,0))</f>
        <v>0</v>
      </c>
      <c r="GB12" s="15">
        <f>IF(คุณลักษณะ!U12&gt;1,2,IF(คุณลักษณะ!U12=1,1,0))</f>
        <v>0</v>
      </c>
      <c r="GC12" s="15">
        <f>IF(คุณลักษณะ!X12&gt;1,2,IF(คุณลักษณะ!X12=1,1,0))</f>
        <v>0</v>
      </c>
      <c r="GD12" s="15">
        <f>IF(คุณลักษณะ!AE12&gt;1,2,IF(คุณลักษณะ!AE12=1,1,0))</f>
        <v>0</v>
      </c>
      <c r="GE12" s="15">
        <f>IF(คุณลักษณะ!AH12&gt;1,2,IF(คุณลักษณะ!AH12=1,1,0))</f>
        <v>0</v>
      </c>
      <c r="GF12" s="87">
        <f t="shared" si="13"/>
        <v>0</v>
      </c>
      <c r="GG12" s="85">
        <f>IF(คุณลักษณะ!F12=0,0,IF(คุณลักษณะ!I12=0,0,IF(คุณลักษณะ!N12=0,0,IF(คุณลักษณะ!Q12=0,0,IF(คุณลักษณะ!U12=0,0,IF(คุณลักษณะ!X12=0,0,IF(คุณลักษณะ!AE12=0,0,IF(คุณลักษณะ!AH12=0,0,GF12))))))))</f>
        <v>0</v>
      </c>
      <c r="GI12" s="2">
        <v>7</v>
      </c>
      <c r="GJ12" s="21">
        <f>IF(เวลาเรียน!C12="",0,1)</f>
        <v>0</v>
      </c>
      <c r="GK12" s="446">
        <f>IF(ผลการเรียน!$BC11=$GK$5,1,0)</f>
        <v>0</v>
      </c>
      <c r="GL12" s="446">
        <f>IF(ผลการเรียน!$BC11=$GL$5,1,0)</f>
        <v>0</v>
      </c>
      <c r="GM12" s="446">
        <f>IF(ผลการเรียน!$BC11=$GM$5,1,0)</f>
        <v>0</v>
      </c>
      <c r="GN12" s="446">
        <f>IF(ผลการเรียน!$BC11=$GN$5,1,0)</f>
        <v>0</v>
      </c>
      <c r="GO12" s="446">
        <f>IF(ผลการเรียน!$BC11=$GO$5,1,0)</f>
        <v>0</v>
      </c>
      <c r="GP12" s="446">
        <f>IF(ผลการเรียน!$BC11=$GP$5,1,0)</f>
        <v>0</v>
      </c>
      <c r="GQ12" s="446">
        <f>IF(ผลการเรียน!$BC11=$GQ$5,1,0)</f>
        <v>0</v>
      </c>
      <c r="GR12" s="446">
        <f>IF(ผลการเรียน!$BC11=$GR$5,1,0)</f>
        <v>0</v>
      </c>
      <c r="GS12" s="446">
        <f>IF(ผลการเรียน!$BC11=$GS$5,1,0)</f>
        <v>0</v>
      </c>
      <c r="GT12" s="446">
        <f>IF(ผลการเรียน!$BC11=$GT$5,1,0)</f>
        <v>0</v>
      </c>
      <c r="GU12" s="446">
        <f ca="1">IF(ผลการเรียน!$BS11=ลับ!$GU$5,1,0)</f>
        <v>0</v>
      </c>
      <c r="GV12" s="446">
        <f ca="1">IF(ผลการเรียน!$BS11=ลับ!$GV$5,1,0)</f>
        <v>0</v>
      </c>
      <c r="GW12" s="446">
        <f ca="1">IF(ผลการเรียน!$BS11=ลับ!$GW$5,1,0)</f>
        <v>0</v>
      </c>
      <c r="GX12" s="446">
        <f ca="1">IF(ผลการเรียน!$BS11=ลับ!$GX$5,1,0)</f>
        <v>0</v>
      </c>
      <c r="GY12" s="446">
        <f ca="1">IF(ผลการเรียน!$BJ11=ลับ!$GY$5,1,0)</f>
        <v>0</v>
      </c>
      <c r="GZ12" s="446">
        <f ca="1">IF(ผลการเรียน!$BJ11=ลับ!$GZ$5,1,0)</f>
        <v>0</v>
      </c>
      <c r="HA12" s="446">
        <f ca="1">IF(ผลการเรียน!$BJ11=ลับ!$HA$5,1,0)</f>
        <v>0</v>
      </c>
      <c r="HB12" s="446">
        <f ca="1">IF(ผลการเรียน!$BJ11=ลับ!$HB$5,1,0)</f>
        <v>0</v>
      </c>
      <c r="HC12" s="21">
        <f>IF(สรุปคะแนน!$Q12=3,1,0)</f>
        <v>0</v>
      </c>
      <c r="HD12" s="21">
        <f>IF(สรุปคะแนน!$Q12=2,1,0)</f>
        <v>0</v>
      </c>
      <c r="HE12" s="21">
        <f>IF(สรุปคะแนน!$Q12=1,1,0)</f>
        <v>0</v>
      </c>
      <c r="HF12" s="21">
        <f>IF(สรุปคะแนน!$Q12=0,1,0)</f>
        <v>1</v>
      </c>
      <c r="HG12" s="50"/>
      <c r="HH12" s="50"/>
      <c r="HI12" s="50"/>
      <c r="HJ12" s="50"/>
      <c r="HK12" s="50"/>
      <c r="HL12" s="50"/>
      <c r="HM12" s="50"/>
      <c r="HN12" s="50"/>
    </row>
    <row r="13" spans="1:222" ht="21">
      <c r="A13" s="28">
        <v>8</v>
      </c>
      <c r="B13" s="63">
        <f>IF(ลับ!B$3=0,0,IF(เวลาเรียน!G13="/",ลับ!B$3,0))</f>
        <v>0</v>
      </c>
      <c r="C13" s="63">
        <f>IF(ลับ!C$3=0,0,IF(เวลาเรียน!H13="/",ลับ!C$3,0))</f>
        <v>0</v>
      </c>
      <c r="D13" s="63">
        <f>IF(ลับ!D$3=0,0,IF(เวลาเรียน!I13="/",ลับ!D$3,0))</f>
        <v>0</v>
      </c>
      <c r="E13" s="63">
        <f>IF(ลับ!E$3=0,0,IF(เวลาเรียน!J13="/",ลับ!E$3,0))</f>
        <v>0</v>
      </c>
      <c r="F13" s="63">
        <f>IF(ลับ!F$3=0,0,IF(เวลาเรียน!K13="/",ลับ!F$3,0))</f>
        <v>0</v>
      </c>
      <c r="G13" s="63">
        <f>IF(ลับ!G$3=0,0,IF(เวลาเรียน!L13="/",ลับ!G$3,0))</f>
        <v>0</v>
      </c>
      <c r="H13" s="63">
        <f>IF(ลับ!H$3=0,0,IF(เวลาเรียน!M13="/",ลับ!H$3,0))</f>
        <v>0</v>
      </c>
      <c r="I13" s="63">
        <f>IF(ลับ!I$3=0,0,IF(เวลาเรียน!N13="/",ลับ!I$3,0))</f>
        <v>0</v>
      </c>
      <c r="J13" s="63">
        <f>IF(ลับ!J$3=0,0,IF(เวลาเรียน!O13="/",ลับ!J$3,0))</f>
        <v>0</v>
      </c>
      <c r="K13" s="63">
        <f>IF(ลับ!K$3=0,0,IF(เวลาเรียน!P13="/",ลับ!K$3,0))</f>
        <v>0</v>
      </c>
      <c r="L13" s="63">
        <f>IF(ลับ!L$3=0,0,IF(เวลาเรียน!Q13="/",ลับ!L$3,0))</f>
        <v>0</v>
      </c>
      <c r="M13" s="63">
        <f>IF(ลับ!M$3=0,0,IF(เวลาเรียน!R13="/",ลับ!M$3,0))</f>
        <v>0</v>
      </c>
      <c r="N13" s="63">
        <f>IF(ลับ!N$3=0,0,IF(เวลาเรียน!S13="/",ลับ!N$3,0))</f>
        <v>0</v>
      </c>
      <c r="O13" s="63">
        <f>IF(ลับ!O$3=0,0,IF(เวลาเรียน!T13="/",ลับ!O$3,0))</f>
        <v>0</v>
      </c>
      <c r="P13" s="63">
        <f>IF(ลับ!P$3=0,0,IF(เวลาเรียน!U13="/",ลับ!P$3,0))</f>
        <v>0</v>
      </c>
      <c r="Q13" s="63">
        <f>IF(ลับ!Q$3=0,0,IF(เวลาเรียน!V13="/",ลับ!Q$3,0))</f>
        <v>0</v>
      </c>
      <c r="R13" s="63">
        <f>IF(ลับ!R$3=0,0,IF(เวลาเรียน!W13="/",ลับ!R$3,0))</f>
        <v>0</v>
      </c>
      <c r="S13" s="63">
        <f>IF(ลับ!S$3=0,0,IF(เวลาเรียน!X13="/",ลับ!S$3,0))</f>
        <v>0</v>
      </c>
      <c r="T13" s="63">
        <f>IF(ลับ!T$3=0,0,IF(เวลาเรียน!Y13="/",ลับ!T$3,0))</f>
        <v>0</v>
      </c>
      <c r="U13" s="63">
        <f>IF(ลับ!U$3=0,0,IF(เวลาเรียน!Z13="/",ลับ!U$3,0))</f>
        <v>0</v>
      </c>
      <c r="V13" s="63">
        <f>IF(ลับ!V$3=0,0,IF(เวลาเรียน!AA13="/",ลับ!V$3,0))</f>
        <v>0</v>
      </c>
      <c r="W13" s="63">
        <f>IF(ลับ!W$3=0,0,IF(เวลาเรียน!AB13="/",ลับ!W$3,0))</f>
        <v>0</v>
      </c>
      <c r="X13" s="63">
        <f>IF(ลับ!X$3=0,0,IF(เวลาเรียน!AC13="/",ลับ!X$3,0))</f>
        <v>0</v>
      </c>
      <c r="Y13" s="63">
        <f>IF(ลับ!Y$3=0,0,IF(เวลาเรียน!AD13="/",ลับ!Y$3,0))</f>
        <v>0</v>
      </c>
      <c r="Z13" s="724">
        <f>IF(ลับ!Z$3=0,0,IF(เวลาเรียน!AE13="/",ลับ!Z$3,0))</f>
        <v>0</v>
      </c>
      <c r="AA13" s="63">
        <f>IF(ลับ!AA$3=0,0,IF(เวลาเรียน!AH13="/",ลับ!AA$3,0))</f>
        <v>0</v>
      </c>
      <c r="AB13" s="63">
        <f>IF(ลับ!AB$3=0,0,IF(เวลาเรียน!AI13="/",ลับ!AB$3,0))</f>
        <v>0</v>
      </c>
      <c r="AC13" s="63">
        <f>IF(ลับ!AC$3=0,0,IF(เวลาเรียน!AJ13="/",ลับ!AC$3,0))</f>
        <v>0</v>
      </c>
      <c r="AD13" s="63">
        <f>IF(ลับ!AD$3=0,0,IF(เวลาเรียน!AK13="/",ลับ!AD$3,0))</f>
        <v>0</v>
      </c>
      <c r="AE13" s="63">
        <f>IF(ลับ!AE$3=0,0,IF(เวลาเรียน!AL13="/",ลับ!AE$3,0))</f>
        <v>0</v>
      </c>
      <c r="AF13" s="63">
        <f>IF(ลับ!AF$3=0,0,IF(เวลาเรียน!AM13="/",ลับ!AF$3,0))</f>
        <v>0</v>
      </c>
      <c r="AG13" s="63">
        <f>IF(ลับ!AG$3=0,0,IF(เวลาเรียน!AN13="/",ลับ!AG$3,0))</f>
        <v>0</v>
      </c>
      <c r="AH13" s="63">
        <f>IF(ลับ!AH$3=0,0,IF(เวลาเรียน!AO13="/",ลับ!AH$3,0))</f>
        <v>0</v>
      </c>
      <c r="AI13" s="63">
        <f>IF(ลับ!AI$3=0,0,IF(เวลาเรียน!AP13="/",ลับ!AI$3,0))</f>
        <v>0</v>
      </c>
      <c r="AJ13" s="63">
        <f>IF(ลับ!AJ$3=0,0,IF(เวลาเรียน!AQ13="/",ลับ!AJ$3,0))</f>
        <v>0</v>
      </c>
      <c r="AK13" s="63">
        <f>IF(ลับ!AK$3=0,0,IF(เวลาเรียน!AR13="/",ลับ!AK$3,0))</f>
        <v>0</v>
      </c>
      <c r="AL13" s="63">
        <f>IF(ลับ!AL$3=0,0,IF(เวลาเรียน!AS13="/",ลับ!AL$3,0))</f>
        <v>0</v>
      </c>
      <c r="AM13" s="63">
        <f>IF(ลับ!AM$3=0,0,IF(เวลาเรียน!AT13="/",ลับ!AM$3,0))</f>
        <v>0</v>
      </c>
      <c r="AN13" s="63">
        <f>IF(ลับ!AN$3=0,0,IF(เวลาเรียน!AU13="/",ลับ!AN$3,0))</f>
        <v>0</v>
      </c>
      <c r="AO13" s="63">
        <f>IF(ลับ!AO$3=0,0,IF(เวลาเรียน!AV13="/",ลับ!AO$3,0))</f>
        <v>0</v>
      </c>
      <c r="AP13" s="63">
        <f>IF(ลับ!AP$3=0,0,IF(เวลาเรียน!AW13="/",ลับ!AP$3,0))</f>
        <v>0</v>
      </c>
      <c r="AQ13" s="63">
        <f>IF(ลับ!AQ$3=0,0,IF(เวลาเรียน!AX13="/",ลับ!AQ$3,0))</f>
        <v>0</v>
      </c>
      <c r="AR13" s="63">
        <f>IF(ลับ!AR$3=0,0,IF(เวลาเรียน!AY13="/",ลับ!AR$3,0))</f>
        <v>0</v>
      </c>
      <c r="AS13" s="63">
        <f>IF(ลับ!AS$3=0,0,IF(เวลาเรียน!AZ13="/",ลับ!AS$3,0))</f>
        <v>0</v>
      </c>
      <c r="AT13" s="63">
        <f>IF(ลับ!AT$3=0,0,IF(เวลาเรียน!BA13="/",ลับ!AT$3,0))</f>
        <v>0</v>
      </c>
      <c r="AU13" s="63">
        <f>IF(ลับ!AU$3=0,0,IF(เวลาเรียน!BB13="/",ลับ!AU$3,0))</f>
        <v>0</v>
      </c>
      <c r="AV13" s="63">
        <f>IF(ลับ!AV$3=0,0,IF(เวลาเรียน!BC13="/",ลับ!AV$3,0))</f>
        <v>0</v>
      </c>
      <c r="AW13" s="63">
        <f>IF(ลับ!AW$3=0,0,IF(เวลาเรียน!BD13="/",ลับ!AW$3,0))</f>
        <v>0</v>
      </c>
      <c r="AX13" s="63">
        <f>IF(ลับ!AX$3=0,0,IF(เวลาเรียน!BE13="/",ลับ!AX$3,0))</f>
        <v>0</v>
      </c>
      <c r="AY13" s="63">
        <f>IF(ลับ!AY$3=0,0,IF(เวลาเรียน!BF13="/",ลับ!AY$3,0))</f>
        <v>0</v>
      </c>
      <c r="AZ13" s="63">
        <f>IF(ลับ!AZ$3=0,0,IF(เวลาเรียน!BG13="/",ลับ!AZ$3,0))</f>
        <v>0</v>
      </c>
      <c r="BA13" s="63">
        <f>IF(ลับ!BA$3=0,0,IF(เวลาเรียน!BH13="/",ลับ!BA$3,0))</f>
        <v>0</v>
      </c>
      <c r="BB13" s="63">
        <f>IF(ลับ!BB$3=0,0,IF(เวลาเรียน!BI13="/",ลับ!BB$3,0))</f>
        <v>0</v>
      </c>
      <c r="BC13" s="63">
        <f>IF(ลับ!BC$3=0,0,IF(เวลาเรียน!BJ13="/",ลับ!BC$3,0))</f>
        <v>0</v>
      </c>
      <c r="BD13" s="63">
        <f>IF(ลับ!BD$3=0,0,IF(เวลาเรียน!BK13="/",ลับ!BD$3,0))</f>
        <v>0</v>
      </c>
      <c r="BE13" s="63">
        <f>IF(ลับ!BE$3=0,0,IF(เวลาเรียน!BL13="/",ลับ!BE$3,0))</f>
        <v>0</v>
      </c>
      <c r="BF13" s="63">
        <f>IF(ลับ!BF$3=0,0,IF(เวลาเรียน!BM13="/",ลับ!BF$3,0))</f>
        <v>0</v>
      </c>
      <c r="BG13" s="63">
        <f>IF(ลับ!BG$3=0,0,IF(เวลาเรียน!BN13="/",ลับ!BG$3,0))</f>
        <v>0</v>
      </c>
      <c r="BH13" s="63">
        <f>IF(ลับ!BH$3=0,0,IF(เวลาเรียน!BO13="/",ลับ!BH$3,0))</f>
        <v>0</v>
      </c>
      <c r="BI13" s="63">
        <f>IF(ลับ!BI$3=0,0,IF(เวลาเรียน!BP13="/",ลับ!BI$3,0))</f>
        <v>0</v>
      </c>
      <c r="BJ13" s="63">
        <f>IF(ลับ!BJ$3=0,0,IF(เวลาเรียน!BQ13="/",ลับ!BJ$3,0))</f>
        <v>0</v>
      </c>
      <c r="BK13" s="63">
        <f>IF(ลับ!BK$3=0,0,IF(เวลาเรียน!BR13="/",ลับ!BK$3,0))</f>
        <v>0</v>
      </c>
      <c r="BL13" s="63">
        <f>IF(ลับ!BL$3=0,0,IF(เวลาเรียน!BS13="/",ลับ!BL$3,0))</f>
        <v>0</v>
      </c>
      <c r="BM13" s="63">
        <f>IF(ลับ!BM$3=0,0,IF(เวลาเรียน!BT13="/",ลับ!BM$3,0))</f>
        <v>0</v>
      </c>
      <c r="BN13" s="63">
        <f>IF(ลับ!BN$3=0,0,IF(เวลาเรียน!BU13="/",ลับ!BN$3,0))</f>
        <v>0</v>
      </c>
      <c r="BO13" s="63">
        <f>IF(ลับ!BO$3=0,0,IF(เวลาเรียน!BV13="/",ลับ!BO$3,0))</f>
        <v>0</v>
      </c>
      <c r="BP13" s="63">
        <f>IF(ลับ!BP$3=0,0,IF(เวลาเรียน!BW13="/",ลับ!BP$3,0))</f>
        <v>0</v>
      </c>
      <c r="BQ13" s="63">
        <f>IF(ลับ!BQ$3=0,0,IF(เวลาเรียน!BX13="/",ลับ!BQ$3,0))</f>
        <v>0</v>
      </c>
      <c r="BR13" s="63">
        <f>IF(ลับ!BR$3=0,0,IF(เวลาเรียน!BY13="/",ลับ!BR$3,0))</f>
        <v>0</v>
      </c>
      <c r="BS13" s="724">
        <f>IF(ลับ!BS$3=0,0,IF(เวลาเรียน!BZ13="/",ลับ!BS$3,0))</f>
        <v>0</v>
      </c>
      <c r="BT13" s="63">
        <f>IF(ลับ!BT$3=0,0,IF(เวลาเรียน!CB13="/",ลับ!BT$3,0))</f>
        <v>0</v>
      </c>
      <c r="BU13" s="63">
        <f>IF(ลับ!BU$3=0,0,IF(เวลาเรียน!CC13="/",ลับ!BU$3,0))</f>
        <v>0</v>
      </c>
      <c r="BV13" s="63">
        <f>IF(ลับ!BV$3=0,0,IF(เวลาเรียน!CD13="/",ลับ!BV$3,0))</f>
        <v>0</v>
      </c>
      <c r="BW13" s="63">
        <f>IF(ลับ!BW$3=0,0,IF(เวลาเรียน!CE13="/",ลับ!BW$3,0))</f>
        <v>0</v>
      </c>
      <c r="BX13" s="63">
        <f>IF(ลับ!BX$3=0,0,IF(เวลาเรียน!CF13="/",ลับ!BX$3,0))</f>
        <v>0</v>
      </c>
      <c r="BY13" s="63">
        <f>IF(ลับ!BY$3=0,0,IF(เวลาเรียน!CG13="/",ลับ!BY$3,0))</f>
        <v>0</v>
      </c>
      <c r="BZ13" s="63">
        <f>IF(ลับ!BZ$3=0,0,IF(เวลาเรียน!CH13="/",ลับ!BZ$3,0))</f>
        <v>0</v>
      </c>
      <c r="CA13" s="63">
        <f>IF(ลับ!CA$3=0,0,IF(เวลาเรียน!CI13="/",ลับ!CA$3,0))</f>
        <v>0</v>
      </c>
      <c r="CB13" s="63">
        <f>IF(ลับ!CB$3=0,0,IF(เวลาเรียน!CJ13="/",ลับ!CB$3,0))</f>
        <v>0</v>
      </c>
      <c r="CC13" s="63">
        <f>IF(ลับ!CC$3=0,0,IF(เวลาเรียน!CK13="/",ลับ!CC$3,0))</f>
        <v>0</v>
      </c>
      <c r="CD13" s="63">
        <f>IF(ลับ!CD$3=0,0,IF(เวลาเรียน!CL13="/",ลับ!CD$3,0))</f>
        <v>0</v>
      </c>
      <c r="CE13" s="63">
        <f>IF(ลับ!CE$3=0,0,IF(เวลาเรียน!CM13="/",ลับ!CE$3,0))</f>
        <v>0</v>
      </c>
      <c r="CF13" s="63">
        <f>IF(ลับ!CF$3=0,0,IF(เวลาเรียน!CN13="/",ลับ!CF$3,0))</f>
        <v>0</v>
      </c>
      <c r="CG13" s="63">
        <f>IF(ลับ!CG$3=0,0,IF(เวลาเรียน!CO13="/",ลับ!CG$3,0))</f>
        <v>0</v>
      </c>
      <c r="CH13" s="63">
        <f>IF(ลับ!CH$3=0,0,IF(เวลาเรียน!CP13="/",ลับ!CH$3,0))</f>
        <v>0</v>
      </c>
      <c r="CI13" s="63">
        <f>IF(ลับ!CI$3=0,0,IF(เวลาเรียน!CQ13="/",ลับ!CI$3,0))</f>
        <v>0</v>
      </c>
      <c r="CJ13" s="63">
        <f>IF(ลับ!CJ$3=0,0,IF(เวลาเรียน!CR13="/",ลับ!CJ$3,0))</f>
        <v>0</v>
      </c>
      <c r="CK13" s="63">
        <f>IF(ลับ!CK$3=0,0,IF(เวลาเรียน!CS13="/",ลับ!CK$3,0))</f>
        <v>0</v>
      </c>
      <c r="CL13" s="63">
        <f>IF(ลับ!CL$3=0,0,IF(เวลาเรียน!CT13="/",ลับ!CL$3,0))</f>
        <v>0</v>
      </c>
      <c r="CM13" s="63">
        <f>IF(ลับ!CM$3=0,0,IF(เวลาเรียน!CU13="/",ลับ!CM$3,0))</f>
        <v>0</v>
      </c>
      <c r="CN13" s="63">
        <f>IF(ลับ!CN$3=0,0,IF(เวลาเรียน!CV13="/",ลับ!CN$3,0))</f>
        <v>0</v>
      </c>
      <c r="CO13" s="63">
        <f>IF(ลับ!CO$3=0,0,IF(เวลาเรียน!CW13="/",ลับ!CO$3,0))</f>
        <v>0</v>
      </c>
      <c r="CP13" s="63">
        <f>IF(ลับ!CP$3=0,0,IF(เวลาเรียน!CX13="/",ลับ!CP$3,0))</f>
        <v>0</v>
      </c>
      <c r="CQ13" s="63">
        <f>IF(ลับ!CQ$3=0,0,IF(เวลาเรียน!CY13="/",ลับ!CQ$3,0))</f>
        <v>0</v>
      </c>
      <c r="CR13" s="63">
        <f>IF(ลับ!CR$3=0,0,IF(เวลาเรียน!CZ13="/",ลับ!CR$3,0))</f>
        <v>0</v>
      </c>
      <c r="CS13" s="63">
        <f>IF(ลับ!CS$3=0,0,IF(เวลาเรียน!DA13="/",ลับ!CS$3,0))</f>
        <v>0</v>
      </c>
      <c r="CT13" s="63">
        <f>IF(ลับ!CT$3=0,0,IF(เวลาเรียน!DB13="/",ลับ!CT$3,0))</f>
        <v>0</v>
      </c>
      <c r="CU13" s="63">
        <f>IF(ลับ!CU$3=0,0,IF(เวลาเรียน!DC13="/",ลับ!CU$3,0))</f>
        <v>0</v>
      </c>
      <c r="CV13" s="63">
        <f>IF(ลับ!CV$3=0,0,IF(เวลาเรียน!DD13="/",ลับ!CV$3,0))</f>
        <v>0</v>
      </c>
      <c r="CW13" s="64">
        <f>IF(ลับ!CW$3=0,0,IF(เวลาเรียน!DE13="/",ลับ!CW$3,0))</f>
        <v>0</v>
      </c>
      <c r="CX13" s="84">
        <f t="shared" si="11"/>
        <v>0</v>
      </c>
      <c r="CZ13" s="15">
        <v>8</v>
      </c>
      <c r="DA13" s="15">
        <f>IF(ตัวชี้วัด!C13="ร",ตัวชี้วัด!C13,IF(ตัวชี้วัด!F13="ร",ตัวชี้วัด!F13,IF(ตัวชี้วัด!I13="ร",ตัวชี้วัด!I13,IF(ตัวชี้วัด!L13="ร",ตัวชี้วัด!L13,IF(ตัวชี้วัด!O13="ร",ตัวชี้วัด!O13,IF(ตัวชี้วัด!S13="ร",ตัวชี้วัด!S13,IF(ตัวชี้วัด!V13="ร",ตัวชี้วัด!V13,SUM(ตัวชี้วัด!C13,ตัวชี้วัด!F13,ตัวชี้วัด!I13,ตัวชี้วัด!L13,ตัวชี้วัด!O13,ตัวชี้วัด!S13,ตัวชี้วัด!V13))))))))</f>
        <v>0</v>
      </c>
      <c r="DB13" s="15">
        <f>IF(ตัวชี้วัด!Y13="ร",ตัวชี้วัด!Y13,IF(ตัวชี้วัด!AB13="ร",ตัวชี้วัด!AB13,IF(ตัวชี้วัด!AE13="ร",ตัวชี้วัด!AE13,IF(ตัวชี้วัด!AK13="ร",ตัวชี้วัด!AK13,IF(ตัวชี้วัด!AN13="ร",ตัวชี้วัด!AN13,IF(ตัวชี้วัด!AQ13="ร",ตัวชี้วัด!AQ13,IF(ตัวชี้วัด!AT13="ร",ตัวชี้วัด!AT13,SUM(ตัวชี้วัด!Y13,ตัวชี้วัด!AB13,ตัวชี้วัด!AE13,ตัวชี้วัด!AK13,ตัวชี้วัด!AN13,ตัวชี้วัด!AQ13,ตัวชี้วัด!AT13))))))))</f>
        <v>0</v>
      </c>
      <c r="DC13" s="15">
        <f>IF(ตัวชี้วัด!AW13="ร",ตัวชี้วัด!AW13,IF(ตัวชี้วัด!BA13="ร",ตัวชี้วัด!BA13,IF(ตัวชี้วัด!BD13="ร",ตัวชี้วัด!BD13,IF(ตัวชี้วัด!BG13="ร",ตัวชี้วัด!BG13,IF(ตัวชี้วัด!BJ13="ร",ตัวชี้วัด!BJ13,IF(ตัวชี้วัด!BM13="ร",ตัวชี้วัด!BM13,IF(ตัวชี้วัด!BS13="ร",ตัวชี้วัด!BS13,SUM(ตัวชี้วัด!AW13,ตัวชี้วัด!BA13,ตัวชี้วัด!BD13,ตัวชี้วัด!BG13,ตัวชี้วัด!BJ13,ตัวชี้วัด!BM13,ตัวชี้วัด!BS13))))))))</f>
        <v>0</v>
      </c>
      <c r="DD13" s="15">
        <f>IF(ตัวชี้วัด!BV13="ร",ตัวชี้วัด!BV13,IF(ตัวชี้วัด!BY13="ร",ตัวชี้วัด!BY13,IF(ตัวชี้วัด!CB13="ร",ตัวชี้วัด!CB13,IF(ตัวชี้วัด!CE13="ร",ตัวชี้วัด!CE13,IF(ตัวชี้วัด!CI13="ร",ตัวชี้วัด!CI13,IF(ตัวชี้วัด!CL13="ร",ตัวชี้วัด!CL13,IF(ตัวชี้วัด!CO13="ร",ตัวชี้วัด!CO13,SUM(ตัวชี้วัด!BV13,ตัวชี้วัด!BY13,ตัวชี้วัด!CB13,ตัวชี้วัด!CE13,ตัวชี้วัด!CI13,ตัวชี้วัด!CL13,ตัวชี้วัด!CO13))))))))</f>
        <v>0</v>
      </c>
      <c r="DE13" s="15">
        <f>IF(ตัวชี้วัด!CR13="ร",ตัวชี้วัด!CR13,IF(ตัวชี้วัด!CU13="ร",ตัวชี้วัด!CU13,IF(ตัวชี้วัด!DA13="ร",ตัวชี้วัด!DA13,IF(ตัวชี้วัด!DD13="ร",ตัวชี้วัด!DD13,IF(ตัวชี้วัด!DG13="ร",ตัวชี้วัด!DG13,IF(ตัวชี้วัด!DJ13="ร",ตัวชี้วัด!DJ13,IF(ตัวชี้วัด!DM13="ร",ตัวชี้วัด!DM13,SUM(ตัวชี้วัด!CR13,ตัวชี้วัด!CU13,ตัวชี้วัด!DA13,ตัวชี้วัด!DD13,ตัวชี้วัด!DG13,ตัวชี้วัด!DJ13,ตัวชี้วัด!DM13))))))))</f>
        <v>0</v>
      </c>
      <c r="DF13" s="15">
        <f>IF(ตัวชี้วัด!DQ13="ร",ตัวชี้วัด!DQ13,IF(ตัวชี้วัด!DT13="ร",ตัวชี้วัด!DT13,IF(ตัวชี้วัด!DW13="ร",ตัวชี้วัด!DW13,IF(ตัวชี้วัด!DZ13="ร",ตัวชี้วัด!DZ13,SUM(ตัวชี้วัด!DQ13,ตัวชี้วัด!DT13,ตัวชี้วัด!DW13,ตัวชี้วัด!DZ13)))))</f>
        <v>0</v>
      </c>
      <c r="DG13" s="83">
        <f t="shared" si="12"/>
        <v>0</v>
      </c>
      <c r="DH13" s="50"/>
      <c r="DI13" s="15">
        <f>IF(ตัวชี้วัด!D13="/",1,0)</f>
        <v>0</v>
      </c>
      <c r="DJ13" s="15">
        <f>IF(ตัวชี้วัด!G13="/",1,0)</f>
        <v>0</v>
      </c>
      <c r="DK13" s="15">
        <f>IF(ตัวชี้วัด!J13="/",1,0)</f>
        <v>0</v>
      </c>
      <c r="DL13" s="15">
        <f>IF(ตัวชี้วัด!M13="/",1,0)</f>
        <v>0</v>
      </c>
      <c r="DM13" s="15">
        <f>IF(ตัวชี้วัด!P13="/",1,0)</f>
        <v>0</v>
      </c>
      <c r="DN13" s="15">
        <f>IF(ตัวชี้วัด!T13="/",1,0)</f>
        <v>0</v>
      </c>
      <c r="DO13" s="15">
        <f>IF(ตัวชี้วัด!W13="/",1,0)</f>
        <v>0</v>
      </c>
      <c r="DP13" s="15">
        <f>IF(ตัวชี้วัด!Z13="/",1,0)</f>
        <v>0</v>
      </c>
      <c r="DQ13" s="15">
        <f>IF(ตัวชี้วัด!AC13="/",1,0)</f>
        <v>0</v>
      </c>
      <c r="DR13" s="15">
        <f>IF(ตัวชี้วัด!AF13="/",1,0)</f>
        <v>0</v>
      </c>
      <c r="DS13" s="15">
        <f>IF(ตัวชี้วัด!AL13="/",1,0)</f>
        <v>0</v>
      </c>
      <c r="DT13" s="15">
        <f>IF(ตัวชี้วัด!AO13="/",1,0)</f>
        <v>0</v>
      </c>
      <c r="DU13" s="15">
        <f>IF(ตัวชี้วัด!AR13="/",1,0)</f>
        <v>0</v>
      </c>
      <c r="DV13" s="15">
        <f>IF(ตัวชี้วัด!AU13="/",1,0)</f>
        <v>0</v>
      </c>
      <c r="DW13" s="15">
        <f>IF(ตัวชี้วัด!AX13="/",1,0)</f>
        <v>0</v>
      </c>
      <c r="DX13" s="15">
        <f>IF(ตัวชี้วัด!BB13="/",1,0)</f>
        <v>0</v>
      </c>
      <c r="DY13" s="15">
        <f>IF(ตัวชี้วัด!BE13="/",1,0)</f>
        <v>0</v>
      </c>
      <c r="DZ13" s="15">
        <f>IF(ตัวชี้วัด!BH13="/",1,0)</f>
        <v>0</v>
      </c>
      <c r="EA13" s="15">
        <f>IF(ตัวชี้วัด!BK13="/",1,0)</f>
        <v>0</v>
      </c>
      <c r="EB13" s="15">
        <f>IF(ตัวชี้วัด!BN13="/",1,0)</f>
        <v>0</v>
      </c>
      <c r="EC13" s="15">
        <f>IF(ตัวชี้วัด!BT13="/",1,0)</f>
        <v>0</v>
      </c>
      <c r="ED13" s="15">
        <f>IF(ตัวชี้วัด!BW13="/",1,0)</f>
        <v>0</v>
      </c>
      <c r="EE13" s="15">
        <f>IF(ตัวชี้วัด!BZ13="/",1,0)</f>
        <v>0</v>
      </c>
      <c r="EF13" s="15">
        <f>IF(ตัวชี้วัด!CC13="/",1,0)</f>
        <v>0</v>
      </c>
      <c r="EG13" s="15">
        <f>IF(ตัวชี้วัด!CF13="/",1,0)</f>
        <v>0</v>
      </c>
      <c r="EH13" s="15">
        <f>IF(ตัวชี้วัด!CJ13="/",1,0)</f>
        <v>0</v>
      </c>
      <c r="EI13" s="15">
        <f>IF(ตัวชี้วัด!CM13="/",1,0)</f>
        <v>0</v>
      </c>
      <c r="EJ13" s="15">
        <f>IF(ตัวชี้วัด!CP13="/",1,0)</f>
        <v>0</v>
      </c>
      <c r="EK13" s="15">
        <f>IF(ตัวชี้วัด!CS13="/",1,0)</f>
        <v>0</v>
      </c>
      <c r="EL13" s="15">
        <f>IF(ตัวชี้วัด!CV13="/",1,0)</f>
        <v>0</v>
      </c>
      <c r="EM13" s="15">
        <f>IF(ตัวชี้วัด!DB13="/",1,0)</f>
        <v>0</v>
      </c>
      <c r="EN13" s="15">
        <f>IF(ตัวชี้วัด!DE13="/",1,0)</f>
        <v>0</v>
      </c>
      <c r="EO13" s="15">
        <f>IF(ตัวชี้วัด!DH13="/",1,0)</f>
        <v>0</v>
      </c>
      <c r="EP13" s="15">
        <f>IF(ตัวชี้วัด!DK13="/",1,0)</f>
        <v>0</v>
      </c>
      <c r="EQ13" s="15">
        <f>IF(ตัวชี้วัด!DN13="/",1,0)</f>
        <v>0</v>
      </c>
      <c r="ER13" s="15">
        <f>IF(ตัวชี้วัด!DR13="/",1,0)</f>
        <v>0</v>
      </c>
      <c r="ES13" s="15">
        <f>IF(ตัวชี้วัด!DU13="/",1,0)</f>
        <v>0</v>
      </c>
      <c r="ET13" s="15">
        <f>IF(ตัวชี้วัด!DX13="/",1,0)</f>
        <v>0</v>
      </c>
      <c r="EU13" s="15">
        <f>IF(ตัวชี้วัด!EA13="/",1,0)</f>
        <v>0</v>
      </c>
      <c r="EV13" s="83">
        <f t="shared" si="3"/>
        <v>0</v>
      </c>
      <c r="EX13" s="15">
        <v>8</v>
      </c>
      <c r="EY13" s="15">
        <f>IF(คุณลักษณะ!B13&gt;1,2,IF(คุณลักษณะ!B13=1,1,0))</f>
        <v>0</v>
      </c>
      <c r="EZ13" s="15">
        <f>IF(คุณลักษณะ!C13&gt;1,2,IF(คุณลักษณะ!C13=1,1,0))</f>
        <v>0</v>
      </c>
      <c r="FA13" s="15">
        <f>IF(คุณลักษณะ!D13&gt;1,2,IF(คุณลักษณะ!D13=1,1,0))</f>
        <v>0</v>
      </c>
      <c r="FB13" s="15">
        <f>IF(คุณลักษณะ!E13&gt;1,2,IF(คุณลักษณะ!E13=1,1,0))</f>
        <v>0</v>
      </c>
      <c r="FC13" s="83">
        <f t="shared" si="4"/>
        <v>0</v>
      </c>
      <c r="FD13" s="15">
        <f>IF(คุณลักษณะ!G13&gt;1,2,IF(คุณลักษณะ!G13=1,1,0))</f>
        <v>0</v>
      </c>
      <c r="FE13" s="15">
        <f>IF(คุณลักษณะ!H13&gt;1,2,IF(คุณลักษณะ!H13=1,1,0))</f>
        <v>0</v>
      </c>
      <c r="FF13" s="83">
        <f t="shared" si="5"/>
        <v>0</v>
      </c>
      <c r="FG13" s="15">
        <f>IF(คุณลักษณะ!O13&gt;1,2,IF(คุณลักษณะ!O13=1,1,0))</f>
        <v>0</v>
      </c>
      <c r="FH13" s="15">
        <f>IF(คุณลักษณะ!P13&gt;1,2,IF(คุณลักษณะ!P13=1,1,0))</f>
        <v>0</v>
      </c>
      <c r="FI13" s="83">
        <f t="shared" si="6"/>
        <v>0</v>
      </c>
      <c r="FJ13" s="15">
        <f>IF(คุณลักษณะ!S13&gt;1,2,IF(คุณลักษณะ!S13=1,1,0))</f>
        <v>0</v>
      </c>
      <c r="FK13" s="15">
        <f>IF(คุณลักษณะ!T13&gt;1,2,IF(คุณลักษณะ!T13=1,1,0))</f>
        <v>0</v>
      </c>
      <c r="FL13" s="83">
        <f t="shared" si="7"/>
        <v>0</v>
      </c>
      <c r="FM13" s="15">
        <f>IF(คุณลักษณะ!V13&gt;1,2,IF(คุณลักษณะ!V13=1,1,0))</f>
        <v>0</v>
      </c>
      <c r="FN13" s="15">
        <f>IF(คุณลักษณะ!W13&gt;1,2,IF(คุณลักษณะ!W13=1,1,0))</f>
        <v>0</v>
      </c>
      <c r="FO13" s="83">
        <f t="shared" si="8"/>
        <v>0</v>
      </c>
      <c r="FP13" s="15">
        <f>IF(คุณลักษณะ!Y13&gt;1,2,IF(คุณลักษณะ!Y13=1,1,0))</f>
        <v>0</v>
      </c>
      <c r="FQ13" s="15">
        <f>IF(คุณลักษณะ!AC13&gt;1,2,IF(คุณลักษณะ!AC13=1,1,0))</f>
        <v>0</v>
      </c>
      <c r="FR13" s="15">
        <f>IF(คุณลักษณะ!AD13&gt;1,2,IF(คุณลักษณะ!AD13=1,1,0))</f>
        <v>0</v>
      </c>
      <c r="FS13" s="83">
        <f t="shared" si="9"/>
        <v>0</v>
      </c>
      <c r="FT13" s="15">
        <f>IF(คุณลักษณะ!AF13&gt;1,2,IF(คุณลักษณะ!AF13=1,1,0))</f>
        <v>0</v>
      </c>
      <c r="FU13" s="15">
        <f>IF(คุณลักษณะ!AG13&gt;1,2,IF(คุณลักษณะ!AG13=1,1,0))</f>
        <v>0</v>
      </c>
      <c r="FV13" s="83">
        <f t="shared" si="10"/>
        <v>0</v>
      </c>
      <c r="FW13" s="50"/>
      <c r="FX13" s="15">
        <f>IF(คุณลักษณะ!F13&gt;1,2,IF(คุณลักษณะ!F13=1,1,0))</f>
        <v>0</v>
      </c>
      <c r="FY13" s="15">
        <f>IF(คุณลักษณะ!I13&gt;1,2,IF(คุณลักษณะ!I13=1,1,0))</f>
        <v>0</v>
      </c>
      <c r="FZ13" s="15">
        <f>IF(คุณลักษณะ!N13&gt;1,2,IF(คุณลักษณะ!N13=1,1,0))</f>
        <v>0</v>
      </c>
      <c r="GA13" s="15">
        <f>IF(คุณลักษณะ!Q13&gt;1,2,IF(คุณลักษณะ!Q13=1,1,0))</f>
        <v>0</v>
      </c>
      <c r="GB13" s="15">
        <f>IF(คุณลักษณะ!U13&gt;1,2,IF(คุณลักษณะ!U13=1,1,0))</f>
        <v>0</v>
      </c>
      <c r="GC13" s="15">
        <f>IF(คุณลักษณะ!X13&gt;1,2,IF(คุณลักษณะ!X13=1,1,0))</f>
        <v>0</v>
      </c>
      <c r="GD13" s="15">
        <f>IF(คุณลักษณะ!AE13&gt;1,2,IF(คุณลักษณะ!AE13=1,1,0))</f>
        <v>0</v>
      </c>
      <c r="GE13" s="15">
        <f>IF(คุณลักษณะ!AH13&gt;1,2,IF(คุณลักษณะ!AH13=1,1,0))</f>
        <v>0</v>
      </c>
      <c r="GF13" s="87">
        <f t="shared" si="13"/>
        <v>0</v>
      </c>
      <c r="GG13" s="85">
        <f>IF(คุณลักษณะ!F13=0,0,IF(คุณลักษณะ!I13=0,0,IF(คุณลักษณะ!N13=0,0,IF(คุณลักษณะ!Q13=0,0,IF(คุณลักษณะ!U13=0,0,IF(คุณลักษณะ!X13=0,0,IF(คุณลักษณะ!AE13=0,0,IF(คุณลักษณะ!AH13=0,0,GF13))))))))</f>
        <v>0</v>
      </c>
      <c r="GI13" s="2">
        <v>8</v>
      </c>
      <c r="GJ13" s="21">
        <f>IF(เวลาเรียน!C13="",0,1)</f>
        <v>0</v>
      </c>
      <c r="GK13" s="446">
        <f>IF(ผลการเรียน!$BC12=$GK$5,1,0)</f>
        <v>0</v>
      </c>
      <c r="GL13" s="446">
        <f>IF(ผลการเรียน!$BC12=$GL$5,1,0)</f>
        <v>0</v>
      </c>
      <c r="GM13" s="446">
        <f>IF(ผลการเรียน!$BC12=$GM$5,1,0)</f>
        <v>0</v>
      </c>
      <c r="GN13" s="446">
        <f>IF(ผลการเรียน!$BC12=$GN$5,1,0)</f>
        <v>0</v>
      </c>
      <c r="GO13" s="446">
        <f>IF(ผลการเรียน!$BC12=$GO$5,1,0)</f>
        <v>0</v>
      </c>
      <c r="GP13" s="446">
        <f>IF(ผลการเรียน!$BC12=$GP$5,1,0)</f>
        <v>0</v>
      </c>
      <c r="GQ13" s="446">
        <f>IF(ผลการเรียน!$BC12=$GQ$5,1,0)</f>
        <v>0</v>
      </c>
      <c r="GR13" s="446">
        <f>IF(ผลการเรียน!$BC12=$GR$5,1,0)</f>
        <v>0</v>
      </c>
      <c r="GS13" s="446">
        <f>IF(ผลการเรียน!$BC12=$GS$5,1,0)</f>
        <v>0</v>
      </c>
      <c r="GT13" s="446">
        <f>IF(ผลการเรียน!$BC12=$GT$5,1,0)</f>
        <v>0</v>
      </c>
      <c r="GU13" s="446">
        <f ca="1">IF(ผลการเรียน!$BS12=ลับ!$GU$5,1,0)</f>
        <v>0</v>
      </c>
      <c r="GV13" s="446">
        <f ca="1">IF(ผลการเรียน!$BS12=ลับ!$GV$5,1,0)</f>
        <v>0</v>
      </c>
      <c r="GW13" s="446">
        <f ca="1">IF(ผลการเรียน!$BS12=ลับ!$GW$5,1,0)</f>
        <v>0</v>
      </c>
      <c r="GX13" s="446">
        <f ca="1">IF(ผลการเรียน!$BS12=ลับ!$GX$5,1,0)</f>
        <v>0</v>
      </c>
      <c r="GY13" s="446">
        <f ca="1">IF(ผลการเรียน!$BJ12=ลับ!$GY$5,1,0)</f>
        <v>0</v>
      </c>
      <c r="GZ13" s="446">
        <f ca="1">IF(ผลการเรียน!$BJ12=ลับ!$GZ$5,1,0)</f>
        <v>0</v>
      </c>
      <c r="HA13" s="446">
        <f ca="1">IF(ผลการเรียน!$BJ12=ลับ!$HA$5,1,0)</f>
        <v>0</v>
      </c>
      <c r="HB13" s="446">
        <f ca="1">IF(ผลการเรียน!$BJ12=ลับ!$HB$5,1,0)</f>
        <v>0</v>
      </c>
      <c r="HC13" s="21">
        <f>IF(สรุปคะแนน!$Q13=3,1,0)</f>
        <v>0</v>
      </c>
      <c r="HD13" s="21">
        <f>IF(สรุปคะแนน!$Q13=2,1,0)</f>
        <v>0</v>
      </c>
      <c r="HE13" s="21">
        <f>IF(สรุปคะแนน!$Q13=1,1,0)</f>
        <v>0</v>
      </c>
      <c r="HF13" s="21">
        <f>IF(สรุปคะแนน!$Q13=0,1,0)</f>
        <v>1</v>
      </c>
      <c r="HG13" s="50"/>
      <c r="HH13" s="50"/>
      <c r="HI13" s="50"/>
      <c r="HJ13" s="50"/>
      <c r="HK13" s="50"/>
      <c r="HL13" s="50"/>
      <c r="HM13" s="50"/>
      <c r="HN13" s="50"/>
    </row>
    <row r="14" spans="1:222" ht="21">
      <c r="A14" s="28">
        <v>9</v>
      </c>
      <c r="B14" s="63">
        <f>IF(ลับ!B$3=0,0,IF(เวลาเรียน!G14="/",ลับ!B$3,0))</f>
        <v>0</v>
      </c>
      <c r="C14" s="63">
        <f>IF(ลับ!C$3=0,0,IF(เวลาเรียน!H14="/",ลับ!C$3,0))</f>
        <v>0</v>
      </c>
      <c r="D14" s="63">
        <f>IF(ลับ!D$3=0,0,IF(เวลาเรียน!I14="/",ลับ!D$3,0))</f>
        <v>0</v>
      </c>
      <c r="E14" s="63">
        <f>IF(ลับ!E$3=0,0,IF(เวลาเรียน!J14="/",ลับ!E$3,0))</f>
        <v>0</v>
      </c>
      <c r="F14" s="63">
        <f>IF(ลับ!F$3=0,0,IF(เวลาเรียน!K14="/",ลับ!F$3,0))</f>
        <v>0</v>
      </c>
      <c r="G14" s="63">
        <f>IF(ลับ!G$3=0,0,IF(เวลาเรียน!L14="/",ลับ!G$3,0))</f>
        <v>0</v>
      </c>
      <c r="H14" s="63">
        <f>IF(ลับ!H$3=0,0,IF(เวลาเรียน!M14="/",ลับ!H$3,0))</f>
        <v>0</v>
      </c>
      <c r="I14" s="63">
        <f>IF(ลับ!I$3=0,0,IF(เวลาเรียน!N14="/",ลับ!I$3,0))</f>
        <v>0</v>
      </c>
      <c r="J14" s="63">
        <f>IF(ลับ!J$3=0,0,IF(เวลาเรียน!O14="/",ลับ!J$3,0))</f>
        <v>0</v>
      </c>
      <c r="K14" s="63">
        <f>IF(ลับ!K$3=0,0,IF(เวลาเรียน!P14="/",ลับ!K$3,0))</f>
        <v>0</v>
      </c>
      <c r="L14" s="63">
        <f>IF(ลับ!L$3=0,0,IF(เวลาเรียน!Q14="/",ลับ!L$3,0))</f>
        <v>0</v>
      </c>
      <c r="M14" s="63">
        <f>IF(ลับ!M$3=0,0,IF(เวลาเรียน!R14="/",ลับ!M$3,0))</f>
        <v>0</v>
      </c>
      <c r="N14" s="63">
        <f>IF(ลับ!N$3=0,0,IF(เวลาเรียน!S14="/",ลับ!N$3,0))</f>
        <v>0</v>
      </c>
      <c r="O14" s="63">
        <f>IF(ลับ!O$3=0,0,IF(เวลาเรียน!T14="/",ลับ!O$3,0))</f>
        <v>0</v>
      </c>
      <c r="P14" s="63">
        <f>IF(ลับ!P$3=0,0,IF(เวลาเรียน!U14="/",ลับ!P$3,0))</f>
        <v>0</v>
      </c>
      <c r="Q14" s="63">
        <f>IF(ลับ!Q$3=0,0,IF(เวลาเรียน!V14="/",ลับ!Q$3,0))</f>
        <v>0</v>
      </c>
      <c r="R14" s="63">
        <f>IF(ลับ!R$3=0,0,IF(เวลาเรียน!W14="/",ลับ!R$3,0))</f>
        <v>0</v>
      </c>
      <c r="S14" s="63">
        <f>IF(ลับ!S$3=0,0,IF(เวลาเรียน!X14="/",ลับ!S$3,0))</f>
        <v>0</v>
      </c>
      <c r="T14" s="63">
        <f>IF(ลับ!T$3=0,0,IF(เวลาเรียน!Y14="/",ลับ!T$3,0))</f>
        <v>0</v>
      </c>
      <c r="U14" s="63">
        <f>IF(ลับ!U$3=0,0,IF(เวลาเรียน!Z14="/",ลับ!U$3,0))</f>
        <v>0</v>
      </c>
      <c r="V14" s="63">
        <f>IF(ลับ!V$3=0,0,IF(เวลาเรียน!AA14="/",ลับ!V$3,0))</f>
        <v>0</v>
      </c>
      <c r="W14" s="63">
        <f>IF(ลับ!W$3=0,0,IF(เวลาเรียน!AB14="/",ลับ!W$3,0))</f>
        <v>0</v>
      </c>
      <c r="X14" s="63">
        <f>IF(ลับ!X$3=0,0,IF(เวลาเรียน!AC14="/",ลับ!X$3,0))</f>
        <v>0</v>
      </c>
      <c r="Y14" s="63">
        <f>IF(ลับ!Y$3=0,0,IF(เวลาเรียน!AD14="/",ลับ!Y$3,0))</f>
        <v>0</v>
      </c>
      <c r="Z14" s="724">
        <f>IF(ลับ!Z$3=0,0,IF(เวลาเรียน!AE14="/",ลับ!Z$3,0))</f>
        <v>0</v>
      </c>
      <c r="AA14" s="63">
        <f>IF(ลับ!AA$3=0,0,IF(เวลาเรียน!AH14="/",ลับ!AA$3,0))</f>
        <v>0</v>
      </c>
      <c r="AB14" s="63">
        <f>IF(ลับ!AB$3=0,0,IF(เวลาเรียน!AI14="/",ลับ!AB$3,0))</f>
        <v>0</v>
      </c>
      <c r="AC14" s="63">
        <f>IF(ลับ!AC$3=0,0,IF(เวลาเรียน!AJ14="/",ลับ!AC$3,0))</f>
        <v>0</v>
      </c>
      <c r="AD14" s="63">
        <f>IF(ลับ!AD$3=0,0,IF(เวลาเรียน!AK14="/",ลับ!AD$3,0))</f>
        <v>0</v>
      </c>
      <c r="AE14" s="63">
        <f>IF(ลับ!AE$3=0,0,IF(เวลาเรียน!AL14="/",ลับ!AE$3,0))</f>
        <v>0</v>
      </c>
      <c r="AF14" s="63">
        <f>IF(ลับ!AF$3=0,0,IF(เวลาเรียน!AM14="/",ลับ!AF$3,0))</f>
        <v>0</v>
      </c>
      <c r="AG14" s="63">
        <f>IF(ลับ!AG$3=0,0,IF(เวลาเรียน!AN14="/",ลับ!AG$3,0))</f>
        <v>0</v>
      </c>
      <c r="AH14" s="63">
        <f>IF(ลับ!AH$3=0,0,IF(เวลาเรียน!AO14="/",ลับ!AH$3,0))</f>
        <v>0</v>
      </c>
      <c r="AI14" s="63">
        <f>IF(ลับ!AI$3=0,0,IF(เวลาเรียน!AP14="/",ลับ!AI$3,0))</f>
        <v>0</v>
      </c>
      <c r="AJ14" s="63">
        <f>IF(ลับ!AJ$3=0,0,IF(เวลาเรียน!AQ14="/",ลับ!AJ$3,0))</f>
        <v>0</v>
      </c>
      <c r="AK14" s="63">
        <f>IF(ลับ!AK$3=0,0,IF(เวลาเรียน!AR14="/",ลับ!AK$3,0))</f>
        <v>0</v>
      </c>
      <c r="AL14" s="63">
        <f>IF(ลับ!AL$3=0,0,IF(เวลาเรียน!AS14="/",ลับ!AL$3,0))</f>
        <v>0</v>
      </c>
      <c r="AM14" s="63">
        <f>IF(ลับ!AM$3=0,0,IF(เวลาเรียน!AT14="/",ลับ!AM$3,0))</f>
        <v>0</v>
      </c>
      <c r="AN14" s="63">
        <f>IF(ลับ!AN$3=0,0,IF(เวลาเรียน!AU14="/",ลับ!AN$3,0))</f>
        <v>0</v>
      </c>
      <c r="AO14" s="63">
        <f>IF(ลับ!AO$3=0,0,IF(เวลาเรียน!AV14="/",ลับ!AO$3,0))</f>
        <v>0</v>
      </c>
      <c r="AP14" s="63">
        <f>IF(ลับ!AP$3=0,0,IF(เวลาเรียน!AW14="/",ลับ!AP$3,0))</f>
        <v>0</v>
      </c>
      <c r="AQ14" s="63">
        <f>IF(ลับ!AQ$3=0,0,IF(เวลาเรียน!AX14="/",ลับ!AQ$3,0))</f>
        <v>0</v>
      </c>
      <c r="AR14" s="63">
        <f>IF(ลับ!AR$3=0,0,IF(เวลาเรียน!AY14="/",ลับ!AR$3,0))</f>
        <v>0</v>
      </c>
      <c r="AS14" s="63">
        <f>IF(ลับ!AS$3=0,0,IF(เวลาเรียน!AZ14="/",ลับ!AS$3,0))</f>
        <v>0</v>
      </c>
      <c r="AT14" s="63">
        <f>IF(ลับ!AT$3=0,0,IF(เวลาเรียน!BA14="/",ลับ!AT$3,0))</f>
        <v>0</v>
      </c>
      <c r="AU14" s="63">
        <f>IF(ลับ!AU$3=0,0,IF(เวลาเรียน!BB14="/",ลับ!AU$3,0))</f>
        <v>0</v>
      </c>
      <c r="AV14" s="63">
        <f>IF(ลับ!AV$3=0,0,IF(เวลาเรียน!BC14="/",ลับ!AV$3,0))</f>
        <v>0</v>
      </c>
      <c r="AW14" s="63">
        <f>IF(ลับ!AW$3=0,0,IF(เวลาเรียน!BD14="/",ลับ!AW$3,0))</f>
        <v>0</v>
      </c>
      <c r="AX14" s="63">
        <f>IF(ลับ!AX$3=0,0,IF(เวลาเรียน!BE14="/",ลับ!AX$3,0))</f>
        <v>0</v>
      </c>
      <c r="AY14" s="63">
        <f>IF(ลับ!AY$3=0,0,IF(เวลาเรียน!BF14="/",ลับ!AY$3,0))</f>
        <v>0</v>
      </c>
      <c r="AZ14" s="63">
        <f>IF(ลับ!AZ$3=0,0,IF(เวลาเรียน!BG14="/",ลับ!AZ$3,0))</f>
        <v>0</v>
      </c>
      <c r="BA14" s="63">
        <f>IF(ลับ!BA$3=0,0,IF(เวลาเรียน!BH14="/",ลับ!BA$3,0))</f>
        <v>0</v>
      </c>
      <c r="BB14" s="63">
        <f>IF(ลับ!BB$3=0,0,IF(เวลาเรียน!BI14="/",ลับ!BB$3,0))</f>
        <v>0</v>
      </c>
      <c r="BC14" s="63">
        <f>IF(ลับ!BC$3=0,0,IF(เวลาเรียน!BJ14="/",ลับ!BC$3,0))</f>
        <v>0</v>
      </c>
      <c r="BD14" s="63">
        <f>IF(ลับ!BD$3=0,0,IF(เวลาเรียน!BK14="/",ลับ!BD$3,0))</f>
        <v>0</v>
      </c>
      <c r="BE14" s="63">
        <f>IF(ลับ!BE$3=0,0,IF(เวลาเรียน!BL14="/",ลับ!BE$3,0))</f>
        <v>0</v>
      </c>
      <c r="BF14" s="63">
        <f>IF(ลับ!BF$3=0,0,IF(เวลาเรียน!BM14="/",ลับ!BF$3,0))</f>
        <v>0</v>
      </c>
      <c r="BG14" s="63">
        <f>IF(ลับ!BG$3=0,0,IF(เวลาเรียน!BN14="/",ลับ!BG$3,0))</f>
        <v>0</v>
      </c>
      <c r="BH14" s="63">
        <f>IF(ลับ!BH$3=0,0,IF(เวลาเรียน!BO14="/",ลับ!BH$3,0))</f>
        <v>0</v>
      </c>
      <c r="BI14" s="63">
        <f>IF(ลับ!BI$3=0,0,IF(เวลาเรียน!BP14="/",ลับ!BI$3,0))</f>
        <v>0</v>
      </c>
      <c r="BJ14" s="63">
        <f>IF(ลับ!BJ$3=0,0,IF(เวลาเรียน!BQ14="/",ลับ!BJ$3,0))</f>
        <v>0</v>
      </c>
      <c r="BK14" s="63">
        <f>IF(ลับ!BK$3=0,0,IF(เวลาเรียน!BR14="/",ลับ!BK$3,0))</f>
        <v>0</v>
      </c>
      <c r="BL14" s="63">
        <f>IF(ลับ!BL$3=0,0,IF(เวลาเรียน!BS14="/",ลับ!BL$3,0))</f>
        <v>0</v>
      </c>
      <c r="BM14" s="63">
        <f>IF(ลับ!BM$3=0,0,IF(เวลาเรียน!BT14="/",ลับ!BM$3,0))</f>
        <v>0</v>
      </c>
      <c r="BN14" s="63">
        <f>IF(ลับ!BN$3=0,0,IF(เวลาเรียน!BU14="/",ลับ!BN$3,0))</f>
        <v>0</v>
      </c>
      <c r="BO14" s="63">
        <f>IF(ลับ!BO$3=0,0,IF(เวลาเรียน!BV14="/",ลับ!BO$3,0))</f>
        <v>0</v>
      </c>
      <c r="BP14" s="63">
        <f>IF(ลับ!BP$3=0,0,IF(เวลาเรียน!BW14="/",ลับ!BP$3,0))</f>
        <v>0</v>
      </c>
      <c r="BQ14" s="63">
        <f>IF(ลับ!BQ$3=0,0,IF(เวลาเรียน!BX14="/",ลับ!BQ$3,0))</f>
        <v>0</v>
      </c>
      <c r="BR14" s="63">
        <f>IF(ลับ!BR$3=0,0,IF(เวลาเรียน!BY14="/",ลับ!BR$3,0))</f>
        <v>0</v>
      </c>
      <c r="BS14" s="724">
        <f>IF(ลับ!BS$3=0,0,IF(เวลาเรียน!BZ14="/",ลับ!BS$3,0))</f>
        <v>0</v>
      </c>
      <c r="BT14" s="63">
        <f>IF(ลับ!BT$3=0,0,IF(เวลาเรียน!CB14="/",ลับ!BT$3,0))</f>
        <v>0</v>
      </c>
      <c r="BU14" s="63">
        <f>IF(ลับ!BU$3=0,0,IF(เวลาเรียน!CC14="/",ลับ!BU$3,0))</f>
        <v>0</v>
      </c>
      <c r="BV14" s="63">
        <f>IF(ลับ!BV$3=0,0,IF(เวลาเรียน!CD14="/",ลับ!BV$3,0))</f>
        <v>0</v>
      </c>
      <c r="BW14" s="63">
        <f>IF(ลับ!BW$3=0,0,IF(เวลาเรียน!CE14="/",ลับ!BW$3,0))</f>
        <v>0</v>
      </c>
      <c r="BX14" s="63">
        <f>IF(ลับ!BX$3=0,0,IF(เวลาเรียน!CF14="/",ลับ!BX$3,0))</f>
        <v>0</v>
      </c>
      <c r="BY14" s="63">
        <f>IF(ลับ!BY$3=0,0,IF(เวลาเรียน!CG14="/",ลับ!BY$3,0))</f>
        <v>0</v>
      </c>
      <c r="BZ14" s="63">
        <f>IF(ลับ!BZ$3=0,0,IF(เวลาเรียน!CH14="/",ลับ!BZ$3,0))</f>
        <v>0</v>
      </c>
      <c r="CA14" s="63">
        <f>IF(ลับ!CA$3=0,0,IF(เวลาเรียน!CI14="/",ลับ!CA$3,0))</f>
        <v>0</v>
      </c>
      <c r="CB14" s="63">
        <f>IF(ลับ!CB$3=0,0,IF(เวลาเรียน!CJ14="/",ลับ!CB$3,0))</f>
        <v>0</v>
      </c>
      <c r="CC14" s="63">
        <f>IF(ลับ!CC$3=0,0,IF(เวลาเรียน!CK14="/",ลับ!CC$3,0))</f>
        <v>0</v>
      </c>
      <c r="CD14" s="63">
        <f>IF(ลับ!CD$3=0,0,IF(เวลาเรียน!CL14="/",ลับ!CD$3,0))</f>
        <v>0</v>
      </c>
      <c r="CE14" s="63">
        <f>IF(ลับ!CE$3=0,0,IF(เวลาเรียน!CM14="/",ลับ!CE$3,0))</f>
        <v>0</v>
      </c>
      <c r="CF14" s="63">
        <f>IF(ลับ!CF$3=0,0,IF(เวลาเรียน!CN14="/",ลับ!CF$3,0))</f>
        <v>0</v>
      </c>
      <c r="CG14" s="63">
        <f>IF(ลับ!CG$3=0,0,IF(เวลาเรียน!CO14="/",ลับ!CG$3,0))</f>
        <v>0</v>
      </c>
      <c r="CH14" s="63">
        <f>IF(ลับ!CH$3=0,0,IF(เวลาเรียน!CP14="/",ลับ!CH$3,0))</f>
        <v>0</v>
      </c>
      <c r="CI14" s="63">
        <f>IF(ลับ!CI$3=0,0,IF(เวลาเรียน!CQ14="/",ลับ!CI$3,0))</f>
        <v>0</v>
      </c>
      <c r="CJ14" s="63">
        <f>IF(ลับ!CJ$3=0,0,IF(เวลาเรียน!CR14="/",ลับ!CJ$3,0))</f>
        <v>0</v>
      </c>
      <c r="CK14" s="63">
        <f>IF(ลับ!CK$3=0,0,IF(เวลาเรียน!CS14="/",ลับ!CK$3,0))</f>
        <v>0</v>
      </c>
      <c r="CL14" s="63">
        <f>IF(ลับ!CL$3=0,0,IF(เวลาเรียน!CT14="/",ลับ!CL$3,0))</f>
        <v>0</v>
      </c>
      <c r="CM14" s="63">
        <f>IF(ลับ!CM$3=0,0,IF(เวลาเรียน!CU14="/",ลับ!CM$3,0))</f>
        <v>0</v>
      </c>
      <c r="CN14" s="63">
        <f>IF(ลับ!CN$3=0,0,IF(เวลาเรียน!CV14="/",ลับ!CN$3,0))</f>
        <v>0</v>
      </c>
      <c r="CO14" s="63">
        <f>IF(ลับ!CO$3=0,0,IF(เวลาเรียน!CW14="/",ลับ!CO$3,0))</f>
        <v>0</v>
      </c>
      <c r="CP14" s="63">
        <f>IF(ลับ!CP$3=0,0,IF(เวลาเรียน!CX14="/",ลับ!CP$3,0))</f>
        <v>0</v>
      </c>
      <c r="CQ14" s="63">
        <f>IF(ลับ!CQ$3=0,0,IF(เวลาเรียน!CY14="/",ลับ!CQ$3,0))</f>
        <v>0</v>
      </c>
      <c r="CR14" s="63">
        <f>IF(ลับ!CR$3=0,0,IF(เวลาเรียน!CZ14="/",ลับ!CR$3,0))</f>
        <v>0</v>
      </c>
      <c r="CS14" s="63">
        <f>IF(ลับ!CS$3=0,0,IF(เวลาเรียน!DA14="/",ลับ!CS$3,0))</f>
        <v>0</v>
      </c>
      <c r="CT14" s="63">
        <f>IF(ลับ!CT$3=0,0,IF(เวลาเรียน!DB14="/",ลับ!CT$3,0))</f>
        <v>0</v>
      </c>
      <c r="CU14" s="63">
        <f>IF(ลับ!CU$3=0,0,IF(เวลาเรียน!DC14="/",ลับ!CU$3,0))</f>
        <v>0</v>
      </c>
      <c r="CV14" s="63">
        <f>IF(ลับ!CV$3=0,0,IF(เวลาเรียน!DD14="/",ลับ!CV$3,0))</f>
        <v>0</v>
      </c>
      <c r="CW14" s="64">
        <f>IF(ลับ!CW$3=0,0,IF(เวลาเรียน!DE14="/",ลับ!CW$3,0))</f>
        <v>0</v>
      </c>
      <c r="CX14" s="84">
        <f t="shared" si="11"/>
        <v>0</v>
      </c>
      <c r="CZ14" s="15">
        <v>9</v>
      </c>
      <c r="DA14" s="15">
        <f>IF(ตัวชี้วัด!C14="ร",ตัวชี้วัด!C14,IF(ตัวชี้วัด!F14="ร",ตัวชี้วัด!F14,IF(ตัวชี้วัด!I14="ร",ตัวชี้วัด!I14,IF(ตัวชี้วัด!L14="ร",ตัวชี้วัด!L14,IF(ตัวชี้วัด!O14="ร",ตัวชี้วัด!O14,IF(ตัวชี้วัด!S14="ร",ตัวชี้วัด!S14,IF(ตัวชี้วัด!V14="ร",ตัวชี้วัด!V14,SUM(ตัวชี้วัด!C14,ตัวชี้วัด!F14,ตัวชี้วัด!I14,ตัวชี้วัด!L14,ตัวชี้วัด!O14,ตัวชี้วัด!S14,ตัวชี้วัด!V14))))))))</f>
        <v>0</v>
      </c>
      <c r="DB14" s="15">
        <f>IF(ตัวชี้วัด!Y14="ร",ตัวชี้วัด!Y14,IF(ตัวชี้วัด!AB14="ร",ตัวชี้วัด!AB14,IF(ตัวชี้วัด!AE14="ร",ตัวชี้วัด!AE14,IF(ตัวชี้วัด!AK14="ร",ตัวชี้วัด!AK14,IF(ตัวชี้วัด!AN14="ร",ตัวชี้วัด!AN14,IF(ตัวชี้วัด!AQ14="ร",ตัวชี้วัด!AQ14,IF(ตัวชี้วัด!AT14="ร",ตัวชี้วัด!AT14,SUM(ตัวชี้วัด!Y14,ตัวชี้วัด!AB14,ตัวชี้วัด!AE14,ตัวชี้วัด!AK14,ตัวชี้วัด!AN14,ตัวชี้วัด!AQ14,ตัวชี้วัด!AT14))))))))</f>
        <v>0</v>
      </c>
      <c r="DC14" s="15">
        <f>IF(ตัวชี้วัด!AW14="ร",ตัวชี้วัด!AW14,IF(ตัวชี้วัด!BA14="ร",ตัวชี้วัด!BA14,IF(ตัวชี้วัด!BD14="ร",ตัวชี้วัด!BD14,IF(ตัวชี้วัด!BG14="ร",ตัวชี้วัด!BG14,IF(ตัวชี้วัด!BJ14="ร",ตัวชี้วัด!BJ14,IF(ตัวชี้วัด!BM14="ร",ตัวชี้วัด!BM14,IF(ตัวชี้วัด!BS14="ร",ตัวชี้วัด!BS14,SUM(ตัวชี้วัด!AW14,ตัวชี้วัด!BA14,ตัวชี้วัด!BD14,ตัวชี้วัด!BG14,ตัวชี้วัด!BJ14,ตัวชี้วัด!BM14,ตัวชี้วัด!BS14))))))))</f>
        <v>0</v>
      </c>
      <c r="DD14" s="15">
        <f>IF(ตัวชี้วัด!BV14="ร",ตัวชี้วัด!BV14,IF(ตัวชี้วัด!BY14="ร",ตัวชี้วัด!BY14,IF(ตัวชี้วัด!CB14="ร",ตัวชี้วัด!CB14,IF(ตัวชี้วัด!CE14="ร",ตัวชี้วัด!CE14,IF(ตัวชี้วัด!CI14="ร",ตัวชี้วัด!CI14,IF(ตัวชี้วัด!CL14="ร",ตัวชี้วัด!CL14,IF(ตัวชี้วัด!CO14="ร",ตัวชี้วัด!CO14,SUM(ตัวชี้วัด!BV14,ตัวชี้วัด!BY14,ตัวชี้วัด!CB14,ตัวชี้วัด!CE14,ตัวชี้วัด!CI14,ตัวชี้วัด!CL14,ตัวชี้วัด!CO14))))))))</f>
        <v>0</v>
      </c>
      <c r="DE14" s="15">
        <f>IF(ตัวชี้วัด!CR14="ร",ตัวชี้วัด!CR14,IF(ตัวชี้วัด!CU14="ร",ตัวชี้วัด!CU14,IF(ตัวชี้วัด!DA14="ร",ตัวชี้วัด!DA14,IF(ตัวชี้วัด!DD14="ร",ตัวชี้วัด!DD14,IF(ตัวชี้วัด!DG14="ร",ตัวชี้วัด!DG14,IF(ตัวชี้วัด!DJ14="ร",ตัวชี้วัด!DJ14,IF(ตัวชี้วัด!DM14="ร",ตัวชี้วัด!DM14,SUM(ตัวชี้วัด!CR14,ตัวชี้วัด!CU14,ตัวชี้วัด!DA14,ตัวชี้วัด!DD14,ตัวชี้วัด!DG14,ตัวชี้วัด!DJ14,ตัวชี้วัด!DM14))))))))</f>
        <v>0</v>
      </c>
      <c r="DF14" s="15">
        <f>IF(ตัวชี้วัด!DQ14="ร",ตัวชี้วัด!DQ14,IF(ตัวชี้วัด!DT14="ร",ตัวชี้วัด!DT14,IF(ตัวชี้วัด!DW14="ร",ตัวชี้วัด!DW14,IF(ตัวชี้วัด!DZ14="ร",ตัวชี้วัด!DZ14,SUM(ตัวชี้วัด!DQ14,ตัวชี้วัด!DT14,ตัวชี้วัด!DW14,ตัวชี้วัด!DZ14)))))</f>
        <v>0</v>
      </c>
      <c r="DG14" s="83">
        <f t="shared" si="12"/>
        <v>0</v>
      </c>
      <c r="DH14" s="50"/>
      <c r="DI14" s="15">
        <f>IF(ตัวชี้วัด!D14="/",1,0)</f>
        <v>0</v>
      </c>
      <c r="DJ14" s="15">
        <f>IF(ตัวชี้วัด!G14="/",1,0)</f>
        <v>0</v>
      </c>
      <c r="DK14" s="15">
        <f>IF(ตัวชี้วัด!J14="/",1,0)</f>
        <v>0</v>
      </c>
      <c r="DL14" s="15">
        <f>IF(ตัวชี้วัด!M14="/",1,0)</f>
        <v>0</v>
      </c>
      <c r="DM14" s="15">
        <f>IF(ตัวชี้วัด!P14="/",1,0)</f>
        <v>0</v>
      </c>
      <c r="DN14" s="15">
        <f>IF(ตัวชี้วัด!T14="/",1,0)</f>
        <v>0</v>
      </c>
      <c r="DO14" s="15">
        <f>IF(ตัวชี้วัด!W14="/",1,0)</f>
        <v>0</v>
      </c>
      <c r="DP14" s="15">
        <f>IF(ตัวชี้วัด!Z14="/",1,0)</f>
        <v>0</v>
      </c>
      <c r="DQ14" s="15">
        <f>IF(ตัวชี้วัด!AC14="/",1,0)</f>
        <v>0</v>
      </c>
      <c r="DR14" s="15">
        <f>IF(ตัวชี้วัด!AF14="/",1,0)</f>
        <v>0</v>
      </c>
      <c r="DS14" s="15">
        <f>IF(ตัวชี้วัด!AL14="/",1,0)</f>
        <v>0</v>
      </c>
      <c r="DT14" s="15">
        <f>IF(ตัวชี้วัด!AO14="/",1,0)</f>
        <v>0</v>
      </c>
      <c r="DU14" s="15">
        <f>IF(ตัวชี้วัด!AR14="/",1,0)</f>
        <v>0</v>
      </c>
      <c r="DV14" s="15">
        <f>IF(ตัวชี้วัด!AU14="/",1,0)</f>
        <v>0</v>
      </c>
      <c r="DW14" s="15">
        <f>IF(ตัวชี้วัด!AX14="/",1,0)</f>
        <v>0</v>
      </c>
      <c r="DX14" s="15">
        <f>IF(ตัวชี้วัด!BB14="/",1,0)</f>
        <v>0</v>
      </c>
      <c r="DY14" s="15">
        <f>IF(ตัวชี้วัด!BE14="/",1,0)</f>
        <v>0</v>
      </c>
      <c r="DZ14" s="15">
        <f>IF(ตัวชี้วัด!BH14="/",1,0)</f>
        <v>0</v>
      </c>
      <c r="EA14" s="15">
        <f>IF(ตัวชี้วัด!BK14="/",1,0)</f>
        <v>0</v>
      </c>
      <c r="EB14" s="15">
        <f>IF(ตัวชี้วัด!BN14="/",1,0)</f>
        <v>0</v>
      </c>
      <c r="EC14" s="15">
        <f>IF(ตัวชี้วัด!BT14="/",1,0)</f>
        <v>0</v>
      </c>
      <c r="ED14" s="15">
        <f>IF(ตัวชี้วัด!BW14="/",1,0)</f>
        <v>0</v>
      </c>
      <c r="EE14" s="15">
        <f>IF(ตัวชี้วัด!BZ14="/",1,0)</f>
        <v>0</v>
      </c>
      <c r="EF14" s="15">
        <f>IF(ตัวชี้วัด!CC14="/",1,0)</f>
        <v>0</v>
      </c>
      <c r="EG14" s="15">
        <f>IF(ตัวชี้วัด!CF14="/",1,0)</f>
        <v>0</v>
      </c>
      <c r="EH14" s="15">
        <f>IF(ตัวชี้วัด!CJ14="/",1,0)</f>
        <v>0</v>
      </c>
      <c r="EI14" s="15">
        <f>IF(ตัวชี้วัด!CM14="/",1,0)</f>
        <v>0</v>
      </c>
      <c r="EJ14" s="15">
        <f>IF(ตัวชี้วัด!CP14="/",1,0)</f>
        <v>0</v>
      </c>
      <c r="EK14" s="15">
        <f>IF(ตัวชี้วัด!CS14="/",1,0)</f>
        <v>0</v>
      </c>
      <c r="EL14" s="15">
        <f>IF(ตัวชี้วัด!CV14="/",1,0)</f>
        <v>0</v>
      </c>
      <c r="EM14" s="15">
        <f>IF(ตัวชี้วัด!DB14="/",1,0)</f>
        <v>0</v>
      </c>
      <c r="EN14" s="15">
        <f>IF(ตัวชี้วัด!DE14="/",1,0)</f>
        <v>0</v>
      </c>
      <c r="EO14" s="15">
        <f>IF(ตัวชี้วัด!DH14="/",1,0)</f>
        <v>0</v>
      </c>
      <c r="EP14" s="15">
        <f>IF(ตัวชี้วัด!DK14="/",1,0)</f>
        <v>0</v>
      </c>
      <c r="EQ14" s="15">
        <f>IF(ตัวชี้วัด!DN14="/",1,0)</f>
        <v>0</v>
      </c>
      <c r="ER14" s="15">
        <f>IF(ตัวชี้วัด!DR14="/",1,0)</f>
        <v>0</v>
      </c>
      <c r="ES14" s="15">
        <f>IF(ตัวชี้วัด!DU14="/",1,0)</f>
        <v>0</v>
      </c>
      <c r="ET14" s="15">
        <f>IF(ตัวชี้วัด!DX14="/",1,0)</f>
        <v>0</v>
      </c>
      <c r="EU14" s="15">
        <f>IF(ตัวชี้วัด!EA14="/",1,0)</f>
        <v>0</v>
      </c>
      <c r="EV14" s="83">
        <f t="shared" si="3"/>
        <v>0</v>
      </c>
      <c r="EX14" s="15">
        <v>9</v>
      </c>
      <c r="EY14" s="15">
        <f>IF(คุณลักษณะ!B14&gt;1,2,IF(คุณลักษณะ!B14=1,1,0))</f>
        <v>0</v>
      </c>
      <c r="EZ14" s="15">
        <f>IF(คุณลักษณะ!C14&gt;1,2,IF(คุณลักษณะ!C14=1,1,0))</f>
        <v>0</v>
      </c>
      <c r="FA14" s="15">
        <f>IF(คุณลักษณะ!D14&gt;1,2,IF(คุณลักษณะ!D14=1,1,0))</f>
        <v>0</v>
      </c>
      <c r="FB14" s="15">
        <f>IF(คุณลักษณะ!E14&gt;1,2,IF(คุณลักษณะ!E14=1,1,0))</f>
        <v>0</v>
      </c>
      <c r="FC14" s="83">
        <f t="shared" si="4"/>
        <v>0</v>
      </c>
      <c r="FD14" s="15">
        <f>IF(คุณลักษณะ!G14&gt;1,2,IF(คุณลักษณะ!G14=1,1,0))</f>
        <v>0</v>
      </c>
      <c r="FE14" s="15">
        <f>IF(คุณลักษณะ!H14&gt;1,2,IF(คุณลักษณะ!H14=1,1,0))</f>
        <v>0</v>
      </c>
      <c r="FF14" s="83">
        <f t="shared" si="5"/>
        <v>0</v>
      </c>
      <c r="FG14" s="15">
        <f>IF(คุณลักษณะ!O14&gt;1,2,IF(คุณลักษณะ!O14=1,1,0))</f>
        <v>0</v>
      </c>
      <c r="FH14" s="15">
        <f>IF(คุณลักษณะ!P14&gt;1,2,IF(คุณลักษณะ!P14=1,1,0))</f>
        <v>0</v>
      </c>
      <c r="FI14" s="83">
        <f t="shared" si="6"/>
        <v>0</v>
      </c>
      <c r="FJ14" s="15">
        <f>IF(คุณลักษณะ!S14&gt;1,2,IF(คุณลักษณะ!S14=1,1,0))</f>
        <v>0</v>
      </c>
      <c r="FK14" s="15">
        <f>IF(คุณลักษณะ!T14&gt;1,2,IF(คุณลักษณะ!T14=1,1,0))</f>
        <v>0</v>
      </c>
      <c r="FL14" s="83">
        <f t="shared" si="7"/>
        <v>0</v>
      </c>
      <c r="FM14" s="15">
        <f>IF(คุณลักษณะ!V14&gt;1,2,IF(คุณลักษณะ!V14=1,1,0))</f>
        <v>0</v>
      </c>
      <c r="FN14" s="15">
        <f>IF(คุณลักษณะ!W14&gt;1,2,IF(คุณลักษณะ!W14=1,1,0))</f>
        <v>0</v>
      </c>
      <c r="FO14" s="83">
        <f t="shared" si="8"/>
        <v>0</v>
      </c>
      <c r="FP14" s="15">
        <f>IF(คุณลักษณะ!Y14&gt;1,2,IF(คุณลักษณะ!Y14=1,1,0))</f>
        <v>0</v>
      </c>
      <c r="FQ14" s="15">
        <f>IF(คุณลักษณะ!AC14&gt;1,2,IF(คุณลักษณะ!AC14=1,1,0))</f>
        <v>0</v>
      </c>
      <c r="FR14" s="15">
        <f>IF(คุณลักษณะ!AD14&gt;1,2,IF(คุณลักษณะ!AD14=1,1,0))</f>
        <v>0</v>
      </c>
      <c r="FS14" s="83">
        <f t="shared" si="9"/>
        <v>0</v>
      </c>
      <c r="FT14" s="15">
        <f>IF(คุณลักษณะ!AF14&gt;1,2,IF(คุณลักษณะ!AF14=1,1,0))</f>
        <v>0</v>
      </c>
      <c r="FU14" s="15">
        <f>IF(คุณลักษณะ!AG14&gt;1,2,IF(คุณลักษณะ!AG14=1,1,0))</f>
        <v>0</v>
      </c>
      <c r="FV14" s="83">
        <f t="shared" si="10"/>
        <v>0</v>
      </c>
      <c r="FW14" s="50"/>
      <c r="FX14" s="15">
        <f>IF(คุณลักษณะ!F14&gt;1,2,IF(คุณลักษณะ!F14=1,1,0))</f>
        <v>0</v>
      </c>
      <c r="FY14" s="15">
        <f>IF(คุณลักษณะ!I14&gt;1,2,IF(คุณลักษณะ!I14=1,1,0))</f>
        <v>0</v>
      </c>
      <c r="FZ14" s="15">
        <f>IF(คุณลักษณะ!N14&gt;1,2,IF(คุณลักษณะ!N14=1,1,0))</f>
        <v>0</v>
      </c>
      <c r="GA14" s="15">
        <f>IF(คุณลักษณะ!Q14&gt;1,2,IF(คุณลักษณะ!Q14=1,1,0))</f>
        <v>0</v>
      </c>
      <c r="GB14" s="15">
        <f>IF(คุณลักษณะ!U14&gt;1,2,IF(คุณลักษณะ!U14=1,1,0))</f>
        <v>0</v>
      </c>
      <c r="GC14" s="15">
        <f>IF(คุณลักษณะ!X14&gt;1,2,IF(คุณลักษณะ!X14=1,1,0))</f>
        <v>0</v>
      </c>
      <c r="GD14" s="15">
        <f>IF(คุณลักษณะ!AE14&gt;1,2,IF(คุณลักษณะ!AE14=1,1,0))</f>
        <v>0</v>
      </c>
      <c r="GE14" s="15">
        <f>IF(คุณลักษณะ!AH14&gt;1,2,IF(คุณลักษณะ!AH14=1,1,0))</f>
        <v>0</v>
      </c>
      <c r="GF14" s="87">
        <f t="shared" si="13"/>
        <v>0</v>
      </c>
      <c r="GG14" s="85">
        <f>IF(คุณลักษณะ!F14=0,0,IF(คุณลักษณะ!I14=0,0,IF(คุณลักษณะ!N14=0,0,IF(คุณลักษณะ!Q14=0,0,IF(คุณลักษณะ!U14=0,0,IF(คุณลักษณะ!X14=0,0,IF(คุณลักษณะ!AE14=0,0,IF(คุณลักษณะ!AH14=0,0,GF14))))))))</f>
        <v>0</v>
      </c>
      <c r="GI14" s="2">
        <v>9</v>
      </c>
      <c r="GJ14" s="21">
        <f>IF(เวลาเรียน!C14="",0,1)</f>
        <v>0</v>
      </c>
      <c r="GK14" s="446">
        <f>IF(ผลการเรียน!$BC13=$GK$5,1,0)</f>
        <v>0</v>
      </c>
      <c r="GL14" s="446">
        <f>IF(ผลการเรียน!$BC13=$GL$5,1,0)</f>
        <v>0</v>
      </c>
      <c r="GM14" s="446">
        <f>IF(ผลการเรียน!$BC13=$GM$5,1,0)</f>
        <v>0</v>
      </c>
      <c r="GN14" s="446">
        <f>IF(ผลการเรียน!$BC13=$GN$5,1,0)</f>
        <v>0</v>
      </c>
      <c r="GO14" s="446">
        <f>IF(ผลการเรียน!$BC13=$GO$5,1,0)</f>
        <v>0</v>
      </c>
      <c r="GP14" s="446">
        <f>IF(ผลการเรียน!$BC13=$GP$5,1,0)</f>
        <v>0</v>
      </c>
      <c r="GQ14" s="446">
        <f>IF(ผลการเรียน!$BC13=$GQ$5,1,0)</f>
        <v>0</v>
      </c>
      <c r="GR14" s="446">
        <f>IF(ผลการเรียน!$BC13=$GR$5,1,0)</f>
        <v>0</v>
      </c>
      <c r="GS14" s="446">
        <f>IF(ผลการเรียน!$BC13=$GS$5,1,0)</f>
        <v>0</v>
      </c>
      <c r="GT14" s="446">
        <f>IF(ผลการเรียน!$BC13=$GT$5,1,0)</f>
        <v>0</v>
      </c>
      <c r="GU14" s="446">
        <f ca="1">IF(ผลการเรียน!$BS13=ลับ!$GU$5,1,0)</f>
        <v>0</v>
      </c>
      <c r="GV14" s="446">
        <f ca="1">IF(ผลการเรียน!$BS13=ลับ!$GV$5,1,0)</f>
        <v>0</v>
      </c>
      <c r="GW14" s="446">
        <f ca="1">IF(ผลการเรียน!$BS13=ลับ!$GW$5,1,0)</f>
        <v>0</v>
      </c>
      <c r="GX14" s="446">
        <f ca="1">IF(ผลการเรียน!$BS13=ลับ!$GX$5,1,0)</f>
        <v>0</v>
      </c>
      <c r="GY14" s="446">
        <f ca="1">IF(ผลการเรียน!$BJ13=ลับ!$GY$5,1,0)</f>
        <v>0</v>
      </c>
      <c r="GZ14" s="446">
        <f ca="1">IF(ผลการเรียน!$BJ13=ลับ!$GZ$5,1,0)</f>
        <v>0</v>
      </c>
      <c r="HA14" s="446">
        <f ca="1">IF(ผลการเรียน!$BJ13=ลับ!$HA$5,1,0)</f>
        <v>0</v>
      </c>
      <c r="HB14" s="446">
        <f ca="1">IF(ผลการเรียน!$BJ13=ลับ!$HB$5,1,0)</f>
        <v>0</v>
      </c>
      <c r="HC14" s="21">
        <f>IF(สรุปคะแนน!$Q14=3,1,0)</f>
        <v>0</v>
      </c>
      <c r="HD14" s="21">
        <f>IF(สรุปคะแนน!$Q14=2,1,0)</f>
        <v>0</v>
      </c>
      <c r="HE14" s="21">
        <f>IF(สรุปคะแนน!$Q14=1,1,0)</f>
        <v>0</v>
      </c>
      <c r="HF14" s="21">
        <f>IF(สรุปคะแนน!$Q14=0,1,0)</f>
        <v>1</v>
      </c>
      <c r="HG14" s="50"/>
      <c r="HH14" s="50"/>
      <c r="HI14" s="50"/>
      <c r="HJ14" s="50"/>
      <c r="HK14" s="50"/>
      <c r="HL14" s="50"/>
      <c r="HM14" s="50"/>
      <c r="HN14" s="50"/>
    </row>
    <row r="15" spans="1:222" ht="21">
      <c r="A15" s="28">
        <v>10</v>
      </c>
      <c r="B15" s="63">
        <f>IF(ลับ!B$3=0,0,IF(เวลาเรียน!G15="/",ลับ!B$3,0))</f>
        <v>0</v>
      </c>
      <c r="C15" s="63">
        <f>IF(ลับ!C$3=0,0,IF(เวลาเรียน!H15="/",ลับ!C$3,0))</f>
        <v>0</v>
      </c>
      <c r="D15" s="63">
        <f>IF(ลับ!D$3=0,0,IF(เวลาเรียน!I15="/",ลับ!D$3,0))</f>
        <v>0</v>
      </c>
      <c r="E15" s="63">
        <f>IF(ลับ!E$3=0,0,IF(เวลาเรียน!J15="/",ลับ!E$3,0))</f>
        <v>0</v>
      </c>
      <c r="F15" s="63">
        <f>IF(ลับ!F$3=0,0,IF(เวลาเรียน!K15="/",ลับ!F$3,0))</f>
        <v>0</v>
      </c>
      <c r="G15" s="63">
        <f>IF(ลับ!G$3=0,0,IF(เวลาเรียน!L15="/",ลับ!G$3,0))</f>
        <v>0</v>
      </c>
      <c r="H15" s="63">
        <f>IF(ลับ!H$3=0,0,IF(เวลาเรียน!M15="/",ลับ!H$3,0))</f>
        <v>0</v>
      </c>
      <c r="I15" s="63">
        <f>IF(ลับ!I$3=0,0,IF(เวลาเรียน!N15="/",ลับ!I$3,0))</f>
        <v>0</v>
      </c>
      <c r="J15" s="63">
        <f>IF(ลับ!J$3=0,0,IF(เวลาเรียน!O15="/",ลับ!J$3,0))</f>
        <v>0</v>
      </c>
      <c r="K15" s="63">
        <f>IF(ลับ!K$3=0,0,IF(เวลาเรียน!P15="/",ลับ!K$3,0))</f>
        <v>0</v>
      </c>
      <c r="L15" s="63">
        <f>IF(ลับ!L$3=0,0,IF(เวลาเรียน!Q15="/",ลับ!L$3,0))</f>
        <v>0</v>
      </c>
      <c r="M15" s="63">
        <f>IF(ลับ!M$3=0,0,IF(เวลาเรียน!R15="/",ลับ!M$3,0))</f>
        <v>0</v>
      </c>
      <c r="N15" s="63">
        <f>IF(ลับ!N$3=0,0,IF(เวลาเรียน!S15="/",ลับ!N$3,0))</f>
        <v>0</v>
      </c>
      <c r="O15" s="63">
        <f>IF(ลับ!O$3=0,0,IF(เวลาเรียน!T15="/",ลับ!O$3,0))</f>
        <v>0</v>
      </c>
      <c r="P15" s="63">
        <f>IF(ลับ!P$3=0,0,IF(เวลาเรียน!U15="/",ลับ!P$3,0))</f>
        <v>0</v>
      </c>
      <c r="Q15" s="63">
        <f>IF(ลับ!Q$3=0,0,IF(เวลาเรียน!V15="/",ลับ!Q$3,0))</f>
        <v>0</v>
      </c>
      <c r="R15" s="63">
        <f>IF(ลับ!R$3=0,0,IF(เวลาเรียน!W15="/",ลับ!R$3,0))</f>
        <v>0</v>
      </c>
      <c r="S15" s="63">
        <f>IF(ลับ!S$3=0,0,IF(เวลาเรียน!X15="/",ลับ!S$3,0))</f>
        <v>0</v>
      </c>
      <c r="T15" s="63">
        <f>IF(ลับ!T$3=0,0,IF(เวลาเรียน!Y15="/",ลับ!T$3,0))</f>
        <v>0</v>
      </c>
      <c r="U15" s="63">
        <f>IF(ลับ!U$3=0,0,IF(เวลาเรียน!Z15="/",ลับ!U$3,0))</f>
        <v>0</v>
      </c>
      <c r="V15" s="63">
        <f>IF(ลับ!V$3=0,0,IF(เวลาเรียน!AA15="/",ลับ!V$3,0))</f>
        <v>0</v>
      </c>
      <c r="W15" s="63">
        <f>IF(ลับ!W$3=0,0,IF(เวลาเรียน!AB15="/",ลับ!W$3,0))</f>
        <v>0</v>
      </c>
      <c r="X15" s="63">
        <f>IF(ลับ!X$3=0,0,IF(เวลาเรียน!AC15="/",ลับ!X$3,0))</f>
        <v>0</v>
      </c>
      <c r="Y15" s="63">
        <f>IF(ลับ!Y$3=0,0,IF(เวลาเรียน!AD15="/",ลับ!Y$3,0))</f>
        <v>0</v>
      </c>
      <c r="Z15" s="724">
        <f>IF(ลับ!Z$3=0,0,IF(เวลาเรียน!AE15="/",ลับ!Z$3,0))</f>
        <v>0</v>
      </c>
      <c r="AA15" s="63">
        <f>IF(ลับ!AA$3=0,0,IF(เวลาเรียน!AH15="/",ลับ!AA$3,0))</f>
        <v>0</v>
      </c>
      <c r="AB15" s="63">
        <f>IF(ลับ!AB$3=0,0,IF(เวลาเรียน!AI15="/",ลับ!AB$3,0))</f>
        <v>0</v>
      </c>
      <c r="AC15" s="63">
        <f>IF(ลับ!AC$3=0,0,IF(เวลาเรียน!AJ15="/",ลับ!AC$3,0))</f>
        <v>0</v>
      </c>
      <c r="AD15" s="63">
        <f>IF(ลับ!AD$3=0,0,IF(เวลาเรียน!AK15="/",ลับ!AD$3,0))</f>
        <v>0</v>
      </c>
      <c r="AE15" s="63">
        <f>IF(ลับ!AE$3=0,0,IF(เวลาเรียน!AL15="/",ลับ!AE$3,0))</f>
        <v>0</v>
      </c>
      <c r="AF15" s="63">
        <f>IF(ลับ!AF$3=0,0,IF(เวลาเรียน!AM15="/",ลับ!AF$3,0))</f>
        <v>0</v>
      </c>
      <c r="AG15" s="63">
        <f>IF(ลับ!AG$3=0,0,IF(เวลาเรียน!AN15="/",ลับ!AG$3,0))</f>
        <v>0</v>
      </c>
      <c r="AH15" s="63">
        <f>IF(ลับ!AH$3=0,0,IF(เวลาเรียน!AO15="/",ลับ!AH$3,0))</f>
        <v>0</v>
      </c>
      <c r="AI15" s="63">
        <f>IF(ลับ!AI$3=0,0,IF(เวลาเรียน!AP15="/",ลับ!AI$3,0))</f>
        <v>0</v>
      </c>
      <c r="AJ15" s="63">
        <f>IF(ลับ!AJ$3=0,0,IF(เวลาเรียน!AQ15="/",ลับ!AJ$3,0))</f>
        <v>0</v>
      </c>
      <c r="AK15" s="63">
        <f>IF(ลับ!AK$3=0,0,IF(เวลาเรียน!AR15="/",ลับ!AK$3,0))</f>
        <v>0</v>
      </c>
      <c r="AL15" s="63">
        <f>IF(ลับ!AL$3=0,0,IF(เวลาเรียน!AS15="/",ลับ!AL$3,0))</f>
        <v>0</v>
      </c>
      <c r="AM15" s="63">
        <f>IF(ลับ!AM$3=0,0,IF(เวลาเรียน!AT15="/",ลับ!AM$3,0))</f>
        <v>0</v>
      </c>
      <c r="AN15" s="63">
        <f>IF(ลับ!AN$3=0,0,IF(เวลาเรียน!AU15="/",ลับ!AN$3,0))</f>
        <v>0</v>
      </c>
      <c r="AO15" s="63">
        <f>IF(ลับ!AO$3=0,0,IF(เวลาเรียน!AV15="/",ลับ!AO$3,0))</f>
        <v>0</v>
      </c>
      <c r="AP15" s="63">
        <f>IF(ลับ!AP$3=0,0,IF(เวลาเรียน!AW15="/",ลับ!AP$3,0))</f>
        <v>0</v>
      </c>
      <c r="AQ15" s="63">
        <f>IF(ลับ!AQ$3=0,0,IF(เวลาเรียน!AX15="/",ลับ!AQ$3,0))</f>
        <v>0</v>
      </c>
      <c r="AR15" s="63">
        <f>IF(ลับ!AR$3=0,0,IF(เวลาเรียน!AY15="/",ลับ!AR$3,0))</f>
        <v>0</v>
      </c>
      <c r="AS15" s="63">
        <f>IF(ลับ!AS$3=0,0,IF(เวลาเรียน!AZ15="/",ลับ!AS$3,0))</f>
        <v>0</v>
      </c>
      <c r="AT15" s="63">
        <f>IF(ลับ!AT$3=0,0,IF(เวลาเรียน!BA15="/",ลับ!AT$3,0))</f>
        <v>0</v>
      </c>
      <c r="AU15" s="63">
        <f>IF(ลับ!AU$3=0,0,IF(เวลาเรียน!BB15="/",ลับ!AU$3,0))</f>
        <v>0</v>
      </c>
      <c r="AV15" s="63">
        <f>IF(ลับ!AV$3=0,0,IF(เวลาเรียน!BC15="/",ลับ!AV$3,0))</f>
        <v>0</v>
      </c>
      <c r="AW15" s="63">
        <f>IF(ลับ!AW$3=0,0,IF(เวลาเรียน!BD15="/",ลับ!AW$3,0))</f>
        <v>0</v>
      </c>
      <c r="AX15" s="63">
        <f>IF(ลับ!AX$3=0,0,IF(เวลาเรียน!BE15="/",ลับ!AX$3,0))</f>
        <v>0</v>
      </c>
      <c r="AY15" s="63">
        <f>IF(ลับ!AY$3=0,0,IF(เวลาเรียน!BF15="/",ลับ!AY$3,0))</f>
        <v>0</v>
      </c>
      <c r="AZ15" s="63">
        <f>IF(ลับ!AZ$3=0,0,IF(เวลาเรียน!BG15="/",ลับ!AZ$3,0))</f>
        <v>0</v>
      </c>
      <c r="BA15" s="63">
        <f>IF(ลับ!BA$3=0,0,IF(เวลาเรียน!BH15="/",ลับ!BA$3,0))</f>
        <v>0</v>
      </c>
      <c r="BB15" s="63">
        <f>IF(ลับ!BB$3=0,0,IF(เวลาเรียน!BI15="/",ลับ!BB$3,0))</f>
        <v>0</v>
      </c>
      <c r="BC15" s="63">
        <f>IF(ลับ!BC$3=0,0,IF(เวลาเรียน!BJ15="/",ลับ!BC$3,0))</f>
        <v>0</v>
      </c>
      <c r="BD15" s="63">
        <f>IF(ลับ!BD$3=0,0,IF(เวลาเรียน!BK15="/",ลับ!BD$3,0))</f>
        <v>0</v>
      </c>
      <c r="BE15" s="63">
        <f>IF(ลับ!BE$3=0,0,IF(เวลาเรียน!BL15="/",ลับ!BE$3,0))</f>
        <v>0</v>
      </c>
      <c r="BF15" s="63">
        <f>IF(ลับ!BF$3=0,0,IF(เวลาเรียน!BM15="/",ลับ!BF$3,0))</f>
        <v>0</v>
      </c>
      <c r="BG15" s="63">
        <f>IF(ลับ!BG$3=0,0,IF(เวลาเรียน!BN15="/",ลับ!BG$3,0))</f>
        <v>0</v>
      </c>
      <c r="BH15" s="63">
        <f>IF(ลับ!BH$3=0,0,IF(เวลาเรียน!BO15="/",ลับ!BH$3,0))</f>
        <v>0</v>
      </c>
      <c r="BI15" s="63">
        <f>IF(ลับ!BI$3=0,0,IF(เวลาเรียน!BP15="/",ลับ!BI$3,0))</f>
        <v>0</v>
      </c>
      <c r="BJ15" s="63">
        <f>IF(ลับ!BJ$3=0,0,IF(เวลาเรียน!BQ15="/",ลับ!BJ$3,0))</f>
        <v>0</v>
      </c>
      <c r="BK15" s="63">
        <f>IF(ลับ!BK$3=0,0,IF(เวลาเรียน!BR15="/",ลับ!BK$3,0))</f>
        <v>0</v>
      </c>
      <c r="BL15" s="63">
        <f>IF(ลับ!BL$3=0,0,IF(เวลาเรียน!BS15="/",ลับ!BL$3,0))</f>
        <v>0</v>
      </c>
      <c r="BM15" s="63">
        <f>IF(ลับ!BM$3=0,0,IF(เวลาเรียน!BT15="/",ลับ!BM$3,0))</f>
        <v>0</v>
      </c>
      <c r="BN15" s="63">
        <f>IF(ลับ!BN$3=0,0,IF(เวลาเรียน!BU15="/",ลับ!BN$3,0))</f>
        <v>0</v>
      </c>
      <c r="BO15" s="63">
        <f>IF(ลับ!BO$3=0,0,IF(เวลาเรียน!BV15="/",ลับ!BO$3,0))</f>
        <v>0</v>
      </c>
      <c r="BP15" s="63">
        <f>IF(ลับ!BP$3=0,0,IF(เวลาเรียน!BW15="/",ลับ!BP$3,0))</f>
        <v>0</v>
      </c>
      <c r="BQ15" s="63">
        <f>IF(ลับ!BQ$3=0,0,IF(เวลาเรียน!BX15="/",ลับ!BQ$3,0))</f>
        <v>0</v>
      </c>
      <c r="BR15" s="63">
        <f>IF(ลับ!BR$3=0,0,IF(เวลาเรียน!BY15="/",ลับ!BR$3,0))</f>
        <v>0</v>
      </c>
      <c r="BS15" s="724">
        <f>IF(ลับ!BS$3=0,0,IF(เวลาเรียน!BZ15="/",ลับ!BS$3,0))</f>
        <v>0</v>
      </c>
      <c r="BT15" s="63">
        <f>IF(ลับ!BT$3=0,0,IF(เวลาเรียน!CB15="/",ลับ!BT$3,0))</f>
        <v>0</v>
      </c>
      <c r="BU15" s="63">
        <f>IF(ลับ!BU$3=0,0,IF(เวลาเรียน!CC15="/",ลับ!BU$3,0))</f>
        <v>0</v>
      </c>
      <c r="BV15" s="63">
        <f>IF(ลับ!BV$3=0,0,IF(เวลาเรียน!CD15="/",ลับ!BV$3,0))</f>
        <v>0</v>
      </c>
      <c r="BW15" s="63">
        <f>IF(ลับ!BW$3=0,0,IF(เวลาเรียน!CE15="/",ลับ!BW$3,0))</f>
        <v>0</v>
      </c>
      <c r="BX15" s="63">
        <f>IF(ลับ!BX$3=0,0,IF(เวลาเรียน!CF15="/",ลับ!BX$3,0))</f>
        <v>0</v>
      </c>
      <c r="BY15" s="63">
        <f>IF(ลับ!BY$3=0,0,IF(เวลาเรียน!CG15="/",ลับ!BY$3,0))</f>
        <v>0</v>
      </c>
      <c r="BZ15" s="63">
        <f>IF(ลับ!BZ$3=0,0,IF(เวลาเรียน!CH15="/",ลับ!BZ$3,0))</f>
        <v>0</v>
      </c>
      <c r="CA15" s="63">
        <f>IF(ลับ!CA$3=0,0,IF(เวลาเรียน!CI15="/",ลับ!CA$3,0))</f>
        <v>0</v>
      </c>
      <c r="CB15" s="63">
        <f>IF(ลับ!CB$3=0,0,IF(เวลาเรียน!CJ15="/",ลับ!CB$3,0))</f>
        <v>0</v>
      </c>
      <c r="CC15" s="63">
        <f>IF(ลับ!CC$3=0,0,IF(เวลาเรียน!CK15="/",ลับ!CC$3,0))</f>
        <v>0</v>
      </c>
      <c r="CD15" s="63">
        <f>IF(ลับ!CD$3=0,0,IF(เวลาเรียน!CL15="/",ลับ!CD$3,0))</f>
        <v>0</v>
      </c>
      <c r="CE15" s="63">
        <f>IF(ลับ!CE$3=0,0,IF(เวลาเรียน!CM15="/",ลับ!CE$3,0))</f>
        <v>0</v>
      </c>
      <c r="CF15" s="63">
        <f>IF(ลับ!CF$3=0,0,IF(เวลาเรียน!CN15="/",ลับ!CF$3,0))</f>
        <v>0</v>
      </c>
      <c r="CG15" s="63">
        <f>IF(ลับ!CG$3=0,0,IF(เวลาเรียน!CO15="/",ลับ!CG$3,0))</f>
        <v>0</v>
      </c>
      <c r="CH15" s="63">
        <f>IF(ลับ!CH$3=0,0,IF(เวลาเรียน!CP15="/",ลับ!CH$3,0))</f>
        <v>0</v>
      </c>
      <c r="CI15" s="63">
        <f>IF(ลับ!CI$3=0,0,IF(เวลาเรียน!CQ15="/",ลับ!CI$3,0))</f>
        <v>0</v>
      </c>
      <c r="CJ15" s="63">
        <f>IF(ลับ!CJ$3=0,0,IF(เวลาเรียน!CR15="/",ลับ!CJ$3,0))</f>
        <v>0</v>
      </c>
      <c r="CK15" s="63">
        <f>IF(ลับ!CK$3=0,0,IF(เวลาเรียน!CS15="/",ลับ!CK$3,0))</f>
        <v>0</v>
      </c>
      <c r="CL15" s="63">
        <f>IF(ลับ!CL$3=0,0,IF(เวลาเรียน!CT15="/",ลับ!CL$3,0))</f>
        <v>0</v>
      </c>
      <c r="CM15" s="63">
        <f>IF(ลับ!CM$3=0,0,IF(เวลาเรียน!CU15="/",ลับ!CM$3,0))</f>
        <v>0</v>
      </c>
      <c r="CN15" s="63">
        <f>IF(ลับ!CN$3=0,0,IF(เวลาเรียน!CV15="/",ลับ!CN$3,0))</f>
        <v>0</v>
      </c>
      <c r="CO15" s="63">
        <f>IF(ลับ!CO$3=0,0,IF(เวลาเรียน!CW15="/",ลับ!CO$3,0))</f>
        <v>0</v>
      </c>
      <c r="CP15" s="63">
        <f>IF(ลับ!CP$3=0,0,IF(เวลาเรียน!CX15="/",ลับ!CP$3,0))</f>
        <v>0</v>
      </c>
      <c r="CQ15" s="63">
        <f>IF(ลับ!CQ$3=0,0,IF(เวลาเรียน!CY15="/",ลับ!CQ$3,0))</f>
        <v>0</v>
      </c>
      <c r="CR15" s="63">
        <f>IF(ลับ!CR$3=0,0,IF(เวลาเรียน!CZ15="/",ลับ!CR$3,0))</f>
        <v>0</v>
      </c>
      <c r="CS15" s="63">
        <f>IF(ลับ!CS$3=0,0,IF(เวลาเรียน!DA15="/",ลับ!CS$3,0))</f>
        <v>0</v>
      </c>
      <c r="CT15" s="63">
        <f>IF(ลับ!CT$3=0,0,IF(เวลาเรียน!DB15="/",ลับ!CT$3,0))</f>
        <v>0</v>
      </c>
      <c r="CU15" s="63">
        <f>IF(ลับ!CU$3=0,0,IF(เวลาเรียน!DC15="/",ลับ!CU$3,0))</f>
        <v>0</v>
      </c>
      <c r="CV15" s="63">
        <f>IF(ลับ!CV$3=0,0,IF(เวลาเรียน!DD15="/",ลับ!CV$3,0))</f>
        <v>0</v>
      </c>
      <c r="CW15" s="64">
        <f>IF(ลับ!CW$3=0,0,IF(เวลาเรียน!DE15="/",ลับ!CW$3,0))</f>
        <v>0</v>
      </c>
      <c r="CX15" s="84">
        <f t="shared" si="11"/>
        <v>0</v>
      </c>
      <c r="CZ15" s="15">
        <v>10</v>
      </c>
      <c r="DA15" s="15">
        <f>IF(ตัวชี้วัด!C15="ร",ตัวชี้วัด!C15,IF(ตัวชี้วัด!F15="ร",ตัวชี้วัด!F15,IF(ตัวชี้วัด!I15="ร",ตัวชี้วัด!I15,IF(ตัวชี้วัด!L15="ร",ตัวชี้วัด!L15,IF(ตัวชี้วัด!O15="ร",ตัวชี้วัด!O15,IF(ตัวชี้วัด!S15="ร",ตัวชี้วัด!S15,IF(ตัวชี้วัด!V15="ร",ตัวชี้วัด!V15,SUM(ตัวชี้วัด!C15,ตัวชี้วัด!F15,ตัวชี้วัด!I15,ตัวชี้วัด!L15,ตัวชี้วัด!O15,ตัวชี้วัด!S15,ตัวชี้วัด!V15))))))))</f>
        <v>0</v>
      </c>
      <c r="DB15" s="15">
        <f>IF(ตัวชี้วัด!Y15="ร",ตัวชี้วัด!Y15,IF(ตัวชี้วัด!AB15="ร",ตัวชี้วัด!AB15,IF(ตัวชี้วัด!AE15="ร",ตัวชี้วัด!AE15,IF(ตัวชี้วัด!AK15="ร",ตัวชี้วัด!AK15,IF(ตัวชี้วัด!AN15="ร",ตัวชี้วัด!AN15,IF(ตัวชี้วัด!AQ15="ร",ตัวชี้วัด!AQ15,IF(ตัวชี้วัด!AT15="ร",ตัวชี้วัด!AT15,SUM(ตัวชี้วัด!Y15,ตัวชี้วัด!AB15,ตัวชี้วัด!AE15,ตัวชี้วัด!AK15,ตัวชี้วัด!AN15,ตัวชี้วัด!AQ15,ตัวชี้วัด!AT15))))))))</f>
        <v>0</v>
      </c>
      <c r="DC15" s="15">
        <f>IF(ตัวชี้วัด!AW15="ร",ตัวชี้วัด!AW15,IF(ตัวชี้วัด!BA15="ร",ตัวชี้วัด!BA15,IF(ตัวชี้วัด!BD15="ร",ตัวชี้วัด!BD15,IF(ตัวชี้วัด!BG15="ร",ตัวชี้วัด!BG15,IF(ตัวชี้วัด!BJ15="ร",ตัวชี้วัด!BJ15,IF(ตัวชี้วัด!BM15="ร",ตัวชี้วัด!BM15,IF(ตัวชี้วัด!BS15="ร",ตัวชี้วัด!BS15,SUM(ตัวชี้วัด!AW15,ตัวชี้วัด!BA15,ตัวชี้วัด!BD15,ตัวชี้วัด!BG15,ตัวชี้วัด!BJ15,ตัวชี้วัด!BM15,ตัวชี้วัด!BS15))))))))</f>
        <v>0</v>
      </c>
      <c r="DD15" s="15">
        <f>IF(ตัวชี้วัด!BV15="ร",ตัวชี้วัด!BV15,IF(ตัวชี้วัด!BY15="ร",ตัวชี้วัด!BY15,IF(ตัวชี้วัด!CB15="ร",ตัวชี้วัด!CB15,IF(ตัวชี้วัด!CE15="ร",ตัวชี้วัด!CE15,IF(ตัวชี้วัด!CI15="ร",ตัวชี้วัด!CI15,IF(ตัวชี้วัด!CL15="ร",ตัวชี้วัด!CL15,IF(ตัวชี้วัด!CO15="ร",ตัวชี้วัด!CO15,SUM(ตัวชี้วัด!BV15,ตัวชี้วัด!BY15,ตัวชี้วัด!CB15,ตัวชี้วัด!CE15,ตัวชี้วัด!CI15,ตัวชี้วัด!CL15,ตัวชี้วัด!CO15))))))))</f>
        <v>0</v>
      </c>
      <c r="DE15" s="15">
        <f>IF(ตัวชี้วัด!CR15="ร",ตัวชี้วัด!CR15,IF(ตัวชี้วัด!CU15="ร",ตัวชี้วัด!CU15,IF(ตัวชี้วัด!DA15="ร",ตัวชี้วัด!DA15,IF(ตัวชี้วัด!DD15="ร",ตัวชี้วัด!DD15,IF(ตัวชี้วัด!DG15="ร",ตัวชี้วัด!DG15,IF(ตัวชี้วัด!DJ15="ร",ตัวชี้วัด!DJ15,IF(ตัวชี้วัด!DM15="ร",ตัวชี้วัด!DM15,SUM(ตัวชี้วัด!CR15,ตัวชี้วัด!CU15,ตัวชี้วัด!DA15,ตัวชี้วัด!DD15,ตัวชี้วัด!DG15,ตัวชี้วัด!DJ15,ตัวชี้วัด!DM15))))))))</f>
        <v>0</v>
      </c>
      <c r="DF15" s="15">
        <f>IF(ตัวชี้วัด!DQ15="ร",ตัวชี้วัด!DQ15,IF(ตัวชี้วัด!DT15="ร",ตัวชี้วัด!DT15,IF(ตัวชี้วัด!DW15="ร",ตัวชี้วัด!DW15,IF(ตัวชี้วัด!DZ15="ร",ตัวชี้วัด!DZ15,SUM(ตัวชี้วัด!DQ15,ตัวชี้วัด!DT15,ตัวชี้วัด!DW15,ตัวชี้วัด!DZ15)))))</f>
        <v>0</v>
      </c>
      <c r="DG15" s="83">
        <f t="shared" si="12"/>
        <v>0</v>
      </c>
      <c r="DH15" s="50"/>
      <c r="DI15" s="15">
        <f>IF(ตัวชี้วัด!D15="/",1,0)</f>
        <v>0</v>
      </c>
      <c r="DJ15" s="15">
        <f>IF(ตัวชี้วัด!G15="/",1,0)</f>
        <v>0</v>
      </c>
      <c r="DK15" s="15">
        <f>IF(ตัวชี้วัด!J15="/",1,0)</f>
        <v>0</v>
      </c>
      <c r="DL15" s="15">
        <f>IF(ตัวชี้วัด!M15="/",1,0)</f>
        <v>0</v>
      </c>
      <c r="DM15" s="15">
        <f>IF(ตัวชี้วัด!P15="/",1,0)</f>
        <v>0</v>
      </c>
      <c r="DN15" s="15">
        <f>IF(ตัวชี้วัด!T15="/",1,0)</f>
        <v>0</v>
      </c>
      <c r="DO15" s="15">
        <f>IF(ตัวชี้วัด!W15="/",1,0)</f>
        <v>0</v>
      </c>
      <c r="DP15" s="15">
        <f>IF(ตัวชี้วัด!Z15="/",1,0)</f>
        <v>0</v>
      </c>
      <c r="DQ15" s="15">
        <f>IF(ตัวชี้วัด!AC15="/",1,0)</f>
        <v>0</v>
      </c>
      <c r="DR15" s="15">
        <f>IF(ตัวชี้วัด!AF15="/",1,0)</f>
        <v>0</v>
      </c>
      <c r="DS15" s="15">
        <f>IF(ตัวชี้วัด!AL15="/",1,0)</f>
        <v>0</v>
      </c>
      <c r="DT15" s="15">
        <f>IF(ตัวชี้วัด!AO15="/",1,0)</f>
        <v>0</v>
      </c>
      <c r="DU15" s="15">
        <f>IF(ตัวชี้วัด!AR15="/",1,0)</f>
        <v>0</v>
      </c>
      <c r="DV15" s="15">
        <f>IF(ตัวชี้วัด!AU15="/",1,0)</f>
        <v>0</v>
      </c>
      <c r="DW15" s="15">
        <f>IF(ตัวชี้วัด!AX15="/",1,0)</f>
        <v>0</v>
      </c>
      <c r="DX15" s="15">
        <f>IF(ตัวชี้วัด!BB15="/",1,0)</f>
        <v>0</v>
      </c>
      <c r="DY15" s="15">
        <f>IF(ตัวชี้วัด!BE15="/",1,0)</f>
        <v>0</v>
      </c>
      <c r="DZ15" s="15">
        <f>IF(ตัวชี้วัด!BH15="/",1,0)</f>
        <v>0</v>
      </c>
      <c r="EA15" s="15">
        <f>IF(ตัวชี้วัด!BK15="/",1,0)</f>
        <v>0</v>
      </c>
      <c r="EB15" s="15">
        <f>IF(ตัวชี้วัด!BN15="/",1,0)</f>
        <v>0</v>
      </c>
      <c r="EC15" s="15">
        <f>IF(ตัวชี้วัด!BT15="/",1,0)</f>
        <v>0</v>
      </c>
      <c r="ED15" s="15">
        <f>IF(ตัวชี้วัด!BW15="/",1,0)</f>
        <v>0</v>
      </c>
      <c r="EE15" s="15">
        <f>IF(ตัวชี้วัด!BZ15="/",1,0)</f>
        <v>0</v>
      </c>
      <c r="EF15" s="15">
        <f>IF(ตัวชี้วัด!CC15="/",1,0)</f>
        <v>0</v>
      </c>
      <c r="EG15" s="15">
        <f>IF(ตัวชี้วัด!CF15="/",1,0)</f>
        <v>0</v>
      </c>
      <c r="EH15" s="15">
        <f>IF(ตัวชี้วัด!CJ15="/",1,0)</f>
        <v>0</v>
      </c>
      <c r="EI15" s="15">
        <f>IF(ตัวชี้วัด!CM15="/",1,0)</f>
        <v>0</v>
      </c>
      <c r="EJ15" s="15">
        <f>IF(ตัวชี้วัด!CP15="/",1,0)</f>
        <v>0</v>
      </c>
      <c r="EK15" s="15">
        <f>IF(ตัวชี้วัด!CS15="/",1,0)</f>
        <v>0</v>
      </c>
      <c r="EL15" s="15">
        <f>IF(ตัวชี้วัด!CV15="/",1,0)</f>
        <v>0</v>
      </c>
      <c r="EM15" s="15">
        <f>IF(ตัวชี้วัด!DB15="/",1,0)</f>
        <v>0</v>
      </c>
      <c r="EN15" s="15">
        <f>IF(ตัวชี้วัด!DE15="/",1,0)</f>
        <v>0</v>
      </c>
      <c r="EO15" s="15">
        <f>IF(ตัวชี้วัด!DH15="/",1,0)</f>
        <v>0</v>
      </c>
      <c r="EP15" s="15">
        <f>IF(ตัวชี้วัด!DK15="/",1,0)</f>
        <v>0</v>
      </c>
      <c r="EQ15" s="15">
        <f>IF(ตัวชี้วัด!DN15="/",1,0)</f>
        <v>0</v>
      </c>
      <c r="ER15" s="15">
        <f>IF(ตัวชี้วัด!DR15="/",1,0)</f>
        <v>0</v>
      </c>
      <c r="ES15" s="15">
        <f>IF(ตัวชี้วัด!DU15="/",1,0)</f>
        <v>0</v>
      </c>
      <c r="ET15" s="15">
        <f>IF(ตัวชี้วัด!DX15="/",1,0)</f>
        <v>0</v>
      </c>
      <c r="EU15" s="15">
        <f>IF(ตัวชี้วัด!EA15="/",1,0)</f>
        <v>0</v>
      </c>
      <c r="EV15" s="83">
        <f t="shared" si="3"/>
        <v>0</v>
      </c>
      <c r="EX15" s="15">
        <v>10</v>
      </c>
      <c r="EY15" s="15">
        <f>IF(คุณลักษณะ!B15&gt;1,2,IF(คุณลักษณะ!B15=1,1,0))</f>
        <v>0</v>
      </c>
      <c r="EZ15" s="15">
        <f>IF(คุณลักษณะ!C15&gt;1,2,IF(คุณลักษณะ!C15=1,1,0))</f>
        <v>0</v>
      </c>
      <c r="FA15" s="15">
        <f>IF(คุณลักษณะ!D15&gt;1,2,IF(คุณลักษณะ!D15=1,1,0))</f>
        <v>0</v>
      </c>
      <c r="FB15" s="15">
        <f>IF(คุณลักษณะ!E15&gt;1,2,IF(คุณลักษณะ!E15=1,1,0))</f>
        <v>0</v>
      </c>
      <c r="FC15" s="83">
        <f t="shared" si="4"/>
        <v>0</v>
      </c>
      <c r="FD15" s="15">
        <f>IF(คุณลักษณะ!G15&gt;1,2,IF(คุณลักษณะ!G15=1,1,0))</f>
        <v>0</v>
      </c>
      <c r="FE15" s="15">
        <f>IF(คุณลักษณะ!H15&gt;1,2,IF(คุณลักษณะ!H15=1,1,0))</f>
        <v>0</v>
      </c>
      <c r="FF15" s="83">
        <f t="shared" si="5"/>
        <v>0</v>
      </c>
      <c r="FG15" s="15">
        <f>IF(คุณลักษณะ!O15&gt;1,2,IF(คุณลักษณะ!O15=1,1,0))</f>
        <v>0</v>
      </c>
      <c r="FH15" s="15">
        <f>IF(คุณลักษณะ!P15&gt;1,2,IF(คุณลักษณะ!P15=1,1,0))</f>
        <v>0</v>
      </c>
      <c r="FI15" s="83">
        <f t="shared" si="6"/>
        <v>0</v>
      </c>
      <c r="FJ15" s="15">
        <f>IF(คุณลักษณะ!S15&gt;1,2,IF(คุณลักษณะ!S15=1,1,0))</f>
        <v>0</v>
      </c>
      <c r="FK15" s="15">
        <f>IF(คุณลักษณะ!T15&gt;1,2,IF(คุณลักษณะ!T15=1,1,0))</f>
        <v>0</v>
      </c>
      <c r="FL15" s="83">
        <f t="shared" si="7"/>
        <v>0</v>
      </c>
      <c r="FM15" s="15">
        <f>IF(คุณลักษณะ!V15&gt;1,2,IF(คุณลักษณะ!V15=1,1,0))</f>
        <v>0</v>
      </c>
      <c r="FN15" s="15">
        <f>IF(คุณลักษณะ!W15&gt;1,2,IF(คุณลักษณะ!W15=1,1,0))</f>
        <v>0</v>
      </c>
      <c r="FO15" s="83">
        <f t="shared" si="8"/>
        <v>0</v>
      </c>
      <c r="FP15" s="15">
        <f>IF(คุณลักษณะ!Y15&gt;1,2,IF(คุณลักษณะ!Y15=1,1,0))</f>
        <v>0</v>
      </c>
      <c r="FQ15" s="15">
        <f>IF(คุณลักษณะ!AC15&gt;1,2,IF(คุณลักษณะ!AC15=1,1,0))</f>
        <v>0</v>
      </c>
      <c r="FR15" s="15">
        <f>IF(คุณลักษณะ!AD15&gt;1,2,IF(คุณลักษณะ!AD15=1,1,0))</f>
        <v>0</v>
      </c>
      <c r="FS15" s="83">
        <f t="shared" si="9"/>
        <v>0</v>
      </c>
      <c r="FT15" s="15">
        <f>IF(คุณลักษณะ!AF15&gt;1,2,IF(คุณลักษณะ!AF15=1,1,0))</f>
        <v>0</v>
      </c>
      <c r="FU15" s="15">
        <f>IF(คุณลักษณะ!AG15&gt;1,2,IF(คุณลักษณะ!AG15=1,1,0))</f>
        <v>0</v>
      </c>
      <c r="FV15" s="83">
        <f t="shared" si="10"/>
        <v>0</v>
      </c>
      <c r="FW15" s="50"/>
      <c r="FX15" s="15">
        <f>IF(คุณลักษณะ!F15&gt;1,2,IF(คุณลักษณะ!F15=1,1,0))</f>
        <v>0</v>
      </c>
      <c r="FY15" s="15">
        <f>IF(คุณลักษณะ!I15&gt;1,2,IF(คุณลักษณะ!I15=1,1,0))</f>
        <v>0</v>
      </c>
      <c r="FZ15" s="15">
        <f>IF(คุณลักษณะ!N15&gt;1,2,IF(คุณลักษณะ!N15=1,1,0))</f>
        <v>0</v>
      </c>
      <c r="GA15" s="15">
        <f>IF(คุณลักษณะ!Q15&gt;1,2,IF(คุณลักษณะ!Q15=1,1,0))</f>
        <v>0</v>
      </c>
      <c r="GB15" s="15">
        <f>IF(คุณลักษณะ!U15&gt;1,2,IF(คุณลักษณะ!U15=1,1,0))</f>
        <v>0</v>
      </c>
      <c r="GC15" s="15">
        <f>IF(คุณลักษณะ!X15&gt;1,2,IF(คุณลักษณะ!X15=1,1,0))</f>
        <v>0</v>
      </c>
      <c r="GD15" s="15">
        <f>IF(คุณลักษณะ!AE15&gt;1,2,IF(คุณลักษณะ!AE15=1,1,0))</f>
        <v>0</v>
      </c>
      <c r="GE15" s="15">
        <f>IF(คุณลักษณะ!AH15&gt;1,2,IF(คุณลักษณะ!AH15=1,1,0))</f>
        <v>0</v>
      </c>
      <c r="GF15" s="87">
        <f t="shared" si="13"/>
        <v>0</v>
      </c>
      <c r="GG15" s="85">
        <f>IF(คุณลักษณะ!F15=0,0,IF(คุณลักษณะ!I15=0,0,IF(คุณลักษณะ!N15=0,0,IF(คุณลักษณะ!Q15=0,0,IF(คุณลักษณะ!U15=0,0,IF(คุณลักษณะ!X15=0,0,IF(คุณลักษณะ!AE15=0,0,IF(คุณลักษณะ!AH15=0,0,GF15))))))))</f>
        <v>0</v>
      </c>
      <c r="GI15" s="2">
        <v>10</v>
      </c>
      <c r="GJ15" s="21">
        <f>IF(เวลาเรียน!C15="",0,1)</f>
        <v>0</v>
      </c>
      <c r="GK15" s="446">
        <f>IF(ผลการเรียน!$BC14=$GK$5,1,0)</f>
        <v>0</v>
      </c>
      <c r="GL15" s="446">
        <f>IF(ผลการเรียน!$BC14=$GL$5,1,0)</f>
        <v>0</v>
      </c>
      <c r="GM15" s="446">
        <f>IF(ผลการเรียน!$BC14=$GM$5,1,0)</f>
        <v>0</v>
      </c>
      <c r="GN15" s="446">
        <f>IF(ผลการเรียน!$BC14=$GN$5,1,0)</f>
        <v>0</v>
      </c>
      <c r="GO15" s="446">
        <f>IF(ผลการเรียน!$BC14=$GO$5,1,0)</f>
        <v>0</v>
      </c>
      <c r="GP15" s="446">
        <f>IF(ผลการเรียน!$BC14=$GP$5,1,0)</f>
        <v>0</v>
      </c>
      <c r="GQ15" s="446">
        <f>IF(ผลการเรียน!$BC14=$GQ$5,1,0)</f>
        <v>0</v>
      </c>
      <c r="GR15" s="446">
        <f>IF(ผลการเรียน!$BC14=$GR$5,1,0)</f>
        <v>0</v>
      </c>
      <c r="GS15" s="446">
        <f>IF(ผลการเรียน!$BC14=$GS$5,1,0)</f>
        <v>0</v>
      </c>
      <c r="GT15" s="446">
        <f>IF(ผลการเรียน!$BC14=$GT$5,1,0)</f>
        <v>0</v>
      </c>
      <c r="GU15" s="446">
        <f ca="1">IF(ผลการเรียน!$BS14=ลับ!$GU$5,1,0)</f>
        <v>0</v>
      </c>
      <c r="GV15" s="446">
        <f ca="1">IF(ผลการเรียน!$BS14=ลับ!$GV$5,1,0)</f>
        <v>0</v>
      </c>
      <c r="GW15" s="446">
        <f ca="1">IF(ผลการเรียน!$BS14=ลับ!$GW$5,1,0)</f>
        <v>0</v>
      </c>
      <c r="GX15" s="446">
        <f ca="1">IF(ผลการเรียน!$BS14=ลับ!$GX$5,1,0)</f>
        <v>0</v>
      </c>
      <c r="GY15" s="446">
        <f ca="1">IF(ผลการเรียน!$BJ14=ลับ!$GY$5,1,0)</f>
        <v>0</v>
      </c>
      <c r="GZ15" s="446">
        <f ca="1">IF(ผลการเรียน!$BJ14=ลับ!$GZ$5,1,0)</f>
        <v>0</v>
      </c>
      <c r="HA15" s="446">
        <f ca="1">IF(ผลการเรียน!$BJ14=ลับ!$HA$5,1,0)</f>
        <v>0</v>
      </c>
      <c r="HB15" s="446">
        <f ca="1">IF(ผลการเรียน!$BJ14=ลับ!$HB$5,1,0)</f>
        <v>0</v>
      </c>
      <c r="HC15" s="21">
        <f>IF(สรุปคะแนน!$Q15=3,1,0)</f>
        <v>0</v>
      </c>
      <c r="HD15" s="21">
        <f>IF(สรุปคะแนน!$Q15=2,1,0)</f>
        <v>0</v>
      </c>
      <c r="HE15" s="21">
        <f>IF(สรุปคะแนน!$Q15=1,1,0)</f>
        <v>0</v>
      </c>
      <c r="HF15" s="21">
        <f>IF(สรุปคะแนน!$Q15=0,1,0)</f>
        <v>1</v>
      </c>
      <c r="HG15" s="50"/>
      <c r="HH15" s="50"/>
      <c r="HI15" s="50"/>
      <c r="HJ15" s="50"/>
      <c r="HK15" s="50"/>
      <c r="HL15" s="50"/>
      <c r="HM15" s="50"/>
      <c r="HN15" s="50"/>
    </row>
    <row r="16" spans="1:222" ht="21">
      <c r="A16" s="28">
        <v>11</v>
      </c>
      <c r="B16" s="63">
        <f>IF(ลับ!B$3=0,0,IF(เวลาเรียน!G16="/",ลับ!B$3,0))</f>
        <v>0</v>
      </c>
      <c r="C16" s="63">
        <f>IF(ลับ!C$3=0,0,IF(เวลาเรียน!H16="/",ลับ!C$3,0))</f>
        <v>0</v>
      </c>
      <c r="D16" s="63">
        <f>IF(ลับ!D$3=0,0,IF(เวลาเรียน!I16="/",ลับ!D$3,0))</f>
        <v>0</v>
      </c>
      <c r="E16" s="63">
        <f>IF(ลับ!E$3=0,0,IF(เวลาเรียน!J16="/",ลับ!E$3,0))</f>
        <v>0</v>
      </c>
      <c r="F16" s="63">
        <f>IF(ลับ!F$3=0,0,IF(เวลาเรียน!K16="/",ลับ!F$3,0))</f>
        <v>0</v>
      </c>
      <c r="G16" s="63">
        <f>IF(ลับ!G$3=0,0,IF(เวลาเรียน!L16="/",ลับ!G$3,0))</f>
        <v>0</v>
      </c>
      <c r="H16" s="63">
        <f>IF(ลับ!H$3=0,0,IF(เวลาเรียน!M16="/",ลับ!H$3,0))</f>
        <v>0</v>
      </c>
      <c r="I16" s="63">
        <f>IF(ลับ!I$3=0,0,IF(เวลาเรียน!N16="/",ลับ!I$3,0))</f>
        <v>0</v>
      </c>
      <c r="J16" s="63">
        <f>IF(ลับ!J$3=0,0,IF(เวลาเรียน!O16="/",ลับ!J$3,0))</f>
        <v>0</v>
      </c>
      <c r="K16" s="63">
        <f>IF(ลับ!K$3=0,0,IF(เวลาเรียน!P16="/",ลับ!K$3,0))</f>
        <v>0</v>
      </c>
      <c r="L16" s="63">
        <f>IF(ลับ!L$3=0,0,IF(เวลาเรียน!Q16="/",ลับ!L$3,0))</f>
        <v>0</v>
      </c>
      <c r="M16" s="63">
        <f>IF(ลับ!M$3=0,0,IF(เวลาเรียน!R16="/",ลับ!M$3,0))</f>
        <v>0</v>
      </c>
      <c r="N16" s="63">
        <f>IF(ลับ!N$3=0,0,IF(เวลาเรียน!S16="/",ลับ!N$3,0))</f>
        <v>0</v>
      </c>
      <c r="O16" s="63">
        <f>IF(ลับ!O$3=0,0,IF(เวลาเรียน!T16="/",ลับ!O$3,0))</f>
        <v>0</v>
      </c>
      <c r="P16" s="63">
        <f>IF(ลับ!P$3=0,0,IF(เวลาเรียน!U16="/",ลับ!P$3,0))</f>
        <v>0</v>
      </c>
      <c r="Q16" s="63">
        <f>IF(ลับ!Q$3=0,0,IF(เวลาเรียน!V16="/",ลับ!Q$3,0))</f>
        <v>0</v>
      </c>
      <c r="R16" s="63">
        <f>IF(ลับ!R$3=0,0,IF(เวลาเรียน!W16="/",ลับ!R$3,0))</f>
        <v>0</v>
      </c>
      <c r="S16" s="63">
        <f>IF(ลับ!S$3=0,0,IF(เวลาเรียน!X16="/",ลับ!S$3,0))</f>
        <v>0</v>
      </c>
      <c r="T16" s="63">
        <f>IF(ลับ!T$3=0,0,IF(เวลาเรียน!Y16="/",ลับ!T$3,0))</f>
        <v>0</v>
      </c>
      <c r="U16" s="63">
        <f>IF(ลับ!U$3=0,0,IF(เวลาเรียน!Z16="/",ลับ!U$3,0))</f>
        <v>0</v>
      </c>
      <c r="V16" s="63">
        <f>IF(ลับ!V$3=0,0,IF(เวลาเรียน!AA16="/",ลับ!V$3,0))</f>
        <v>0</v>
      </c>
      <c r="W16" s="63">
        <f>IF(ลับ!W$3=0,0,IF(เวลาเรียน!AB16="/",ลับ!W$3,0))</f>
        <v>0</v>
      </c>
      <c r="X16" s="63">
        <f>IF(ลับ!X$3=0,0,IF(เวลาเรียน!AC16="/",ลับ!X$3,0))</f>
        <v>0</v>
      </c>
      <c r="Y16" s="63">
        <f>IF(ลับ!Y$3=0,0,IF(เวลาเรียน!AD16="/",ลับ!Y$3,0))</f>
        <v>0</v>
      </c>
      <c r="Z16" s="724">
        <f>IF(ลับ!Z$3=0,0,IF(เวลาเรียน!AE16="/",ลับ!Z$3,0))</f>
        <v>0</v>
      </c>
      <c r="AA16" s="63">
        <f>IF(ลับ!AA$3=0,0,IF(เวลาเรียน!AH16="/",ลับ!AA$3,0))</f>
        <v>0</v>
      </c>
      <c r="AB16" s="63">
        <f>IF(ลับ!AB$3=0,0,IF(เวลาเรียน!AI16="/",ลับ!AB$3,0))</f>
        <v>0</v>
      </c>
      <c r="AC16" s="63">
        <f>IF(ลับ!AC$3=0,0,IF(เวลาเรียน!AJ16="/",ลับ!AC$3,0))</f>
        <v>0</v>
      </c>
      <c r="AD16" s="63">
        <f>IF(ลับ!AD$3=0,0,IF(เวลาเรียน!AK16="/",ลับ!AD$3,0))</f>
        <v>0</v>
      </c>
      <c r="AE16" s="63">
        <f>IF(ลับ!AE$3=0,0,IF(เวลาเรียน!AL16="/",ลับ!AE$3,0))</f>
        <v>0</v>
      </c>
      <c r="AF16" s="63">
        <f>IF(ลับ!AF$3=0,0,IF(เวลาเรียน!AM16="/",ลับ!AF$3,0))</f>
        <v>0</v>
      </c>
      <c r="AG16" s="63">
        <f>IF(ลับ!AG$3=0,0,IF(เวลาเรียน!AN16="/",ลับ!AG$3,0))</f>
        <v>0</v>
      </c>
      <c r="AH16" s="63">
        <f>IF(ลับ!AH$3=0,0,IF(เวลาเรียน!AO16="/",ลับ!AH$3,0))</f>
        <v>0</v>
      </c>
      <c r="AI16" s="63">
        <f>IF(ลับ!AI$3=0,0,IF(เวลาเรียน!AP16="/",ลับ!AI$3,0))</f>
        <v>0</v>
      </c>
      <c r="AJ16" s="63">
        <f>IF(ลับ!AJ$3=0,0,IF(เวลาเรียน!AQ16="/",ลับ!AJ$3,0))</f>
        <v>0</v>
      </c>
      <c r="AK16" s="63">
        <f>IF(ลับ!AK$3=0,0,IF(เวลาเรียน!AR16="/",ลับ!AK$3,0))</f>
        <v>0</v>
      </c>
      <c r="AL16" s="63">
        <f>IF(ลับ!AL$3=0,0,IF(เวลาเรียน!AS16="/",ลับ!AL$3,0))</f>
        <v>0</v>
      </c>
      <c r="AM16" s="63">
        <f>IF(ลับ!AM$3=0,0,IF(เวลาเรียน!AT16="/",ลับ!AM$3,0))</f>
        <v>0</v>
      </c>
      <c r="AN16" s="63">
        <f>IF(ลับ!AN$3=0,0,IF(เวลาเรียน!AU16="/",ลับ!AN$3,0))</f>
        <v>0</v>
      </c>
      <c r="AO16" s="63">
        <f>IF(ลับ!AO$3=0,0,IF(เวลาเรียน!AV16="/",ลับ!AO$3,0))</f>
        <v>0</v>
      </c>
      <c r="AP16" s="63">
        <f>IF(ลับ!AP$3=0,0,IF(เวลาเรียน!AW16="/",ลับ!AP$3,0))</f>
        <v>0</v>
      </c>
      <c r="AQ16" s="63">
        <f>IF(ลับ!AQ$3=0,0,IF(เวลาเรียน!AX16="/",ลับ!AQ$3,0))</f>
        <v>0</v>
      </c>
      <c r="AR16" s="63">
        <f>IF(ลับ!AR$3=0,0,IF(เวลาเรียน!AY16="/",ลับ!AR$3,0))</f>
        <v>0</v>
      </c>
      <c r="AS16" s="63">
        <f>IF(ลับ!AS$3=0,0,IF(เวลาเรียน!AZ16="/",ลับ!AS$3,0))</f>
        <v>0</v>
      </c>
      <c r="AT16" s="63">
        <f>IF(ลับ!AT$3=0,0,IF(เวลาเรียน!BA16="/",ลับ!AT$3,0))</f>
        <v>0</v>
      </c>
      <c r="AU16" s="63">
        <f>IF(ลับ!AU$3=0,0,IF(เวลาเรียน!BB16="/",ลับ!AU$3,0))</f>
        <v>0</v>
      </c>
      <c r="AV16" s="63">
        <f>IF(ลับ!AV$3=0,0,IF(เวลาเรียน!BC16="/",ลับ!AV$3,0))</f>
        <v>0</v>
      </c>
      <c r="AW16" s="63">
        <f>IF(ลับ!AW$3=0,0,IF(เวลาเรียน!BD16="/",ลับ!AW$3,0))</f>
        <v>0</v>
      </c>
      <c r="AX16" s="63">
        <f>IF(ลับ!AX$3=0,0,IF(เวลาเรียน!BE16="/",ลับ!AX$3,0))</f>
        <v>0</v>
      </c>
      <c r="AY16" s="63">
        <f>IF(ลับ!AY$3=0,0,IF(เวลาเรียน!BF16="/",ลับ!AY$3,0))</f>
        <v>0</v>
      </c>
      <c r="AZ16" s="63">
        <f>IF(ลับ!AZ$3=0,0,IF(เวลาเรียน!BG16="/",ลับ!AZ$3,0))</f>
        <v>0</v>
      </c>
      <c r="BA16" s="63">
        <f>IF(ลับ!BA$3=0,0,IF(เวลาเรียน!BH16="/",ลับ!BA$3,0))</f>
        <v>0</v>
      </c>
      <c r="BB16" s="63">
        <f>IF(ลับ!BB$3=0,0,IF(เวลาเรียน!BI16="/",ลับ!BB$3,0))</f>
        <v>0</v>
      </c>
      <c r="BC16" s="63">
        <f>IF(ลับ!BC$3=0,0,IF(เวลาเรียน!BJ16="/",ลับ!BC$3,0))</f>
        <v>0</v>
      </c>
      <c r="BD16" s="63">
        <f>IF(ลับ!BD$3=0,0,IF(เวลาเรียน!BK16="/",ลับ!BD$3,0))</f>
        <v>0</v>
      </c>
      <c r="BE16" s="63">
        <f>IF(ลับ!BE$3=0,0,IF(เวลาเรียน!BL16="/",ลับ!BE$3,0))</f>
        <v>0</v>
      </c>
      <c r="BF16" s="63">
        <f>IF(ลับ!BF$3=0,0,IF(เวลาเรียน!BM16="/",ลับ!BF$3,0))</f>
        <v>0</v>
      </c>
      <c r="BG16" s="63">
        <f>IF(ลับ!BG$3=0,0,IF(เวลาเรียน!BN16="/",ลับ!BG$3,0))</f>
        <v>0</v>
      </c>
      <c r="BH16" s="63">
        <f>IF(ลับ!BH$3=0,0,IF(เวลาเรียน!BO16="/",ลับ!BH$3,0))</f>
        <v>0</v>
      </c>
      <c r="BI16" s="63">
        <f>IF(ลับ!BI$3=0,0,IF(เวลาเรียน!BP16="/",ลับ!BI$3,0))</f>
        <v>0</v>
      </c>
      <c r="BJ16" s="63">
        <f>IF(ลับ!BJ$3=0,0,IF(เวลาเรียน!BQ16="/",ลับ!BJ$3,0))</f>
        <v>0</v>
      </c>
      <c r="BK16" s="63">
        <f>IF(ลับ!BK$3=0,0,IF(เวลาเรียน!BR16="/",ลับ!BK$3,0))</f>
        <v>0</v>
      </c>
      <c r="BL16" s="63">
        <f>IF(ลับ!BL$3=0,0,IF(เวลาเรียน!BS16="/",ลับ!BL$3,0))</f>
        <v>0</v>
      </c>
      <c r="BM16" s="63">
        <f>IF(ลับ!BM$3=0,0,IF(เวลาเรียน!BT16="/",ลับ!BM$3,0))</f>
        <v>0</v>
      </c>
      <c r="BN16" s="63">
        <f>IF(ลับ!BN$3=0,0,IF(เวลาเรียน!BU16="/",ลับ!BN$3,0))</f>
        <v>0</v>
      </c>
      <c r="BO16" s="63">
        <f>IF(ลับ!BO$3=0,0,IF(เวลาเรียน!BV16="/",ลับ!BO$3,0))</f>
        <v>0</v>
      </c>
      <c r="BP16" s="63">
        <f>IF(ลับ!BP$3=0,0,IF(เวลาเรียน!BW16="/",ลับ!BP$3,0))</f>
        <v>0</v>
      </c>
      <c r="BQ16" s="63">
        <f>IF(ลับ!BQ$3=0,0,IF(เวลาเรียน!BX16="/",ลับ!BQ$3,0))</f>
        <v>0</v>
      </c>
      <c r="BR16" s="63">
        <f>IF(ลับ!BR$3=0,0,IF(เวลาเรียน!BY16="/",ลับ!BR$3,0))</f>
        <v>0</v>
      </c>
      <c r="BS16" s="724">
        <f>IF(ลับ!BS$3=0,0,IF(เวลาเรียน!BZ16="/",ลับ!BS$3,0))</f>
        <v>0</v>
      </c>
      <c r="BT16" s="63">
        <f>IF(ลับ!BT$3=0,0,IF(เวลาเรียน!CB16="/",ลับ!BT$3,0))</f>
        <v>0</v>
      </c>
      <c r="BU16" s="63">
        <f>IF(ลับ!BU$3=0,0,IF(เวลาเรียน!CC16="/",ลับ!BU$3,0))</f>
        <v>0</v>
      </c>
      <c r="BV16" s="63">
        <f>IF(ลับ!BV$3=0,0,IF(เวลาเรียน!CD16="/",ลับ!BV$3,0))</f>
        <v>0</v>
      </c>
      <c r="BW16" s="63">
        <f>IF(ลับ!BW$3=0,0,IF(เวลาเรียน!CE16="/",ลับ!BW$3,0))</f>
        <v>0</v>
      </c>
      <c r="BX16" s="63">
        <f>IF(ลับ!BX$3=0,0,IF(เวลาเรียน!CF16="/",ลับ!BX$3,0))</f>
        <v>0</v>
      </c>
      <c r="BY16" s="63">
        <f>IF(ลับ!BY$3=0,0,IF(เวลาเรียน!CG16="/",ลับ!BY$3,0))</f>
        <v>0</v>
      </c>
      <c r="BZ16" s="63">
        <f>IF(ลับ!BZ$3=0,0,IF(เวลาเรียน!CH16="/",ลับ!BZ$3,0))</f>
        <v>0</v>
      </c>
      <c r="CA16" s="63">
        <f>IF(ลับ!CA$3=0,0,IF(เวลาเรียน!CI16="/",ลับ!CA$3,0))</f>
        <v>0</v>
      </c>
      <c r="CB16" s="63">
        <f>IF(ลับ!CB$3=0,0,IF(เวลาเรียน!CJ16="/",ลับ!CB$3,0))</f>
        <v>0</v>
      </c>
      <c r="CC16" s="63">
        <f>IF(ลับ!CC$3=0,0,IF(เวลาเรียน!CK16="/",ลับ!CC$3,0))</f>
        <v>0</v>
      </c>
      <c r="CD16" s="63">
        <f>IF(ลับ!CD$3=0,0,IF(เวลาเรียน!CL16="/",ลับ!CD$3,0))</f>
        <v>0</v>
      </c>
      <c r="CE16" s="63">
        <f>IF(ลับ!CE$3=0,0,IF(เวลาเรียน!CM16="/",ลับ!CE$3,0))</f>
        <v>0</v>
      </c>
      <c r="CF16" s="63">
        <f>IF(ลับ!CF$3=0,0,IF(เวลาเรียน!CN16="/",ลับ!CF$3,0))</f>
        <v>0</v>
      </c>
      <c r="CG16" s="63">
        <f>IF(ลับ!CG$3=0,0,IF(เวลาเรียน!CO16="/",ลับ!CG$3,0))</f>
        <v>0</v>
      </c>
      <c r="CH16" s="63">
        <f>IF(ลับ!CH$3=0,0,IF(เวลาเรียน!CP16="/",ลับ!CH$3,0))</f>
        <v>0</v>
      </c>
      <c r="CI16" s="63">
        <f>IF(ลับ!CI$3=0,0,IF(เวลาเรียน!CQ16="/",ลับ!CI$3,0))</f>
        <v>0</v>
      </c>
      <c r="CJ16" s="63">
        <f>IF(ลับ!CJ$3=0,0,IF(เวลาเรียน!CR16="/",ลับ!CJ$3,0))</f>
        <v>0</v>
      </c>
      <c r="CK16" s="63">
        <f>IF(ลับ!CK$3=0,0,IF(เวลาเรียน!CS16="/",ลับ!CK$3,0))</f>
        <v>0</v>
      </c>
      <c r="CL16" s="63">
        <f>IF(ลับ!CL$3=0,0,IF(เวลาเรียน!CT16="/",ลับ!CL$3,0))</f>
        <v>0</v>
      </c>
      <c r="CM16" s="63">
        <f>IF(ลับ!CM$3=0,0,IF(เวลาเรียน!CU16="/",ลับ!CM$3,0))</f>
        <v>0</v>
      </c>
      <c r="CN16" s="63">
        <f>IF(ลับ!CN$3=0,0,IF(เวลาเรียน!CV16="/",ลับ!CN$3,0))</f>
        <v>0</v>
      </c>
      <c r="CO16" s="63">
        <f>IF(ลับ!CO$3=0,0,IF(เวลาเรียน!CW16="/",ลับ!CO$3,0))</f>
        <v>0</v>
      </c>
      <c r="CP16" s="63">
        <f>IF(ลับ!CP$3=0,0,IF(เวลาเรียน!CX16="/",ลับ!CP$3,0))</f>
        <v>0</v>
      </c>
      <c r="CQ16" s="63">
        <f>IF(ลับ!CQ$3=0,0,IF(เวลาเรียน!CY16="/",ลับ!CQ$3,0))</f>
        <v>0</v>
      </c>
      <c r="CR16" s="63">
        <f>IF(ลับ!CR$3=0,0,IF(เวลาเรียน!CZ16="/",ลับ!CR$3,0))</f>
        <v>0</v>
      </c>
      <c r="CS16" s="63">
        <f>IF(ลับ!CS$3=0,0,IF(เวลาเรียน!DA16="/",ลับ!CS$3,0))</f>
        <v>0</v>
      </c>
      <c r="CT16" s="63">
        <f>IF(ลับ!CT$3=0,0,IF(เวลาเรียน!DB16="/",ลับ!CT$3,0))</f>
        <v>0</v>
      </c>
      <c r="CU16" s="63">
        <f>IF(ลับ!CU$3=0,0,IF(เวลาเรียน!DC16="/",ลับ!CU$3,0))</f>
        <v>0</v>
      </c>
      <c r="CV16" s="63">
        <f>IF(ลับ!CV$3=0,0,IF(เวลาเรียน!DD16="/",ลับ!CV$3,0))</f>
        <v>0</v>
      </c>
      <c r="CW16" s="64">
        <f>IF(ลับ!CW$3=0,0,IF(เวลาเรียน!DE16="/",ลับ!CW$3,0))</f>
        <v>0</v>
      </c>
      <c r="CX16" s="84">
        <f t="shared" si="11"/>
        <v>0</v>
      </c>
      <c r="CZ16" s="15">
        <v>11</v>
      </c>
      <c r="DA16" s="15">
        <f>IF(ตัวชี้วัด!C16="ร",ตัวชี้วัด!C16,IF(ตัวชี้วัด!F16="ร",ตัวชี้วัด!F16,IF(ตัวชี้วัด!I16="ร",ตัวชี้วัด!I16,IF(ตัวชี้วัด!L16="ร",ตัวชี้วัด!L16,IF(ตัวชี้วัด!O16="ร",ตัวชี้วัด!O16,IF(ตัวชี้วัด!S16="ร",ตัวชี้วัด!S16,IF(ตัวชี้วัด!V16="ร",ตัวชี้วัด!V16,SUM(ตัวชี้วัด!C16,ตัวชี้วัด!F16,ตัวชี้วัด!I16,ตัวชี้วัด!L16,ตัวชี้วัด!O16,ตัวชี้วัด!S16,ตัวชี้วัด!V16))))))))</f>
        <v>0</v>
      </c>
      <c r="DB16" s="15">
        <f>IF(ตัวชี้วัด!Y16="ร",ตัวชี้วัด!Y16,IF(ตัวชี้วัด!AB16="ร",ตัวชี้วัด!AB16,IF(ตัวชี้วัด!AE16="ร",ตัวชี้วัด!AE16,IF(ตัวชี้วัด!AK16="ร",ตัวชี้วัด!AK16,IF(ตัวชี้วัด!AN16="ร",ตัวชี้วัด!AN16,IF(ตัวชี้วัด!AQ16="ร",ตัวชี้วัด!AQ16,IF(ตัวชี้วัด!AT16="ร",ตัวชี้วัด!AT16,SUM(ตัวชี้วัด!Y16,ตัวชี้วัด!AB16,ตัวชี้วัด!AE16,ตัวชี้วัด!AK16,ตัวชี้วัด!AN16,ตัวชี้วัด!AQ16,ตัวชี้วัด!AT16))))))))</f>
        <v>0</v>
      </c>
      <c r="DC16" s="15">
        <f>IF(ตัวชี้วัด!AW16="ร",ตัวชี้วัด!AW16,IF(ตัวชี้วัด!BA16="ร",ตัวชี้วัด!BA16,IF(ตัวชี้วัด!BD16="ร",ตัวชี้วัด!BD16,IF(ตัวชี้วัด!BG16="ร",ตัวชี้วัด!BG16,IF(ตัวชี้วัด!BJ16="ร",ตัวชี้วัด!BJ16,IF(ตัวชี้วัด!BM16="ร",ตัวชี้วัด!BM16,IF(ตัวชี้วัด!BS16="ร",ตัวชี้วัด!BS16,SUM(ตัวชี้วัด!AW16,ตัวชี้วัด!BA16,ตัวชี้วัด!BD16,ตัวชี้วัด!BG16,ตัวชี้วัด!BJ16,ตัวชี้วัด!BM16,ตัวชี้วัด!BS16))))))))</f>
        <v>0</v>
      </c>
      <c r="DD16" s="15">
        <f>IF(ตัวชี้วัด!BV16="ร",ตัวชี้วัด!BV16,IF(ตัวชี้วัด!BY16="ร",ตัวชี้วัด!BY16,IF(ตัวชี้วัด!CB16="ร",ตัวชี้วัด!CB16,IF(ตัวชี้วัด!CE16="ร",ตัวชี้วัด!CE16,IF(ตัวชี้วัด!CI16="ร",ตัวชี้วัด!CI16,IF(ตัวชี้วัด!CL16="ร",ตัวชี้วัด!CL16,IF(ตัวชี้วัด!CO16="ร",ตัวชี้วัด!CO16,SUM(ตัวชี้วัด!BV16,ตัวชี้วัด!BY16,ตัวชี้วัด!CB16,ตัวชี้วัด!CE16,ตัวชี้วัด!CI16,ตัวชี้วัด!CL16,ตัวชี้วัด!CO16))))))))</f>
        <v>0</v>
      </c>
      <c r="DE16" s="15">
        <f>IF(ตัวชี้วัด!CR16="ร",ตัวชี้วัด!CR16,IF(ตัวชี้วัด!CU16="ร",ตัวชี้วัด!CU16,IF(ตัวชี้วัด!DA16="ร",ตัวชี้วัด!DA16,IF(ตัวชี้วัด!DD16="ร",ตัวชี้วัด!DD16,IF(ตัวชี้วัด!DG16="ร",ตัวชี้วัด!DG16,IF(ตัวชี้วัด!DJ16="ร",ตัวชี้วัด!DJ16,IF(ตัวชี้วัด!DM16="ร",ตัวชี้วัด!DM16,SUM(ตัวชี้วัด!CR16,ตัวชี้วัด!CU16,ตัวชี้วัด!DA16,ตัวชี้วัด!DD16,ตัวชี้วัด!DG16,ตัวชี้วัด!DJ16,ตัวชี้วัด!DM16))))))))</f>
        <v>0</v>
      </c>
      <c r="DF16" s="15">
        <f>IF(ตัวชี้วัด!DQ16="ร",ตัวชี้วัด!DQ16,IF(ตัวชี้วัด!DT16="ร",ตัวชี้วัด!DT16,IF(ตัวชี้วัด!DW16="ร",ตัวชี้วัด!DW16,IF(ตัวชี้วัด!DZ16="ร",ตัวชี้วัด!DZ16,SUM(ตัวชี้วัด!DQ16,ตัวชี้วัด!DT16,ตัวชี้วัด!DW16,ตัวชี้วัด!DZ16)))))</f>
        <v>0</v>
      </c>
      <c r="DG16" s="83">
        <f t="shared" si="12"/>
        <v>0</v>
      </c>
      <c r="DH16" s="50"/>
      <c r="DI16" s="15">
        <f>IF(ตัวชี้วัด!D16="/",1,0)</f>
        <v>0</v>
      </c>
      <c r="DJ16" s="15">
        <f>IF(ตัวชี้วัด!G16="/",1,0)</f>
        <v>0</v>
      </c>
      <c r="DK16" s="15">
        <f>IF(ตัวชี้วัด!J16="/",1,0)</f>
        <v>0</v>
      </c>
      <c r="DL16" s="15">
        <f>IF(ตัวชี้วัด!M16="/",1,0)</f>
        <v>0</v>
      </c>
      <c r="DM16" s="15">
        <f>IF(ตัวชี้วัด!P16="/",1,0)</f>
        <v>0</v>
      </c>
      <c r="DN16" s="15">
        <f>IF(ตัวชี้วัด!T16="/",1,0)</f>
        <v>0</v>
      </c>
      <c r="DO16" s="15">
        <f>IF(ตัวชี้วัด!W16="/",1,0)</f>
        <v>0</v>
      </c>
      <c r="DP16" s="15">
        <f>IF(ตัวชี้วัด!Z16="/",1,0)</f>
        <v>0</v>
      </c>
      <c r="DQ16" s="15">
        <f>IF(ตัวชี้วัด!AC16="/",1,0)</f>
        <v>0</v>
      </c>
      <c r="DR16" s="15">
        <f>IF(ตัวชี้วัด!AF16="/",1,0)</f>
        <v>0</v>
      </c>
      <c r="DS16" s="15">
        <f>IF(ตัวชี้วัด!AL16="/",1,0)</f>
        <v>0</v>
      </c>
      <c r="DT16" s="15">
        <f>IF(ตัวชี้วัด!AO16="/",1,0)</f>
        <v>0</v>
      </c>
      <c r="DU16" s="15">
        <f>IF(ตัวชี้วัด!AR16="/",1,0)</f>
        <v>0</v>
      </c>
      <c r="DV16" s="15">
        <f>IF(ตัวชี้วัด!AU16="/",1,0)</f>
        <v>0</v>
      </c>
      <c r="DW16" s="15">
        <f>IF(ตัวชี้วัด!AX16="/",1,0)</f>
        <v>0</v>
      </c>
      <c r="DX16" s="15">
        <f>IF(ตัวชี้วัด!BB16="/",1,0)</f>
        <v>0</v>
      </c>
      <c r="DY16" s="15">
        <f>IF(ตัวชี้วัด!BE16="/",1,0)</f>
        <v>0</v>
      </c>
      <c r="DZ16" s="15">
        <f>IF(ตัวชี้วัด!BH16="/",1,0)</f>
        <v>0</v>
      </c>
      <c r="EA16" s="15">
        <f>IF(ตัวชี้วัด!BK16="/",1,0)</f>
        <v>0</v>
      </c>
      <c r="EB16" s="15">
        <f>IF(ตัวชี้วัด!BN16="/",1,0)</f>
        <v>0</v>
      </c>
      <c r="EC16" s="15">
        <f>IF(ตัวชี้วัด!BT16="/",1,0)</f>
        <v>0</v>
      </c>
      <c r="ED16" s="15">
        <f>IF(ตัวชี้วัด!BW16="/",1,0)</f>
        <v>0</v>
      </c>
      <c r="EE16" s="15">
        <f>IF(ตัวชี้วัด!BZ16="/",1,0)</f>
        <v>0</v>
      </c>
      <c r="EF16" s="15">
        <f>IF(ตัวชี้วัด!CC16="/",1,0)</f>
        <v>0</v>
      </c>
      <c r="EG16" s="15">
        <f>IF(ตัวชี้วัด!CF16="/",1,0)</f>
        <v>0</v>
      </c>
      <c r="EH16" s="15">
        <f>IF(ตัวชี้วัด!CJ16="/",1,0)</f>
        <v>0</v>
      </c>
      <c r="EI16" s="15">
        <f>IF(ตัวชี้วัด!CM16="/",1,0)</f>
        <v>0</v>
      </c>
      <c r="EJ16" s="15">
        <f>IF(ตัวชี้วัด!CP16="/",1,0)</f>
        <v>0</v>
      </c>
      <c r="EK16" s="15">
        <f>IF(ตัวชี้วัด!CS16="/",1,0)</f>
        <v>0</v>
      </c>
      <c r="EL16" s="15">
        <f>IF(ตัวชี้วัด!CV16="/",1,0)</f>
        <v>0</v>
      </c>
      <c r="EM16" s="15">
        <f>IF(ตัวชี้วัด!DB16="/",1,0)</f>
        <v>0</v>
      </c>
      <c r="EN16" s="15">
        <f>IF(ตัวชี้วัด!DE16="/",1,0)</f>
        <v>0</v>
      </c>
      <c r="EO16" s="15">
        <f>IF(ตัวชี้วัด!DH16="/",1,0)</f>
        <v>0</v>
      </c>
      <c r="EP16" s="15">
        <f>IF(ตัวชี้วัด!DK16="/",1,0)</f>
        <v>0</v>
      </c>
      <c r="EQ16" s="15">
        <f>IF(ตัวชี้วัด!DN16="/",1,0)</f>
        <v>0</v>
      </c>
      <c r="ER16" s="15">
        <f>IF(ตัวชี้วัด!DR16="/",1,0)</f>
        <v>0</v>
      </c>
      <c r="ES16" s="15">
        <f>IF(ตัวชี้วัด!DU16="/",1,0)</f>
        <v>0</v>
      </c>
      <c r="ET16" s="15">
        <f>IF(ตัวชี้วัด!DX16="/",1,0)</f>
        <v>0</v>
      </c>
      <c r="EU16" s="15">
        <f>IF(ตัวชี้วัด!EA16="/",1,0)</f>
        <v>0</v>
      </c>
      <c r="EV16" s="83">
        <f t="shared" si="3"/>
        <v>0</v>
      </c>
      <c r="EX16" s="15">
        <v>11</v>
      </c>
      <c r="EY16" s="15">
        <f>IF(คุณลักษณะ!B16&gt;1,2,IF(คุณลักษณะ!B16=1,1,0))</f>
        <v>0</v>
      </c>
      <c r="EZ16" s="15">
        <f>IF(คุณลักษณะ!C16&gt;1,2,IF(คุณลักษณะ!C16=1,1,0))</f>
        <v>0</v>
      </c>
      <c r="FA16" s="15">
        <f>IF(คุณลักษณะ!D16&gt;1,2,IF(คุณลักษณะ!D16=1,1,0))</f>
        <v>0</v>
      </c>
      <c r="FB16" s="15">
        <f>IF(คุณลักษณะ!E16&gt;1,2,IF(คุณลักษณะ!E16=1,1,0))</f>
        <v>0</v>
      </c>
      <c r="FC16" s="83">
        <f t="shared" si="4"/>
        <v>0</v>
      </c>
      <c r="FD16" s="15">
        <f>IF(คุณลักษณะ!G16&gt;1,2,IF(คุณลักษณะ!G16=1,1,0))</f>
        <v>0</v>
      </c>
      <c r="FE16" s="15">
        <f>IF(คุณลักษณะ!H16&gt;1,2,IF(คุณลักษณะ!H16=1,1,0))</f>
        <v>0</v>
      </c>
      <c r="FF16" s="83">
        <f t="shared" si="5"/>
        <v>0</v>
      </c>
      <c r="FG16" s="15">
        <f>IF(คุณลักษณะ!O16&gt;1,2,IF(คุณลักษณะ!O16=1,1,0))</f>
        <v>0</v>
      </c>
      <c r="FH16" s="15">
        <f>IF(คุณลักษณะ!P16&gt;1,2,IF(คุณลักษณะ!P16=1,1,0))</f>
        <v>0</v>
      </c>
      <c r="FI16" s="83">
        <f t="shared" si="6"/>
        <v>0</v>
      </c>
      <c r="FJ16" s="15">
        <f>IF(คุณลักษณะ!S16&gt;1,2,IF(คุณลักษณะ!S16=1,1,0))</f>
        <v>0</v>
      </c>
      <c r="FK16" s="15">
        <f>IF(คุณลักษณะ!T16&gt;1,2,IF(คุณลักษณะ!T16=1,1,0))</f>
        <v>0</v>
      </c>
      <c r="FL16" s="83">
        <f t="shared" si="7"/>
        <v>0</v>
      </c>
      <c r="FM16" s="15">
        <f>IF(คุณลักษณะ!V16&gt;1,2,IF(คุณลักษณะ!V16=1,1,0))</f>
        <v>0</v>
      </c>
      <c r="FN16" s="15">
        <f>IF(คุณลักษณะ!W16&gt;1,2,IF(คุณลักษณะ!W16=1,1,0))</f>
        <v>0</v>
      </c>
      <c r="FO16" s="83">
        <f t="shared" si="8"/>
        <v>0</v>
      </c>
      <c r="FP16" s="15">
        <f>IF(คุณลักษณะ!Y16&gt;1,2,IF(คุณลักษณะ!Y16=1,1,0))</f>
        <v>0</v>
      </c>
      <c r="FQ16" s="15">
        <f>IF(คุณลักษณะ!AC16&gt;1,2,IF(คุณลักษณะ!AC16=1,1,0))</f>
        <v>0</v>
      </c>
      <c r="FR16" s="15">
        <f>IF(คุณลักษณะ!AD16&gt;1,2,IF(คุณลักษณะ!AD16=1,1,0))</f>
        <v>0</v>
      </c>
      <c r="FS16" s="83">
        <f t="shared" si="9"/>
        <v>0</v>
      </c>
      <c r="FT16" s="15">
        <f>IF(คุณลักษณะ!AF16&gt;1,2,IF(คุณลักษณะ!AF16=1,1,0))</f>
        <v>0</v>
      </c>
      <c r="FU16" s="15">
        <f>IF(คุณลักษณะ!AG16&gt;1,2,IF(คุณลักษณะ!AG16=1,1,0))</f>
        <v>0</v>
      </c>
      <c r="FV16" s="83">
        <f t="shared" si="10"/>
        <v>0</v>
      </c>
      <c r="FW16" s="50"/>
      <c r="FX16" s="15">
        <f>IF(คุณลักษณะ!F16&gt;1,2,IF(คุณลักษณะ!F16=1,1,0))</f>
        <v>0</v>
      </c>
      <c r="FY16" s="15">
        <f>IF(คุณลักษณะ!I16&gt;1,2,IF(คุณลักษณะ!I16=1,1,0))</f>
        <v>0</v>
      </c>
      <c r="FZ16" s="15">
        <f>IF(คุณลักษณะ!N16&gt;1,2,IF(คุณลักษณะ!N16=1,1,0))</f>
        <v>0</v>
      </c>
      <c r="GA16" s="15">
        <f>IF(คุณลักษณะ!Q16&gt;1,2,IF(คุณลักษณะ!Q16=1,1,0))</f>
        <v>0</v>
      </c>
      <c r="GB16" s="15">
        <f>IF(คุณลักษณะ!U16&gt;1,2,IF(คุณลักษณะ!U16=1,1,0))</f>
        <v>0</v>
      </c>
      <c r="GC16" s="15">
        <f>IF(คุณลักษณะ!X16&gt;1,2,IF(คุณลักษณะ!X16=1,1,0))</f>
        <v>0</v>
      </c>
      <c r="GD16" s="15">
        <f>IF(คุณลักษณะ!AE16&gt;1,2,IF(คุณลักษณะ!AE16=1,1,0))</f>
        <v>0</v>
      </c>
      <c r="GE16" s="15">
        <f>IF(คุณลักษณะ!AH16&gt;1,2,IF(คุณลักษณะ!AH16=1,1,0))</f>
        <v>0</v>
      </c>
      <c r="GF16" s="87">
        <f t="shared" si="13"/>
        <v>0</v>
      </c>
      <c r="GG16" s="85">
        <f>IF(คุณลักษณะ!F16=0,0,IF(คุณลักษณะ!I16=0,0,IF(คุณลักษณะ!N16=0,0,IF(คุณลักษณะ!Q16=0,0,IF(คุณลักษณะ!U16=0,0,IF(คุณลักษณะ!X16=0,0,IF(คุณลักษณะ!AE16=0,0,IF(คุณลักษณะ!AH16=0,0,GF16))))))))</f>
        <v>0</v>
      </c>
      <c r="GI16" s="2">
        <v>11</v>
      </c>
      <c r="GJ16" s="21">
        <f>IF(เวลาเรียน!C16="",0,1)</f>
        <v>0</v>
      </c>
      <c r="GK16" s="446">
        <f>IF(ผลการเรียน!$BC15=$GK$5,1,0)</f>
        <v>0</v>
      </c>
      <c r="GL16" s="446">
        <f>IF(ผลการเรียน!$BC15=$GL$5,1,0)</f>
        <v>0</v>
      </c>
      <c r="GM16" s="446">
        <f>IF(ผลการเรียน!$BC15=$GM$5,1,0)</f>
        <v>0</v>
      </c>
      <c r="GN16" s="446">
        <f>IF(ผลการเรียน!$BC15=$GN$5,1,0)</f>
        <v>0</v>
      </c>
      <c r="GO16" s="446">
        <f>IF(ผลการเรียน!$BC15=$GO$5,1,0)</f>
        <v>0</v>
      </c>
      <c r="GP16" s="446">
        <f>IF(ผลการเรียน!$BC15=$GP$5,1,0)</f>
        <v>0</v>
      </c>
      <c r="GQ16" s="446">
        <f>IF(ผลการเรียน!$BC15=$GQ$5,1,0)</f>
        <v>0</v>
      </c>
      <c r="GR16" s="446">
        <f>IF(ผลการเรียน!$BC15=$GR$5,1,0)</f>
        <v>0</v>
      </c>
      <c r="GS16" s="446">
        <f>IF(ผลการเรียน!$BC15=$GS$5,1,0)</f>
        <v>0</v>
      </c>
      <c r="GT16" s="446">
        <f>IF(ผลการเรียน!$BC15=$GT$5,1,0)</f>
        <v>0</v>
      </c>
      <c r="GU16" s="446">
        <f ca="1">IF(ผลการเรียน!$BS15=ลับ!$GU$5,1,0)</f>
        <v>0</v>
      </c>
      <c r="GV16" s="446">
        <f ca="1">IF(ผลการเรียน!$BS15=ลับ!$GV$5,1,0)</f>
        <v>0</v>
      </c>
      <c r="GW16" s="446">
        <f ca="1">IF(ผลการเรียน!$BS15=ลับ!$GW$5,1,0)</f>
        <v>0</v>
      </c>
      <c r="GX16" s="446">
        <f ca="1">IF(ผลการเรียน!$BS15=ลับ!$GX$5,1,0)</f>
        <v>0</v>
      </c>
      <c r="GY16" s="446">
        <f ca="1">IF(ผลการเรียน!$BJ15=ลับ!$GY$5,1,0)</f>
        <v>0</v>
      </c>
      <c r="GZ16" s="446">
        <f ca="1">IF(ผลการเรียน!$BJ15=ลับ!$GZ$5,1,0)</f>
        <v>0</v>
      </c>
      <c r="HA16" s="446">
        <f ca="1">IF(ผลการเรียน!$BJ15=ลับ!$HA$5,1,0)</f>
        <v>0</v>
      </c>
      <c r="HB16" s="446">
        <f ca="1">IF(ผลการเรียน!$BJ15=ลับ!$HB$5,1,0)</f>
        <v>0</v>
      </c>
      <c r="HC16" s="21">
        <f>IF(สรุปคะแนน!$Q16=3,1,0)</f>
        <v>0</v>
      </c>
      <c r="HD16" s="21">
        <f>IF(สรุปคะแนน!$Q16=2,1,0)</f>
        <v>0</v>
      </c>
      <c r="HE16" s="21">
        <f>IF(สรุปคะแนน!$Q16=1,1,0)</f>
        <v>0</v>
      </c>
      <c r="HF16" s="21">
        <f>IF(สรุปคะแนน!$Q16=0,1,0)</f>
        <v>1</v>
      </c>
      <c r="HG16" s="50"/>
      <c r="HH16" s="50"/>
      <c r="HI16" s="50"/>
      <c r="HJ16" s="50"/>
      <c r="HK16" s="50"/>
      <c r="HL16" s="50"/>
      <c r="HM16" s="50"/>
      <c r="HN16" s="50"/>
    </row>
    <row r="17" spans="1:222" ht="21">
      <c r="A17" s="28">
        <v>12</v>
      </c>
      <c r="B17" s="63">
        <f>IF(ลับ!B$3=0,0,IF(เวลาเรียน!G17="/",ลับ!B$3,0))</f>
        <v>0</v>
      </c>
      <c r="C17" s="63">
        <f>IF(ลับ!C$3=0,0,IF(เวลาเรียน!H17="/",ลับ!C$3,0))</f>
        <v>0</v>
      </c>
      <c r="D17" s="63">
        <f>IF(ลับ!D$3=0,0,IF(เวลาเรียน!I17="/",ลับ!D$3,0))</f>
        <v>0</v>
      </c>
      <c r="E17" s="63">
        <f>IF(ลับ!E$3=0,0,IF(เวลาเรียน!J17="/",ลับ!E$3,0))</f>
        <v>0</v>
      </c>
      <c r="F17" s="63">
        <f>IF(ลับ!F$3=0,0,IF(เวลาเรียน!K17="/",ลับ!F$3,0))</f>
        <v>0</v>
      </c>
      <c r="G17" s="63">
        <f>IF(ลับ!G$3=0,0,IF(เวลาเรียน!L17="/",ลับ!G$3,0))</f>
        <v>0</v>
      </c>
      <c r="H17" s="63">
        <f>IF(ลับ!H$3=0,0,IF(เวลาเรียน!M17="/",ลับ!H$3,0))</f>
        <v>0</v>
      </c>
      <c r="I17" s="63">
        <f>IF(ลับ!I$3=0,0,IF(เวลาเรียน!N17="/",ลับ!I$3,0))</f>
        <v>0</v>
      </c>
      <c r="J17" s="63">
        <f>IF(ลับ!J$3=0,0,IF(เวลาเรียน!O17="/",ลับ!J$3,0))</f>
        <v>0</v>
      </c>
      <c r="K17" s="63">
        <f>IF(ลับ!K$3=0,0,IF(เวลาเรียน!P17="/",ลับ!K$3,0))</f>
        <v>0</v>
      </c>
      <c r="L17" s="63">
        <f>IF(ลับ!L$3=0,0,IF(เวลาเรียน!Q17="/",ลับ!L$3,0))</f>
        <v>0</v>
      </c>
      <c r="M17" s="63">
        <f>IF(ลับ!M$3=0,0,IF(เวลาเรียน!R17="/",ลับ!M$3,0))</f>
        <v>0</v>
      </c>
      <c r="N17" s="63">
        <f>IF(ลับ!N$3=0,0,IF(เวลาเรียน!S17="/",ลับ!N$3,0))</f>
        <v>0</v>
      </c>
      <c r="O17" s="63">
        <f>IF(ลับ!O$3=0,0,IF(เวลาเรียน!T17="/",ลับ!O$3,0))</f>
        <v>0</v>
      </c>
      <c r="P17" s="63">
        <f>IF(ลับ!P$3=0,0,IF(เวลาเรียน!U17="/",ลับ!P$3,0))</f>
        <v>0</v>
      </c>
      <c r="Q17" s="63">
        <f>IF(ลับ!Q$3=0,0,IF(เวลาเรียน!V17="/",ลับ!Q$3,0))</f>
        <v>0</v>
      </c>
      <c r="R17" s="63">
        <f>IF(ลับ!R$3=0,0,IF(เวลาเรียน!W17="/",ลับ!R$3,0))</f>
        <v>0</v>
      </c>
      <c r="S17" s="63">
        <f>IF(ลับ!S$3=0,0,IF(เวลาเรียน!X17="/",ลับ!S$3,0))</f>
        <v>0</v>
      </c>
      <c r="T17" s="63">
        <f>IF(ลับ!T$3=0,0,IF(เวลาเรียน!Y17="/",ลับ!T$3,0))</f>
        <v>0</v>
      </c>
      <c r="U17" s="63">
        <f>IF(ลับ!U$3=0,0,IF(เวลาเรียน!Z17="/",ลับ!U$3,0))</f>
        <v>0</v>
      </c>
      <c r="V17" s="63">
        <f>IF(ลับ!V$3=0,0,IF(เวลาเรียน!AA17="/",ลับ!V$3,0))</f>
        <v>0</v>
      </c>
      <c r="W17" s="63">
        <f>IF(ลับ!W$3=0,0,IF(เวลาเรียน!AB17="/",ลับ!W$3,0))</f>
        <v>0</v>
      </c>
      <c r="X17" s="63">
        <f>IF(ลับ!X$3=0,0,IF(เวลาเรียน!AC17="/",ลับ!X$3,0))</f>
        <v>0</v>
      </c>
      <c r="Y17" s="63">
        <f>IF(ลับ!Y$3=0,0,IF(เวลาเรียน!AD17="/",ลับ!Y$3,0))</f>
        <v>0</v>
      </c>
      <c r="Z17" s="724">
        <f>IF(ลับ!Z$3=0,0,IF(เวลาเรียน!AE17="/",ลับ!Z$3,0))</f>
        <v>0</v>
      </c>
      <c r="AA17" s="63">
        <f>IF(ลับ!AA$3=0,0,IF(เวลาเรียน!AH17="/",ลับ!AA$3,0))</f>
        <v>0</v>
      </c>
      <c r="AB17" s="63">
        <f>IF(ลับ!AB$3=0,0,IF(เวลาเรียน!AI17="/",ลับ!AB$3,0))</f>
        <v>0</v>
      </c>
      <c r="AC17" s="63">
        <f>IF(ลับ!AC$3=0,0,IF(เวลาเรียน!AJ17="/",ลับ!AC$3,0))</f>
        <v>0</v>
      </c>
      <c r="AD17" s="63">
        <f>IF(ลับ!AD$3=0,0,IF(เวลาเรียน!AK17="/",ลับ!AD$3,0))</f>
        <v>0</v>
      </c>
      <c r="AE17" s="63">
        <f>IF(ลับ!AE$3=0,0,IF(เวลาเรียน!AL17="/",ลับ!AE$3,0))</f>
        <v>0</v>
      </c>
      <c r="AF17" s="63">
        <f>IF(ลับ!AF$3=0,0,IF(เวลาเรียน!AM17="/",ลับ!AF$3,0))</f>
        <v>0</v>
      </c>
      <c r="AG17" s="63">
        <f>IF(ลับ!AG$3=0,0,IF(เวลาเรียน!AN17="/",ลับ!AG$3,0))</f>
        <v>0</v>
      </c>
      <c r="AH17" s="63">
        <f>IF(ลับ!AH$3=0,0,IF(เวลาเรียน!AO17="/",ลับ!AH$3,0))</f>
        <v>0</v>
      </c>
      <c r="AI17" s="63">
        <f>IF(ลับ!AI$3=0,0,IF(เวลาเรียน!AP17="/",ลับ!AI$3,0))</f>
        <v>0</v>
      </c>
      <c r="AJ17" s="63">
        <f>IF(ลับ!AJ$3=0,0,IF(เวลาเรียน!AQ17="/",ลับ!AJ$3,0))</f>
        <v>0</v>
      </c>
      <c r="AK17" s="63">
        <f>IF(ลับ!AK$3=0,0,IF(เวลาเรียน!AR17="/",ลับ!AK$3,0))</f>
        <v>0</v>
      </c>
      <c r="AL17" s="63">
        <f>IF(ลับ!AL$3=0,0,IF(เวลาเรียน!AS17="/",ลับ!AL$3,0))</f>
        <v>0</v>
      </c>
      <c r="AM17" s="63">
        <f>IF(ลับ!AM$3=0,0,IF(เวลาเรียน!AT17="/",ลับ!AM$3,0))</f>
        <v>0</v>
      </c>
      <c r="AN17" s="63">
        <f>IF(ลับ!AN$3=0,0,IF(เวลาเรียน!AU17="/",ลับ!AN$3,0))</f>
        <v>0</v>
      </c>
      <c r="AO17" s="63">
        <f>IF(ลับ!AO$3=0,0,IF(เวลาเรียน!AV17="/",ลับ!AO$3,0))</f>
        <v>0</v>
      </c>
      <c r="AP17" s="63">
        <f>IF(ลับ!AP$3=0,0,IF(เวลาเรียน!AW17="/",ลับ!AP$3,0))</f>
        <v>0</v>
      </c>
      <c r="AQ17" s="63">
        <f>IF(ลับ!AQ$3=0,0,IF(เวลาเรียน!AX17="/",ลับ!AQ$3,0))</f>
        <v>0</v>
      </c>
      <c r="AR17" s="63">
        <f>IF(ลับ!AR$3=0,0,IF(เวลาเรียน!AY17="/",ลับ!AR$3,0))</f>
        <v>0</v>
      </c>
      <c r="AS17" s="63">
        <f>IF(ลับ!AS$3=0,0,IF(เวลาเรียน!AZ17="/",ลับ!AS$3,0))</f>
        <v>0</v>
      </c>
      <c r="AT17" s="63">
        <f>IF(ลับ!AT$3=0,0,IF(เวลาเรียน!BA17="/",ลับ!AT$3,0))</f>
        <v>0</v>
      </c>
      <c r="AU17" s="63">
        <f>IF(ลับ!AU$3=0,0,IF(เวลาเรียน!BB17="/",ลับ!AU$3,0))</f>
        <v>0</v>
      </c>
      <c r="AV17" s="63">
        <f>IF(ลับ!AV$3=0,0,IF(เวลาเรียน!BC17="/",ลับ!AV$3,0))</f>
        <v>0</v>
      </c>
      <c r="AW17" s="63">
        <f>IF(ลับ!AW$3=0,0,IF(เวลาเรียน!BD17="/",ลับ!AW$3,0))</f>
        <v>0</v>
      </c>
      <c r="AX17" s="63">
        <f>IF(ลับ!AX$3=0,0,IF(เวลาเรียน!BE17="/",ลับ!AX$3,0))</f>
        <v>0</v>
      </c>
      <c r="AY17" s="63">
        <f>IF(ลับ!AY$3=0,0,IF(เวลาเรียน!BF17="/",ลับ!AY$3,0))</f>
        <v>0</v>
      </c>
      <c r="AZ17" s="63">
        <f>IF(ลับ!AZ$3=0,0,IF(เวลาเรียน!BG17="/",ลับ!AZ$3,0))</f>
        <v>0</v>
      </c>
      <c r="BA17" s="63">
        <f>IF(ลับ!BA$3=0,0,IF(เวลาเรียน!BH17="/",ลับ!BA$3,0))</f>
        <v>0</v>
      </c>
      <c r="BB17" s="63">
        <f>IF(ลับ!BB$3=0,0,IF(เวลาเรียน!BI17="/",ลับ!BB$3,0))</f>
        <v>0</v>
      </c>
      <c r="BC17" s="63">
        <f>IF(ลับ!BC$3=0,0,IF(เวลาเรียน!BJ17="/",ลับ!BC$3,0))</f>
        <v>0</v>
      </c>
      <c r="BD17" s="63">
        <f>IF(ลับ!BD$3=0,0,IF(เวลาเรียน!BK17="/",ลับ!BD$3,0))</f>
        <v>0</v>
      </c>
      <c r="BE17" s="63">
        <f>IF(ลับ!BE$3=0,0,IF(เวลาเรียน!BL17="/",ลับ!BE$3,0))</f>
        <v>0</v>
      </c>
      <c r="BF17" s="63">
        <f>IF(ลับ!BF$3=0,0,IF(เวลาเรียน!BM17="/",ลับ!BF$3,0))</f>
        <v>0</v>
      </c>
      <c r="BG17" s="63">
        <f>IF(ลับ!BG$3=0,0,IF(เวลาเรียน!BN17="/",ลับ!BG$3,0))</f>
        <v>0</v>
      </c>
      <c r="BH17" s="63">
        <f>IF(ลับ!BH$3=0,0,IF(เวลาเรียน!BO17="/",ลับ!BH$3,0))</f>
        <v>0</v>
      </c>
      <c r="BI17" s="63">
        <f>IF(ลับ!BI$3=0,0,IF(เวลาเรียน!BP17="/",ลับ!BI$3,0))</f>
        <v>0</v>
      </c>
      <c r="BJ17" s="63">
        <f>IF(ลับ!BJ$3=0,0,IF(เวลาเรียน!BQ17="/",ลับ!BJ$3,0))</f>
        <v>0</v>
      </c>
      <c r="BK17" s="63">
        <f>IF(ลับ!BK$3=0,0,IF(เวลาเรียน!BR17="/",ลับ!BK$3,0))</f>
        <v>0</v>
      </c>
      <c r="BL17" s="63">
        <f>IF(ลับ!BL$3=0,0,IF(เวลาเรียน!BS17="/",ลับ!BL$3,0))</f>
        <v>0</v>
      </c>
      <c r="BM17" s="63">
        <f>IF(ลับ!BM$3=0,0,IF(เวลาเรียน!BT17="/",ลับ!BM$3,0))</f>
        <v>0</v>
      </c>
      <c r="BN17" s="63">
        <f>IF(ลับ!BN$3=0,0,IF(เวลาเรียน!BU17="/",ลับ!BN$3,0))</f>
        <v>0</v>
      </c>
      <c r="BO17" s="63">
        <f>IF(ลับ!BO$3=0,0,IF(เวลาเรียน!BV17="/",ลับ!BO$3,0))</f>
        <v>0</v>
      </c>
      <c r="BP17" s="63">
        <f>IF(ลับ!BP$3=0,0,IF(เวลาเรียน!BW17="/",ลับ!BP$3,0))</f>
        <v>0</v>
      </c>
      <c r="BQ17" s="63">
        <f>IF(ลับ!BQ$3=0,0,IF(เวลาเรียน!BX17="/",ลับ!BQ$3,0))</f>
        <v>0</v>
      </c>
      <c r="BR17" s="63">
        <f>IF(ลับ!BR$3=0,0,IF(เวลาเรียน!BY17="/",ลับ!BR$3,0))</f>
        <v>0</v>
      </c>
      <c r="BS17" s="724">
        <f>IF(ลับ!BS$3=0,0,IF(เวลาเรียน!BZ17="/",ลับ!BS$3,0))</f>
        <v>0</v>
      </c>
      <c r="BT17" s="63">
        <f>IF(ลับ!BT$3=0,0,IF(เวลาเรียน!CB17="/",ลับ!BT$3,0))</f>
        <v>0</v>
      </c>
      <c r="BU17" s="63">
        <f>IF(ลับ!BU$3=0,0,IF(เวลาเรียน!CC17="/",ลับ!BU$3,0))</f>
        <v>0</v>
      </c>
      <c r="BV17" s="63">
        <f>IF(ลับ!BV$3=0,0,IF(เวลาเรียน!CD17="/",ลับ!BV$3,0))</f>
        <v>0</v>
      </c>
      <c r="BW17" s="63">
        <f>IF(ลับ!BW$3=0,0,IF(เวลาเรียน!CE17="/",ลับ!BW$3,0))</f>
        <v>0</v>
      </c>
      <c r="BX17" s="63">
        <f>IF(ลับ!BX$3=0,0,IF(เวลาเรียน!CF17="/",ลับ!BX$3,0))</f>
        <v>0</v>
      </c>
      <c r="BY17" s="63">
        <f>IF(ลับ!BY$3=0,0,IF(เวลาเรียน!CG17="/",ลับ!BY$3,0))</f>
        <v>0</v>
      </c>
      <c r="BZ17" s="63">
        <f>IF(ลับ!BZ$3=0,0,IF(เวลาเรียน!CH17="/",ลับ!BZ$3,0))</f>
        <v>0</v>
      </c>
      <c r="CA17" s="63">
        <f>IF(ลับ!CA$3=0,0,IF(เวลาเรียน!CI17="/",ลับ!CA$3,0))</f>
        <v>0</v>
      </c>
      <c r="CB17" s="63">
        <f>IF(ลับ!CB$3=0,0,IF(เวลาเรียน!CJ17="/",ลับ!CB$3,0))</f>
        <v>0</v>
      </c>
      <c r="CC17" s="63">
        <f>IF(ลับ!CC$3=0,0,IF(เวลาเรียน!CK17="/",ลับ!CC$3,0))</f>
        <v>0</v>
      </c>
      <c r="CD17" s="63">
        <f>IF(ลับ!CD$3=0,0,IF(เวลาเรียน!CL17="/",ลับ!CD$3,0))</f>
        <v>0</v>
      </c>
      <c r="CE17" s="63">
        <f>IF(ลับ!CE$3=0,0,IF(เวลาเรียน!CM17="/",ลับ!CE$3,0))</f>
        <v>0</v>
      </c>
      <c r="CF17" s="63">
        <f>IF(ลับ!CF$3=0,0,IF(เวลาเรียน!CN17="/",ลับ!CF$3,0))</f>
        <v>0</v>
      </c>
      <c r="CG17" s="63">
        <f>IF(ลับ!CG$3=0,0,IF(เวลาเรียน!CO17="/",ลับ!CG$3,0))</f>
        <v>0</v>
      </c>
      <c r="CH17" s="63">
        <f>IF(ลับ!CH$3=0,0,IF(เวลาเรียน!CP17="/",ลับ!CH$3,0))</f>
        <v>0</v>
      </c>
      <c r="CI17" s="63">
        <f>IF(ลับ!CI$3=0,0,IF(เวลาเรียน!CQ17="/",ลับ!CI$3,0))</f>
        <v>0</v>
      </c>
      <c r="CJ17" s="63">
        <f>IF(ลับ!CJ$3=0,0,IF(เวลาเรียน!CR17="/",ลับ!CJ$3,0))</f>
        <v>0</v>
      </c>
      <c r="CK17" s="63">
        <f>IF(ลับ!CK$3=0,0,IF(เวลาเรียน!CS17="/",ลับ!CK$3,0))</f>
        <v>0</v>
      </c>
      <c r="CL17" s="63">
        <f>IF(ลับ!CL$3=0,0,IF(เวลาเรียน!CT17="/",ลับ!CL$3,0))</f>
        <v>0</v>
      </c>
      <c r="CM17" s="63">
        <f>IF(ลับ!CM$3=0,0,IF(เวลาเรียน!CU17="/",ลับ!CM$3,0))</f>
        <v>0</v>
      </c>
      <c r="CN17" s="63">
        <f>IF(ลับ!CN$3=0,0,IF(เวลาเรียน!CV17="/",ลับ!CN$3,0))</f>
        <v>0</v>
      </c>
      <c r="CO17" s="63">
        <f>IF(ลับ!CO$3=0,0,IF(เวลาเรียน!CW17="/",ลับ!CO$3,0))</f>
        <v>0</v>
      </c>
      <c r="CP17" s="63">
        <f>IF(ลับ!CP$3=0,0,IF(เวลาเรียน!CX17="/",ลับ!CP$3,0))</f>
        <v>0</v>
      </c>
      <c r="CQ17" s="63">
        <f>IF(ลับ!CQ$3=0,0,IF(เวลาเรียน!CY17="/",ลับ!CQ$3,0))</f>
        <v>0</v>
      </c>
      <c r="CR17" s="63">
        <f>IF(ลับ!CR$3=0,0,IF(เวลาเรียน!CZ17="/",ลับ!CR$3,0))</f>
        <v>0</v>
      </c>
      <c r="CS17" s="63">
        <f>IF(ลับ!CS$3=0,0,IF(เวลาเรียน!DA17="/",ลับ!CS$3,0))</f>
        <v>0</v>
      </c>
      <c r="CT17" s="63">
        <f>IF(ลับ!CT$3=0,0,IF(เวลาเรียน!DB17="/",ลับ!CT$3,0))</f>
        <v>0</v>
      </c>
      <c r="CU17" s="63">
        <f>IF(ลับ!CU$3=0,0,IF(เวลาเรียน!DC17="/",ลับ!CU$3,0))</f>
        <v>0</v>
      </c>
      <c r="CV17" s="63">
        <f>IF(ลับ!CV$3=0,0,IF(เวลาเรียน!DD17="/",ลับ!CV$3,0))</f>
        <v>0</v>
      </c>
      <c r="CW17" s="64">
        <f>IF(ลับ!CW$3=0,0,IF(เวลาเรียน!DE17="/",ลับ!CW$3,0))</f>
        <v>0</v>
      </c>
      <c r="CX17" s="84">
        <f t="shared" si="11"/>
        <v>0</v>
      </c>
      <c r="CZ17" s="15">
        <v>12</v>
      </c>
      <c r="DA17" s="15">
        <f>IF(ตัวชี้วัด!C17="ร",ตัวชี้วัด!C17,IF(ตัวชี้วัด!F17="ร",ตัวชี้วัด!F17,IF(ตัวชี้วัด!I17="ร",ตัวชี้วัด!I17,IF(ตัวชี้วัด!L17="ร",ตัวชี้วัด!L17,IF(ตัวชี้วัด!O17="ร",ตัวชี้วัด!O17,IF(ตัวชี้วัด!S17="ร",ตัวชี้วัด!S17,IF(ตัวชี้วัด!V17="ร",ตัวชี้วัด!V17,SUM(ตัวชี้วัด!C17,ตัวชี้วัด!F17,ตัวชี้วัด!I17,ตัวชี้วัด!L17,ตัวชี้วัด!O17,ตัวชี้วัด!S17,ตัวชี้วัด!V17))))))))</f>
        <v>0</v>
      </c>
      <c r="DB17" s="15">
        <f>IF(ตัวชี้วัด!Y17="ร",ตัวชี้วัด!Y17,IF(ตัวชี้วัด!AB17="ร",ตัวชี้วัด!AB17,IF(ตัวชี้วัด!AE17="ร",ตัวชี้วัด!AE17,IF(ตัวชี้วัด!AK17="ร",ตัวชี้วัด!AK17,IF(ตัวชี้วัด!AN17="ร",ตัวชี้วัด!AN17,IF(ตัวชี้วัด!AQ17="ร",ตัวชี้วัด!AQ17,IF(ตัวชี้วัด!AT17="ร",ตัวชี้วัด!AT17,SUM(ตัวชี้วัด!Y17,ตัวชี้วัด!AB17,ตัวชี้วัด!AE17,ตัวชี้วัด!AK17,ตัวชี้วัด!AN17,ตัวชี้วัด!AQ17,ตัวชี้วัด!AT17))))))))</f>
        <v>0</v>
      </c>
      <c r="DC17" s="15">
        <f>IF(ตัวชี้วัด!AW17="ร",ตัวชี้วัด!AW17,IF(ตัวชี้วัด!BA17="ร",ตัวชี้วัด!BA17,IF(ตัวชี้วัด!BD17="ร",ตัวชี้วัด!BD17,IF(ตัวชี้วัด!BG17="ร",ตัวชี้วัด!BG17,IF(ตัวชี้วัด!BJ17="ร",ตัวชี้วัด!BJ17,IF(ตัวชี้วัด!BM17="ร",ตัวชี้วัด!BM17,IF(ตัวชี้วัด!BS17="ร",ตัวชี้วัด!BS17,SUM(ตัวชี้วัด!AW17,ตัวชี้วัด!BA17,ตัวชี้วัด!BD17,ตัวชี้วัด!BG17,ตัวชี้วัด!BJ17,ตัวชี้วัด!BM17,ตัวชี้วัด!BS17))))))))</f>
        <v>0</v>
      </c>
      <c r="DD17" s="15">
        <f>IF(ตัวชี้วัด!BV17="ร",ตัวชี้วัด!BV17,IF(ตัวชี้วัด!BY17="ร",ตัวชี้วัด!BY17,IF(ตัวชี้วัด!CB17="ร",ตัวชี้วัด!CB17,IF(ตัวชี้วัด!CE17="ร",ตัวชี้วัด!CE17,IF(ตัวชี้วัด!CI17="ร",ตัวชี้วัด!CI17,IF(ตัวชี้วัด!CL17="ร",ตัวชี้วัด!CL17,IF(ตัวชี้วัด!CO17="ร",ตัวชี้วัด!CO17,SUM(ตัวชี้วัด!BV17,ตัวชี้วัด!BY17,ตัวชี้วัด!CB17,ตัวชี้วัด!CE17,ตัวชี้วัด!CI17,ตัวชี้วัด!CL17,ตัวชี้วัด!CO17))))))))</f>
        <v>0</v>
      </c>
      <c r="DE17" s="15">
        <f>IF(ตัวชี้วัด!CR17="ร",ตัวชี้วัด!CR17,IF(ตัวชี้วัด!CU17="ร",ตัวชี้วัด!CU17,IF(ตัวชี้วัด!DA17="ร",ตัวชี้วัด!DA17,IF(ตัวชี้วัด!DD17="ร",ตัวชี้วัด!DD17,IF(ตัวชี้วัด!DG17="ร",ตัวชี้วัด!DG17,IF(ตัวชี้วัด!DJ17="ร",ตัวชี้วัด!DJ17,IF(ตัวชี้วัด!DM17="ร",ตัวชี้วัด!DM17,SUM(ตัวชี้วัด!CR17,ตัวชี้วัด!CU17,ตัวชี้วัด!DA17,ตัวชี้วัด!DD17,ตัวชี้วัด!DG17,ตัวชี้วัด!DJ17,ตัวชี้วัด!DM17))))))))</f>
        <v>0</v>
      </c>
      <c r="DF17" s="15">
        <f>IF(ตัวชี้วัด!DQ17="ร",ตัวชี้วัด!DQ17,IF(ตัวชี้วัด!DT17="ร",ตัวชี้วัด!DT17,IF(ตัวชี้วัด!DW17="ร",ตัวชี้วัด!DW17,IF(ตัวชี้วัด!DZ17="ร",ตัวชี้วัด!DZ17,SUM(ตัวชี้วัด!DQ17,ตัวชี้วัด!DT17,ตัวชี้วัด!DW17,ตัวชี้วัด!DZ17)))))</f>
        <v>0</v>
      </c>
      <c r="DG17" s="83">
        <f t="shared" si="12"/>
        <v>0</v>
      </c>
      <c r="DH17" s="50"/>
      <c r="DI17" s="15">
        <f>IF(ตัวชี้วัด!D17="/",1,0)</f>
        <v>0</v>
      </c>
      <c r="DJ17" s="15">
        <f>IF(ตัวชี้วัด!G17="/",1,0)</f>
        <v>0</v>
      </c>
      <c r="DK17" s="15">
        <f>IF(ตัวชี้วัด!J17="/",1,0)</f>
        <v>0</v>
      </c>
      <c r="DL17" s="15">
        <f>IF(ตัวชี้วัด!M17="/",1,0)</f>
        <v>0</v>
      </c>
      <c r="DM17" s="15">
        <f>IF(ตัวชี้วัด!P17="/",1,0)</f>
        <v>0</v>
      </c>
      <c r="DN17" s="15">
        <f>IF(ตัวชี้วัด!T17="/",1,0)</f>
        <v>0</v>
      </c>
      <c r="DO17" s="15">
        <f>IF(ตัวชี้วัด!W17="/",1,0)</f>
        <v>0</v>
      </c>
      <c r="DP17" s="15">
        <f>IF(ตัวชี้วัด!Z17="/",1,0)</f>
        <v>0</v>
      </c>
      <c r="DQ17" s="15">
        <f>IF(ตัวชี้วัด!AC17="/",1,0)</f>
        <v>0</v>
      </c>
      <c r="DR17" s="15">
        <f>IF(ตัวชี้วัด!AF17="/",1,0)</f>
        <v>0</v>
      </c>
      <c r="DS17" s="15">
        <f>IF(ตัวชี้วัด!AL17="/",1,0)</f>
        <v>0</v>
      </c>
      <c r="DT17" s="15">
        <f>IF(ตัวชี้วัด!AO17="/",1,0)</f>
        <v>0</v>
      </c>
      <c r="DU17" s="15">
        <f>IF(ตัวชี้วัด!AR17="/",1,0)</f>
        <v>0</v>
      </c>
      <c r="DV17" s="15">
        <f>IF(ตัวชี้วัด!AU17="/",1,0)</f>
        <v>0</v>
      </c>
      <c r="DW17" s="15">
        <f>IF(ตัวชี้วัด!AX17="/",1,0)</f>
        <v>0</v>
      </c>
      <c r="DX17" s="15">
        <f>IF(ตัวชี้วัด!BB17="/",1,0)</f>
        <v>0</v>
      </c>
      <c r="DY17" s="15">
        <f>IF(ตัวชี้วัด!BE17="/",1,0)</f>
        <v>0</v>
      </c>
      <c r="DZ17" s="15">
        <f>IF(ตัวชี้วัด!BH17="/",1,0)</f>
        <v>0</v>
      </c>
      <c r="EA17" s="15">
        <f>IF(ตัวชี้วัด!BK17="/",1,0)</f>
        <v>0</v>
      </c>
      <c r="EB17" s="15">
        <f>IF(ตัวชี้วัด!BN17="/",1,0)</f>
        <v>0</v>
      </c>
      <c r="EC17" s="15">
        <f>IF(ตัวชี้วัด!BT17="/",1,0)</f>
        <v>0</v>
      </c>
      <c r="ED17" s="15">
        <f>IF(ตัวชี้วัด!BW17="/",1,0)</f>
        <v>0</v>
      </c>
      <c r="EE17" s="15">
        <f>IF(ตัวชี้วัด!BZ17="/",1,0)</f>
        <v>0</v>
      </c>
      <c r="EF17" s="15">
        <f>IF(ตัวชี้วัด!CC17="/",1,0)</f>
        <v>0</v>
      </c>
      <c r="EG17" s="15">
        <f>IF(ตัวชี้วัด!CF17="/",1,0)</f>
        <v>0</v>
      </c>
      <c r="EH17" s="15">
        <f>IF(ตัวชี้วัด!CJ17="/",1,0)</f>
        <v>0</v>
      </c>
      <c r="EI17" s="15">
        <f>IF(ตัวชี้วัด!CM17="/",1,0)</f>
        <v>0</v>
      </c>
      <c r="EJ17" s="15">
        <f>IF(ตัวชี้วัด!CP17="/",1,0)</f>
        <v>0</v>
      </c>
      <c r="EK17" s="15">
        <f>IF(ตัวชี้วัด!CS17="/",1,0)</f>
        <v>0</v>
      </c>
      <c r="EL17" s="15">
        <f>IF(ตัวชี้วัด!CV17="/",1,0)</f>
        <v>0</v>
      </c>
      <c r="EM17" s="15">
        <f>IF(ตัวชี้วัด!DB17="/",1,0)</f>
        <v>0</v>
      </c>
      <c r="EN17" s="15">
        <f>IF(ตัวชี้วัด!DE17="/",1,0)</f>
        <v>0</v>
      </c>
      <c r="EO17" s="15">
        <f>IF(ตัวชี้วัด!DH17="/",1,0)</f>
        <v>0</v>
      </c>
      <c r="EP17" s="15">
        <f>IF(ตัวชี้วัด!DK17="/",1,0)</f>
        <v>0</v>
      </c>
      <c r="EQ17" s="15">
        <f>IF(ตัวชี้วัด!DN17="/",1,0)</f>
        <v>0</v>
      </c>
      <c r="ER17" s="15">
        <f>IF(ตัวชี้วัด!DR17="/",1,0)</f>
        <v>0</v>
      </c>
      <c r="ES17" s="15">
        <f>IF(ตัวชี้วัด!DU17="/",1,0)</f>
        <v>0</v>
      </c>
      <c r="ET17" s="15">
        <f>IF(ตัวชี้วัด!DX17="/",1,0)</f>
        <v>0</v>
      </c>
      <c r="EU17" s="15">
        <f>IF(ตัวชี้วัด!EA17="/",1,0)</f>
        <v>0</v>
      </c>
      <c r="EV17" s="83">
        <f t="shared" si="3"/>
        <v>0</v>
      </c>
      <c r="EX17" s="15">
        <v>12</v>
      </c>
      <c r="EY17" s="15">
        <f>IF(คุณลักษณะ!B17&gt;1,2,IF(คุณลักษณะ!B17=1,1,0))</f>
        <v>0</v>
      </c>
      <c r="EZ17" s="15">
        <f>IF(คุณลักษณะ!C17&gt;1,2,IF(คุณลักษณะ!C17=1,1,0))</f>
        <v>0</v>
      </c>
      <c r="FA17" s="15">
        <f>IF(คุณลักษณะ!D17&gt;1,2,IF(คุณลักษณะ!D17=1,1,0))</f>
        <v>0</v>
      </c>
      <c r="FB17" s="15">
        <f>IF(คุณลักษณะ!E17&gt;1,2,IF(คุณลักษณะ!E17=1,1,0))</f>
        <v>0</v>
      </c>
      <c r="FC17" s="83">
        <f t="shared" si="4"/>
        <v>0</v>
      </c>
      <c r="FD17" s="15">
        <f>IF(คุณลักษณะ!G17&gt;1,2,IF(คุณลักษณะ!G17=1,1,0))</f>
        <v>0</v>
      </c>
      <c r="FE17" s="15">
        <f>IF(คุณลักษณะ!H17&gt;1,2,IF(คุณลักษณะ!H17=1,1,0))</f>
        <v>0</v>
      </c>
      <c r="FF17" s="83">
        <f t="shared" si="5"/>
        <v>0</v>
      </c>
      <c r="FG17" s="15">
        <f>IF(คุณลักษณะ!O17&gt;1,2,IF(คุณลักษณะ!O17=1,1,0))</f>
        <v>0</v>
      </c>
      <c r="FH17" s="15">
        <f>IF(คุณลักษณะ!P17&gt;1,2,IF(คุณลักษณะ!P17=1,1,0))</f>
        <v>0</v>
      </c>
      <c r="FI17" s="83">
        <f t="shared" si="6"/>
        <v>0</v>
      </c>
      <c r="FJ17" s="15">
        <f>IF(คุณลักษณะ!S17&gt;1,2,IF(คุณลักษณะ!S17=1,1,0))</f>
        <v>0</v>
      </c>
      <c r="FK17" s="15">
        <f>IF(คุณลักษณะ!T17&gt;1,2,IF(คุณลักษณะ!T17=1,1,0))</f>
        <v>0</v>
      </c>
      <c r="FL17" s="83">
        <f t="shared" si="7"/>
        <v>0</v>
      </c>
      <c r="FM17" s="15">
        <f>IF(คุณลักษณะ!V17&gt;1,2,IF(คุณลักษณะ!V17=1,1,0))</f>
        <v>0</v>
      </c>
      <c r="FN17" s="15">
        <f>IF(คุณลักษณะ!W17&gt;1,2,IF(คุณลักษณะ!W17=1,1,0))</f>
        <v>0</v>
      </c>
      <c r="FO17" s="83">
        <f t="shared" si="8"/>
        <v>0</v>
      </c>
      <c r="FP17" s="15">
        <f>IF(คุณลักษณะ!Y17&gt;1,2,IF(คุณลักษณะ!Y17=1,1,0))</f>
        <v>0</v>
      </c>
      <c r="FQ17" s="15">
        <f>IF(คุณลักษณะ!AC17&gt;1,2,IF(คุณลักษณะ!AC17=1,1,0))</f>
        <v>0</v>
      </c>
      <c r="FR17" s="15">
        <f>IF(คุณลักษณะ!AD17&gt;1,2,IF(คุณลักษณะ!AD17=1,1,0))</f>
        <v>0</v>
      </c>
      <c r="FS17" s="83">
        <f t="shared" si="9"/>
        <v>0</v>
      </c>
      <c r="FT17" s="15">
        <f>IF(คุณลักษณะ!AF17&gt;1,2,IF(คุณลักษณะ!AF17=1,1,0))</f>
        <v>0</v>
      </c>
      <c r="FU17" s="15">
        <f>IF(คุณลักษณะ!AG17&gt;1,2,IF(คุณลักษณะ!AG17=1,1,0))</f>
        <v>0</v>
      </c>
      <c r="FV17" s="83">
        <f t="shared" si="10"/>
        <v>0</v>
      </c>
      <c r="FW17" s="50"/>
      <c r="FX17" s="15">
        <f>IF(คุณลักษณะ!F17&gt;1,2,IF(คุณลักษณะ!F17=1,1,0))</f>
        <v>0</v>
      </c>
      <c r="FY17" s="15">
        <f>IF(คุณลักษณะ!I17&gt;1,2,IF(คุณลักษณะ!I17=1,1,0))</f>
        <v>0</v>
      </c>
      <c r="FZ17" s="15">
        <f>IF(คุณลักษณะ!N17&gt;1,2,IF(คุณลักษณะ!N17=1,1,0))</f>
        <v>0</v>
      </c>
      <c r="GA17" s="15">
        <f>IF(คุณลักษณะ!Q17&gt;1,2,IF(คุณลักษณะ!Q17=1,1,0))</f>
        <v>0</v>
      </c>
      <c r="GB17" s="15">
        <f>IF(คุณลักษณะ!U17&gt;1,2,IF(คุณลักษณะ!U17=1,1,0))</f>
        <v>0</v>
      </c>
      <c r="GC17" s="15">
        <f>IF(คุณลักษณะ!X17&gt;1,2,IF(คุณลักษณะ!X17=1,1,0))</f>
        <v>0</v>
      </c>
      <c r="GD17" s="15">
        <f>IF(คุณลักษณะ!AE17&gt;1,2,IF(คุณลักษณะ!AE17=1,1,0))</f>
        <v>0</v>
      </c>
      <c r="GE17" s="15">
        <f>IF(คุณลักษณะ!AH17&gt;1,2,IF(คุณลักษณะ!AH17=1,1,0))</f>
        <v>0</v>
      </c>
      <c r="GF17" s="87">
        <f t="shared" si="13"/>
        <v>0</v>
      </c>
      <c r="GG17" s="85">
        <f>IF(คุณลักษณะ!F17=0,0,IF(คุณลักษณะ!I17=0,0,IF(คุณลักษณะ!N17=0,0,IF(คุณลักษณะ!Q17=0,0,IF(คุณลักษณะ!U17=0,0,IF(คุณลักษณะ!X17=0,0,IF(คุณลักษณะ!AE17=0,0,IF(คุณลักษณะ!AH17=0,0,GF17))))))))</f>
        <v>0</v>
      </c>
      <c r="GI17" s="2">
        <v>12</v>
      </c>
      <c r="GJ17" s="21">
        <f>IF(เวลาเรียน!C17="",0,1)</f>
        <v>0</v>
      </c>
      <c r="GK17" s="446">
        <f>IF(ผลการเรียน!$BC16=$GK$5,1,0)</f>
        <v>0</v>
      </c>
      <c r="GL17" s="446">
        <f>IF(ผลการเรียน!$BC16=$GL$5,1,0)</f>
        <v>0</v>
      </c>
      <c r="GM17" s="446">
        <f>IF(ผลการเรียน!$BC16=$GM$5,1,0)</f>
        <v>0</v>
      </c>
      <c r="GN17" s="446">
        <f>IF(ผลการเรียน!$BC16=$GN$5,1,0)</f>
        <v>0</v>
      </c>
      <c r="GO17" s="446">
        <f>IF(ผลการเรียน!$BC16=$GO$5,1,0)</f>
        <v>0</v>
      </c>
      <c r="GP17" s="446">
        <f>IF(ผลการเรียน!$BC16=$GP$5,1,0)</f>
        <v>0</v>
      </c>
      <c r="GQ17" s="446">
        <f>IF(ผลการเรียน!$BC16=$GQ$5,1,0)</f>
        <v>0</v>
      </c>
      <c r="GR17" s="446">
        <f>IF(ผลการเรียน!$BC16=$GR$5,1,0)</f>
        <v>0</v>
      </c>
      <c r="GS17" s="446">
        <f>IF(ผลการเรียน!$BC16=$GS$5,1,0)</f>
        <v>0</v>
      </c>
      <c r="GT17" s="446">
        <f>IF(ผลการเรียน!$BC16=$GT$5,1,0)</f>
        <v>0</v>
      </c>
      <c r="GU17" s="446">
        <f ca="1">IF(ผลการเรียน!$BS16=ลับ!$GU$5,1,0)</f>
        <v>0</v>
      </c>
      <c r="GV17" s="446">
        <f ca="1">IF(ผลการเรียน!$BS16=ลับ!$GV$5,1,0)</f>
        <v>0</v>
      </c>
      <c r="GW17" s="446">
        <f ca="1">IF(ผลการเรียน!$BS16=ลับ!$GW$5,1,0)</f>
        <v>0</v>
      </c>
      <c r="GX17" s="446">
        <f ca="1">IF(ผลการเรียน!$BS16=ลับ!$GX$5,1,0)</f>
        <v>0</v>
      </c>
      <c r="GY17" s="446">
        <f ca="1">IF(ผลการเรียน!$BJ16=ลับ!$GY$5,1,0)</f>
        <v>0</v>
      </c>
      <c r="GZ17" s="446">
        <f ca="1">IF(ผลการเรียน!$BJ16=ลับ!$GZ$5,1,0)</f>
        <v>0</v>
      </c>
      <c r="HA17" s="446">
        <f ca="1">IF(ผลการเรียน!$BJ16=ลับ!$HA$5,1,0)</f>
        <v>0</v>
      </c>
      <c r="HB17" s="446">
        <f ca="1">IF(ผลการเรียน!$BJ16=ลับ!$HB$5,1,0)</f>
        <v>0</v>
      </c>
      <c r="HC17" s="21">
        <f>IF(สรุปคะแนน!$Q17=3,1,0)</f>
        <v>0</v>
      </c>
      <c r="HD17" s="21">
        <f>IF(สรุปคะแนน!$Q17=2,1,0)</f>
        <v>0</v>
      </c>
      <c r="HE17" s="21">
        <f>IF(สรุปคะแนน!$Q17=1,1,0)</f>
        <v>0</v>
      </c>
      <c r="HF17" s="21">
        <f>IF(สรุปคะแนน!$Q17=0,1,0)</f>
        <v>1</v>
      </c>
      <c r="HG17" s="50"/>
      <c r="HH17" s="50"/>
      <c r="HI17" s="50"/>
      <c r="HJ17" s="50"/>
      <c r="HK17" s="50"/>
      <c r="HL17" s="50"/>
      <c r="HM17" s="50"/>
      <c r="HN17" s="50"/>
    </row>
    <row r="18" spans="1:222" ht="21">
      <c r="A18" s="28">
        <v>13</v>
      </c>
      <c r="B18" s="63">
        <f>IF(ลับ!B$3=0,0,IF(เวลาเรียน!G18="/",ลับ!B$3,0))</f>
        <v>0</v>
      </c>
      <c r="C18" s="63">
        <f>IF(ลับ!C$3=0,0,IF(เวลาเรียน!H18="/",ลับ!C$3,0))</f>
        <v>0</v>
      </c>
      <c r="D18" s="63">
        <f>IF(ลับ!D$3=0,0,IF(เวลาเรียน!I18="/",ลับ!D$3,0))</f>
        <v>0</v>
      </c>
      <c r="E18" s="63">
        <f>IF(ลับ!E$3=0,0,IF(เวลาเรียน!J18="/",ลับ!E$3,0))</f>
        <v>0</v>
      </c>
      <c r="F18" s="63">
        <f>IF(ลับ!F$3=0,0,IF(เวลาเรียน!K18="/",ลับ!F$3,0))</f>
        <v>0</v>
      </c>
      <c r="G18" s="63">
        <f>IF(ลับ!G$3=0,0,IF(เวลาเรียน!L18="/",ลับ!G$3,0))</f>
        <v>0</v>
      </c>
      <c r="H18" s="63">
        <f>IF(ลับ!H$3=0,0,IF(เวลาเรียน!M18="/",ลับ!H$3,0))</f>
        <v>0</v>
      </c>
      <c r="I18" s="63">
        <f>IF(ลับ!I$3=0,0,IF(เวลาเรียน!N18="/",ลับ!I$3,0))</f>
        <v>0</v>
      </c>
      <c r="J18" s="63">
        <f>IF(ลับ!J$3=0,0,IF(เวลาเรียน!O18="/",ลับ!J$3,0))</f>
        <v>0</v>
      </c>
      <c r="K18" s="63">
        <f>IF(ลับ!K$3=0,0,IF(เวลาเรียน!P18="/",ลับ!K$3,0))</f>
        <v>0</v>
      </c>
      <c r="L18" s="63">
        <f>IF(ลับ!L$3=0,0,IF(เวลาเรียน!Q18="/",ลับ!L$3,0))</f>
        <v>0</v>
      </c>
      <c r="M18" s="63">
        <f>IF(ลับ!M$3=0,0,IF(เวลาเรียน!R18="/",ลับ!M$3,0))</f>
        <v>0</v>
      </c>
      <c r="N18" s="63">
        <f>IF(ลับ!N$3=0,0,IF(เวลาเรียน!S18="/",ลับ!N$3,0))</f>
        <v>0</v>
      </c>
      <c r="O18" s="63">
        <f>IF(ลับ!O$3=0,0,IF(เวลาเรียน!T18="/",ลับ!O$3,0))</f>
        <v>0</v>
      </c>
      <c r="P18" s="63">
        <f>IF(ลับ!P$3=0,0,IF(เวลาเรียน!U18="/",ลับ!P$3,0))</f>
        <v>0</v>
      </c>
      <c r="Q18" s="63">
        <f>IF(ลับ!Q$3=0,0,IF(เวลาเรียน!V18="/",ลับ!Q$3,0))</f>
        <v>0</v>
      </c>
      <c r="R18" s="63">
        <f>IF(ลับ!R$3=0,0,IF(เวลาเรียน!W18="/",ลับ!R$3,0))</f>
        <v>0</v>
      </c>
      <c r="S18" s="63">
        <f>IF(ลับ!S$3=0,0,IF(เวลาเรียน!X18="/",ลับ!S$3,0))</f>
        <v>0</v>
      </c>
      <c r="T18" s="63">
        <f>IF(ลับ!T$3=0,0,IF(เวลาเรียน!Y18="/",ลับ!T$3,0))</f>
        <v>0</v>
      </c>
      <c r="U18" s="63">
        <f>IF(ลับ!U$3=0,0,IF(เวลาเรียน!Z18="/",ลับ!U$3,0))</f>
        <v>0</v>
      </c>
      <c r="V18" s="63">
        <f>IF(ลับ!V$3=0,0,IF(เวลาเรียน!AA18="/",ลับ!V$3,0))</f>
        <v>0</v>
      </c>
      <c r="W18" s="63">
        <f>IF(ลับ!W$3=0,0,IF(เวลาเรียน!AB18="/",ลับ!W$3,0))</f>
        <v>0</v>
      </c>
      <c r="X18" s="63">
        <f>IF(ลับ!X$3=0,0,IF(เวลาเรียน!AC18="/",ลับ!X$3,0))</f>
        <v>0</v>
      </c>
      <c r="Y18" s="63">
        <f>IF(ลับ!Y$3=0,0,IF(เวลาเรียน!AD18="/",ลับ!Y$3,0))</f>
        <v>0</v>
      </c>
      <c r="Z18" s="724">
        <f>IF(ลับ!Z$3=0,0,IF(เวลาเรียน!AE18="/",ลับ!Z$3,0))</f>
        <v>0</v>
      </c>
      <c r="AA18" s="63">
        <f>IF(ลับ!AA$3=0,0,IF(เวลาเรียน!AH18="/",ลับ!AA$3,0))</f>
        <v>0</v>
      </c>
      <c r="AB18" s="63">
        <f>IF(ลับ!AB$3=0,0,IF(เวลาเรียน!AI18="/",ลับ!AB$3,0))</f>
        <v>0</v>
      </c>
      <c r="AC18" s="63">
        <f>IF(ลับ!AC$3=0,0,IF(เวลาเรียน!AJ18="/",ลับ!AC$3,0))</f>
        <v>0</v>
      </c>
      <c r="AD18" s="63">
        <f>IF(ลับ!AD$3=0,0,IF(เวลาเรียน!AK18="/",ลับ!AD$3,0))</f>
        <v>0</v>
      </c>
      <c r="AE18" s="63">
        <f>IF(ลับ!AE$3=0,0,IF(เวลาเรียน!AL18="/",ลับ!AE$3,0))</f>
        <v>0</v>
      </c>
      <c r="AF18" s="63">
        <f>IF(ลับ!AF$3=0,0,IF(เวลาเรียน!AM18="/",ลับ!AF$3,0))</f>
        <v>0</v>
      </c>
      <c r="AG18" s="63">
        <f>IF(ลับ!AG$3=0,0,IF(เวลาเรียน!AN18="/",ลับ!AG$3,0))</f>
        <v>0</v>
      </c>
      <c r="AH18" s="63">
        <f>IF(ลับ!AH$3=0,0,IF(เวลาเรียน!AO18="/",ลับ!AH$3,0))</f>
        <v>0</v>
      </c>
      <c r="AI18" s="63">
        <f>IF(ลับ!AI$3=0,0,IF(เวลาเรียน!AP18="/",ลับ!AI$3,0))</f>
        <v>0</v>
      </c>
      <c r="AJ18" s="63">
        <f>IF(ลับ!AJ$3=0,0,IF(เวลาเรียน!AQ18="/",ลับ!AJ$3,0))</f>
        <v>0</v>
      </c>
      <c r="AK18" s="63">
        <f>IF(ลับ!AK$3=0,0,IF(เวลาเรียน!AR18="/",ลับ!AK$3,0))</f>
        <v>0</v>
      </c>
      <c r="AL18" s="63">
        <f>IF(ลับ!AL$3=0,0,IF(เวลาเรียน!AS18="/",ลับ!AL$3,0))</f>
        <v>0</v>
      </c>
      <c r="AM18" s="63">
        <f>IF(ลับ!AM$3=0,0,IF(เวลาเรียน!AT18="/",ลับ!AM$3,0))</f>
        <v>0</v>
      </c>
      <c r="AN18" s="63">
        <f>IF(ลับ!AN$3=0,0,IF(เวลาเรียน!AU18="/",ลับ!AN$3,0))</f>
        <v>0</v>
      </c>
      <c r="AO18" s="63">
        <f>IF(ลับ!AO$3=0,0,IF(เวลาเรียน!AV18="/",ลับ!AO$3,0))</f>
        <v>0</v>
      </c>
      <c r="AP18" s="63">
        <f>IF(ลับ!AP$3=0,0,IF(เวลาเรียน!AW18="/",ลับ!AP$3,0))</f>
        <v>0</v>
      </c>
      <c r="AQ18" s="63">
        <f>IF(ลับ!AQ$3=0,0,IF(เวลาเรียน!AX18="/",ลับ!AQ$3,0))</f>
        <v>0</v>
      </c>
      <c r="AR18" s="63">
        <f>IF(ลับ!AR$3=0,0,IF(เวลาเรียน!AY18="/",ลับ!AR$3,0))</f>
        <v>0</v>
      </c>
      <c r="AS18" s="63">
        <f>IF(ลับ!AS$3=0,0,IF(เวลาเรียน!AZ18="/",ลับ!AS$3,0))</f>
        <v>0</v>
      </c>
      <c r="AT18" s="63">
        <f>IF(ลับ!AT$3=0,0,IF(เวลาเรียน!BA18="/",ลับ!AT$3,0))</f>
        <v>0</v>
      </c>
      <c r="AU18" s="63">
        <f>IF(ลับ!AU$3=0,0,IF(เวลาเรียน!BB18="/",ลับ!AU$3,0))</f>
        <v>0</v>
      </c>
      <c r="AV18" s="63">
        <f>IF(ลับ!AV$3=0,0,IF(เวลาเรียน!BC18="/",ลับ!AV$3,0))</f>
        <v>0</v>
      </c>
      <c r="AW18" s="63">
        <f>IF(ลับ!AW$3=0,0,IF(เวลาเรียน!BD18="/",ลับ!AW$3,0))</f>
        <v>0</v>
      </c>
      <c r="AX18" s="63">
        <f>IF(ลับ!AX$3=0,0,IF(เวลาเรียน!BE18="/",ลับ!AX$3,0))</f>
        <v>0</v>
      </c>
      <c r="AY18" s="63">
        <f>IF(ลับ!AY$3=0,0,IF(เวลาเรียน!BF18="/",ลับ!AY$3,0))</f>
        <v>0</v>
      </c>
      <c r="AZ18" s="63">
        <f>IF(ลับ!AZ$3=0,0,IF(เวลาเรียน!BG18="/",ลับ!AZ$3,0))</f>
        <v>0</v>
      </c>
      <c r="BA18" s="63">
        <f>IF(ลับ!BA$3=0,0,IF(เวลาเรียน!BH18="/",ลับ!BA$3,0))</f>
        <v>0</v>
      </c>
      <c r="BB18" s="63">
        <f>IF(ลับ!BB$3=0,0,IF(เวลาเรียน!BI18="/",ลับ!BB$3,0))</f>
        <v>0</v>
      </c>
      <c r="BC18" s="63">
        <f>IF(ลับ!BC$3=0,0,IF(เวลาเรียน!BJ18="/",ลับ!BC$3,0))</f>
        <v>0</v>
      </c>
      <c r="BD18" s="63">
        <f>IF(ลับ!BD$3=0,0,IF(เวลาเรียน!BK18="/",ลับ!BD$3,0))</f>
        <v>0</v>
      </c>
      <c r="BE18" s="63">
        <f>IF(ลับ!BE$3=0,0,IF(เวลาเรียน!BL18="/",ลับ!BE$3,0))</f>
        <v>0</v>
      </c>
      <c r="BF18" s="63">
        <f>IF(ลับ!BF$3=0,0,IF(เวลาเรียน!BM18="/",ลับ!BF$3,0))</f>
        <v>0</v>
      </c>
      <c r="BG18" s="63">
        <f>IF(ลับ!BG$3=0,0,IF(เวลาเรียน!BN18="/",ลับ!BG$3,0))</f>
        <v>0</v>
      </c>
      <c r="BH18" s="63">
        <f>IF(ลับ!BH$3=0,0,IF(เวลาเรียน!BO18="/",ลับ!BH$3,0))</f>
        <v>0</v>
      </c>
      <c r="BI18" s="63">
        <f>IF(ลับ!BI$3=0,0,IF(เวลาเรียน!BP18="/",ลับ!BI$3,0))</f>
        <v>0</v>
      </c>
      <c r="BJ18" s="63">
        <f>IF(ลับ!BJ$3=0,0,IF(เวลาเรียน!BQ18="/",ลับ!BJ$3,0))</f>
        <v>0</v>
      </c>
      <c r="BK18" s="63">
        <f>IF(ลับ!BK$3=0,0,IF(เวลาเรียน!BR18="/",ลับ!BK$3,0))</f>
        <v>0</v>
      </c>
      <c r="BL18" s="63">
        <f>IF(ลับ!BL$3=0,0,IF(เวลาเรียน!BS18="/",ลับ!BL$3,0))</f>
        <v>0</v>
      </c>
      <c r="BM18" s="63">
        <f>IF(ลับ!BM$3=0,0,IF(เวลาเรียน!BT18="/",ลับ!BM$3,0))</f>
        <v>0</v>
      </c>
      <c r="BN18" s="63">
        <f>IF(ลับ!BN$3=0,0,IF(เวลาเรียน!BU18="/",ลับ!BN$3,0))</f>
        <v>0</v>
      </c>
      <c r="BO18" s="63">
        <f>IF(ลับ!BO$3=0,0,IF(เวลาเรียน!BV18="/",ลับ!BO$3,0))</f>
        <v>0</v>
      </c>
      <c r="BP18" s="63">
        <f>IF(ลับ!BP$3=0,0,IF(เวลาเรียน!BW18="/",ลับ!BP$3,0))</f>
        <v>0</v>
      </c>
      <c r="BQ18" s="63">
        <f>IF(ลับ!BQ$3=0,0,IF(เวลาเรียน!BX18="/",ลับ!BQ$3,0))</f>
        <v>0</v>
      </c>
      <c r="BR18" s="63">
        <f>IF(ลับ!BR$3=0,0,IF(เวลาเรียน!BY18="/",ลับ!BR$3,0))</f>
        <v>0</v>
      </c>
      <c r="BS18" s="724">
        <f>IF(ลับ!BS$3=0,0,IF(เวลาเรียน!BZ18="/",ลับ!BS$3,0))</f>
        <v>0</v>
      </c>
      <c r="BT18" s="63">
        <f>IF(ลับ!BT$3=0,0,IF(เวลาเรียน!CB18="/",ลับ!BT$3,0))</f>
        <v>0</v>
      </c>
      <c r="BU18" s="63">
        <f>IF(ลับ!BU$3=0,0,IF(เวลาเรียน!CC18="/",ลับ!BU$3,0))</f>
        <v>0</v>
      </c>
      <c r="BV18" s="63">
        <f>IF(ลับ!BV$3=0,0,IF(เวลาเรียน!CD18="/",ลับ!BV$3,0))</f>
        <v>0</v>
      </c>
      <c r="BW18" s="63">
        <f>IF(ลับ!BW$3=0,0,IF(เวลาเรียน!CE18="/",ลับ!BW$3,0))</f>
        <v>0</v>
      </c>
      <c r="BX18" s="63">
        <f>IF(ลับ!BX$3=0,0,IF(เวลาเรียน!CF18="/",ลับ!BX$3,0))</f>
        <v>0</v>
      </c>
      <c r="BY18" s="63">
        <f>IF(ลับ!BY$3=0,0,IF(เวลาเรียน!CG18="/",ลับ!BY$3,0))</f>
        <v>0</v>
      </c>
      <c r="BZ18" s="63">
        <f>IF(ลับ!BZ$3=0,0,IF(เวลาเรียน!CH18="/",ลับ!BZ$3,0))</f>
        <v>0</v>
      </c>
      <c r="CA18" s="63">
        <f>IF(ลับ!CA$3=0,0,IF(เวลาเรียน!CI18="/",ลับ!CA$3,0))</f>
        <v>0</v>
      </c>
      <c r="CB18" s="63">
        <f>IF(ลับ!CB$3=0,0,IF(เวลาเรียน!CJ18="/",ลับ!CB$3,0))</f>
        <v>0</v>
      </c>
      <c r="CC18" s="63">
        <f>IF(ลับ!CC$3=0,0,IF(เวลาเรียน!CK18="/",ลับ!CC$3,0))</f>
        <v>0</v>
      </c>
      <c r="CD18" s="63">
        <f>IF(ลับ!CD$3=0,0,IF(เวลาเรียน!CL18="/",ลับ!CD$3,0))</f>
        <v>0</v>
      </c>
      <c r="CE18" s="63">
        <f>IF(ลับ!CE$3=0,0,IF(เวลาเรียน!CM18="/",ลับ!CE$3,0))</f>
        <v>0</v>
      </c>
      <c r="CF18" s="63">
        <f>IF(ลับ!CF$3=0,0,IF(เวลาเรียน!CN18="/",ลับ!CF$3,0))</f>
        <v>0</v>
      </c>
      <c r="CG18" s="63">
        <f>IF(ลับ!CG$3=0,0,IF(เวลาเรียน!CO18="/",ลับ!CG$3,0))</f>
        <v>0</v>
      </c>
      <c r="CH18" s="63">
        <f>IF(ลับ!CH$3=0,0,IF(เวลาเรียน!CP18="/",ลับ!CH$3,0))</f>
        <v>0</v>
      </c>
      <c r="CI18" s="63">
        <f>IF(ลับ!CI$3=0,0,IF(เวลาเรียน!CQ18="/",ลับ!CI$3,0))</f>
        <v>0</v>
      </c>
      <c r="CJ18" s="63">
        <f>IF(ลับ!CJ$3=0,0,IF(เวลาเรียน!CR18="/",ลับ!CJ$3,0))</f>
        <v>0</v>
      </c>
      <c r="CK18" s="63">
        <f>IF(ลับ!CK$3=0,0,IF(เวลาเรียน!CS18="/",ลับ!CK$3,0))</f>
        <v>0</v>
      </c>
      <c r="CL18" s="63">
        <f>IF(ลับ!CL$3=0,0,IF(เวลาเรียน!CT18="/",ลับ!CL$3,0))</f>
        <v>0</v>
      </c>
      <c r="CM18" s="63">
        <f>IF(ลับ!CM$3=0,0,IF(เวลาเรียน!CU18="/",ลับ!CM$3,0))</f>
        <v>0</v>
      </c>
      <c r="CN18" s="63">
        <f>IF(ลับ!CN$3=0,0,IF(เวลาเรียน!CV18="/",ลับ!CN$3,0))</f>
        <v>0</v>
      </c>
      <c r="CO18" s="63">
        <f>IF(ลับ!CO$3=0,0,IF(เวลาเรียน!CW18="/",ลับ!CO$3,0))</f>
        <v>0</v>
      </c>
      <c r="CP18" s="63">
        <f>IF(ลับ!CP$3=0,0,IF(เวลาเรียน!CX18="/",ลับ!CP$3,0))</f>
        <v>0</v>
      </c>
      <c r="CQ18" s="63">
        <f>IF(ลับ!CQ$3=0,0,IF(เวลาเรียน!CY18="/",ลับ!CQ$3,0))</f>
        <v>0</v>
      </c>
      <c r="CR18" s="63">
        <f>IF(ลับ!CR$3=0,0,IF(เวลาเรียน!CZ18="/",ลับ!CR$3,0))</f>
        <v>0</v>
      </c>
      <c r="CS18" s="63">
        <f>IF(ลับ!CS$3=0,0,IF(เวลาเรียน!DA18="/",ลับ!CS$3,0))</f>
        <v>0</v>
      </c>
      <c r="CT18" s="63">
        <f>IF(ลับ!CT$3=0,0,IF(เวลาเรียน!DB18="/",ลับ!CT$3,0))</f>
        <v>0</v>
      </c>
      <c r="CU18" s="63">
        <f>IF(ลับ!CU$3=0,0,IF(เวลาเรียน!DC18="/",ลับ!CU$3,0))</f>
        <v>0</v>
      </c>
      <c r="CV18" s="63">
        <f>IF(ลับ!CV$3=0,0,IF(เวลาเรียน!DD18="/",ลับ!CV$3,0))</f>
        <v>0</v>
      </c>
      <c r="CW18" s="64">
        <f>IF(ลับ!CW$3=0,0,IF(เวลาเรียน!DE18="/",ลับ!CW$3,0))</f>
        <v>0</v>
      </c>
      <c r="CX18" s="84">
        <f t="shared" si="11"/>
        <v>0</v>
      </c>
      <c r="CZ18" s="15">
        <v>13</v>
      </c>
      <c r="DA18" s="15">
        <f>IF(ตัวชี้วัด!C18="ร",ตัวชี้วัด!C18,IF(ตัวชี้วัด!F18="ร",ตัวชี้วัด!F18,IF(ตัวชี้วัด!I18="ร",ตัวชี้วัด!I18,IF(ตัวชี้วัด!L18="ร",ตัวชี้วัด!L18,IF(ตัวชี้วัด!O18="ร",ตัวชี้วัด!O18,IF(ตัวชี้วัด!S18="ร",ตัวชี้วัด!S18,IF(ตัวชี้วัด!V18="ร",ตัวชี้วัด!V18,SUM(ตัวชี้วัด!C18,ตัวชี้วัด!F18,ตัวชี้วัด!I18,ตัวชี้วัด!L18,ตัวชี้วัด!O18,ตัวชี้วัด!S18,ตัวชี้วัด!V18))))))))</f>
        <v>0</v>
      </c>
      <c r="DB18" s="15">
        <f>IF(ตัวชี้วัด!Y18="ร",ตัวชี้วัด!Y18,IF(ตัวชี้วัด!AB18="ร",ตัวชี้วัด!AB18,IF(ตัวชี้วัด!AE18="ร",ตัวชี้วัด!AE18,IF(ตัวชี้วัด!AK18="ร",ตัวชี้วัด!AK18,IF(ตัวชี้วัด!AN18="ร",ตัวชี้วัด!AN18,IF(ตัวชี้วัด!AQ18="ร",ตัวชี้วัด!AQ18,IF(ตัวชี้วัด!AT18="ร",ตัวชี้วัด!AT18,SUM(ตัวชี้วัด!Y18,ตัวชี้วัด!AB18,ตัวชี้วัด!AE18,ตัวชี้วัด!AK18,ตัวชี้วัด!AN18,ตัวชี้วัด!AQ18,ตัวชี้วัด!AT18))))))))</f>
        <v>0</v>
      </c>
      <c r="DC18" s="15">
        <f>IF(ตัวชี้วัด!AW18="ร",ตัวชี้วัด!AW18,IF(ตัวชี้วัด!BA18="ร",ตัวชี้วัด!BA18,IF(ตัวชี้วัด!BD18="ร",ตัวชี้วัด!BD18,IF(ตัวชี้วัด!BG18="ร",ตัวชี้วัด!BG18,IF(ตัวชี้วัด!BJ18="ร",ตัวชี้วัด!BJ18,IF(ตัวชี้วัด!BM18="ร",ตัวชี้วัด!BM18,IF(ตัวชี้วัด!BS18="ร",ตัวชี้วัด!BS18,SUM(ตัวชี้วัด!AW18,ตัวชี้วัด!BA18,ตัวชี้วัด!BD18,ตัวชี้วัด!BG18,ตัวชี้วัด!BJ18,ตัวชี้วัด!BM18,ตัวชี้วัด!BS18))))))))</f>
        <v>0</v>
      </c>
      <c r="DD18" s="15">
        <f>IF(ตัวชี้วัด!BV18="ร",ตัวชี้วัด!BV18,IF(ตัวชี้วัด!BY18="ร",ตัวชี้วัด!BY18,IF(ตัวชี้วัด!CB18="ร",ตัวชี้วัด!CB18,IF(ตัวชี้วัด!CE18="ร",ตัวชี้วัด!CE18,IF(ตัวชี้วัด!CI18="ร",ตัวชี้วัด!CI18,IF(ตัวชี้วัด!CL18="ร",ตัวชี้วัด!CL18,IF(ตัวชี้วัด!CO18="ร",ตัวชี้วัด!CO18,SUM(ตัวชี้วัด!BV18,ตัวชี้วัด!BY18,ตัวชี้วัด!CB18,ตัวชี้วัด!CE18,ตัวชี้วัด!CI18,ตัวชี้วัด!CL18,ตัวชี้วัด!CO18))))))))</f>
        <v>0</v>
      </c>
      <c r="DE18" s="15">
        <f>IF(ตัวชี้วัด!CR18="ร",ตัวชี้วัด!CR18,IF(ตัวชี้วัด!CU18="ร",ตัวชี้วัด!CU18,IF(ตัวชี้วัด!DA18="ร",ตัวชี้วัด!DA18,IF(ตัวชี้วัด!DD18="ร",ตัวชี้วัด!DD18,IF(ตัวชี้วัด!DG18="ร",ตัวชี้วัด!DG18,IF(ตัวชี้วัด!DJ18="ร",ตัวชี้วัด!DJ18,IF(ตัวชี้วัด!DM18="ร",ตัวชี้วัด!DM18,SUM(ตัวชี้วัด!CR18,ตัวชี้วัด!CU18,ตัวชี้วัด!DA18,ตัวชี้วัด!DD18,ตัวชี้วัด!DG18,ตัวชี้วัด!DJ18,ตัวชี้วัด!DM18))))))))</f>
        <v>0</v>
      </c>
      <c r="DF18" s="15">
        <f>IF(ตัวชี้วัด!DQ18="ร",ตัวชี้วัด!DQ18,IF(ตัวชี้วัด!DT18="ร",ตัวชี้วัด!DT18,IF(ตัวชี้วัด!DW18="ร",ตัวชี้วัด!DW18,IF(ตัวชี้วัด!DZ18="ร",ตัวชี้วัด!DZ18,SUM(ตัวชี้วัด!DQ18,ตัวชี้วัด!DT18,ตัวชี้วัด!DW18,ตัวชี้วัด!DZ18)))))</f>
        <v>0</v>
      </c>
      <c r="DG18" s="83">
        <f t="shared" si="12"/>
        <v>0</v>
      </c>
      <c r="DH18" s="50"/>
      <c r="DI18" s="15">
        <f>IF(ตัวชี้วัด!D18="/",1,0)</f>
        <v>0</v>
      </c>
      <c r="DJ18" s="15">
        <f>IF(ตัวชี้วัด!G18="/",1,0)</f>
        <v>0</v>
      </c>
      <c r="DK18" s="15">
        <f>IF(ตัวชี้วัด!J18="/",1,0)</f>
        <v>0</v>
      </c>
      <c r="DL18" s="15">
        <f>IF(ตัวชี้วัด!M18="/",1,0)</f>
        <v>0</v>
      </c>
      <c r="DM18" s="15">
        <f>IF(ตัวชี้วัด!P18="/",1,0)</f>
        <v>0</v>
      </c>
      <c r="DN18" s="15">
        <f>IF(ตัวชี้วัด!T18="/",1,0)</f>
        <v>0</v>
      </c>
      <c r="DO18" s="15">
        <f>IF(ตัวชี้วัด!W18="/",1,0)</f>
        <v>0</v>
      </c>
      <c r="DP18" s="15">
        <f>IF(ตัวชี้วัด!Z18="/",1,0)</f>
        <v>0</v>
      </c>
      <c r="DQ18" s="15">
        <f>IF(ตัวชี้วัด!AC18="/",1,0)</f>
        <v>0</v>
      </c>
      <c r="DR18" s="15">
        <f>IF(ตัวชี้วัด!AF18="/",1,0)</f>
        <v>0</v>
      </c>
      <c r="DS18" s="15">
        <f>IF(ตัวชี้วัด!AL18="/",1,0)</f>
        <v>0</v>
      </c>
      <c r="DT18" s="15">
        <f>IF(ตัวชี้วัด!AO18="/",1,0)</f>
        <v>0</v>
      </c>
      <c r="DU18" s="15">
        <f>IF(ตัวชี้วัด!AR18="/",1,0)</f>
        <v>0</v>
      </c>
      <c r="DV18" s="15">
        <f>IF(ตัวชี้วัด!AU18="/",1,0)</f>
        <v>0</v>
      </c>
      <c r="DW18" s="15">
        <f>IF(ตัวชี้วัด!AX18="/",1,0)</f>
        <v>0</v>
      </c>
      <c r="DX18" s="15">
        <f>IF(ตัวชี้วัด!BB18="/",1,0)</f>
        <v>0</v>
      </c>
      <c r="DY18" s="15">
        <f>IF(ตัวชี้วัด!BE18="/",1,0)</f>
        <v>0</v>
      </c>
      <c r="DZ18" s="15">
        <f>IF(ตัวชี้วัด!BH18="/",1,0)</f>
        <v>0</v>
      </c>
      <c r="EA18" s="15">
        <f>IF(ตัวชี้วัด!BK18="/",1,0)</f>
        <v>0</v>
      </c>
      <c r="EB18" s="15">
        <f>IF(ตัวชี้วัด!BN18="/",1,0)</f>
        <v>0</v>
      </c>
      <c r="EC18" s="15">
        <f>IF(ตัวชี้วัด!BT18="/",1,0)</f>
        <v>0</v>
      </c>
      <c r="ED18" s="15">
        <f>IF(ตัวชี้วัด!BW18="/",1,0)</f>
        <v>0</v>
      </c>
      <c r="EE18" s="15">
        <f>IF(ตัวชี้วัด!BZ18="/",1,0)</f>
        <v>0</v>
      </c>
      <c r="EF18" s="15">
        <f>IF(ตัวชี้วัด!CC18="/",1,0)</f>
        <v>0</v>
      </c>
      <c r="EG18" s="15">
        <f>IF(ตัวชี้วัด!CF18="/",1,0)</f>
        <v>0</v>
      </c>
      <c r="EH18" s="15">
        <f>IF(ตัวชี้วัด!CJ18="/",1,0)</f>
        <v>0</v>
      </c>
      <c r="EI18" s="15">
        <f>IF(ตัวชี้วัด!CM18="/",1,0)</f>
        <v>0</v>
      </c>
      <c r="EJ18" s="15">
        <f>IF(ตัวชี้วัด!CP18="/",1,0)</f>
        <v>0</v>
      </c>
      <c r="EK18" s="15">
        <f>IF(ตัวชี้วัด!CS18="/",1,0)</f>
        <v>0</v>
      </c>
      <c r="EL18" s="15">
        <f>IF(ตัวชี้วัด!CV18="/",1,0)</f>
        <v>0</v>
      </c>
      <c r="EM18" s="15">
        <f>IF(ตัวชี้วัด!DB18="/",1,0)</f>
        <v>0</v>
      </c>
      <c r="EN18" s="15">
        <f>IF(ตัวชี้วัด!DE18="/",1,0)</f>
        <v>0</v>
      </c>
      <c r="EO18" s="15">
        <f>IF(ตัวชี้วัด!DH18="/",1,0)</f>
        <v>0</v>
      </c>
      <c r="EP18" s="15">
        <f>IF(ตัวชี้วัด!DK18="/",1,0)</f>
        <v>0</v>
      </c>
      <c r="EQ18" s="15">
        <f>IF(ตัวชี้วัด!DN18="/",1,0)</f>
        <v>0</v>
      </c>
      <c r="ER18" s="15">
        <f>IF(ตัวชี้วัด!DR18="/",1,0)</f>
        <v>0</v>
      </c>
      <c r="ES18" s="15">
        <f>IF(ตัวชี้วัด!DU18="/",1,0)</f>
        <v>0</v>
      </c>
      <c r="ET18" s="15">
        <f>IF(ตัวชี้วัด!DX18="/",1,0)</f>
        <v>0</v>
      </c>
      <c r="EU18" s="15">
        <f>IF(ตัวชี้วัด!EA18="/",1,0)</f>
        <v>0</v>
      </c>
      <c r="EV18" s="83">
        <f t="shared" si="3"/>
        <v>0</v>
      </c>
      <c r="EX18" s="15">
        <v>13</v>
      </c>
      <c r="EY18" s="15">
        <f>IF(คุณลักษณะ!B18&gt;1,2,IF(คุณลักษณะ!B18=1,1,0))</f>
        <v>0</v>
      </c>
      <c r="EZ18" s="15">
        <f>IF(คุณลักษณะ!C18&gt;1,2,IF(คุณลักษณะ!C18=1,1,0))</f>
        <v>0</v>
      </c>
      <c r="FA18" s="15">
        <f>IF(คุณลักษณะ!D18&gt;1,2,IF(คุณลักษณะ!D18=1,1,0))</f>
        <v>0</v>
      </c>
      <c r="FB18" s="15">
        <f>IF(คุณลักษณะ!E18&gt;1,2,IF(คุณลักษณะ!E18=1,1,0))</f>
        <v>0</v>
      </c>
      <c r="FC18" s="83">
        <f t="shared" si="4"/>
        <v>0</v>
      </c>
      <c r="FD18" s="15">
        <f>IF(คุณลักษณะ!G18&gt;1,2,IF(คุณลักษณะ!G18=1,1,0))</f>
        <v>0</v>
      </c>
      <c r="FE18" s="15">
        <f>IF(คุณลักษณะ!H18&gt;1,2,IF(คุณลักษณะ!H18=1,1,0))</f>
        <v>0</v>
      </c>
      <c r="FF18" s="83">
        <f t="shared" si="5"/>
        <v>0</v>
      </c>
      <c r="FG18" s="15">
        <f>IF(คุณลักษณะ!O18&gt;1,2,IF(คุณลักษณะ!O18=1,1,0))</f>
        <v>0</v>
      </c>
      <c r="FH18" s="15">
        <f>IF(คุณลักษณะ!P18&gt;1,2,IF(คุณลักษณะ!P18=1,1,0))</f>
        <v>0</v>
      </c>
      <c r="FI18" s="83">
        <f t="shared" si="6"/>
        <v>0</v>
      </c>
      <c r="FJ18" s="15">
        <f>IF(คุณลักษณะ!S18&gt;1,2,IF(คุณลักษณะ!S18=1,1,0))</f>
        <v>0</v>
      </c>
      <c r="FK18" s="15">
        <f>IF(คุณลักษณะ!T18&gt;1,2,IF(คุณลักษณะ!T18=1,1,0))</f>
        <v>0</v>
      </c>
      <c r="FL18" s="83">
        <f t="shared" si="7"/>
        <v>0</v>
      </c>
      <c r="FM18" s="15">
        <f>IF(คุณลักษณะ!V18&gt;1,2,IF(คุณลักษณะ!V18=1,1,0))</f>
        <v>0</v>
      </c>
      <c r="FN18" s="15">
        <f>IF(คุณลักษณะ!W18&gt;1,2,IF(คุณลักษณะ!W18=1,1,0))</f>
        <v>0</v>
      </c>
      <c r="FO18" s="83">
        <f t="shared" si="8"/>
        <v>0</v>
      </c>
      <c r="FP18" s="15">
        <f>IF(คุณลักษณะ!Y18&gt;1,2,IF(คุณลักษณะ!Y18=1,1,0))</f>
        <v>0</v>
      </c>
      <c r="FQ18" s="15">
        <f>IF(คุณลักษณะ!AC18&gt;1,2,IF(คุณลักษณะ!AC18=1,1,0))</f>
        <v>0</v>
      </c>
      <c r="FR18" s="15">
        <f>IF(คุณลักษณะ!AD18&gt;1,2,IF(คุณลักษณะ!AD18=1,1,0))</f>
        <v>0</v>
      </c>
      <c r="FS18" s="83">
        <f t="shared" si="9"/>
        <v>0</v>
      </c>
      <c r="FT18" s="15">
        <f>IF(คุณลักษณะ!AF18&gt;1,2,IF(คุณลักษณะ!AF18=1,1,0))</f>
        <v>0</v>
      </c>
      <c r="FU18" s="15">
        <f>IF(คุณลักษณะ!AG18&gt;1,2,IF(คุณลักษณะ!AG18=1,1,0))</f>
        <v>0</v>
      </c>
      <c r="FV18" s="83">
        <f t="shared" si="10"/>
        <v>0</v>
      </c>
      <c r="FW18" s="50"/>
      <c r="FX18" s="15">
        <f>IF(คุณลักษณะ!F18&gt;1,2,IF(คุณลักษณะ!F18=1,1,0))</f>
        <v>0</v>
      </c>
      <c r="FY18" s="15">
        <f>IF(คุณลักษณะ!I18&gt;1,2,IF(คุณลักษณะ!I18=1,1,0))</f>
        <v>0</v>
      </c>
      <c r="FZ18" s="15">
        <f>IF(คุณลักษณะ!N18&gt;1,2,IF(คุณลักษณะ!N18=1,1,0))</f>
        <v>0</v>
      </c>
      <c r="GA18" s="15">
        <f>IF(คุณลักษณะ!Q18&gt;1,2,IF(คุณลักษณะ!Q18=1,1,0))</f>
        <v>0</v>
      </c>
      <c r="GB18" s="15">
        <f>IF(คุณลักษณะ!U18&gt;1,2,IF(คุณลักษณะ!U18=1,1,0))</f>
        <v>0</v>
      </c>
      <c r="GC18" s="15">
        <f>IF(คุณลักษณะ!X18&gt;1,2,IF(คุณลักษณะ!X18=1,1,0))</f>
        <v>0</v>
      </c>
      <c r="GD18" s="15">
        <f>IF(คุณลักษณะ!AE18&gt;1,2,IF(คุณลักษณะ!AE18=1,1,0))</f>
        <v>0</v>
      </c>
      <c r="GE18" s="15">
        <f>IF(คุณลักษณะ!AH18&gt;1,2,IF(คุณลักษณะ!AH18=1,1,0))</f>
        <v>0</v>
      </c>
      <c r="GF18" s="87">
        <f t="shared" si="13"/>
        <v>0</v>
      </c>
      <c r="GG18" s="85">
        <f>IF(คุณลักษณะ!F18=0,0,IF(คุณลักษณะ!I18=0,0,IF(คุณลักษณะ!N18=0,0,IF(คุณลักษณะ!Q18=0,0,IF(คุณลักษณะ!U18=0,0,IF(คุณลักษณะ!X18=0,0,IF(คุณลักษณะ!AE18=0,0,IF(คุณลักษณะ!AH18=0,0,GF18))))))))</f>
        <v>0</v>
      </c>
      <c r="GI18" s="2">
        <v>13</v>
      </c>
      <c r="GJ18" s="21">
        <f>IF(เวลาเรียน!C18="",0,1)</f>
        <v>0</v>
      </c>
      <c r="GK18" s="446">
        <f>IF(ผลการเรียน!$BC17=$GK$5,1,0)</f>
        <v>0</v>
      </c>
      <c r="GL18" s="446">
        <f>IF(ผลการเรียน!$BC17=$GL$5,1,0)</f>
        <v>0</v>
      </c>
      <c r="GM18" s="446">
        <f>IF(ผลการเรียน!$BC17=$GM$5,1,0)</f>
        <v>0</v>
      </c>
      <c r="GN18" s="446">
        <f>IF(ผลการเรียน!$BC17=$GN$5,1,0)</f>
        <v>0</v>
      </c>
      <c r="GO18" s="446">
        <f>IF(ผลการเรียน!$BC17=$GO$5,1,0)</f>
        <v>0</v>
      </c>
      <c r="GP18" s="446">
        <f>IF(ผลการเรียน!$BC17=$GP$5,1,0)</f>
        <v>0</v>
      </c>
      <c r="GQ18" s="446">
        <f>IF(ผลการเรียน!$BC17=$GQ$5,1,0)</f>
        <v>0</v>
      </c>
      <c r="GR18" s="446">
        <f>IF(ผลการเรียน!$BC17=$GR$5,1,0)</f>
        <v>0</v>
      </c>
      <c r="GS18" s="446">
        <f>IF(ผลการเรียน!$BC17=$GS$5,1,0)</f>
        <v>0</v>
      </c>
      <c r="GT18" s="446">
        <f>IF(ผลการเรียน!$BC17=$GT$5,1,0)</f>
        <v>0</v>
      </c>
      <c r="GU18" s="446">
        <f ca="1">IF(ผลการเรียน!$BS17=ลับ!$GU$5,1,0)</f>
        <v>0</v>
      </c>
      <c r="GV18" s="446">
        <f ca="1">IF(ผลการเรียน!$BS17=ลับ!$GV$5,1,0)</f>
        <v>0</v>
      </c>
      <c r="GW18" s="446">
        <f ca="1">IF(ผลการเรียน!$BS17=ลับ!$GW$5,1,0)</f>
        <v>0</v>
      </c>
      <c r="GX18" s="446">
        <f ca="1">IF(ผลการเรียน!$BS17=ลับ!$GX$5,1,0)</f>
        <v>0</v>
      </c>
      <c r="GY18" s="446">
        <f ca="1">IF(ผลการเรียน!$BJ17=ลับ!$GY$5,1,0)</f>
        <v>0</v>
      </c>
      <c r="GZ18" s="446">
        <f ca="1">IF(ผลการเรียน!$BJ17=ลับ!$GZ$5,1,0)</f>
        <v>0</v>
      </c>
      <c r="HA18" s="446">
        <f ca="1">IF(ผลการเรียน!$BJ17=ลับ!$HA$5,1,0)</f>
        <v>0</v>
      </c>
      <c r="HB18" s="446">
        <f ca="1">IF(ผลการเรียน!$BJ17=ลับ!$HB$5,1,0)</f>
        <v>0</v>
      </c>
      <c r="HC18" s="21">
        <f>IF(สรุปคะแนน!$Q18=3,1,0)</f>
        <v>0</v>
      </c>
      <c r="HD18" s="21">
        <f>IF(สรุปคะแนน!$Q18=2,1,0)</f>
        <v>0</v>
      </c>
      <c r="HE18" s="21">
        <f>IF(สรุปคะแนน!$Q18=1,1,0)</f>
        <v>0</v>
      </c>
      <c r="HF18" s="21">
        <f>IF(สรุปคะแนน!$Q18=0,1,0)</f>
        <v>1</v>
      </c>
      <c r="HG18" s="50"/>
      <c r="HH18" s="50"/>
      <c r="HI18" s="50"/>
      <c r="HJ18" s="50"/>
      <c r="HK18" s="50"/>
      <c r="HL18" s="50"/>
      <c r="HM18" s="50"/>
      <c r="HN18" s="50"/>
    </row>
    <row r="19" spans="1:222" ht="21">
      <c r="A19" s="28">
        <v>14</v>
      </c>
      <c r="B19" s="63">
        <f>IF(ลับ!B$3=0,0,IF(เวลาเรียน!G19="/",ลับ!B$3,0))</f>
        <v>0</v>
      </c>
      <c r="C19" s="63">
        <f>IF(ลับ!C$3=0,0,IF(เวลาเรียน!H19="/",ลับ!C$3,0))</f>
        <v>0</v>
      </c>
      <c r="D19" s="63">
        <f>IF(ลับ!D$3=0,0,IF(เวลาเรียน!I19="/",ลับ!D$3,0))</f>
        <v>0</v>
      </c>
      <c r="E19" s="63">
        <f>IF(ลับ!E$3=0,0,IF(เวลาเรียน!J19="/",ลับ!E$3,0))</f>
        <v>0</v>
      </c>
      <c r="F19" s="63">
        <f>IF(ลับ!F$3=0,0,IF(เวลาเรียน!K19="/",ลับ!F$3,0))</f>
        <v>0</v>
      </c>
      <c r="G19" s="63">
        <f>IF(ลับ!G$3=0,0,IF(เวลาเรียน!L19="/",ลับ!G$3,0))</f>
        <v>0</v>
      </c>
      <c r="H19" s="63">
        <f>IF(ลับ!H$3=0,0,IF(เวลาเรียน!M19="/",ลับ!H$3,0))</f>
        <v>0</v>
      </c>
      <c r="I19" s="63">
        <f>IF(ลับ!I$3=0,0,IF(เวลาเรียน!N19="/",ลับ!I$3,0))</f>
        <v>0</v>
      </c>
      <c r="J19" s="63">
        <f>IF(ลับ!J$3=0,0,IF(เวลาเรียน!O19="/",ลับ!J$3,0))</f>
        <v>0</v>
      </c>
      <c r="K19" s="63">
        <f>IF(ลับ!K$3=0,0,IF(เวลาเรียน!P19="/",ลับ!K$3,0))</f>
        <v>0</v>
      </c>
      <c r="L19" s="63">
        <f>IF(ลับ!L$3=0,0,IF(เวลาเรียน!Q19="/",ลับ!L$3,0))</f>
        <v>0</v>
      </c>
      <c r="M19" s="63">
        <f>IF(ลับ!M$3=0,0,IF(เวลาเรียน!R19="/",ลับ!M$3,0))</f>
        <v>0</v>
      </c>
      <c r="N19" s="63">
        <f>IF(ลับ!N$3=0,0,IF(เวลาเรียน!S19="/",ลับ!N$3,0))</f>
        <v>0</v>
      </c>
      <c r="O19" s="63">
        <f>IF(ลับ!O$3=0,0,IF(เวลาเรียน!T19="/",ลับ!O$3,0))</f>
        <v>0</v>
      </c>
      <c r="P19" s="63">
        <f>IF(ลับ!P$3=0,0,IF(เวลาเรียน!U19="/",ลับ!P$3,0))</f>
        <v>0</v>
      </c>
      <c r="Q19" s="63">
        <f>IF(ลับ!Q$3=0,0,IF(เวลาเรียน!V19="/",ลับ!Q$3,0))</f>
        <v>0</v>
      </c>
      <c r="R19" s="63">
        <f>IF(ลับ!R$3=0,0,IF(เวลาเรียน!W19="/",ลับ!R$3,0))</f>
        <v>0</v>
      </c>
      <c r="S19" s="63">
        <f>IF(ลับ!S$3=0,0,IF(เวลาเรียน!X19="/",ลับ!S$3,0))</f>
        <v>0</v>
      </c>
      <c r="T19" s="63">
        <f>IF(ลับ!T$3=0,0,IF(เวลาเรียน!Y19="/",ลับ!T$3,0))</f>
        <v>0</v>
      </c>
      <c r="U19" s="63">
        <f>IF(ลับ!U$3=0,0,IF(เวลาเรียน!Z19="/",ลับ!U$3,0))</f>
        <v>0</v>
      </c>
      <c r="V19" s="63">
        <f>IF(ลับ!V$3=0,0,IF(เวลาเรียน!AA19="/",ลับ!V$3,0))</f>
        <v>0</v>
      </c>
      <c r="W19" s="63">
        <f>IF(ลับ!W$3=0,0,IF(เวลาเรียน!AB19="/",ลับ!W$3,0))</f>
        <v>0</v>
      </c>
      <c r="X19" s="63">
        <f>IF(ลับ!X$3=0,0,IF(เวลาเรียน!AC19="/",ลับ!X$3,0))</f>
        <v>0</v>
      </c>
      <c r="Y19" s="63">
        <f>IF(ลับ!Y$3=0,0,IF(เวลาเรียน!AD19="/",ลับ!Y$3,0))</f>
        <v>0</v>
      </c>
      <c r="Z19" s="724">
        <f>IF(ลับ!Z$3=0,0,IF(เวลาเรียน!AE19="/",ลับ!Z$3,0))</f>
        <v>0</v>
      </c>
      <c r="AA19" s="63">
        <f>IF(ลับ!AA$3=0,0,IF(เวลาเรียน!AH19="/",ลับ!AA$3,0))</f>
        <v>0</v>
      </c>
      <c r="AB19" s="63">
        <f>IF(ลับ!AB$3=0,0,IF(เวลาเรียน!AI19="/",ลับ!AB$3,0))</f>
        <v>0</v>
      </c>
      <c r="AC19" s="63">
        <f>IF(ลับ!AC$3=0,0,IF(เวลาเรียน!AJ19="/",ลับ!AC$3,0))</f>
        <v>0</v>
      </c>
      <c r="AD19" s="63">
        <f>IF(ลับ!AD$3=0,0,IF(เวลาเรียน!AK19="/",ลับ!AD$3,0))</f>
        <v>0</v>
      </c>
      <c r="AE19" s="63">
        <f>IF(ลับ!AE$3=0,0,IF(เวลาเรียน!AL19="/",ลับ!AE$3,0))</f>
        <v>0</v>
      </c>
      <c r="AF19" s="63">
        <f>IF(ลับ!AF$3=0,0,IF(เวลาเรียน!AM19="/",ลับ!AF$3,0))</f>
        <v>0</v>
      </c>
      <c r="AG19" s="63">
        <f>IF(ลับ!AG$3=0,0,IF(เวลาเรียน!AN19="/",ลับ!AG$3,0))</f>
        <v>0</v>
      </c>
      <c r="AH19" s="63">
        <f>IF(ลับ!AH$3=0,0,IF(เวลาเรียน!AO19="/",ลับ!AH$3,0))</f>
        <v>0</v>
      </c>
      <c r="AI19" s="63">
        <f>IF(ลับ!AI$3=0,0,IF(เวลาเรียน!AP19="/",ลับ!AI$3,0))</f>
        <v>0</v>
      </c>
      <c r="AJ19" s="63">
        <f>IF(ลับ!AJ$3=0,0,IF(เวลาเรียน!AQ19="/",ลับ!AJ$3,0))</f>
        <v>0</v>
      </c>
      <c r="AK19" s="63">
        <f>IF(ลับ!AK$3=0,0,IF(เวลาเรียน!AR19="/",ลับ!AK$3,0))</f>
        <v>0</v>
      </c>
      <c r="AL19" s="63">
        <f>IF(ลับ!AL$3=0,0,IF(เวลาเรียน!AS19="/",ลับ!AL$3,0))</f>
        <v>0</v>
      </c>
      <c r="AM19" s="63">
        <f>IF(ลับ!AM$3=0,0,IF(เวลาเรียน!AT19="/",ลับ!AM$3,0))</f>
        <v>0</v>
      </c>
      <c r="AN19" s="63">
        <f>IF(ลับ!AN$3=0,0,IF(เวลาเรียน!AU19="/",ลับ!AN$3,0))</f>
        <v>0</v>
      </c>
      <c r="AO19" s="63">
        <f>IF(ลับ!AO$3=0,0,IF(เวลาเรียน!AV19="/",ลับ!AO$3,0))</f>
        <v>0</v>
      </c>
      <c r="AP19" s="63">
        <f>IF(ลับ!AP$3=0,0,IF(เวลาเรียน!AW19="/",ลับ!AP$3,0))</f>
        <v>0</v>
      </c>
      <c r="AQ19" s="63">
        <f>IF(ลับ!AQ$3=0,0,IF(เวลาเรียน!AX19="/",ลับ!AQ$3,0))</f>
        <v>0</v>
      </c>
      <c r="AR19" s="63">
        <f>IF(ลับ!AR$3=0,0,IF(เวลาเรียน!AY19="/",ลับ!AR$3,0))</f>
        <v>0</v>
      </c>
      <c r="AS19" s="63">
        <f>IF(ลับ!AS$3=0,0,IF(เวลาเรียน!AZ19="/",ลับ!AS$3,0))</f>
        <v>0</v>
      </c>
      <c r="AT19" s="63">
        <f>IF(ลับ!AT$3=0,0,IF(เวลาเรียน!BA19="/",ลับ!AT$3,0))</f>
        <v>0</v>
      </c>
      <c r="AU19" s="63">
        <f>IF(ลับ!AU$3=0,0,IF(เวลาเรียน!BB19="/",ลับ!AU$3,0))</f>
        <v>0</v>
      </c>
      <c r="AV19" s="63">
        <f>IF(ลับ!AV$3=0,0,IF(เวลาเรียน!BC19="/",ลับ!AV$3,0))</f>
        <v>0</v>
      </c>
      <c r="AW19" s="63">
        <f>IF(ลับ!AW$3=0,0,IF(เวลาเรียน!BD19="/",ลับ!AW$3,0))</f>
        <v>0</v>
      </c>
      <c r="AX19" s="63">
        <f>IF(ลับ!AX$3=0,0,IF(เวลาเรียน!BE19="/",ลับ!AX$3,0))</f>
        <v>0</v>
      </c>
      <c r="AY19" s="63">
        <f>IF(ลับ!AY$3=0,0,IF(เวลาเรียน!BF19="/",ลับ!AY$3,0))</f>
        <v>0</v>
      </c>
      <c r="AZ19" s="63">
        <f>IF(ลับ!AZ$3=0,0,IF(เวลาเรียน!BG19="/",ลับ!AZ$3,0))</f>
        <v>0</v>
      </c>
      <c r="BA19" s="63">
        <f>IF(ลับ!BA$3=0,0,IF(เวลาเรียน!BH19="/",ลับ!BA$3,0))</f>
        <v>0</v>
      </c>
      <c r="BB19" s="63">
        <f>IF(ลับ!BB$3=0,0,IF(เวลาเรียน!BI19="/",ลับ!BB$3,0))</f>
        <v>0</v>
      </c>
      <c r="BC19" s="63">
        <f>IF(ลับ!BC$3=0,0,IF(เวลาเรียน!BJ19="/",ลับ!BC$3,0))</f>
        <v>0</v>
      </c>
      <c r="BD19" s="63">
        <f>IF(ลับ!BD$3=0,0,IF(เวลาเรียน!BK19="/",ลับ!BD$3,0))</f>
        <v>0</v>
      </c>
      <c r="BE19" s="63">
        <f>IF(ลับ!BE$3=0,0,IF(เวลาเรียน!BL19="/",ลับ!BE$3,0))</f>
        <v>0</v>
      </c>
      <c r="BF19" s="63">
        <f>IF(ลับ!BF$3=0,0,IF(เวลาเรียน!BM19="/",ลับ!BF$3,0))</f>
        <v>0</v>
      </c>
      <c r="BG19" s="63">
        <f>IF(ลับ!BG$3=0,0,IF(เวลาเรียน!BN19="/",ลับ!BG$3,0))</f>
        <v>0</v>
      </c>
      <c r="BH19" s="63">
        <f>IF(ลับ!BH$3=0,0,IF(เวลาเรียน!BO19="/",ลับ!BH$3,0))</f>
        <v>0</v>
      </c>
      <c r="BI19" s="63">
        <f>IF(ลับ!BI$3=0,0,IF(เวลาเรียน!BP19="/",ลับ!BI$3,0))</f>
        <v>0</v>
      </c>
      <c r="BJ19" s="63">
        <f>IF(ลับ!BJ$3=0,0,IF(เวลาเรียน!BQ19="/",ลับ!BJ$3,0))</f>
        <v>0</v>
      </c>
      <c r="BK19" s="63">
        <f>IF(ลับ!BK$3=0,0,IF(เวลาเรียน!BR19="/",ลับ!BK$3,0))</f>
        <v>0</v>
      </c>
      <c r="BL19" s="63">
        <f>IF(ลับ!BL$3=0,0,IF(เวลาเรียน!BS19="/",ลับ!BL$3,0))</f>
        <v>0</v>
      </c>
      <c r="BM19" s="63">
        <f>IF(ลับ!BM$3=0,0,IF(เวลาเรียน!BT19="/",ลับ!BM$3,0))</f>
        <v>0</v>
      </c>
      <c r="BN19" s="63">
        <f>IF(ลับ!BN$3=0,0,IF(เวลาเรียน!BU19="/",ลับ!BN$3,0))</f>
        <v>0</v>
      </c>
      <c r="BO19" s="63">
        <f>IF(ลับ!BO$3=0,0,IF(เวลาเรียน!BV19="/",ลับ!BO$3,0))</f>
        <v>0</v>
      </c>
      <c r="BP19" s="63">
        <f>IF(ลับ!BP$3=0,0,IF(เวลาเรียน!BW19="/",ลับ!BP$3,0))</f>
        <v>0</v>
      </c>
      <c r="BQ19" s="63">
        <f>IF(ลับ!BQ$3=0,0,IF(เวลาเรียน!BX19="/",ลับ!BQ$3,0))</f>
        <v>0</v>
      </c>
      <c r="BR19" s="63">
        <f>IF(ลับ!BR$3=0,0,IF(เวลาเรียน!BY19="/",ลับ!BR$3,0))</f>
        <v>0</v>
      </c>
      <c r="BS19" s="724">
        <f>IF(ลับ!BS$3=0,0,IF(เวลาเรียน!BZ19="/",ลับ!BS$3,0))</f>
        <v>0</v>
      </c>
      <c r="BT19" s="63">
        <f>IF(ลับ!BT$3=0,0,IF(เวลาเรียน!CB19="/",ลับ!BT$3,0))</f>
        <v>0</v>
      </c>
      <c r="BU19" s="63">
        <f>IF(ลับ!BU$3=0,0,IF(เวลาเรียน!CC19="/",ลับ!BU$3,0))</f>
        <v>0</v>
      </c>
      <c r="BV19" s="63">
        <f>IF(ลับ!BV$3=0,0,IF(เวลาเรียน!CD19="/",ลับ!BV$3,0))</f>
        <v>0</v>
      </c>
      <c r="BW19" s="63">
        <f>IF(ลับ!BW$3=0,0,IF(เวลาเรียน!CE19="/",ลับ!BW$3,0))</f>
        <v>0</v>
      </c>
      <c r="BX19" s="63">
        <f>IF(ลับ!BX$3=0,0,IF(เวลาเรียน!CF19="/",ลับ!BX$3,0))</f>
        <v>0</v>
      </c>
      <c r="BY19" s="63">
        <f>IF(ลับ!BY$3=0,0,IF(เวลาเรียน!CG19="/",ลับ!BY$3,0))</f>
        <v>0</v>
      </c>
      <c r="BZ19" s="63">
        <f>IF(ลับ!BZ$3=0,0,IF(เวลาเรียน!CH19="/",ลับ!BZ$3,0))</f>
        <v>0</v>
      </c>
      <c r="CA19" s="63">
        <f>IF(ลับ!CA$3=0,0,IF(เวลาเรียน!CI19="/",ลับ!CA$3,0))</f>
        <v>0</v>
      </c>
      <c r="CB19" s="63">
        <f>IF(ลับ!CB$3=0,0,IF(เวลาเรียน!CJ19="/",ลับ!CB$3,0))</f>
        <v>0</v>
      </c>
      <c r="CC19" s="63">
        <f>IF(ลับ!CC$3=0,0,IF(เวลาเรียน!CK19="/",ลับ!CC$3,0))</f>
        <v>0</v>
      </c>
      <c r="CD19" s="63">
        <f>IF(ลับ!CD$3=0,0,IF(เวลาเรียน!CL19="/",ลับ!CD$3,0))</f>
        <v>0</v>
      </c>
      <c r="CE19" s="63">
        <f>IF(ลับ!CE$3=0,0,IF(เวลาเรียน!CM19="/",ลับ!CE$3,0))</f>
        <v>0</v>
      </c>
      <c r="CF19" s="63">
        <f>IF(ลับ!CF$3=0,0,IF(เวลาเรียน!CN19="/",ลับ!CF$3,0))</f>
        <v>0</v>
      </c>
      <c r="CG19" s="63">
        <f>IF(ลับ!CG$3=0,0,IF(เวลาเรียน!CO19="/",ลับ!CG$3,0))</f>
        <v>0</v>
      </c>
      <c r="CH19" s="63">
        <f>IF(ลับ!CH$3=0,0,IF(เวลาเรียน!CP19="/",ลับ!CH$3,0))</f>
        <v>0</v>
      </c>
      <c r="CI19" s="63">
        <f>IF(ลับ!CI$3=0,0,IF(เวลาเรียน!CQ19="/",ลับ!CI$3,0))</f>
        <v>0</v>
      </c>
      <c r="CJ19" s="63">
        <f>IF(ลับ!CJ$3=0,0,IF(เวลาเรียน!CR19="/",ลับ!CJ$3,0))</f>
        <v>0</v>
      </c>
      <c r="CK19" s="63">
        <f>IF(ลับ!CK$3=0,0,IF(เวลาเรียน!CS19="/",ลับ!CK$3,0))</f>
        <v>0</v>
      </c>
      <c r="CL19" s="63">
        <f>IF(ลับ!CL$3=0,0,IF(เวลาเรียน!CT19="/",ลับ!CL$3,0))</f>
        <v>0</v>
      </c>
      <c r="CM19" s="63">
        <f>IF(ลับ!CM$3=0,0,IF(เวลาเรียน!CU19="/",ลับ!CM$3,0))</f>
        <v>0</v>
      </c>
      <c r="CN19" s="63">
        <f>IF(ลับ!CN$3=0,0,IF(เวลาเรียน!CV19="/",ลับ!CN$3,0))</f>
        <v>0</v>
      </c>
      <c r="CO19" s="63">
        <f>IF(ลับ!CO$3=0,0,IF(เวลาเรียน!CW19="/",ลับ!CO$3,0))</f>
        <v>0</v>
      </c>
      <c r="CP19" s="63">
        <f>IF(ลับ!CP$3=0,0,IF(เวลาเรียน!CX19="/",ลับ!CP$3,0))</f>
        <v>0</v>
      </c>
      <c r="CQ19" s="63">
        <f>IF(ลับ!CQ$3=0,0,IF(เวลาเรียน!CY19="/",ลับ!CQ$3,0))</f>
        <v>0</v>
      </c>
      <c r="CR19" s="63">
        <f>IF(ลับ!CR$3=0,0,IF(เวลาเรียน!CZ19="/",ลับ!CR$3,0))</f>
        <v>0</v>
      </c>
      <c r="CS19" s="63">
        <f>IF(ลับ!CS$3=0,0,IF(เวลาเรียน!DA19="/",ลับ!CS$3,0))</f>
        <v>0</v>
      </c>
      <c r="CT19" s="63">
        <f>IF(ลับ!CT$3=0,0,IF(เวลาเรียน!DB19="/",ลับ!CT$3,0))</f>
        <v>0</v>
      </c>
      <c r="CU19" s="63">
        <f>IF(ลับ!CU$3=0,0,IF(เวลาเรียน!DC19="/",ลับ!CU$3,0))</f>
        <v>0</v>
      </c>
      <c r="CV19" s="63">
        <f>IF(ลับ!CV$3=0,0,IF(เวลาเรียน!DD19="/",ลับ!CV$3,0))</f>
        <v>0</v>
      </c>
      <c r="CW19" s="64">
        <f>IF(ลับ!CW$3=0,0,IF(เวลาเรียน!DE19="/",ลับ!CW$3,0))</f>
        <v>0</v>
      </c>
      <c r="CX19" s="84">
        <f t="shared" si="11"/>
        <v>0</v>
      </c>
      <c r="CZ19" s="15">
        <v>14</v>
      </c>
      <c r="DA19" s="15">
        <f>IF(ตัวชี้วัด!C19="ร",ตัวชี้วัด!C19,IF(ตัวชี้วัด!F19="ร",ตัวชี้วัด!F19,IF(ตัวชี้วัด!I19="ร",ตัวชี้วัด!I19,IF(ตัวชี้วัด!L19="ร",ตัวชี้วัด!L19,IF(ตัวชี้วัด!O19="ร",ตัวชี้วัด!O19,IF(ตัวชี้วัด!S19="ร",ตัวชี้วัด!S19,IF(ตัวชี้วัด!V19="ร",ตัวชี้วัด!V19,SUM(ตัวชี้วัด!C19,ตัวชี้วัด!F19,ตัวชี้วัด!I19,ตัวชี้วัด!L19,ตัวชี้วัด!O19,ตัวชี้วัด!S19,ตัวชี้วัด!V19))))))))</f>
        <v>0</v>
      </c>
      <c r="DB19" s="15">
        <f>IF(ตัวชี้วัด!Y19="ร",ตัวชี้วัด!Y19,IF(ตัวชี้วัด!AB19="ร",ตัวชี้วัด!AB19,IF(ตัวชี้วัด!AE19="ร",ตัวชี้วัด!AE19,IF(ตัวชี้วัด!AK19="ร",ตัวชี้วัด!AK19,IF(ตัวชี้วัด!AN19="ร",ตัวชี้วัด!AN19,IF(ตัวชี้วัด!AQ19="ร",ตัวชี้วัด!AQ19,IF(ตัวชี้วัด!AT19="ร",ตัวชี้วัด!AT19,SUM(ตัวชี้วัด!Y19,ตัวชี้วัด!AB19,ตัวชี้วัด!AE19,ตัวชี้วัด!AK19,ตัวชี้วัด!AN19,ตัวชี้วัด!AQ19,ตัวชี้วัด!AT19))))))))</f>
        <v>0</v>
      </c>
      <c r="DC19" s="15">
        <f>IF(ตัวชี้วัด!AW19="ร",ตัวชี้วัด!AW19,IF(ตัวชี้วัด!BA19="ร",ตัวชี้วัด!BA19,IF(ตัวชี้วัด!BD19="ร",ตัวชี้วัด!BD19,IF(ตัวชี้วัด!BG19="ร",ตัวชี้วัด!BG19,IF(ตัวชี้วัด!BJ19="ร",ตัวชี้วัด!BJ19,IF(ตัวชี้วัด!BM19="ร",ตัวชี้วัด!BM19,IF(ตัวชี้วัด!BS19="ร",ตัวชี้วัด!BS19,SUM(ตัวชี้วัด!AW19,ตัวชี้วัด!BA19,ตัวชี้วัด!BD19,ตัวชี้วัด!BG19,ตัวชี้วัด!BJ19,ตัวชี้วัด!BM19,ตัวชี้วัด!BS19))))))))</f>
        <v>0</v>
      </c>
      <c r="DD19" s="15">
        <f>IF(ตัวชี้วัด!BV19="ร",ตัวชี้วัด!BV19,IF(ตัวชี้วัด!BY19="ร",ตัวชี้วัด!BY19,IF(ตัวชี้วัด!CB19="ร",ตัวชี้วัด!CB19,IF(ตัวชี้วัด!CE19="ร",ตัวชี้วัด!CE19,IF(ตัวชี้วัด!CI19="ร",ตัวชี้วัด!CI19,IF(ตัวชี้วัด!CL19="ร",ตัวชี้วัด!CL19,IF(ตัวชี้วัด!CO19="ร",ตัวชี้วัด!CO19,SUM(ตัวชี้วัด!BV19,ตัวชี้วัด!BY19,ตัวชี้วัด!CB19,ตัวชี้วัด!CE19,ตัวชี้วัด!CI19,ตัวชี้วัด!CL19,ตัวชี้วัด!CO19))))))))</f>
        <v>0</v>
      </c>
      <c r="DE19" s="15">
        <f>IF(ตัวชี้วัด!CR19="ร",ตัวชี้วัด!CR19,IF(ตัวชี้วัด!CU19="ร",ตัวชี้วัด!CU19,IF(ตัวชี้วัด!DA19="ร",ตัวชี้วัด!DA19,IF(ตัวชี้วัด!DD19="ร",ตัวชี้วัด!DD19,IF(ตัวชี้วัด!DG19="ร",ตัวชี้วัด!DG19,IF(ตัวชี้วัด!DJ19="ร",ตัวชี้วัด!DJ19,IF(ตัวชี้วัด!DM19="ร",ตัวชี้วัด!DM19,SUM(ตัวชี้วัด!CR19,ตัวชี้วัด!CU19,ตัวชี้วัด!DA19,ตัวชี้วัด!DD19,ตัวชี้วัด!DG19,ตัวชี้วัด!DJ19,ตัวชี้วัด!DM19))))))))</f>
        <v>0</v>
      </c>
      <c r="DF19" s="15">
        <f>IF(ตัวชี้วัด!DQ19="ร",ตัวชี้วัด!DQ19,IF(ตัวชี้วัด!DT19="ร",ตัวชี้วัด!DT19,IF(ตัวชี้วัด!DW19="ร",ตัวชี้วัด!DW19,IF(ตัวชี้วัด!DZ19="ร",ตัวชี้วัด!DZ19,SUM(ตัวชี้วัด!DQ19,ตัวชี้วัด!DT19,ตัวชี้วัด!DW19,ตัวชี้วัด!DZ19)))))</f>
        <v>0</v>
      </c>
      <c r="DG19" s="83">
        <f t="shared" si="12"/>
        <v>0</v>
      </c>
      <c r="DH19" s="50"/>
      <c r="DI19" s="15">
        <f>IF(ตัวชี้วัด!D19="/",1,0)</f>
        <v>0</v>
      </c>
      <c r="DJ19" s="15">
        <f>IF(ตัวชี้วัด!G19="/",1,0)</f>
        <v>0</v>
      </c>
      <c r="DK19" s="15">
        <f>IF(ตัวชี้วัด!J19="/",1,0)</f>
        <v>0</v>
      </c>
      <c r="DL19" s="15">
        <f>IF(ตัวชี้วัด!M19="/",1,0)</f>
        <v>0</v>
      </c>
      <c r="DM19" s="15">
        <f>IF(ตัวชี้วัด!P19="/",1,0)</f>
        <v>0</v>
      </c>
      <c r="DN19" s="15">
        <f>IF(ตัวชี้วัด!T19="/",1,0)</f>
        <v>0</v>
      </c>
      <c r="DO19" s="15">
        <f>IF(ตัวชี้วัด!W19="/",1,0)</f>
        <v>0</v>
      </c>
      <c r="DP19" s="15">
        <f>IF(ตัวชี้วัด!Z19="/",1,0)</f>
        <v>0</v>
      </c>
      <c r="DQ19" s="15">
        <f>IF(ตัวชี้วัด!AC19="/",1,0)</f>
        <v>0</v>
      </c>
      <c r="DR19" s="15">
        <f>IF(ตัวชี้วัด!AF19="/",1,0)</f>
        <v>0</v>
      </c>
      <c r="DS19" s="15">
        <f>IF(ตัวชี้วัด!AL19="/",1,0)</f>
        <v>0</v>
      </c>
      <c r="DT19" s="15">
        <f>IF(ตัวชี้วัด!AO19="/",1,0)</f>
        <v>0</v>
      </c>
      <c r="DU19" s="15">
        <f>IF(ตัวชี้วัด!AR19="/",1,0)</f>
        <v>0</v>
      </c>
      <c r="DV19" s="15">
        <f>IF(ตัวชี้วัด!AU19="/",1,0)</f>
        <v>0</v>
      </c>
      <c r="DW19" s="15">
        <f>IF(ตัวชี้วัด!AX19="/",1,0)</f>
        <v>0</v>
      </c>
      <c r="DX19" s="15">
        <f>IF(ตัวชี้วัด!BB19="/",1,0)</f>
        <v>0</v>
      </c>
      <c r="DY19" s="15">
        <f>IF(ตัวชี้วัด!BE19="/",1,0)</f>
        <v>0</v>
      </c>
      <c r="DZ19" s="15">
        <f>IF(ตัวชี้วัด!BH19="/",1,0)</f>
        <v>0</v>
      </c>
      <c r="EA19" s="15">
        <f>IF(ตัวชี้วัด!BK19="/",1,0)</f>
        <v>0</v>
      </c>
      <c r="EB19" s="15">
        <f>IF(ตัวชี้วัด!BN19="/",1,0)</f>
        <v>0</v>
      </c>
      <c r="EC19" s="15">
        <f>IF(ตัวชี้วัด!BT19="/",1,0)</f>
        <v>0</v>
      </c>
      <c r="ED19" s="15">
        <f>IF(ตัวชี้วัด!BW19="/",1,0)</f>
        <v>0</v>
      </c>
      <c r="EE19" s="15">
        <f>IF(ตัวชี้วัด!BZ19="/",1,0)</f>
        <v>0</v>
      </c>
      <c r="EF19" s="15">
        <f>IF(ตัวชี้วัด!CC19="/",1,0)</f>
        <v>0</v>
      </c>
      <c r="EG19" s="15">
        <f>IF(ตัวชี้วัด!CF19="/",1,0)</f>
        <v>0</v>
      </c>
      <c r="EH19" s="15">
        <f>IF(ตัวชี้วัด!CJ19="/",1,0)</f>
        <v>0</v>
      </c>
      <c r="EI19" s="15">
        <f>IF(ตัวชี้วัด!CM19="/",1,0)</f>
        <v>0</v>
      </c>
      <c r="EJ19" s="15">
        <f>IF(ตัวชี้วัด!CP19="/",1,0)</f>
        <v>0</v>
      </c>
      <c r="EK19" s="15">
        <f>IF(ตัวชี้วัด!CS19="/",1,0)</f>
        <v>0</v>
      </c>
      <c r="EL19" s="15">
        <f>IF(ตัวชี้วัด!CV19="/",1,0)</f>
        <v>0</v>
      </c>
      <c r="EM19" s="15">
        <f>IF(ตัวชี้วัด!DB19="/",1,0)</f>
        <v>0</v>
      </c>
      <c r="EN19" s="15">
        <f>IF(ตัวชี้วัด!DE19="/",1,0)</f>
        <v>0</v>
      </c>
      <c r="EO19" s="15">
        <f>IF(ตัวชี้วัด!DH19="/",1,0)</f>
        <v>0</v>
      </c>
      <c r="EP19" s="15">
        <f>IF(ตัวชี้วัด!DK19="/",1,0)</f>
        <v>0</v>
      </c>
      <c r="EQ19" s="15">
        <f>IF(ตัวชี้วัด!DN19="/",1,0)</f>
        <v>0</v>
      </c>
      <c r="ER19" s="15">
        <f>IF(ตัวชี้วัด!DR19="/",1,0)</f>
        <v>0</v>
      </c>
      <c r="ES19" s="15">
        <f>IF(ตัวชี้วัด!DU19="/",1,0)</f>
        <v>0</v>
      </c>
      <c r="ET19" s="15">
        <f>IF(ตัวชี้วัด!DX19="/",1,0)</f>
        <v>0</v>
      </c>
      <c r="EU19" s="15">
        <f>IF(ตัวชี้วัด!EA19="/",1,0)</f>
        <v>0</v>
      </c>
      <c r="EV19" s="83">
        <f t="shared" si="3"/>
        <v>0</v>
      </c>
      <c r="EX19" s="15">
        <v>14</v>
      </c>
      <c r="EY19" s="15">
        <f>IF(คุณลักษณะ!B19&gt;1,2,IF(คุณลักษณะ!B19=1,1,0))</f>
        <v>0</v>
      </c>
      <c r="EZ19" s="15">
        <f>IF(คุณลักษณะ!C19&gt;1,2,IF(คุณลักษณะ!C19=1,1,0))</f>
        <v>0</v>
      </c>
      <c r="FA19" s="15">
        <f>IF(คุณลักษณะ!D19&gt;1,2,IF(คุณลักษณะ!D19=1,1,0))</f>
        <v>0</v>
      </c>
      <c r="FB19" s="15">
        <f>IF(คุณลักษณะ!E19&gt;1,2,IF(คุณลักษณะ!E19=1,1,0))</f>
        <v>0</v>
      </c>
      <c r="FC19" s="83">
        <f t="shared" si="4"/>
        <v>0</v>
      </c>
      <c r="FD19" s="15">
        <f>IF(คุณลักษณะ!G19&gt;1,2,IF(คุณลักษณะ!G19=1,1,0))</f>
        <v>0</v>
      </c>
      <c r="FE19" s="15">
        <f>IF(คุณลักษณะ!H19&gt;1,2,IF(คุณลักษณะ!H19=1,1,0))</f>
        <v>0</v>
      </c>
      <c r="FF19" s="83">
        <f t="shared" si="5"/>
        <v>0</v>
      </c>
      <c r="FG19" s="15">
        <f>IF(คุณลักษณะ!O19&gt;1,2,IF(คุณลักษณะ!O19=1,1,0))</f>
        <v>0</v>
      </c>
      <c r="FH19" s="15">
        <f>IF(คุณลักษณะ!P19&gt;1,2,IF(คุณลักษณะ!P19=1,1,0))</f>
        <v>0</v>
      </c>
      <c r="FI19" s="83">
        <f t="shared" si="6"/>
        <v>0</v>
      </c>
      <c r="FJ19" s="15">
        <f>IF(คุณลักษณะ!S19&gt;1,2,IF(คุณลักษณะ!S19=1,1,0))</f>
        <v>0</v>
      </c>
      <c r="FK19" s="15">
        <f>IF(คุณลักษณะ!T19&gt;1,2,IF(คุณลักษณะ!T19=1,1,0))</f>
        <v>0</v>
      </c>
      <c r="FL19" s="83">
        <f t="shared" si="7"/>
        <v>0</v>
      </c>
      <c r="FM19" s="15">
        <f>IF(คุณลักษณะ!V19&gt;1,2,IF(คุณลักษณะ!V19=1,1,0))</f>
        <v>0</v>
      </c>
      <c r="FN19" s="15">
        <f>IF(คุณลักษณะ!W19&gt;1,2,IF(คุณลักษณะ!W19=1,1,0))</f>
        <v>0</v>
      </c>
      <c r="FO19" s="83">
        <f t="shared" si="8"/>
        <v>0</v>
      </c>
      <c r="FP19" s="15">
        <f>IF(คุณลักษณะ!Y19&gt;1,2,IF(คุณลักษณะ!Y19=1,1,0))</f>
        <v>0</v>
      </c>
      <c r="FQ19" s="15">
        <f>IF(คุณลักษณะ!AC19&gt;1,2,IF(คุณลักษณะ!AC19=1,1,0))</f>
        <v>0</v>
      </c>
      <c r="FR19" s="15">
        <f>IF(คุณลักษณะ!AD19&gt;1,2,IF(คุณลักษณะ!AD19=1,1,0))</f>
        <v>0</v>
      </c>
      <c r="FS19" s="83">
        <f t="shared" si="9"/>
        <v>0</v>
      </c>
      <c r="FT19" s="15">
        <f>IF(คุณลักษณะ!AF19&gt;1,2,IF(คุณลักษณะ!AF19=1,1,0))</f>
        <v>0</v>
      </c>
      <c r="FU19" s="15">
        <f>IF(คุณลักษณะ!AG19&gt;1,2,IF(คุณลักษณะ!AG19=1,1,0))</f>
        <v>0</v>
      </c>
      <c r="FV19" s="83">
        <f t="shared" si="10"/>
        <v>0</v>
      </c>
      <c r="FW19" s="50"/>
      <c r="FX19" s="15">
        <f>IF(คุณลักษณะ!F19&gt;1,2,IF(คุณลักษณะ!F19=1,1,0))</f>
        <v>0</v>
      </c>
      <c r="FY19" s="15">
        <f>IF(คุณลักษณะ!I19&gt;1,2,IF(คุณลักษณะ!I19=1,1,0))</f>
        <v>0</v>
      </c>
      <c r="FZ19" s="15">
        <f>IF(คุณลักษณะ!N19&gt;1,2,IF(คุณลักษณะ!N19=1,1,0))</f>
        <v>0</v>
      </c>
      <c r="GA19" s="15">
        <f>IF(คุณลักษณะ!Q19&gt;1,2,IF(คุณลักษณะ!Q19=1,1,0))</f>
        <v>0</v>
      </c>
      <c r="GB19" s="15">
        <f>IF(คุณลักษณะ!U19&gt;1,2,IF(คุณลักษณะ!U19=1,1,0))</f>
        <v>0</v>
      </c>
      <c r="GC19" s="15">
        <f>IF(คุณลักษณะ!X19&gt;1,2,IF(คุณลักษณะ!X19=1,1,0))</f>
        <v>0</v>
      </c>
      <c r="GD19" s="15">
        <f>IF(คุณลักษณะ!AE19&gt;1,2,IF(คุณลักษณะ!AE19=1,1,0))</f>
        <v>0</v>
      </c>
      <c r="GE19" s="15">
        <f>IF(คุณลักษณะ!AH19&gt;1,2,IF(คุณลักษณะ!AH19=1,1,0))</f>
        <v>0</v>
      </c>
      <c r="GF19" s="87">
        <f t="shared" si="13"/>
        <v>0</v>
      </c>
      <c r="GG19" s="85">
        <f>IF(คุณลักษณะ!F19=0,0,IF(คุณลักษณะ!I19=0,0,IF(คุณลักษณะ!N19=0,0,IF(คุณลักษณะ!Q19=0,0,IF(คุณลักษณะ!U19=0,0,IF(คุณลักษณะ!X19=0,0,IF(คุณลักษณะ!AE19=0,0,IF(คุณลักษณะ!AH19=0,0,GF19))))))))</f>
        <v>0</v>
      </c>
      <c r="GI19" s="2">
        <v>14</v>
      </c>
      <c r="GJ19" s="21">
        <f>IF(เวลาเรียน!C19="",0,1)</f>
        <v>0</v>
      </c>
      <c r="GK19" s="446">
        <f>IF(ผลการเรียน!$BC18=$GK$5,1,0)</f>
        <v>0</v>
      </c>
      <c r="GL19" s="446">
        <f>IF(ผลการเรียน!$BC18=$GL$5,1,0)</f>
        <v>0</v>
      </c>
      <c r="GM19" s="446">
        <f>IF(ผลการเรียน!$BC18=$GM$5,1,0)</f>
        <v>0</v>
      </c>
      <c r="GN19" s="446">
        <f>IF(ผลการเรียน!$BC18=$GN$5,1,0)</f>
        <v>0</v>
      </c>
      <c r="GO19" s="446">
        <f>IF(ผลการเรียน!$BC18=$GO$5,1,0)</f>
        <v>0</v>
      </c>
      <c r="GP19" s="446">
        <f>IF(ผลการเรียน!$BC18=$GP$5,1,0)</f>
        <v>0</v>
      </c>
      <c r="GQ19" s="446">
        <f>IF(ผลการเรียน!$BC18=$GQ$5,1,0)</f>
        <v>0</v>
      </c>
      <c r="GR19" s="446">
        <f>IF(ผลการเรียน!$BC18=$GR$5,1,0)</f>
        <v>0</v>
      </c>
      <c r="GS19" s="446">
        <f>IF(ผลการเรียน!$BC18=$GS$5,1,0)</f>
        <v>0</v>
      </c>
      <c r="GT19" s="446">
        <f>IF(ผลการเรียน!$BC18=$GT$5,1,0)</f>
        <v>0</v>
      </c>
      <c r="GU19" s="446">
        <f ca="1">IF(ผลการเรียน!$BS18=ลับ!$GU$5,1,0)</f>
        <v>0</v>
      </c>
      <c r="GV19" s="446">
        <f ca="1">IF(ผลการเรียน!$BS18=ลับ!$GV$5,1,0)</f>
        <v>0</v>
      </c>
      <c r="GW19" s="446">
        <f ca="1">IF(ผลการเรียน!$BS18=ลับ!$GW$5,1,0)</f>
        <v>0</v>
      </c>
      <c r="GX19" s="446">
        <f ca="1">IF(ผลการเรียน!$BS18=ลับ!$GX$5,1,0)</f>
        <v>0</v>
      </c>
      <c r="GY19" s="446">
        <f ca="1">IF(ผลการเรียน!$BJ18=ลับ!$GY$5,1,0)</f>
        <v>0</v>
      </c>
      <c r="GZ19" s="446">
        <f ca="1">IF(ผลการเรียน!$BJ18=ลับ!$GZ$5,1,0)</f>
        <v>0</v>
      </c>
      <c r="HA19" s="446">
        <f ca="1">IF(ผลการเรียน!$BJ18=ลับ!$HA$5,1,0)</f>
        <v>0</v>
      </c>
      <c r="HB19" s="446">
        <f ca="1">IF(ผลการเรียน!$BJ18=ลับ!$HB$5,1,0)</f>
        <v>0</v>
      </c>
      <c r="HC19" s="21">
        <f>IF(สรุปคะแนน!$Q19=3,1,0)</f>
        <v>0</v>
      </c>
      <c r="HD19" s="21">
        <f>IF(สรุปคะแนน!$Q19=2,1,0)</f>
        <v>0</v>
      </c>
      <c r="HE19" s="21">
        <f>IF(สรุปคะแนน!$Q19=1,1,0)</f>
        <v>0</v>
      </c>
      <c r="HF19" s="21">
        <f>IF(สรุปคะแนน!$Q19=0,1,0)</f>
        <v>1</v>
      </c>
      <c r="HG19" s="50"/>
      <c r="HH19" s="50"/>
      <c r="HI19" s="50"/>
      <c r="HJ19" s="50"/>
      <c r="HK19" s="50"/>
      <c r="HL19" s="50"/>
      <c r="HM19" s="50"/>
      <c r="HN19" s="50"/>
    </row>
    <row r="20" spans="1:222" ht="21">
      <c r="A20" s="28">
        <v>15</v>
      </c>
      <c r="B20" s="63">
        <f>IF(ลับ!B$3=0,0,IF(เวลาเรียน!G20="/",ลับ!B$3,0))</f>
        <v>0</v>
      </c>
      <c r="C20" s="63">
        <f>IF(ลับ!C$3=0,0,IF(เวลาเรียน!H20="/",ลับ!C$3,0))</f>
        <v>0</v>
      </c>
      <c r="D20" s="63">
        <f>IF(ลับ!D$3=0,0,IF(เวลาเรียน!I20="/",ลับ!D$3,0))</f>
        <v>0</v>
      </c>
      <c r="E20" s="63">
        <f>IF(ลับ!E$3=0,0,IF(เวลาเรียน!J20="/",ลับ!E$3,0))</f>
        <v>0</v>
      </c>
      <c r="F20" s="63">
        <f>IF(ลับ!F$3=0,0,IF(เวลาเรียน!K20="/",ลับ!F$3,0))</f>
        <v>0</v>
      </c>
      <c r="G20" s="63">
        <f>IF(ลับ!G$3=0,0,IF(เวลาเรียน!L20="/",ลับ!G$3,0))</f>
        <v>0</v>
      </c>
      <c r="H20" s="63">
        <f>IF(ลับ!H$3=0,0,IF(เวลาเรียน!M20="/",ลับ!H$3,0))</f>
        <v>0</v>
      </c>
      <c r="I20" s="63">
        <f>IF(ลับ!I$3=0,0,IF(เวลาเรียน!N20="/",ลับ!I$3,0))</f>
        <v>0</v>
      </c>
      <c r="J20" s="63">
        <f>IF(ลับ!J$3=0,0,IF(เวลาเรียน!O20="/",ลับ!J$3,0))</f>
        <v>0</v>
      </c>
      <c r="K20" s="63">
        <f>IF(ลับ!K$3=0,0,IF(เวลาเรียน!P20="/",ลับ!K$3,0))</f>
        <v>0</v>
      </c>
      <c r="L20" s="63">
        <f>IF(ลับ!L$3=0,0,IF(เวลาเรียน!Q20="/",ลับ!L$3,0))</f>
        <v>0</v>
      </c>
      <c r="M20" s="63">
        <f>IF(ลับ!M$3=0,0,IF(เวลาเรียน!R20="/",ลับ!M$3,0))</f>
        <v>0</v>
      </c>
      <c r="N20" s="63">
        <f>IF(ลับ!N$3=0,0,IF(เวลาเรียน!S20="/",ลับ!N$3,0))</f>
        <v>0</v>
      </c>
      <c r="O20" s="63">
        <f>IF(ลับ!O$3=0,0,IF(เวลาเรียน!T20="/",ลับ!O$3,0))</f>
        <v>0</v>
      </c>
      <c r="P20" s="63">
        <f>IF(ลับ!P$3=0,0,IF(เวลาเรียน!U20="/",ลับ!P$3,0))</f>
        <v>0</v>
      </c>
      <c r="Q20" s="63">
        <f>IF(ลับ!Q$3=0,0,IF(เวลาเรียน!V20="/",ลับ!Q$3,0))</f>
        <v>0</v>
      </c>
      <c r="R20" s="63">
        <f>IF(ลับ!R$3=0,0,IF(เวลาเรียน!W20="/",ลับ!R$3,0))</f>
        <v>0</v>
      </c>
      <c r="S20" s="63">
        <f>IF(ลับ!S$3=0,0,IF(เวลาเรียน!X20="/",ลับ!S$3,0))</f>
        <v>0</v>
      </c>
      <c r="T20" s="63">
        <f>IF(ลับ!T$3=0,0,IF(เวลาเรียน!Y20="/",ลับ!T$3,0))</f>
        <v>0</v>
      </c>
      <c r="U20" s="63">
        <f>IF(ลับ!U$3=0,0,IF(เวลาเรียน!Z20="/",ลับ!U$3,0))</f>
        <v>0</v>
      </c>
      <c r="V20" s="63">
        <f>IF(ลับ!V$3=0,0,IF(เวลาเรียน!AA20="/",ลับ!V$3,0))</f>
        <v>0</v>
      </c>
      <c r="W20" s="63">
        <f>IF(ลับ!W$3=0,0,IF(เวลาเรียน!AB20="/",ลับ!W$3,0))</f>
        <v>0</v>
      </c>
      <c r="X20" s="63">
        <f>IF(ลับ!X$3=0,0,IF(เวลาเรียน!AC20="/",ลับ!X$3,0))</f>
        <v>0</v>
      </c>
      <c r="Y20" s="63">
        <f>IF(ลับ!Y$3=0,0,IF(เวลาเรียน!AD20="/",ลับ!Y$3,0))</f>
        <v>0</v>
      </c>
      <c r="Z20" s="724">
        <f>IF(ลับ!Z$3=0,0,IF(เวลาเรียน!AE20="/",ลับ!Z$3,0))</f>
        <v>0</v>
      </c>
      <c r="AA20" s="63">
        <f>IF(ลับ!AA$3=0,0,IF(เวลาเรียน!AH20="/",ลับ!AA$3,0))</f>
        <v>0</v>
      </c>
      <c r="AB20" s="63">
        <f>IF(ลับ!AB$3=0,0,IF(เวลาเรียน!AI20="/",ลับ!AB$3,0))</f>
        <v>0</v>
      </c>
      <c r="AC20" s="63">
        <f>IF(ลับ!AC$3=0,0,IF(เวลาเรียน!AJ20="/",ลับ!AC$3,0))</f>
        <v>0</v>
      </c>
      <c r="AD20" s="63">
        <f>IF(ลับ!AD$3=0,0,IF(เวลาเรียน!AK20="/",ลับ!AD$3,0))</f>
        <v>0</v>
      </c>
      <c r="AE20" s="63">
        <f>IF(ลับ!AE$3=0,0,IF(เวลาเรียน!AL20="/",ลับ!AE$3,0))</f>
        <v>0</v>
      </c>
      <c r="AF20" s="63">
        <f>IF(ลับ!AF$3=0,0,IF(เวลาเรียน!AM20="/",ลับ!AF$3,0))</f>
        <v>0</v>
      </c>
      <c r="AG20" s="63">
        <f>IF(ลับ!AG$3=0,0,IF(เวลาเรียน!AN20="/",ลับ!AG$3,0))</f>
        <v>0</v>
      </c>
      <c r="AH20" s="63">
        <f>IF(ลับ!AH$3=0,0,IF(เวลาเรียน!AO20="/",ลับ!AH$3,0))</f>
        <v>0</v>
      </c>
      <c r="AI20" s="63">
        <f>IF(ลับ!AI$3=0,0,IF(เวลาเรียน!AP20="/",ลับ!AI$3,0))</f>
        <v>0</v>
      </c>
      <c r="AJ20" s="63">
        <f>IF(ลับ!AJ$3=0,0,IF(เวลาเรียน!AQ20="/",ลับ!AJ$3,0))</f>
        <v>0</v>
      </c>
      <c r="AK20" s="63">
        <f>IF(ลับ!AK$3=0,0,IF(เวลาเรียน!AR20="/",ลับ!AK$3,0))</f>
        <v>0</v>
      </c>
      <c r="AL20" s="63">
        <f>IF(ลับ!AL$3=0,0,IF(เวลาเรียน!AS20="/",ลับ!AL$3,0))</f>
        <v>0</v>
      </c>
      <c r="AM20" s="63">
        <f>IF(ลับ!AM$3=0,0,IF(เวลาเรียน!AT20="/",ลับ!AM$3,0))</f>
        <v>0</v>
      </c>
      <c r="AN20" s="63">
        <f>IF(ลับ!AN$3=0,0,IF(เวลาเรียน!AU20="/",ลับ!AN$3,0))</f>
        <v>0</v>
      </c>
      <c r="AO20" s="63">
        <f>IF(ลับ!AO$3=0,0,IF(เวลาเรียน!AV20="/",ลับ!AO$3,0))</f>
        <v>0</v>
      </c>
      <c r="AP20" s="63">
        <f>IF(ลับ!AP$3=0,0,IF(เวลาเรียน!AW20="/",ลับ!AP$3,0))</f>
        <v>0</v>
      </c>
      <c r="AQ20" s="63">
        <f>IF(ลับ!AQ$3=0,0,IF(เวลาเรียน!AX20="/",ลับ!AQ$3,0))</f>
        <v>0</v>
      </c>
      <c r="AR20" s="63">
        <f>IF(ลับ!AR$3=0,0,IF(เวลาเรียน!AY20="/",ลับ!AR$3,0))</f>
        <v>0</v>
      </c>
      <c r="AS20" s="63">
        <f>IF(ลับ!AS$3=0,0,IF(เวลาเรียน!AZ20="/",ลับ!AS$3,0))</f>
        <v>0</v>
      </c>
      <c r="AT20" s="63">
        <f>IF(ลับ!AT$3=0,0,IF(เวลาเรียน!BA20="/",ลับ!AT$3,0))</f>
        <v>0</v>
      </c>
      <c r="AU20" s="63">
        <f>IF(ลับ!AU$3=0,0,IF(เวลาเรียน!BB20="/",ลับ!AU$3,0))</f>
        <v>0</v>
      </c>
      <c r="AV20" s="63">
        <f>IF(ลับ!AV$3=0,0,IF(เวลาเรียน!BC20="/",ลับ!AV$3,0))</f>
        <v>0</v>
      </c>
      <c r="AW20" s="63">
        <f>IF(ลับ!AW$3=0,0,IF(เวลาเรียน!BD20="/",ลับ!AW$3,0))</f>
        <v>0</v>
      </c>
      <c r="AX20" s="63">
        <f>IF(ลับ!AX$3=0,0,IF(เวลาเรียน!BE20="/",ลับ!AX$3,0))</f>
        <v>0</v>
      </c>
      <c r="AY20" s="63">
        <f>IF(ลับ!AY$3=0,0,IF(เวลาเรียน!BF20="/",ลับ!AY$3,0))</f>
        <v>0</v>
      </c>
      <c r="AZ20" s="63">
        <f>IF(ลับ!AZ$3=0,0,IF(เวลาเรียน!BG20="/",ลับ!AZ$3,0))</f>
        <v>0</v>
      </c>
      <c r="BA20" s="63">
        <f>IF(ลับ!BA$3=0,0,IF(เวลาเรียน!BH20="/",ลับ!BA$3,0))</f>
        <v>0</v>
      </c>
      <c r="BB20" s="63">
        <f>IF(ลับ!BB$3=0,0,IF(เวลาเรียน!BI20="/",ลับ!BB$3,0))</f>
        <v>0</v>
      </c>
      <c r="BC20" s="63">
        <f>IF(ลับ!BC$3=0,0,IF(เวลาเรียน!BJ20="/",ลับ!BC$3,0))</f>
        <v>0</v>
      </c>
      <c r="BD20" s="63">
        <f>IF(ลับ!BD$3=0,0,IF(เวลาเรียน!BK20="/",ลับ!BD$3,0))</f>
        <v>0</v>
      </c>
      <c r="BE20" s="63">
        <f>IF(ลับ!BE$3=0,0,IF(เวลาเรียน!BL20="/",ลับ!BE$3,0))</f>
        <v>0</v>
      </c>
      <c r="BF20" s="63">
        <f>IF(ลับ!BF$3=0,0,IF(เวลาเรียน!BM20="/",ลับ!BF$3,0))</f>
        <v>0</v>
      </c>
      <c r="BG20" s="63">
        <f>IF(ลับ!BG$3=0,0,IF(เวลาเรียน!BN20="/",ลับ!BG$3,0))</f>
        <v>0</v>
      </c>
      <c r="BH20" s="63">
        <f>IF(ลับ!BH$3=0,0,IF(เวลาเรียน!BO20="/",ลับ!BH$3,0))</f>
        <v>0</v>
      </c>
      <c r="BI20" s="63">
        <f>IF(ลับ!BI$3=0,0,IF(เวลาเรียน!BP20="/",ลับ!BI$3,0))</f>
        <v>0</v>
      </c>
      <c r="BJ20" s="63">
        <f>IF(ลับ!BJ$3=0,0,IF(เวลาเรียน!BQ20="/",ลับ!BJ$3,0))</f>
        <v>0</v>
      </c>
      <c r="BK20" s="63">
        <f>IF(ลับ!BK$3=0,0,IF(เวลาเรียน!BR20="/",ลับ!BK$3,0))</f>
        <v>0</v>
      </c>
      <c r="BL20" s="63">
        <f>IF(ลับ!BL$3=0,0,IF(เวลาเรียน!BS20="/",ลับ!BL$3,0))</f>
        <v>0</v>
      </c>
      <c r="BM20" s="63">
        <f>IF(ลับ!BM$3=0,0,IF(เวลาเรียน!BT20="/",ลับ!BM$3,0))</f>
        <v>0</v>
      </c>
      <c r="BN20" s="63">
        <f>IF(ลับ!BN$3=0,0,IF(เวลาเรียน!BU20="/",ลับ!BN$3,0))</f>
        <v>0</v>
      </c>
      <c r="BO20" s="63">
        <f>IF(ลับ!BO$3=0,0,IF(เวลาเรียน!BV20="/",ลับ!BO$3,0))</f>
        <v>0</v>
      </c>
      <c r="BP20" s="63">
        <f>IF(ลับ!BP$3=0,0,IF(เวลาเรียน!BW20="/",ลับ!BP$3,0))</f>
        <v>0</v>
      </c>
      <c r="BQ20" s="63">
        <f>IF(ลับ!BQ$3=0,0,IF(เวลาเรียน!BX20="/",ลับ!BQ$3,0))</f>
        <v>0</v>
      </c>
      <c r="BR20" s="63">
        <f>IF(ลับ!BR$3=0,0,IF(เวลาเรียน!BY20="/",ลับ!BR$3,0))</f>
        <v>0</v>
      </c>
      <c r="BS20" s="724">
        <f>IF(ลับ!BS$3=0,0,IF(เวลาเรียน!BZ20="/",ลับ!BS$3,0))</f>
        <v>0</v>
      </c>
      <c r="BT20" s="63">
        <f>IF(ลับ!BT$3=0,0,IF(เวลาเรียน!CB20="/",ลับ!BT$3,0))</f>
        <v>0</v>
      </c>
      <c r="BU20" s="63">
        <f>IF(ลับ!BU$3=0,0,IF(เวลาเรียน!CC20="/",ลับ!BU$3,0))</f>
        <v>0</v>
      </c>
      <c r="BV20" s="63">
        <f>IF(ลับ!BV$3=0,0,IF(เวลาเรียน!CD20="/",ลับ!BV$3,0))</f>
        <v>0</v>
      </c>
      <c r="BW20" s="63">
        <f>IF(ลับ!BW$3=0,0,IF(เวลาเรียน!CE20="/",ลับ!BW$3,0))</f>
        <v>0</v>
      </c>
      <c r="BX20" s="63">
        <f>IF(ลับ!BX$3=0,0,IF(เวลาเรียน!CF20="/",ลับ!BX$3,0))</f>
        <v>0</v>
      </c>
      <c r="BY20" s="63">
        <f>IF(ลับ!BY$3=0,0,IF(เวลาเรียน!CG20="/",ลับ!BY$3,0))</f>
        <v>0</v>
      </c>
      <c r="BZ20" s="63">
        <f>IF(ลับ!BZ$3=0,0,IF(เวลาเรียน!CH20="/",ลับ!BZ$3,0))</f>
        <v>0</v>
      </c>
      <c r="CA20" s="63">
        <f>IF(ลับ!CA$3=0,0,IF(เวลาเรียน!CI20="/",ลับ!CA$3,0))</f>
        <v>0</v>
      </c>
      <c r="CB20" s="63">
        <f>IF(ลับ!CB$3=0,0,IF(เวลาเรียน!CJ20="/",ลับ!CB$3,0))</f>
        <v>0</v>
      </c>
      <c r="CC20" s="63">
        <f>IF(ลับ!CC$3=0,0,IF(เวลาเรียน!CK20="/",ลับ!CC$3,0))</f>
        <v>0</v>
      </c>
      <c r="CD20" s="63">
        <f>IF(ลับ!CD$3=0,0,IF(เวลาเรียน!CL20="/",ลับ!CD$3,0))</f>
        <v>0</v>
      </c>
      <c r="CE20" s="63">
        <f>IF(ลับ!CE$3=0,0,IF(เวลาเรียน!CM20="/",ลับ!CE$3,0))</f>
        <v>0</v>
      </c>
      <c r="CF20" s="63">
        <f>IF(ลับ!CF$3=0,0,IF(เวลาเรียน!CN20="/",ลับ!CF$3,0))</f>
        <v>0</v>
      </c>
      <c r="CG20" s="63">
        <f>IF(ลับ!CG$3=0,0,IF(เวลาเรียน!CO20="/",ลับ!CG$3,0))</f>
        <v>0</v>
      </c>
      <c r="CH20" s="63">
        <f>IF(ลับ!CH$3=0,0,IF(เวลาเรียน!CP20="/",ลับ!CH$3,0))</f>
        <v>0</v>
      </c>
      <c r="CI20" s="63">
        <f>IF(ลับ!CI$3=0,0,IF(เวลาเรียน!CQ20="/",ลับ!CI$3,0))</f>
        <v>0</v>
      </c>
      <c r="CJ20" s="63">
        <f>IF(ลับ!CJ$3=0,0,IF(เวลาเรียน!CR20="/",ลับ!CJ$3,0))</f>
        <v>0</v>
      </c>
      <c r="CK20" s="63">
        <f>IF(ลับ!CK$3=0,0,IF(เวลาเรียน!CS20="/",ลับ!CK$3,0))</f>
        <v>0</v>
      </c>
      <c r="CL20" s="63">
        <f>IF(ลับ!CL$3=0,0,IF(เวลาเรียน!CT20="/",ลับ!CL$3,0))</f>
        <v>0</v>
      </c>
      <c r="CM20" s="63">
        <f>IF(ลับ!CM$3=0,0,IF(เวลาเรียน!CU20="/",ลับ!CM$3,0))</f>
        <v>0</v>
      </c>
      <c r="CN20" s="63">
        <f>IF(ลับ!CN$3=0,0,IF(เวลาเรียน!CV20="/",ลับ!CN$3,0))</f>
        <v>0</v>
      </c>
      <c r="CO20" s="63">
        <f>IF(ลับ!CO$3=0,0,IF(เวลาเรียน!CW20="/",ลับ!CO$3,0))</f>
        <v>0</v>
      </c>
      <c r="CP20" s="63">
        <f>IF(ลับ!CP$3=0,0,IF(เวลาเรียน!CX20="/",ลับ!CP$3,0))</f>
        <v>0</v>
      </c>
      <c r="CQ20" s="63">
        <f>IF(ลับ!CQ$3=0,0,IF(เวลาเรียน!CY20="/",ลับ!CQ$3,0))</f>
        <v>0</v>
      </c>
      <c r="CR20" s="63">
        <f>IF(ลับ!CR$3=0,0,IF(เวลาเรียน!CZ20="/",ลับ!CR$3,0))</f>
        <v>0</v>
      </c>
      <c r="CS20" s="63">
        <f>IF(ลับ!CS$3=0,0,IF(เวลาเรียน!DA20="/",ลับ!CS$3,0))</f>
        <v>0</v>
      </c>
      <c r="CT20" s="63">
        <f>IF(ลับ!CT$3=0,0,IF(เวลาเรียน!DB20="/",ลับ!CT$3,0))</f>
        <v>0</v>
      </c>
      <c r="CU20" s="63">
        <f>IF(ลับ!CU$3=0,0,IF(เวลาเรียน!DC20="/",ลับ!CU$3,0))</f>
        <v>0</v>
      </c>
      <c r="CV20" s="63">
        <f>IF(ลับ!CV$3=0,0,IF(เวลาเรียน!DD20="/",ลับ!CV$3,0))</f>
        <v>0</v>
      </c>
      <c r="CW20" s="64">
        <f>IF(ลับ!CW$3=0,0,IF(เวลาเรียน!DE20="/",ลับ!CW$3,0))</f>
        <v>0</v>
      </c>
      <c r="CX20" s="84">
        <f t="shared" si="11"/>
        <v>0</v>
      </c>
      <c r="CZ20" s="15">
        <v>15</v>
      </c>
      <c r="DA20" s="15">
        <f>IF(ตัวชี้วัด!C20="ร",ตัวชี้วัด!C20,IF(ตัวชี้วัด!F20="ร",ตัวชี้วัด!F20,IF(ตัวชี้วัด!I20="ร",ตัวชี้วัด!I20,IF(ตัวชี้วัด!L20="ร",ตัวชี้วัด!L20,IF(ตัวชี้วัด!O20="ร",ตัวชี้วัด!O20,IF(ตัวชี้วัด!S20="ร",ตัวชี้วัด!S20,IF(ตัวชี้วัด!V20="ร",ตัวชี้วัด!V20,SUM(ตัวชี้วัด!C20,ตัวชี้วัด!F20,ตัวชี้วัด!I20,ตัวชี้วัด!L20,ตัวชี้วัด!O20,ตัวชี้วัด!S20,ตัวชี้วัด!V20))))))))</f>
        <v>0</v>
      </c>
      <c r="DB20" s="15">
        <f>IF(ตัวชี้วัด!Y20="ร",ตัวชี้วัด!Y20,IF(ตัวชี้วัด!AB20="ร",ตัวชี้วัด!AB20,IF(ตัวชี้วัด!AE20="ร",ตัวชี้วัด!AE20,IF(ตัวชี้วัด!AK20="ร",ตัวชี้วัด!AK20,IF(ตัวชี้วัด!AN20="ร",ตัวชี้วัด!AN20,IF(ตัวชี้วัด!AQ20="ร",ตัวชี้วัด!AQ20,IF(ตัวชี้วัด!AT20="ร",ตัวชี้วัด!AT20,SUM(ตัวชี้วัด!Y20,ตัวชี้วัด!AB20,ตัวชี้วัด!AE20,ตัวชี้วัด!AK20,ตัวชี้วัด!AN20,ตัวชี้วัด!AQ20,ตัวชี้วัด!AT20))))))))</f>
        <v>0</v>
      </c>
      <c r="DC20" s="15">
        <f>IF(ตัวชี้วัด!AW20="ร",ตัวชี้วัด!AW20,IF(ตัวชี้วัด!BA20="ร",ตัวชี้วัด!BA20,IF(ตัวชี้วัด!BD20="ร",ตัวชี้วัด!BD20,IF(ตัวชี้วัด!BG20="ร",ตัวชี้วัด!BG20,IF(ตัวชี้วัด!BJ20="ร",ตัวชี้วัด!BJ20,IF(ตัวชี้วัด!BM20="ร",ตัวชี้วัด!BM20,IF(ตัวชี้วัด!BS20="ร",ตัวชี้วัด!BS20,SUM(ตัวชี้วัด!AW20,ตัวชี้วัด!BA20,ตัวชี้วัด!BD20,ตัวชี้วัด!BG20,ตัวชี้วัด!BJ20,ตัวชี้วัด!BM20,ตัวชี้วัด!BS20))))))))</f>
        <v>0</v>
      </c>
      <c r="DD20" s="15">
        <f>IF(ตัวชี้วัด!BV20="ร",ตัวชี้วัด!BV20,IF(ตัวชี้วัด!BY20="ร",ตัวชี้วัด!BY20,IF(ตัวชี้วัด!CB20="ร",ตัวชี้วัด!CB20,IF(ตัวชี้วัด!CE20="ร",ตัวชี้วัด!CE20,IF(ตัวชี้วัด!CI20="ร",ตัวชี้วัด!CI20,IF(ตัวชี้วัด!CL20="ร",ตัวชี้วัด!CL20,IF(ตัวชี้วัด!CO20="ร",ตัวชี้วัด!CO20,SUM(ตัวชี้วัด!BV20,ตัวชี้วัด!BY20,ตัวชี้วัด!CB20,ตัวชี้วัด!CE20,ตัวชี้วัด!CI20,ตัวชี้วัด!CL20,ตัวชี้วัด!CO20))))))))</f>
        <v>0</v>
      </c>
      <c r="DE20" s="15">
        <f>IF(ตัวชี้วัด!CR20="ร",ตัวชี้วัด!CR20,IF(ตัวชี้วัด!CU20="ร",ตัวชี้วัด!CU20,IF(ตัวชี้วัด!DA20="ร",ตัวชี้วัด!DA20,IF(ตัวชี้วัด!DD20="ร",ตัวชี้วัด!DD20,IF(ตัวชี้วัด!DG20="ร",ตัวชี้วัด!DG20,IF(ตัวชี้วัด!DJ20="ร",ตัวชี้วัด!DJ20,IF(ตัวชี้วัด!DM20="ร",ตัวชี้วัด!DM20,SUM(ตัวชี้วัด!CR20,ตัวชี้วัด!CU20,ตัวชี้วัด!DA20,ตัวชี้วัด!DD20,ตัวชี้วัด!DG20,ตัวชี้วัด!DJ20,ตัวชี้วัด!DM20))))))))</f>
        <v>0</v>
      </c>
      <c r="DF20" s="15">
        <f>IF(ตัวชี้วัด!DQ20="ร",ตัวชี้วัด!DQ20,IF(ตัวชี้วัด!DT20="ร",ตัวชี้วัด!DT20,IF(ตัวชี้วัด!DW20="ร",ตัวชี้วัด!DW20,IF(ตัวชี้วัด!DZ20="ร",ตัวชี้วัด!DZ20,SUM(ตัวชี้วัด!DQ20,ตัวชี้วัด!DT20,ตัวชี้วัด!DW20,ตัวชี้วัด!DZ20)))))</f>
        <v>0</v>
      </c>
      <c r="DG20" s="83">
        <f t="shared" si="12"/>
        <v>0</v>
      </c>
      <c r="DH20" s="50"/>
      <c r="DI20" s="15">
        <f>IF(ตัวชี้วัด!D20="/",1,0)</f>
        <v>0</v>
      </c>
      <c r="DJ20" s="15">
        <f>IF(ตัวชี้วัด!G20="/",1,0)</f>
        <v>0</v>
      </c>
      <c r="DK20" s="15">
        <f>IF(ตัวชี้วัด!J20="/",1,0)</f>
        <v>0</v>
      </c>
      <c r="DL20" s="15">
        <f>IF(ตัวชี้วัด!M20="/",1,0)</f>
        <v>0</v>
      </c>
      <c r="DM20" s="15">
        <f>IF(ตัวชี้วัด!P20="/",1,0)</f>
        <v>0</v>
      </c>
      <c r="DN20" s="15">
        <f>IF(ตัวชี้วัด!T20="/",1,0)</f>
        <v>0</v>
      </c>
      <c r="DO20" s="15">
        <f>IF(ตัวชี้วัด!W20="/",1,0)</f>
        <v>0</v>
      </c>
      <c r="DP20" s="15">
        <f>IF(ตัวชี้วัด!Z20="/",1,0)</f>
        <v>0</v>
      </c>
      <c r="DQ20" s="15">
        <f>IF(ตัวชี้วัด!AC20="/",1,0)</f>
        <v>0</v>
      </c>
      <c r="DR20" s="15">
        <f>IF(ตัวชี้วัด!AF20="/",1,0)</f>
        <v>0</v>
      </c>
      <c r="DS20" s="15">
        <f>IF(ตัวชี้วัด!AL20="/",1,0)</f>
        <v>0</v>
      </c>
      <c r="DT20" s="15">
        <f>IF(ตัวชี้วัด!AO20="/",1,0)</f>
        <v>0</v>
      </c>
      <c r="DU20" s="15">
        <f>IF(ตัวชี้วัด!AR20="/",1,0)</f>
        <v>0</v>
      </c>
      <c r="DV20" s="15">
        <f>IF(ตัวชี้วัด!AU20="/",1,0)</f>
        <v>0</v>
      </c>
      <c r="DW20" s="15">
        <f>IF(ตัวชี้วัด!AX20="/",1,0)</f>
        <v>0</v>
      </c>
      <c r="DX20" s="15">
        <f>IF(ตัวชี้วัด!BB20="/",1,0)</f>
        <v>0</v>
      </c>
      <c r="DY20" s="15">
        <f>IF(ตัวชี้วัด!BE20="/",1,0)</f>
        <v>0</v>
      </c>
      <c r="DZ20" s="15">
        <f>IF(ตัวชี้วัด!BH20="/",1,0)</f>
        <v>0</v>
      </c>
      <c r="EA20" s="15">
        <f>IF(ตัวชี้วัด!BK20="/",1,0)</f>
        <v>0</v>
      </c>
      <c r="EB20" s="15">
        <f>IF(ตัวชี้วัด!BN20="/",1,0)</f>
        <v>0</v>
      </c>
      <c r="EC20" s="15">
        <f>IF(ตัวชี้วัด!BT20="/",1,0)</f>
        <v>0</v>
      </c>
      <c r="ED20" s="15">
        <f>IF(ตัวชี้วัด!BW20="/",1,0)</f>
        <v>0</v>
      </c>
      <c r="EE20" s="15">
        <f>IF(ตัวชี้วัด!BZ20="/",1,0)</f>
        <v>0</v>
      </c>
      <c r="EF20" s="15">
        <f>IF(ตัวชี้วัด!CC20="/",1,0)</f>
        <v>0</v>
      </c>
      <c r="EG20" s="15">
        <f>IF(ตัวชี้วัด!CF20="/",1,0)</f>
        <v>0</v>
      </c>
      <c r="EH20" s="15">
        <f>IF(ตัวชี้วัด!CJ20="/",1,0)</f>
        <v>0</v>
      </c>
      <c r="EI20" s="15">
        <f>IF(ตัวชี้วัด!CM20="/",1,0)</f>
        <v>0</v>
      </c>
      <c r="EJ20" s="15">
        <f>IF(ตัวชี้วัด!CP20="/",1,0)</f>
        <v>0</v>
      </c>
      <c r="EK20" s="15">
        <f>IF(ตัวชี้วัด!CS20="/",1,0)</f>
        <v>0</v>
      </c>
      <c r="EL20" s="15">
        <f>IF(ตัวชี้วัด!CV20="/",1,0)</f>
        <v>0</v>
      </c>
      <c r="EM20" s="15">
        <f>IF(ตัวชี้วัด!DB20="/",1,0)</f>
        <v>0</v>
      </c>
      <c r="EN20" s="15">
        <f>IF(ตัวชี้วัด!DE20="/",1,0)</f>
        <v>0</v>
      </c>
      <c r="EO20" s="15">
        <f>IF(ตัวชี้วัด!DH20="/",1,0)</f>
        <v>0</v>
      </c>
      <c r="EP20" s="15">
        <f>IF(ตัวชี้วัด!DK20="/",1,0)</f>
        <v>0</v>
      </c>
      <c r="EQ20" s="15">
        <f>IF(ตัวชี้วัด!DN20="/",1,0)</f>
        <v>0</v>
      </c>
      <c r="ER20" s="15">
        <f>IF(ตัวชี้วัด!DR20="/",1,0)</f>
        <v>0</v>
      </c>
      <c r="ES20" s="15">
        <f>IF(ตัวชี้วัด!DU20="/",1,0)</f>
        <v>0</v>
      </c>
      <c r="ET20" s="15">
        <f>IF(ตัวชี้วัด!DX20="/",1,0)</f>
        <v>0</v>
      </c>
      <c r="EU20" s="15">
        <f>IF(ตัวชี้วัด!EA20="/",1,0)</f>
        <v>0</v>
      </c>
      <c r="EV20" s="83">
        <f t="shared" si="3"/>
        <v>0</v>
      </c>
      <c r="EX20" s="15">
        <v>15</v>
      </c>
      <c r="EY20" s="15">
        <f>IF(คุณลักษณะ!B20&gt;1,2,IF(คุณลักษณะ!B20=1,1,0))</f>
        <v>0</v>
      </c>
      <c r="EZ20" s="15">
        <f>IF(คุณลักษณะ!C20&gt;1,2,IF(คุณลักษณะ!C20=1,1,0))</f>
        <v>0</v>
      </c>
      <c r="FA20" s="15">
        <f>IF(คุณลักษณะ!D20&gt;1,2,IF(คุณลักษณะ!D20=1,1,0))</f>
        <v>0</v>
      </c>
      <c r="FB20" s="15">
        <f>IF(คุณลักษณะ!E20&gt;1,2,IF(คุณลักษณะ!E20=1,1,0))</f>
        <v>0</v>
      </c>
      <c r="FC20" s="83">
        <f t="shared" si="4"/>
        <v>0</v>
      </c>
      <c r="FD20" s="15">
        <f>IF(คุณลักษณะ!G20&gt;1,2,IF(คุณลักษณะ!G20=1,1,0))</f>
        <v>0</v>
      </c>
      <c r="FE20" s="15">
        <f>IF(คุณลักษณะ!H20&gt;1,2,IF(คุณลักษณะ!H20=1,1,0))</f>
        <v>0</v>
      </c>
      <c r="FF20" s="83">
        <f t="shared" si="5"/>
        <v>0</v>
      </c>
      <c r="FG20" s="15">
        <f>IF(คุณลักษณะ!O20&gt;1,2,IF(คุณลักษณะ!O20=1,1,0))</f>
        <v>0</v>
      </c>
      <c r="FH20" s="15">
        <f>IF(คุณลักษณะ!P20&gt;1,2,IF(คุณลักษณะ!P20=1,1,0))</f>
        <v>0</v>
      </c>
      <c r="FI20" s="83">
        <f t="shared" si="6"/>
        <v>0</v>
      </c>
      <c r="FJ20" s="15">
        <f>IF(คุณลักษณะ!S20&gt;1,2,IF(คุณลักษณะ!S20=1,1,0))</f>
        <v>0</v>
      </c>
      <c r="FK20" s="15">
        <f>IF(คุณลักษณะ!T20&gt;1,2,IF(คุณลักษณะ!T20=1,1,0))</f>
        <v>0</v>
      </c>
      <c r="FL20" s="83">
        <f t="shared" si="7"/>
        <v>0</v>
      </c>
      <c r="FM20" s="15">
        <f>IF(คุณลักษณะ!V20&gt;1,2,IF(คุณลักษณะ!V20=1,1,0))</f>
        <v>0</v>
      </c>
      <c r="FN20" s="15">
        <f>IF(คุณลักษณะ!W20&gt;1,2,IF(คุณลักษณะ!W20=1,1,0))</f>
        <v>0</v>
      </c>
      <c r="FO20" s="83">
        <f t="shared" si="8"/>
        <v>0</v>
      </c>
      <c r="FP20" s="15">
        <f>IF(คุณลักษณะ!Y20&gt;1,2,IF(คุณลักษณะ!Y20=1,1,0))</f>
        <v>0</v>
      </c>
      <c r="FQ20" s="15">
        <f>IF(คุณลักษณะ!AC20&gt;1,2,IF(คุณลักษณะ!AC20=1,1,0))</f>
        <v>0</v>
      </c>
      <c r="FR20" s="15">
        <f>IF(คุณลักษณะ!AD20&gt;1,2,IF(คุณลักษณะ!AD20=1,1,0))</f>
        <v>0</v>
      </c>
      <c r="FS20" s="83">
        <f t="shared" si="9"/>
        <v>0</v>
      </c>
      <c r="FT20" s="15">
        <f>IF(คุณลักษณะ!AF20&gt;1,2,IF(คุณลักษณะ!AF20=1,1,0))</f>
        <v>0</v>
      </c>
      <c r="FU20" s="15">
        <f>IF(คุณลักษณะ!AG20&gt;1,2,IF(คุณลักษณะ!AG20=1,1,0))</f>
        <v>0</v>
      </c>
      <c r="FV20" s="83">
        <f t="shared" si="10"/>
        <v>0</v>
      </c>
      <c r="FW20" s="50"/>
      <c r="FX20" s="15">
        <f>IF(คุณลักษณะ!F20&gt;1,2,IF(คุณลักษณะ!F20=1,1,0))</f>
        <v>0</v>
      </c>
      <c r="FY20" s="15">
        <f>IF(คุณลักษณะ!I20&gt;1,2,IF(คุณลักษณะ!I20=1,1,0))</f>
        <v>0</v>
      </c>
      <c r="FZ20" s="15">
        <f>IF(คุณลักษณะ!N20&gt;1,2,IF(คุณลักษณะ!N20=1,1,0))</f>
        <v>0</v>
      </c>
      <c r="GA20" s="15">
        <f>IF(คุณลักษณะ!Q20&gt;1,2,IF(คุณลักษณะ!Q20=1,1,0))</f>
        <v>0</v>
      </c>
      <c r="GB20" s="15">
        <f>IF(คุณลักษณะ!U20&gt;1,2,IF(คุณลักษณะ!U20=1,1,0))</f>
        <v>0</v>
      </c>
      <c r="GC20" s="15">
        <f>IF(คุณลักษณะ!X20&gt;1,2,IF(คุณลักษณะ!X20=1,1,0))</f>
        <v>0</v>
      </c>
      <c r="GD20" s="15">
        <f>IF(คุณลักษณะ!AE20&gt;1,2,IF(คุณลักษณะ!AE20=1,1,0))</f>
        <v>0</v>
      </c>
      <c r="GE20" s="15">
        <f>IF(คุณลักษณะ!AH20&gt;1,2,IF(คุณลักษณะ!AH20=1,1,0))</f>
        <v>0</v>
      </c>
      <c r="GF20" s="87">
        <f t="shared" si="13"/>
        <v>0</v>
      </c>
      <c r="GG20" s="85">
        <f>IF(คุณลักษณะ!F20=0,0,IF(คุณลักษณะ!I20=0,0,IF(คุณลักษณะ!N20=0,0,IF(คุณลักษณะ!Q20=0,0,IF(คุณลักษณะ!U20=0,0,IF(คุณลักษณะ!X20=0,0,IF(คุณลักษณะ!AE20=0,0,IF(คุณลักษณะ!AH20=0,0,GF20))))))))</f>
        <v>0</v>
      </c>
      <c r="GI20" s="2">
        <v>15</v>
      </c>
      <c r="GJ20" s="21">
        <f>IF(เวลาเรียน!C20="",0,1)</f>
        <v>0</v>
      </c>
      <c r="GK20" s="446">
        <f>IF(ผลการเรียน!$BC19=$GK$5,1,0)</f>
        <v>0</v>
      </c>
      <c r="GL20" s="446">
        <f>IF(ผลการเรียน!$BC19=$GL$5,1,0)</f>
        <v>0</v>
      </c>
      <c r="GM20" s="446">
        <f>IF(ผลการเรียน!$BC19=$GM$5,1,0)</f>
        <v>0</v>
      </c>
      <c r="GN20" s="446">
        <f>IF(ผลการเรียน!$BC19=$GN$5,1,0)</f>
        <v>0</v>
      </c>
      <c r="GO20" s="446">
        <f>IF(ผลการเรียน!$BC19=$GO$5,1,0)</f>
        <v>0</v>
      </c>
      <c r="GP20" s="446">
        <f>IF(ผลการเรียน!$BC19=$GP$5,1,0)</f>
        <v>0</v>
      </c>
      <c r="GQ20" s="446">
        <f>IF(ผลการเรียน!$BC19=$GQ$5,1,0)</f>
        <v>0</v>
      </c>
      <c r="GR20" s="446">
        <f>IF(ผลการเรียน!$BC19=$GR$5,1,0)</f>
        <v>0</v>
      </c>
      <c r="GS20" s="446">
        <f>IF(ผลการเรียน!$BC19=$GS$5,1,0)</f>
        <v>0</v>
      </c>
      <c r="GT20" s="446">
        <f>IF(ผลการเรียน!$BC19=$GT$5,1,0)</f>
        <v>0</v>
      </c>
      <c r="GU20" s="446">
        <f ca="1">IF(ผลการเรียน!$BS19=ลับ!$GU$5,1,0)</f>
        <v>0</v>
      </c>
      <c r="GV20" s="446">
        <f ca="1">IF(ผลการเรียน!$BS19=ลับ!$GV$5,1,0)</f>
        <v>0</v>
      </c>
      <c r="GW20" s="446">
        <f ca="1">IF(ผลการเรียน!$BS19=ลับ!$GW$5,1,0)</f>
        <v>0</v>
      </c>
      <c r="GX20" s="446">
        <f ca="1">IF(ผลการเรียน!$BS19=ลับ!$GX$5,1,0)</f>
        <v>0</v>
      </c>
      <c r="GY20" s="446">
        <f ca="1">IF(ผลการเรียน!$BJ19=ลับ!$GY$5,1,0)</f>
        <v>0</v>
      </c>
      <c r="GZ20" s="446">
        <f ca="1">IF(ผลการเรียน!$BJ19=ลับ!$GZ$5,1,0)</f>
        <v>0</v>
      </c>
      <c r="HA20" s="446">
        <f ca="1">IF(ผลการเรียน!$BJ19=ลับ!$HA$5,1,0)</f>
        <v>0</v>
      </c>
      <c r="HB20" s="446">
        <f ca="1">IF(ผลการเรียน!$BJ19=ลับ!$HB$5,1,0)</f>
        <v>0</v>
      </c>
      <c r="HC20" s="21">
        <f>IF(สรุปคะแนน!$Q20=3,1,0)</f>
        <v>0</v>
      </c>
      <c r="HD20" s="21">
        <f>IF(สรุปคะแนน!$Q20=2,1,0)</f>
        <v>0</v>
      </c>
      <c r="HE20" s="21">
        <f>IF(สรุปคะแนน!$Q20=1,1,0)</f>
        <v>0</v>
      </c>
      <c r="HF20" s="21">
        <f>IF(สรุปคะแนน!$Q20=0,1,0)</f>
        <v>1</v>
      </c>
      <c r="HG20" s="50"/>
      <c r="HH20" s="50"/>
      <c r="HI20" s="50"/>
      <c r="HJ20" s="50"/>
      <c r="HK20" s="50"/>
      <c r="HL20" s="50"/>
      <c r="HM20" s="50"/>
      <c r="HN20" s="50"/>
    </row>
    <row r="21" spans="1:222" ht="21">
      <c r="A21" s="28">
        <v>16</v>
      </c>
      <c r="B21" s="63">
        <f>IF(ลับ!B$3=0,0,IF(เวลาเรียน!G21="/",ลับ!B$3,0))</f>
        <v>0</v>
      </c>
      <c r="C21" s="63">
        <f>IF(ลับ!C$3=0,0,IF(เวลาเรียน!H21="/",ลับ!C$3,0))</f>
        <v>0</v>
      </c>
      <c r="D21" s="63">
        <f>IF(ลับ!D$3=0,0,IF(เวลาเรียน!I21="/",ลับ!D$3,0))</f>
        <v>0</v>
      </c>
      <c r="E21" s="63">
        <f>IF(ลับ!E$3=0,0,IF(เวลาเรียน!J21="/",ลับ!E$3,0))</f>
        <v>0</v>
      </c>
      <c r="F21" s="63">
        <f>IF(ลับ!F$3=0,0,IF(เวลาเรียน!K21="/",ลับ!F$3,0))</f>
        <v>0</v>
      </c>
      <c r="G21" s="63">
        <f>IF(ลับ!G$3=0,0,IF(เวลาเรียน!L21="/",ลับ!G$3,0))</f>
        <v>0</v>
      </c>
      <c r="H21" s="63">
        <f>IF(ลับ!H$3=0,0,IF(เวลาเรียน!M21="/",ลับ!H$3,0))</f>
        <v>0</v>
      </c>
      <c r="I21" s="63">
        <f>IF(ลับ!I$3=0,0,IF(เวลาเรียน!N21="/",ลับ!I$3,0))</f>
        <v>0</v>
      </c>
      <c r="J21" s="63">
        <f>IF(ลับ!J$3=0,0,IF(เวลาเรียน!O21="/",ลับ!J$3,0))</f>
        <v>0</v>
      </c>
      <c r="K21" s="63">
        <f>IF(ลับ!K$3=0,0,IF(เวลาเรียน!P21="/",ลับ!K$3,0))</f>
        <v>0</v>
      </c>
      <c r="L21" s="63">
        <f>IF(ลับ!L$3=0,0,IF(เวลาเรียน!Q21="/",ลับ!L$3,0))</f>
        <v>0</v>
      </c>
      <c r="M21" s="63">
        <f>IF(ลับ!M$3=0,0,IF(เวลาเรียน!R21="/",ลับ!M$3,0))</f>
        <v>0</v>
      </c>
      <c r="N21" s="63">
        <f>IF(ลับ!N$3=0,0,IF(เวลาเรียน!S21="/",ลับ!N$3,0))</f>
        <v>0</v>
      </c>
      <c r="O21" s="63">
        <f>IF(ลับ!O$3=0,0,IF(เวลาเรียน!T21="/",ลับ!O$3,0))</f>
        <v>0</v>
      </c>
      <c r="P21" s="63">
        <f>IF(ลับ!P$3=0,0,IF(เวลาเรียน!U21="/",ลับ!P$3,0))</f>
        <v>0</v>
      </c>
      <c r="Q21" s="63">
        <f>IF(ลับ!Q$3=0,0,IF(เวลาเรียน!V21="/",ลับ!Q$3,0))</f>
        <v>0</v>
      </c>
      <c r="R21" s="63">
        <f>IF(ลับ!R$3=0,0,IF(เวลาเรียน!W21="/",ลับ!R$3,0))</f>
        <v>0</v>
      </c>
      <c r="S21" s="63">
        <f>IF(ลับ!S$3=0,0,IF(เวลาเรียน!X21="/",ลับ!S$3,0))</f>
        <v>0</v>
      </c>
      <c r="T21" s="63">
        <f>IF(ลับ!T$3=0,0,IF(เวลาเรียน!Y21="/",ลับ!T$3,0))</f>
        <v>0</v>
      </c>
      <c r="U21" s="63">
        <f>IF(ลับ!U$3=0,0,IF(เวลาเรียน!Z21="/",ลับ!U$3,0))</f>
        <v>0</v>
      </c>
      <c r="V21" s="63">
        <f>IF(ลับ!V$3=0,0,IF(เวลาเรียน!AA21="/",ลับ!V$3,0))</f>
        <v>0</v>
      </c>
      <c r="W21" s="63">
        <f>IF(ลับ!W$3=0,0,IF(เวลาเรียน!AB21="/",ลับ!W$3,0))</f>
        <v>0</v>
      </c>
      <c r="X21" s="63">
        <f>IF(ลับ!X$3=0,0,IF(เวลาเรียน!AC21="/",ลับ!X$3,0))</f>
        <v>0</v>
      </c>
      <c r="Y21" s="63">
        <f>IF(ลับ!Y$3=0,0,IF(เวลาเรียน!AD21="/",ลับ!Y$3,0))</f>
        <v>0</v>
      </c>
      <c r="Z21" s="724">
        <f>IF(ลับ!Z$3=0,0,IF(เวลาเรียน!AE21="/",ลับ!Z$3,0))</f>
        <v>0</v>
      </c>
      <c r="AA21" s="63">
        <f>IF(ลับ!AA$3=0,0,IF(เวลาเรียน!AH21="/",ลับ!AA$3,0))</f>
        <v>0</v>
      </c>
      <c r="AB21" s="63">
        <f>IF(ลับ!AB$3=0,0,IF(เวลาเรียน!AI21="/",ลับ!AB$3,0))</f>
        <v>0</v>
      </c>
      <c r="AC21" s="63">
        <f>IF(ลับ!AC$3=0,0,IF(เวลาเรียน!AJ21="/",ลับ!AC$3,0))</f>
        <v>0</v>
      </c>
      <c r="AD21" s="63">
        <f>IF(ลับ!AD$3=0,0,IF(เวลาเรียน!AK21="/",ลับ!AD$3,0))</f>
        <v>0</v>
      </c>
      <c r="AE21" s="63">
        <f>IF(ลับ!AE$3=0,0,IF(เวลาเรียน!AL21="/",ลับ!AE$3,0))</f>
        <v>0</v>
      </c>
      <c r="AF21" s="63">
        <f>IF(ลับ!AF$3=0,0,IF(เวลาเรียน!AM21="/",ลับ!AF$3,0))</f>
        <v>0</v>
      </c>
      <c r="AG21" s="63">
        <f>IF(ลับ!AG$3=0,0,IF(เวลาเรียน!AN21="/",ลับ!AG$3,0))</f>
        <v>0</v>
      </c>
      <c r="AH21" s="63">
        <f>IF(ลับ!AH$3=0,0,IF(เวลาเรียน!AO21="/",ลับ!AH$3,0))</f>
        <v>0</v>
      </c>
      <c r="AI21" s="63">
        <f>IF(ลับ!AI$3=0,0,IF(เวลาเรียน!AP21="/",ลับ!AI$3,0))</f>
        <v>0</v>
      </c>
      <c r="AJ21" s="63">
        <f>IF(ลับ!AJ$3=0,0,IF(เวลาเรียน!AQ21="/",ลับ!AJ$3,0))</f>
        <v>0</v>
      </c>
      <c r="AK21" s="63">
        <f>IF(ลับ!AK$3=0,0,IF(เวลาเรียน!AR21="/",ลับ!AK$3,0))</f>
        <v>0</v>
      </c>
      <c r="AL21" s="63">
        <f>IF(ลับ!AL$3=0,0,IF(เวลาเรียน!AS21="/",ลับ!AL$3,0))</f>
        <v>0</v>
      </c>
      <c r="AM21" s="63">
        <f>IF(ลับ!AM$3=0,0,IF(เวลาเรียน!AT21="/",ลับ!AM$3,0))</f>
        <v>0</v>
      </c>
      <c r="AN21" s="63">
        <f>IF(ลับ!AN$3=0,0,IF(เวลาเรียน!AU21="/",ลับ!AN$3,0))</f>
        <v>0</v>
      </c>
      <c r="AO21" s="63">
        <f>IF(ลับ!AO$3=0,0,IF(เวลาเรียน!AV21="/",ลับ!AO$3,0))</f>
        <v>0</v>
      </c>
      <c r="AP21" s="63">
        <f>IF(ลับ!AP$3=0,0,IF(เวลาเรียน!AW21="/",ลับ!AP$3,0))</f>
        <v>0</v>
      </c>
      <c r="AQ21" s="63">
        <f>IF(ลับ!AQ$3=0,0,IF(เวลาเรียน!AX21="/",ลับ!AQ$3,0))</f>
        <v>0</v>
      </c>
      <c r="AR21" s="63">
        <f>IF(ลับ!AR$3=0,0,IF(เวลาเรียน!AY21="/",ลับ!AR$3,0))</f>
        <v>0</v>
      </c>
      <c r="AS21" s="63">
        <f>IF(ลับ!AS$3=0,0,IF(เวลาเรียน!AZ21="/",ลับ!AS$3,0))</f>
        <v>0</v>
      </c>
      <c r="AT21" s="63">
        <f>IF(ลับ!AT$3=0,0,IF(เวลาเรียน!BA21="/",ลับ!AT$3,0))</f>
        <v>0</v>
      </c>
      <c r="AU21" s="63">
        <f>IF(ลับ!AU$3=0,0,IF(เวลาเรียน!BB21="/",ลับ!AU$3,0))</f>
        <v>0</v>
      </c>
      <c r="AV21" s="63">
        <f>IF(ลับ!AV$3=0,0,IF(เวลาเรียน!BC21="/",ลับ!AV$3,0))</f>
        <v>0</v>
      </c>
      <c r="AW21" s="63">
        <f>IF(ลับ!AW$3=0,0,IF(เวลาเรียน!BD21="/",ลับ!AW$3,0))</f>
        <v>0</v>
      </c>
      <c r="AX21" s="63">
        <f>IF(ลับ!AX$3=0,0,IF(เวลาเรียน!BE21="/",ลับ!AX$3,0))</f>
        <v>0</v>
      </c>
      <c r="AY21" s="63">
        <f>IF(ลับ!AY$3=0,0,IF(เวลาเรียน!BF21="/",ลับ!AY$3,0))</f>
        <v>0</v>
      </c>
      <c r="AZ21" s="63">
        <f>IF(ลับ!AZ$3=0,0,IF(เวลาเรียน!BG21="/",ลับ!AZ$3,0))</f>
        <v>0</v>
      </c>
      <c r="BA21" s="63">
        <f>IF(ลับ!BA$3=0,0,IF(เวลาเรียน!BH21="/",ลับ!BA$3,0))</f>
        <v>0</v>
      </c>
      <c r="BB21" s="63">
        <f>IF(ลับ!BB$3=0,0,IF(เวลาเรียน!BI21="/",ลับ!BB$3,0))</f>
        <v>0</v>
      </c>
      <c r="BC21" s="63">
        <f>IF(ลับ!BC$3=0,0,IF(เวลาเรียน!BJ21="/",ลับ!BC$3,0))</f>
        <v>0</v>
      </c>
      <c r="BD21" s="63">
        <f>IF(ลับ!BD$3=0,0,IF(เวลาเรียน!BK21="/",ลับ!BD$3,0))</f>
        <v>0</v>
      </c>
      <c r="BE21" s="63">
        <f>IF(ลับ!BE$3=0,0,IF(เวลาเรียน!BL21="/",ลับ!BE$3,0))</f>
        <v>0</v>
      </c>
      <c r="BF21" s="63">
        <f>IF(ลับ!BF$3=0,0,IF(เวลาเรียน!BM21="/",ลับ!BF$3,0))</f>
        <v>0</v>
      </c>
      <c r="BG21" s="63">
        <f>IF(ลับ!BG$3=0,0,IF(เวลาเรียน!BN21="/",ลับ!BG$3,0))</f>
        <v>0</v>
      </c>
      <c r="BH21" s="63">
        <f>IF(ลับ!BH$3=0,0,IF(เวลาเรียน!BO21="/",ลับ!BH$3,0))</f>
        <v>0</v>
      </c>
      <c r="BI21" s="63">
        <f>IF(ลับ!BI$3=0,0,IF(เวลาเรียน!BP21="/",ลับ!BI$3,0))</f>
        <v>0</v>
      </c>
      <c r="BJ21" s="63">
        <f>IF(ลับ!BJ$3=0,0,IF(เวลาเรียน!BQ21="/",ลับ!BJ$3,0))</f>
        <v>0</v>
      </c>
      <c r="BK21" s="63">
        <f>IF(ลับ!BK$3=0,0,IF(เวลาเรียน!BR21="/",ลับ!BK$3,0))</f>
        <v>0</v>
      </c>
      <c r="BL21" s="63">
        <f>IF(ลับ!BL$3=0,0,IF(เวลาเรียน!BS21="/",ลับ!BL$3,0))</f>
        <v>0</v>
      </c>
      <c r="BM21" s="63">
        <f>IF(ลับ!BM$3=0,0,IF(เวลาเรียน!BT21="/",ลับ!BM$3,0))</f>
        <v>0</v>
      </c>
      <c r="BN21" s="63">
        <f>IF(ลับ!BN$3=0,0,IF(เวลาเรียน!BU21="/",ลับ!BN$3,0))</f>
        <v>0</v>
      </c>
      <c r="BO21" s="63">
        <f>IF(ลับ!BO$3=0,0,IF(เวลาเรียน!BV21="/",ลับ!BO$3,0))</f>
        <v>0</v>
      </c>
      <c r="BP21" s="63">
        <f>IF(ลับ!BP$3=0,0,IF(เวลาเรียน!BW21="/",ลับ!BP$3,0))</f>
        <v>0</v>
      </c>
      <c r="BQ21" s="63">
        <f>IF(ลับ!BQ$3=0,0,IF(เวลาเรียน!BX21="/",ลับ!BQ$3,0))</f>
        <v>0</v>
      </c>
      <c r="BR21" s="63">
        <f>IF(ลับ!BR$3=0,0,IF(เวลาเรียน!BY21="/",ลับ!BR$3,0))</f>
        <v>0</v>
      </c>
      <c r="BS21" s="724">
        <f>IF(ลับ!BS$3=0,0,IF(เวลาเรียน!BZ21="/",ลับ!BS$3,0))</f>
        <v>0</v>
      </c>
      <c r="BT21" s="63">
        <f>IF(ลับ!BT$3=0,0,IF(เวลาเรียน!CB21="/",ลับ!BT$3,0))</f>
        <v>0</v>
      </c>
      <c r="BU21" s="63">
        <f>IF(ลับ!BU$3=0,0,IF(เวลาเรียน!CC21="/",ลับ!BU$3,0))</f>
        <v>0</v>
      </c>
      <c r="BV21" s="63">
        <f>IF(ลับ!BV$3=0,0,IF(เวลาเรียน!CD21="/",ลับ!BV$3,0))</f>
        <v>0</v>
      </c>
      <c r="BW21" s="63">
        <f>IF(ลับ!BW$3=0,0,IF(เวลาเรียน!CE21="/",ลับ!BW$3,0))</f>
        <v>0</v>
      </c>
      <c r="BX21" s="63">
        <f>IF(ลับ!BX$3=0,0,IF(เวลาเรียน!CF21="/",ลับ!BX$3,0))</f>
        <v>0</v>
      </c>
      <c r="BY21" s="63">
        <f>IF(ลับ!BY$3=0,0,IF(เวลาเรียน!CG21="/",ลับ!BY$3,0))</f>
        <v>0</v>
      </c>
      <c r="BZ21" s="63">
        <f>IF(ลับ!BZ$3=0,0,IF(เวลาเรียน!CH21="/",ลับ!BZ$3,0))</f>
        <v>0</v>
      </c>
      <c r="CA21" s="63">
        <f>IF(ลับ!CA$3=0,0,IF(เวลาเรียน!CI21="/",ลับ!CA$3,0))</f>
        <v>0</v>
      </c>
      <c r="CB21" s="63">
        <f>IF(ลับ!CB$3=0,0,IF(เวลาเรียน!CJ21="/",ลับ!CB$3,0))</f>
        <v>0</v>
      </c>
      <c r="CC21" s="63">
        <f>IF(ลับ!CC$3=0,0,IF(เวลาเรียน!CK21="/",ลับ!CC$3,0))</f>
        <v>0</v>
      </c>
      <c r="CD21" s="63">
        <f>IF(ลับ!CD$3=0,0,IF(เวลาเรียน!CL21="/",ลับ!CD$3,0))</f>
        <v>0</v>
      </c>
      <c r="CE21" s="63">
        <f>IF(ลับ!CE$3=0,0,IF(เวลาเรียน!CM21="/",ลับ!CE$3,0))</f>
        <v>0</v>
      </c>
      <c r="CF21" s="63">
        <f>IF(ลับ!CF$3=0,0,IF(เวลาเรียน!CN21="/",ลับ!CF$3,0))</f>
        <v>0</v>
      </c>
      <c r="CG21" s="63">
        <f>IF(ลับ!CG$3=0,0,IF(เวลาเรียน!CO21="/",ลับ!CG$3,0))</f>
        <v>0</v>
      </c>
      <c r="CH21" s="63">
        <f>IF(ลับ!CH$3=0,0,IF(เวลาเรียน!CP21="/",ลับ!CH$3,0))</f>
        <v>0</v>
      </c>
      <c r="CI21" s="63">
        <f>IF(ลับ!CI$3=0,0,IF(เวลาเรียน!CQ21="/",ลับ!CI$3,0))</f>
        <v>0</v>
      </c>
      <c r="CJ21" s="63">
        <f>IF(ลับ!CJ$3=0,0,IF(เวลาเรียน!CR21="/",ลับ!CJ$3,0))</f>
        <v>0</v>
      </c>
      <c r="CK21" s="63">
        <f>IF(ลับ!CK$3=0,0,IF(เวลาเรียน!CS21="/",ลับ!CK$3,0))</f>
        <v>0</v>
      </c>
      <c r="CL21" s="63">
        <f>IF(ลับ!CL$3=0,0,IF(เวลาเรียน!CT21="/",ลับ!CL$3,0))</f>
        <v>0</v>
      </c>
      <c r="CM21" s="63">
        <f>IF(ลับ!CM$3=0,0,IF(เวลาเรียน!CU21="/",ลับ!CM$3,0))</f>
        <v>0</v>
      </c>
      <c r="CN21" s="63">
        <f>IF(ลับ!CN$3=0,0,IF(เวลาเรียน!CV21="/",ลับ!CN$3,0))</f>
        <v>0</v>
      </c>
      <c r="CO21" s="63">
        <f>IF(ลับ!CO$3=0,0,IF(เวลาเรียน!CW21="/",ลับ!CO$3,0))</f>
        <v>0</v>
      </c>
      <c r="CP21" s="63">
        <f>IF(ลับ!CP$3=0,0,IF(เวลาเรียน!CX21="/",ลับ!CP$3,0))</f>
        <v>0</v>
      </c>
      <c r="CQ21" s="63">
        <f>IF(ลับ!CQ$3=0,0,IF(เวลาเรียน!CY21="/",ลับ!CQ$3,0))</f>
        <v>0</v>
      </c>
      <c r="CR21" s="63">
        <f>IF(ลับ!CR$3=0,0,IF(เวลาเรียน!CZ21="/",ลับ!CR$3,0))</f>
        <v>0</v>
      </c>
      <c r="CS21" s="63">
        <f>IF(ลับ!CS$3=0,0,IF(เวลาเรียน!DA21="/",ลับ!CS$3,0))</f>
        <v>0</v>
      </c>
      <c r="CT21" s="63">
        <f>IF(ลับ!CT$3=0,0,IF(เวลาเรียน!DB21="/",ลับ!CT$3,0))</f>
        <v>0</v>
      </c>
      <c r="CU21" s="63">
        <f>IF(ลับ!CU$3=0,0,IF(เวลาเรียน!DC21="/",ลับ!CU$3,0))</f>
        <v>0</v>
      </c>
      <c r="CV21" s="63">
        <f>IF(ลับ!CV$3=0,0,IF(เวลาเรียน!DD21="/",ลับ!CV$3,0))</f>
        <v>0</v>
      </c>
      <c r="CW21" s="64">
        <f>IF(ลับ!CW$3=0,0,IF(เวลาเรียน!DE21="/",ลับ!CW$3,0))</f>
        <v>0</v>
      </c>
      <c r="CX21" s="84">
        <f t="shared" si="11"/>
        <v>0</v>
      </c>
      <c r="CZ21" s="15">
        <v>16</v>
      </c>
      <c r="DA21" s="15">
        <f>IF(ตัวชี้วัด!C21="ร",ตัวชี้วัด!C21,IF(ตัวชี้วัด!F21="ร",ตัวชี้วัด!F21,IF(ตัวชี้วัด!I21="ร",ตัวชี้วัด!I21,IF(ตัวชี้วัด!L21="ร",ตัวชี้วัด!L21,IF(ตัวชี้วัด!O21="ร",ตัวชี้วัด!O21,IF(ตัวชี้วัด!S21="ร",ตัวชี้วัด!S21,IF(ตัวชี้วัด!V21="ร",ตัวชี้วัด!V21,SUM(ตัวชี้วัด!C21,ตัวชี้วัด!F21,ตัวชี้วัด!I21,ตัวชี้วัด!L21,ตัวชี้วัด!O21,ตัวชี้วัด!S21,ตัวชี้วัด!V21))))))))</f>
        <v>0</v>
      </c>
      <c r="DB21" s="15">
        <f>IF(ตัวชี้วัด!Y21="ร",ตัวชี้วัด!Y21,IF(ตัวชี้วัด!AB21="ร",ตัวชี้วัด!AB21,IF(ตัวชี้วัด!AE21="ร",ตัวชี้วัด!AE21,IF(ตัวชี้วัด!AK21="ร",ตัวชี้วัด!AK21,IF(ตัวชี้วัด!AN21="ร",ตัวชี้วัด!AN21,IF(ตัวชี้วัด!AQ21="ร",ตัวชี้วัด!AQ21,IF(ตัวชี้วัด!AT21="ร",ตัวชี้วัด!AT21,SUM(ตัวชี้วัด!Y21,ตัวชี้วัด!AB21,ตัวชี้วัด!AE21,ตัวชี้วัด!AK21,ตัวชี้วัด!AN21,ตัวชี้วัด!AQ21,ตัวชี้วัด!AT21))))))))</f>
        <v>0</v>
      </c>
      <c r="DC21" s="15">
        <f>IF(ตัวชี้วัด!AW21="ร",ตัวชี้วัด!AW21,IF(ตัวชี้วัด!BA21="ร",ตัวชี้วัด!BA21,IF(ตัวชี้วัด!BD21="ร",ตัวชี้วัด!BD21,IF(ตัวชี้วัด!BG21="ร",ตัวชี้วัด!BG21,IF(ตัวชี้วัด!BJ21="ร",ตัวชี้วัด!BJ21,IF(ตัวชี้วัด!BM21="ร",ตัวชี้วัด!BM21,IF(ตัวชี้วัด!BS21="ร",ตัวชี้วัด!BS21,SUM(ตัวชี้วัด!AW21,ตัวชี้วัด!BA21,ตัวชี้วัด!BD21,ตัวชี้วัด!BG21,ตัวชี้วัด!BJ21,ตัวชี้วัด!BM21,ตัวชี้วัด!BS21))))))))</f>
        <v>0</v>
      </c>
      <c r="DD21" s="15">
        <f>IF(ตัวชี้วัด!BV21="ร",ตัวชี้วัด!BV21,IF(ตัวชี้วัด!BY21="ร",ตัวชี้วัด!BY21,IF(ตัวชี้วัด!CB21="ร",ตัวชี้วัด!CB21,IF(ตัวชี้วัด!CE21="ร",ตัวชี้วัด!CE21,IF(ตัวชี้วัด!CI21="ร",ตัวชี้วัด!CI21,IF(ตัวชี้วัด!CL21="ร",ตัวชี้วัด!CL21,IF(ตัวชี้วัด!CO21="ร",ตัวชี้วัด!CO21,SUM(ตัวชี้วัด!BV21,ตัวชี้วัด!BY21,ตัวชี้วัด!CB21,ตัวชี้วัด!CE21,ตัวชี้วัด!CI21,ตัวชี้วัด!CL21,ตัวชี้วัด!CO21))))))))</f>
        <v>0</v>
      </c>
      <c r="DE21" s="15">
        <f>IF(ตัวชี้วัด!CR21="ร",ตัวชี้วัด!CR21,IF(ตัวชี้วัด!CU21="ร",ตัวชี้วัด!CU21,IF(ตัวชี้วัด!DA21="ร",ตัวชี้วัด!DA21,IF(ตัวชี้วัด!DD21="ร",ตัวชี้วัด!DD21,IF(ตัวชี้วัด!DG21="ร",ตัวชี้วัด!DG21,IF(ตัวชี้วัด!DJ21="ร",ตัวชี้วัด!DJ21,IF(ตัวชี้วัด!DM21="ร",ตัวชี้วัด!DM21,SUM(ตัวชี้วัด!CR21,ตัวชี้วัด!CU21,ตัวชี้วัด!DA21,ตัวชี้วัด!DD21,ตัวชี้วัด!DG21,ตัวชี้วัด!DJ21,ตัวชี้วัด!DM21))))))))</f>
        <v>0</v>
      </c>
      <c r="DF21" s="15">
        <f>IF(ตัวชี้วัด!DQ21="ร",ตัวชี้วัด!DQ21,IF(ตัวชี้วัด!DT21="ร",ตัวชี้วัด!DT21,IF(ตัวชี้วัด!DW21="ร",ตัวชี้วัด!DW21,IF(ตัวชี้วัด!DZ21="ร",ตัวชี้วัด!DZ21,SUM(ตัวชี้วัด!DQ21,ตัวชี้วัด!DT21,ตัวชี้วัด!DW21,ตัวชี้วัด!DZ21)))))</f>
        <v>0</v>
      </c>
      <c r="DG21" s="83">
        <f t="shared" si="12"/>
        <v>0</v>
      </c>
      <c r="DH21" s="50"/>
      <c r="DI21" s="15">
        <f>IF(ตัวชี้วัด!D21="/",1,0)</f>
        <v>0</v>
      </c>
      <c r="DJ21" s="15">
        <f>IF(ตัวชี้วัด!G21="/",1,0)</f>
        <v>0</v>
      </c>
      <c r="DK21" s="15">
        <f>IF(ตัวชี้วัด!J21="/",1,0)</f>
        <v>0</v>
      </c>
      <c r="DL21" s="15">
        <f>IF(ตัวชี้วัด!M21="/",1,0)</f>
        <v>0</v>
      </c>
      <c r="DM21" s="15">
        <f>IF(ตัวชี้วัด!P21="/",1,0)</f>
        <v>0</v>
      </c>
      <c r="DN21" s="15">
        <f>IF(ตัวชี้วัด!T21="/",1,0)</f>
        <v>0</v>
      </c>
      <c r="DO21" s="15">
        <f>IF(ตัวชี้วัด!W21="/",1,0)</f>
        <v>0</v>
      </c>
      <c r="DP21" s="15">
        <f>IF(ตัวชี้วัด!Z21="/",1,0)</f>
        <v>0</v>
      </c>
      <c r="DQ21" s="15">
        <f>IF(ตัวชี้วัด!AC21="/",1,0)</f>
        <v>0</v>
      </c>
      <c r="DR21" s="15">
        <f>IF(ตัวชี้วัด!AF21="/",1,0)</f>
        <v>0</v>
      </c>
      <c r="DS21" s="15">
        <f>IF(ตัวชี้วัด!AL21="/",1,0)</f>
        <v>0</v>
      </c>
      <c r="DT21" s="15">
        <f>IF(ตัวชี้วัด!AO21="/",1,0)</f>
        <v>0</v>
      </c>
      <c r="DU21" s="15">
        <f>IF(ตัวชี้วัด!AR21="/",1,0)</f>
        <v>0</v>
      </c>
      <c r="DV21" s="15">
        <f>IF(ตัวชี้วัด!AU21="/",1,0)</f>
        <v>0</v>
      </c>
      <c r="DW21" s="15">
        <f>IF(ตัวชี้วัด!AX21="/",1,0)</f>
        <v>0</v>
      </c>
      <c r="DX21" s="15">
        <f>IF(ตัวชี้วัด!BB21="/",1,0)</f>
        <v>0</v>
      </c>
      <c r="DY21" s="15">
        <f>IF(ตัวชี้วัด!BE21="/",1,0)</f>
        <v>0</v>
      </c>
      <c r="DZ21" s="15">
        <f>IF(ตัวชี้วัด!BH21="/",1,0)</f>
        <v>0</v>
      </c>
      <c r="EA21" s="15">
        <f>IF(ตัวชี้วัด!BK21="/",1,0)</f>
        <v>0</v>
      </c>
      <c r="EB21" s="15">
        <f>IF(ตัวชี้วัด!BN21="/",1,0)</f>
        <v>0</v>
      </c>
      <c r="EC21" s="15">
        <f>IF(ตัวชี้วัด!BT21="/",1,0)</f>
        <v>0</v>
      </c>
      <c r="ED21" s="15">
        <f>IF(ตัวชี้วัด!BW21="/",1,0)</f>
        <v>0</v>
      </c>
      <c r="EE21" s="15">
        <f>IF(ตัวชี้วัด!BZ21="/",1,0)</f>
        <v>0</v>
      </c>
      <c r="EF21" s="15">
        <f>IF(ตัวชี้วัด!CC21="/",1,0)</f>
        <v>0</v>
      </c>
      <c r="EG21" s="15">
        <f>IF(ตัวชี้วัด!CF21="/",1,0)</f>
        <v>0</v>
      </c>
      <c r="EH21" s="15">
        <f>IF(ตัวชี้วัด!CJ21="/",1,0)</f>
        <v>0</v>
      </c>
      <c r="EI21" s="15">
        <f>IF(ตัวชี้วัด!CM21="/",1,0)</f>
        <v>0</v>
      </c>
      <c r="EJ21" s="15">
        <f>IF(ตัวชี้วัด!CP21="/",1,0)</f>
        <v>0</v>
      </c>
      <c r="EK21" s="15">
        <f>IF(ตัวชี้วัด!CS21="/",1,0)</f>
        <v>0</v>
      </c>
      <c r="EL21" s="15">
        <f>IF(ตัวชี้วัด!CV21="/",1,0)</f>
        <v>0</v>
      </c>
      <c r="EM21" s="15">
        <f>IF(ตัวชี้วัด!DB21="/",1,0)</f>
        <v>0</v>
      </c>
      <c r="EN21" s="15">
        <f>IF(ตัวชี้วัด!DE21="/",1,0)</f>
        <v>0</v>
      </c>
      <c r="EO21" s="15">
        <f>IF(ตัวชี้วัด!DH21="/",1,0)</f>
        <v>0</v>
      </c>
      <c r="EP21" s="15">
        <f>IF(ตัวชี้วัด!DK21="/",1,0)</f>
        <v>0</v>
      </c>
      <c r="EQ21" s="15">
        <f>IF(ตัวชี้วัด!DN21="/",1,0)</f>
        <v>0</v>
      </c>
      <c r="ER21" s="15">
        <f>IF(ตัวชี้วัด!DR21="/",1,0)</f>
        <v>0</v>
      </c>
      <c r="ES21" s="15">
        <f>IF(ตัวชี้วัด!DU21="/",1,0)</f>
        <v>0</v>
      </c>
      <c r="ET21" s="15">
        <f>IF(ตัวชี้วัด!DX21="/",1,0)</f>
        <v>0</v>
      </c>
      <c r="EU21" s="15">
        <f>IF(ตัวชี้วัด!EA21="/",1,0)</f>
        <v>0</v>
      </c>
      <c r="EV21" s="83">
        <f t="shared" si="3"/>
        <v>0</v>
      </c>
      <c r="EX21" s="15">
        <v>16</v>
      </c>
      <c r="EY21" s="15">
        <f>IF(คุณลักษณะ!B21&gt;1,2,IF(คุณลักษณะ!B21=1,1,0))</f>
        <v>0</v>
      </c>
      <c r="EZ21" s="15">
        <f>IF(คุณลักษณะ!C21&gt;1,2,IF(คุณลักษณะ!C21=1,1,0))</f>
        <v>0</v>
      </c>
      <c r="FA21" s="15">
        <f>IF(คุณลักษณะ!D21&gt;1,2,IF(คุณลักษณะ!D21=1,1,0))</f>
        <v>0</v>
      </c>
      <c r="FB21" s="15">
        <f>IF(คุณลักษณะ!E21&gt;1,2,IF(คุณลักษณะ!E21=1,1,0))</f>
        <v>0</v>
      </c>
      <c r="FC21" s="83">
        <f t="shared" si="4"/>
        <v>0</v>
      </c>
      <c r="FD21" s="15">
        <f>IF(คุณลักษณะ!G21&gt;1,2,IF(คุณลักษณะ!G21=1,1,0))</f>
        <v>0</v>
      </c>
      <c r="FE21" s="15">
        <f>IF(คุณลักษณะ!H21&gt;1,2,IF(คุณลักษณะ!H21=1,1,0))</f>
        <v>0</v>
      </c>
      <c r="FF21" s="83">
        <f t="shared" si="5"/>
        <v>0</v>
      </c>
      <c r="FG21" s="15">
        <f>IF(คุณลักษณะ!O21&gt;1,2,IF(คุณลักษณะ!O21=1,1,0))</f>
        <v>0</v>
      </c>
      <c r="FH21" s="15">
        <f>IF(คุณลักษณะ!P21&gt;1,2,IF(คุณลักษณะ!P21=1,1,0))</f>
        <v>0</v>
      </c>
      <c r="FI21" s="83">
        <f t="shared" si="6"/>
        <v>0</v>
      </c>
      <c r="FJ21" s="15">
        <f>IF(คุณลักษณะ!S21&gt;1,2,IF(คุณลักษณะ!S21=1,1,0))</f>
        <v>0</v>
      </c>
      <c r="FK21" s="15">
        <f>IF(คุณลักษณะ!T21&gt;1,2,IF(คุณลักษณะ!T21=1,1,0))</f>
        <v>0</v>
      </c>
      <c r="FL21" s="83">
        <f t="shared" si="7"/>
        <v>0</v>
      </c>
      <c r="FM21" s="15">
        <f>IF(คุณลักษณะ!V21&gt;1,2,IF(คุณลักษณะ!V21=1,1,0))</f>
        <v>0</v>
      </c>
      <c r="FN21" s="15">
        <f>IF(คุณลักษณะ!W21&gt;1,2,IF(คุณลักษณะ!W21=1,1,0))</f>
        <v>0</v>
      </c>
      <c r="FO21" s="83">
        <f t="shared" si="8"/>
        <v>0</v>
      </c>
      <c r="FP21" s="15">
        <f>IF(คุณลักษณะ!Y21&gt;1,2,IF(คุณลักษณะ!Y21=1,1,0))</f>
        <v>0</v>
      </c>
      <c r="FQ21" s="15">
        <f>IF(คุณลักษณะ!AC21&gt;1,2,IF(คุณลักษณะ!AC21=1,1,0))</f>
        <v>0</v>
      </c>
      <c r="FR21" s="15">
        <f>IF(คุณลักษณะ!AD21&gt;1,2,IF(คุณลักษณะ!AD21=1,1,0))</f>
        <v>0</v>
      </c>
      <c r="FS21" s="83">
        <f t="shared" si="9"/>
        <v>0</v>
      </c>
      <c r="FT21" s="15">
        <f>IF(คุณลักษณะ!AF21&gt;1,2,IF(คุณลักษณะ!AF21=1,1,0))</f>
        <v>0</v>
      </c>
      <c r="FU21" s="15">
        <f>IF(คุณลักษณะ!AG21&gt;1,2,IF(คุณลักษณะ!AG21=1,1,0))</f>
        <v>0</v>
      </c>
      <c r="FV21" s="83">
        <f t="shared" si="10"/>
        <v>0</v>
      </c>
      <c r="FW21" s="50"/>
      <c r="FX21" s="15">
        <f>IF(คุณลักษณะ!F21&gt;1,2,IF(คุณลักษณะ!F21=1,1,0))</f>
        <v>0</v>
      </c>
      <c r="FY21" s="15">
        <f>IF(คุณลักษณะ!I21&gt;1,2,IF(คุณลักษณะ!I21=1,1,0))</f>
        <v>0</v>
      </c>
      <c r="FZ21" s="15">
        <f>IF(คุณลักษณะ!N21&gt;1,2,IF(คุณลักษณะ!N21=1,1,0))</f>
        <v>0</v>
      </c>
      <c r="GA21" s="15">
        <f>IF(คุณลักษณะ!Q21&gt;1,2,IF(คุณลักษณะ!Q21=1,1,0))</f>
        <v>0</v>
      </c>
      <c r="GB21" s="15">
        <f>IF(คุณลักษณะ!U21&gt;1,2,IF(คุณลักษณะ!U21=1,1,0))</f>
        <v>0</v>
      </c>
      <c r="GC21" s="15">
        <f>IF(คุณลักษณะ!X21&gt;1,2,IF(คุณลักษณะ!X21=1,1,0))</f>
        <v>0</v>
      </c>
      <c r="GD21" s="15">
        <f>IF(คุณลักษณะ!AE21&gt;1,2,IF(คุณลักษณะ!AE21=1,1,0))</f>
        <v>0</v>
      </c>
      <c r="GE21" s="15">
        <f>IF(คุณลักษณะ!AH21&gt;1,2,IF(คุณลักษณะ!AH21=1,1,0))</f>
        <v>0</v>
      </c>
      <c r="GF21" s="87">
        <f t="shared" si="13"/>
        <v>0</v>
      </c>
      <c r="GG21" s="85">
        <f>IF(คุณลักษณะ!F21=0,0,IF(คุณลักษณะ!I21=0,0,IF(คุณลักษณะ!N21=0,0,IF(คุณลักษณะ!Q21=0,0,IF(คุณลักษณะ!U21=0,0,IF(คุณลักษณะ!X21=0,0,IF(คุณลักษณะ!AE21=0,0,IF(คุณลักษณะ!AH21=0,0,GF21))))))))</f>
        <v>0</v>
      </c>
      <c r="GI21" s="2">
        <v>16</v>
      </c>
      <c r="GJ21" s="21">
        <f>IF(เวลาเรียน!C21="",0,1)</f>
        <v>0</v>
      </c>
      <c r="GK21" s="446">
        <f>IF(ผลการเรียน!$BC20=$GK$5,1,0)</f>
        <v>0</v>
      </c>
      <c r="GL21" s="446">
        <f>IF(ผลการเรียน!$BC20=$GL$5,1,0)</f>
        <v>0</v>
      </c>
      <c r="GM21" s="446">
        <f>IF(ผลการเรียน!$BC20=$GM$5,1,0)</f>
        <v>0</v>
      </c>
      <c r="GN21" s="446">
        <f>IF(ผลการเรียน!$BC20=$GN$5,1,0)</f>
        <v>0</v>
      </c>
      <c r="GO21" s="446">
        <f>IF(ผลการเรียน!$BC20=$GO$5,1,0)</f>
        <v>0</v>
      </c>
      <c r="GP21" s="446">
        <f>IF(ผลการเรียน!$BC20=$GP$5,1,0)</f>
        <v>0</v>
      </c>
      <c r="GQ21" s="446">
        <f>IF(ผลการเรียน!$BC20=$GQ$5,1,0)</f>
        <v>0</v>
      </c>
      <c r="GR21" s="446">
        <f>IF(ผลการเรียน!$BC20=$GR$5,1,0)</f>
        <v>0</v>
      </c>
      <c r="GS21" s="446">
        <f>IF(ผลการเรียน!$BC20=$GS$5,1,0)</f>
        <v>0</v>
      </c>
      <c r="GT21" s="446">
        <f>IF(ผลการเรียน!$BC20=$GT$5,1,0)</f>
        <v>0</v>
      </c>
      <c r="GU21" s="446">
        <f ca="1">IF(ผลการเรียน!$BS20=ลับ!$GU$5,1,0)</f>
        <v>0</v>
      </c>
      <c r="GV21" s="446">
        <f ca="1">IF(ผลการเรียน!$BS20=ลับ!$GV$5,1,0)</f>
        <v>0</v>
      </c>
      <c r="GW21" s="446">
        <f ca="1">IF(ผลการเรียน!$BS20=ลับ!$GW$5,1,0)</f>
        <v>0</v>
      </c>
      <c r="GX21" s="446">
        <f ca="1">IF(ผลการเรียน!$BS20=ลับ!$GX$5,1,0)</f>
        <v>0</v>
      </c>
      <c r="GY21" s="446">
        <f ca="1">IF(ผลการเรียน!$BJ20=ลับ!$GY$5,1,0)</f>
        <v>0</v>
      </c>
      <c r="GZ21" s="446">
        <f ca="1">IF(ผลการเรียน!$BJ20=ลับ!$GZ$5,1,0)</f>
        <v>0</v>
      </c>
      <c r="HA21" s="446">
        <f ca="1">IF(ผลการเรียน!$BJ20=ลับ!$HA$5,1,0)</f>
        <v>0</v>
      </c>
      <c r="HB21" s="446">
        <f ca="1">IF(ผลการเรียน!$BJ20=ลับ!$HB$5,1,0)</f>
        <v>0</v>
      </c>
      <c r="HC21" s="21">
        <f>IF(สรุปคะแนน!$Q21=3,1,0)</f>
        <v>0</v>
      </c>
      <c r="HD21" s="21">
        <f>IF(สรุปคะแนน!$Q21=2,1,0)</f>
        <v>0</v>
      </c>
      <c r="HE21" s="21">
        <f>IF(สรุปคะแนน!$Q21=1,1,0)</f>
        <v>0</v>
      </c>
      <c r="HF21" s="21">
        <f>IF(สรุปคะแนน!$Q21=0,1,0)</f>
        <v>1</v>
      </c>
      <c r="HG21" s="50"/>
      <c r="HH21" s="50"/>
      <c r="HI21" s="50"/>
      <c r="HJ21" s="50"/>
      <c r="HK21" s="50"/>
      <c r="HL21" s="50"/>
      <c r="HM21" s="50"/>
      <c r="HN21" s="50"/>
    </row>
    <row r="22" spans="1:222" ht="21">
      <c r="A22" s="28">
        <v>17</v>
      </c>
      <c r="B22" s="63">
        <f>IF(ลับ!B$3=0,0,IF(เวลาเรียน!G22="/",ลับ!B$3,0))</f>
        <v>0</v>
      </c>
      <c r="C22" s="63">
        <f>IF(ลับ!C$3=0,0,IF(เวลาเรียน!H22="/",ลับ!C$3,0))</f>
        <v>0</v>
      </c>
      <c r="D22" s="63">
        <f>IF(ลับ!D$3=0,0,IF(เวลาเรียน!I22="/",ลับ!D$3,0))</f>
        <v>0</v>
      </c>
      <c r="E22" s="63">
        <f>IF(ลับ!E$3=0,0,IF(เวลาเรียน!J22="/",ลับ!E$3,0))</f>
        <v>0</v>
      </c>
      <c r="F22" s="63">
        <f>IF(ลับ!F$3=0,0,IF(เวลาเรียน!K22="/",ลับ!F$3,0))</f>
        <v>0</v>
      </c>
      <c r="G22" s="63">
        <f>IF(ลับ!G$3=0,0,IF(เวลาเรียน!L22="/",ลับ!G$3,0))</f>
        <v>0</v>
      </c>
      <c r="H22" s="63">
        <f>IF(ลับ!H$3=0,0,IF(เวลาเรียน!M22="/",ลับ!H$3,0))</f>
        <v>0</v>
      </c>
      <c r="I22" s="63">
        <f>IF(ลับ!I$3=0,0,IF(เวลาเรียน!N22="/",ลับ!I$3,0))</f>
        <v>0</v>
      </c>
      <c r="J22" s="63">
        <f>IF(ลับ!J$3=0,0,IF(เวลาเรียน!O22="/",ลับ!J$3,0))</f>
        <v>0</v>
      </c>
      <c r="K22" s="63">
        <f>IF(ลับ!K$3=0,0,IF(เวลาเรียน!P22="/",ลับ!K$3,0))</f>
        <v>0</v>
      </c>
      <c r="L22" s="63">
        <f>IF(ลับ!L$3=0,0,IF(เวลาเรียน!Q22="/",ลับ!L$3,0))</f>
        <v>0</v>
      </c>
      <c r="M22" s="63">
        <f>IF(ลับ!M$3=0,0,IF(เวลาเรียน!R22="/",ลับ!M$3,0))</f>
        <v>0</v>
      </c>
      <c r="N22" s="63">
        <f>IF(ลับ!N$3=0,0,IF(เวลาเรียน!S22="/",ลับ!N$3,0))</f>
        <v>0</v>
      </c>
      <c r="O22" s="63">
        <f>IF(ลับ!O$3=0,0,IF(เวลาเรียน!T22="/",ลับ!O$3,0))</f>
        <v>0</v>
      </c>
      <c r="P22" s="63">
        <f>IF(ลับ!P$3=0,0,IF(เวลาเรียน!U22="/",ลับ!P$3,0))</f>
        <v>0</v>
      </c>
      <c r="Q22" s="63">
        <f>IF(ลับ!Q$3=0,0,IF(เวลาเรียน!V22="/",ลับ!Q$3,0))</f>
        <v>0</v>
      </c>
      <c r="R22" s="63">
        <f>IF(ลับ!R$3=0,0,IF(เวลาเรียน!W22="/",ลับ!R$3,0))</f>
        <v>0</v>
      </c>
      <c r="S22" s="63">
        <f>IF(ลับ!S$3=0,0,IF(เวลาเรียน!X22="/",ลับ!S$3,0))</f>
        <v>0</v>
      </c>
      <c r="T22" s="63">
        <f>IF(ลับ!T$3=0,0,IF(เวลาเรียน!Y22="/",ลับ!T$3,0))</f>
        <v>0</v>
      </c>
      <c r="U22" s="63">
        <f>IF(ลับ!U$3=0,0,IF(เวลาเรียน!Z22="/",ลับ!U$3,0))</f>
        <v>0</v>
      </c>
      <c r="V22" s="63">
        <f>IF(ลับ!V$3=0,0,IF(เวลาเรียน!AA22="/",ลับ!V$3,0))</f>
        <v>0</v>
      </c>
      <c r="W22" s="63">
        <f>IF(ลับ!W$3=0,0,IF(เวลาเรียน!AB22="/",ลับ!W$3,0))</f>
        <v>0</v>
      </c>
      <c r="X22" s="63">
        <f>IF(ลับ!X$3=0,0,IF(เวลาเรียน!AC22="/",ลับ!X$3,0))</f>
        <v>0</v>
      </c>
      <c r="Y22" s="63">
        <f>IF(ลับ!Y$3=0,0,IF(เวลาเรียน!AD22="/",ลับ!Y$3,0))</f>
        <v>0</v>
      </c>
      <c r="Z22" s="724">
        <f>IF(ลับ!Z$3=0,0,IF(เวลาเรียน!AE22="/",ลับ!Z$3,0))</f>
        <v>0</v>
      </c>
      <c r="AA22" s="63">
        <f>IF(ลับ!AA$3=0,0,IF(เวลาเรียน!AH22="/",ลับ!AA$3,0))</f>
        <v>0</v>
      </c>
      <c r="AB22" s="63">
        <f>IF(ลับ!AB$3=0,0,IF(เวลาเรียน!AI22="/",ลับ!AB$3,0))</f>
        <v>0</v>
      </c>
      <c r="AC22" s="63">
        <f>IF(ลับ!AC$3=0,0,IF(เวลาเรียน!AJ22="/",ลับ!AC$3,0))</f>
        <v>0</v>
      </c>
      <c r="AD22" s="63">
        <f>IF(ลับ!AD$3=0,0,IF(เวลาเรียน!AK22="/",ลับ!AD$3,0))</f>
        <v>0</v>
      </c>
      <c r="AE22" s="63">
        <f>IF(ลับ!AE$3=0,0,IF(เวลาเรียน!AL22="/",ลับ!AE$3,0))</f>
        <v>0</v>
      </c>
      <c r="AF22" s="63">
        <f>IF(ลับ!AF$3=0,0,IF(เวลาเรียน!AM22="/",ลับ!AF$3,0))</f>
        <v>0</v>
      </c>
      <c r="AG22" s="63">
        <f>IF(ลับ!AG$3=0,0,IF(เวลาเรียน!AN22="/",ลับ!AG$3,0))</f>
        <v>0</v>
      </c>
      <c r="AH22" s="63">
        <f>IF(ลับ!AH$3=0,0,IF(เวลาเรียน!AO22="/",ลับ!AH$3,0))</f>
        <v>0</v>
      </c>
      <c r="AI22" s="63">
        <f>IF(ลับ!AI$3=0,0,IF(เวลาเรียน!AP22="/",ลับ!AI$3,0))</f>
        <v>0</v>
      </c>
      <c r="AJ22" s="63">
        <f>IF(ลับ!AJ$3=0,0,IF(เวลาเรียน!AQ22="/",ลับ!AJ$3,0))</f>
        <v>0</v>
      </c>
      <c r="AK22" s="63">
        <f>IF(ลับ!AK$3=0,0,IF(เวลาเรียน!AR22="/",ลับ!AK$3,0))</f>
        <v>0</v>
      </c>
      <c r="AL22" s="63">
        <f>IF(ลับ!AL$3=0,0,IF(เวลาเรียน!AS22="/",ลับ!AL$3,0))</f>
        <v>0</v>
      </c>
      <c r="AM22" s="63">
        <f>IF(ลับ!AM$3=0,0,IF(เวลาเรียน!AT22="/",ลับ!AM$3,0))</f>
        <v>0</v>
      </c>
      <c r="AN22" s="63">
        <f>IF(ลับ!AN$3=0,0,IF(เวลาเรียน!AU22="/",ลับ!AN$3,0))</f>
        <v>0</v>
      </c>
      <c r="AO22" s="63">
        <f>IF(ลับ!AO$3=0,0,IF(เวลาเรียน!AV22="/",ลับ!AO$3,0))</f>
        <v>0</v>
      </c>
      <c r="AP22" s="63">
        <f>IF(ลับ!AP$3=0,0,IF(เวลาเรียน!AW22="/",ลับ!AP$3,0))</f>
        <v>0</v>
      </c>
      <c r="AQ22" s="63">
        <f>IF(ลับ!AQ$3=0,0,IF(เวลาเรียน!AX22="/",ลับ!AQ$3,0))</f>
        <v>0</v>
      </c>
      <c r="AR22" s="63">
        <f>IF(ลับ!AR$3=0,0,IF(เวลาเรียน!AY22="/",ลับ!AR$3,0))</f>
        <v>0</v>
      </c>
      <c r="AS22" s="63">
        <f>IF(ลับ!AS$3=0,0,IF(เวลาเรียน!AZ22="/",ลับ!AS$3,0))</f>
        <v>0</v>
      </c>
      <c r="AT22" s="63">
        <f>IF(ลับ!AT$3=0,0,IF(เวลาเรียน!BA22="/",ลับ!AT$3,0))</f>
        <v>0</v>
      </c>
      <c r="AU22" s="63">
        <f>IF(ลับ!AU$3=0,0,IF(เวลาเรียน!BB22="/",ลับ!AU$3,0))</f>
        <v>0</v>
      </c>
      <c r="AV22" s="63">
        <f>IF(ลับ!AV$3=0,0,IF(เวลาเรียน!BC22="/",ลับ!AV$3,0))</f>
        <v>0</v>
      </c>
      <c r="AW22" s="63">
        <f>IF(ลับ!AW$3=0,0,IF(เวลาเรียน!BD22="/",ลับ!AW$3,0))</f>
        <v>0</v>
      </c>
      <c r="AX22" s="63">
        <f>IF(ลับ!AX$3=0,0,IF(เวลาเรียน!BE22="/",ลับ!AX$3,0))</f>
        <v>0</v>
      </c>
      <c r="AY22" s="63">
        <f>IF(ลับ!AY$3=0,0,IF(เวลาเรียน!BF22="/",ลับ!AY$3,0))</f>
        <v>0</v>
      </c>
      <c r="AZ22" s="63">
        <f>IF(ลับ!AZ$3=0,0,IF(เวลาเรียน!BG22="/",ลับ!AZ$3,0))</f>
        <v>0</v>
      </c>
      <c r="BA22" s="63">
        <f>IF(ลับ!BA$3=0,0,IF(เวลาเรียน!BH22="/",ลับ!BA$3,0))</f>
        <v>0</v>
      </c>
      <c r="BB22" s="63">
        <f>IF(ลับ!BB$3=0,0,IF(เวลาเรียน!BI22="/",ลับ!BB$3,0))</f>
        <v>0</v>
      </c>
      <c r="BC22" s="63">
        <f>IF(ลับ!BC$3=0,0,IF(เวลาเรียน!BJ22="/",ลับ!BC$3,0))</f>
        <v>0</v>
      </c>
      <c r="BD22" s="63">
        <f>IF(ลับ!BD$3=0,0,IF(เวลาเรียน!BK22="/",ลับ!BD$3,0))</f>
        <v>0</v>
      </c>
      <c r="BE22" s="63">
        <f>IF(ลับ!BE$3=0,0,IF(เวลาเรียน!BL22="/",ลับ!BE$3,0))</f>
        <v>0</v>
      </c>
      <c r="BF22" s="63">
        <f>IF(ลับ!BF$3=0,0,IF(เวลาเรียน!BM22="/",ลับ!BF$3,0))</f>
        <v>0</v>
      </c>
      <c r="BG22" s="63">
        <f>IF(ลับ!BG$3=0,0,IF(เวลาเรียน!BN22="/",ลับ!BG$3,0))</f>
        <v>0</v>
      </c>
      <c r="BH22" s="63">
        <f>IF(ลับ!BH$3=0,0,IF(เวลาเรียน!BO22="/",ลับ!BH$3,0))</f>
        <v>0</v>
      </c>
      <c r="BI22" s="63">
        <f>IF(ลับ!BI$3=0,0,IF(เวลาเรียน!BP22="/",ลับ!BI$3,0))</f>
        <v>0</v>
      </c>
      <c r="BJ22" s="63">
        <f>IF(ลับ!BJ$3=0,0,IF(เวลาเรียน!BQ22="/",ลับ!BJ$3,0))</f>
        <v>0</v>
      </c>
      <c r="BK22" s="63">
        <f>IF(ลับ!BK$3=0,0,IF(เวลาเรียน!BR22="/",ลับ!BK$3,0))</f>
        <v>0</v>
      </c>
      <c r="BL22" s="63">
        <f>IF(ลับ!BL$3=0,0,IF(เวลาเรียน!BS22="/",ลับ!BL$3,0))</f>
        <v>0</v>
      </c>
      <c r="BM22" s="63">
        <f>IF(ลับ!BM$3=0,0,IF(เวลาเรียน!BT22="/",ลับ!BM$3,0))</f>
        <v>0</v>
      </c>
      <c r="BN22" s="63">
        <f>IF(ลับ!BN$3=0,0,IF(เวลาเรียน!BU22="/",ลับ!BN$3,0))</f>
        <v>0</v>
      </c>
      <c r="BO22" s="63">
        <f>IF(ลับ!BO$3=0,0,IF(เวลาเรียน!BV22="/",ลับ!BO$3,0))</f>
        <v>0</v>
      </c>
      <c r="BP22" s="63">
        <f>IF(ลับ!BP$3=0,0,IF(เวลาเรียน!BW22="/",ลับ!BP$3,0))</f>
        <v>0</v>
      </c>
      <c r="BQ22" s="63">
        <f>IF(ลับ!BQ$3=0,0,IF(เวลาเรียน!BX22="/",ลับ!BQ$3,0))</f>
        <v>0</v>
      </c>
      <c r="BR22" s="63">
        <f>IF(ลับ!BR$3=0,0,IF(เวลาเรียน!BY22="/",ลับ!BR$3,0))</f>
        <v>0</v>
      </c>
      <c r="BS22" s="724">
        <f>IF(ลับ!BS$3=0,0,IF(เวลาเรียน!BZ22="/",ลับ!BS$3,0))</f>
        <v>0</v>
      </c>
      <c r="BT22" s="63">
        <f>IF(ลับ!BT$3=0,0,IF(เวลาเรียน!CB22="/",ลับ!BT$3,0))</f>
        <v>0</v>
      </c>
      <c r="BU22" s="63">
        <f>IF(ลับ!BU$3=0,0,IF(เวลาเรียน!CC22="/",ลับ!BU$3,0))</f>
        <v>0</v>
      </c>
      <c r="BV22" s="63">
        <f>IF(ลับ!BV$3=0,0,IF(เวลาเรียน!CD22="/",ลับ!BV$3,0))</f>
        <v>0</v>
      </c>
      <c r="BW22" s="63">
        <f>IF(ลับ!BW$3=0,0,IF(เวลาเรียน!CE22="/",ลับ!BW$3,0))</f>
        <v>0</v>
      </c>
      <c r="BX22" s="63">
        <f>IF(ลับ!BX$3=0,0,IF(เวลาเรียน!CF22="/",ลับ!BX$3,0))</f>
        <v>0</v>
      </c>
      <c r="BY22" s="63">
        <f>IF(ลับ!BY$3=0,0,IF(เวลาเรียน!CG22="/",ลับ!BY$3,0))</f>
        <v>0</v>
      </c>
      <c r="BZ22" s="63">
        <f>IF(ลับ!BZ$3=0,0,IF(เวลาเรียน!CH22="/",ลับ!BZ$3,0))</f>
        <v>0</v>
      </c>
      <c r="CA22" s="63">
        <f>IF(ลับ!CA$3=0,0,IF(เวลาเรียน!CI22="/",ลับ!CA$3,0))</f>
        <v>0</v>
      </c>
      <c r="CB22" s="63">
        <f>IF(ลับ!CB$3=0,0,IF(เวลาเรียน!CJ22="/",ลับ!CB$3,0))</f>
        <v>0</v>
      </c>
      <c r="CC22" s="63">
        <f>IF(ลับ!CC$3=0,0,IF(เวลาเรียน!CK22="/",ลับ!CC$3,0))</f>
        <v>0</v>
      </c>
      <c r="CD22" s="63">
        <f>IF(ลับ!CD$3=0,0,IF(เวลาเรียน!CL22="/",ลับ!CD$3,0))</f>
        <v>0</v>
      </c>
      <c r="CE22" s="63">
        <f>IF(ลับ!CE$3=0,0,IF(เวลาเรียน!CM22="/",ลับ!CE$3,0))</f>
        <v>0</v>
      </c>
      <c r="CF22" s="63">
        <f>IF(ลับ!CF$3=0,0,IF(เวลาเรียน!CN22="/",ลับ!CF$3,0))</f>
        <v>0</v>
      </c>
      <c r="CG22" s="63">
        <f>IF(ลับ!CG$3=0,0,IF(เวลาเรียน!CO22="/",ลับ!CG$3,0))</f>
        <v>0</v>
      </c>
      <c r="CH22" s="63">
        <f>IF(ลับ!CH$3=0,0,IF(เวลาเรียน!CP22="/",ลับ!CH$3,0))</f>
        <v>0</v>
      </c>
      <c r="CI22" s="63">
        <f>IF(ลับ!CI$3=0,0,IF(เวลาเรียน!CQ22="/",ลับ!CI$3,0))</f>
        <v>0</v>
      </c>
      <c r="CJ22" s="63">
        <f>IF(ลับ!CJ$3=0,0,IF(เวลาเรียน!CR22="/",ลับ!CJ$3,0))</f>
        <v>0</v>
      </c>
      <c r="CK22" s="63">
        <f>IF(ลับ!CK$3=0,0,IF(เวลาเรียน!CS22="/",ลับ!CK$3,0))</f>
        <v>0</v>
      </c>
      <c r="CL22" s="63">
        <f>IF(ลับ!CL$3=0,0,IF(เวลาเรียน!CT22="/",ลับ!CL$3,0))</f>
        <v>0</v>
      </c>
      <c r="CM22" s="63">
        <f>IF(ลับ!CM$3=0,0,IF(เวลาเรียน!CU22="/",ลับ!CM$3,0))</f>
        <v>0</v>
      </c>
      <c r="CN22" s="63">
        <f>IF(ลับ!CN$3=0,0,IF(เวลาเรียน!CV22="/",ลับ!CN$3,0))</f>
        <v>0</v>
      </c>
      <c r="CO22" s="63">
        <f>IF(ลับ!CO$3=0,0,IF(เวลาเรียน!CW22="/",ลับ!CO$3,0))</f>
        <v>0</v>
      </c>
      <c r="CP22" s="63">
        <f>IF(ลับ!CP$3=0,0,IF(เวลาเรียน!CX22="/",ลับ!CP$3,0))</f>
        <v>0</v>
      </c>
      <c r="CQ22" s="63">
        <f>IF(ลับ!CQ$3=0,0,IF(เวลาเรียน!CY22="/",ลับ!CQ$3,0))</f>
        <v>0</v>
      </c>
      <c r="CR22" s="63">
        <f>IF(ลับ!CR$3=0,0,IF(เวลาเรียน!CZ22="/",ลับ!CR$3,0))</f>
        <v>0</v>
      </c>
      <c r="CS22" s="63">
        <f>IF(ลับ!CS$3=0,0,IF(เวลาเรียน!DA22="/",ลับ!CS$3,0))</f>
        <v>0</v>
      </c>
      <c r="CT22" s="63">
        <f>IF(ลับ!CT$3=0,0,IF(เวลาเรียน!DB22="/",ลับ!CT$3,0))</f>
        <v>0</v>
      </c>
      <c r="CU22" s="63">
        <f>IF(ลับ!CU$3=0,0,IF(เวลาเรียน!DC22="/",ลับ!CU$3,0))</f>
        <v>0</v>
      </c>
      <c r="CV22" s="63">
        <f>IF(ลับ!CV$3=0,0,IF(เวลาเรียน!DD22="/",ลับ!CV$3,0))</f>
        <v>0</v>
      </c>
      <c r="CW22" s="64">
        <f>IF(ลับ!CW$3=0,0,IF(เวลาเรียน!DE22="/",ลับ!CW$3,0))</f>
        <v>0</v>
      </c>
      <c r="CX22" s="84">
        <f t="shared" si="11"/>
        <v>0</v>
      </c>
      <c r="CZ22" s="15">
        <v>17</v>
      </c>
      <c r="DA22" s="15">
        <f>IF(ตัวชี้วัด!C22="ร",ตัวชี้วัด!C22,IF(ตัวชี้วัด!F22="ร",ตัวชี้วัด!F22,IF(ตัวชี้วัด!I22="ร",ตัวชี้วัด!I22,IF(ตัวชี้วัด!L22="ร",ตัวชี้วัด!L22,IF(ตัวชี้วัด!O22="ร",ตัวชี้วัด!O22,IF(ตัวชี้วัด!S22="ร",ตัวชี้วัด!S22,IF(ตัวชี้วัด!V22="ร",ตัวชี้วัด!V22,SUM(ตัวชี้วัด!C22,ตัวชี้วัด!F22,ตัวชี้วัด!I22,ตัวชี้วัด!L22,ตัวชี้วัด!O22,ตัวชี้วัด!S22,ตัวชี้วัด!V22))))))))</f>
        <v>0</v>
      </c>
      <c r="DB22" s="15">
        <f>IF(ตัวชี้วัด!Y22="ร",ตัวชี้วัด!Y22,IF(ตัวชี้วัด!AB22="ร",ตัวชี้วัด!AB22,IF(ตัวชี้วัด!AE22="ร",ตัวชี้วัด!AE22,IF(ตัวชี้วัด!AK22="ร",ตัวชี้วัด!AK22,IF(ตัวชี้วัด!AN22="ร",ตัวชี้วัด!AN22,IF(ตัวชี้วัด!AQ22="ร",ตัวชี้วัด!AQ22,IF(ตัวชี้วัด!AT22="ร",ตัวชี้วัด!AT22,SUM(ตัวชี้วัด!Y22,ตัวชี้วัด!AB22,ตัวชี้วัด!AE22,ตัวชี้วัด!AK22,ตัวชี้วัด!AN22,ตัวชี้วัด!AQ22,ตัวชี้วัด!AT22))))))))</f>
        <v>0</v>
      </c>
      <c r="DC22" s="15">
        <f>IF(ตัวชี้วัด!AW22="ร",ตัวชี้วัด!AW22,IF(ตัวชี้วัด!BA22="ร",ตัวชี้วัด!BA22,IF(ตัวชี้วัด!BD22="ร",ตัวชี้วัด!BD22,IF(ตัวชี้วัด!BG22="ร",ตัวชี้วัด!BG22,IF(ตัวชี้วัด!BJ22="ร",ตัวชี้วัด!BJ22,IF(ตัวชี้วัด!BM22="ร",ตัวชี้วัด!BM22,IF(ตัวชี้วัด!BS22="ร",ตัวชี้วัด!BS22,SUM(ตัวชี้วัด!AW22,ตัวชี้วัด!BA22,ตัวชี้วัด!BD22,ตัวชี้วัด!BG22,ตัวชี้วัด!BJ22,ตัวชี้วัด!BM22,ตัวชี้วัด!BS22))))))))</f>
        <v>0</v>
      </c>
      <c r="DD22" s="15">
        <f>IF(ตัวชี้วัด!BV22="ร",ตัวชี้วัด!BV22,IF(ตัวชี้วัด!BY22="ร",ตัวชี้วัด!BY22,IF(ตัวชี้วัด!CB22="ร",ตัวชี้วัด!CB22,IF(ตัวชี้วัด!CE22="ร",ตัวชี้วัด!CE22,IF(ตัวชี้วัด!CI22="ร",ตัวชี้วัด!CI22,IF(ตัวชี้วัด!CL22="ร",ตัวชี้วัด!CL22,IF(ตัวชี้วัด!CO22="ร",ตัวชี้วัด!CO22,SUM(ตัวชี้วัด!BV22,ตัวชี้วัด!BY22,ตัวชี้วัด!CB22,ตัวชี้วัด!CE22,ตัวชี้วัด!CI22,ตัวชี้วัด!CL22,ตัวชี้วัด!CO22))))))))</f>
        <v>0</v>
      </c>
      <c r="DE22" s="15">
        <f>IF(ตัวชี้วัด!CR22="ร",ตัวชี้วัด!CR22,IF(ตัวชี้วัด!CU22="ร",ตัวชี้วัด!CU22,IF(ตัวชี้วัด!DA22="ร",ตัวชี้วัด!DA22,IF(ตัวชี้วัด!DD22="ร",ตัวชี้วัด!DD22,IF(ตัวชี้วัด!DG22="ร",ตัวชี้วัด!DG22,IF(ตัวชี้วัด!DJ22="ร",ตัวชี้วัด!DJ22,IF(ตัวชี้วัด!DM22="ร",ตัวชี้วัด!DM22,SUM(ตัวชี้วัด!CR22,ตัวชี้วัด!CU22,ตัวชี้วัด!DA22,ตัวชี้วัด!DD22,ตัวชี้วัด!DG22,ตัวชี้วัด!DJ22,ตัวชี้วัด!DM22))))))))</f>
        <v>0</v>
      </c>
      <c r="DF22" s="15">
        <f>IF(ตัวชี้วัด!DQ22="ร",ตัวชี้วัด!DQ22,IF(ตัวชี้วัด!DT22="ร",ตัวชี้วัด!DT22,IF(ตัวชี้วัด!DW22="ร",ตัวชี้วัด!DW22,IF(ตัวชี้วัด!DZ22="ร",ตัวชี้วัด!DZ22,SUM(ตัวชี้วัด!DQ22,ตัวชี้วัด!DT22,ตัวชี้วัด!DW22,ตัวชี้วัด!DZ22)))))</f>
        <v>0</v>
      </c>
      <c r="DG22" s="83">
        <f t="shared" si="12"/>
        <v>0</v>
      </c>
      <c r="DH22" s="50"/>
      <c r="DI22" s="15">
        <f>IF(ตัวชี้วัด!D22="/",1,0)</f>
        <v>0</v>
      </c>
      <c r="DJ22" s="15">
        <f>IF(ตัวชี้วัด!G22="/",1,0)</f>
        <v>0</v>
      </c>
      <c r="DK22" s="15">
        <f>IF(ตัวชี้วัด!J22="/",1,0)</f>
        <v>0</v>
      </c>
      <c r="DL22" s="15">
        <f>IF(ตัวชี้วัด!M22="/",1,0)</f>
        <v>0</v>
      </c>
      <c r="DM22" s="15">
        <f>IF(ตัวชี้วัด!P22="/",1,0)</f>
        <v>0</v>
      </c>
      <c r="DN22" s="15">
        <f>IF(ตัวชี้วัด!T22="/",1,0)</f>
        <v>0</v>
      </c>
      <c r="DO22" s="15">
        <f>IF(ตัวชี้วัด!W22="/",1,0)</f>
        <v>0</v>
      </c>
      <c r="DP22" s="15">
        <f>IF(ตัวชี้วัด!Z22="/",1,0)</f>
        <v>0</v>
      </c>
      <c r="DQ22" s="15">
        <f>IF(ตัวชี้วัด!AC22="/",1,0)</f>
        <v>0</v>
      </c>
      <c r="DR22" s="15">
        <f>IF(ตัวชี้วัด!AF22="/",1,0)</f>
        <v>0</v>
      </c>
      <c r="DS22" s="15">
        <f>IF(ตัวชี้วัด!AL22="/",1,0)</f>
        <v>0</v>
      </c>
      <c r="DT22" s="15">
        <f>IF(ตัวชี้วัด!AO22="/",1,0)</f>
        <v>0</v>
      </c>
      <c r="DU22" s="15">
        <f>IF(ตัวชี้วัด!AR22="/",1,0)</f>
        <v>0</v>
      </c>
      <c r="DV22" s="15">
        <f>IF(ตัวชี้วัด!AU22="/",1,0)</f>
        <v>0</v>
      </c>
      <c r="DW22" s="15">
        <f>IF(ตัวชี้วัด!AX22="/",1,0)</f>
        <v>0</v>
      </c>
      <c r="DX22" s="15">
        <f>IF(ตัวชี้วัด!BB22="/",1,0)</f>
        <v>0</v>
      </c>
      <c r="DY22" s="15">
        <f>IF(ตัวชี้วัด!BE22="/",1,0)</f>
        <v>0</v>
      </c>
      <c r="DZ22" s="15">
        <f>IF(ตัวชี้วัด!BH22="/",1,0)</f>
        <v>0</v>
      </c>
      <c r="EA22" s="15">
        <f>IF(ตัวชี้วัด!BK22="/",1,0)</f>
        <v>0</v>
      </c>
      <c r="EB22" s="15">
        <f>IF(ตัวชี้วัด!BN22="/",1,0)</f>
        <v>0</v>
      </c>
      <c r="EC22" s="15">
        <f>IF(ตัวชี้วัด!BT22="/",1,0)</f>
        <v>0</v>
      </c>
      <c r="ED22" s="15">
        <f>IF(ตัวชี้วัด!BW22="/",1,0)</f>
        <v>0</v>
      </c>
      <c r="EE22" s="15">
        <f>IF(ตัวชี้วัด!BZ22="/",1,0)</f>
        <v>0</v>
      </c>
      <c r="EF22" s="15">
        <f>IF(ตัวชี้วัด!CC22="/",1,0)</f>
        <v>0</v>
      </c>
      <c r="EG22" s="15">
        <f>IF(ตัวชี้วัด!CF22="/",1,0)</f>
        <v>0</v>
      </c>
      <c r="EH22" s="15">
        <f>IF(ตัวชี้วัด!CJ22="/",1,0)</f>
        <v>0</v>
      </c>
      <c r="EI22" s="15">
        <f>IF(ตัวชี้วัด!CM22="/",1,0)</f>
        <v>0</v>
      </c>
      <c r="EJ22" s="15">
        <f>IF(ตัวชี้วัด!CP22="/",1,0)</f>
        <v>0</v>
      </c>
      <c r="EK22" s="15">
        <f>IF(ตัวชี้วัด!CS22="/",1,0)</f>
        <v>0</v>
      </c>
      <c r="EL22" s="15">
        <f>IF(ตัวชี้วัด!CV22="/",1,0)</f>
        <v>0</v>
      </c>
      <c r="EM22" s="15">
        <f>IF(ตัวชี้วัด!DB22="/",1,0)</f>
        <v>0</v>
      </c>
      <c r="EN22" s="15">
        <f>IF(ตัวชี้วัด!DE22="/",1,0)</f>
        <v>0</v>
      </c>
      <c r="EO22" s="15">
        <f>IF(ตัวชี้วัด!DH22="/",1,0)</f>
        <v>0</v>
      </c>
      <c r="EP22" s="15">
        <f>IF(ตัวชี้วัด!DK22="/",1,0)</f>
        <v>0</v>
      </c>
      <c r="EQ22" s="15">
        <f>IF(ตัวชี้วัด!DN22="/",1,0)</f>
        <v>0</v>
      </c>
      <c r="ER22" s="15">
        <f>IF(ตัวชี้วัด!DR22="/",1,0)</f>
        <v>0</v>
      </c>
      <c r="ES22" s="15">
        <f>IF(ตัวชี้วัด!DU22="/",1,0)</f>
        <v>0</v>
      </c>
      <c r="ET22" s="15">
        <f>IF(ตัวชี้วัด!DX22="/",1,0)</f>
        <v>0</v>
      </c>
      <c r="EU22" s="15">
        <f>IF(ตัวชี้วัด!EA22="/",1,0)</f>
        <v>0</v>
      </c>
      <c r="EV22" s="83">
        <f t="shared" si="3"/>
        <v>0</v>
      </c>
      <c r="EX22" s="15">
        <v>17</v>
      </c>
      <c r="EY22" s="15">
        <f>IF(คุณลักษณะ!B22&gt;1,2,IF(คุณลักษณะ!B22=1,1,0))</f>
        <v>0</v>
      </c>
      <c r="EZ22" s="15">
        <f>IF(คุณลักษณะ!C22&gt;1,2,IF(คุณลักษณะ!C22=1,1,0))</f>
        <v>0</v>
      </c>
      <c r="FA22" s="15">
        <f>IF(คุณลักษณะ!D22&gt;1,2,IF(คุณลักษณะ!D22=1,1,0))</f>
        <v>0</v>
      </c>
      <c r="FB22" s="15">
        <f>IF(คุณลักษณะ!E22&gt;1,2,IF(คุณลักษณะ!E22=1,1,0))</f>
        <v>0</v>
      </c>
      <c r="FC22" s="83">
        <f t="shared" si="4"/>
        <v>0</v>
      </c>
      <c r="FD22" s="15">
        <f>IF(คุณลักษณะ!G22&gt;1,2,IF(คุณลักษณะ!G22=1,1,0))</f>
        <v>0</v>
      </c>
      <c r="FE22" s="15">
        <f>IF(คุณลักษณะ!H22&gt;1,2,IF(คุณลักษณะ!H22=1,1,0))</f>
        <v>0</v>
      </c>
      <c r="FF22" s="83">
        <f t="shared" si="5"/>
        <v>0</v>
      </c>
      <c r="FG22" s="15">
        <f>IF(คุณลักษณะ!O22&gt;1,2,IF(คุณลักษณะ!O22=1,1,0))</f>
        <v>0</v>
      </c>
      <c r="FH22" s="15">
        <f>IF(คุณลักษณะ!P22&gt;1,2,IF(คุณลักษณะ!P22=1,1,0))</f>
        <v>0</v>
      </c>
      <c r="FI22" s="83">
        <f t="shared" si="6"/>
        <v>0</v>
      </c>
      <c r="FJ22" s="15">
        <f>IF(คุณลักษณะ!S22&gt;1,2,IF(คุณลักษณะ!S22=1,1,0))</f>
        <v>0</v>
      </c>
      <c r="FK22" s="15">
        <f>IF(คุณลักษณะ!T22&gt;1,2,IF(คุณลักษณะ!T22=1,1,0))</f>
        <v>0</v>
      </c>
      <c r="FL22" s="83">
        <f t="shared" si="7"/>
        <v>0</v>
      </c>
      <c r="FM22" s="15">
        <f>IF(คุณลักษณะ!V22&gt;1,2,IF(คุณลักษณะ!V22=1,1,0))</f>
        <v>0</v>
      </c>
      <c r="FN22" s="15">
        <f>IF(คุณลักษณะ!W22&gt;1,2,IF(คุณลักษณะ!W22=1,1,0))</f>
        <v>0</v>
      </c>
      <c r="FO22" s="83">
        <f t="shared" si="8"/>
        <v>0</v>
      </c>
      <c r="FP22" s="15">
        <f>IF(คุณลักษณะ!Y22&gt;1,2,IF(คุณลักษณะ!Y22=1,1,0))</f>
        <v>0</v>
      </c>
      <c r="FQ22" s="15">
        <f>IF(คุณลักษณะ!AC22&gt;1,2,IF(คุณลักษณะ!AC22=1,1,0))</f>
        <v>0</v>
      </c>
      <c r="FR22" s="15">
        <f>IF(คุณลักษณะ!AD22&gt;1,2,IF(คุณลักษณะ!AD22=1,1,0))</f>
        <v>0</v>
      </c>
      <c r="FS22" s="83">
        <f t="shared" si="9"/>
        <v>0</v>
      </c>
      <c r="FT22" s="15">
        <f>IF(คุณลักษณะ!AF22&gt;1,2,IF(คุณลักษณะ!AF22=1,1,0))</f>
        <v>0</v>
      </c>
      <c r="FU22" s="15">
        <f>IF(คุณลักษณะ!AG22&gt;1,2,IF(คุณลักษณะ!AG22=1,1,0))</f>
        <v>0</v>
      </c>
      <c r="FV22" s="83">
        <f t="shared" si="10"/>
        <v>0</v>
      </c>
      <c r="FW22" s="50"/>
      <c r="FX22" s="15">
        <f>IF(คุณลักษณะ!F22&gt;1,2,IF(คุณลักษณะ!F22=1,1,0))</f>
        <v>0</v>
      </c>
      <c r="FY22" s="15">
        <f>IF(คุณลักษณะ!I22&gt;1,2,IF(คุณลักษณะ!I22=1,1,0))</f>
        <v>0</v>
      </c>
      <c r="FZ22" s="15">
        <f>IF(คุณลักษณะ!N22&gt;1,2,IF(คุณลักษณะ!N22=1,1,0))</f>
        <v>0</v>
      </c>
      <c r="GA22" s="15">
        <f>IF(คุณลักษณะ!Q22&gt;1,2,IF(คุณลักษณะ!Q22=1,1,0))</f>
        <v>0</v>
      </c>
      <c r="GB22" s="15">
        <f>IF(คุณลักษณะ!U22&gt;1,2,IF(คุณลักษณะ!U22=1,1,0))</f>
        <v>0</v>
      </c>
      <c r="GC22" s="15">
        <f>IF(คุณลักษณะ!X22&gt;1,2,IF(คุณลักษณะ!X22=1,1,0))</f>
        <v>0</v>
      </c>
      <c r="GD22" s="15">
        <f>IF(คุณลักษณะ!AE22&gt;1,2,IF(คุณลักษณะ!AE22=1,1,0))</f>
        <v>0</v>
      </c>
      <c r="GE22" s="15">
        <f>IF(คุณลักษณะ!AH22&gt;1,2,IF(คุณลักษณะ!AH22=1,1,0))</f>
        <v>0</v>
      </c>
      <c r="GF22" s="87">
        <f t="shared" si="13"/>
        <v>0</v>
      </c>
      <c r="GG22" s="85">
        <f>IF(คุณลักษณะ!F22=0,0,IF(คุณลักษณะ!I22=0,0,IF(คุณลักษณะ!N22=0,0,IF(คุณลักษณะ!Q22=0,0,IF(คุณลักษณะ!U22=0,0,IF(คุณลักษณะ!X22=0,0,IF(คุณลักษณะ!AE22=0,0,IF(คุณลักษณะ!AH22=0,0,GF22))))))))</f>
        <v>0</v>
      </c>
      <c r="GI22" s="2">
        <v>17</v>
      </c>
      <c r="GJ22" s="21">
        <f>IF(เวลาเรียน!C22="",0,1)</f>
        <v>0</v>
      </c>
      <c r="GK22" s="446">
        <f>IF(ผลการเรียน!$BC21=$GK$5,1,0)</f>
        <v>0</v>
      </c>
      <c r="GL22" s="446">
        <f>IF(ผลการเรียน!$BC21=$GL$5,1,0)</f>
        <v>0</v>
      </c>
      <c r="GM22" s="446">
        <f>IF(ผลการเรียน!$BC21=$GM$5,1,0)</f>
        <v>0</v>
      </c>
      <c r="GN22" s="446">
        <f>IF(ผลการเรียน!$BC21=$GN$5,1,0)</f>
        <v>0</v>
      </c>
      <c r="GO22" s="446">
        <f>IF(ผลการเรียน!$BC21=$GO$5,1,0)</f>
        <v>0</v>
      </c>
      <c r="GP22" s="446">
        <f>IF(ผลการเรียน!$BC21=$GP$5,1,0)</f>
        <v>0</v>
      </c>
      <c r="GQ22" s="446">
        <f>IF(ผลการเรียน!$BC21=$GQ$5,1,0)</f>
        <v>0</v>
      </c>
      <c r="GR22" s="446">
        <f>IF(ผลการเรียน!$BC21=$GR$5,1,0)</f>
        <v>0</v>
      </c>
      <c r="GS22" s="446">
        <f>IF(ผลการเรียน!$BC21=$GS$5,1,0)</f>
        <v>0</v>
      </c>
      <c r="GT22" s="446">
        <f>IF(ผลการเรียน!$BC21=$GT$5,1,0)</f>
        <v>0</v>
      </c>
      <c r="GU22" s="446">
        <f ca="1">IF(ผลการเรียน!$BS21=ลับ!$GU$5,1,0)</f>
        <v>0</v>
      </c>
      <c r="GV22" s="446">
        <f ca="1">IF(ผลการเรียน!$BS21=ลับ!$GV$5,1,0)</f>
        <v>0</v>
      </c>
      <c r="GW22" s="446">
        <f ca="1">IF(ผลการเรียน!$BS21=ลับ!$GW$5,1,0)</f>
        <v>0</v>
      </c>
      <c r="GX22" s="446">
        <f ca="1">IF(ผลการเรียน!$BS21=ลับ!$GX$5,1,0)</f>
        <v>0</v>
      </c>
      <c r="GY22" s="446">
        <f ca="1">IF(ผลการเรียน!$BJ21=ลับ!$GY$5,1,0)</f>
        <v>0</v>
      </c>
      <c r="GZ22" s="446">
        <f ca="1">IF(ผลการเรียน!$BJ21=ลับ!$GZ$5,1,0)</f>
        <v>0</v>
      </c>
      <c r="HA22" s="446">
        <f ca="1">IF(ผลการเรียน!$BJ21=ลับ!$HA$5,1,0)</f>
        <v>0</v>
      </c>
      <c r="HB22" s="446">
        <f ca="1">IF(ผลการเรียน!$BJ21=ลับ!$HB$5,1,0)</f>
        <v>0</v>
      </c>
      <c r="HC22" s="21">
        <f>IF(สรุปคะแนน!$Q22=3,1,0)</f>
        <v>0</v>
      </c>
      <c r="HD22" s="21">
        <f>IF(สรุปคะแนน!$Q22=2,1,0)</f>
        <v>0</v>
      </c>
      <c r="HE22" s="21">
        <f>IF(สรุปคะแนน!$Q22=1,1,0)</f>
        <v>0</v>
      </c>
      <c r="HF22" s="21">
        <f>IF(สรุปคะแนน!$Q22=0,1,0)</f>
        <v>1</v>
      </c>
      <c r="HG22" s="50"/>
      <c r="HH22" s="50"/>
      <c r="HI22" s="50"/>
      <c r="HJ22" s="50"/>
      <c r="HK22" s="50"/>
      <c r="HL22" s="50"/>
      <c r="HM22" s="50"/>
      <c r="HN22" s="50"/>
    </row>
    <row r="23" spans="1:222" ht="21">
      <c r="A23" s="28">
        <v>18</v>
      </c>
      <c r="B23" s="63">
        <f>IF(ลับ!B$3=0,0,IF(เวลาเรียน!G23="/",ลับ!B$3,0))</f>
        <v>0</v>
      </c>
      <c r="C23" s="63">
        <f>IF(ลับ!C$3=0,0,IF(เวลาเรียน!H23="/",ลับ!C$3,0))</f>
        <v>0</v>
      </c>
      <c r="D23" s="63">
        <f>IF(ลับ!D$3=0,0,IF(เวลาเรียน!I23="/",ลับ!D$3,0))</f>
        <v>0</v>
      </c>
      <c r="E23" s="63">
        <f>IF(ลับ!E$3=0,0,IF(เวลาเรียน!J23="/",ลับ!E$3,0))</f>
        <v>0</v>
      </c>
      <c r="F23" s="63">
        <f>IF(ลับ!F$3=0,0,IF(เวลาเรียน!K23="/",ลับ!F$3,0))</f>
        <v>0</v>
      </c>
      <c r="G23" s="63">
        <f>IF(ลับ!G$3=0,0,IF(เวลาเรียน!L23="/",ลับ!G$3,0))</f>
        <v>0</v>
      </c>
      <c r="H23" s="63">
        <f>IF(ลับ!H$3=0,0,IF(เวลาเรียน!M23="/",ลับ!H$3,0))</f>
        <v>0</v>
      </c>
      <c r="I23" s="63">
        <f>IF(ลับ!I$3=0,0,IF(เวลาเรียน!N23="/",ลับ!I$3,0))</f>
        <v>0</v>
      </c>
      <c r="J23" s="63">
        <f>IF(ลับ!J$3=0,0,IF(เวลาเรียน!O23="/",ลับ!J$3,0))</f>
        <v>0</v>
      </c>
      <c r="K23" s="63">
        <f>IF(ลับ!K$3=0,0,IF(เวลาเรียน!P23="/",ลับ!K$3,0))</f>
        <v>0</v>
      </c>
      <c r="L23" s="63">
        <f>IF(ลับ!L$3=0,0,IF(เวลาเรียน!Q23="/",ลับ!L$3,0))</f>
        <v>0</v>
      </c>
      <c r="M23" s="63">
        <f>IF(ลับ!M$3=0,0,IF(เวลาเรียน!R23="/",ลับ!M$3,0))</f>
        <v>0</v>
      </c>
      <c r="N23" s="63">
        <f>IF(ลับ!N$3=0,0,IF(เวลาเรียน!S23="/",ลับ!N$3,0))</f>
        <v>0</v>
      </c>
      <c r="O23" s="63">
        <f>IF(ลับ!O$3=0,0,IF(เวลาเรียน!T23="/",ลับ!O$3,0))</f>
        <v>0</v>
      </c>
      <c r="P23" s="63">
        <f>IF(ลับ!P$3=0,0,IF(เวลาเรียน!U23="/",ลับ!P$3,0))</f>
        <v>0</v>
      </c>
      <c r="Q23" s="63">
        <f>IF(ลับ!Q$3=0,0,IF(เวลาเรียน!V23="/",ลับ!Q$3,0))</f>
        <v>0</v>
      </c>
      <c r="R23" s="63">
        <f>IF(ลับ!R$3=0,0,IF(เวลาเรียน!W23="/",ลับ!R$3,0))</f>
        <v>0</v>
      </c>
      <c r="S23" s="63">
        <f>IF(ลับ!S$3=0,0,IF(เวลาเรียน!X23="/",ลับ!S$3,0))</f>
        <v>0</v>
      </c>
      <c r="T23" s="63">
        <f>IF(ลับ!T$3=0,0,IF(เวลาเรียน!Y23="/",ลับ!T$3,0))</f>
        <v>0</v>
      </c>
      <c r="U23" s="63">
        <f>IF(ลับ!U$3=0,0,IF(เวลาเรียน!Z23="/",ลับ!U$3,0))</f>
        <v>0</v>
      </c>
      <c r="V23" s="63">
        <f>IF(ลับ!V$3=0,0,IF(เวลาเรียน!AA23="/",ลับ!V$3,0))</f>
        <v>0</v>
      </c>
      <c r="W23" s="63">
        <f>IF(ลับ!W$3=0,0,IF(เวลาเรียน!AB23="/",ลับ!W$3,0))</f>
        <v>0</v>
      </c>
      <c r="X23" s="63">
        <f>IF(ลับ!X$3=0,0,IF(เวลาเรียน!AC23="/",ลับ!X$3,0))</f>
        <v>0</v>
      </c>
      <c r="Y23" s="63">
        <f>IF(ลับ!Y$3=0,0,IF(เวลาเรียน!AD23="/",ลับ!Y$3,0))</f>
        <v>0</v>
      </c>
      <c r="Z23" s="724">
        <f>IF(ลับ!Z$3=0,0,IF(เวลาเรียน!AE23="/",ลับ!Z$3,0))</f>
        <v>0</v>
      </c>
      <c r="AA23" s="63">
        <f>IF(ลับ!AA$3=0,0,IF(เวลาเรียน!AH23="/",ลับ!AA$3,0))</f>
        <v>0</v>
      </c>
      <c r="AB23" s="63">
        <f>IF(ลับ!AB$3=0,0,IF(เวลาเรียน!AI23="/",ลับ!AB$3,0))</f>
        <v>0</v>
      </c>
      <c r="AC23" s="63">
        <f>IF(ลับ!AC$3=0,0,IF(เวลาเรียน!AJ23="/",ลับ!AC$3,0))</f>
        <v>0</v>
      </c>
      <c r="AD23" s="63">
        <f>IF(ลับ!AD$3=0,0,IF(เวลาเรียน!AK23="/",ลับ!AD$3,0))</f>
        <v>0</v>
      </c>
      <c r="AE23" s="63">
        <f>IF(ลับ!AE$3=0,0,IF(เวลาเรียน!AL23="/",ลับ!AE$3,0))</f>
        <v>0</v>
      </c>
      <c r="AF23" s="63">
        <f>IF(ลับ!AF$3=0,0,IF(เวลาเรียน!AM23="/",ลับ!AF$3,0))</f>
        <v>0</v>
      </c>
      <c r="AG23" s="63">
        <f>IF(ลับ!AG$3=0,0,IF(เวลาเรียน!AN23="/",ลับ!AG$3,0))</f>
        <v>0</v>
      </c>
      <c r="AH23" s="63">
        <f>IF(ลับ!AH$3=0,0,IF(เวลาเรียน!AO23="/",ลับ!AH$3,0))</f>
        <v>0</v>
      </c>
      <c r="AI23" s="63">
        <f>IF(ลับ!AI$3=0,0,IF(เวลาเรียน!AP23="/",ลับ!AI$3,0))</f>
        <v>0</v>
      </c>
      <c r="AJ23" s="63">
        <f>IF(ลับ!AJ$3=0,0,IF(เวลาเรียน!AQ23="/",ลับ!AJ$3,0))</f>
        <v>0</v>
      </c>
      <c r="AK23" s="63">
        <f>IF(ลับ!AK$3=0,0,IF(เวลาเรียน!AR23="/",ลับ!AK$3,0))</f>
        <v>0</v>
      </c>
      <c r="AL23" s="63">
        <f>IF(ลับ!AL$3=0,0,IF(เวลาเรียน!AS23="/",ลับ!AL$3,0))</f>
        <v>0</v>
      </c>
      <c r="AM23" s="63">
        <f>IF(ลับ!AM$3=0,0,IF(เวลาเรียน!AT23="/",ลับ!AM$3,0))</f>
        <v>0</v>
      </c>
      <c r="AN23" s="63">
        <f>IF(ลับ!AN$3=0,0,IF(เวลาเรียน!AU23="/",ลับ!AN$3,0))</f>
        <v>0</v>
      </c>
      <c r="AO23" s="63">
        <f>IF(ลับ!AO$3=0,0,IF(เวลาเรียน!AV23="/",ลับ!AO$3,0))</f>
        <v>0</v>
      </c>
      <c r="AP23" s="63">
        <f>IF(ลับ!AP$3=0,0,IF(เวลาเรียน!AW23="/",ลับ!AP$3,0))</f>
        <v>0</v>
      </c>
      <c r="AQ23" s="63">
        <f>IF(ลับ!AQ$3=0,0,IF(เวลาเรียน!AX23="/",ลับ!AQ$3,0))</f>
        <v>0</v>
      </c>
      <c r="AR23" s="63">
        <f>IF(ลับ!AR$3=0,0,IF(เวลาเรียน!AY23="/",ลับ!AR$3,0))</f>
        <v>0</v>
      </c>
      <c r="AS23" s="63">
        <f>IF(ลับ!AS$3=0,0,IF(เวลาเรียน!AZ23="/",ลับ!AS$3,0))</f>
        <v>0</v>
      </c>
      <c r="AT23" s="63">
        <f>IF(ลับ!AT$3=0,0,IF(เวลาเรียน!BA23="/",ลับ!AT$3,0))</f>
        <v>0</v>
      </c>
      <c r="AU23" s="63">
        <f>IF(ลับ!AU$3=0,0,IF(เวลาเรียน!BB23="/",ลับ!AU$3,0))</f>
        <v>0</v>
      </c>
      <c r="AV23" s="63">
        <f>IF(ลับ!AV$3=0,0,IF(เวลาเรียน!BC23="/",ลับ!AV$3,0))</f>
        <v>0</v>
      </c>
      <c r="AW23" s="63">
        <f>IF(ลับ!AW$3=0,0,IF(เวลาเรียน!BD23="/",ลับ!AW$3,0))</f>
        <v>0</v>
      </c>
      <c r="AX23" s="63">
        <f>IF(ลับ!AX$3=0,0,IF(เวลาเรียน!BE23="/",ลับ!AX$3,0))</f>
        <v>0</v>
      </c>
      <c r="AY23" s="63">
        <f>IF(ลับ!AY$3=0,0,IF(เวลาเรียน!BF23="/",ลับ!AY$3,0))</f>
        <v>0</v>
      </c>
      <c r="AZ23" s="63">
        <f>IF(ลับ!AZ$3=0,0,IF(เวลาเรียน!BG23="/",ลับ!AZ$3,0))</f>
        <v>0</v>
      </c>
      <c r="BA23" s="63">
        <f>IF(ลับ!BA$3=0,0,IF(เวลาเรียน!BH23="/",ลับ!BA$3,0))</f>
        <v>0</v>
      </c>
      <c r="BB23" s="63">
        <f>IF(ลับ!BB$3=0,0,IF(เวลาเรียน!BI23="/",ลับ!BB$3,0))</f>
        <v>0</v>
      </c>
      <c r="BC23" s="63">
        <f>IF(ลับ!BC$3=0,0,IF(เวลาเรียน!BJ23="/",ลับ!BC$3,0))</f>
        <v>0</v>
      </c>
      <c r="BD23" s="63">
        <f>IF(ลับ!BD$3=0,0,IF(เวลาเรียน!BK23="/",ลับ!BD$3,0))</f>
        <v>0</v>
      </c>
      <c r="BE23" s="63">
        <f>IF(ลับ!BE$3=0,0,IF(เวลาเรียน!BL23="/",ลับ!BE$3,0))</f>
        <v>0</v>
      </c>
      <c r="BF23" s="63">
        <f>IF(ลับ!BF$3=0,0,IF(เวลาเรียน!BM23="/",ลับ!BF$3,0))</f>
        <v>0</v>
      </c>
      <c r="BG23" s="63">
        <f>IF(ลับ!BG$3=0,0,IF(เวลาเรียน!BN23="/",ลับ!BG$3,0))</f>
        <v>0</v>
      </c>
      <c r="BH23" s="63">
        <f>IF(ลับ!BH$3=0,0,IF(เวลาเรียน!BO23="/",ลับ!BH$3,0))</f>
        <v>0</v>
      </c>
      <c r="BI23" s="63">
        <f>IF(ลับ!BI$3=0,0,IF(เวลาเรียน!BP23="/",ลับ!BI$3,0))</f>
        <v>0</v>
      </c>
      <c r="BJ23" s="63">
        <f>IF(ลับ!BJ$3=0,0,IF(เวลาเรียน!BQ23="/",ลับ!BJ$3,0))</f>
        <v>0</v>
      </c>
      <c r="BK23" s="63">
        <f>IF(ลับ!BK$3=0,0,IF(เวลาเรียน!BR23="/",ลับ!BK$3,0))</f>
        <v>0</v>
      </c>
      <c r="BL23" s="63">
        <f>IF(ลับ!BL$3=0,0,IF(เวลาเรียน!BS23="/",ลับ!BL$3,0))</f>
        <v>0</v>
      </c>
      <c r="BM23" s="63">
        <f>IF(ลับ!BM$3=0,0,IF(เวลาเรียน!BT23="/",ลับ!BM$3,0))</f>
        <v>0</v>
      </c>
      <c r="BN23" s="63">
        <f>IF(ลับ!BN$3=0,0,IF(เวลาเรียน!BU23="/",ลับ!BN$3,0))</f>
        <v>0</v>
      </c>
      <c r="BO23" s="63">
        <f>IF(ลับ!BO$3=0,0,IF(เวลาเรียน!BV23="/",ลับ!BO$3,0))</f>
        <v>0</v>
      </c>
      <c r="BP23" s="63">
        <f>IF(ลับ!BP$3=0,0,IF(เวลาเรียน!BW23="/",ลับ!BP$3,0))</f>
        <v>0</v>
      </c>
      <c r="BQ23" s="63">
        <f>IF(ลับ!BQ$3=0,0,IF(เวลาเรียน!BX23="/",ลับ!BQ$3,0))</f>
        <v>0</v>
      </c>
      <c r="BR23" s="63">
        <f>IF(ลับ!BR$3=0,0,IF(เวลาเรียน!BY23="/",ลับ!BR$3,0))</f>
        <v>0</v>
      </c>
      <c r="BS23" s="724">
        <f>IF(ลับ!BS$3=0,0,IF(เวลาเรียน!BZ23="/",ลับ!BS$3,0))</f>
        <v>0</v>
      </c>
      <c r="BT23" s="63">
        <f>IF(ลับ!BT$3=0,0,IF(เวลาเรียน!CB23="/",ลับ!BT$3,0))</f>
        <v>0</v>
      </c>
      <c r="BU23" s="63">
        <f>IF(ลับ!BU$3=0,0,IF(เวลาเรียน!CC23="/",ลับ!BU$3,0))</f>
        <v>0</v>
      </c>
      <c r="BV23" s="63">
        <f>IF(ลับ!BV$3=0,0,IF(เวลาเรียน!CD23="/",ลับ!BV$3,0))</f>
        <v>0</v>
      </c>
      <c r="BW23" s="63">
        <f>IF(ลับ!BW$3=0,0,IF(เวลาเรียน!CE23="/",ลับ!BW$3,0))</f>
        <v>0</v>
      </c>
      <c r="BX23" s="63">
        <f>IF(ลับ!BX$3=0,0,IF(เวลาเรียน!CF23="/",ลับ!BX$3,0))</f>
        <v>0</v>
      </c>
      <c r="BY23" s="63">
        <f>IF(ลับ!BY$3=0,0,IF(เวลาเรียน!CG23="/",ลับ!BY$3,0))</f>
        <v>0</v>
      </c>
      <c r="BZ23" s="63">
        <f>IF(ลับ!BZ$3=0,0,IF(เวลาเรียน!CH23="/",ลับ!BZ$3,0))</f>
        <v>0</v>
      </c>
      <c r="CA23" s="63">
        <f>IF(ลับ!CA$3=0,0,IF(เวลาเรียน!CI23="/",ลับ!CA$3,0))</f>
        <v>0</v>
      </c>
      <c r="CB23" s="63">
        <f>IF(ลับ!CB$3=0,0,IF(เวลาเรียน!CJ23="/",ลับ!CB$3,0))</f>
        <v>0</v>
      </c>
      <c r="CC23" s="63">
        <f>IF(ลับ!CC$3=0,0,IF(เวลาเรียน!CK23="/",ลับ!CC$3,0))</f>
        <v>0</v>
      </c>
      <c r="CD23" s="63">
        <f>IF(ลับ!CD$3=0,0,IF(เวลาเรียน!CL23="/",ลับ!CD$3,0))</f>
        <v>0</v>
      </c>
      <c r="CE23" s="63">
        <f>IF(ลับ!CE$3=0,0,IF(เวลาเรียน!CM23="/",ลับ!CE$3,0))</f>
        <v>0</v>
      </c>
      <c r="CF23" s="63">
        <f>IF(ลับ!CF$3=0,0,IF(เวลาเรียน!CN23="/",ลับ!CF$3,0))</f>
        <v>0</v>
      </c>
      <c r="CG23" s="63">
        <f>IF(ลับ!CG$3=0,0,IF(เวลาเรียน!CO23="/",ลับ!CG$3,0))</f>
        <v>0</v>
      </c>
      <c r="CH23" s="63">
        <f>IF(ลับ!CH$3=0,0,IF(เวลาเรียน!CP23="/",ลับ!CH$3,0))</f>
        <v>0</v>
      </c>
      <c r="CI23" s="63">
        <f>IF(ลับ!CI$3=0,0,IF(เวลาเรียน!CQ23="/",ลับ!CI$3,0))</f>
        <v>0</v>
      </c>
      <c r="CJ23" s="63">
        <f>IF(ลับ!CJ$3=0,0,IF(เวลาเรียน!CR23="/",ลับ!CJ$3,0))</f>
        <v>0</v>
      </c>
      <c r="CK23" s="63">
        <f>IF(ลับ!CK$3=0,0,IF(เวลาเรียน!CS23="/",ลับ!CK$3,0))</f>
        <v>0</v>
      </c>
      <c r="CL23" s="63">
        <f>IF(ลับ!CL$3=0,0,IF(เวลาเรียน!CT23="/",ลับ!CL$3,0))</f>
        <v>0</v>
      </c>
      <c r="CM23" s="63">
        <f>IF(ลับ!CM$3=0,0,IF(เวลาเรียน!CU23="/",ลับ!CM$3,0))</f>
        <v>0</v>
      </c>
      <c r="CN23" s="63">
        <f>IF(ลับ!CN$3=0,0,IF(เวลาเรียน!CV23="/",ลับ!CN$3,0))</f>
        <v>0</v>
      </c>
      <c r="CO23" s="63">
        <f>IF(ลับ!CO$3=0,0,IF(เวลาเรียน!CW23="/",ลับ!CO$3,0))</f>
        <v>0</v>
      </c>
      <c r="CP23" s="63">
        <f>IF(ลับ!CP$3=0,0,IF(เวลาเรียน!CX23="/",ลับ!CP$3,0))</f>
        <v>0</v>
      </c>
      <c r="CQ23" s="63">
        <f>IF(ลับ!CQ$3=0,0,IF(เวลาเรียน!CY23="/",ลับ!CQ$3,0))</f>
        <v>0</v>
      </c>
      <c r="CR23" s="63">
        <f>IF(ลับ!CR$3=0,0,IF(เวลาเรียน!CZ23="/",ลับ!CR$3,0))</f>
        <v>0</v>
      </c>
      <c r="CS23" s="63">
        <f>IF(ลับ!CS$3=0,0,IF(เวลาเรียน!DA23="/",ลับ!CS$3,0))</f>
        <v>0</v>
      </c>
      <c r="CT23" s="63">
        <f>IF(ลับ!CT$3=0,0,IF(เวลาเรียน!DB23="/",ลับ!CT$3,0))</f>
        <v>0</v>
      </c>
      <c r="CU23" s="63">
        <f>IF(ลับ!CU$3=0,0,IF(เวลาเรียน!DC23="/",ลับ!CU$3,0))</f>
        <v>0</v>
      </c>
      <c r="CV23" s="63">
        <f>IF(ลับ!CV$3=0,0,IF(เวลาเรียน!DD23="/",ลับ!CV$3,0))</f>
        <v>0</v>
      </c>
      <c r="CW23" s="64">
        <f>IF(ลับ!CW$3=0,0,IF(เวลาเรียน!DE23="/",ลับ!CW$3,0))</f>
        <v>0</v>
      </c>
      <c r="CX23" s="84">
        <f t="shared" si="11"/>
        <v>0</v>
      </c>
      <c r="CZ23" s="15">
        <v>18</v>
      </c>
      <c r="DA23" s="15">
        <f>IF(ตัวชี้วัด!C23="ร",ตัวชี้วัด!C23,IF(ตัวชี้วัด!F23="ร",ตัวชี้วัด!F23,IF(ตัวชี้วัด!I23="ร",ตัวชี้วัด!I23,IF(ตัวชี้วัด!L23="ร",ตัวชี้วัด!L23,IF(ตัวชี้วัด!O23="ร",ตัวชี้วัด!O23,IF(ตัวชี้วัด!S23="ร",ตัวชี้วัด!S23,IF(ตัวชี้วัด!V23="ร",ตัวชี้วัด!V23,SUM(ตัวชี้วัด!C23,ตัวชี้วัด!F23,ตัวชี้วัด!I23,ตัวชี้วัด!L23,ตัวชี้วัด!O23,ตัวชี้วัด!S23,ตัวชี้วัด!V23))))))))</f>
        <v>0</v>
      </c>
      <c r="DB23" s="15">
        <f>IF(ตัวชี้วัด!Y23="ร",ตัวชี้วัด!Y23,IF(ตัวชี้วัด!AB23="ร",ตัวชี้วัด!AB23,IF(ตัวชี้วัด!AE23="ร",ตัวชี้วัด!AE23,IF(ตัวชี้วัด!AK23="ร",ตัวชี้วัด!AK23,IF(ตัวชี้วัด!AN23="ร",ตัวชี้วัด!AN23,IF(ตัวชี้วัด!AQ23="ร",ตัวชี้วัด!AQ23,IF(ตัวชี้วัด!AT23="ร",ตัวชี้วัด!AT23,SUM(ตัวชี้วัด!Y23,ตัวชี้วัด!AB23,ตัวชี้วัด!AE23,ตัวชี้วัด!AK23,ตัวชี้วัด!AN23,ตัวชี้วัด!AQ23,ตัวชี้วัด!AT23))))))))</f>
        <v>0</v>
      </c>
      <c r="DC23" s="15">
        <f>IF(ตัวชี้วัด!AW23="ร",ตัวชี้วัด!AW23,IF(ตัวชี้วัด!BA23="ร",ตัวชี้วัด!BA23,IF(ตัวชี้วัด!BD23="ร",ตัวชี้วัด!BD23,IF(ตัวชี้วัด!BG23="ร",ตัวชี้วัด!BG23,IF(ตัวชี้วัด!BJ23="ร",ตัวชี้วัด!BJ23,IF(ตัวชี้วัด!BM23="ร",ตัวชี้วัด!BM23,IF(ตัวชี้วัด!BS23="ร",ตัวชี้วัด!BS23,SUM(ตัวชี้วัด!AW23,ตัวชี้วัด!BA23,ตัวชี้วัด!BD23,ตัวชี้วัด!BG23,ตัวชี้วัด!BJ23,ตัวชี้วัด!BM23,ตัวชี้วัด!BS23))))))))</f>
        <v>0</v>
      </c>
      <c r="DD23" s="15">
        <f>IF(ตัวชี้วัด!BV23="ร",ตัวชี้วัด!BV23,IF(ตัวชี้วัด!BY23="ร",ตัวชี้วัด!BY23,IF(ตัวชี้วัด!CB23="ร",ตัวชี้วัด!CB23,IF(ตัวชี้วัด!CE23="ร",ตัวชี้วัด!CE23,IF(ตัวชี้วัด!CI23="ร",ตัวชี้วัด!CI23,IF(ตัวชี้วัด!CL23="ร",ตัวชี้วัด!CL23,IF(ตัวชี้วัด!CO23="ร",ตัวชี้วัด!CO23,SUM(ตัวชี้วัด!BV23,ตัวชี้วัด!BY23,ตัวชี้วัด!CB23,ตัวชี้วัด!CE23,ตัวชี้วัด!CI23,ตัวชี้วัด!CL23,ตัวชี้วัด!CO23))))))))</f>
        <v>0</v>
      </c>
      <c r="DE23" s="15">
        <f>IF(ตัวชี้วัด!CR23="ร",ตัวชี้วัด!CR23,IF(ตัวชี้วัด!CU23="ร",ตัวชี้วัด!CU23,IF(ตัวชี้วัด!DA23="ร",ตัวชี้วัด!DA23,IF(ตัวชี้วัด!DD23="ร",ตัวชี้วัด!DD23,IF(ตัวชี้วัด!DG23="ร",ตัวชี้วัด!DG23,IF(ตัวชี้วัด!DJ23="ร",ตัวชี้วัด!DJ23,IF(ตัวชี้วัด!DM23="ร",ตัวชี้วัด!DM23,SUM(ตัวชี้วัด!CR23,ตัวชี้วัด!CU23,ตัวชี้วัด!DA23,ตัวชี้วัด!DD23,ตัวชี้วัด!DG23,ตัวชี้วัด!DJ23,ตัวชี้วัด!DM23))))))))</f>
        <v>0</v>
      </c>
      <c r="DF23" s="15">
        <f>IF(ตัวชี้วัด!DQ23="ร",ตัวชี้วัด!DQ23,IF(ตัวชี้วัด!DT23="ร",ตัวชี้วัด!DT23,IF(ตัวชี้วัด!DW23="ร",ตัวชี้วัด!DW23,IF(ตัวชี้วัด!DZ23="ร",ตัวชี้วัด!DZ23,SUM(ตัวชี้วัด!DQ23,ตัวชี้วัด!DT23,ตัวชี้วัด!DW23,ตัวชี้วัด!DZ23)))))</f>
        <v>0</v>
      </c>
      <c r="DG23" s="83">
        <f t="shared" si="12"/>
        <v>0</v>
      </c>
      <c r="DH23" s="50"/>
      <c r="DI23" s="15">
        <f>IF(ตัวชี้วัด!D23="/",1,0)</f>
        <v>0</v>
      </c>
      <c r="DJ23" s="15">
        <f>IF(ตัวชี้วัด!G23="/",1,0)</f>
        <v>0</v>
      </c>
      <c r="DK23" s="15">
        <f>IF(ตัวชี้วัด!J23="/",1,0)</f>
        <v>0</v>
      </c>
      <c r="DL23" s="15">
        <f>IF(ตัวชี้วัด!M23="/",1,0)</f>
        <v>0</v>
      </c>
      <c r="DM23" s="15">
        <f>IF(ตัวชี้วัด!P23="/",1,0)</f>
        <v>0</v>
      </c>
      <c r="DN23" s="15">
        <f>IF(ตัวชี้วัด!T23="/",1,0)</f>
        <v>0</v>
      </c>
      <c r="DO23" s="15">
        <f>IF(ตัวชี้วัด!W23="/",1,0)</f>
        <v>0</v>
      </c>
      <c r="DP23" s="15">
        <f>IF(ตัวชี้วัด!Z23="/",1,0)</f>
        <v>0</v>
      </c>
      <c r="DQ23" s="15">
        <f>IF(ตัวชี้วัด!AC23="/",1,0)</f>
        <v>0</v>
      </c>
      <c r="DR23" s="15">
        <f>IF(ตัวชี้วัด!AF23="/",1,0)</f>
        <v>0</v>
      </c>
      <c r="DS23" s="15">
        <f>IF(ตัวชี้วัด!AL23="/",1,0)</f>
        <v>0</v>
      </c>
      <c r="DT23" s="15">
        <f>IF(ตัวชี้วัด!AO23="/",1,0)</f>
        <v>0</v>
      </c>
      <c r="DU23" s="15">
        <f>IF(ตัวชี้วัด!AR23="/",1,0)</f>
        <v>0</v>
      </c>
      <c r="DV23" s="15">
        <f>IF(ตัวชี้วัด!AU23="/",1,0)</f>
        <v>0</v>
      </c>
      <c r="DW23" s="15">
        <f>IF(ตัวชี้วัด!AX23="/",1,0)</f>
        <v>0</v>
      </c>
      <c r="DX23" s="15">
        <f>IF(ตัวชี้วัด!BB23="/",1,0)</f>
        <v>0</v>
      </c>
      <c r="DY23" s="15">
        <f>IF(ตัวชี้วัด!BE23="/",1,0)</f>
        <v>0</v>
      </c>
      <c r="DZ23" s="15">
        <f>IF(ตัวชี้วัด!BH23="/",1,0)</f>
        <v>0</v>
      </c>
      <c r="EA23" s="15">
        <f>IF(ตัวชี้วัด!BK23="/",1,0)</f>
        <v>0</v>
      </c>
      <c r="EB23" s="15">
        <f>IF(ตัวชี้วัด!BN23="/",1,0)</f>
        <v>0</v>
      </c>
      <c r="EC23" s="15">
        <f>IF(ตัวชี้วัด!BT23="/",1,0)</f>
        <v>0</v>
      </c>
      <c r="ED23" s="15">
        <f>IF(ตัวชี้วัด!BW23="/",1,0)</f>
        <v>0</v>
      </c>
      <c r="EE23" s="15">
        <f>IF(ตัวชี้วัด!BZ23="/",1,0)</f>
        <v>0</v>
      </c>
      <c r="EF23" s="15">
        <f>IF(ตัวชี้วัด!CC23="/",1,0)</f>
        <v>0</v>
      </c>
      <c r="EG23" s="15">
        <f>IF(ตัวชี้วัด!CF23="/",1,0)</f>
        <v>0</v>
      </c>
      <c r="EH23" s="15">
        <f>IF(ตัวชี้วัด!CJ23="/",1,0)</f>
        <v>0</v>
      </c>
      <c r="EI23" s="15">
        <f>IF(ตัวชี้วัด!CM23="/",1,0)</f>
        <v>0</v>
      </c>
      <c r="EJ23" s="15">
        <f>IF(ตัวชี้วัด!CP23="/",1,0)</f>
        <v>0</v>
      </c>
      <c r="EK23" s="15">
        <f>IF(ตัวชี้วัด!CS23="/",1,0)</f>
        <v>0</v>
      </c>
      <c r="EL23" s="15">
        <f>IF(ตัวชี้วัด!CV23="/",1,0)</f>
        <v>0</v>
      </c>
      <c r="EM23" s="15">
        <f>IF(ตัวชี้วัด!DB23="/",1,0)</f>
        <v>0</v>
      </c>
      <c r="EN23" s="15">
        <f>IF(ตัวชี้วัด!DE23="/",1,0)</f>
        <v>0</v>
      </c>
      <c r="EO23" s="15">
        <f>IF(ตัวชี้วัด!DH23="/",1,0)</f>
        <v>0</v>
      </c>
      <c r="EP23" s="15">
        <f>IF(ตัวชี้วัด!DK23="/",1,0)</f>
        <v>0</v>
      </c>
      <c r="EQ23" s="15">
        <f>IF(ตัวชี้วัด!DN23="/",1,0)</f>
        <v>0</v>
      </c>
      <c r="ER23" s="15">
        <f>IF(ตัวชี้วัด!DR23="/",1,0)</f>
        <v>0</v>
      </c>
      <c r="ES23" s="15">
        <f>IF(ตัวชี้วัด!DU23="/",1,0)</f>
        <v>0</v>
      </c>
      <c r="ET23" s="15">
        <f>IF(ตัวชี้วัด!DX23="/",1,0)</f>
        <v>0</v>
      </c>
      <c r="EU23" s="15">
        <f>IF(ตัวชี้วัด!EA23="/",1,0)</f>
        <v>0</v>
      </c>
      <c r="EV23" s="83">
        <f t="shared" si="3"/>
        <v>0</v>
      </c>
      <c r="EX23" s="15">
        <v>18</v>
      </c>
      <c r="EY23" s="15">
        <f>IF(คุณลักษณะ!B23&gt;1,2,IF(คุณลักษณะ!B23=1,1,0))</f>
        <v>0</v>
      </c>
      <c r="EZ23" s="15">
        <f>IF(คุณลักษณะ!C23&gt;1,2,IF(คุณลักษณะ!C23=1,1,0))</f>
        <v>0</v>
      </c>
      <c r="FA23" s="15">
        <f>IF(คุณลักษณะ!D23&gt;1,2,IF(คุณลักษณะ!D23=1,1,0))</f>
        <v>0</v>
      </c>
      <c r="FB23" s="15">
        <f>IF(คุณลักษณะ!E23&gt;1,2,IF(คุณลักษณะ!E23=1,1,0))</f>
        <v>0</v>
      </c>
      <c r="FC23" s="83">
        <f t="shared" si="4"/>
        <v>0</v>
      </c>
      <c r="FD23" s="15">
        <f>IF(คุณลักษณะ!G23&gt;1,2,IF(คุณลักษณะ!G23=1,1,0))</f>
        <v>0</v>
      </c>
      <c r="FE23" s="15">
        <f>IF(คุณลักษณะ!H23&gt;1,2,IF(คุณลักษณะ!H23=1,1,0))</f>
        <v>0</v>
      </c>
      <c r="FF23" s="83">
        <f t="shared" si="5"/>
        <v>0</v>
      </c>
      <c r="FG23" s="15">
        <f>IF(คุณลักษณะ!O23&gt;1,2,IF(คุณลักษณะ!O23=1,1,0))</f>
        <v>0</v>
      </c>
      <c r="FH23" s="15">
        <f>IF(คุณลักษณะ!P23&gt;1,2,IF(คุณลักษณะ!P23=1,1,0))</f>
        <v>0</v>
      </c>
      <c r="FI23" s="83">
        <f t="shared" si="6"/>
        <v>0</v>
      </c>
      <c r="FJ23" s="15">
        <f>IF(คุณลักษณะ!S23&gt;1,2,IF(คุณลักษณะ!S23=1,1,0))</f>
        <v>0</v>
      </c>
      <c r="FK23" s="15">
        <f>IF(คุณลักษณะ!T23&gt;1,2,IF(คุณลักษณะ!T23=1,1,0))</f>
        <v>0</v>
      </c>
      <c r="FL23" s="83">
        <f t="shared" si="7"/>
        <v>0</v>
      </c>
      <c r="FM23" s="15">
        <f>IF(คุณลักษณะ!V23&gt;1,2,IF(คุณลักษณะ!V23=1,1,0))</f>
        <v>0</v>
      </c>
      <c r="FN23" s="15">
        <f>IF(คุณลักษณะ!W23&gt;1,2,IF(คุณลักษณะ!W23=1,1,0))</f>
        <v>0</v>
      </c>
      <c r="FO23" s="83">
        <f t="shared" si="8"/>
        <v>0</v>
      </c>
      <c r="FP23" s="15">
        <f>IF(คุณลักษณะ!Y23&gt;1,2,IF(คุณลักษณะ!Y23=1,1,0))</f>
        <v>0</v>
      </c>
      <c r="FQ23" s="15">
        <f>IF(คุณลักษณะ!AC23&gt;1,2,IF(คุณลักษณะ!AC23=1,1,0))</f>
        <v>0</v>
      </c>
      <c r="FR23" s="15">
        <f>IF(คุณลักษณะ!AD23&gt;1,2,IF(คุณลักษณะ!AD23=1,1,0))</f>
        <v>0</v>
      </c>
      <c r="FS23" s="83">
        <f t="shared" si="9"/>
        <v>0</v>
      </c>
      <c r="FT23" s="15">
        <f>IF(คุณลักษณะ!AF23&gt;1,2,IF(คุณลักษณะ!AF23=1,1,0))</f>
        <v>0</v>
      </c>
      <c r="FU23" s="15">
        <f>IF(คุณลักษณะ!AG23&gt;1,2,IF(คุณลักษณะ!AG23=1,1,0))</f>
        <v>0</v>
      </c>
      <c r="FV23" s="83">
        <f t="shared" si="10"/>
        <v>0</v>
      </c>
      <c r="FW23" s="50"/>
      <c r="FX23" s="15">
        <f>IF(คุณลักษณะ!F23&gt;1,2,IF(คุณลักษณะ!F23=1,1,0))</f>
        <v>0</v>
      </c>
      <c r="FY23" s="15">
        <f>IF(คุณลักษณะ!I23&gt;1,2,IF(คุณลักษณะ!I23=1,1,0))</f>
        <v>0</v>
      </c>
      <c r="FZ23" s="15">
        <f>IF(คุณลักษณะ!N23&gt;1,2,IF(คุณลักษณะ!N23=1,1,0))</f>
        <v>0</v>
      </c>
      <c r="GA23" s="15">
        <f>IF(คุณลักษณะ!Q23&gt;1,2,IF(คุณลักษณะ!Q23=1,1,0))</f>
        <v>0</v>
      </c>
      <c r="GB23" s="15">
        <f>IF(คุณลักษณะ!U23&gt;1,2,IF(คุณลักษณะ!U23=1,1,0))</f>
        <v>0</v>
      </c>
      <c r="GC23" s="15">
        <f>IF(คุณลักษณะ!X23&gt;1,2,IF(คุณลักษณะ!X23=1,1,0))</f>
        <v>0</v>
      </c>
      <c r="GD23" s="15">
        <f>IF(คุณลักษณะ!AE23&gt;1,2,IF(คุณลักษณะ!AE23=1,1,0))</f>
        <v>0</v>
      </c>
      <c r="GE23" s="15">
        <f>IF(คุณลักษณะ!AH23&gt;1,2,IF(คุณลักษณะ!AH23=1,1,0))</f>
        <v>0</v>
      </c>
      <c r="GF23" s="87">
        <f t="shared" si="13"/>
        <v>0</v>
      </c>
      <c r="GG23" s="85">
        <f>IF(คุณลักษณะ!F23=0,0,IF(คุณลักษณะ!I23=0,0,IF(คุณลักษณะ!N23=0,0,IF(คุณลักษณะ!Q23=0,0,IF(คุณลักษณะ!U23=0,0,IF(คุณลักษณะ!X23=0,0,IF(คุณลักษณะ!AE23=0,0,IF(คุณลักษณะ!AH23=0,0,GF23))))))))</f>
        <v>0</v>
      </c>
      <c r="GI23" s="2">
        <v>18</v>
      </c>
      <c r="GJ23" s="21">
        <f>IF(เวลาเรียน!C23="",0,1)</f>
        <v>0</v>
      </c>
      <c r="GK23" s="446">
        <f>IF(ผลการเรียน!$BC22=$GK$5,1,0)</f>
        <v>0</v>
      </c>
      <c r="GL23" s="446">
        <f>IF(ผลการเรียน!$BC22=$GL$5,1,0)</f>
        <v>0</v>
      </c>
      <c r="GM23" s="446">
        <f>IF(ผลการเรียน!$BC22=$GM$5,1,0)</f>
        <v>0</v>
      </c>
      <c r="GN23" s="446">
        <f>IF(ผลการเรียน!$BC22=$GN$5,1,0)</f>
        <v>0</v>
      </c>
      <c r="GO23" s="446">
        <f>IF(ผลการเรียน!$BC22=$GO$5,1,0)</f>
        <v>0</v>
      </c>
      <c r="GP23" s="446">
        <f>IF(ผลการเรียน!$BC22=$GP$5,1,0)</f>
        <v>0</v>
      </c>
      <c r="GQ23" s="446">
        <f>IF(ผลการเรียน!$BC22=$GQ$5,1,0)</f>
        <v>0</v>
      </c>
      <c r="GR23" s="446">
        <f>IF(ผลการเรียน!$BC22=$GR$5,1,0)</f>
        <v>0</v>
      </c>
      <c r="GS23" s="446">
        <f>IF(ผลการเรียน!$BC22=$GS$5,1,0)</f>
        <v>0</v>
      </c>
      <c r="GT23" s="446">
        <f>IF(ผลการเรียน!$BC22=$GT$5,1,0)</f>
        <v>0</v>
      </c>
      <c r="GU23" s="446">
        <f ca="1">IF(ผลการเรียน!$BS22=ลับ!$GU$5,1,0)</f>
        <v>0</v>
      </c>
      <c r="GV23" s="446">
        <f ca="1">IF(ผลการเรียน!$BS22=ลับ!$GV$5,1,0)</f>
        <v>0</v>
      </c>
      <c r="GW23" s="446">
        <f ca="1">IF(ผลการเรียน!$BS22=ลับ!$GW$5,1,0)</f>
        <v>0</v>
      </c>
      <c r="GX23" s="446">
        <f ca="1">IF(ผลการเรียน!$BS22=ลับ!$GX$5,1,0)</f>
        <v>0</v>
      </c>
      <c r="GY23" s="446">
        <f ca="1">IF(ผลการเรียน!$BJ22=ลับ!$GY$5,1,0)</f>
        <v>0</v>
      </c>
      <c r="GZ23" s="446">
        <f ca="1">IF(ผลการเรียน!$BJ22=ลับ!$GZ$5,1,0)</f>
        <v>0</v>
      </c>
      <c r="HA23" s="446">
        <f ca="1">IF(ผลการเรียน!$BJ22=ลับ!$HA$5,1,0)</f>
        <v>0</v>
      </c>
      <c r="HB23" s="446">
        <f ca="1">IF(ผลการเรียน!$BJ22=ลับ!$HB$5,1,0)</f>
        <v>0</v>
      </c>
      <c r="HC23" s="21">
        <f>IF(สรุปคะแนน!$Q23=3,1,0)</f>
        <v>0</v>
      </c>
      <c r="HD23" s="21">
        <f>IF(สรุปคะแนน!$Q23=2,1,0)</f>
        <v>0</v>
      </c>
      <c r="HE23" s="21">
        <f>IF(สรุปคะแนน!$Q23=1,1,0)</f>
        <v>0</v>
      </c>
      <c r="HF23" s="21">
        <f>IF(สรุปคะแนน!$Q23=0,1,0)</f>
        <v>1</v>
      </c>
      <c r="HG23" s="50"/>
      <c r="HH23" s="50"/>
      <c r="HI23" s="50"/>
      <c r="HJ23" s="50"/>
      <c r="HK23" s="50"/>
      <c r="HL23" s="50"/>
      <c r="HM23" s="50"/>
      <c r="HN23" s="50"/>
    </row>
    <row r="24" spans="1:222" ht="21">
      <c r="A24" s="28">
        <v>19</v>
      </c>
      <c r="B24" s="63">
        <f>IF(ลับ!B$3=0,0,IF(เวลาเรียน!G24="/",ลับ!B$3,0))</f>
        <v>0</v>
      </c>
      <c r="C24" s="63">
        <f>IF(ลับ!C$3=0,0,IF(เวลาเรียน!H24="/",ลับ!C$3,0))</f>
        <v>0</v>
      </c>
      <c r="D24" s="63">
        <f>IF(ลับ!D$3=0,0,IF(เวลาเรียน!I24="/",ลับ!D$3,0))</f>
        <v>0</v>
      </c>
      <c r="E24" s="63">
        <f>IF(ลับ!E$3=0,0,IF(เวลาเรียน!J24="/",ลับ!E$3,0))</f>
        <v>0</v>
      </c>
      <c r="F24" s="63">
        <f>IF(ลับ!F$3=0,0,IF(เวลาเรียน!K24="/",ลับ!F$3,0))</f>
        <v>0</v>
      </c>
      <c r="G24" s="63">
        <f>IF(ลับ!G$3=0,0,IF(เวลาเรียน!L24="/",ลับ!G$3,0))</f>
        <v>0</v>
      </c>
      <c r="H24" s="63">
        <f>IF(ลับ!H$3=0,0,IF(เวลาเรียน!M24="/",ลับ!H$3,0))</f>
        <v>0</v>
      </c>
      <c r="I24" s="63">
        <f>IF(ลับ!I$3=0,0,IF(เวลาเรียน!N24="/",ลับ!I$3,0))</f>
        <v>0</v>
      </c>
      <c r="J24" s="63">
        <f>IF(ลับ!J$3=0,0,IF(เวลาเรียน!O24="/",ลับ!J$3,0))</f>
        <v>0</v>
      </c>
      <c r="K24" s="63">
        <f>IF(ลับ!K$3=0,0,IF(เวลาเรียน!P24="/",ลับ!K$3,0))</f>
        <v>0</v>
      </c>
      <c r="L24" s="63">
        <f>IF(ลับ!L$3=0,0,IF(เวลาเรียน!Q24="/",ลับ!L$3,0))</f>
        <v>0</v>
      </c>
      <c r="M24" s="63">
        <f>IF(ลับ!M$3=0,0,IF(เวลาเรียน!R24="/",ลับ!M$3,0))</f>
        <v>0</v>
      </c>
      <c r="N24" s="63">
        <f>IF(ลับ!N$3=0,0,IF(เวลาเรียน!S24="/",ลับ!N$3,0))</f>
        <v>0</v>
      </c>
      <c r="O24" s="63">
        <f>IF(ลับ!O$3=0,0,IF(เวลาเรียน!T24="/",ลับ!O$3,0))</f>
        <v>0</v>
      </c>
      <c r="P24" s="63">
        <f>IF(ลับ!P$3=0,0,IF(เวลาเรียน!U24="/",ลับ!P$3,0))</f>
        <v>0</v>
      </c>
      <c r="Q24" s="63">
        <f>IF(ลับ!Q$3=0,0,IF(เวลาเรียน!V24="/",ลับ!Q$3,0))</f>
        <v>0</v>
      </c>
      <c r="R24" s="63">
        <f>IF(ลับ!R$3=0,0,IF(เวลาเรียน!W24="/",ลับ!R$3,0))</f>
        <v>0</v>
      </c>
      <c r="S24" s="63">
        <f>IF(ลับ!S$3=0,0,IF(เวลาเรียน!X24="/",ลับ!S$3,0))</f>
        <v>0</v>
      </c>
      <c r="T24" s="63">
        <f>IF(ลับ!T$3=0,0,IF(เวลาเรียน!Y24="/",ลับ!T$3,0))</f>
        <v>0</v>
      </c>
      <c r="U24" s="63">
        <f>IF(ลับ!U$3=0,0,IF(เวลาเรียน!Z24="/",ลับ!U$3,0))</f>
        <v>0</v>
      </c>
      <c r="V24" s="63">
        <f>IF(ลับ!V$3=0,0,IF(เวลาเรียน!AA24="/",ลับ!V$3,0))</f>
        <v>0</v>
      </c>
      <c r="W24" s="63">
        <f>IF(ลับ!W$3=0,0,IF(เวลาเรียน!AB24="/",ลับ!W$3,0))</f>
        <v>0</v>
      </c>
      <c r="X24" s="63">
        <f>IF(ลับ!X$3=0,0,IF(เวลาเรียน!AC24="/",ลับ!X$3,0))</f>
        <v>0</v>
      </c>
      <c r="Y24" s="63">
        <f>IF(ลับ!Y$3=0,0,IF(เวลาเรียน!AD24="/",ลับ!Y$3,0))</f>
        <v>0</v>
      </c>
      <c r="Z24" s="724">
        <f>IF(ลับ!Z$3=0,0,IF(เวลาเรียน!AE24="/",ลับ!Z$3,0))</f>
        <v>0</v>
      </c>
      <c r="AA24" s="63">
        <f>IF(ลับ!AA$3=0,0,IF(เวลาเรียน!AH24="/",ลับ!AA$3,0))</f>
        <v>0</v>
      </c>
      <c r="AB24" s="63">
        <f>IF(ลับ!AB$3=0,0,IF(เวลาเรียน!AI24="/",ลับ!AB$3,0))</f>
        <v>0</v>
      </c>
      <c r="AC24" s="63">
        <f>IF(ลับ!AC$3=0,0,IF(เวลาเรียน!AJ24="/",ลับ!AC$3,0))</f>
        <v>0</v>
      </c>
      <c r="AD24" s="63">
        <f>IF(ลับ!AD$3=0,0,IF(เวลาเรียน!AK24="/",ลับ!AD$3,0))</f>
        <v>0</v>
      </c>
      <c r="AE24" s="63">
        <f>IF(ลับ!AE$3=0,0,IF(เวลาเรียน!AL24="/",ลับ!AE$3,0))</f>
        <v>0</v>
      </c>
      <c r="AF24" s="63">
        <f>IF(ลับ!AF$3=0,0,IF(เวลาเรียน!AM24="/",ลับ!AF$3,0))</f>
        <v>0</v>
      </c>
      <c r="AG24" s="63">
        <f>IF(ลับ!AG$3=0,0,IF(เวลาเรียน!AN24="/",ลับ!AG$3,0))</f>
        <v>0</v>
      </c>
      <c r="AH24" s="63">
        <f>IF(ลับ!AH$3=0,0,IF(เวลาเรียน!AO24="/",ลับ!AH$3,0))</f>
        <v>0</v>
      </c>
      <c r="AI24" s="63">
        <f>IF(ลับ!AI$3=0,0,IF(เวลาเรียน!AP24="/",ลับ!AI$3,0))</f>
        <v>0</v>
      </c>
      <c r="AJ24" s="63">
        <f>IF(ลับ!AJ$3=0,0,IF(เวลาเรียน!AQ24="/",ลับ!AJ$3,0))</f>
        <v>0</v>
      </c>
      <c r="AK24" s="63">
        <f>IF(ลับ!AK$3=0,0,IF(เวลาเรียน!AR24="/",ลับ!AK$3,0))</f>
        <v>0</v>
      </c>
      <c r="AL24" s="63">
        <f>IF(ลับ!AL$3=0,0,IF(เวลาเรียน!AS24="/",ลับ!AL$3,0))</f>
        <v>0</v>
      </c>
      <c r="AM24" s="63">
        <f>IF(ลับ!AM$3=0,0,IF(เวลาเรียน!AT24="/",ลับ!AM$3,0))</f>
        <v>0</v>
      </c>
      <c r="AN24" s="63">
        <f>IF(ลับ!AN$3=0,0,IF(เวลาเรียน!AU24="/",ลับ!AN$3,0))</f>
        <v>0</v>
      </c>
      <c r="AO24" s="63">
        <f>IF(ลับ!AO$3=0,0,IF(เวลาเรียน!AV24="/",ลับ!AO$3,0))</f>
        <v>0</v>
      </c>
      <c r="AP24" s="63">
        <f>IF(ลับ!AP$3=0,0,IF(เวลาเรียน!AW24="/",ลับ!AP$3,0))</f>
        <v>0</v>
      </c>
      <c r="AQ24" s="63">
        <f>IF(ลับ!AQ$3=0,0,IF(เวลาเรียน!AX24="/",ลับ!AQ$3,0))</f>
        <v>0</v>
      </c>
      <c r="AR24" s="63">
        <f>IF(ลับ!AR$3=0,0,IF(เวลาเรียน!AY24="/",ลับ!AR$3,0))</f>
        <v>0</v>
      </c>
      <c r="AS24" s="63">
        <f>IF(ลับ!AS$3=0,0,IF(เวลาเรียน!AZ24="/",ลับ!AS$3,0))</f>
        <v>0</v>
      </c>
      <c r="AT24" s="63">
        <f>IF(ลับ!AT$3=0,0,IF(เวลาเรียน!BA24="/",ลับ!AT$3,0))</f>
        <v>0</v>
      </c>
      <c r="AU24" s="63">
        <f>IF(ลับ!AU$3=0,0,IF(เวลาเรียน!BB24="/",ลับ!AU$3,0))</f>
        <v>0</v>
      </c>
      <c r="AV24" s="63">
        <f>IF(ลับ!AV$3=0,0,IF(เวลาเรียน!BC24="/",ลับ!AV$3,0))</f>
        <v>0</v>
      </c>
      <c r="AW24" s="63">
        <f>IF(ลับ!AW$3=0,0,IF(เวลาเรียน!BD24="/",ลับ!AW$3,0))</f>
        <v>0</v>
      </c>
      <c r="AX24" s="63">
        <f>IF(ลับ!AX$3=0,0,IF(เวลาเรียน!BE24="/",ลับ!AX$3,0))</f>
        <v>0</v>
      </c>
      <c r="AY24" s="63">
        <f>IF(ลับ!AY$3=0,0,IF(เวลาเรียน!BF24="/",ลับ!AY$3,0))</f>
        <v>0</v>
      </c>
      <c r="AZ24" s="63">
        <f>IF(ลับ!AZ$3=0,0,IF(เวลาเรียน!BG24="/",ลับ!AZ$3,0))</f>
        <v>0</v>
      </c>
      <c r="BA24" s="63">
        <f>IF(ลับ!BA$3=0,0,IF(เวลาเรียน!BH24="/",ลับ!BA$3,0))</f>
        <v>0</v>
      </c>
      <c r="BB24" s="63">
        <f>IF(ลับ!BB$3=0,0,IF(เวลาเรียน!BI24="/",ลับ!BB$3,0))</f>
        <v>0</v>
      </c>
      <c r="BC24" s="63">
        <f>IF(ลับ!BC$3=0,0,IF(เวลาเรียน!BJ24="/",ลับ!BC$3,0))</f>
        <v>0</v>
      </c>
      <c r="BD24" s="63">
        <f>IF(ลับ!BD$3=0,0,IF(เวลาเรียน!BK24="/",ลับ!BD$3,0))</f>
        <v>0</v>
      </c>
      <c r="BE24" s="63">
        <f>IF(ลับ!BE$3=0,0,IF(เวลาเรียน!BL24="/",ลับ!BE$3,0))</f>
        <v>0</v>
      </c>
      <c r="BF24" s="63">
        <f>IF(ลับ!BF$3=0,0,IF(เวลาเรียน!BM24="/",ลับ!BF$3,0))</f>
        <v>0</v>
      </c>
      <c r="BG24" s="63">
        <f>IF(ลับ!BG$3=0,0,IF(เวลาเรียน!BN24="/",ลับ!BG$3,0))</f>
        <v>0</v>
      </c>
      <c r="BH24" s="63">
        <f>IF(ลับ!BH$3=0,0,IF(เวลาเรียน!BO24="/",ลับ!BH$3,0))</f>
        <v>0</v>
      </c>
      <c r="BI24" s="63">
        <f>IF(ลับ!BI$3=0,0,IF(เวลาเรียน!BP24="/",ลับ!BI$3,0))</f>
        <v>0</v>
      </c>
      <c r="BJ24" s="63">
        <f>IF(ลับ!BJ$3=0,0,IF(เวลาเรียน!BQ24="/",ลับ!BJ$3,0))</f>
        <v>0</v>
      </c>
      <c r="BK24" s="63">
        <f>IF(ลับ!BK$3=0,0,IF(เวลาเรียน!BR24="/",ลับ!BK$3,0))</f>
        <v>0</v>
      </c>
      <c r="BL24" s="63">
        <f>IF(ลับ!BL$3=0,0,IF(เวลาเรียน!BS24="/",ลับ!BL$3,0))</f>
        <v>0</v>
      </c>
      <c r="BM24" s="63">
        <f>IF(ลับ!BM$3=0,0,IF(เวลาเรียน!BT24="/",ลับ!BM$3,0))</f>
        <v>0</v>
      </c>
      <c r="BN24" s="63">
        <f>IF(ลับ!BN$3=0,0,IF(เวลาเรียน!BU24="/",ลับ!BN$3,0))</f>
        <v>0</v>
      </c>
      <c r="BO24" s="63">
        <f>IF(ลับ!BO$3=0,0,IF(เวลาเรียน!BV24="/",ลับ!BO$3,0))</f>
        <v>0</v>
      </c>
      <c r="BP24" s="63">
        <f>IF(ลับ!BP$3=0,0,IF(เวลาเรียน!BW24="/",ลับ!BP$3,0))</f>
        <v>0</v>
      </c>
      <c r="BQ24" s="63">
        <f>IF(ลับ!BQ$3=0,0,IF(เวลาเรียน!BX24="/",ลับ!BQ$3,0))</f>
        <v>0</v>
      </c>
      <c r="BR24" s="63">
        <f>IF(ลับ!BR$3=0,0,IF(เวลาเรียน!BY24="/",ลับ!BR$3,0))</f>
        <v>0</v>
      </c>
      <c r="BS24" s="724">
        <f>IF(ลับ!BS$3=0,0,IF(เวลาเรียน!BZ24="/",ลับ!BS$3,0))</f>
        <v>0</v>
      </c>
      <c r="BT24" s="63">
        <f>IF(ลับ!BT$3=0,0,IF(เวลาเรียน!CB24="/",ลับ!BT$3,0))</f>
        <v>0</v>
      </c>
      <c r="BU24" s="63">
        <f>IF(ลับ!BU$3=0,0,IF(เวลาเรียน!CC24="/",ลับ!BU$3,0))</f>
        <v>0</v>
      </c>
      <c r="BV24" s="63">
        <f>IF(ลับ!BV$3=0,0,IF(เวลาเรียน!CD24="/",ลับ!BV$3,0))</f>
        <v>0</v>
      </c>
      <c r="BW24" s="63">
        <f>IF(ลับ!BW$3=0,0,IF(เวลาเรียน!CE24="/",ลับ!BW$3,0))</f>
        <v>0</v>
      </c>
      <c r="BX24" s="63">
        <f>IF(ลับ!BX$3=0,0,IF(เวลาเรียน!CF24="/",ลับ!BX$3,0))</f>
        <v>0</v>
      </c>
      <c r="BY24" s="63">
        <f>IF(ลับ!BY$3=0,0,IF(เวลาเรียน!CG24="/",ลับ!BY$3,0))</f>
        <v>0</v>
      </c>
      <c r="BZ24" s="63">
        <f>IF(ลับ!BZ$3=0,0,IF(เวลาเรียน!CH24="/",ลับ!BZ$3,0))</f>
        <v>0</v>
      </c>
      <c r="CA24" s="63">
        <f>IF(ลับ!CA$3=0,0,IF(เวลาเรียน!CI24="/",ลับ!CA$3,0))</f>
        <v>0</v>
      </c>
      <c r="CB24" s="63">
        <f>IF(ลับ!CB$3=0,0,IF(เวลาเรียน!CJ24="/",ลับ!CB$3,0))</f>
        <v>0</v>
      </c>
      <c r="CC24" s="63">
        <f>IF(ลับ!CC$3=0,0,IF(เวลาเรียน!CK24="/",ลับ!CC$3,0))</f>
        <v>0</v>
      </c>
      <c r="CD24" s="63">
        <f>IF(ลับ!CD$3=0,0,IF(เวลาเรียน!CL24="/",ลับ!CD$3,0))</f>
        <v>0</v>
      </c>
      <c r="CE24" s="63">
        <f>IF(ลับ!CE$3=0,0,IF(เวลาเรียน!CM24="/",ลับ!CE$3,0))</f>
        <v>0</v>
      </c>
      <c r="CF24" s="63">
        <f>IF(ลับ!CF$3=0,0,IF(เวลาเรียน!CN24="/",ลับ!CF$3,0))</f>
        <v>0</v>
      </c>
      <c r="CG24" s="63">
        <f>IF(ลับ!CG$3=0,0,IF(เวลาเรียน!CO24="/",ลับ!CG$3,0))</f>
        <v>0</v>
      </c>
      <c r="CH24" s="63">
        <f>IF(ลับ!CH$3=0,0,IF(เวลาเรียน!CP24="/",ลับ!CH$3,0))</f>
        <v>0</v>
      </c>
      <c r="CI24" s="63">
        <f>IF(ลับ!CI$3=0,0,IF(เวลาเรียน!CQ24="/",ลับ!CI$3,0))</f>
        <v>0</v>
      </c>
      <c r="CJ24" s="63">
        <f>IF(ลับ!CJ$3=0,0,IF(เวลาเรียน!CR24="/",ลับ!CJ$3,0))</f>
        <v>0</v>
      </c>
      <c r="CK24" s="63">
        <f>IF(ลับ!CK$3=0,0,IF(เวลาเรียน!CS24="/",ลับ!CK$3,0))</f>
        <v>0</v>
      </c>
      <c r="CL24" s="63">
        <f>IF(ลับ!CL$3=0,0,IF(เวลาเรียน!CT24="/",ลับ!CL$3,0))</f>
        <v>0</v>
      </c>
      <c r="CM24" s="63">
        <f>IF(ลับ!CM$3=0,0,IF(เวลาเรียน!CU24="/",ลับ!CM$3,0))</f>
        <v>0</v>
      </c>
      <c r="CN24" s="63">
        <f>IF(ลับ!CN$3=0,0,IF(เวลาเรียน!CV24="/",ลับ!CN$3,0))</f>
        <v>0</v>
      </c>
      <c r="CO24" s="63">
        <f>IF(ลับ!CO$3=0,0,IF(เวลาเรียน!CW24="/",ลับ!CO$3,0))</f>
        <v>0</v>
      </c>
      <c r="CP24" s="63">
        <f>IF(ลับ!CP$3=0,0,IF(เวลาเรียน!CX24="/",ลับ!CP$3,0))</f>
        <v>0</v>
      </c>
      <c r="CQ24" s="63">
        <f>IF(ลับ!CQ$3=0,0,IF(เวลาเรียน!CY24="/",ลับ!CQ$3,0))</f>
        <v>0</v>
      </c>
      <c r="CR24" s="63">
        <f>IF(ลับ!CR$3=0,0,IF(เวลาเรียน!CZ24="/",ลับ!CR$3,0))</f>
        <v>0</v>
      </c>
      <c r="CS24" s="63">
        <f>IF(ลับ!CS$3=0,0,IF(เวลาเรียน!DA24="/",ลับ!CS$3,0))</f>
        <v>0</v>
      </c>
      <c r="CT24" s="63">
        <f>IF(ลับ!CT$3=0,0,IF(เวลาเรียน!DB24="/",ลับ!CT$3,0))</f>
        <v>0</v>
      </c>
      <c r="CU24" s="63">
        <f>IF(ลับ!CU$3=0,0,IF(เวลาเรียน!DC24="/",ลับ!CU$3,0))</f>
        <v>0</v>
      </c>
      <c r="CV24" s="63">
        <f>IF(ลับ!CV$3=0,0,IF(เวลาเรียน!DD24="/",ลับ!CV$3,0))</f>
        <v>0</v>
      </c>
      <c r="CW24" s="64">
        <f>IF(ลับ!CW$3=0,0,IF(เวลาเรียน!DE24="/",ลับ!CW$3,0))</f>
        <v>0</v>
      </c>
      <c r="CX24" s="84">
        <f t="shared" si="11"/>
        <v>0</v>
      </c>
      <c r="CZ24" s="15">
        <v>19</v>
      </c>
      <c r="DA24" s="15">
        <f>IF(ตัวชี้วัด!C24="ร",ตัวชี้วัด!C24,IF(ตัวชี้วัด!F24="ร",ตัวชี้วัด!F24,IF(ตัวชี้วัด!I24="ร",ตัวชี้วัด!I24,IF(ตัวชี้วัด!L24="ร",ตัวชี้วัด!L24,IF(ตัวชี้วัด!O24="ร",ตัวชี้วัด!O24,IF(ตัวชี้วัด!S24="ร",ตัวชี้วัด!S24,IF(ตัวชี้วัด!V24="ร",ตัวชี้วัด!V24,SUM(ตัวชี้วัด!C24,ตัวชี้วัด!F24,ตัวชี้วัด!I24,ตัวชี้วัด!L24,ตัวชี้วัด!O24,ตัวชี้วัด!S24,ตัวชี้วัด!V24))))))))</f>
        <v>0</v>
      </c>
      <c r="DB24" s="15">
        <f>IF(ตัวชี้วัด!Y24="ร",ตัวชี้วัด!Y24,IF(ตัวชี้วัด!AB24="ร",ตัวชี้วัด!AB24,IF(ตัวชี้วัด!AE24="ร",ตัวชี้วัด!AE24,IF(ตัวชี้วัด!AK24="ร",ตัวชี้วัด!AK24,IF(ตัวชี้วัด!AN24="ร",ตัวชี้วัด!AN24,IF(ตัวชี้วัด!AQ24="ร",ตัวชี้วัด!AQ24,IF(ตัวชี้วัด!AT24="ร",ตัวชี้วัด!AT24,SUM(ตัวชี้วัด!Y24,ตัวชี้วัด!AB24,ตัวชี้วัด!AE24,ตัวชี้วัด!AK24,ตัวชี้วัด!AN24,ตัวชี้วัด!AQ24,ตัวชี้วัด!AT24))))))))</f>
        <v>0</v>
      </c>
      <c r="DC24" s="15">
        <f>IF(ตัวชี้วัด!AW24="ร",ตัวชี้วัด!AW24,IF(ตัวชี้วัด!BA24="ร",ตัวชี้วัด!BA24,IF(ตัวชี้วัด!BD24="ร",ตัวชี้วัด!BD24,IF(ตัวชี้วัด!BG24="ร",ตัวชี้วัด!BG24,IF(ตัวชี้วัด!BJ24="ร",ตัวชี้วัด!BJ24,IF(ตัวชี้วัด!BM24="ร",ตัวชี้วัด!BM24,IF(ตัวชี้วัด!BS24="ร",ตัวชี้วัด!BS24,SUM(ตัวชี้วัด!AW24,ตัวชี้วัด!BA24,ตัวชี้วัด!BD24,ตัวชี้วัด!BG24,ตัวชี้วัด!BJ24,ตัวชี้วัด!BM24,ตัวชี้วัด!BS24))))))))</f>
        <v>0</v>
      </c>
      <c r="DD24" s="15">
        <f>IF(ตัวชี้วัด!BV24="ร",ตัวชี้วัด!BV24,IF(ตัวชี้วัด!BY24="ร",ตัวชี้วัด!BY24,IF(ตัวชี้วัด!CB24="ร",ตัวชี้วัด!CB24,IF(ตัวชี้วัด!CE24="ร",ตัวชี้วัด!CE24,IF(ตัวชี้วัด!CI24="ร",ตัวชี้วัด!CI24,IF(ตัวชี้วัด!CL24="ร",ตัวชี้วัด!CL24,IF(ตัวชี้วัด!CO24="ร",ตัวชี้วัด!CO24,SUM(ตัวชี้วัด!BV24,ตัวชี้วัด!BY24,ตัวชี้วัด!CB24,ตัวชี้วัด!CE24,ตัวชี้วัด!CI24,ตัวชี้วัด!CL24,ตัวชี้วัด!CO24))))))))</f>
        <v>0</v>
      </c>
      <c r="DE24" s="15">
        <f>IF(ตัวชี้วัด!CR24="ร",ตัวชี้วัด!CR24,IF(ตัวชี้วัด!CU24="ร",ตัวชี้วัด!CU24,IF(ตัวชี้วัด!DA24="ร",ตัวชี้วัด!DA24,IF(ตัวชี้วัด!DD24="ร",ตัวชี้วัด!DD24,IF(ตัวชี้วัด!DG24="ร",ตัวชี้วัด!DG24,IF(ตัวชี้วัด!DJ24="ร",ตัวชี้วัด!DJ24,IF(ตัวชี้วัด!DM24="ร",ตัวชี้วัด!DM24,SUM(ตัวชี้วัด!CR24,ตัวชี้วัด!CU24,ตัวชี้วัด!DA24,ตัวชี้วัด!DD24,ตัวชี้วัด!DG24,ตัวชี้วัด!DJ24,ตัวชี้วัด!DM24))))))))</f>
        <v>0</v>
      </c>
      <c r="DF24" s="15">
        <f>IF(ตัวชี้วัด!DQ24="ร",ตัวชี้วัด!DQ24,IF(ตัวชี้วัด!DT24="ร",ตัวชี้วัด!DT24,IF(ตัวชี้วัด!DW24="ร",ตัวชี้วัด!DW24,IF(ตัวชี้วัด!DZ24="ร",ตัวชี้วัด!DZ24,SUM(ตัวชี้วัด!DQ24,ตัวชี้วัด!DT24,ตัวชี้วัด!DW24,ตัวชี้วัด!DZ24)))))</f>
        <v>0</v>
      </c>
      <c r="DG24" s="83">
        <f t="shared" si="12"/>
        <v>0</v>
      </c>
      <c r="DH24" s="50"/>
      <c r="DI24" s="15">
        <f>IF(ตัวชี้วัด!D24="/",1,0)</f>
        <v>0</v>
      </c>
      <c r="DJ24" s="15">
        <f>IF(ตัวชี้วัด!G24="/",1,0)</f>
        <v>0</v>
      </c>
      <c r="DK24" s="15">
        <f>IF(ตัวชี้วัด!J24="/",1,0)</f>
        <v>0</v>
      </c>
      <c r="DL24" s="15">
        <f>IF(ตัวชี้วัด!M24="/",1,0)</f>
        <v>0</v>
      </c>
      <c r="DM24" s="15">
        <f>IF(ตัวชี้วัด!P24="/",1,0)</f>
        <v>0</v>
      </c>
      <c r="DN24" s="15">
        <f>IF(ตัวชี้วัด!T24="/",1,0)</f>
        <v>0</v>
      </c>
      <c r="DO24" s="15">
        <f>IF(ตัวชี้วัด!W24="/",1,0)</f>
        <v>0</v>
      </c>
      <c r="DP24" s="15">
        <f>IF(ตัวชี้วัด!Z24="/",1,0)</f>
        <v>0</v>
      </c>
      <c r="DQ24" s="15">
        <f>IF(ตัวชี้วัด!AC24="/",1,0)</f>
        <v>0</v>
      </c>
      <c r="DR24" s="15">
        <f>IF(ตัวชี้วัด!AF24="/",1,0)</f>
        <v>0</v>
      </c>
      <c r="DS24" s="15">
        <f>IF(ตัวชี้วัด!AL24="/",1,0)</f>
        <v>0</v>
      </c>
      <c r="DT24" s="15">
        <f>IF(ตัวชี้วัด!AO24="/",1,0)</f>
        <v>0</v>
      </c>
      <c r="DU24" s="15">
        <f>IF(ตัวชี้วัด!AR24="/",1,0)</f>
        <v>0</v>
      </c>
      <c r="DV24" s="15">
        <f>IF(ตัวชี้วัด!AU24="/",1,0)</f>
        <v>0</v>
      </c>
      <c r="DW24" s="15">
        <f>IF(ตัวชี้วัด!AX24="/",1,0)</f>
        <v>0</v>
      </c>
      <c r="DX24" s="15">
        <f>IF(ตัวชี้วัด!BB24="/",1,0)</f>
        <v>0</v>
      </c>
      <c r="DY24" s="15">
        <f>IF(ตัวชี้วัด!BE24="/",1,0)</f>
        <v>0</v>
      </c>
      <c r="DZ24" s="15">
        <f>IF(ตัวชี้วัด!BH24="/",1,0)</f>
        <v>0</v>
      </c>
      <c r="EA24" s="15">
        <f>IF(ตัวชี้วัด!BK24="/",1,0)</f>
        <v>0</v>
      </c>
      <c r="EB24" s="15">
        <f>IF(ตัวชี้วัด!BN24="/",1,0)</f>
        <v>0</v>
      </c>
      <c r="EC24" s="15">
        <f>IF(ตัวชี้วัด!BT24="/",1,0)</f>
        <v>0</v>
      </c>
      <c r="ED24" s="15">
        <f>IF(ตัวชี้วัด!BW24="/",1,0)</f>
        <v>0</v>
      </c>
      <c r="EE24" s="15">
        <f>IF(ตัวชี้วัด!BZ24="/",1,0)</f>
        <v>0</v>
      </c>
      <c r="EF24" s="15">
        <f>IF(ตัวชี้วัด!CC24="/",1,0)</f>
        <v>0</v>
      </c>
      <c r="EG24" s="15">
        <f>IF(ตัวชี้วัด!CF24="/",1,0)</f>
        <v>0</v>
      </c>
      <c r="EH24" s="15">
        <f>IF(ตัวชี้วัด!CJ24="/",1,0)</f>
        <v>0</v>
      </c>
      <c r="EI24" s="15">
        <f>IF(ตัวชี้วัด!CM24="/",1,0)</f>
        <v>0</v>
      </c>
      <c r="EJ24" s="15">
        <f>IF(ตัวชี้วัด!CP24="/",1,0)</f>
        <v>0</v>
      </c>
      <c r="EK24" s="15">
        <f>IF(ตัวชี้วัด!CS24="/",1,0)</f>
        <v>0</v>
      </c>
      <c r="EL24" s="15">
        <f>IF(ตัวชี้วัด!CV24="/",1,0)</f>
        <v>0</v>
      </c>
      <c r="EM24" s="15">
        <f>IF(ตัวชี้วัด!DB24="/",1,0)</f>
        <v>0</v>
      </c>
      <c r="EN24" s="15">
        <f>IF(ตัวชี้วัด!DE24="/",1,0)</f>
        <v>0</v>
      </c>
      <c r="EO24" s="15">
        <f>IF(ตัวชี้วัด!DH24="/",1,0)</f>
        <v>0</v>
      </c>
      <c r="EP24" s="15">
        <f>IF(ตัวชี้วัด!DK24="/",1,0)</f>
        <v>0</v>
      </c>
      <c r="EQ24" s="15">
        <f>IF(ตัวชี้วัด!DN24="/",1,0)</f>
        <v>0</v>
      </c>
      <c r="ER24" s="15">
        <f>IF(ตัวชี้วัด!DR24="/",1,0)</f>
        <v>0</v>
      </c>
      <c r="ES24" s="15">
        <f>IF(ตัวชี้วัด!DU24="/",1,0)</f>
        <v>0</v>
      </c>
      <c r="ET24" s="15">
        <f>IF(ตัวชี้วัด!DX24="/",1,0)</f>
        <v>0</v>
      </c>
      <c r="EU24" s="15">
        <f>IF(ตัวชี้วัด!EA24="/",1,0)</f>
        <v>0</v>
      </c>
      <c r="EV24" s="83">
        <f t="shared" si="3"/>
        <v>0</v>
      </c>
      <c r="EX24" s="15">
        <v>19</v>
      </c>
      <c r="EY24" s="15">
        <f>IF(คุณลักษณะ!B24&gt;1,2,IF(คุณลักษณะ!B24=1,1,0))</f>
        <v>0</v>
      </c>
      <c r="EZ24" s="15">
        <f>IF(คุณลักษณะ!C24&gt;1,2,IF(คุณลักษณะ!C24=1,1,0))</f>
        <v>0</v>
      </c>
      <c r="FA24" s="15">
        <f>IF(คุณลักษณะ!D24&gt;1,2,IF(คุณลักษณะ!D24=1,1,0))</f>
        <v>0</v>
      </c>
      <c r="FB24" s="15">
        <f>IF(คุณลักษณะ!E24&gt;1,2,IF(คุณลักษณะ!E24=1,1,0))</f>
        <v>0</v>
      </c>
      <c r="FC24" s="83">
        <f t="shared" si="4"/>
        <v>0</v>
      </c>
      <c r="FD24" s="15">
        <f>IF(คุณลักษณะ!G24&gt;1,2,IF(คุณลักษณะ!G24=1,1,0))</f>
        <v>0</v>
      </c>
      <c r="FE24" s="15">
        <f>IF(คุณลักษณะ!H24&gt;1,2,IF(คุณลักษณะ!H24=1,1,0))</f>
        <v>0</v>
      </c>
      <c r="FF24" s="83">
        <f t="shared" si="5"/>
        <v>0</v>
      </c>
      <c r="FG24" s="15">
        <f>IF(คุณลักษณะ!O24&gt;1,2,IF(คุณลักษณะ!O24=1,1,0))</f>
        <v>0</v>
      </c>
      <c r="FH24" s="15">
        <f>IF(คุณลักษณะ!P24&gt;1,2,IF(คุณลักษณะ!P24=1,1,0))</f>
        <v>0</v>
      </c>
      <c r="FI24" s="83">
        <f t="shared" si="6"/>
        <v>0</v>
      </c>
      <c r="FJ24" s="15">
        <f>IF(คุณลักษณะ!S24&gt;1,2,IF(คุณลักษณะ!S24=1,1,0))</f>
        <v>0</v>
      </c>
      <c r="FK24" s="15">
        <f>IF(คุณลักษณะ!T24&gt;1,2,IF(คุณลักษณะ!T24=1,1,0))</f>
        <v>0</v>
      </c>
      <c r="FL24" s="83">
        <f t="shared" si="7"/>
        <v>0</v>
      </c>
      <c r="FM24" s="15">
        <f>IF(คุณลักษณะ!V24&gt;1,2,IF(คุณลักษณะ!V24=1,1,0))</f>
        <v>0</v>
      </c>
      <c r="FN24" s="15">
        <f>IF(คุณลักษณะ!W24&gt;1,2,IF(คุณลักษณะ!W24=1,1,0))</f>
        <v>0</v>
      </c>
      <c r="FO24" s="83">
        <f t="shared" si="8"/>
        <v>0</v>
      </c>
      <c r="FP24" s="15">
        <f>IF(คุณลักษณะ!Y24&gt;1,2,IF(คุณลักษณะ!Y24=1,1,0))</f>
        <v>0</v>
      </c>
      <c r="FQ24" s="15">
        <f>IF(คุณลักษณะ!AC24&gt;1,2,IF(คุณลักษณะ!AC24=1,1,0))</f>
        <v>0</v>
      </c>
      <c r="FR24" s="15">
        <f>IF(คุณลักษณะ!AD24&gt;1,2,IF(คุณลักษณะ!AD24=1,1,0))</f>
        <v>0</v>
      </c>
      <c r="FS24" s="83">
        <f t="shared" si="9"/>
        <v>0</v>
      </c>
      <c r="FT24" s="15">
        <f>IF(คุณลักษณะ!AF24&gt;1,2,IF(คุณลักษณะ!AF24=1,1,0))</f>
        <v>0</v>
      </c>
      <c r="FU24" s="15">
        <f>IF(คุณลักษณะ!AG24&gt;1,2,IF(คุณลักษณะ!AG24=1,1,0))</f>
        <v>0</v>
      </c>
      <c r="FV24" s="83">
        <f t="shared" si="10"/>
        <v>0</v>
      </c>
      <c r="FW24" s="50"/>
      <c r="FX24" s="15">
        <f>IF(คุณลักษณะ!F24&gt;1,2,IF(คุณลักษณะ!F24=1,1,0))</f>
        <v>0</v>
      </c>
      <c r="FY24" s="15">
        <f>IF(คุณลักษณะ!I24&gt;1,2,IF(คุณลักษณะ!I24=1,1,0))</f>
        <v>0</v>
      </c>
      <c r="FZ24" s="15">
        <f>IF(คุณลักษณะ!N24&gt;1,2,IF(คุณลักษณะ!N24=1,1,0))</f>
        <v>0</v>
      </c>
      <c r="GA24" s="15">
        <f>IF(คุณลักษณะ!Q24&gt;1,2,IF(คุณลักษณะ!Q24=1,1,0))</f>
        <v>0</v>
      </c>
      <c r="GB24" s="15">
        <f>IF(คุณลักษณะ!U24&gt;1,2,IF(คุณลักษณะ!U24=1,1,0))</f>
        <v>0</v>
      </c>
      <c r="GC24" s="15">
        <f>IF(คุณลักษณะ!X24&gt;1,2,IF(คุณลักษณะ!X24=1,1,0))</f>
        <v>0</v>
      </c>
      <c r="GD24" s="15">
        <f>IF(คุณลักษณะ!AE24&gt;1,2,IF(คุณลักษณะ!AE24=1,1,0))</f>
        <v>0</v>
      </c>
      <c r="GE24" s="15">
        <f>IF(คุณลักษณะ!AH24&gt;1,2,IF(คุณลักษณะ!AH24=1,1,0))</f>
        <v>0</v>
      </c>
      <c r="GF24" s="87">
        <f t="shared" si="13"/>
        <v>0</v>
      </c>
      <c r="GG24" s="85">
        <f>IF(คุณลักษณะ!F24=0,0,IF(คุณลักษณะ!I24=0,0,IF(คุณลักษณะ!N24=0,0,IF(คุณลักษณะ!Q24=0,0,IF(คุณลักษณะ!U24=0,0,IF(คุณลักษณะ!X24=0,0,IF(คุณลักษณะ!AE24=0,0,IF(คุณลักษณะ!AH24=0,0,GF24))))))))</f>
        <v>0</v>
      </c>
      <c r="GI24" s="2">
        <v>19</v>
      </c>
      <c r="GJ24" s="21">
        <f>IF(เวลาเรียน!C24="",0,1)</f>
        <v>0</v>
      </c>
      <c r="GK24" s="446">
        <f>IF(ผลการเรียน!$BC23=$GK$5,1,0)</f>
        <v>0</v>
      </c>
      <c r="GL24" s="446">
        <f>IF(ผลการเรียน!$BC23=$GL$5,1,0)</f>
        <v>0</v>
      </c>
      <c r="GM24" s="446">
        <f>IF(ผลการเรียน!$BC23=$GM$5,1,0)</f>
        <v>0</v>
      </c>
      <c r="GN24" s="446">
        <f>IF(ผลการเรียน!$BC23=$GN$5,1,0)</f>
        <v>0</v>
      </c>
      <c r="GO24" s="446">
        <f>IF(ผลการเรียน!$BC23=$GO$5,1,0)</f>
        <v>0</v>
      </c>
      <c r="GP24" s="446">
        <f>IF(ผลการเรียน!$BC23=$GP$5,1,0)</f>
        <v>0</v>
      </c>
      <c r="GQ24" s="446">
        <f>IF(ผลการเรียน!$BC23=$GQ$5,1,0)</f>
        <v>0</v>
      </c>
      <c r="GR24" s="446">
        <f>IF(ผลการเรียน!$BC23=$GR$5,1,0)</f>
        <v>0</v>
      </c>
      <c r="GS24" s="446">
        <f>IF(ผลการเรียน!$BC23=$GS$5,1,0)</f>
        <v>0</v>
      </c>
      <c r="GT24" s="446">
        <f>IF(ผลการเรียน!$BC23=$GT$5,1,0)</f>
        <v>0</v>
      </c>
      <c r="GU24" s="446">
        <f ca="1">IF(ผลการเรียน!$BS23=ลับ!$GU$5,1,0)</f>
        <v>0</v>
      </c>
      <c r="GV24" s="446">
        <f ca="1">IF(ผลการเรียน!$BS23=ลับ!$GV$5,1,0)</f>
        <v>0</v>
      </c>
      <c r="GW24" s="446">
        <f ca="1">IF(ผลการเรียน!$BS23=ลับ!$GW$5,1,0)</f>
        <v>0</v>
      </c>
      <c r="GX24" s="446">
        <f ca="1">IF(ผลการเรียน!$BS23=ลับ!$GX$5,1,0)</f>
        <v>0</v>
      </c>
      <c r="GY24" s="446">
        <f ca="1">IF(ผลการเรียน!$BJ23=ลับ!$GY$5,1,0)</f>
        <v>0</v>
      </c>
      <c r="GZ24" s="446">
        <f ca="1">IF(ผลการเรียน!$BJ23=ลับ!$GZ$5,1,0)</f>
        <v>0</v>
      </c>
      <c r="HA24" s="446">
        <f ca="1">IF(ผลการเรียน!$BJ23=ลับ!$HA$5,1,0)</f>
        <v>0</v>
      </c>
      <c r="HB24" s="446">
        <f ca="1">IF(ผลการเรียน!$BJ23=ลับ!$HB$5,1,0)</f>
        <v>0</v>
      </c>
      <c r="HC24" s="21">
        <f>IF(สรุปคะแนน!$Q24=3,1,0)</f>
        <v>0</v>
      </c>
      <c r="HD24" s="21">
        <f>IF(สรุปคะแนน!$Q24=2,1,0)</f>
        <v>0</v>
      </c>
      <c r="HE24" s="21">
        <f>IF(สรุปคะแนน!$Q24=1,1,0)</f>
        <v>0</v>
      </c>
      <c r="HF24" s="21">
        <f>IF(สรุปคะแนน!$Q24=0,1,0)</f>
        <v>1</v>
      </c>
      <c r="HG24" s="50"/>
      <c r="HH24" s="50"/>
      <c r="HI24" s="50"/>
      <c r="HJ24" s="50"/>
      <c r="HK24" s="50"/>
      <c r="HL24" s="50"/>
      <c r="HM24" s="50"/>
      <c r="HN24" s="50"/>
    </row>
    <row r="25" spans="1:222" ht="21">
      <c r="A25" s="28">
        <v>20</v>
      </c>
      <c r="B25" s="63">
        <f>IF(ลับ!B$3=0,0,IF(เวลาเรียน!G25="/",ลับ!B$3,0))</f>
        <v>0</v>
      </c>
      <c r="C25" s="63">
        <f>IF(ลับ!C$3=0,0,IF(เวลาเรียน!H25="/",ลับ!C$3,0))</f>
        <v>0</v>
      </c>
      <c r="D25" s="63">
        <f>IF(ลับ!D$3=0,0,IF(เวลาเรียน!I25="/",ลับ!D$3,0))</f>
        <v>0</v>
      </c>
      <c r="E25" s="63">
        <f>IF(ลับ!E$3=0,0,IF(เวลาเรียน!J25="/",ลับ!E$3,0))</f>
        <v>0</v>
      </c>
      <c r="F25" s="63">
        <f>IF(ลับ!F$3=0,0,IF(เวลาเรียน!K25="/",ลับ!F$3,0))</f>
        <v>0</v>
      </c>
      <c r="G25" s="63">
        <f>IF(ลับ!G$3=0,0,IF(เวลาเรียน!L25="/",ลับ!G$3,0))</f>
        <v>0</v>
      </c>
      <c r="H25" s="63">
        <f>IF(ลับ!H$3=0,0,IF(เวลาเรียน!M25="/",ลับ!H$3,0))</f>
        <v>0</v>
      </c>
      <c r="I25" s="63">
        <f>IF(ลับ!I$3=0,0,IF(เวลาเรียน!N25="/",ลับ!I$3,0))</f>
        <v>0</v>
      </c>
      <c r="J25" s="63">
        <f>IF(ลับ!J$3=0,0,IF(เวลาเรียน!O25="/",ลับ!J$3,0))</f>
        <v>0</v>
      </c>
      <c r="K25" s="63">
        <f>IF(ลับ!K$3=0,0,IF(เวลาเรียน!P25="/",ลับ!K$3,0))</f>
        <v>0</v>
      </c>
      <c r="L25" s="63">
        <f>IF(ลับ!L$3=0,0,IF(เวลาเรียน!Q25="/",ลับ!L$3,0))</f>
        <v>0</v>
      </c>
      <c r="M25" s="63">
        <f>IF(ลับ!M$3=0,0,IF(เวลาเรียน!R25="/",ลับ!M$3,0))</f>
        <v>0</v>
      </c>
      <c r="N25" s="63">
        <f>IF(ลับ!N$3=0,0,IF(เวลาเรียน!S25="/",ลับ!N$3,0))</f>
        <v>0</v>
      </c>
      <c r="O25" s="63">
        <f>IF(ลับ!O$3=0,0,IF(เวลาเรียน!T25="/",ลับ!O$3,0))</f>
        <v>0</v>
      </c>
      <c r="P25" s="63">
        <f>IF(ลับ!P$3=0,0,IF(เวลาเรียน!U25="/",ลับ!P$3,0))</f>
        <v>0</v>
      </c>
      <c r="Q25" s="63">
        <f>IF(ลับ!Q$3=0,0,IF(เวลาเรียน!V25="/",ลับ!Q$3,0))</f>
        <v>0</v>
      </c>
      <c r="R25" s="63">
        <f>IF(ลับ!R$3=0,0,IF(เวลาเรียน!W25="/",ลับ!R$3,0))</f>
        <v>0</v>
      </c>
      <c r="S25" s="63">
        <f>IF(ลับ!S$3=0,0,IF(เวลาเรียน!X25="/",ลับ!S$3,0))</f>
        <v>0</v>
      </c>
      <c r="T25" s="63">
        <f>IF(ลับ!T$3=0,0,IF(เวลาเรียน!Y25="/",ลับ!T$3,0))</f>
        <v>0</v>
      </c>
      <c r="U25" s="63">
        <f>IF(ลับ!U$3=0,0,IF(เวลาเรียน!Z25="/",ลับ!U$3,0))</f>
        <v>0</v>
      </c>
      <c r="V25" s="63">
        <f>IF(ลับ!V$3=0,0,IF(เวลาเรียน!AA25="/",ลับ!V$3,0))</f>
        <v>0</v>
      </c>
      <c r="W25" s="63">
        <f>IF(ลับ!W$3=0,0,IF(เวลาเรียน!AB25="/",ลับ!W$3,0))</f>
        <v>0</v>
      </c>
      <c r="X25" s="63">
        <f>IF(ลับ!X$3=0,0,IF(เวลาเรียน!AC25="/",ลับ!X$3,0))</f>
        <v>0</v>
      </c>
      <c r="Y25" s="63">
        <f>IF(ลับ!Y$3=0,0,IF(เวลาเรียน!AD25="/",ลับ!Y$3,0))</f>
        <v>0</v>
      </c>
      <c r="Z25" s="724">
        <f>IF(ลับ!Z$3=0,0,IF(เวลาเรียน!AE25="/",ลับ!Z$3,0))</f>
        <v>0</v>
      </c>
      <c r="AA25" s="63">
        <f>IF(ลับ!AA$3=0,0,IF(เวลาเรียน!AH25="/",ลับ!AA$3,0))</f>
        <v>0</v>
      </c>
      <c r="AB25" s="63">
        <f>IF(ลับ!AB$3=0,0,IF(เวลาเรียน!AI25="/",ลับ!AB$3,0))</f>
        <v>0</v>
      </c>
      <c r="AC25" s="63">
        <f>IF(ลับ!AC$3=0,0,IF(เวลาเรียน!AJ25="/",ลับ!AC$3,0))</f>
        <v>0</v>
      </c>
      <c r="AD25" s="63">
        <f>IF(ลับ!AD$3=0,0,IF(เวลาเรียน!AK25="/",ลับ!AD$3,0))</f>
        <v>0</v>
      </c>
      <c r="AE25" s="63">
        <f>IF(ลับ!AE$3=0,0,IF(เวลาเรียน!AL25="/",ลับ!AE$3,0))</f>
        <v>0</v>
      </c>
      <c r="AF25" s="63">
        <f>IF(ลับ!AF$3=0,0,IF(เวลาเรียน!AM25="/",ลับ!AF$3,0))</f>
        <v>0</v>
      </c>
      <c r="AG25" s="63">
        <f>IF(ลับ!AG$3=0,0,IF(เวลาเรียน!AN25="/",ลับ!AG$3,0))</f>
        <v>0</v>
      </c>
      <c r="AH25" s="63">
        <f>IF(ลับ!AH$3=0,0,IF(เวลาเรียน!AO25="/",ลับ!AH$3,0))</f>
        <v>0</v>
      </c>
      <c r="AI25" s="63">
        <f>IF(ลับ!AI$3=0,0,IF(เวลาเรียน!AP25="/",ลับ!AI$3,0))</f>
        <v>0</v>
      </c>
      <c r="AJ25" s="63">
        <f>IF(ลับ!AJ$3=0,0,IF(เวลาเรียน!AQ25="/",ลับ!AJ$3,0))</f>
        <v>0</v>
      </c>
      <c r="AK25" s="63">
        <f>IF(ลับ!AK$3=0,0,IF(เวลาเรียน!AR25="/",ลับ!AK$3,0))</f>
        <v>0</v>
      </c>
      <c r="AL25" s="63">
        <f>IF(ลับ!AL$3=0,0,IF(เวลาเรียน!AS25="/",ลับ!AL$3,0))</f>
        <v>0</v>
      </c>
      <c r="AM25" s="63">
        <f>IF(ลับ!AM$3=0,0,IF(เวลาเรียน!AT25="/",ลับ!AM$3,0))</f>
        <v>0</v>
      </c>
      <c r="AN25" s="63">
        <f>IF(ลับ!AN$3=0,0,IF(เวลาเรียน!AU25="/",ลับ!AN$3,0))</f>
        <v>0</v>
      </c>
      <c r="AO25" s="63">
        <f>IF(ลับ!AO$3=0,0,IF(เวลาเรียน!AV25="/",ลับ!AO$3,0))</f>
        <v>0</v>
      </c>
      <c r="AP25" s="63">
        <f>IF(ลับ!AP$3=0,0,IF(เวลาเรียน!AW25="/",ลับ!AP$3,0))</f>
        <v>0</v>
      </c>
      <c r="AQ25" s="63">
        <f>IF(ลับ!AQ$3=0,0,IF(เวลาเรียน!AX25="/",ลับ!AQ$3,0))</f>
        <v>0</v>
      </c>
      <c r="AR25" s="63">
        <f>IF(ลับ!AR$3=0,0,IF(เวลาเรียน!AY25="/",ลับ!AR$3,0))</f>
        <v>0</v>
      </c>
      <c r="AS25" s="63">
        <f>IF(ลับ!AS$3=0,0,IF(เวลาเรียน!AZ25="/",ลับ!AS$3,0))</f>
        <v>0</v>
      </c>
      <c r="AT25" s="63">
        <f>IF(ลับ!AT$3=0,0,IF(เวลาเรียน!BA25="/",ลับ!AT$3,0))</f>
        <v>0</v>
      </c>
      <c r="AU25" s="63">
        <f>IF(ลับ!AU$3=0,0,IF(เวลาเรียน!BB25="/",ลับ!AU$3,0))</f>
        <v>0</v>
      </c>
      <c r="AV25" s="63">
        <f>IF(ลับ!AV$3=0,0,IF(เวลาเรียน!BC25="/",ลับ!AV$3,0))</f>
        <v>0</v>
      </c>
      <c r="AW25" s="63">
        <f>IF(ลับ!AW$3=0,0,IF(เวลาเรียน!BD25="/",ลับ!AW$3,0))</f>
        <v>0</v>
      </c>
      <c r="AX25" s="63">
        <f>IF(ลับ!AX$3=0,0,IF(เวลาเรียน!BE25="/",ลับ!AX$3,0))</f>
        <v>0</v>
      </c>
      <c r="AY25" s="63">
        <f>IF(ลับ!AY$3=0,0,IF(เวลาเรียน!BF25="/",ลับ!AY$3,0))</f>
        <v>0</v>
      </c>
      <c r="AZ25" s="63">
        <f>IF(ลับ!AZ$3=0,0,IF(เวลาเรียน!BG25="/",ลับ!AZ$3,0))</f>
        <v>0</v>
      </c>
      <c r="BA25" s="63">
        <f>IF(ลับ!BA$3=0,0,IF(เวลาเรียน!BH25="/",ลับ!BA$3,0))</f>
        <v>0</v>
      </c>
      <c r="BB25" s="63">
        <f>IF(ลับ!BB$3=0,0,IF(เวลาเรียน!BI25="/",ลับ!BB$3,0))</f>
        <v>0</v>
      </c>
      <c r="BC25" s="63">
        <f>IF(ลับ!BC$3=0,0,IF(เวลาเรียน!BJ25="/",ลับ!BC$3,0))</f>
        <v>0</v>
      </c>
      <c r="BD25" s="63">
        <f>IF(ลับ!BD$3=0,0,IF(เวลาเรียน!BK25="/",ลับ!BD$3,0))</f>
        <v>0</v>
      </c>
      <c r="BE25" s="63">
        <f>IF(ลับ!BE$3=0,0,IF(เวลาเรียน!BL25="/",ลับ!BE$3,0))</f>
        <v>0</v>
      </c>
      <c r="BF25" s="63">
        <f>IF(ลับ!BF$3=0,0,IF(เวลาเรียน!BM25="/",ลับ!BF$3,0))</f>
        <v>0</v>
      </c>
      <c r="BG25" s="63">
        <f>IF(ลับ!BG$3=0,0,IF(เวลาเรียน!BN25="/",ลับ!BG$3,0))</f>
        <v>0</v>
      </c>
      <c r="BH25" s="63">
        <f>IF(ลับ!BH$3=0,0,IF(เวลาเรียน!BO25="/",ลับ!BH$3,0))</f>
        <v>0</v>
      </c>
      <c r="BI25" s="63">
        <f>IF(ลับ!BI$3=0,0,IF(เวลาเรียน!BP25="/",ลับ!BI$3,0))</f>
        <v>0</v>
      </c>
      <c r="BJ25" s="63">
        <f>IF(ลับ!BJ$3=0,0,IF(เวลาเรียน!BQ25="/",ลับ!BJ$3,0))</f>
        <v>0</v>
      </c>
      <c r="BK25" s="63">
        <f>IF(ลับ!BK$3=0,0,IF(เวลาเรียน!BR25="/",ลับ!BK$3,0))</f>
        <v>0</v>
      </c>
      <c r="BL25" s="63">
        <f>IF(ลับ!BL$3=0,0,IF(เวลาเรียน!BS25="/",ลับ!BL$3,0))</f>
        <v>0</v>
      </c>
      <c r="BM25" s="63">
        <f>IF(ลับ!BM$3=0,0,IF(เวลาเรียน!BT25="/",ลับ!BM$3,0))</f>
        <v>0</v>
      </c>
      <c r="BN25" s="63">
        <f>IF(ลับ!BN$3=0,0,IF(เวลาเรียน!BU25="/",ลับ!BN$3,0))</f>
        <v>0</v>
      </c>
      <c r="BO25" s="63">
        <f>IF(ลับ!BO$3=0,0,IF(เวลาเรียน!BV25="/",ลับ!BO$3,0))</f>
        <v>0</v>
      </c>
      <c r="BP25" s="63">
        <f>IF(ลับ!BP$3=0,0,IF(เวลาเรียน!BW25="/",ลับ!BP$3,0))</f>
        <v>0</v>
      </c>
      <c r="BQ25" s="63">
        <f>IF(ลับ!BQ$3=0,0,IF(เวลาเรียน!BX25="/",ลับ!BQ$3,0))</f>
        <v>0</v>
      </c>
      <c r="BR25" s="63">
        <f>IF(ลับ!BR$3=0,0,IF(เวลาเรียน!BY25="/",ลับ!BR$3,0))</f>
        <v>0</v>
      </c>
      <c r="BS25" s="724">
        <f>IF(ลับ!BS$3=0,0,IF(เวลาเรียน!BZ25="/",ลับ!BS$3,0))</f>
        <v>0</v>
      </c>
      <c r="BT25" s="63">
        <f>IF(ลับ!BT$3=0,0,IF(เวลาเรียน!CB25="/",ลับ!BT$3,0))</f>
        <v>0</v>
      </c>
      <c r="BU25" s="63">
        <f>IF(ลับ!BU$3=0,0,IF(เวลาเรียน!CC25="/",ลับ!BU$3,0))</f>
        <v>0</v>
      </c>
      <c r="BV25" s="63">
        <f>IF(ลับ!BV$3=0,0,IF(เวลาเรียน!CD25="/",ลับ!BV$3,0))</f>
        <v>0</v>
      </c>
      <c r="BW25" s="63">
        <f>IF(ลับ!BW$3=0,0,IF(เวลาเรียน!CE25="/",ลับ!BW$3,0))</f>
        <v>0</v>
      </c>
      <c r="BX25" s="63">
        <f>IF(ลับ!BX$3=0,0,IF(เวลาเรียน!CF25="/",ลับ!BX$3,0))</f>
        <v>0</v>
      </c>
      <c r="BY25" s="63">
        <f>IF(ลับ!BY$3=0,0,IF(เวลาเรียน!CG25="/",ลับ!BY$3,0))</f>
        <v>0</v>
      </c>
      <c r="BZ25" s="63">
        <f>IF(ลับ!BZ$3=0,0,IF(เวลาเรียน!CH25="/",ลับ!BZ$3,0))</f>
        <v>0</v>
      </c>
      <c r="CA25" s="63">
        <f>IF(ลับ!CA$3=0,0,IF(เวลาเรียน!CI25="/",ลับ!CA$3,0))</f>
        <v>0</v>
      </c>
      <c r="CB25" s="63">
        <f>IF(ลับ!CB$3=0,0,IF(เวลาเรียน!CJ25="/",ลับ!CB$3,0))</f>
        <v>0</v>
      </c>
      <c r="CC25" s="63">
        <f>IF(ลับ!CC$3=0,0,IF(เวลาเรียน!CK25="/",ลับ!CC$3,0))</f>
        <v>0</v>
      </c>
      <c r="CD25" s="63">
        <f>IF(ลับ!CD$3=0,0,IF(เวลาเรียน!CL25="/",ลับ!CD$3,0))</f>
        <v>0</v>
      </c>
      <c r="CE25" s="63">
        <f>IF(ลับ!CE$3=0,0,IF(เวลาเรียน!CM25="/",ลับ!CE$3,0))</f>
        <v>0</v>
      </c>
      <c r="CF25" s="63">
        <f>IF(ลับ!CF$3=0,0,IF(เวลาเรียน!CN25="/",ลับ!CF$3,0))</f>
        <v>0</v>
      </c>
      <c r="CG25" s="63">
        <f>IF(ลับ!CG$3=0,0,IF(เวลาเรียน!CO25="/",ลับ!CG$3,0))</f>
        <v>0</v>
      </c>
      <c r="CH25" s="63">
        <f>IF(ลับ!CH$3=0,0,IF(เวลาเรียน!CP25="/",ลับ!CH$3,0))</f>
        <v>0</v>
      </c>
      <c r="CI25" s="63">
        <f>IF(ลับ!CI$3=0,0,IF(เวลาเรียน!CQ25="/",ลับ!CI$3,0))</f>
        <v>0</v>
      </c>
      <c r="CJ25" s="63">
        <f>IF(ลับ!CJ$3=0,0,IF(เวลาเรียน!CR25="/",ลับ!CJ$3,0))</f>
        <v>0</v>
      </c>
      <c r="CK25" s="63">
        <f>IF(ลับ!CK$3=0,0,IF(เวลาเรียน!CS25="/",ลับ!CK$3,0))</f>
        <v>0</v>
      </c>
      <c r="CL25" s="63">
        <f>IF(ลับ!CL$3=0,0,IF(เวลาเรียน!CT25="/",ลับ!CL$3,0))</f>
        <v>0</v>
      </c>
      <c r="CM25" s="63">
        <f>IF(ลับ!CM$3=0,0,IF(เวลาเรียน!CU25="/",ลับ!CM$3,0))</f>
        <v>0</v>
      </c>
      <c r="CN25" s="63">
        <f>IF(ลับ!CN$3=0,0,IF(เวลาเรียน!CV25="/",ลับ!CN$3,0))</f>
        <v>0</v>
      </c>
      <c r="CO25" s="63">
        <f>IF(ลับ!CO$3=0,0,IF(เวลาเรียน!CW25="/",ลับ!CO$3,0))</f>
        <v>0</v>
      </c>
      <c r="CP25" s="63">
        <f>IF(ลับ!CP$3=0,0,IF(เวลาเรียน!CX25="/",ลับ!CP$3,0))</f>
        <v>0</v>
      </c>
      <c r="CQ25" s="63">
        <f>IF(ลับ!CQ$3=0,0,IF(เวลาเรียน!CY25="/",ลับ!CQ$3,0))</f>
        <v>0</v>
      </c>
      <c r="CR25" s="63">
        <f>IF(ลับ!CR$3=0,0,IF(เวลาเรียน!CZ25="/",ลับ!CR$3,0))</f>
        <v>0</v>
      </c>
      <c r="CS25" s="63">
        <f>IF(ลับ!CS$3=0,0,IF(เวลาเรียน!DA25="/",ลับ!CS$3,0))</f>
        <v>0</v>
      </c>
      <c r="CT25" s="63">
        <f>IF(ลับ!CT$3=0,0,IF(เวลาเรียน!DB25="/",ลับ!CT$3,0))</f>
        <v>0</v>
      </c>
      <c r="CU25" s="63">
        <f>IF(ลับ!CU$3=0,0,IF(เวลาเรียน!DC25="/",ลับ!CU$3,0))</f>
        <v>0</v>
      </c>
      <c r="CV25" s="63">
        <f>IF(ลับ!CV$3=0,0,IF(เวลาเรียน!DD25="/",ลับ!CV$3,0))</f>
        <v>0</v>
      </c>
      <c r="CW25" s="64">
        <f>IF(ลับ!CW$3=0,0,IF(เวลาเรียน!DE25="/",ลับ!CW$3,0))</f>
        <v>0</v>
      </c>
      <c r="CX25" s="84">
        <f t="shared" si="11"/>
        <v>0</v>
      </c>
      <c r="CZ25" s="15">
        <v>20</v>
      </c>
      <c r="DA25" s="15">
        <f>IF(ตัวชี้วัด!C25="ร",ตัวชี้วัด!C25,IF(ตัวชี้วัด!F25="ร",ตัวชี้วัด!F25,IF(ตัวชี้วัด!I25="ร",ตัวชี้วัด!I25,IF(ตัวชี้วัด!L25="ร",ตัวชี้วัด!L25,IF(ตัวชี้วัด!O25="ร",ตัวชี้วัด!O25,IF(ตัวชี้วัด!S25="ร",ตัวชี้วัด!S25,IF(ตัวชี้วัด!V25="ร",ตัวชี้วัด!V25,SUM(ตัวชี้วัด!C25,ตัวชี้วัด!F25,ตัวชี้วัด!I25,ตัวชี้วัด!L25,ตัวชี้วัด!O25,ตัวชี้วัด!S25,ตัวชี้วัด!V25))))))))</f>
        <v>0</v>
      </c>
      <c r="DB25" s="15">
        <f>IF(ตัวชี้วัด!Y25="ร",ตัวชี้วัด!Y25,IF(ตัวชี้วัด!AB25="ร",ตัวชี้วัด!AB25,IF(ตัวชี้วัด!AE25="ร",ตัวชี้วัด!AE25,IF(ตัวชี้วัด!AK25="ร",ตัวชี้วัด!AK25,IF(ตัวชี้วัด!AN25="ร",ตัวชี้วัด!AN25,IF(ตัวชี้วัด!AQ25="ร",ตัวชี้วัด!AQ25,IF(ตัวชี้วัด!AT25="ร",ตัวชี้วัด!AT25,SUM(ตัวชี้วัด!Y25,ตัวชี้วัด!AB25,ตัวชี้วัด!AE25,ตัวชี้วัด!AK25,ตัวชี้วัด!AN25,ตัวชี้วัด!AQ25,ตัวชี้วัด!AT25))))))))</f>
        <v>0</v>
      </c>
      <c r="DC25" s="15">
        <f>IF(ตัวชี้วัด!AW25="ร",ตัวชี้วัด!AW25,IF(ตัวชี้วัด!BA25="ร",ตัวชี้วัด!BA25,IF(ตัวชี้วัด!BD25="ร",ตัวชี้วัด!BD25,IF(ตัวชี้วัด!BG25="ร",ตัวชี้วัด!BG25,IF(ตัวชี้วัด!BJ25="ร",ตัวชี้วัด!BJ25,IF(ตัวชี้วัด!BM25="ร",ตัวชี้วัด!BM25,IF(ตัวชี้วัด!BS25="ร",ตัวชี้วัด!BS25,SUM(ตัวชี้วัด!AW25,ตัวชี้วัด!BA25,ตัวชี้วัด!BD25,ตัวชี้วัด!BG25,ตัวชี้วัด!BJ25,ตัวชี้วัด!BM25,ตัวชี้วัด!BS25))))))))</f>
        <v>0</v>
      </c>
      <c r="DD25" s="15">
        <f>IF(ตัวชี้วัด!BV25="ร",ตัวชี้วัด!BV25,IF(ตัวชี้วัด!BY25="ร",ตัวชี้วัด!BY25,IF(ตัวชี้วัด!CB25="ร",ตัวชี้วัด!CB25,IF(ตัวชี้วัด!CE25="ร",ตัวชี้วัด!CE25,IF(ตัวชี้วัด!CI25="ร",ตัวชี้วัด!CI25,IF(ตัวชี้วัด!CL25="ร",ตัวชี้วัด!CL25,IF(ตัวชี้วัด!CO25="ร",ตัวชี้วัด!CO25,SUM(ตัวชี้วัด!BV25,ตัวชี้วัด!BY25,ตัวชี้วัด!CB25,ตัวชี้วัด!CE25,ตัวชี้วัด!CI25,ตัวชี้วัด!CL25,ตัวชี้วัด!CO25))))))))</f>
        <v>0</v>
      </c>
      <c r="DE25" s="15">
        <f>IF(ตัวชี้วัด!CR25="ร",ตัวชี้วัด!CR25,IF(ตัวชี้วัด!CU25="ร",ตัวชี้วัด!CU25,IF(ตัวชี้วัด!DA25="ร",ตัวชี้วัด!DA25,IF(ตัวชี้วัด!DD25="ร",ตัวชี้วัด!DD25,IF(ตัวชี้วัด!DG25="ร",ตัวชี้วัด!DG25,IF(ตัวชี้วัด!DJ25="ร",ตัวชี้วัด!DJ25,IF(ตัวชี้วัด!DM25="ร",ตัวชี้วัด!DM25,SUM(ตัวชี้วัด!CR25,ตัวชี้วัด!CU25,ตัวชี้วัด!DA25,ตัวชี้วัด!DD25,ตัวชี้วัด!DG25,ตัวชี้วัด!DJ25,ตัวชี้วัด!DM25))))))))</f>
        <v>0</v>
      </c>
      <c r="DF25" s="15">
        <f>IF(ตัวชี้วัด!DQ25="ร",ตัวชี้วัด!DQ25,IF(ตัวชี้วัด!DT25="ร",ตัวชี้วัด!DT25,IF(ตัวชี้วัด!DW25="ร",ตัวชี้วัด!DW25,IF(ตัวชี้วัด!DZ25="ร",ตัวชี้วัด!DZ25,SUM(ตัวชี้วัด!DQ25,ตัวชี้วัด!DT25,ตัวชี้วัด!DW25,ตัวชี้วัด!DZ25)))))</f>
        <v>0</v>
      </c>
      <c r="DG25" s="83">
        <f t="shared" si="12"/>
        <v>0</v>
      </c>
      <c r="DH25" s="50"/>
      <c r="DI25" s="15">
        <f>IF(ตัวชี้วัด!D25="/",1,0)</f>
        <v>0</v>
      </c>
      <c r="DJ25" s="15">
        <f>IF(ตัวชี้วัด!G25="/",1,0)</f>
        <v>0</v>
      </c>
      <c r="DK25" s="15">
        <f>IF(ตัวชี้วัด!J25="/",1,0)</f>
        <v>0</v>
      </c>
      <c r="DL25" s="15">
        <f>IF(ตัวชี้วัด!M25="/",1,0)</f>
        <v>0</v>
      </c>
      <c r="DM25" s="15">
        <f>IF(ตัวชี้วัด!P25="/",1,0)</f>
        <v>0</v>
      </c>
      <c r="DN25" s="15">
        <f>IF(ตัวชี้วัด!T25="/",1,0)</f>
        <v>0</v>
      </c>
      <c r="DO25" s="15">
        <f>IF(ตัวชี้วัด!W25="/",1,0)</f>
        <v>0</v>
      </c>
      <c r="DP25" s="15">
        <f>IF(ตัวชี้วัด!Z25="/",1,0)</f>
        <v>0</v>
      </c>
      <c r="DQ25" s="15">
        <f>IF(ตัวชี้วัด!AC25="/",1,0)</f>
        <v>0</v>
      </c>
      <c r="DR25" s="15">
        <f>IF(ตัวชี้วัด!AF25="/",1,0)</f>
        <v>0</v>
      </c>
      <c r="DS25" s="15">
        <f>IF(ตัวชี้วัด!AL25="/",1,0)</f>
        <v>0</v>
      </c>
      <c r="DT25" s="15">
        <f>IF(ตัวชี้วัด!AO25="/",1,0)</f>
        <v>0</v>
      </c>
      <c r="DU25" s="15">
        <f>IF(ตัวชี้วัด!AR25="/",1,0)</f>
        <v>0</v>
      </c>
      <c r="DV25" s="15">
        <f>IF(ตัวชี้วัด!AU25="/",1,0)</f>
        <v>0</v>
      </c>
      <c r="DW25" s="15">
        <f>IF(ตัวชี้วัด!AX25="/",1,0)</f>
        <v>0</v>
      </c>
      <c r="DX25" s="15">
        <f>IF(ตัวชี้วัด!BB25="/",1,0)</f>
        <v>0</v>
      </c>
      <c r="DY25" s="15">
        <f>IF(ตัวชี้วัด!BE25="/",1,0)</f>
        <v>0</v>
      </c>
      <c r="DZ25" s="15">
        <f>IF(ตัวชี้วัด!BH25="/",1,0)</f>
        <v>0</v>
      </c>
      <c r="EA25" s="15">
        <f>IF(ตัวชี้วัด!BK25="/",1,0)</f>
        <v>0</v>
      </c>
      <c r="EB25" s="15">
        <f>IF(ตัวชี้วัด!BN25="/",1,0)</f>
        <v>0</v>
      </c>
      <c r="EC25" s="15">
        <f>IF(ตัวชี้วัด!BT25="/",1,0)</f>
        <v>0</v>
      </c>
      <c r="ED25" s="15">
        <f>IF(ตัวชี้วัด!BW25="/",1,0)</f>
        <v>0</v>
      </c>
      <c r="EE25" s="15">
        <f>IF(ตัวชี้วัด!BZ25="/",1,0)</f>
        <v>0</v>
      </c>
      <c r="EF25" s="15">
        <f>IF(ตัวชี้วัด!CC25="/",1,0)</f>
        <v>0</v>
      </c>
      <c r="EG25" s="15">
        <f>IF(ตัวชี้วัด!CF25="/",1,0)</f>
        <v>0</v>
      </c>
      <c r="EH25" s="15">
        <f>IF(ตัวชี้วัด!CJ25="/",1,0)</f>
        <v>0</v>
      </c>
      <c r="EI25" s="15">
        <f>IF(ตัวชี้วัด!CM25="/",1,0)</f>
        <v>0</v>
      </c>
      <c r="EJ25" s="15">
        <f>IF(ตัวชี้วัด!CP25="/",1,0)</f>
        <v>0</v>
      </c>
      <c r="EK25" s="15">
        <f>IF(ตัวชี้วัด!CS25="/",1,0)</f>
        <v>0</v>
      </c>
      <c r="EL25" s="15">
        <f>IF(ตัวชี้วัด!CV25="/",1,0)</f>
        <v>0</v>
      </c>
      <c r="EM25" s="15">
        <f>IF(ตัวชี้วัด!DB25="/",1,0)</f>
        <v>0</v>
      </c>
      <c r="EN25" s="15">
        <f>IF(ตัวชี้วัด!DE25="/",1,0)</f>
        <v>0</v>
      </c>
      <c r="EO25" s="15">
        <f>IF(ตัวชี้วัด!DH25="/",1,0)</f>
        <v>0</v>
      </c>
      <c r="EP25" s="15">
        <f>IF(ตัวชี้วัด!DK25="/",1,0)</f>
        <v>0</v>
      </c>
      <c r="EQ25" s="15">
        <f>IF(ตัวชี้วัด!DN25="/",1,0)</f>
        <v>0</v>
      </c>
      <c r="ER25" s="15">
        <f>IF(ตัวชี้วัด!DR25="/",1,0)</f>
        <v>0</v>
      </c>
      <c r="ES25" s="15">
        <f>IF(ตัวชี้วัด!DU25="/",1,0)</f>
        <v>0</v>
      </c>
      <c r="ET25" s="15">
        <f>IF(ตัวชี้วัด!DX25="/",1,0)</f>
        <v>0</v>
      </c>
      <c r="EU25" s="15">
        <f>IF(ตัวชี้วัด!EA25="/",1,0)</f>
        <v>0</v>
      </c>
      <c r="EV25" s="83">
        <f t="shared" si="3"/>
        <v>0</v>
      </c>
      <c r="EX25" s="15">
        <v>20</v>
      </c>
      <c r="EY25" s="15">
        <f>IF(คุณลักษณะ!B25&gt;1,2,IF(คุณลักษณะ!B25=1,1,0))</f>
        <v>0</v>
      </c>
      <c r="EZ25" s="15">
        <f>IF(คุณลักษณะ!C25&gt;1,2,IF(คุณลักษณะ!C25=1,1,0))</f>
        <v>0</v>
      </c>
      <c r="FA25" s="15">
        <f>IF(คุณลักษณะ!D25&gt;1,2,IF(คุณลักษณะ!D25=1,1,0))</f>
        <v>0</v>
      </c>
      <c r="FB25" s="15">
        <f>IF(คุณลักษณะ!E25&gt;1,2,IF(คุณลักษณะ!E25=1,1,0))</f>
        <v>0</v>
      </c>
      <c r="FC25" s="83">
        <f t="shared" si="4"/>
        <v>0</v>
      </c>
      <c r="FD25" s="15">
        <f>IF(คุณลักษณะ!G25&gt;1,2,IF(คุณลักษณะ!G25=1,1,0))</f>
        <v>0</v>
      </c>
      <c r="FE25" s="15">
        <f>IF(คุณลักษณะ!H25&gt;1,2,IF(คุณลักษณะ!H25=1,1,0))</f>
        <v>0</v>
      </c>
      <c r="FF25" s="83">
        <f t="shared" si="5"/>
        <v>0</v>
      </c>
      <c r="FG25" s="15">
        <f>IF(คุณลักษณะ!O25&gt;1,2,IF(คุณลักษณะ!O25=1,1,0))</f>
        <v>0</v>
      </c>
      <c r="FH25" s="15">
        <f>IF(คุณลักษณะ!P25&gt;1,2,IF(คุณลักษณะ!P25=1,1,0))</f>
        <v>0</v>
      </c>
      <c r="FI25" s="83">
        <f t="shared" si="6"/>
        <v>0</v>
      </c>
      <c r="FJ25" s="15">
        <f>IF(คุณลักษณะ!S25&gt;1,2,IF(คุณลักษณะ!S25=1,1,0))</f>
        <v>0</v>
      </c>
      <c r="FK25" s="15">
        <f>IF(คุณลักษณะ!T25&gt;1,2,IF(คุณลักษณะ!T25=1,1,0))</f>
        <v>0</v>
      </c>
      <c r="FL25" s="83">
        <f t="shared" si="7"/>
        <v>0</v>
      </c>
      <c r="FM25" s="15">
        <f>IF(คุณลักษณะ!V25&gt;1,2,IF(คุณลักษณะ!V25=1,1,0))</f>
        <v>0</v>
      </c>
      <c r="FN25" s="15">
        <f>IF(คุณลักษณะ!W25&gt;1,2,IF(คุณลักษณะ!W25=1,1,0))</f>
        <v>0</v>
      </c>
      <c r="FO25" s="83">
        <f t="shared" si="8"/>
        <v>0</v>
      </c>
      <c r="FP25" s="15">
        <f>IF(คุณลักษณะ!Y25&gt;1,2,IF(คุณลักษณะ!Y25=1,1,0))</f>
        <v>0</v>
      </c>
      <c r="FQ25" s="15">
        <f>IF(คุณลักษณะ!AC25&gt;1,2,IF(คุณลักษณะ!AC25=1,1,0))</f>
        <v>0</v>
      </c>
      <c r="FR25" s="15">
        <f>IF(คุณลักษณะ!AD25&gt;1,2,IF(คุณลักษณะ!AD25=1,1,0))</f>
        <v>0</v>
      </c>
      <c r="FS25" s="83">
        <f t="shared" si="9"/>
        <v>0</v>
      </c>
      <c r="FT25" s="15">
        <f>IF(คุณลักษณะ!AF25&gt;1,2,IF(คุณลักษณะ!AF25=1,1,0))</f>
        <v>0</v>
      </c>
      <c r="FU25" s="15">
        <f>IF(คุณลักษณะ!AG25&gt;1,2,IF(คุณลักษณะ!AG25=1,1,0))</f>
        <v>0</v>
      </c>
      <c r="FV25" s="83">
        <f t="shared" si="10"/>
        <v>0</v>
      </c>
      <c r="FW25" s="50"/>
      <c r="FX25" s="15">
        <f>IF(คุณลักษณะ!F25&gt;1,2,IF(คุณลักษณะ!F25=1,1,0))</f>
        <v>0</v>
      </c>
      <c r="FY25" s="15">
        <f>IF(คุณลักษณะ!I25&gt;1,2,IF(คุณลักษณะ!I25=1,1,0))</f>
        <v>0</v>
      </c>
      <c r="FZ25" s="15">
        <f>IF(คุณลักษณะ!N25&gt;1,2,IF(คุณลักษณะ!N25=1,1,0))</f>
        <v>0</v>
      </c>
      <c r="GA25" s="15">
        <f>IF(คุณลักษณะ!Q25&gt;1,2,IF(คุณลักษณะ!Q25=1,1,0))</f>
        <v>0</v>
      </c>
      <c r="GB25" s="15">
        <f>IF(คุณลักษณะ!U25&gt;1,2,IF(คุณลักษณะ!U25=1,1,0))</f>
        <v>0</v>
      </c>
      <c r="GC25" s="15">
        <f>IF(คุณลักษณะ!X25&gt;1,2,IF(คุณลักษณะ!X25=1,1,0))</f>
        <v>0</v>
      </c>
      <c r="GD25" s="15">
        <f>IF(คุณลักษณะ!AE25&gt;1,2,IF(คุณลักษณะ!AE25=1,1,0))</f>
        <v>0</v>
      </c>
      <c r="GE25" s="15">
        <f>IF(คุณลักษณะ!AH25&gt;1,2,IF(คุณลักษณะ!AH25=1,1,0))</f>
        <v>0</v>
      </c>
      <c r="GF25" s="87">
        <f t="shared" si="13"/>
        <v>0</v>
      </c>
      <c r="GG25" s="85">
        <f>IF(คุณลักษณะ!F25=0,0,IF(คุณลักษณะ!I25=0,0,IF(คุณลักษณะ!N25=0,0,IF(คุณลักษณะ!Q25=0,0,IF(คุณลักษณะ!U25=0,0,IF(คุณลักษณะ!X25=0,0,IF(คุณลักษณะ!AE25=0,0,IF(คุณลักษณะ!AH25=0,0,GF25))))))))</f>
        <v>0</v>
      </c>
      <c r="GI25" s="2">
        <v>20</v>
      </c>
      <c r="GJ25" s="21">
        <f>IF(เวลาเรียน!C25="",0,1)</f>
        <v>0</v>
      </c>
      <c r="GK25" s="446">
        <f>IF(ผลการเรียน!$BC24=$GK$5,1,0)</f>
        <v>0</v>
      </c>
      <c r="GL25" s="446">
        <f>IF(ผลการเรียน!$BC24=$GL$5,1,0)</f>
        <v>0</v>
      </c>
      <c r="GM25" s="446">
        <f>IF(ผลการเรียน!$BC24=$GM$5,1,0)</f>
        <v>0</v>
      </c>
      <c r="GN25" s="446">
        <f>IF(ผลการเรียน!$BC24=$GN$5,1,0)</f>
        <v>0</v>
      </c>
      <c r="GO25" s="446">
        <f>IF(ผลการเรียน!$BC24=$GO$5,1,0)</f>
        <v>0</v>
      </c>
      <c r="GP25" s="446">
        <f>IF(ผลการเรียน!$BC24=$GP$5,1,0)</f>
        <v>0</v>
      </c>
      <c r="GQ25" s="446">
        <f>IF(ผลการเรียน!$BC24=$GQ$5,1,0)</f>
        <v>0</v>
      </c>
      <c r="GR25" s="446">
        <f>IF(ผลการเรียน!$BC24=$GR$5,1,0)</f>
        <v>0</v>
      </c>
      <c r="GS25" s="446">
        <f>IF(ผลการเรียน!$BC24=$GS$5,1,0)</f>
        <v>0</v>
      </c>
      <c r="GT25" s="446">
        <f>IF(ผลการเรียน!$BC24=$GT$5,1,0)</f>
        <v>0</v>
      </c>
      <c r="GU25" s="446">
        <f ca="1">IF(ผลการเรียน!$BS24=ลับ!$GU$5,1,0)</f>
        <v>0</v>
      </c>
      <c r="GV25" s="446">
        <f ca="1">IF(ผลการเรียน!$BS24=ลับ!$GV$5,1,0)</f>
        <v>0</v>
      </c>
      <c r="GW25" s="446">
        <f ca="1">IF(ผลการเรียน!$BS24=ลับ!$GW$5,1,0)</f>
        <v>0</v>
      </c>
      <c r="GX25" s="446">
        <f ca="1">IF(ผลการเรียน!$BS24=ลับ!$GX$5,1,0)</f>
        <v>0</v>
      </c>
      <c r="GY25" s="446">
        <f ca="1">IF(ผลการเรียน!$BJ24=ลับ!$GY$5,1,0)</f>
        <v>0</v>
      </c>
      <c r="GZ25" s="446">
        <f ca="1">IF(ผลการเรียน!$BJ24=ลับ!$GZ$5,1,0)</f>
        <v>0</v>
      </c>
      <c r="HA25" s="446">
        <f ca="1">IF(ผลการเรียน!$BJ24=ลับ!$HA$5,1,0)</f>
        <v>0</v>
      </c>
      <c r="HB25" s="446">
        <f ca="1">IF(ผลการเรียน!$BJ24=ลับ!$HB$5,1,0)</f>
        <v>0</v>
      </c>
      <c r="HC25" s="21">
        <f>IF(สรุปคะแนน!$Q25=3,1,0)</f>
        <v>0</v>
      </c>
      <c r="HD25" s="21">
        <f>IF(สรุปคะแนน!$Q25=2,1,0)</f>
        <v>0</v>
      </c>
      <c r="HE25" s="21">
        <f>IF(สรุปคะแนน!$Q25=1,1,0)</f>
        <v>0</v>
      </c>
      <c r="HF25" s="21">
        <f>IF(สรุปคะแนน!$Q25=0,1,0)</f>
        <v>1</v>
      </c>
      <c r="HG25" s="50"/>
      <c r="HH25" s="50"/>
      <c r="HI25" s="50"/>
      <c r="HJ25" s="50"/>
      <c r="HK25" s="50"/>
      <c r="HL25" s="50"/>
      <c r="HM25" s="50"/>
      <c r="HN25" s="50"/>
    </row>
    <row r="26" spans="1:222" ht="21">
      <c r="A26" s="28">
        <v>21</v>
      </c>
      <c r="B26" s="63">
        <f>IF(ลับ!B$3=0,0,IF(เวลาเรียน!G26="/",ลับ!B$3,0))</f>
        <v>0</v>
      </c>
      <c r="C26" s="63">
        <f>IF(ลับ!C$3=0,0,IF(เวลาเรียน!H26="/",ลับ!C$3,0))</f>
        <v>0</v>
      </c>
      <c r="D26" s="63">
        <f>IF(ลับ!D$3=0,0,IF(เวลาเรียน!I26="/",ลับ!D$3,0))</f>
        <v>0</v>
      </c>
      <c r="E26" s="63">
        <f>IF(ลับ!E$3=0,0,IF(เวลาเรียน!J26="/",ลับ!E$3,0))</f>
        <v>0</v>
      </c>
      <c r="F26" s="63">
        <f>IF(ลับ!F$3=0,0,IF(เวลาเรียน!K26="/",ลับ!F$3,0))</f>
        <v>0</v>
      </c>
      <c r="G26" s="63">
        <f>IF(ลับ!G$3=0,0,IF(เวลาเรียน!L26="/",ลับ!G$3,0))</f>
        <v>0</v>
      </c>
      <c r="H26" s="63">
        <f>IF(ลับ!H$3=0,0,IF(เวลาเรียน!M26="/",ลับ!H$3,0))</f>
        <v>0</v>
      </c>
      <c r="I26" s="63">
        <f>IF(ลับ!I$3=0,0,IF(เวลาเรียน!N26="/",ลับ!I$3,0))</f>
        <v>0</v>
      </c>
      <c r="J26" s="63">
        <f>IF(ลับ!J$3=0,0,IF(เวลาเรียน!O26="/",ลับ!J$3,0))</f>
        <v>0</v>
      </c>
      <c r="K26" s="63">
        <f>IF(ลับ!K$3=0,0,IF(เวลาเรียน!P26="/",ลับ!K$3,0))</f>
        <v>0</v>
      </c>
      <c r="L26" s="63">
        <f>IF(ลับ!L$3=0,0,IF(เวลาเรียน!Q26="/",ลับ!L$3,0))</f>
        <v>0</v>
      </c>
      <c r="M26" s="63">
        <f>IF(ลับ!M$3=0,0,IF(เวลาเรียน!R26="/",ลับ!M$3,0))</f>
        <v>0</v>
      </c>
      <c r="N26" s="63">
        <f>IF(ลับ!N$3=0,0,IF(เวลาเรียน!S26="/",ลับ!N$3,0))</f>
        <v>0</v>
      </c>
      <c r="O26" s="63">
        <f>IF(ลับ!O$3=0,0,IF(เวลาเรียน!T26="/",ลับ!O$3,0))</f>
        <v>0</v>
      </c>
      <c r="P26" s="63">
        <f>IF(ลับ!P$3=0,0,IF(เวลาเรียน!U26="/",ลับ!P$3,0))</f>
        <v>0</v>
      </c>
      <c r="Q26" s="63">
        <f>IF(ลับ!Q$3=0,0,IF(เวลาเรียน!V26="/",ลับ!Q$3,0))</f>
        <v>0</v>
      </c>
      <c r="R26" s="63">
        <f>IF(ลับ!R$3=0,0,IF(เวลาเรียน!W26="/",ลับ!R$3,0))</f>
        <v>0</v>
      </c>
      <c r="S26" s="63">
        <f>IF(ลับ!S$3=0,0,IF(เวลาเรียน!X26="/",ลับ!S$3,0))</f>
        <v>0</v>
      </c>
      <c r="T26" s="63">
        <f>IF(ลับ!T$3=0,0,IF(เวลาเรียน!Y26="/",ลับ!T$3,0))</f>
        <v>0</v>
      </c>
      <c r="U26" s="63">
        <f>IF(ลับ!U$3=0,0,IF(เวลาเรียน!Z26="/",ลับ!U$3,0))</f>
        <v>0</v>
      </c>
      <c r="V26" s="63">
        <f>IF(ลับ!V$3=0,0,IF(เวลาเรียน!AA26="/",ลับ!V$3,0))</f>
        <v>0</v>
      </c>
      <c r="W26" s="63">
        <f>IF(ลับ!W$3=0,0,IF(เวลาเรียน!AB26="/",ลับ!W$3,0))</f>
        <v>0</v>
      </c>
      <c r="X26" s="63">
        <f>IF(ลับ!X$3=0,0,IF(เวลาเรียน!AC26="/",ลับ!X$3,0))</f>
        <v>0</v>
      </c>
      <c r="Y26" s="63">
        <f>IF(ลับ!Y$3=0,0,IF(เวลาเรียน!AD26="/",ลับ!Y$3,0))</f>
        <v>0</v>
      </c>
      <c r="Z26" s="724">
        <f>IF(ลับ!Z$3=0,0,IF(เวลาเรียน!AE26="/",ลับ!Z$3,0))</f>
        <v>0</v>
      </c>
      <c r="AA26" s="63">
        <f>IF(ลับ!AA$3=0,0,IF(เวลาเรียน!AH26="/",ลับ!AA$3,0))</f>
        <v>0</v>
      </c>
      <c r="AB26" s="63">
        <f>IF(ลับ!AB$3=0,0,IF(เวลาเรียน!AI26="/",ลับ!AB$3,0))</f>
        <v>0</v>
      </c>
      <c r="AC26" s="63">
        <f>IF(ลับ!AC$3=0,0,IF(เวลาเรียน!AJ26="/",ลับ!AC$3,0))</f>
        <v>0</v>
      </c>
      <c r="AD26" s="63">
        <f>IF(ลับ!AD$3=0,0,IF(เวลาเรียน!AK26="/",ลับ!AD$3,0))</f>
        <v>0</v>
      </c>
      <c r="AE26" s="63">
        <f>IF(ลับ!AE$3=0,0,IF(เวลาเรียน!AL26="/",ลับ!AE$3,0))</f>
        <v>0</v>
      </c>
      <c r="AF26" s="63">
        <f>IF(ลับ!AF$3=0,0,IF(เวลาเรียน!AM26="/",ลับ!AF$3,0))</f>
        <v>0</v>
      </c>
      <c r="AG26" s="63">
        <f>IF(ลับ!AG$3=0,0,IF(เวลาเรียน!AN26="/",ลับ!AG$3,0))</f>
        <v>0</v>
      </c>
      <c r="AH26" s="63">
        <f>IF(ลับ!AH$3=0,0,IF(เวลาเรียน!AO26="/",ลับ!AH$3,0))</f>
        <v>0</v>
      </c>
      <c r="AI26" s="63">
        <f>IF(ลับ!AI$3=0,0,IF(เวลาเรียน!AP26="/",ลับ!AI$3,0))</f>
        <v>0</v>
      </c>
      <c r="AJ26" s="63">
        <f>IF(ลับ!AJ$3=0,0,IF(เวลาเรียน!AQ26="/",ลับ!AJ$3,0))</f>
        <v>0</v>
      </c>
      <c r="AK26" s="63">
        <f>IF(ลับ!AK$3=0,0,IF(เวลาเรียน!AR26="/",ลับ!AK$3,0))</f>
        <v>0</v>
      </c>
      <c r="AL26" s="63">
        <f>IF(ลับ!AL$3=0,0,IF(เวลาเรียน!AS26="/",ลับ!AL$3,0))</f>
        <v>0</v>
      </c>
      <c r="AM26" s="63">
        <f>IF(ลับ!AM$3=0,0,IF(เวลาเรียน!AT26="/",ลับ!AM$3,0))</f>
        <v>0</v>
      </c>
      <c r="AN26" s="63">
        <f>IF(ลับ!AN$3=0,0,IF(เวลาเรียน!AU26="/",ลับ!AN$3,0))</f>
        <v>0</v>
      </c>
      <c r="AO26" s="63">
        <f>IF(ลับ!AO$3=0,0,IF(เวลาเรียน!AV26="/",ลับ!AO$3,0))</f>
        <v>0</v>
      </c>
      <c r="AP26" s="63">
        <f>IF(ลับ!AP$3=0,0,IF(เวลาเรียน!AW26="/",ลับ!AP$3,0))</f>
        <v>0</v>
      </c>
      <c r="AQ26" s="63">
        <f>IF(ลับ!AQ$3=0,0,IF(เวลาเรียน!AX26="/",ลับ!AQ$3,0))</f>
        <v>0</v>
      </c>
      <c r="AR26" s="63">
        <f>IF(ลับ!AR$3=0,0,IF(เวลาเรียน!AY26="/",ลับ!AR$3,0))</f>
        <v>0</v>
      </c>
      <c r="AS26" s="63">
        <f>IF(ลับ!AS$3=0,0,IF(เวลาเรียน!AZ26="/",ลับ!AS$3,0))</f>
        <v>0</v>
      </c>
      <c r="AT26" s="63">
        <f>IF(ลับ!AT$3=0,0,IF(เวลาเรียน!BA26="/",ลับ!AT$3,0))</f>
        <v>0</v>
      </c>
      <c r="AU26" s="63">
        <f>IF(ลับ!AU$3=0,0,IF(เวลาเรียน!BB26="/",ลับ!AU$3,0))</f>
        <v>0</v>
      </c>
      <c r="AV26" s="63">
        <f>IF(ลับ!AV$3=0,0,IF(เวลาเรียน!BC26="/",ลับ!AV$3,0))</f>
        <v>0</v>
      </c>
      <c r="AW26" s="63">
        <f>IF(ลับ!AW$3=0,0,IF(เวลาเรียน!BD26="/",ลับ!AW$3,0))</f>
        <v>0</v>
      </c>
      <c r="AX26" s="63">
        <f>IF(ลับ!AX$3=0,0,IF(เวลาเรียน!BE26="/",ลับ!AX$3,0))</f>
        <v>0</v>
      </c>
      <c r="AY26" s="63">
        <f>IF(ลับ!AY$3=0,0,IF(เวลาเรียน!BF26="/",ลับ!AY$3,0))</f>
        <v>0</v>
      </c>
      <c r="AZ26" s="63">
        <f>IF(ลับ!AZ$3=0,0,IF(เวลาเรียน!BG26="/",ลับ!AZ$3,0))</f>
        <v>0</v>
      </c>
      <c r="BA26" s="63">
        <f>IF(ลับ!BA$3=0,0,IF(เวลาเรียน!BH26="/",ลับ!BA$3,0))</f>
        <v>0</v>
      </c>
      <c r="BB26" s="63">
        <f>IF(ลับ!BB$3=0,0,IF(เวลาเรียน!BI26="/",ลับ!BB$3,0))</f>
        <v>0</v>
      </c>
      <c r="BC26" s="63">
        <f>IF(ลับ!BC$3=0,0,IF(เวลาเรียน!BJ26="/",ลับ!BC$3,0))</f>
        <v>0</v>
      </c>
      <c r="BD26" s="63">
        <f>IF(ลับ!BD$3=0,0,IF(เวลาเรียน!BK26="/",ลับ!BD$3,0))</f>
        <v>0</v>
      </c>
      <c r="BE26" s="63">
        <f>IF(ลับ!BE$3=0,0,IF(เวลาเรียน!BL26="/",ลับ!BE$3,0))</f>
        <v>0</v>
      </c>
      <c r="BF26" s="63">
        <f>IF(ลับ!BF$3=0,0,IF(เวลาเรียน!BM26="/",ลับ!BF$3,0))</f>
        <v>0</v>
      </c>
      <c r="BG26" s="63">
        <f>IF(ลับ!BG$3=0,0,IF(เวลาเรียน!BN26="/",ลับ!BG$3,0))</f>
        <v>0</v>
      </c>
      <c r="BH26" s="63">
        <f>IF(ลับ!BH$3=0,0,IF(เวลาเรียน!BO26="/",ลับ!BH$3,0))</f>
        <v>0</v>
      </c>
      <c r="BI26" s="63">
        <f>IF(ลับ!BI$3=0,0,IF(เวลาเรียน!BP26="/",ลับ!BI$3,0))</f>
        <v>0</v>
      </c>
      <c r="BJ26" s="63">
        <f>IF(ลับ!BJ$3=0,0,IF(เวลาเรียน!BQ26="/",ลับ!BJ$3,0))</f>
        <v>0</v>
      </c>
      <c r="BK26" s="63">
        <f>IF(ลับ!BK$3=0,0,IF(เวลาเรียน!BR26="/",ลับ!BK$3,0))</f>
        <v>0</v>
      </c>
      <c r="BL26" s="63">
        <f>IF(ลับ!BL$3=0,0,IF(เวลาเรียน!BS26="/",ลับ!BL$3,0))</f>
        <v>0</v>
      </c>
      <c r="BM26" s="63">
        <f>IF(ลับ!BM$3=0,0,IF(เวลาเรียน!BT26="/",ลับ!BM$3,0))</f>
        <v>0</v>
      </c>
      <c r="BN26" s="63">
        <f>IF(ลับ!BN$3=0,0,IF(เวลาเรียน!BU26="/",ลับ!BN$3,0))</f>
        <v>0</v>
      </c>
      <c r="BO26" s="63">
        <f>IF(ลับ!BO$3=0,0,IF(เวลาเรียน!BV26="/",ลับ!BO$3,0))</f>
        <v>0</v>
      </c>
      <c r="BP26" s="63">
        <f>IF(ลับ!BP$3=0,0,IF(เวลาเรียน!BW26="/",ลับ!BP$3,0))</f>
        <v>0</v>
      </c>
      <c r="BQ26" s="63">
        <f>IF(ลับ!BQ$3=0,0,IF(เวลาเรียน!BX26="/",ลับ!BQ$3,0))</f>
        <v>0</v>
      </c>
      <c r="BR26" s="63">
        <f>IF(ลับ!BR$3=0,0,IF(เวลาเรียน!BY26="/",ลับ!BR$3,0))</f>
        <v>0</v>
      </c>
      <c r="BS26" s="724">
        <f>IF(ลับ!BS$3=0,0,IF(เวลาเรียน!BZ26="/",ลับ!BS$3,0))</f>
        <v>0</v>
      </c>
      <c r="BT26" s="63">
        <f>IF(ลับ!BT$3=0,0,IF(เวลาเรียน!CB26="/",ลับ!BT$3,0))</f>
        <v>0</v>
      </c>
      <c r="BU26" s="63">
        <f>IF(ลับ!BU$3=0,0,IF(เวลาเรียน!CC26="/",ลับ!BU$3,0))</f>
        <v>0</v>
      </c>
      <c r="BV26" s="63">
        <f>IF(ลับ!BV$3=0,0,IF(เวลาเรียน!CD26="/",ลับ!BV$3,0))</f>
        <v>0</v>
      </c>
      <c r="BW26" s="63">
        <f>IF(ลับ!BW$3=0,0,IF(เวลาเรียน!CE26="/",ลับ!BW$3,0))</f>
        <v>0</v>
      </c>
      <c r="BX26" s="63">
        <f>IF(ลับ!BX$3=0,0,IF(เวลาเรียน!CF26="/",ลับ!BX$3,0))</f>
        <v>0</v>
      </c>
      <c r="BY26" s="63">
        <f>IF(ลับ!BY$3=0,0,IF(เวลาเรียน!CG26="/",ลับ!BY$3,0))</f>
        <v>0</v>
      </c>
      <c r="BZ26" s="63">
        <f>IF(ลับ!BZ$3=0,0,IF(เวลาเรียน!CH26="/",ลับ!BZ$3,0))</f>
        <v>0</v>
      </c>
      <c r="CA26" s="63">
        <f>IF(ลับ!CA$3=0,0,IF(เวลาเรียน!CI26="/",ลับ!CA$3,0))</f>
        <v>0</v>
      </c>
      <c r="CB26" s="63">
        <f>IF(ลับ!CB$3=0,0,IF(เวลาเรียน!CJ26="/",ลับ!CB$3,0))</f>
        <v>0</v>
      </c>
      <c r="CC26" s="63">
        <f>IF(ลับ!CC$3=0,0,IF(เวลาเรียน!CK26="/",ลับ!CC$3,0))</f>
        <v>0</v>
      </c>
      <c r="CD26" s="63">
        <f>IF(ลับ!CD$3=0,0,IF(เวลาเรียน!CL26="/",ลับ!CD$3,0))</f>
        <v>0</v>
      </c>
      <c r="CE26" s="63">
        <f>IF(ลับ!CE$3=0,0,IF(เวลาเรียน!CM26="/",ลับ!CE$3,0))</f>
        <v>0</v>
      </c>
      <c r="CF26" s="63">
        <f>IF(ลับ!CF$3=0,0,IF(เวลาเรียน!CN26="/",ลับ!CF$3,0))</f>
        <v>0</v>
      </c>
      <c r="CG26" s="63">
        <f>IF(ลับ!CG$3=0,0,IF(เวลาเรียน!CO26="/",ลับ!CG$3,0))</f>
        <v>0</v>
      </c>
      <c r="CH26" s="63">
        <f>IF(ลับ!CH$3=0,0,IF(เวลาเรียน!CP26="/",ลับ!CH$3,0))</f>
        <v>0</v>
      </c>
      <c r="CI26" s="63">
        <f>IF(ลับ!CI$3=0,0,IF(เวลาเรียน!CQ26="/",ลับ!CI$3,0))</f>
        <v>0</v>
      </c>
      <c r="CJ26" s="63">
        <f>IF(ลับ!CJ$3=0,0,IF(เวลาเรียน!CR26="/",ลับ!CJ$3,0))</f>
        <v>0</v>
      </c>
      <c r="CK26" s="63">
        <f>IF(ลับ!CK$3=0,0,IF(เวลาเรียน!CS26="/",ลับ!CK$3,0))</f>
        <v>0</v>
      </c>
      <c r="CL26" s="63">
        <f>IF(ลับ!CL$3=0,0,IF(เวลาเรียน!CT26="/",ลับ!CL$3,0))</f>
        <v>0</v>
      </c>
      <c r="CM26" s="63">
        <f>IF(ลับ!CM$3=0,0,IF(เวลาเรียน!CU26="/",ลับ!CM$3,0))</f>
        <v>0</v>
      </c>
      <c r="CN26" s="63">
        <f>IF(ลับ!CN$3=0,0,IF(เวลาเรียน!CV26="/",ลับ!CN$3,0))</f>
        <v>0</v>
      </c>
      <c r="CO26" s="63">
        <f>IF(ลับ!CO$3=0,0,IF(เวลาเรียน!CW26="/",ลับ!CO$3,0))</f>
        <v>0</v>
      </c>
      <c r="CP26" s="63">
        <f>IF(ลับ!CP$3=0,0,IF(เวลาเรียน!CX26="/",ลับ!CP$3,0))</f>
        <v>0</v>
      </c>
      <c r="CQ26" s="63">
        <f>IF(ลับ!CQ$3=0,0,IF(เวลาเรียน!CY26="/",ลับ!CQ$3,0))</f>
        <v>0</v>
      </c>
      <c r="CR26" s="63">
        <f>IF(ลับ!CR$3=0,0,IF(เวลาเรียน!CZ26="/",ลับ!CR$3,0))</f>
        <v>0</v>
      </c>
      <c r="CS26" s="63">
        <f>IF(ลับ!CS$3=0,0,IF(เวลาเรียน!DA26="/",ลับ!CS$3,0))</f>
        <v>0</v>
      </c>
      <c r="CT26" s="63">
        <f>IF(ลับ!CT$3=0,0,IF(เวลาเรียน!DB26="/",ลับ!CT$3,0))</f>
        <v>0</v>
      </c>
      <c r="CU26" s="63">
        <f>IF(ลับ!CU$3=0,0,IF(เวลาเรียน!DC26="/",ลับ!CU$3,0))</f>
        <v>0</v>
      </c>
      <c r="CV26" s="63">
        <f>IF(ลับ!CV$3=0,0,IF(เวลาเรียน!DD26="/",ลับ!CV$3,0))</f>
        <v>0</v>
      </c>
      <c r="CW26" s="64">
        <f>IF(ลับ!CW$3=0,0,IF(เวลาเรียน!DE26="/",ลับ!CW$3,0))</f>
        <v>0</v>
      </c>
      <c r="CX26" s="84">
        <f t="shared" si="11"/>
        <v>0</v>
      </c>
      <c r="CZ26" s="15">
        <v>21</v>
      </c>
      <c r="DA26" s="15">
        <f>IF(ตัวชี้วัด!C26="ร",ตัวชี้วัด!C26,IF(ตัวชี้วัด!F26="ร",ตัวชี้วัด!F26,IF(ตัวชี้วัด!I26="ร",ตัวชี้วัด!I26,IF(ตัวชี้วัด!L26="ร",ตัวชี้วัด!L26,IF(ตัวชี้วัด!O26="ร",ตัวชี้วัด!O26,IF(ตัวชี้วัด!S26="ร",ตัวชี้วัด!S26,IF(ตัวชี้วัด!V26="ร",ตัวชี้วัด!V26,SUM(ตัวชี้วัด!C26,ตัวชี้วัด!F26,ตัวชี้วัด!I26,ตัวชี้วัด!L26,ตัวชี้วัด!O26,ตัวชี้วัด!S26,ตัวชี้วัด!V26))))))))</f>
        <v>0</v>
      </c>
      <c r="DB26" s="15">
        <f>IF(ตัวชี้วัด!Y26="ร",ตัวชี้วัด!Y26,IF(ตัวชี้วัด!AB26="ร",ตัวชี้วัด!AB26,IF(ตัวชี้วัด!AE26="ร",ตัวชี้วัด!AE26,IF(ตัวชี้วัด!AK26="ร",ตัวชี้วัด!AK26,IF(ตัวชี้วัด!AN26="ร",ตัวชี้วัด!AN26,IF(ตัวชี้วัด!AQ26="ร",ตัวชี้วัด!AQ26,IF(ตัวชี้วัด!AT26="ร",ตัวชี้วัด!AT26,SUM(ตัวชี้วัด!Y26,ตัวชี้วัด!AB26,ตัวชี้วัด!AE26,ตัวชี้วัด!AK26,ตัวชี้วัด!AN26,ตัวชี้วัด!AQ26,ตัวชี้วัด!AT26))))))))</f>
        <v>0</v>
      </c>
      <c r="DC26" s="15">
        <f>IF(ตัวชี้วัด!AW26="ร",ตัวชี้วัด!AW26,IF(ตัวชี้วัด!BA26="ร",ตัวชี้วัด!BA26,IF(ตัวชี้วัด!BD26="ร",ตัวชี้วัด!BD26,IF(ตัวชี้วัด!BG26="ร",ตัวชี้วัด!BG26,IF(ตัวชี้วัด!BJ26="ร",ตัวชี้วัด!BJ26,IF(ตัวชี้วัด!BM26="ร",ตัวชี้วัด!BM26,IF(ตัวชี้วัด!BS26="ร",ตัวชี้วัด!BS26,SUM(ตัวชี้วัด!AW26,ตัวชี้วัด!BA26,ตัวชี้วัด!BD26,ตัวชี้วัด!BG26,ตัวชี้วัด!BJ26,ตัวชี้วัด!BM26,ตัวชี้วัด!BS26))))))))</f>
        <v>0</v>
      </c>
      <c r="DD26" s="15">
        <f>IF(ตัวชี้วัด!BV26="ร",ตัวชี้วัด!BV26,IF(ตัวชี้วัด!BY26="ร",ตัวชี้วัด!BY26,IF(ตัวชี้วัด!CB26="ร",ตัวชี้วัด!CB26,IF(ตัวชี้วัด!CE26="ร",ตัวชี้วัด!CE26,IF(ตัวชี้วัด!CI26="ร",ตัวชี้วัด!CI26,IF(ตัวชี้วัด!CL26="ร",ตัวชี้วัด!CL26,IF(ตัวชี้วัด!CO26="ร",ตัวชี้วัด!CO26,SUM(ตัวชี้วัด!BV26,ตัวชี้วัด!BY26,ตัวชี้วัด!CB26,ตัวชี้วัด!CE26,ตัวชี้วัด!CI26,ตัวชี้วัด!CL26,ตัวชี้วัด!CO26))))))))</f>
        <v>0</v>
      </c>
      <c r="DE26" s="15">
        <f>IF(ตัวชี้วัด!CR26="ร",ตัวชี้วัด!CR26,IF(ตัวชี้วัด!CU26="ร",ตัวชี้วัด!CU26,IF(ตัวชี้วัด!DA26="ร",ตัวชี้วัด!DA26,IF(ตัวชี้วัด!DD26="ร",ตัวชี้วัด!DD26,IF(ตัวชี้วัด!DG26="ร",ตัวชี้วัด!DG26,IF(ตัวชี้วัด!DJ26="ร",ตัวชี้วัด!DJ26,IF(ตัวชี้วัด!DM26="ร",ตัวชี้วัด!DM26,SUM(ตัวชี้วัด!CR26,ตัวชี้วัด!CU26,ตัวชี้วัด!DA26,ตัวชี้วัด!DD26,ตัวชี้วัด!DG26,ตัวชี้วัด!DJ26,ตัวชี้วัด!DM26))))))))</f>
        <v>0</v>
      </c>
      <c r="DF26" s="15">
        <f>IF(ตัวชี้วัด!DQ26="ร",ตัวชี้วัด!DQ26,IF(ตัวชี้วัด!DT26="ร",ตัวชี้วัด!DT26,IF(ตัวชี้วัด!DW26="ร",ตัวชี้วัด!DW26,IF(ตัวชี้วัด!DZ26="ร",ตัวชี้วัด!DZ26,SUM(ตัวชี้วัด!DQ26,ตัวชี้วัด!DT26,ตัวชี้วัด!DW26,ตัวชี้วัด!DZ26)))))</f>
        <v>0</v>
      </c>
      <c r="DG26" s="83">
        <f t="shared" si="12"/>
        <v>0</v>
      </c>
      <c r="DH26" s="50"/>
      <c r="DI26" s="15">
        <f>IF(ตัวชี้วัด!D26="/",1,0)</f>
        <v>0</v>
      </c>
      <c r="DJ26" s="15">
        <f>IF(ตัวชี้วัด!G26="/",1,0)</f>
        <v>0</v>
      </c>
      <c r="DK26" s="15">
        <f>IF(ตัวชี้วัด!J26="/",1,0)</f>
        <v>0</v>
      </c>
      <c r="DL26" s="15">
        <f>IF(ตัวชี้วัด!M26="/",1,0)</f>
        <v>0</v>
      </c>
      <c r="DM26" s="15">
        <f>IF(ตัวชี้วัด!P26="/",1,0)</f>
        <v>0</v>
      </c>
      <c r="DN26" s="15">
        <f>IF(ตัวชี้วัด!T26="/",1,0)</f>
        <v>0</v>
      </c>
      <c r="DO26" s="15">
        <f>IF(ตัวชี้วัด!W26="/",1,0)</f>
        <v>0</v>
      </c>
      <c r="DP26" s="15">
        <f>IF(ตัวชี้วัด!Z26="/",1,0)</f>
        <v>0</v>
      </c>
      <c r="DQ26" s="15">
        <f>IF(ตัวชี้วัด!AC26="/",1,0)</f>
        <v>0</v>
      </c>
      <c r="DR26" s="15">
        <f>IF(ตัวชี้วัด!AF26="/",1,0)</f>
        <v>0</v>
      </c>
      <c r="DS26" s="15">
        <f>IF(ตัวชี้วัด!AL26="/",1,0)</f>
        <v>0</v>
      </c>
      <c r="DT26" s="15">
        <f>IF(ตัวชี้วัด!AO26="/",1,0)</f>
        <v>0</v>
      </c>
      <c r="DU26" s="15">
        <f>IF(ตัวชี้วัด!AR26="/",1,0)</f>
        <v>0</v>
      </c>
      <c r="DV26" s="15">
        <f>IF(ตัวชี้วัด!AU26="/",1,0)</f>
        <v>0</v>
      </c>
      <c r="DW26" s="15">
        <f>IF(ตัวชี้วัด!AX26="/",1,0)</f>
        <v>0</v>
      </c>
      <c r="DX26" s="15">
        <f>IF(ตัวชี้วัด!BB26="/",1,0)</f>
        <v>0</v>
      </c>
      <c r="DY26" s="15">
        <f>IF(ตัวชี้วัด!BE26="/",1,0)</f>
        <v>0</v>
      </c>
      <c r="DZ26" s="15">
        <f>IF(ตัวชี้วัด!BH26="/",1,0)</f>
        <v>0</v>
      </c>
      <c r="EA26" s="15">
        <f>IF(ตัวชี้วัด!BK26="/",1,0)</f>
        <v>0</v>
      </c>
      <c r="EB26" s="15">
        <f>IF(ตัวชี้วัด!BN26="/",1,0)</f>
        <v>0</v>
      </c>
      <c r="EC26" s="15">
        <f>IF(ตัวชี้วัด!BT26="/",1,0)</f>
        <v>0</v>
      </c>
      <c r="ED26" s="15">
        <f>IF(ตัวชี้วัด!BW26="/",1,0)</f>
        <v>0</v>
      </c>
      <c r="EE26" s="15">
        <f>IF(ตัวชี้วัด!BZ26="/",1,0)</f>
        <v>0</v>
      </c>
      <c r="EF26" s="15">
        <f>IF(ตัวชี้วัด!CC26="/",1,0)</f>
        <v>0</v>
      </c>
      <c r="EG26" s="15">
        <f>IF(ตัวชี้วัด!CF26="/",1,0)</f>
        <v>0</v>
      </c>
      <c r="EH26" s="15">
        <f>IF(ตัวชี้วัด!CJ26="/",1,0)</f>
        <v>0</v>
      </c>
      <c r="EI26" s="15">
        <f>IF(ตัวชี้วัด!CM26="/",1,0)</f>
        <v>0</v>
      </c>
      <c r="EJ26" s="15">
        <f>IF(ตัวชี้วัด!CP26="/",1,0)</f>
        <v>0</v>
      </c>
      <c r="EK26" s="15">
        <f>IF(ตัวชี้วัด!CS26="/",1,0)</f>
        <v>0</v>
      </c>
      <c r="EL26" s="15">
        <f>IF(ตัวชี้วัด!CV26="/",1,0)</f>
        <v>0</v>
      </c>
      <c r="EM26" s="15">
        <f>IF(ตัวชี้วัด!DB26="/",1,0)</f>
        <v>0</v>
      </c>
      <c r="EN26" s="15">
        <f>IF(ตัวชี้วัด!DE26="/",1,0)</f>
        <v>0</v>
      </c>
      <c r="EO26" s="15">
        <f>IF(ตัวชี้วัด!DH26="/",1,0)</f>
        <v>0</v>
      </c>
      <c r="EP26" s="15">
        <f>IF(ตัวชี้วัด!DK26="/",1,0)</f>
        <v>0</v>
      </c>
      <c r="EQ26" s="15">
        <f>IF(ตัวชี้วัด!DN26="/",1,0)</f>
        <v>0</v>
      </c>
      <c r="ER26" s="15">
        <f>IF(ตัวชี้วัด!DR26="/",1,0)</f>
        <v>0</v>
      </c>
      <c r="ES26" s="15">
        <f>IF(ตัวชี้วัด!DU26="/",1,0)</f>
        <v>0</v>
      </c>
      <c r="ET26" s="15">
        <f>IF(ตัวชี้วัด!DX26="/",1,0)</f>
        <v>0</v>
      </c>
      <c r="EU26" s="15">
        <f>IF(ตัวชี้วัด!EA26="/",1,0)</f>
        <v>0</v>
      </c>
      <c r="EV26" s="83">
        <f t="shared" si="3"/>
        <v>0</v>
      </c>
      <c r="EX26" s="15">
        <v>21</v>
      </c>
      <c r="EY26" s="15">
        <f>IF(คุณลักษณะ!B26&gt;1,2,IF(คุณลักษณะ!B26=1,1,0))</f>
        <v>0</v>
      </c>
      <c r="EZ26" s="15">
        <f>IF(คุณลักษณะ!C26&gt;1,2,IF(คุณลักษณะ!C26=1,1,0))</f>
        <v>0</v>
      </c>
      <c r="FA26" s="15">
        <f>IF(คุณลักษณะ!D26&gt;1,2,IF(คุณลักษณะ!D26=1,1,0))</f>
        <v>0</v>
      </c>
      <c r="FB26" s="15">
        <f>IF(คุณลักษณะ!E26&gt;1,2,IF(คุณลักษณะ!E26=1,1,0))</f>
        <v>0</v>
      </c>
      <c r="FC26" s="83">
        <f t="shared" si="4"/>
        <v>0</v>
      </c>
      <c r="FD26" s="15">
        <f>IF(คุณลักษณะ!G26&gt;1,2,IF(คุณลักษณะ!G26=1,1,0))</f>
        <v>0</v>
      </c>
      <c r="FE26" s="15">
        <f>IF(คุณลักษณะ!H26&gt;1,2,IF(คุณลักษณะ!H26=1,1,0))</f>
        <v>0</v>
      </c>
      <c r="FF26" s="83">
        <f t="shared" si="5"/>
        <v>0</v>
      </c>
      <c r="FG26" s="15">
        <f>IF(คุณลักษณะ!O26&gt;1,2,IF(คุณลักษณะ!O26=1,1,0))</f>
        <v>0</v>
      </c>
      <c r="FH26" s="15">
        <f>IF(คุณลักษณะ!P26&gt;1,2,IF(คุณลักษณะ!P26=1,1,0))</f>
        <v>0</v>
      </c>
      <c r="FI26" s="83">
        <f t="shared" si="6"/>
        <v>0</v>
      </c>
      <c r="FJ26" s="15">
        <f>IF(คุณลักษณะ!S26&gt;1,2,IF(คุณลักษณะ!S26=1,1,0))</f>
        <v>0</v>
      </c>
      <c r="FK26" s="15">
        <f>IF(คุณลักษณะ!T26&gt;1,2,IF(คุณลักษณะ!T26=1,1,0))</f>
        <v>0</v>
      </c>
      <c r="FL26" s="83">
        <f t="shared" si="7"/>
        <v>0</v>
      </c>
      <c r="FM26" s="15">
        <f>IF(คุณลักษณะ!V26&gt;1,2,IF(คุณลักษณะ!V26=1,1,0))</f>
        <v>0</v>
      </c>
      <c r="FN26" s="15">
        <f>IF(คุณลักษณะ!W26&gt;1,2,IF(คุณลักษณะ!W26=1,1,0))</f>
        <v>0</v>
      </c>
      <c r="FO26" s="83">
        <f t="shared" si="8"/>
        <v>0</v>
      </c>
      <c r="FP26" s="15">
        <f>IF(คุณลักษณะ!Y26&gt;1,2,IF(คุณลักษณะ!Y26=1,1,0))</f>
        <v>0</v>
      </c>
      <c r="FQ26" s="15">
        <f>IF(คุณลักษณะ!AC26&gt;1,2,IF(คุณลักษณะ!AC26=1,1,0))</f>
        <v>0</v>
      </c>
      <c r="FR26" s="15">
        <f>IF(คุณลักษณะ!AD26&gt;1,2,IF(คุณลักษณะ!AD26=1,1,0))</f>
        <v>0</v>
      </c>
      <c r="FS26" s="83">
        <f t="shared" si="9"/>
        <v>0</v>
      </c>
      <c r="FT26" s="15">
        <f>IF(คุณลักษณะ!AF26&gt;1,2,IF(คุณลักษณะ!AF26=1,1,0))</f>
        <v>0</v>
      </c>
      <c r="FU26" s="15">
        <f>IF(คุณลักษณะ!AG26&gt;1,2,IF(คุณลักษณะ!AG26=1,1,0))</f>
        <v>0</v>
      </c>
      <c r="FV26" s="83">
        <f t="shared" si="10"/>
        <v>0</v>
      </c>
      <c r="FW26" s="50"/>
      <c r="FX26" s="15">
        <f>IF(คุณลักษณะ!F26&gt;1,2,IF(คุณลักษณะ!F26=1,1,0))</f>
        <v>0</v>
      </c>
      <c r="FY26" s="15">
        <f>IF(คุณลักษณะ!I26&gt;1,2,IF(คุณลักษณะ!I26=1,1,0))</f>
        <v>0</v>
      </c>
      <c r="FZ26" s="15">
        <f>IF(คุณลักษณะ!N26&gt;1,2,IF(คุณลักษณะ!N26=1,1,0))</f>
        <v>0</v>
      </c>
      <c r="GA26" s="15">
        <f>IF(คุณลักษณะ!Q26&gt;1,2,IF(คุณลักษณะ!Q26=1,1,0))</f>
        <v>0</v>
      </c>
      <c r="GB26" s="15">
        <f>IF(คุณลักษณะ!U26&gt;1,2,IF(คุณลักษณะ!U26=1,1,0))</f>
        <v>0</v>
      </c>
      <c r="GC26" s="15">
        <f>IF(คุณลักษณะ!X26&gt;1,2,IF(คุณลักษณะ!X26=1,1,0))</f>
        <v>0</v>
      </c>
      <c r="GD26" s="15">
        <f>IF(คุณลักษณะ!AE26&gt;1,2,IF(คุณลักษณะ!AE26=1,1,0))</f>
        <v>0</v>
      </c>
      <c r="GE26" s="15">
        <f>IF(คุณลักษณะ!AH26&gt;1,2,IF(คุณลักษณะ!AH26=1,1,0))</f>
        <v>0</v>
      </c>
      <c r="GF26" s="87">
        <f t="shared" si="13"/>
        <v>0</v>
      </c>
      <c r="GG26" s="85">
        <f>IF(คุณลักษณะ!F26=0,0,IF(คุณลักษณะ!I26=0,0,IF(คุณลักษณะ!N26=0,0,IF(คุณลักษณะ!Q26=0,0,IF(คุณลักษณะ!U26=0,0,IF(คุณลักษณะ!X26=0,0,IF(คุณลักษณะ!AE26=0,0,IF(คุณลักษณะ!AH26=0,0,GF26))))))))</f>
        <v>0</v>
      </c>
      <c r="GI26" s="2">
        <v>21</v>
      </c>
      <c r="GJ26" s="21">
        <f>IF(เวลาเรียน!C26="",0,1)</f>
        <v>0</v>
      </c>
      <c r="GK26" s="446">
        <f>IF(ผลการเรียน!$BC25=$GK$5,1,0)</f>
        <v>0</v>
      </c>
      <c r="GL26" s="446">
        <f>IF(ผลการเรียน!$BC25=$GL$5,1,0)</f>
        <v>0</v>
      </c>
      <c r="GM26" s="446">
        <f>IF(ผลการเรียน!$BC25=$GM$5,1,0)</f>
        <v>0</v>
      </c>
      <c r="GN26" s="446">
        <f>IF(ผลการเรียน!$BC25=$GN$5,1,0)</f>
        <v>0</v>
      </c>
      <c r="GO26" s="446">
        <f>IF(ผลการเรียน!$BC25=$GO$5,1,0)</f>
        <v>0</v>
      </c>
      <c r="GP26" s="446">
        <f>IF(ผลการเรียน!$BC25=$GP$5,1,0)</f>
        <v>0</v>
      </c>
      <c r="GQ26" s="446">
        <f>IF(ผลการเรียน!$BC25=$GQ$5,1,0)</f>
        <v>0</v>
      </c>
      <c r="GR26" s="446">
        <f>IF(ผลการเรียน!$BC25=$GR$5,1,0)</f>
        <v>0</v>
      </c>
      <c r="GS26" s="446">
        <f>IF(ผลการเรียน!$BC25=$GS$5,1,0)</f>
        <v>0</v>
      </c>
      <c r="GT26" s="446">
        <f>IF(ผลการเรียน!$BC25=$GT$5,1,0)</f>
        <v>0</v>
      </c>
      <c r="GU26" s="446">
        <f ca="1">IF(ผลการเรียน!$BS25=ลับ!$GU$5,1,0)</f>
        <v>0</v>
      </c>
      <c r="GV26" s="446">
        <f ca="1">IF(ผลการเรียน!$BS25=ลับ!$GV$5,1,0)</f>
        <v>0</v>
      </c>
      <c r="GW26" s="446">
        <f ca="1">IF(ผลการเรียน!$BS25=ลับ!$GW$5,1,0)</f>
        <v>0</v>
      </c>
      <c r="GX26" s="446">
        <f ca="1">IF(ผลการเรียน!$BS25=ลับ!$GX$5,1,0)</f>
        <v>0</v>
      </c>
      <c r="GY26" s="446">
        <f ca="1">IF(ผลการเรียน!$BJ25=ลับ!$GY$5,1,0)</f>
        <v>0</v>
      </c>
      <c r="GZ26" s="446">
        <f ca="1">IF(ผลการเรียน!$BJ25=ลับ!$GZ$5,1,0)</f>
        <v>0</v>
      </c>
      <c r="HA26" s="446">
        <f ca="1">IF(ผลการเรียน!$BJ25=ลับ!$HA$5,1,0)</f>
        <v>0</v>
      </c>
      <c r="HB26" s="446">
        <f ca="1">IF(ผลการเรียน!$BJ25=ลับ!$HB$5,1,0)</f>
        <v>0</v>
      </c>
      <c r="HC26" s="21">
        <f>IF(สรุปคะแนน!$Q26=3,1,0)</f>
        <v>0</v>
      </c>
      <c r="HD26" s="21">
        <f>IF(สรุปคะแนน!$Q26=2,1,0)</f>
        <v>0</v>
      </c>
      <c r="HE26" s="21">
        <f>IF(สรุปคะแนน!$Q26=1,1,0)</f>
        <v>0</v>
      </c>
      <c r="HF26" s="21">
        <f>IF(สรุปคะแนน!$Q26=0,1,0)</f>
        <v>1</v>
      </c>
      <c r="HG26" s="50"/>
      <c r="HH26" s="50"/>
      <c r="HI26" s="50"/>
      <c r="HJ26" s="50"/>
      <c r="HK26" s="50"/>
      <c r="HL26" s="50"/>
      <c r="HM26" s="50"/>
      <c r="HN26" s="50"/>
    </row>
    <row r="27" spans="1:222" ht="21">
      <c r="A27" s="28">
        <v>22</v>
      </c>
      <c r="B27" s="63">
        <f>IF(ลับ!B$3=0,0,IF(เวลาเรียน!G27="/",ลับ!B$3,0))</f>
        <v>0</v>
      </c>
      <c r="C27" s="63">
        <f>IF(ลับ!C$3=0,0,IF(เวลาเรียน!H27="/",ลับ!C$3,0))</f>
        <v>0</v>
      </c>
      <c r="D27" s="63">
        <f>IF(ลับ!D$3=0,0,IF(เวลาเรียน!I27="/",ลับ!D$3,0))</f>
        <v>0</v>
      </c>
      <c r="E27" s="63">
        <f>IF(ลับ!E$3=0,0,IF(เวลาเรียน!J27="/",ลับ!E$3,0))</f>
        <v>0</v>
      </c>
      <c r="F27" s="63">
        <f>IF(ลับ!F$3=0,0,IF(เวลาเรียน!K27="/",ลับ!F$3,0))</f>
        <v>0</v>
      </c>
      <c r="G27" s="63">
        <f>IF(ลับ!G$3=0,0,IF(เวลาเรียน!L27="/",ลับ!G$3,0))</f>
        <v>0</v>
      </c>
      <c r="H27" s="63">
        <f>IF(ลับ!H$3=0,0,IF(เวลาเรียน!M27="/",ลับ!H$3,0))</f>
        <v>0</v>
      </c>
      <c r="I27" s="63">
        <f>IF(ลับ!I$3=0,0,IF(เวลาเรียน!N27="/",ลับ!I$3,0))</f>
        <v>0</v>
      </c>
      <c r="J27" s="63">
        <f>IF(ลับ!J$3=0,0,IF(เวลาเรียน!O27="/",ลับ!J$3,0))</f>
        <v>0</v>
      </c>
      <c r="K27" s="63">
        <f>IF(ลับ!K$3=0,0,IF(เวลาเรียน!P27="/",ลับ!K$3,0))</f>
        <v>0</v>
      </c>
      <c r="L27" s="63">
        <f>IF(ลับ!L$3=0,0,IF(เวลาเรียน!Q27="/",ลับ!L$3,0))</f>
        <v>0</v>
      </c>
      <c r="M27" s="63">
        <f>IF(ลับ!M$3=0,0,IF(เวลาเรียน!R27="/",ลับ!M$3,0))</f>
        <v>0</v>
      </c>
      <c r="N27" s="63">
        <f>IF(ลับ!N$3=0,0,IF(เวลาเรียน!S27="/",ลับ!N$3,0))</f>
        <v>0</v>
      </c>
      <c r="O27" s="63">
        <f>IF(ลับ!O$3=0,0,IF(เวลาเรียน!T27="/",ลับ!O$3,0))</f>
        <v>0</v>
      </c>
      <c r="P27" s="63">
        <f>IF(ลับ!P$3=0,0,IF(เวลาเรียน!U27="/",ลับ!P$3,0))</f>
        <v>0</v>
      </c>
      <c r="Q27" s="63">
        <f>IF(ลับ!Q$3=0,0,IF(เวลาเรียน!V27="/",ลับ!Q$3,0))</f>
        <v>0</v>
      </c>
      <c r="R27" s="63">
        <f>IF(ลับ!R$3=0,0,IF(เวลาเรียน!W27="/",ลับ!R$3,0))</f>
        <v>0</v>
      </c>
      <c r="S27" s="63">
        <f>IF(ลับ!S$3=0,0,IF(เวลาเรียน!X27="/",ลับ!S$3,0))</f>
        <v>0</v>
      </c>
      <c r="T27" s="63">
        <f>IF(ลับ!T$3=0,0,IF(เวลาเรียน!Y27="/",ลับ!T$3,0))</f>
        <v>0</v>
      </c>
      <c r="U27" s="63">
        <f>IF(ลับ!U$3=0,0,IF(เวลาเรียน!Z27="/",ลับ!U$3,0))</f>
        <v>0</v>
      </c>
      <c r="V27" s="63">
        <f>IF(ลับ!V$3=0,0,IF(เวลาเรียน!AA27="/",ลับ!V$3,0))</f>
        <v>0</v>
      </c>
      <c r="W27" s="63">
        <f>IF(ลับ!W$3=0,0,IF(เวลาเรียน!AB27="/",ลับ!W$3,0))</f>
        <v>0</v>
      </c>
      <c r="X27" s="63">
        <f>IF(ลับ!X$3=0,0,IF(เวลาเรียน!AC27="/",ลับ!X$3,0))</f>
        <v>0</v>
      </c>
      <c r="Y27" s="63">
        <f>IF(ลับ!Y$3=0,0,IF(เวลาเรียน!AD27="/",ลับ!Y$3,0))</f>
        <v>0</v>
      </c>
      <c r="Z27" s="724">
        <f>IF(ลับ!Z$3=0,0,IF(เวลาเรียน!AE27="/",ลับ!Z$3,0))</f>
        <v>0</v>
      </c>
      <c r="AA27" s="63">
        <f>IF(ลับ!AA$3=0,0,IF(เวลาเรียน!AH27="/",ลับ!AA$3,0))</f>
        <v>0</v>
      </c>
      <c r="AB27" s="63">
        <f>IF(ลับ!AB$3=0,0,IF(เวลาเรียน!AI27="/",ลับ!AB$3,0))</f>
        <v>0</v>
      </c>
      <c r="AC27" s="63">
        <f>IF(ลับ!AC$3=0,0,IF(เวลาเรียน!AJ27="/",ลับ!AC$3,0))</f>
        <v>0</v>
      </c>
      <c r="AD27" s="63">
        <f>IF(ลับ!AD$3=0,0,IF(เวลาเรียน!AK27="/",ลับ!AD$3,0))</f>
        <v>0</v>
      </c>
      <c r="AE27" s="63">
        <f>IF(ลับ!AE$3=0,0,IF(เวลาเรียน!AL27="/",ลับ!AE$3,0))</f>
        <v>0</v>
      </c>
      <c r="AF27" s="63">
        <f>IF(ลับ!AF$3=0,0,IF(เวลาเรียน!AM27="/",ลับ!AF$3,0))</f>
        <v>0</v>
      </c>
      <c r="AG27" s="63">
        <f>IF(ลับ!AG$3=0,0,IF(เวลาเรียน!AN27="/",ลับ!AG$3,0))</f>
        <v>0</v>
      </c>
      <c r="AH27" s="63">
        <f>IF(ลับ!AH$3=0,0,IF(เวลาเรียน!AO27="/",ลับ!AH$3,0))</f>
        <v>0</v>
      </c>
      <c r="AI27" s="63">
        <f>IF(ลับ!AI$3=0,0,IF(เวลาเรียน!AP27="/",ลับ!AI$3,0))</f>
        <v>0</v>
      </c>
      <c r="AJ27" s="63">
        <f>IF(ลับ!AJ$3=0,0,IF(เวลาเรียน!AQ27="/",ลับ!AJ$3,0))</f>
        <v>0</v>
      </c>
      <c r="AK27" s="63">
        <f>IF(ลับ!AK$3=0,0,IF(เวลาเรียน!AR27="/",ลับ!AK$3,0))</f>
        <v>0</v>
      </c>
      <c r="AL27" s="63">
        <f>IF(ลับ!AL$3=0,0,IF(เวลาเรียน!AS27="/",ลับ!AL$3,0))</f>
        <v>0</v>
      </c>
      <c r="AM27" s="63">
        <f>IF(ลับ!AM$3=0,0,IF(เวลาเรียน!AT27="/",ลับ!AM$3,0))</f>
        <v>0</v>
      </c>
      <c r="AN27" s="63">
        <f>IF(ลับ!AN$3=0,0,IF(เวลาเรียน!AU27="/",ลับ!AN$3,0))</f>
        <v>0</v>
      </c>
      <c r="AO27" s="63">
        <f>IF(ลับ!AO$3=0,0,IF(เวลาเรียน!AV27="/",ลับ!AO$3,0))</f>
        <v>0</v>
      </c>
      <c r="AP27" s="63">
        <f>IF(ลับ!AP$3=0,0,IF(เวลาเรียน!AW27="/",ลับ!AP$3,0))</f>
        <v>0</v>
      </c>
      <c r="AQ27" s="63">
        <f>IF(ลับ!AQ$3=0,0,IF(เวลาเรียน!AX27="/",ลับ!AQ$3,0))</f>
        <v>0</v>
      </c>
      <c r="AR27" s="63">
        <f>IF(ลับ!AR$3=0,0,IF(เวลาเรียน!AY27="/",ลับ!AR$3,0))</f>
        <v>0</v>
      </c>
      <c r="AS27" s="63">
        <f>IF(ลับ!AS$3=0,0,IF(เวลาเรียน!AZ27="/",ลับ!AS$3,0))</f>
        <v>0</v>
      </c>
      <c r="AT27" s="63">
        <f>IF(ลับ!AT$3=0,0,IF(เวลาเรียน!BA27="/",ลับ!AT$3,0))</f>
        <v>0</v>
      </c>
      <c r="AU27" s="63">
        <f>IF(ลับ!AU$3=0,0,IF(เวลาเรียน!BB27="/",ลับ!AU$3,0))</f>
        <v>0</v>
      </c>
      <c r="AV27" s="63">
        <f>IF(ลับ!AV$3=0,0,IF(เวลาเรียน!BC27="/",ลับ!AV$3,0))</f>
        <v>0</v>
      </c>
      <c r="AW27" s="63">
        <f>IF(ลับ!AW$3=0,0,IF(เวลาเรียน!BD27="/",ลับ!AW$3,0))</f>
        <v>0</v>
      </c>
      <c r="AX27" s="63">
        <f>IF(ลับ!AX$3=0,0,IF(เวลาเรียน!BE27="/",ลับ!AX$3,0))</f>
        <v>0</v>
      </c>
      <c r="AY27" s="63">
        <f>IF(ลับ!AY$3=0,0,IF(เวลาเรียน!BF27="/",ลับ!AY$3,0))</f>
        <v>0</v>
      </c>
      <c r="AZ27" s="63">
        <f>IF(ลับ!AZ$3=0,0,IF(เวลาเรียน!BG27="/",ลับ!AZ$3,0))</f>
        <v>0</v>
      </c>
      <c r="BA27" s="63">
        <f>IF(ลับ!BA$3=0,0,IF(เวลาเรียน!BH27="/",ลับ!BA$3,0))</f>
        <v>0</v>
      </c>
      <c r="BB27" s="63">
        <f>IF(ลับ!BB$3=0,0,IF(เวลาเรียน!BI27="/",ลับ!BB$3,0))</f>
        <v>0</v>
      </c>
      <c r="BC27" s="63">
        <f>IF(ลับ!BC$3=0,0,IF(เวลาเรียน!BJ27="/",ลับ!BC$3,0))</f>
        <v>0</v>
      </c>
      <c r="BD27" s="63">
        <f>IF(ลับ!BD$3=0,0,IF(เวลาเรียน!BK27="/",ลับ!BD$3,0))</f>
        <v>0</v>
      </c>
      <c r="BE27" s="63">
        <f>IF(ลับ!BE$3=0,0,IF(เวลาเรียน!BL27="/",ลับ!BE$3,0))</f>
        <v>0</v>
      </c>
      <c r="BF27" s="63">
        <f>IF(ลับ!BF$3=0,0,IF(เวลาเรียน!BM27="/",ลับ!BF$3,0))</f>
        <v>0</v>
      </c>
      <c r="BG27" s="63">
        <f>IF(ลับ!BG$3=0,0,IF(เวลาเรียน!BN27="/",ลับ!BG$3,0))</f>
        <v>0</v>
      </c>
      <c r="BH27" s="63">
        <f>IF(ลับ!BH$3=0,0,IF(เวลาเรียน!BO27="/",ลับ!BH$3,0))</f>
        <v>0</v>
      </c>
      <c r="BI27" s="63">
        <f>IF(ลับ!BI$3=0,0,IF(เวลาเรียน!BP27="/",ลับ!BI$3,0))</f>
        <v>0</v>
      </c>
      <c r="BJ27" s="63">
        <f>IF(ลับ!BJ$3=0,0,IF(เวลาเรียน!BQ27="/",ลับ!BJ$3,0))</f>
        <v>0</v>
      </c>
      <c r="BK27" s="63">
        <f>IF(ลับ!BK$3=0,0,IF(เวลาเรียน!BR27="/",ลับ!BK$3,0))</f>
        <v>0</v>
      </c>
      <c r="BL27" s="63">
        <f>IF(ลับ!BL$3=0,0,IF(เวลาเรียน!BS27="/",ลับ!BL$3,0))</f>
        <v>0</v>
      </c>
      <c r="BM27" s="63">
        <f>IF(ลับ!BM$3=0,0,IF(เวลาเรียน!BT27="/",ลับ!BM$3,0))</f>
        <v>0</v>
      </c>
      <c r="BN27" s="63">
        <f>IF(ลับ!BN$3=0,0,IF(เวลาเรียน!BU27="/",ลับ!BN$3,0))</f>
        <v>0</v>
      </c>
      <c r="BO27" s="63">
        <f>IF(ลับ!BO$3=0,0,IF(เวลาเรียน!BV27="/",ลับ!BO$3,0))</f>
        <v>0</v>
      </c>
      <c r="BP27" s="63">
        <f>IF(ลับ!BP$3=0,0,IF(เวลาเรียน!BW27="/",ลับ!BP$3,0))</f>
        <v>0</v>
      </c>
      <c r="BQ27" s="63">
        <f>IF(ลับ!BQ$3=0,0,IF(เวลาเรียน!BX27="/",ลับ!BQ$3,0))</f>
        <v>0</v>
      </c>
      <c r="BR27" s="63">
        <f>IF(ลับ!BR$3=0,0,IF(เวลาเรียน!BY27="/",ลับ!BR$3,0))</f>
        <v>0</v>
      </c>
      <c r="BS27" s="724">
        <f>IF(ลับ!BS$3=0,0,IF(เวลาเรียน!BZ27="/",ลับ!BS$3,0))</f>
        <v>0</v>
      </c>
      <c r="BT27" s="63">
        <f>IF(ลับ!BT$3=0,0,IF(เวลาเรียน!CB27="/",ลับ!BT$3,0))</f>
        <v>0</v>
      </c>
      <c r="BU27" s="63">
        <f>IF(ลับ!BU$3=0,0,IF(เวลาเรียน!CC27="/",ลับ!BU$3,0))</f>
        <v>0</v>
      </c>
      <c r="BV27" s="63">
        <f>IF(ลับ!BV$3=0,0,IF(เวลาเรียน!CD27="/",ลับ!BV$3,0))</f>
        <v>0</v>
      </c>
      <c r="BW27" s="63">
        <f>IF(ลับ!BW$3=0,0,IF(เวลาเรียน!CE27="/",ลับ!BW$3,0))</f>
        <v>0</v>
      </c>
      <c r="BX27" s="63">
        <f>IF(ลับ!BX$3=0,0,IF(เวลาเรียน!CF27="/",ลับ!BX$3,0))</f>
        <v>0</v>
      </c>
      <c r="BY27" s="63">
        <f>IF(ลับ!BY$3=0,0,IF(เวลาเรียน!CG27="/",ลับ!BY$3,0))</f>
        <v>0</v>
      </c>
      <c r="BZ27" s="63">
        <f>IF(ลับ!BZ$3=0,0,IF(เวลาเรียน!CH27="/",ลับ!BZ$3,0))</f>
        <v>0</v>
      </c>
      <c r="CA27" s="63">
        <f>IF(ลับ!CA$3=0,0,IF(เวลาเรียน!CI27="/",ลับ!CA$3,0))</f>
        <v>0</v>
      </c>
      <c r="CB27" s="63">
        <f>IF(ลับ!CB$3=0,0,IF(เวลาเรียน!CJ27="/",ลับ!CB$3,0))</f>
        <v>0</v>
      </c>
      <c r="CC27" s="63">
        <f>IF(ลับ!CC$3=0,0,IF(เวลาเรียน!CK27="/",ลับ!CC$3,0))</f>
        <v>0</v>
      </c>
      <c r="CD27" s="63">
        <f>IF(ลับ!CD$3=0,0,IF(เวลาเรียน!CL27="/",ลับ!CD$3,0))</f>
        <v>0</v>
      </c>
      <c r="CE27" s="63">
        <f>IF(ลับ!CE$3=0,0,IF(เวลาเรียน!CM27="/",ลับ!CE$3,0))</f>
        <v>0</v>
      </c>
      <c r="CF27" s="63">
        <f>IF(ลับ!CF$3=0,0,IF(เวลาเรียน!CN27="/",ลับ!CF$3,0))</f>
        <v>0</v>
      </c>
      <c r="CG27" s="63">
        <f>IF(ลับ!CG$3=0,0,IF(เวลาเรียน!CO27="/",ลับ!CG$3,0))</f>
        <v>0</v>
      </c>
      <c r="CH27" s="63">
        <f>IF(ลับ!CH$3=0,0,IF(เวลาเรียน!CP27="/",ลับ!CH$3,0))</f>
        <v>0</v>
      </c>
      <c r="CI27" s="63">
        <f>IF(ลับ!CI$3=0,0,IF(เวลาเรียน!CQ27="/",ลับ!CI$3,0))</f>
        <v>0</v>
      </c>
      <c r="CJ27" s="63">
        <f>IF(ลับ!CJ$3=0,0,IF(เวลาเรียน!CR27="/",ลับ!CJ$3,0))</f>
        <v>0</v>
      </c>
      <c r="CK27" s="63">
        <f>IF(ลับ!CK$3=0,0,IF(เวลาเรียน!CS27="/",ลับ!CK$3,0))</f>
        <v>0</v>
      </c>
      <c r="CL27" s="63">
        <f>IF(ลับ!CL$3=0,0,IF(เวลาเรียน!CT27="/",ลับ!CL$3,0))</f>
        <v>0</v>
      </c>
      <c r="CM27" s="63">
        <f>IF(ลับ!CM$3=0,0,IF(เวลาเรียน!CU27="/",ลับ!CM$3,0))</f>
        <v>0</v>
      </c>
      <c r="CN27" s="63">
        <f>IF(ลับ!CN$3=0,0,IF(เวลาเรียน!CV27="/",ลับ!CN$3,0))</f>
        <v>0</v>
      </c>
      <c r="CO27" s="63">
        <f>IF(ลับ!CO$3=0,0,IF(เวลาเรียน!CW27="/",ลับ!CO$3,0))</f>
        <v>0</v>
      </c>
      <c r="CP27" s="63">
        <f>IF(ลับ!CP$3=0,0,IF(เวลาเรียน!CX27="/",ลับ!CP$3,0))</f>
        <v>0</v>
      </c>
      <c r="CQ27" s="63">
        <f>IF(ลับ!CQ$3=0,0,IF(เวลาเรียน!CY27="/",ลับ!CQ$3,0))</f>
        <v>0</v>
      </c>
      <c r="CR27" s="63">
        <f>IF(ลับ!CR$3=0,0,IF(เวลาเรียน!CZ27="/",ลับ!CR$3,0))</f>
        <v>0</v>
      </c>
      <c r="CS27" s="63">
        <f>IF(ลับ!CS$3=0,0,IF(เวลาเรียน!DA27="/",ลับ!CS$3,0))</f>
        <v>0</v>
      </c>
      <c r="CT27" s="63">
        <f>IF(ลับ!CT$3=0,0,IF(เวลาเรียน!DB27="/",ลับ!CT$3,0))</f>
        <v>0</v>
      </c>
      <c r="CU27" s="63">
        <f>IF(ลับ!CU$3=0,0,IF(เวลาเรียน!DC27="/",ลับ!CU$3,0))</f>
        <v>0</v>
      </c>
      <c r="CV27" s="63">
        <f>IF(ลับ!CV$3=0,0,IF(เวลาเรียน!DD27="/",ลับ!CV$3,0))</f>
        <v>0</v>
      </c>
      <c r="CW27" s="64">
        <f>IF(ลับ!CW$3=0,0,IF(เวลาเรียน!DE27="/",ลับ!CW$3,0))</f>
        <v>0</v>
      </c>
      <c r="CX27" s="84">
        <f t="shared" si="11"/>
        <v>0</v>
      </c>
      <c r="CZ27" s="15">
        <v>22</v>
      </c>
      <c r="DA27" s="15">
        <f>IF(ตัวชี้วัด!C27="ร",ตัวชี้วัด!C27,IF(ตัวชี้วัด!F27="ร",ตัวชี้วัด!F27,IF(ตัวชี้วัด!I27="ร",ตัวชี้วัด!I27,IF(ตัวชี้วัด!L27="ร",ตัวชี้วัด!L27,IF(ตัวชี้วัด!O27="ร",ตัวชี้วัด!O27,IF(ตัวชี้วัด!S27="ร",ตัวชี้วัด!S27,IF(ตัวชี้วัด!V27="ร",ตัวชี้วัด!V27,SUM(ตัวชี้วัด!C27,ตัวชี้วัด!F27,ตัวชี้วัด!I27,ตัวชี้วัด!L27,ตัวชี้วัด!O27,ตัวชี้วัด!S27,ตัวชี้วัด!V27))))))))</f>
        <v>0</v>
      </c>
      <c r="DB27" s="15">
        <f>IF(ตัวชี้วัด!Y27="ร",ตัวชี้วัด!Y27,IF(ตัวชี้วัด!AB27="ร",ตัวชี้วัด!AB27,IF(ตัวชี้วัด!AE27="ร",ตัวชี้วัด!AE27,IF(ตัวชี้วัด!AK27="ร",ตัวชี้วัด!AK27,IF(ตัวชี้วัด!AN27="ร",ตัวชี้วัด!AN27,IF(ตัวชี้วัด!AQ27="ร",ตัวชี้วัด!AQ27,IF(ตัวชี้วัด!AT27="ร",ตัวชี้วัด!AT27,SUM(ตัวชี้วัด!Y27,ตัวชี้วัด!AB27,ตัวชี้วัด!AE27,ตัวชี้วัด!AK27,ตัวชี้วัด!AN27,ตัวชี้วัด!AQ27,ตัวชี้วัด!AT27))))))))</f>
        <v>0</v>
      </c>
      <c r="DC27" s="15">
        <f>IF(ตัวชี้วัด!AW27="ร",ตัวชี้วัด!AW27,IF(ตัวชี้วัด!BA27="ร",ตัวชี้วัด!BA27,IF(ตัวชี้วัด!BD27="ร",ตัวชี้วัด!BD27,IF(ตัวชี้วัด!BG27="ร",ตัวชี้วัด!BG27,IF(ตัวชี้วัด!BJ27="ร",ตัวชี้วัด!BJ27,IF(ตัวชี้วัด!BM27="ร",ตัวชี้วัด!BM27,IF(ตัวชี้วัด!BS27="ร",ตัวชี้วัด!BS27,SUM(ตัวชี้วัด!AW27,ตัวชี้วัด!BA27,ตัวชี้วัด!BD27,ตัวชี้วัด!BG27,ตัวชี้วัด!BJ27,ตัวชี้วัด!BM27,ตัวชี้วัด!BS27))))))))</f>
        <v>0</v>
      </c>
      <c r="DD27" s="15">
        <f>IF(ตัวชี้วัด!BV27="ร",ตัวชี้วัด!BV27,IF(ตัวชี้วัด!BY27="ร",ตัวชี้วัด!BY27,IF(ตัวชี้วัด!CB27="ร",ตัวชี้วัด!CB27,IF(ตัวชี้วัด!CE27="ร",ตัวชี้วัด!CE27,IF(ตัวชี้วัด!CI27="ร",ตัวชี้วัด!CI27,IF(ตัวชี้วัด!CL27="ร",ตัวชี้วัด!CL27,IF(ตัวชี้วัด!CO27="ร",ตัวชี้วัด!CO27,SUM(ตัวชี้วัด!BV27,ตัวชี้วัด!BY27,ตัวชี้วัด!CB27,ตัวชี้วัด!CE27,ตัวชี้วัด!CI27,ตัวชี้วัด!CL27,ตัวชี้วัด!CO27))))))))</f>
        <v>0</v>
      </c>
      <c r="DE27" s="15">
        <f>IF(ตัวชี้วัด!CR27="ร",ตัวชี้วัด!CR27,IF(ตัวชี้วัด!CU27="ร",ตัวชี้วัด!CU27,IF(ตัวชี้วัด!DA27="ร",ตัวชี้วัด!DA27,IF(ตัวชี้วัด!DD27="ร",ตัวชี้วัด!DD27,IF(ตัวชี้วัด!DG27="ร",ตัวชี้วัด!DG27,IF(ตัวชี้วัด!DJ27="ร",ตัวชี้วัด!DJ27,IF(ตัวชี้วัด!DM27="ร",ตัวชี้วัด!DM27,SUM(ตัวชี้วัด!CR27,ตัวชี้วัด!CU27,ตัวชี้วัด!DA27,ตัวชี้วัด!DD27,ตัวชี้วัด!DG27,ตัวชี้วัด!DJ27,ตัวชี้วัด!DM27))))))))</f>
        <v>0</v>
      </c>
      <c r="DF27" s="15">
        <f>IF(ตัวชี้วัด!DQ27="ร",ตัวชี้วัด!DQ27,IF(ตัวชี้วัด!DT27="ร",ตัวชี้วัด!DT27,IF(ตัวชี้วัด!DW27="ร",ตัวชี้วัด!DW27,IF(ตัวชี้วัด!DZ27="ร",ตัวชี้วัด!DZ27,SUM(ตัวชี้วัด!DQ27,ตัวชี้วัด!DT27,ตัวชี้วัด!DW27,ตัวชี้วัด!DZ27)))))</f>
        <v>0</v>
      </c>
      <c r="DG27" s="83">
        <f t="shared" si="12"/>
        <v>0</v>
      </c>
      <c r="DH27" s="50"/>
      <c r="DI27" s="15">
        <f>IF(ตัวชี้วัด!D27="/",1,0)</f>
        <v>0</v>
      </c>
      <c r="DJ27" s="15">
        <f>IF(ตัวชี้วัด!G27="/",1,0)</f>
        <v>0</v>
      </c>
      <c r="DK27" s="15">
        <f>IF(ตัวชี้วัด!J27="/",1,0)</f>
        <v>0</v>
      </c>
      <c r="DL27" s="15">
        <f>IF(ตัวชี้วัด!M27="/",1,0)</f>
        <v>0</v>
      </c>
      <c r="DM27" s="15">
        <f>IF(ตัวชี้วัด!P27="/",1,0)</f>
        <v>0</v>
      </c>
      <c r="DN27" s="15">
        <f>IF(ตัวชี้วัด!T27="/",1,0)</f>
        <v>0</v>
      </c>
      <c r="DO27" s="15">
        <f>IF(ตัวชี้วัด!W27="/",1,0)</f>
        <v>0</v>
      </c>
      <c r="DP27" s="15">
        <f>IF(ตัวชี้วัด!Z27="/",1,0)</f>
        <v>0</v>
      </c>
      <c r="DQ27" s="15">
        <f>IF(ตัวชี้วัด!AC27="/",1,0)</f>
        <v>0</v>
      </c>
      <c r="DR27" s="15">
        <f>IF(ตัวชี้วัด!AF27="/",1,0)</f>
        <v>0</v>
      </c>
      <c r="DS27" s="15">
        <f>IF(ตัวชี้วัด!AL27="/",1,0)</f>
        <v>0</v>
      </c>
      <c r="DT27" s="15">
        <f>IF(ตัวชี้วัด!AO27="/",1,0)</f>
        <v>0</v>
      </c>
      <c r="DU27" s="15">
        <f>IF(ตัวชี้วัด!AR27="/",1,0)</f>
        <v>0</v>
      </c>
      <c r="DV27" s="15">
        <f>IF(ตัวชี้วัด!AU27="/",1,0)</f>
        <v>0</v>
      </c>
      <c r="DW27" s="15">
        <f>IF(ตัวชี้วัด!AX27="/",1,0)</f>
        <v>0</v>
      </c>
      <c r="DX27" s="15">
        <f>IF(ตัวชี้วัด!BB27="/",1,0)</f>
        <v>0</v>
      </c>
      <c r="DY27" s="15">
        <f>IF(ตัวชี้วัด!BE27="/",1,0)</f>
        <v>0</v>
      </c>
      <c r="DZ27" s="15">
        <f>IF(ตัวชี้วัด!BH27="/",1,0)</f>
        <v>0</v>
      </c>
      <c r="EA27" s="15">
        <f>IF(ตัวชี้วัด!BK27="/",1,0)</f>
        <v>0</v>
      </c>
      <c r="EB27" s="15">
        <f>IF(ตัวชี้วัด!BN27="/",1,0)</f>
        <v>0</v>
      </c>
      <c r="EC27" s="15">
        <f>IF(ตัวชี้วัด!BT27="/",1,0)</f>
        <v>0</v>
      </c>
      <c r="ED27" s="15">
        <f>IF(ตัวชี้วัด!BW27="/",1,0)</f>
        <v>0</v>
      </c>
      <c r="EE27" s="15">
        <f>IF(ตัวชี้วัด!BZ27="/",1,0)</f>
        <v>0</v>
      </c>
      <c r="EF27" s="15">
        <f>IF(ตัวชี้วัด!CC27="/",1,0)</f>
        <v>0</v>
      </c>
      <c r="EG27" s="15">
        <f>IF(ตัวชี้วัด!CF27="/",1,0)</f>
        <v>0</v>
      </c>
      <c r="EH27" s="15">
        <f>IF(ตัวชี้วัด!CJ27="/",1,0)</f>
        <v>0</v>
      </c>
      <c r="EI27" s="15">
        <f>IF(ตัวชี้วัด!CM27="/",1,0)</f>
        <v>0</v>
      </c>
      <c r="EJ27" s="15">
        <f>IF(ตัวชี้วัด!CP27="/",1,0)</f>
        <v>0</v>
      </c>
      <c r="EK27" s="15">
        <f>IF(ตัวชี้วัด!CS27="/",1,0)</f>
        <v>0</v>
      </c>
      <c r="EL27" s="15">
        <f>IF(ตัวชี้วัด!CV27="/",1,0)</f>
        <v>0</v>
      </c>
      <c r="EM27" s="15">
        <f>IF(ตัวชี้วัด!DB27="/",1,0)</f>
        <v>0</v>
      </c>
      <c r="EN27" s="15">
        <f>IF(ตัวชี้วัด!DE27="/",1,0)</f>
        <v>0</v>
      </c>
      <c r="EO27" s="15">
        <f>IF(ตัวชี้วัด!DH27="/",1,0)</f>
        <v>0</v>
      </c>
      <c r="EP27" s="15">
        <f>IF(ตัวชี้วัด!DK27="/",1,0)</f>
        <v>0</v>
      </c>
      <c r="EQ27" s="15">
        <f>IF(ตัวชี้วัด!DN27="/",1,0)</f>
        <v>0</v>
      </c>
      <c r="ER27" s="15">
        <f>IF(ตัวชี้วัด!DR27="/",1,0)</f>
        <v>0</v>
      </c>
      <c r="ES27" s="15">
        <f>IF(ตัวชี้วัด!DU27="/",1,0)</f>
        <v>0</v>
      </c>
      <c r="ET27" s="15">
        <f>IF(ตัวชี้วัด!DX27="/",1,0)</f>
        <v>0</v>
      </c>
      <c r="EU27" s="15">
        <f>IF(ตัวชี้วัด!EA27="/",1,0)</f>
        <v>0</v>
      </c>
      <c r="EV27" s="83">
        <f t="shared" si="3"/>
        <v>0</v>
      </c>
      <c r="EX27" s="15">
        <v>22</v>
      </c>
      <c r="EY27" s="15">
        <f>IF(คุณลักษณะ!B27&gt;1,2,IF(คุณลักษณะ!B27=1,1,0))</f>
        <v>0</v>
      </c>
      <c r="EZ27" s="15">
        <f>IF(คุณลักษณะ!C27&gt;1,2,IF(คุณลักษณะ!C27=1,1,0))</f>
        <v>0</v>
      </c>
      <c r="FA27" s="15">
        <f>IF(คุณลักษณะ!D27&gt;1,2,IF(คุณลักษณะ!D27=1,1,0))</f>
        <v>0</v>
      </c>
      <c r="FB27" s="15">
        <f>IF(คุณลักษณะ!E27&gt;1,2,IF(คุณลักษณะ!E27=1,1,0))</f>
        <v>0</v>
      </c>
      <c r="FC27" s="83">
        <f t="shared" si="4"/>
        <v>0</v>
      </c>
      <c r="FD27" s="15">
        <f>IF(คุณลักษณะ!G27&gt;1,2,IF(คุณลักษณะ!G27=1,1,0))</f>
        <v>0</v>
      </c>
      <c r="FE27" s="15">
        <f>IF(คุณลักษณะ!H27&gt;1,2,IF(คุณลักษณะ!H27=1,1,0))</f>
        <v>0</v>
      </c>
      <c r="FF27" s="83">
        <f t="shared" si="5"/>
        <v>0</v>
      </c>
      <c r="FG27" s="15">
        <f>IF(คุณลักษณะ!O27&gt;1,2,IF(คุณลักษณะ!O27=1,1,0))</f>
        <v>0</v>
      </c>
      <c r="FH27" s="15">
        <f>IF(คุณลักษณะ!P27&gt;1,2,IF(คุณลักษณะ!P27=1,1,0))</f>
        <v>0</v>
      </c>
      <c r="FI27" s="83">
        <f t="shared" si="6"/>
        <v>0</v>
      </c>
      <c r="FJ27" s="15">
        <f>IF(คุณลักษณะ!S27&gt;1,2,IF(คุณลักษณะ!S27=1,1,0))</f>
        <v>0</v>
      </c>
      <c r="FK27" s="15">
        <f>IF(คุณลักษณะ!T27&gt;1,2,IF(คุณลักษณะ!T27=1,1,0))</f>
        <v>0</v>
      </c>
      <c r="FL27" s="83">
        <f t="shared" si="7"/>
        <v>0</v>
      </c>
      <c r="FM27" s="15">
        <f>IF(คุณลักษณะ!V27&gt;1,2,IF(คุณลักษณะ!V27=1,1,0))</f>
        <v>0</v>
      </c>
      <c r="FN27" s="15">
        <f>IF(คุณลักษณะ!W27&gt;1,2,IF(คุณลักษณะ!W27=1,1,0))</f>
        <v>0</v>
      </c>
      <c r="FO27" s="83">
        <f t="shared" si="8"/>
        <v>0</v>
      </c>
      <c r="FP27" s="15">
        <f>IF(คุณลักษณะ!Y27&gt;1,2,IF(คุณลักษณะ!Y27=1,1,0))</f>
        <v>0</v>
      </c>
      <c r="FQ27" s="15">
        <f>IF(คุณลักษณะ!AC27&gt;1,2,IF(คุณลักษณะ!AC27=1,1,0))</f>
        <v>0</v>
      </c>
      <c r="FR27" s="15">
        <f>IF(คุณลักษณะ!AD27&gt;1,2,IF(คุณลักษณะ!AD27=1,1,0))</f>
        <v>0</v>
      </c>
      <c r="FS27" s="83">
        <f t="shared" si="9"/>
        <v>0</v>
      </c>
      <c r="FT27" s="15">
        <f>IF(คุณลักษณะ!AF27&gt;1,2,IF(คุณลักษณะ!AF27=1,1,0))</f>
        <v>0</v>
      </c>
      <c r="FU27" s="15">
        <f>IF(คุณลักษณะ!AG27&gt;1,2,IF(คุณลักษณะ!AG27=1,1,0))</f>
        <v>0</v>
      </c>
      <c r="FV27" s="83">
        <f t="shared" si="10"/>
        <v>0</v>
      </c>
      <c r="FW27" s="50"/>
      <c r="FX27" s="15">
        <f>IF(คุณลักษณะ!F27&gt;1,2,IF(คุณลักษณะ!F27=1,1,0))</f>
        <v>0</v>
      </c>
      <c r="FY27" s="15">
        <f>IF(คุณลักษณะ!I27&gt;1,2,IF(คุณลักษณะ!I27=1,1,0))</f>
        <v>0</v>
      </c>
      <c r="FZ27" s="15">
        <f>IF(คุณลักษณะ!N27&gt;1,2,IF(คุณลักษณะ!N27=1,1,0))</f>
        <v>0</v>
      </c>
      <c r="GA27" s="15">
        <f>IF(คุณลักษณะ!Q27&gt;1,2,IF(คุณลักษณะ!Q27=1,1,0))</f>
        <v>0</v>
      </c>
      <c r="GB27" s="15">
        <f>IF(คุณลักษณะ!U27&gt;1,2,IF(คุณลักษณะ!U27=1,1,0))</f>
        <v>0</v>
      </c>
      <c r="GC27" s="15">
        <f>IF(คุณลักษณะ!X27&gt;1,2,IF(คุณลักษณะ!X27=1,1,0))</f>
        <v>0</v>
      </c>
      <c r="GD27" s="15">
        <f>IF(คุณลักษณะ!AE27&gt;1,2,IF(คุณลักษณะ!AE27=1,1,0))</f>
        <v>0</v>
      </c>
      <c r="GE27" s="15">
        <f>IF(คุณลักษณะ!AH27&gt;1,2,IF(คุณลักษณะ!AH27=1,1,0))</f>
        <v>0</v>
      </c>
      <c r="GF27" s="87">
        <f t="shared" si="13"/>
        <v>0</v>
      </c>
      <c r="GG27" s="85">
        <f>IF(คุณลักษณะ!F27=0,0,IF(คุณลักษณะ!I27=0,0,IF(คุณลักษณะ!N27=0,0,IF(คุณลักษณะ!Q27=0,0,IF(คุณลักษณะ!U27=0,0,IF(คุณลักษณะ!X27=0,0,IF(คุณลักษณะ!AE27=0,0,IF(คุณลักษณะ!AH27=0,0,GF27))))))))</f>
        <v>0</v>
      </c>
      <c r="GI27" s="2">
        <v>22</v>
      </c>
      <c r="GJ27" s="21">
        <f>IF(เวลาเรียน!C27="",0,1)</f>
        <v>0</v>
      </c>
      <c r="GK27" s="446">
        <f>IF(ผลการเรียน!$BC26=$GK$5,1,0)</f>
        <v>0</v>
      </c>
      <c r="GL27" s="446">
        <f>IF(ผลการเรียน!$BC26=$GL$5,1,0)</f>
        <v>0</v>
      </c>
      <c r="GM27" s="446">
        <f>IF(ผลการเรียน!$BC26=$GM$5,1,0)</f>
        <v>0</v>
      </c>
      <c r="GN27" s="446">
        <f>IF(ผลการเรียน!$BC26=$GN$5,1,0)</f>
        <v>0</v>
      </c>
      <c r="GO27" s="446">
        <f>IF(ผลการเรียน!$BC26=$GO$5,1,0)</f>
        <v>0</v>
      </c>
      <c r="GP27" s="446">
        <f>IF(ผลการเรียน!$BC26=$GP$5,1,0)</f>
        <v>0</v>
      </c>
      <c r="GQ27" s="446">
        <f>IF(ผลการเรียน!$BC26=$GQ$5,1,0)</f>
        <v>0</v>
      </c>
      <c r="GR27" s="446">
        <f>IF(ผลการเรียน!$BC26=$GR$5,1,0)</f>
        <v>0</v>
      </c>
      <c r="GS27" s="446">
        <f>IF(ผลการเรียน!$BC26=$GS$5,1,0)</f>
        <v>0</v>
      </c>
      <c r="GT27" s="446">
        <f>IF(ผลการเรียน!$BC26=$GT$5,1,0)</f>
        <v>0</v>
      </c>
      <c r="GU27" s="446">
        <f ca="1">IF(ผลการเรียน!$BS26=ลับ!$GU$5,1,0)</f>
        <v>0</v>
      </c>
      <c r="GV27" s="446">
        <f ca="1">IF(ผลการเรียน!$BS26=ลับ!$GV$5,1,0)</f>
        <v>0</v>
      </c>
      <c r="GW27" s="446">
        <f ca="1">IF(ผลการเรียน!$BS26=ลับ!$GW$5,1,0)</f>
        <v>0</v>
      </c>
      <c r="GX27" s="446">
        <f ca="1">IF(ผลการเรียน!$BS26=ลับ!$GX$5,1,0)</f>
        <v>0</v>
      </c>
      <c r="GY27" s="446">
        <f ca="1">IF(ผลการเรียน!$BJ26=ลับ!$GY$5,1,0)</f>
        <v>0</v>
      </c>
      <c r="GZ27" s="446">
        <f ca="1">IF(ผลการเรียน!$BJ26=ลับ!$GZ$5,1,0)</f>
        <v>0</v>
      </c>
      <c r="HA27" s="446">
        <f ca="1">IF(ผลการเรียน!$BJ26=ลับ!$HA$5,1,0)</f>
        <v>0</v>
      </c>
      <c r="HB27" s="446">
        <f ca="1">IF(ผลการเรียน!$BJ26=ลับ!$HB$5,1,0)</f>
        <v>0</v>
      </c>
      <c r="HC27" s="21">
        <f>IF(สรุปคะแนน!$Q27=3,1,0)</f>
        <v>0</v>
      </c>
      <c r="HD27" s="21">
        <f>IF(สรุปคะแนน!$Q27=2,1,0)</f>
        <v>0</v>
      </c>
      <c r="HE27" s="21">
        <f>IF(สรุปคะแนน!$Q27=1,1,0)</f>
        <v>0</v>
      </c>
      <c r="HF27" s="21">
        <f>IF(สรุปคะแนน!$Q27=0,1,0)</f>
        <v>1</v>
      </c>
      <c r="HG27" s="50"/>
      <c r="HH27" s="50"/>
      <c r="HI27" s="50"/>
      <c r="HJ27" s="50"/>
      <c r="HK27" s="50"/>
      <c r="HL27" s="50"/>
      <c r="HM27" s="50"/>
      <c r="HN27" s="50"/>
    </row>
    <row r="28" spans="1:222" ht="21">
      <c r="A28" s="28">
        <v>23</v>
      </c>
      <c r="B28" s="63">
        <f>IF(ลับ!B$3=0,0,IF(เวลาเรียน!G28="/",ลับ!B$3,0))</f>
        <v>0</v>
      </c>
      <c r="C28" s="63">
        <f>IF(ลับ!C$3=0,0,IF(เวลาเรียน!H28="/",ลับ!C$3,0))</f>
        <v>0</v>
      </c>
      <c r="D28" s="63">
        <f>IF(ลับ!D$3=0,0,IF(เวลาเรียน!I28="/",ลับ!D$3,0))</f>
        <v>0</v>
      </c>
      <c r="E28" s="63">
        <f>IF(ลับ!E$3=0,0,IF(เวลาเรียน!J28="/",ลับ!E$3,0))</f>
        <v>0</v>
      </c>
      <c r="F28" s="63">
        <f>IF(ลับ!F$3=0,0,IF(เวลาเรียน!K28="/",ลับ!F$3,0))</f>
        <v>0</v>
      </c>
      <c r="G28" s="63">
        <f>IF(ลับ!G$3=0,0,IF(เวลาเรียน!L28="/",ลับ!G$3,0))</f>
        <v>0</v>
      </c>
      <c r="H28" s="63">
        <f>IF(ลับ!H$3=0,0,IF(เวลาเรียน!M28="/",ลับ!H$3,0))</f>
        <v>0</v>
      </c>
      <c r="I28" s="63">
        <f>IF(ลับ!I$3=0,0,IF(เวลาเรียน!N28="/",ลับ!I$3,0))</f>
        <v>0</v>
      </c>
      <c r="J28" s="63">
        <f>IF(ลับ!J$3=0,0,IF(เวลาเรียน!O28="/",ลับ!J$3,0))</f>
        <v>0</v>
      </c>
      <c r="K28" s="63">
        <f>IF(ลับ!K$3=0,0,IF(เวลาเรียน!P28="/",ลับ!K$3,0))</f>
        <v>0</v>
      </c>
      <c r="L28" s="63">
        <f>IF(ลับ!L$3=0,0,IF(เวลาเรียน!Q28="/",ลับ!L$3,0))</f>
        <v>0</v>
      </c>
      <c r="M28" s="63">
        <f>IF(ลับ!M$3=0,0,IF(เวลาเรียน!R28="/",ลับ!M$3,0))</f>
        <v>0</v>
      </c>
      <c r="N28" s="63">
        <f>IF(ลับ!N$3=0,0,IF(เวลาเรียน!S28="/",ลับ!N$3,0))</f>
        <v>0</v>
      </c>
      <c r="O28" s="63">
        <f>IF(ลับ!O$3=0,0,IF(เวลาเรียน!T28="/",ลับ!O$3,0))</f>
        <v>0</v>
      </c>
      <c r="P28" s="63">
        <f>IF(ลับ!P$3=0,0,IF(เวลาเรียน!U28="/",ลับ!P$3,0))</f>
        <v>0</v>
      </c>
      <c r="Q28" s="63">
        <f>IF(ลับ!Q$3=0,0,IF(เวลาเรียน!V28="/",ลับ!Q$3,0))</f>
        <v>0</v>
      </c>
      <c r="R28" s="63">
        <f>IF(ลับ!R$3=0,0,IF(เวลาเรียน!W28="/",ลับ!R$3,0))</f>
        <v>0</v>
      </c>
      <c r="S28" s="63">
        <f>IF(ลับ!S$3=0,0,IF(เวลาเรียน!X28="/",ลับ!S$3,0))</f>
        <v>0</v>
      </c>
      <c r="T28" s="63">
        <f>IF(ลับ!T$3=0,0,IF(เวลาเรียน!Y28="/",ลับ!T$3,0))</f>
        <v>0</v>
      </c>
      <c r="U28" s="63">
        <f>IF(ลับ!U$3=0,0,IF(เวลาเรียน!Z28="/",ลับ!U$3,0))</f>
        <v>0</v>
      </c>
      <c r="V28" s="63">
        <f>IF(ลับ!V$3=0,0,IF(เวลาเรียน!AA28="/",ลับ!V$3,0))</f>
        <v>0</v>
      </c>
      <c r="W28" s="63">
        <f>IF(ลับ!W$3=0,0,IF(เวลาเรียน!AB28="/",ลับ!W$3,0))</f>
        <v>0</v>
      </c>
      <c r="X28" s="63">
        <f>IF(ลับ!X$3=0,0,IF(เวลาเรียน!AC28="/",ลับ!X$3,0))</f>
        <v>0</v>
      </c>
      <c r="Y28" s="63">
        <f>IF(ลับ!Y$3=0,0,IF(เวลาเรียน!AD28="/",ลับ!Y$3,0))</f>
        <v>0</v>
      </c>
      <c r="Z28" s="724">
        <f>IF(ลับ!Z$3=0,0,IF(เวลาเรียน!AE28="/",ลับ!Z$3,0))</f>
        <v>0</v>
      </c>
      <c r="AA28" s="63">
        <f>IF(ลับ!AA$3=0,0,IF(เวลาเรียน!AH28="/",ลับ!AA$3,0))</f>
        <v>0</v>
      </c>
      <c r="AB28" s="63">
        <f>IF(ลับ!AB$3=0,0,IF(เวลาเรียน!AI28="/",ลับ!AB$3,0))</f>
        <v>0</v>
      </c>
      <c r="AC28" s="63">
        <f>IF(ลับ!AC$3=0,0,IF(เวลาเรียน!AJ28="/",ลับ!AC$3,0))</f>
        <v>0</v>
      </c>
      <c r="AD28" s="63">
        <f>IF(ลับ!AD$3=0,0,IF(เวลาเรียน!AK28="/",ลับ!AD$3,0))</f>
        <v>0</v>
      </c>
      <c r="AE28" s="63">
        <f>IF(ลับ!AE$3=0,0,IF(เวลาเรียน!AL28="/",ลับ!AE$3,0))</f>
        <v>0</v>
      </c>
      <c r="AF28" s="63">
        <f>IF(ลับ!AF$3=0,0,IF(เวลาเรียน!AM28="/",ลับ!AF$3,0))</f>
        <v>0</v>
      </c>
      <c r="AG28" s="63">
        <f>IF(ลับ!AG$3=0,0,IF(เวลาเรียน!AN28="/",ลับ!AG$3,0))</f>
        <v>0</v>
      </c>
      <c r="AH28" s="63">
        <f>IF(ลับ!AH$3=0,0,IF(เวลาเรียน!AO28="/",ลับ!AH$3,0))</f>
        <v>0</v>
      </c>
      <c r="AI28" s="63">
        <f>IF(ลับ!AI$3=0,0,IF(เวลาเรียน!AP28="/",ลับ!AI$3,0))</f>
        <v>0</v>
      </c>
      <c r="AJ28" s="63">
        <f>IF(ลับ!AJ$3=0,0,IF(เวลาเรียน!AQ28="/",ลับ!AJ$3,0))</f>
        <v>0</v>
      </c>
      <c r="AK28" s="63">
        <f>IF(ลับ!AK$3=0,0,IF(เวลาเรียน!AR28="/",ลับ!AK$3,0))</f>
        <v>0</v>
      </c>
      <c r="AL28" s="63">
        <f>IF(ลับ!AL$3=0,0,IF(เวลาเรียน!AS28="/",ลับ!AL$3,0))</f>
        <v>0</v>
      </c>
      <c r="AM28" s="63">
        <f>IF(ลับ!AM$3=0,0,IF(เวลาเรียน!AT28="/",ลับ!AM$3,0))</f>
        <v>0</v>
      </c>
      <c r="AN28" s="63">
        <f>IF(ลับ!AN$3=0,0,IF(เวลาเรียน!AU28="/",ลับ!AN$3,0))</f>
        <v>0</v>
      </c>
      <c r="AO28" s="63">
        <f>IF(ลับ!AO$3=0,0,IF(เวลาเรียน!AV28="/",ลับ!AO$3,0))</f>
        <v>0</v>
      </c>
      <c r="AP28" s="63">
        <f>IF(ลับ!AP$3=0,0,IF(เวลาเรียน!AW28="/",ลับ!AP$3,0))</f>
        <v>0</v>
      </c>
      <c r="AQ28" s="63">
        <f>IF(ลับ!AQ$3=0,0,IF(เวลาเรียน!AX28="/",ลับ!AQ$3,0))</f>
        <v>0</v>
      </c>
      <c r="AR28" s="63">
        <f>IF(ลับ!AR$3=0,0,IF(เวลาเรียน!AY28="/",ลับ!AR$3,0))</f>
        <v>0</v>
      </c>
      <c r="AS28" s="63">
        <f>IF(ลับ!AS$3=0,0,IF(เวลาเรียน!AZ28="/",ลับ!AS$3,0))</f>
        <v>0</v>
      </c>
      <c r="AT28" s="63">
        <f>IF(ลับ!AT$3=0,0,IF(เวลาเรียน!BA28="/",ลับ!AT$3,0))</f>
        <v>0</v>
      </c>
      <c r="AU28" s="63">
        <f>IF(ลับ!AU$3=0,0,IF(เวลาเรียน!BB28="/",ลับ!AU$3,0))</f>
        <v>0</v>
      </c>
      <c r="AV28" s="63">
        <f>IF(ลับ!AV$3=0,0,IF(เวลาเรียน!BC28="/",ลับ!AV$3,0))</f>
        <v>0</v>
      </c>
      <c r="AW28" s="63">
        <f>IF(ลับ!AW$3=0,0,IF(เวลาเรียน!BD28="/",ลับ!AW$3,0))</f>
        <v>0</v>
      </c>
      <c r="AX28" s="63">
        <f>IF(ลับ!AX$3=0,0,IF(เวลาเรียน!BE28="/",ลับ!AX$3,0))</f>
        <v>0</v>
      </c>
      <c r="AY28" s="63">
        <f>IF(ลับ!AY$3=0,0,IF(เวลาเรียน!BF28="/",ลับ!AY$3,0))</f>
        <v>0</v>
      </c>
      <c r="AZ28" s="63">
        <f>IF(ลับ!AZ$3=0,0,IF(เวลาเรียน!BG28="/",ลับ!AZ$3,0))</f>
        <v>0</v>
      </c>
      <c r="BA28" s="63">
        <f>IF(ลับ!BA$3=0,0,IF(เวลาเรียน!BH28="/",ลับ!BA$3,0))</f>
        <v>0</v>
      </c>
      <c r="BB28" s="63">
        <f>IF(ลับ!BB$3=0,0,IF(เวลาเรียน!BI28="/",ลับ!BB$3,0))</f>
        <v>0</v>
      </c>
      <c r="BC28" s="63">
        <f>IF(ลับ!BC$3=0,0,IF(เวลาเรียน!BJ28="/",ลับ!BC$3,0))</f>
        <v>0</v>
      </c>
      <c r="BD28" s="63">
        <f>IF(ลับ!BD$3=0,0,IF(เวลาเรียน!BK28="/",ลับ!BD$3,0))</f>
        <v>0</v>
      </c>
      <c r="BE28" s="63">
        <f>IF(ลับ!BE$3=0,0,IF(เวลาเรียน!BL28="/",ลับ!BE$3,0))</f>
        <v>0</v>
      </c>
      <c r="BF28" s="63">
        <f>IF(ลับ!BF$3=0,0,IF(เวลาเรียน!BM28="/",ลับ!BF$3,0))</f>
        <v>0</v>
      </c>
      <c r="BG28" s="63">
        <f>IF(ลับ!BG$3=0,0,IF(เวลาเรียน!BN28="/",ลับ!BG$3,0))</f>
        <v>0</v>
      </c>
      <c r="BH28" s="63">
        <f>IF(ลับ!BH$3=0,0,IF(เวลาเรียน!BO28="/",ลับ!BH$3,0))</f>
        <v>0</v>
      </c>
      <c r="BI28" s="63">
        <f>IF(ลับ!BI$3=0,0,IF(เวลาเรียน!BP28="/",ลับ!BI$3,0))</f>
        <v>0</v>
      </c>
      <c r="BJ28" s="63">
        <f>IF(ลับ!BJ$3=0,0,IF(เวลาเรียน!BQ28="/",ลับ!BJ$3,0))</f>
        <v>0</v>
      </c>
      <c r="BK28" s="63">
        <f>IF(ลับ!BK$3=0,0,IF(เวลาเรียน!BR28="/",ลับ!BK$3,0))</f>
        <v>0</v>
      </c>
      <c r="BL28" s="63">
        <f>IF(ลับ!BL$3=0,0,IF(เวลาเรียน!BS28="/",ลับ!BL$3,0))</f>
        <v>0</v>
      </c>
      <c r="BM28" s="63">
        <f>IF(ลับ!BM$3=0,0,IF(เวลาเรียน!BT28="/",ลับ!BM$3,0))</f>
        <v>0</v>
      </c>
      <c r="BN28" s="63">
        <f>IF(ลับ!BN$3=0,0,IF(เวลาเรียน!BU28="/",ลับ!BN$3,0))</f>
        <v>0</v>
      </c>
      <c r="BO28" s="63">
        <f>IF(ลับ!BO$3=0,0,IF(เวลาเรียน!BV28="/",ลับ!BO$3,0))</f>
        <v>0</v>
      </c>
      <c r="BP28" s="63">
        <f>IF(ลับ!BP$3=0,0,IF(เวลาเรียน!BW28="/",ลับ!BP$3,0))</f>
        <v>0</v>
      </c>
      <c r="BQ28" s="63">
        <f>IF(ลับ!BQ$3=0,0,IF(เวลาเรียน!BX28="/",ลับ!BQ$3,0))</f>
        <v>0</v>
      </c>
      <c r="BR28" s="63">
        <f>IF(ลับ!BR$3=0,0,IF(เวลาเรียน!BY28="/",ลับ!BR$3,0))</f>
        <v>0</v>
      </c>
      <c r="BS28" s="724">
        <f>IF(ลับ!BS$3=0,0,IF(เวลาเรียน!BZ28="/",ลับ!BS$3,0))</f>
        <v>0</v>
      </c>
      <c r="BT28" s="63">
        <f>IF(ลับ!BT$3=0,0,IF(เวลาเรียน!CB28="/",ลับ!BT$3,0))</f>
        <v>0</v>
      </c>
      <c r="BU28" s="63">
        <f>IF(ลับ!BU$3=0,0,IF(เวลาเรียน!CC28="/",ลับ!BU$3,0))</f>
        <v>0</v>
      </c>
      <c r="BV28" s="63">
        <f>IF(ลับ!BV$3=0,0,IF(เวลาเรียน!CD28="/",ลับ!BV$3,0))</f>
        <v>0</v>
      </c>
      <c r="BW28" s="63">
        <f>IF(ลับ!BW$3=0,0,IF(เวลาเรียน!CE28="/",ลับ!BW$3,0))</f>
        <v>0</v>
      </c>
      <c r="BX28" s="63">
        <f>IF(ลับ!BX$3=0,0,IF(เวลาเรียน!CF28="/",ลับ!BX$3,0))</f>
        <v>0</v>
      </c>
      <c r="BY28" s="63">
        <f>IF(ลับ!BY$3=0,0,IF(เวลาเรียน!CG28="/",ลับ!BY$3,0))</f>
        <v>0</v>
      </c>
      <c r="BZ28" s="63">
        <f>IF(ลับ!BZ$3=0,0,IF(เวลาเรียน!CH28="/",ลับ!BZ$3,0))</f>
        <v>0</v>
      </c>
      <c r="CA28" s="63">
        <f>IF(ลับ!CA$3=0,0,IF(เวลาเรียน!CI28="/",ลับ!CA$3,0))</f>
        <v>0</v>
      </c>
      <c r="CB28" s="63">
        <f>IF(ลับ!CB$3=0,0,IF(เวลาเรียน!CJ28="/",ลับ!CB$3,0))</f>
        <v>0</v>
      </c>
      <c r="CC28" s="63">
        <f>IF(ลับ!CC$3=0,0,IF(เวลาเรียน!CK28="/",ลับ!CC$3,0))</f>
        <v>0</v>
      </c>
      <c r="CD28" s="63">
        <f>IF(ลับ!CD$3=0,0,IF(เวลาเรียน!CL28="/",ลับ!CD$3,0))</f>
        <v>0</v>
      </c>
      <c r="CE28" s="63">
        <f>IF(ลับ!CE$3=0,0,IF(เวลาเรียน!CM28="/",ลับ!CE$3,0))</f>
        <v>0</v>
      </c>
      <c r="CF28" s="63">
        <f>IF(ลับ!CF$3=0,0,IF(เวลาเรียน!CN28="/",ลับ!CF$3,0))</f>
        <v>0</v>
      </c>
      <c r="CG28" s="63">
        <f>IF(ลับ!CG$3=0,0,IF(เวลาเรียน!CO28="/",ลับ!CG$3,0))</f>
        <v>0</v>
      </c>
      <c r="CH28" s="63">
        <f>IF(ลับ!CH$3=0,0,IF(เวลาเรียน!CP28="/",ลับ!CH$3,0))</f>
        <v>0</v>
      </c>
      <c r="CI28" s="63">
        <f>IF(ลับ!CI$3=0,0,IF(เวลาเรียน!CQ28="/",ลับ!CI$3,0))</f>
        <v>0</v>
      </c>
      <c r="CJ28" s="63">
        <f>IF(ลับ!CJ$3=0,0,IF(เวลาเรียน!CR28="/",ลับ!CJ$3,0))</f>
        <v>0</v>
      </c>
      <c r="CK28" s="63">
        <f>IF(ลับ!CK$3=0,0,IF(เวลาเรียน!CS28="/",ลับ!CK$3,0))</f>
        <v>0</v>
      </c>
      <c r="CL28" s="63">
        <f>IF(ลับ!CL$3=0,0,IF(เวลาเรียน!CT28="/",ลับ!CL$3,0))</f>
        <v>0</v>
      </c>
      <c r="CM28" s="63">
        <f>IF(ลับ!CM$3=0,0,IF(เวลาเรียน!CU28="/",ลับ!CM$3,0))</f>
        <v>0</v>
      </c>
      <c r="CN28" s="63">
        <f>IF(ลับ!CN$3=0,0,IF(เวลาเรียน!CV28="/",ลับ!CN$3,0))</f>
        <v>0</v>
      </c>
      <c r="CO28" s="63">
        <f>IF(ลับ!CO$3=0,0,IF(เวลาเรียน!CW28="/",ลับ!CO$3,0))</f>
        <v>0</v>
      </c>
      <c r="CP28" s="63">
        <f>IF(ลับ!CP$3=0,0,IF(เวลาเรียน!CX28="/",ลับ!CP$3,0))</f>
        <v>0</v>
      </c>
      <c r="CQ28" s="63">
        <f>IF(ลับ!CQ$3=0,0,IF(เวลาเรียน!CY28="/",ลับ!CQ$3,0))</f>
        <v>0</v>
      </c>
      <c r="CR28" s="63">
        <f>IF(ลับ!CR$3=0,0,IF(เวลาเรียน!CZ28="/",ลับ!CR$3,0))</f>
        <v>0</v>
      </c>
      <c r="CS28" s="63">
        <f>IF(ลับ!CS$3=0,0,IF(เวลาเรียน!DA28="/",ลับ!CS$3,0))</f>
        <v>0</v>
      </c>
      <c r="CT28" s="63">
        <f>IF(ลับ!CT$3=0,0,IF(เวลาเรียน!DB28="/",ลับ!CT$3,0))</f>
        <v>0</v>
      </c>
      <c r="CU28" s="63">
        <f>IF(ลับ!CU$3=0,0,IF(เวลาเรียน!DC28="/",ลับ!CU$3,0))</f>
        <v>0</v>
      </c>
      <c r="CV28" s="63">
        <f>IF(ลับ!CV$3=0,0,IF(เวลาเรียน!DD28="/",ลับ!CV$3,0))</f>
        <v>0</v>
      </c>
      <c r="CW28" s="64">
        <f>IF(ลับ!CW$3=0,0,IF(เวลาเรียน!DE28="/",ลับ!CW$3,0))</f>
        <v>0</v>
      </c>
      <c r="CX28" s="84">
        <f t="shared" si="11"/>
        <v>0</v>
      </c>
      <c r="CZ28" s="15">
        <v>23</v>
      </c>
      <c r="DA28" s="15">
        <f>IF(ตัวชี้วัด!C28="ร",ตัวชี้วัด!C28,IF(ตัวชี้วัด!F28="ร",ตัวชี้วัด!F28,IF(ตัวชี้วัด!I28="ร",ตัวชี้วัด!I28,IF(ตัวชี้วัด!L28="ร",ตัวชี้วัด!L28,IF(ตัวชี้วัด!O28="ร",ตัวชี้วัด!O28,IF(ตัวชี้วัด!S28="ร",ตัวชี้วัด!S28,IF(ตัวชี้วัด!V28="ร",ตัวชี้วัด!V28,SUM(ตัวชี้วัด!C28,ตัวชี้วัด!F28,ตัวชี้วัด!I28,ตัวชี้วัด!L28,ตัวชี้วัด!O28,ตัวชี้วัด!S28,ตัวชี้วัด!V28))))))))</f>
        <v>0</v>
      </c>
      <c r="DB28" s="15">
        <f>IF(ตัวชี้วัด!Y28="ร",ตัวชี้วัด!Y28,IF(ตัวชี้วัด!AB28="ร",ตัวชี้วัด!AB28,IF(ตัวชี้วัด!AE28="ร",ตัวชี้วัด!AE28,IF(ตัวชี้วัด!AK28="ร",ตัวชี้วัด!AK28,IF(ตัวชี้วัด!AN28="ร",ตัวชี้วัด!AN28,IF(ตัวชี้วัด!AQ28="ร",ตัวชี้วัด!AQ28,IF(ตัวชี้วัด!AT28="ร",ตัวชี้วัด!AT28,SUM(ตัวชี้วัด!Y28,ตัวชี้วัด!AB28,ตัวชี้วัด!AE28,ตัวชี้วัด!AK28,ตัวชี้วัด!AN28,ตัวชี้วัด!AQ28,ตัวชี้วัด!AT28))))))))</f>
        <v>0</v>
      </c>
      <c r="DC28" s="15">
        <f>IF(ตัวชี้วัด!AW28="ร",ตัวชี้วัด!AW28,IF(ตัวชี้วัด!BA28="ร",ตัวชี้วัด!BA28,IF(ตัวชี้วัด!BD28="ร",ตัวชี้วัด!BD28,IF(ตัวชี้วัด!BG28="ร",ตัวชี้วัด!BG28,IF(ตัวชี้วัด!BJ28="ร",ตัวชี้วัด!BJ28,IF(ตัวชี้วัด!BM28="ร",ตัวชี้วัด!BM28,IF(ตัวชี้วัด!BS28="ร",ตัวชี้วัด!BS28,SUM(ตัวชี้วัด!AW28,ตัวชี้วัด!BA28,ตัวชี้วัด!BD28,ตัวชี้วัด!BG28,ตัวชี้วัด!BJ28,ตัวชี้วัด!BM28,ตัวชี้วัด!BS28))))))))</f>
        <v>0</v>
      </c>
      <c r="DD28" s="15">
        <f>IF(ตัวชี้วัด!BV28="ร",ตัวชี้วัด!BV28,IF(ตัวชี้วัด!BY28="ร",ตัวชี้วัด!BY28,IF(ตัวชี้วัด!CB28="ร",ตัวชี้วัด!CB28,IF(ตัวชี้วัด!CE28="ร",ตัวชี้วัด!CE28,IF(ตัวชี้วัด!CI28="ร",ตัวชี้วัด!CI28,IF(ตัวชี้วัด!CL28="ร",ตัวชี้วัด!CL28,IF(ตัวชี้วัด!CO28="ร",ตัวชี้วัด!CO28,SUM(ตัวชี้วัด!BV28,ตัวชี้วัด!BY28,ตัวชี้วัด!CB28,ตัวชี้วัด!CE28,ตัวชี้วัด!CI28,ตัวชี้วัด!CL28,ตัวชี้วัด!CO28))))))))</f>
        <v>0</v>
      </c>
      <c r="DE28" s="15">
        <f>IF(ตัวชี้วัด!CR28="ร",ตัวชี้วัด!CR28,IF(ตัวชี้วัด!CU28="ร",ตัวชี้วัด!CU28,IF(ตัวชี้วัด!DA28="ร",ตัวชี้วัด!DA28,IF(ตัวชี้วัด!DD28="ร",ตัวชี้วัด!DD28,IF(ตัวชี้วัด!DG28="ร",ตัวชี้วัด!DG28,IF(ตัวชี้วัด!DJ28="ร",ตัวชี้วัด!DJ28,IF(ตัวชี้วัด!DM28="ร",ตัวชี้วัด!DM28,SUM(ตัวชี้วัด!CR28,ตัวชี้วัด!CU28,ตัวชี้วัด!DA28,ตัวชี้วัด!DD28,ตัวชี้วัด!DG28,ตัวชี้วัด!DJ28,ตัวชี้วัด!DM28))))))))</f>
        <v>0</v>
      </c>
      <c r="DF28" s="15">
        <f>IF(ตัวชี้วัด!DQ28="ร",ตัวชี้วัด!DQ28,IF(ตัวชี้วัด!DT28="ร",ตัวชี้วัด!DT28,IF(ตัวชี้วัด!DW28="ร",ตัวชี้วัด!DW28,IF(ตัวชี้วัด!DZ28="ร",ตัวชี้วัด!DZ28,SUM(ตัวชี้วัด!DQ28,ตัวชี้วัด!DT28,ตัวชี้วัด!DW28,ตัวชี้วัด!DZ28)))))</f>
        <v>0</v>
      </c>
      <c r="DG28" s="83">
        <f t="shared" si="12"/>
        <v>0</v>
      </c>
      <c r="DH28" s="50"/>
      <c r="DI28" s="15">
        <f>IF(ตัวชี้วัด!D28="/",1,0)</f>
        <v>0</v>
      </c>
      <c r="DJ28" s="15">
        <f>IF(ตัวชี้วัด!G28="/",1,0)</f>
        <v>0</v>
      </c>
      <c r="DK28" s="15">
        <f>IF(ตัวชี้วัด!J28="/",1,0)</f>
        <v>0</v>
      </c>
      <c r="DL28" s="15">
        <f>IF(ตัวชี้วัด!M28="/",1,0)</f>
        <v>0</v>
      </c>
      <c r="DM28" s="15">
        <f>IF(ตัวชี้วัด!P28="/",1,0)</f>
        <v>0</v>
      </c>
      <c r="DN28" s="15">
        <f>IF(ตัวชี้วัด!T28="/",1,0)</f>
        <v>0</v>
      </c>
      <c r="DO28" s="15">
        <f>IF(ตัวชี้วัด!W28="/",1,0)</f>
        <v>0</v>
      </c>
      <c r="DP28" s="15">
        <f>IF(ตัวชี้วัด!Z28="/",1,0)</f>
        <v>0</v>
      </c>
      <c r="DQ28" s="15">
        <f>IF(ตัวชี้วัด!AC28="/",1,0)</f>
        <v>0</v>
      </c>
      <c r="DR28" s="15">
        <f>IF(ตัวชี้วัด!AF28="/",1,0)</f>
        <v>0</v>
      </c>
      <c r="DS28" s="15">
        <f>IF(ตัวชี้วัด!AL28="/",1,0)</f>
        <v>0</v>
      </c>
      <c r="DT28" s="15">
        <f>IF(ตัวชี้วัด!AO28="/",1,0)</f>
        <v>0</v>
      </c>
      <c r="DU28" s="15">
        <f>IF(ตัวชี้วัด!AR28="/",1,0)</f>
        <v>0</v>
      </c>
      <c r="DV28" s="15">
        <f>IF(ตัวชี้วัด!AU28="/",1,0)</f>
        <v>0</v>
      </c>
      <c r="DW28" s="15">
        <f>IF(ตัวชี้วัด!AX28="/",1,0)</f>
        <v>0</v>
      </c>
      <c r="DX28" s="15">
        <f>IF(ตัวชี้วัด!BB28="/",1,0)</f>
        <v>0</v>
      </c>
      <c r="DY28" s="15">
        <f>IF(ตัวชี้วัด!BE28="/",1,0)</f>
        <v>0</v>
      </c>
      <c r="DZ28" s="15">
        <f>IF(ตัวชี้วัด!BH28="/",1,0)</f>
        <v>0</v>
      </c>
      <c r="EA28" s="15">
        <f>IF(ตัวชี้วัด!BK28="/",1,0)</f>
        <v>0</v>
      </c>
      <c r="EB28" s="15">
        <f>IF(ตัวชี้วัด!BN28="/",1,0)</f>
        <v>0</v>
      </c>
      <c r="EC28" s="15">
        <f>IF(ตัวชี้วัด!BT28="/",1,0)</f>
        <v>0</v>
      </c>
      <c r="ED28" s="15">
        <f>IF(ตัวชี้วัด!BW28="/",1,0)</f>
        <v>0</v>
      </c>
      <c r="EE28" s="15">
        <f>IF(ตัวชี้วัด!BZ28="/",1,0)</f>
        <v>0</v>
      </c>
      <c r="EF28" s="15">
        <f>IF(ตัวชี้วัด!CC28="/",1,0)</f>
        <v>0</v>
      </c>
      <c r="EG28" s="15">
        <f>IF(ตัวชี้วัด!CF28="/",1,0)</f>
        <v>0</v>
      </c>
      <c r="EH28" s="15">
        <f>IF(ตัวชี้วัด!CJ28="/",1,0)</f>
        <v>0</v>
      </c>
      <c r="EI28" s="15">
        <f>IF(ตัวชี้วัด!CM28="/",1,0)</f>
        <v>0</v>
      </c>
      <c r="EJ28" s="15">
        <f>IF(ตัวชี้วัด!CP28="/",1,0)</f>
        <v>0</v>
      </c>
      <c r="EK28" s="15">
        <f>IF(ตัวชี้วัด!CS28="/",1,0)</f>
        <v>0</v>
      </c>
      <c r="EL28" s="15">
        <f>IF(ตัวชี้วัด!CV28="/",1,0)</f>
        <v>0</v>
      </c>
      <c r="EM28" s="15">
        <f>IF(ตัวชี้วัด!DB28="/",1,0)</f>
        <v>0</v>
      </c>
      <c r="EN28" s="15">
        <f>IF(ตัวชี้วัด!DE28="/",1,0)</f>
        <v>0</v>
      </c>
      <c r="EO28" s="15">
        <f>IF(ตัวชี้วัด!DH28="/",1,0)</f>
        <v>0</v>
      </c>
      <c r="EP28" s="15">
        <f>IF(ตัวชี้วัด!DK28="/",1,0)</f>
        <v>0</v>
      </c>
      <c r="EQ28" s="15">
        <f>IF(ตัวชี้วัด!DN28="/",1,0)</f>
        <v>0</v>
      </c>
      <c r="ER28" s="15">
        <f>IF(ตัวชี้วัด!DR28="/",1,0)</f>
        <v>0</v>
      </c>
      <c r="ES28" s="15">
        <f>IF(ตัวชี้วัด!DU28="/",1,0)</f>
        <v>0</v>
      </c>
      <c r="ET28" s="15">
        <f>IF(ตัวชี้วัด!DX28="/",1,0)</f>
        <v>0</v>
      </c>
      <c r="EU28" s="15">
        <f>IF(ตัวชี้วัด!EA28="/",1,0)</f>
        <v>0</v>
      </c>
      <c r="EV28" s="83">
        <f t="shared" si="3"/>
        <v>0</v>
      </c>
      <c r="EX28" s="15">
        <v>23</v>
      </c>
      <c r="EY28" s="15">
        <f>IF(คุณลักษณะ!B28&gt;1,2,IF(คุณลักษณะ!B28=1,1,0))</f>
        <v>0</v>
      </c>
      <c r="EZ28" s="15">
        <f>IF(คุณลักษณะ!C28&gt;1,2,IF(คุณลักษณะ!C28=1,1,0))</f>
        <v>0</v>
      </c>
      <c r="FA28" s="15">
        <f>IF(คุณลักษณะ!D28&gt;1,2,IF(คุณลักษณะ!D28=1,1,0))</f>
        <v>0</v>
      </c>
      <c r="FB28" s="15">
        <f>IF(คุณลักษณะ!E28&gt;1,2,IF(คุณลักษณะ!E28=1,1,0))</f>
        <v>0</v>
      </c>
      <c r="FC28" s="83">
        <f t="shared" si="4"/>
        <v>0</v>
      </c>
      <c r="FD28" s="15">
        <f>IF(คุณลักษณะ!G28&gt;1,2,IF(คุณลักษณะ!G28=1,1,0))</f>
        <v>0</v>
      </c>
      <c r="FE28" s="15">
        <f>IF(คุณลักษณะ!H28&gt;1,2,IF(คุณลักษณะ!H28=1,1,0))</f>
        <v>0</v>
      </c>
      <c r="FF28" s="83">
        <f t="shared" si="5"/>
        <v>0</v>
      </c>
      <c r="FG28" s="15">
        <f>IF(คุณลักษณะ!O28&gt;1,2,IF(คุณลักษณะ!O28=1,1,0))</f>
        <v>0</v>
      </c>
      <c r="FH28" s="15">
        <f>IF(คุณลักษณะ!P28&gt;1,2,IF(คุณลักษณะ!P28=1,1,0))</f>
        <v>0</v>
      </c>
      <c r="FI28" s="83">
        <f t="shared" si="6"/>
        <v>0</v>
      </c>
      <c r="FJ28" s="15">
        <f>IF(คุณลักษณะ!S28&gt;1,2,IF(คุณลักษณะ!S28=1,1,0))</f>
        <v>0</v>
      </c>
      <c r="FK28" s="15">
        <f>IF(คุณลักษณะ!T28&gt;1,2,IF(คุณลักษณะ!T28=1,1,0))</f>
        <v>0</v>
      </c>
      <c r="FL28" s="83">
        <f t="shared" si="7"/>
        <v>0</v>
      </c>
      <c r="FM28" s="15">
        <f>IF(คุณลักษณะ!V28&gt;1,2,IF(คุณลักษณะ!V28=1,1,0))</f>
        <v>0</v>
      </c>
      <c r="FN28" s="15">
        <f>IF(คุณลักษณะ!W28&gt;1,2,IF(คุณลักษณะ!W28=1,1,0))</f>
        <v>0</v>
      </c>
      <c r="FO28" s="83">
        <f t="shared" si="8"/>
        <v>0</v>
      </c>
      <c r="FP28" s="15">
        <f>IF(คุณลักษณะ!Y28&gt;1,2,IF(คุณลักษณะ!Y28=1,1,0))</f>
        <v>0</v>
      </c>
      <c r="FQ28" s="15">
        <f>IF(คุณลักษณะ!AC28&gt;1,2,IF(คุณลักษณะ!AC28=1,1,0))</f>
        <v>0</v>
      </c>
      <c r="FR28" s="15">
        <f>IF(คุณลักษณะ!AD28&gt;1,2,IF(คุณลักษณะ!AD28=1,1,0))</f>
        <v>0</v>
      </c>
      <c r="FS28" s="83">
        <f t="shared" si="9"/>
        <v>0</v>
      </c>
      <c r="FT28" s="15">
        <f>IF(คุณลักษณะ!AF28&gt;1,2,IF(คุณลักษณะ!AF28=1,1,0))</f>
        <v>0</v>
      </c>
      <c r="FU28" s="15">
        <f>IF(คุณลักษณะ!AG28&gt;1,2,IF(คุณลักษณะ!AG28=1,1,0))</f>
        <v>0</v>
      </c>
      <c r="FV28" s="83">
        <f t="shared" si="10"/>
        <v>0</v>
      </c>
      <c r="FW28" s="50"/>
      <c r="FX28" s="15">
        <f>IF(คุณลักษณะ!F28&gt;1,2,IF(คุณลักษณะ!F28=1,1,0))</f>
        <v>0</v>
      </c>
      <c r="FY28" s="15">
        <f>IF(คุณลักษณะ!I28&gt;1,2,IF(คุณลักษณะ!I28=1,1,0))</f>
        <v>0</v>
      </c>
      <c r="FZ28" s="15">
        <f>IF(คุณลักษณะ!N28&gt;1,2,IF(คุณลักษณะ!N28=1,1,0))</f>
        <v>0</v>
      </c>
      <c r="GA28" s="15">
        <f>IF(คุณลักษณะ!Q28&gt;1,2,IF(คุณลักษณะ!Q28=1,1,0))</f>
        <v>0</v>
      </c>
      <c r="GB28" s="15">
        <f>IF(คุณลักษณะ!U28&gt;1,2,IF(คุณลักษณะ!U28=1,1,0))</f>
        <v>0</v>
      </c>
      <c r="GC28" s="15">
        <f>IF(คุณลักษณะ!X28&gt;1,2,IF(คุณลักษณะ!X28=1,1,0))</f>
        <v>0</v>
      </c>
      <c r="GD28" s="15">
        <f>IF(คุณลักษณะ!AE28&gt;1,2,IF(คุณลักษณะ!AE28=1,1,0))</f>
        <v>0</v>
      </c>
      <c r="GE28" s="15">
        <f>IF(คุณลักษณะ!AH28&gt;1,2,IF(คุณลักษณะ!AH28=1,1,0))</f>
        <v>0</v>
      </c>
      <c r="GF28" s="87">
        <f t="shared" si="13"/>
        <v>0</v>
      </c>
      <c r="GG28" s="85">
        <f>IF(คุณลักษณะ!F28=0,0,IF(คุณลักษณะ!I28=0,0,IF(คุณลักษณะ!N28=0,0,IF(คุณลักษณะ!Q28=0,0,IF(คุณลักษณะ!U28=0,0,IF(คุณลักษณะ!X28=0,0,IF(คุณลักษณะ!AE28=0,0,IF(คุณลักษณะ!AH28=0,0,GF28))))))))</f>
        <v>0</v>
      </c>
      <c r="GI28" s="2">
        <v>23</v>
      </c>
      <c r="GJ28" s="21">
        <f>IF(เวลาเรียน!C28="",0,1)</f>
        <v>0</v>
      </c>
      <c r="GK28" s="446">
        <f>IF(ผลการเรียน!$BC27=$GK$5,1,0)</f>
        <v>0</v>
      </c>
      <c r="GL28" s="446">
        <f>IF(ผลการเรียน!$BC27=$GL$5,1,0)</f>
        <v>0</v>
      </c>
      <c r="GM28" s="446">
        <f>IF(ผลการเรียน!$BC27=$GM$5,1,0)</f>
        <v>0</v>
      </c>
      <c r="GN28" s="446">
        <f>IF(ผลการเรียน!$BC27=$GN$5,1,0)</f>
        <v>0</v>
      </c>
      <c r="GO28" s="446">
        <f>IF(ผลการเรียน!$BC27=$GO$5,1,0)</f>
        <v>0</v>
      </c>
      <c r="GP28" s="446">
        <f>IF(ผลการเรียน!$BC27=$GP$5,1,0)</f>
        <v>0</v>
      </c>
      <c r="GQ28" s="446">
        <f>IF(ผลการเรียน!$BC27=$GQ$5,1,0)</f>
        <v>0</v>
      </c>
      <c r="GR28" s="446">
        <f>IF(ผลการเรียน!$BC27=$GR$5,1,0)</f>
        <v>0</v>
      </c>
      <c r="GS28" s="446">
        <f>IF(ผลการเรียน!$BC27=$GS$5,1,0)</f>
        <v>0</v>
      </c>
      <c r="GT28" s="446">
        <f>IF(ผลการเรียน!$BC27=$GT$5,1,0)</f>
        <v>0</v>
      </c>
      <c r="GU28" s="446">
        <f ca="1">IF(ผลการเรียน!$BS27=ลับ!$GU$5,1,0)</f>
        <v>0</v>
      </c>
      <c r="GV28" s="446">
        <f ca="1">IF(ผลการเรียน!$BS27=ลับ!$GV$5,1,0)</f>
        <v>0</v>
      </c>
      <c r="GW28" s="446">
        <f ca="1">IF(ผลการเรียน!$BS27=ลับ!$GW$5,1,0)</f>
        <v>0</v>
      </c>
      <c r="GX28" s="446">
        <f ca="1">IF(ผลการเรียน!$BS27=ลับ!$GX$5,1,0)</f>
        <v>0</v>
      </c>
      <c r="GY28" s="446">
        <f ca="1">IF(ผลการเรียน!$BJ27=ลับ!$GY$5,1,0)</f>
        <v>0</v>
      </c>
      <c r="GZ28" s="446">
        <f ca="1">IF(ผลการเรียน!$BJ27=ลับ!$GZ$5,1,0)</f>
        <v>0</v>
      </c>
      <c r="HA28" s="446">
        <f ca="1">IF(ผลการเรียน!$BJ27=ลับ!$HA$5,1,0)</f>
        <v>0</v>
      </c>
      <c r="HB28" s="446">
        <f ca="1">IF(ผลการเรียน!$BJ27=ลับ!$HB$5,1,0)</f>
        <v>0</v>
      </c>
      <c r="HC28" s="21">
        <f>IF(สรุปคะแนน!$Q28=3,1,0)</f>
        <v>0</v>
      </c>
      <c r="HD28" s="21">
        <f>IF(สรุปคะแนน!$Q28=2,1,0)</f>
        <v>0</v>
      </c>
      <c r="HE28" s="21">
        <f>IF(สรุปคะแนน!$Q28=1,1,0)</f>
        <v>0</v>
      </c>
      <c r="HF28" s="21">
        <f>IF(สรุปคะแนน!$Q28=0,1,0)</f>
        <v>1</v>
      </c>
      <c r="HG28" s="50"/>
      <c r="HH28" s="50"/>
      <c r="HI28" s="50"/>
      <c r="HJ28" s="50"/>
      <c r="HK28" s="50"/>
      <c r="HL28" s="50"/>
      <c r="HM28" s="50"/>
      <c r="HN28" s="50"/>
    </row>
    <row r="29" spans="1:222" ht="21">
      <c r="A29" s="28">
        <v>24</v>
      </c>
      <c r="B29" s="63">
        <f>IF(ลับ!B$3=0,0,IF(เวลาเรียน!G29="/",ลับ!B$3,0))</f>
        <v>0</v>
      </c>
      <c r="C29" s="63">
        <f>IF(ลับ!C$3=0,0,IF(เวลาเรียน!H29="/",ลับ!C$3,0))</f>
        <v>0</v>
      </c>
      <c r="D29" s="63">
        <f>IF(ลับ!D$3=0,0,IF(เวลาเรียน!I29="/",ลับ!D$3,0))</f>
        <v>0</v>
      </c>
      <c r="E29" s="63">
        <f>IF(ลับ!E$3=0,0,IF(เวลาเรียน!J29="/",ลับ!E$3,0))</f>
        <v>0</v>
      </c>
      <c r="F29" s="63">
        <f>IF(ลับ!F$3=0,0,IF(เวลาเรียน!K29="/",ลับ!F$3,0))</f>
        <v>0</v>
      </c>
      <c r="G29" s="63">
        <f>IF(ลับ!G$3=0,0,IF(เวลาเรียน!L29="/",ลับ!G$3,0))</f>
        <v>0</v>
      </c>
      <c r="H29" s="63">
        <f>IF(ลับ!H$3=0,0,IF(เวลาเรียน!M29="/",ลับ!H$3,0))</f>
        <v>0</v>
      </c>
      <c r="I29" s="63">
        <f>IF(ลับ!I$3=0,0,IF(เวลาเรียน!N29="/",ลับ!I$3,0))</f>
        <v>0</v>
      </c>
      <c r="J29" s="63">
        <f>IF(ลับ!J$3=0,0,IF(เวลาเรียน!O29="/",ลับ!J$3,0))</f>
        <v>0</v>
      </c>
      <c r="K29" s="63">
        <f>IF(ลับ!K$3=0,0,IF(เวลาเรียน!P29="/",ลับ!K$3,0))</f>
        <v>0</v>
      </c>
      <c r="L29" s="63">
        <f>IF(ลับ!L$3=0,0,IF(เวลาเรียน!Q29="/",ลับ!L$3,0))</f>
        <v>0</v>
      </c>
      <c r="M29" s="63">
        <f>IF(ลับ!M$3=0,0,IF(เวลาเรียน!R29="/",ลับ!M$3,0))</f>
        <v>0</v>
      </c>
      <c r="N29" s="63">
        <f>IF(ลับ!N$3=0,0,IF(เวลาเรียน!S29="/",ลับ!N$3,0))</f>
        <v>0</v>
      </c>
      <c r="O29" s="63">
        <f>IF(ลับ!O$3=0,0,IF(เวลาเรียน!T29="/",ลับ!O$3,0))</f>
        <v>0</v>
      </c>
      <c r="P29" s="63">
        <f>IF(ลับ!P$3=0,0,IF(เวลาเรียน!U29="/",ลับ!P$3,0))</f>
        <v>0</v>
      </c>
      <c r="Q29" s="63">
        <f>IF(ลับ!Q$3=0,0,IF(เวลาเรียน!V29="/",ลับ!Q$3,0))</f>
        <v>0</v>
      </c>
      <c r="R29" s="63">
        <f>IF(ลับ!R$3=0,0,IF(เวลาเรียน!W29="/",ลับ!R$3,0))</f>
        <v>0</v>
      </c>
      <c r="S29" s="63">
        <f>IF(ลับ!S$3=0,0,IF(เวลาเรียน!X29="/",ลับ!S$3,0))</f>
        <v>0</v>
      </c>
      <c r="T29" s="63">
        <f>IF(ลับ!T$3=0,0,IF(เวลาเรียน!Y29="/",ลับ!T$3,0))</f>
        <v>0</v>
      </c>
      <c r="U29" s="63">
        <f>IF(ลับ!U$3=0,0,IF(เวลาเรียน!Z29="/",ลับ!U$3,0))</f>
        <v>0</v>
      </c>
      <c r="V29" s="63">
        <f>IF(ลับ!V$3=0,0,IF(เวลาเรียน!AA29="/",ลับ!V$3,0))</f>
        <v>0</v>
      </c>
      <c r="W29" s="63">
        <f>IF(ลับ!W$3=0,0,IF(เวลาเรียน!AB29="/",ลับ!W$3,0))</f>
        <v>0</v>
      </c>
      <c r="X29" s="63">
        <f>IF(ลับ!X$3=0,0,IF(เวลาเรียน!AC29="/",ลับ!X$3,0))</f>
        <v>0</v>
      </c>
      <c r="Y29" s="63">
        <f>IF(ลับ!Y$3=0,0,IF(เวลาเรียน!AD29="/",ลับ!Y$3,0))</f>
        <v>0</v>
      </c>
      <c r="Z29" s="724">
        <f>IF(ลับ!Z$3=0,0,IF(เวลาเรียน!AE29="/",ลับ!Z$3,0))</f>
        <v>0</v>
      </c>
      <c r="AA29" s="63">
        <f>IF(ลับ!AA$3=0,0,IF(เวลาเรียน!AH29="/",ลับ!AA$3,0))</f>
        <v>0</v>
      </c>
      <c r="AB29" s="63">
        <f>IF(ลับ!AB$3=0,0,IF(เวลาเรียน!AI29="/",ลับ!AB$3,0))</f>
        <v>0</v>
      </c>
      <c r="AC29" s="63">
        <f>IF(ลับ!AC$3=0,0,IF(เวลาเรียน!AJ29="/",ลับ!AC$3,0))</f>
        <v>0</v>
      </c>
      <c r="AD29" s="63">
        <f>IF(ลับ!AD$3=0,0,IF(เวลาเรียน!AK29="/",ลับ!AD$3,0))</f>
        <v>0</v>
      </c>
      <c r="AE29" s="63">
        <f>IF(ลับ!AE$3=0,0,IF(เวลาเรียน!AL29="/",ลับ!AE$3,0))</f>
        <v>0</v>
      </c>
      <c r="AF29" s="63">
        <f>IF(ลับ!AF$3=0,0,IF(เวลาเรียน!AM29="/",ลับ!AF$3,0))</f>
        <v>0</v>
      </c>
      <c r="AG29" s="63">
        <f>IF(ลับ!AG$3=0,0,IF(เวลาเรียน!AN29="/",ลับ!AG$3,0))</f>
        <v>0</v>
      </c>
      <c r="AH29" s="63">
        <f>IF(ลับ!AH$3=0,0,IF(เวลาเรียน!AO29="/",ลับ!AH$3,0))</f>
        <v>0</v>
      </c>
      <c r="AI29" s="63">
        <f>IF(ลับ!AI$3=0,0,IF(เวลาเรียน!AP29="/",ลับ!AI$3,0))</f>
        <v>0</v>
      </c>
      <c r="AJ29" s="63">
        <f>IF(ลับ!AJ$3=0,0,IF(เวลาเรียน!AQ29="/",ลับ!AJ$3,0))</f>
        <v>0</v>
      </c>
      <c r="AK29" s="63">
        <f>IF(ลับ!AK$3=0,0,IF(เวลาเรียน!AR29="/",ลับ!AK$3,0))</f>
        <v>0</v>
      </c>
      <c r="AL29" s="63">
        <f>IF(ลับ!AL$3=0,0,IF(เวลาเรียน!AS29="/",ลับ!AL$3,0))</f>
        <v>0</v>
      </c>
      <c r="AM29" s="63">
        <f>IF(ลับ!AM$3=0,0,IF(เวลาเรียน!AT29="/",ลับ!AM$3,0))</f>
        <v>0</v>
      </c>
      <c r="AN29" s="63">
        <f>IF(ลับ!AN$3=0,0,IF(เวลาเรียน!AU29="/",ลับ!AN$3,0))</f>
        <v>0</v>
      </c>
      <c r="AO29" s="63">
        <f>IF(ลับ!AO$3=0,0,IF(เวลาเรียน!AV29="/",ลับ!AO$3,0))</f>
        <v>0</v>
      </c>
      <c r="AP29" s="63">
        <f>IF(ลับ!AP$3=0,0,IF(เวลาเรียน!AW29="/",ลับ!AP$3,0))</f>
        <v>0</v>
      </c>
      <c r="AQ29" s="63">
        <f>IF(ลับ!AQ$3=0,0,IF(เวลาเรียน!AX29="/",ลับ!AQ$3,0))</f>
        <v>0</v>
      </c>
      <c r="AR29" s="63">
        <f>IF(ลับ!AR$3=0,0,IF(เวลาเรียน!AY29="/",ลับ!AR$3,0))</f>
        <v>0</v>
      </c>
      <c r="AS29" s="63">
        <f>IF(ลับ!AS$3=0,0,IF(เวลาเรียน!AZ29="/",ลับ!AS$3,0))</f>
        <v>0</v>
      </c>
      <c r="AT29" s="63">
        <f>IF(ลับ!AT$3=0,0,IF(เวลาเรียน!BA29="/",ลับ!AT$3,0))</f>
        <v>0</v>
      </c>
      <c r="AU29" s="63">
        <f>IF(ลับ!AU$3=0,0,IF(เวลาเรียน!BB29="/",ลับ!AU$3,0))</f>
        <v>0</v>
      </c>
      <c r="AV29" s="63">
        <f>IF(ลับ!AV$3=0,0,IF(เวลาเรียน!BC29="/",ลับ!AV$3,0))</f>
        <v>0</v>
      </c>
      <c r="AW29" s="63">
        <f>IF(ลับ!AW$3=0,0,IF(เวลาเรียน!BD29="/",ลับ!AW$3,0))</f>
        <v>0</v>
      </c>
      <c r="AX29" s="63">
        <f>IF(ลับ!AX$3=0,0,IF(เวลาเรียน!BE29="/",ลับ!AX$3,0))</f>
        <v>0</v>
      </c>
      <c r="AY29" s="63">
        <f>IF(ลับ!AY$3=0,0,IF(เวลาเรียน!BF29="/",ลับ!AY$3,0))</f>
        <v>0</v>
      </c>
      <c r="AZ29" s="63">
        <f>IF(ลับ!AZ$3=0,0,IF(เวลาเรียน!BG29="/",ลับ!AZ$3,0))</f>
        <v>0</v>
      </c>
      <c r="BA29" s="63">
        <f>IF(ลับ!BA$3=0,0,IF(เวลาเรียน!BH29="/",ลับ!BA$3,0))</f>
        <v>0</v>
      </c>
      <c r="BB29" s="63">
        <f>IF(ลับ!BB$3=0,0,IF(เวลาเรียน!BI29="/",ลับ!BB$3,0))</f>
        <v>0</v>
      </c>
      <c r="BC29" s="63">
        <f>IF(ลับ!BC$3=0,0,IF(เวลาเรียน!BJ29="/",ลับ!BC$3,0))</f>
        <v>0</v>
      </c>
      <c r="BD29" s="63">
        <f>IF(ลับ!BD$3=0,0,IF(เวลาเรียน!BK29="/",ลับ!BD$3,0))</f>
        <v>0</v>
      </c>
      <c r="BE29" s="63">
        <f>IF(ลับ!BE$3=0,0,IF(เวลาเรียน!BL29="/",ลับ!BE$3,0))</f>
        <v>0</v>
      </c>
      <c r="BF29" s="63">
        <f>IF(ลับ!BF$3=0,0,IF(เวลาเรียน!BM29="/",ลับ!BF$3,0))</f>
        <v>0</v>
      </c>
      <c r="BG29" s="63">
        <f>IF(ลับ!BG$3=0,0,IF(เวลาเรียน!BN29="/",ลับ!BG$3,0))</f>
        <v>0</v>
      </c>
      <c r="BH29" s="63">
        <f>IF(ลับ!BH$3=0,0,IF(เวลาเรียน!BO29="/",ลับ!BH$3,0))</f>
        <v>0</v>
      </c>
      <c r="BI29" s="63">
        <f>IF(ลับ!BI$3=0,0,IF(เวลาเรียน!BP29="/",ลับ!BI$3,0))</f>
        <v>0</v>
      </c>
      <c r="BJ29" s="63">
        <f>IF(ลับ!BJ$3=0,0,IF(เวลาเรียน!BQ29="/",ลับ!BJ$3,0))</f>
        <v>0</v>
      </c>
      <c r="BK29" s="63">
        <f>IF(ลับ!BK$3=0,0,IF(เวลาเรียน!BR29="/",ลับ!BK$3,0))</f>
        <v>0</v>
      </c>
      <c r="BL29" s="63">
        <f>IF(ลับ!BL$3=0,0,IF(เวลาเรียน!BS29="/",ลับ!BL$3,0))</f>
        <v>0</v>
      </c>
      <c r="BM29" s="63">
        <f>IF(ลับ!BM$3=0,0,IF(เวลาเรียน!BT29="/",ลับ!BM$3,0))</f>
        <v>0</v>
      </c>
      <c r="BN29" s="63">
        <f>IF(ลับ!BN$3=0,0,IF(เวลาเรียน!BU29="/",ลับ!BN$3,0))</f>
        <v>0</v>
      </c>
      <c r="BO29" s="63">
        <f>IF(ลับ!BO$3=0,0,IF(เวลาเรียน!BV29="/",ลับ!BO$3,0))</f>
        <v>0</v>
      </c>
      <c r="BP29" s="63">
        <f>IF(ลับ!BP$3=0,0,IF(เวลาเรียน!BW29="/",ลับ!BP$3,0))</f>
        <v>0</v>
      </c>
      <c r="BQ29" s="63">
        <f>IF(ลับ!BQ$3=0,0,IF(เวลาเรียน!BX29="/",ลับ!BQ$3,0))</f>
        <v>0</v>
      </c>
      <c r="BR29" s="63">
        <f>IF(ลับ!BR$3=0,0,IF(เวลาเรียน!BY29="/",ลับ!BR$3,0))</f>
        <v>0</v>
      </c>
      <c r="BS29" s="724">
        <f>IF(ลับ!BS$3=0,0,IF(เวลาเรียน!BZ29="/",ลับ!BS$3,0))</f>
        <v>0</v>
      </c>
      <c r="BT29" s="63">
        <f>IF(ลับ!BT$3=0,0,IF(เวลาเรียน!CB29="/",ลับ!BT$3,0))</f>
        <v>0</v>
      </c>
      <c r="BU29" s="63">
        <f>IF(ลับ!BU$3=0,0,IF(เวลาเรียน!CC29="/",ลับ!BU$3,0))</f>
        <v>0</v>
      </c>
      <c r="BV29" s="63">
        <f>IF(ลับ!BV$3=0,0,IF(เวลาเรียน!CD29="/",ลับ!BV$3,0))</f>
        <v>0</v>
      </c>
      <c r="BW29" s="63">
        <f>IF(ลับ!BW$3=0,0,IF(เวลาเรียน!CE29="/",ลับ!BW$3,0))</f>
        <v>0</v>
      </c>
      <c r="BX29" s="63">
        <f>IF(ลับ!BX$3=0,0,IF(เวลาเรียน!CF29="/",ลับ!BX$3,0))</f>
        <v>0</v>
      </c>
      <c r="BY29" s="63">
        <f>IF(ลับ!BY$3=0,0,IF(เวลาเรียน!CG29="/",ลับ!BY$3,0))</f>
        <v>0</v>
      </c>
      <c r="BZ29" s="63">
        <f>IF(ลับ!BZ$3=0,0,IF(เวลาเรียน!CH29="/",ลับ!BZ$3,0))</f>
        <v>0</v>
      </c>
      <c r="CA29" s="63">
        <f>IF(ลับ!CA$3=0,0,IF(เวลาเรียน!CI29="/",ลับ!CA$3,0))</f>
        <v>0</v>
      </c>
      <c r="CB29" s="63">
        <f>IF(ลับ!CB$3=0,0,IF(เวลาเรียน!CJ29="/",ลับ!CB$3,0))</f>
        <v>0</v>
      </c>
      <c r="CC29" s="63">
        <f>IF(ลับ!CC$3=0,0,IF(เวลาเรียน!CK29="/",ลับ!CC$3,0))</f>
        <v>0</v>
      </c>
      <c r="CD29" s="63">
        <f>IF(ลับ!CD$3=0,0,IF(เวลาเรียน!CL29="/",ลับ!CD$3,0))</f>
        <v>0</v>
      </c>
      <c r="CE29" s="63">
        <f>IF(ลับ!CE$3=0,0,IF(เวลาเรียน!CM29="/",ลับ!CE$3,0))</f>
        <v>0</v>
      </c>
      <c r="CF29" s="63">
        <f>IF(ลับ!CF$3=0,0,IF(เวลาเรียน!CN29="/",ลับ!CF$3,0))</f>
        <v>0</v>
      </c>
      <c r="CG29" s="63">
        <f>IF(ลับ!CG$3=0,0,IF(เวลาเรียน!CO29="/",ลับ!CG$3,0))</f>
        <v>0</v>
      </c>
      <c r="CH29" s="63">
        <f>IF(ลับ!CH$3=0,0,IF(เวลาเรียน!CP29="/",ลับ!CH$3,0))</f>
        <v>0</v>
      </c>
      <c r="CI29" s="63">
        <f>IF(ลับ!CI$3=0,0,IF(เวลาเรียน!CQ29="/",ลับ!CI$3,0))</f>
        <v>0</v>
      </c>
      <c r="CJ29" s="63">
        <f>IF(ลับ!CJ$3=0,0,IF(เวลาเรียน!CR29="/",ลับ!CJ$3,0))</f>
        <v>0</v>
      </c>
      <c r="CK29" s="63">
        <f>IF(ลับ!CK$3=0,0,IF(เวลาเรียน!CS29="/",ลับ!CK$3,0))</f>
        <v>0</v>
      </c>
      <c r="CL29" s="63">
        <f>IF(ลับ!CL$3=0,0,IF(เวลาเรียน!CT29="/",ลับ!CL$3,0))</f>
        <v>0</v>
      </c>
      <c r="CM29" s="63">
        <f>IF(ลับ!CM$3=0,0,IF(เวลาเรียน!CU29="/",ลับ!CM$3,0))</f>
        <v>0</v>
      </c>
      <c r="CN29" s="63">
        <f>IF(ลับ!CN$3=0,0,IF(เวลาเรียน!CV29="/",ลับ!CN$3,0))</f>
        <v>0</v>
      </c>
      <c r="CO29" s="63">
        <f>IF(ลับ!CO$3=0,0,IF(เวลาเรียน!CW29="/",ลับ!CO$3,0))</f>
        <v>0</v>
      </c>
      <c r="CP29" s="63">
        <f>IF(ลับ!CP$3=0,0,IF(เวลาเรียน!CX29="/",ลับ!CP$3,0))</f>
        <v>0</v>
      </c>
      <c r="CQ29" s="63">
        <f>IF(ลับ!CQ$3=0,0,IF(เวลาเรียน!CY29="/",ลับ!CQ$3,0))</f>
        <v>0</v>
      </c>
      <c r="CR29" s="63">
        <f>IF(ลับ!CR$3=0,0,IF(เวลาเรียน!CZ29="/",ลับ!CR$3,0))</f>
        <v>0</v>
      </c>
      <c r="CS29" s="63">
        <f>IF(ลับ!CS$3=0,0,IF(เวลาเรียน!DA29="/",ลับ!CS$3,0))</f>
        <v>0</v>
      </c>
      <c r="CT29" s="63">
        <f>IF(ลับ!CT$3=0,0,IF(เวลาเรียน!DB29="/",ลับ!CT$3,0))</f>
        <v>0</v>
      </c>
      <c r="CU29" s="63">
        <f>IF(ลับ!CU$3=0,0,IF(เวลาเรียน!DC29="/",ลับ!CU$3,0))</f>
        <v>0</v>
      </c>
      <c r="CV29" s="63">
        <f>IF(ลับ!CV$3=0,0,IF(เวลาเรียน!DD29="/",ลับ!CV$3,0))</f>
        <v>0</v>
      </c>
      <c r="CW29" s="64">
        <f>IF(ลับ!CW$3=0,0,IF(เวลาเรียน!DE29="/",ลับ!CW$3,0))</f>
        <v>0</v>
      </c>
      <c r="CX29" s="84">
        <f t="shared" si="11"/>
        <v>0</v>
      </c>
      <c r="CZ29" s="15">
        <v>24</v>
      </c>
      <c r="DA29" s="15">
        <f>IF(ตัวชี้วัด!C29="ร",ตัวชี้วัด!C29,IF(ตัวชี้วัด!F29="ร",ตัวชี้วัด!F29,IF(ตัวชี้วัด!I29="ร",ตัวชี้วัด!I29,IF(ตัวชี้วัด!L29="ร",ตัวชี้วัด!L29,IF(ตัวชี้วัด!O29="ร",ตัวชี้วัด!O29,IF(ตัวชี้วัด!S29="ร",ตัวชี้วัด!S29,IF(ตัวชี้วัด!V29="ร",ตัวชี้วัด!V29,SUM(ตัวชี้วัด!C29,ตัวชี้วัด!F29,ตัวชี้วัด!I29,ตัวชี้วัด!L29,ตัวชี้วัด!O29,ตัวชี้วัด!S29,ตัวชี้วัด!V29))))))))</f>
        <v>0</v>
      </c>
      <c r="DB29" s="15">
        <f>IF(ตัวชี้วัด!Y29="ร",ตัวชี้วัด!Y29,IF(ตัวชี้วัด!AB29="ร",ตัวชี้วัด!AB29,IF(ตัวชี้วัด!AE29="ร",ตัวชี้วัด!AE29,IF(ตัวชี้วัด!AK29="ร",ตัวชี้วัด!AK29,IF(ตัวชี้วัด!AN29="ร",ตัวชี้วัด!AN29,IF(ตัวชี้วัด!AQ29="ร",ตัวชี้วัด!AQ29,IF(ตัวชี้วัด!AT29="ร",ตัวชี้วัด!AT29,SUM(ตัวชี้วัด!Y29,ตัวชี้วัด!AB29,ตัวชี้วัด!AE29,ตัวชี้วัด!AK29,ตัวชี้วัด!AN29,ตัวชี้วัด!AQ29,ตัวชี้วัด!AT29))))))))</f>
        <v>0</v>
      </c>
      <c r="DC29" s="15">
        <f>IF(ตัวชี้วัด!AW29="ร",ตัวชี้วัด!AW29,IF(ตัวชี้วัด!BA29="ร",ตัวชี้วัด!BA29,IF(ตัวชี้วัด!BD29="ร",ตัวชี้วัด!BD29,IF(ตัวชี้วัด!BG29="ร",ตัวชี้วัด!BG29,IF(ตัวชี้วัด!BJ29="ร",ตัวชี้วัด!BJ29,IF(ตัวชี้วัด!BM29="ร",ตัวชี้วัด!BM29,IF(ตัวชี้วัด!BS29="ร",ตัวชี้วัด!BS29,SUM(ตัวชี้วัด!AW29,ตัวชี้วัด!BA29,ตัวชี้วัด!BD29,ตัวชี้วัด!BG29,ตัวชี้วัด!BJ29,ตัวชี้วัด!BM29,ตัวชี้วัด!BS29))))))))</f>
        <v>0</v>
      </c>
      <c r="DD29" s="15">
        <f>IF(ตัวชี้วัด!BV29="ร",ตัวชี้วัด!BV29,IF(ตัวชี้วัด!BY29="ร",ตัวชี้วัด!BY29,IF(ตัวชี้วัด!CB29="ร",ตัวชี้วัด!CB29,IF(ตัวชี้วัด!CE29="ร",ตัวชี้วัด!CE29,IF(ตัวชี้วัด!CI29="ร",ตัวชี้วัด!CI29,IF(ตัวชี้วัด!CL29="ร",ตัวชี้วัด!CL29,IF(ตัวชี้วัด!CO29="ร",ตัวชี้วัด!CO29,SUM(ตัวชี้วัด!BV29,ตัวชี้วัด!BY29,ตัวชี้วัด!CB29,ตัวชี้วัด!CE29,ตัวชี้วัด!CI29,ตัวชี้วัด!CL29,ตัวชี้วัด!CO29))))))))</f>
        <v>0</v>
      </c>
      <c r="DE29" s="15">
        <f>IF(ตัวชี้วัด!CR29="ร",ตัวชี้วัด!CR29,IF(ตัวชี้วัด!CU29="ร",ตัวชี้วัด!CU29,IF(ตัวชี้วัด!DA29="ร",ตัวชี้วัด!DA29,IF(ตัวชี้วัด!DD29="ร",ตัวชี้วัด!DD29,IF(ตัวชี้วัด!DG29="ร",ตัวชี้วัด!DG29,IF(ตัวชี้วัด!DJ29="ร",ตัวชี้วัด!DJ29,IF(ตัวชี้วัด!DM29="ร",ตัวชี้วัด!DM29,SUM(ตัวชี้วัด!CR29,ตัวชี้วัด!CU29,ตัวชี้วัด!DA29,ตัวชี้วัด!DD29,ตัวชี้วัด!DG29,ตัวชี้วัด!DJ29,ตัวชี้วัด!DM29))))))))</f>
        <v>0</v>
      </c>
      <c r="DF29" s="15">
        <f>IF(ตัวชี้วัด!DQ29="ร",ตัวชี้วัด!DQ29,IF(ตัวชี้วัด!DT29="ร",ตัวชี้วัด!DT29,IF(ตัวชี้วัด!DW29="ร",ตัวชี้วัด!DW29,IF(ตัวชี้วัด!DZ29="ร",ตัวชี้วัด!DZ29,SUM(ตัวชี้วัด!DQ29,ตัวชี้วัด!DT29,ตัวชี้วัด!DW29,ตัวชี้วัด!DZ29)))))</f>
        <v>0</v>
      </c>
      <c r="DG29" s="83">
        <f t="shared" si="12"/>
        <v>0</v>
      </c>
      <c r="DH29" s="50"/>
      <c r="DI29" s="15">
        <f>IF(ตัวชี้วัด!D29="/",1,0)</f>
        <v>0</v>
      </c>
      <c r="DJ29" s="15">
        <f>IF(ตัวชี้วัด!G29="/",1,0)</f>
        <v>0</v>
      </c>
      <c r="DK29" s="15">
        <f>IF(ตัวชี้วัด!J29="/",1,0)</f>
        <v>0</v>
      </c>
      <c r="DL29" s="15">
        <f>IF(ตัวชี้วัด!M29="/",1,0)</f>
        <v>0</v>
      </c>
      <c r="DM29" s="15">
        <f>IF(ตัวชี้วัด!P29="/",1,0)</f>
        <v>0</v>
      </c>
      <c r="DN29" s="15">
        <f>IF(ตัวชี้วัด!T29="/",1,0)</f>
        <v>0</v>
      </c>
      <c r="DO29" s="15">
        <f>IF(ตัวชี้วัด!W29="/",1,0)</f>
        <v>0</v>
      </c>
      <c r="DP29" s="15">
        <f>IF(ตัวชี้วัด!Z29="/",1,0)</f>
        <v>0</v>
      </c>
      <c r="DQ29" s="15">
        <f>IF(ตัวชี้วัด!AC29="/",1,0)</f>
        <v>0</v>
      </c>
      <c r="DR29" s="15">
        <f>IF(ตัวชี้วัด!AF29="/",1,0)</f>
        <v>0</v>
      </c>
      <c r="DS29" s="15">
        <f>IF(ตัวชี้วัด!AL29="/",1,0)</f>
        <v>0</v>
      </c>
      <c r="DT29" s="15">
        <f>IF(ตัวชี้วัด!AO29="/",1,0)</f>
        <v>0</v>
      </c>
      <c r="DU29" s="15">
        <f>IF(ตัวชี้วัด!AR29="/",1,0)</f>
        <v>0</v>
      </c>
      <c r="DV29" s="15">
        <f>IF(ตัวชี้วัด!AU29="/",1,0)</f>
        <v>0</v>
      </c>
      <c r="DW29" s="15">
        <f>IF(ตัวชี้วัด!AX29="/",1,0)</f>
        <v>0</v>
      </c>
      <c r="DX29" s="15">
        <f>IF(ตัวชี้วัด!BB29="/",1,0)</f>
        <v>0</v>
      </c>
      <c r="DY29" s="15">
        <f>IF(ตัวชี้วัด!BE29="/",1,0)</f>
        <v>0</v>
      </c>
      <c r="DZ29" s="15">
        <f>IF(ตัวชี้วัด!BH29="/",1,0)</f>
        <v>0</v>
      </c>
      <c r="EA29" s="15">
        <f>IF(ตัวชี้วัด!BK29="/",1,0)</f>
        <v>0</v>
      </c>
      <c r="EB29" s="15">
        <f>IF(ตัวชี้วัด!BN29="/",1,0)</f>
        <v>0</v>
      </c>
      <c r="EC29" s="15">
        <f>IF(ตัวชี้วัด!BT29="/",1,0)</f>
        <v>0</v>
      </c>
      <c r="ED29" s="15">
        <f>IF(ตัวชี้วัด!BW29="/",1,0)</f>
        <v>0</v>
      </c>
      <c r="EE29" s="15">
        <f>IF(ตัวชี้วัด!BZ29="/",1,0)</f>
        <v>0</v>
      </c>
      <c r="EF29" s="15">
        <f>IF(ตัวชี้วัด!CC29="/",1,0)</f>
        <v>0</v>
      </c>
      <c r="EG29" s="15">
        <f>IF(ตัวชี้วัด!CF29="/",1,0)</f>
        <v>0</v>
      </c>
      <c r="EH29" s="15">
        <f>IF(ตัวชี้วัด!CJ29="/",1,0)</f>
        <v>0</v>
      </c>
      <c r="EI29" s="15">
        <f>IF(ตัวชี้วัด!CM29="/",1,0)</f>
        <v>0</v>
      </c>
      <c r="EJ29" s="15">
        <f>IF(ตัวชี้วัด!CP29="/",1,0)</f>
        <v>0</v>
      </c>
      <c r="EK29" s="15">
        <f>IF(ตัวชี้วัด!CS29="/",1,0)</f>
        <v>0</v>
      </c>
      <c r="EL29" s="15">
        <f>IF(ตัวชี้วัด!CV29="/",1,0)</f>
        <v>0</v>
      </c>
      <c r="EM29" s="15">
        <f>IF(ตัวชี้วัด!DB29="/",1,0)</f>
        <v>0</v>
      </c>
      <c r="EN29" s="15">
        <f>IF(ตัวชี้วัด!DE29="/",1,0)</f>
        <v>0</v>
      </c>
      <c r="EO29" s="15">
        <f>IF(ตัวชี้วัด!DH29="/",1,0)</f>
        <v>0</v>
      </c>
      <c r="EP29" s="15">
        <f>IF(ตัวชี้วัด!DK29="/",1,0)</f>
        <v>0</v>
      </c>
      <c r="EQ29" s="15">
        <f>IF(ตัวชี้วัด!DN29="/",1,0)</f>
        <v>0</v>
      </c>
      <c r="ER29" s="15">
        <f>IF(ตัวชี้วัด!DR29="/",1,0)</f>
        <v>0</v>
      </c>
      <c r="ES29" s="15">
        <f>IF(ตัวชี้วัด!DU29="/",1,0)</f>
        <v>0</v>
      </c>
      <c r="ET29" s="15">
        <f>IF(ตัวชี้วัด!DX29="/",1,0)</f>
        <v>0</v>
      </c>
      <c r="EU29" s="15">
        <f>IF(ตัวชี้วัด!EA29="/",1,0)</f>
        <v>0</v>
      </c>
      <c r="EV29" s="83">
        <f t="shared" si="3"/>
        <v>0</v>
      </c>
      <c r="EX29" s="15">
        <v>24</v>
      </c>
      <c r="EY29" s="15">
        <f>IF(คุณลักษณะ!B29&gt;1,2,IF(คุณลักษณะ!B29=1,1,0))</f>
        <v>0</v>
      </c>
      <c r="EZ29" s="15">
        <f>IF(คุณลักษณะ!C29&gt;1,2,IF(คุณลักษณะ!C29=1,1,0))</f>
        <v>0</v>
      </c>
      <c r="FA29" s="15">
        <f>IF(คุณลักษณะ!D29&gt;1,2,IF(คุณลักษณะ!D29=1,1,0))</f>
        <v>0</v>
      </c>
      <c r="FB29" s="15">
        <f>IF(คุณลักษณะ!E29&gt;1,2,IF(คุณลักษณะ!E29=1,1,0))</f>
        <v>0</v>
      </c>
      <c r="FC29" s="83">
        <f t="shared" si="4"/>
        <v>0</v>
      </c>
      <c r="FD29" s="15">
        <f>IF(คุณลักษณะ!G29&gt;1,2,IF(คุณลักษณะ!G29=1,1,0))</f>
        <v>0</v>
      </c>
      <c r="FE29" s="15">
        <f>IF(คุณลักษณะ!H29&gt;1,2,IF(คุณลักษณะ!H29=1,1,0))</f>
        <v>0</v>
      </c>
      <c r="FF29" s="83">
        <f t="shared" si="5"/>
        <v>0</v>
      </c>
      <c r="FG29" s="15">
        <f>IF(คุณลักษณะ!O29&gt;1,2,IF(คุณลักษณะ!O29=1,1,0))</f>
        <v>0</v>
      </c>
      <c r="FH29" s="15">
        <f>IF(คุณลักษณะ!P29&gt;1,2,IF(คุณลักษณะ!P29=1,1,0))</f>
        <v>0</v>
      </c>
      <c r="FI29" s="83">
        <f t="shared" si="6"/>
        <v>0</v>
      </c>
      <c r="FJ29" s="15">
        <f>IF(คุณลักษณะ!S29&gt;1,2,IF(คุณลักษณะ!S29=1,1,0))</f>
        <v>0</v>
      </c>
      <c r="FK29" s="15">
        <f>IF(คุณลักษณะ!T29&gt;1,2,IF(คุณลักษณะ!T29=1,1,0))</f>
        <v>0</v>
      </c>
      <c r="FL29" s="83">
        <f t="shared" si="7"/>
        <v>0</v>
      </c>
      <c r="FM29" s="15">
        <f>IF(คุณลักษณะ!V29&gt;1,2,IF(คุณลักษณะ!V29=1,1,0))</f>
        <v>0</v>
      </c>
      <c r="FN29" s="15">
        <f>IF(คุณลักษณะ!W29&gt;1,2,IF(คุณลักษณะ!W29=1,1,0))</f>
        <v>0</v>
      </c>
      <c r="FO29" s="83">
        <f t="shared" si="8"/>
        <v>0</v>
      </c>
      <c r="FP29" s="15">
        <f>IF(คุณลักษณะ!Y29&gt;1,2,IF(คุณลักษณะ!Y29=1,1,0))</f>
        <v>0</v>
      </c>
      <c r="FQ29" s="15">
        <f>IF(คุณลักษณะ!AC29&gt;1,2,IF(คุณลักษณะ!AC29=1,1,0))</f>
        <v>0</v>
      </c>
      <c r="FR29" s="15">
        <f>IF(คุณลักษณะ!AD29&gt;1,2,IF(คุณลักษณะ!AD29=1,1,0))</f>
        <v>0</v>
      </c>
      <c r="FS29" s="83">
        <f t="shared" si="9"/>
        <v>0</v>
      </c>
      <c r="FT29" s="15">
        <f>IF(คุณลักษณะ!AF29&gt;1,2,IF(คุณลักษณะ!AF29=1,1,0))</f>
        <v>0</v>
      </c>
      <c r="FU29" s="15">
        <f>IF(คุณลักษณะ!AG29&gt;1,2,IF(คุณลักษณะ!AG29=1,1,0))</f>
        <v>0</v>
      </c>
      <c r="FV29" s="83">
        <f t="shared" si="10"/>
        <v>0</v>
      </c>
      <c r="FW29" s="50"/>
      <c r="FX29" s="15">
        <f>IF(คุณลักษณะ!F29&gt;1,2,IF(คุณลักษณะ!F29=1,1,0))</f>
        <v>0</v>
      </c>
      <c r="FY29" s="15">
        <f>IF(คุณลักษณะ!I29&gt;1,2,IF(คุณลักษณะ!I29=1,1,0))</f>
        <v>0</v>
      </c>
      <c r="FZ29" s="15">
        <f>IF(คุณลักษณะ!N29&gt;1,2,IF(คุณลักษณะ!N29=1,1,0))</f>
        <v>0</v>
      </c>
      <c r="GA29" s="15">
        <f>IF(คุณลักษณะ!Q29&gt;1,2,IF(คุณลักษณะ!Q29=1,1,0))</f>
        <v>0</v>
      </c>
      <c r="GB29" s="15">
        <f>IF(คุณลักษณะ!U29&gt;1,2,IF(คุณลักษณะ!U29=1,1,0))</f>
        <v>0</v>
      </c>
      <c r="GC29" s="15">
        <f>IF(คุณลักษณะ!X29&gt;1,2,IF(คุณลักษณะ!X29=1,1,0))</f>
        <v>0</v>
      </c>
      <c r="GD29" s="15">
        <f>IF(คุณลักษณะ!AE29&gt;1,2,IF(คุณลักษณะ!AE29=1,1,0))</f>
        <v>0</v>
      </c>
      <c r="GE29" s="15">
        <f>IF(คุณลักษณะ!AH29&gt;1,2,IF(คุณลักษณะ!AH29=1,1,0))</f>
        <v>0</v>
      </c>
      <c r="GF29" s="87">
        <f t="shared" si="13"/>
        <v>0</v>
      </c>
      <c r="GG29" s="85">
        <f>IF(คุณลักษณะ!F29=0,0,IF(คุณลักษณะ!I29=0,0,IF(คุณลักษณะ!N29=0,0,IF(คุณลักษณะ!Q29=0,0,IF(คุณลักษณะ!U29=0,0,IF(คุณลักษณะ!X29=0,0,IF(คุณลักษณะ!AE29=0,0,IF(คุณลักษณะ!AH29=0,0,GF29))))))))</f>
        <v>0</v>
      </c>
      <c r="GI29" s="2">
        <v>24</v>
      </c>
      <c r="GJ29" s="21">
        <f>IF(เวลาเรียน!C29="",0,1)</f>
        <v>0</v>
      </c>
      <c r="GK29" s="446">
        <f>IF(ผลการเรียน!$BC28=$GK$5,1,0)</f>
        <v>0</v>
      </c>
      <c r="GL29" s="446">
        <f>IF(ผลการเรียน!$BC28=$GL$5,1,0)</f>
        <v>0</v>
      </c>
      <c r="GM29" s="446">
        <f>IF(ผลการเรียน!$BC28=$GM$5,1,0)</f>
        <v>0</v>
      </c>
      <c r="GN29" s="446">
        <f>IF(ผลการเรียน!$BC28=$GN$5,1,0)</f>
        <v>0</v>
      </c>
      <c r="GO29" s="446">
        <f>IF(ผลการเรียน!$BC28=$GO$5,1,0)</f>
        <v>0</v>
      </c>
      <c r="GP29" s="446">
        <f>IF(ผลการเรียน!$BC28=$GP$5,1,0)</f>
        <v>0</v>
      </c>
      <c r="GQ29" s="446">
        <f>IF(ผลการเรียน!$BC28=$GQ$5,1,0)</f>
        <v>0</v>
      </c>
      <c r="GR29" s="446">
        <f>IF(ผลการเรียน!$BC28=$GR$5,1,0)</f>
        <v>0</v>
      </c>
      <c r="GS29" s="446">
        <f>IF(ผลการเรียน!$BC28=$GS$5,1,0)</f>
        <v>0</v>
      </c>
      <c r="GT29" s="446">
        <f>IF(ผลการเรียน!$BC28=$GT$5,1,0)</f>
        <v>0</v>
      </c>
      <c r="GU29" s="446">
        <f ca="1">IF(ผลการเรียน!$BS28=ลับ!$GU$5,1,0)</f>
        <v>0</v>
      </c>
      <c r="GV29" s="446">
        <f ca="1">IF(ผลการเรียน!$BS28=ลับ!$GV$5,1,0)</f>
        <v>0</v>
      </c>
      <c r="GW29" s="446">
        <f ca="1">IF(ผลการเรียน!$BS28=ลับ!$GW$5,1,0)</f>
        <v>0</v>
      </c>
      <c r="GX29" s="446">
        <f ca="1">IF(ผลการเรียน!$BS28=ลับ!$GX$5,1,0)</f>
        <v>0</v>
      </c>
      <c r="GY29" s="446">
        <f ca="1">IF(ผลการเรียน!$BJ28=ลับ!$GY$5,1,0)</f>
        <v>0</v>
      </c>
      <c r="GZ29" s="446">
        <f ca="1">IF(ผลการเรียน!$BJ28=ลับ!$GZ$5,1,0)</f>
        <v>0</v>
      </c>
      <c r="HA29" s="446">
        <f ca="1">IF(ผลการเรียน!$BJ28=ลับ!$HA$5,1,0)</f>
        <v>0</v>
      </c>
      <c r="HB29" s="446">
        <f ca="1">IF(ผลการเรียน!$BJ28=ลับ!$HB$5,1,0)</f>
        <v>0</v>
      </c>
      <c r="HC29" s="21">
        <f>IF(สรุปคะแนน!$Q29=3,1,0)</f>
        <v>0</v>
      </c>
      <c r="HD29" s="21">
        <f>IF(สรุปคะแนน!$Q29=2,1,0)</f>
        <v>0</v>
      </c>
      <c r="HE29" s="21">
        <f>IF(สรุปคะแนน!$Q29=1,1,0)</f>
        <v>0</v>
      </c>
      <c r="HF29" s="21">
        <f>IF(สรุปคะแนน!$Q29=0,1,0)</f>
        <v>1</v>
      </c>
      <c r="HG29" s="50"/>
      <c r="HH29" s="50"/>
      <c r="HI29" s="50"/>
      <c r="HJ29" s="50"/>
      <c r="HK29" s="50"/>
      <c r="HL29" s="50"/>
      <c r="HM29" s="50"/>
      <c r="HN29" s="50"/>
    </row>
    <row r="30" spans="1:222" ht="21">
      <c r="A30" s="28">
        <v>25</v>
      </c>
      <c r="B30" s="63">
        <f>IF(ลับ!B$3=0,0,IF(เวลาเรียน!G30="/",ลับ!B$3,0))</f>
        <v>0</v>
      </c>
      <c r="C30" s="63">
        <f>IF(ลับ!C$3=0,0,IF(เวลาเรียน!H30="/",ลับ!C$3,0))</f>
        <v>0</v>
      </c>
      <c r="D30" s="63">
        <f>IF(ลับ!D$3=0,0,IF(เวลาเรียน!I30="/",ลับ!D$3,0))</f>
        <v>0</v>
      </c>
      <c r="E30" s="63">
        <f>IF(ลับ!E$3=0,0,IF(เวลาเรียน!J30="/",ลับ!E$3,0))</f>
        <v>0</v>
      </c>
      <c r="F30" s="63">
        <f>IF(ลับ!F$3=0,0,IF(เวลาเรียน!K30="/",ลับ!F$3,0))</f>
        <v>0</v>
      </c>
      <c r="G30" s="63">
        <f>IF(ลับ!G$3=0,0,IF(เวลาเรียน!L30="/",ลับ!G$3,0))</f>
        <v>0</v>
      </c>
      <c r="H30" s="63">
        <f>IF(ลับ!H$3=0,0,IF(เวลาเรียน!M30="/",ลับ!H$3,0))</f>
        <v>0</v>
      </c>
      <c r="I30" s="63">
        <f>IF(ลับ!I$3=0,0,IF(เวลาเรียน!N30="/",ลับ!I$3,0))</f>
        <v>0</v>
      </c>
      <c r="J30" s="63">
        <f>IF(ลับ!J$3=0,0,IF(เวลาเรียน!O30="/",ลับ!J$3,0))</f>
        <v>0</v>
      </c>
      <c r="K30" s="63">
        <f>IF(ลับ!K$3=0,0,IF(เวลาเรียน!P30="/",ลับ!K$3,0))</f>
        <v>0</v>
      </c>
      <c r="L30" s="63">
        <f>IF(ลับ!L$3=0,0,IF(เวลาเรียน!Q30="/",ลับ!L$3,0))</f>
        <v>0</v>
      </c>
      <c r="M30" s="63">
        <f>IF(ลับ!M$3=0,0,IF(เวลาเรียน!R30="/",ลับ!M$3,0))</f>
        <v>0</v>
      </c>
      <c r="N30" s="63">
        <f>IF(ลับ!N$3=0,0,IF(เวลาเรียน!S30="/",ลับ!N$3,0))</f>
        <v>0</v>
      </c>
      <c r="O30" s="63">
        <f>IF(ลับ!O$3=0,0,IF(เวลาเรียน!T30="/",ลับ!O$3,0))</f>
        <v>0</v>
      </c>
      <c r="P30" s="63">
        <f>IF(ลับ!P$3=0,0,IF(เวลาเรียน!U30="/",ลับ!P$3,0))</f>
        <v>0</v>
      </c>
      <c r="Q30" s="63">
        <f>IF(ลับ!Q$3=0,0,IF(เวลาเรียน!V30="/",ลับ!Q$3,0))</f>
        <v>0</v>
      </c>
      <c r="R30" s="63">
        <f>IF(ลับ!R$3=0,0,IF(เวลาเรียน!W30="/",ลับ!R$3,0))</f>
        <v>0</v>
      </c>
      <c r="S30" s="63">
        <f>IF(ลับ!S$3=0,0,IF(เวลาเรียน!X30="/",ลับ!S$3,0))</f>
        <v>0</v>
      </c>
      <c r="T30" s="63">
        <f>IF(ลับ!T$3=0,0,IF(เวลาเรียน!Y30="/",ลับ!T$3,0))</f>
        <v>0</v>
      </c>
      <c r="U30" s="63">
        <f>IF(ลับ!U$3=0,0,IF(เวลาเรียน!Z30="/",ลับ!U$3,0))</f>
        <v>0</v>
      </c>
      <c r="V30" s="63">
        <f>IF(ลับ!V$3=0,0,IF(เวลาเรียน!AA30="/",ลับ!V$3,0))</f>
        <v>0</v>
      </c>
      <c r="W30" s="63">
        <f>IF(ลับ!W$3=0,0,IF(เวลาเรียน!AB30="/",ลับ!W$3,0))</f>
        <v>0</v>
      </c>
      <c r="X30" s="63">
        <f>IF(ลับ!X$3=0,0,IF(เวลาเรียน!AC30="/",ลับ!X$3,0))</f>
        <v>0</v>
      </c>
      <c r="Y30" s="63">
        <f>IF(ลับ!Y$3=0,0,IF(เวลาเรียน!AD30="/",ลับ!Y$3,0))</f>
        <v>0</v>
      </c>
      <c r="Z30" s="724">
        <f>IF(ลับ!Z$3=0,0,IF(เวลาเรียน!AE30="/",ลับ!Z$3,0))</f>
        <v>0</v>
      </c>
      <c r="AA30" s="63">
        <f>IF(ลับ!AA$3=0,0,IF(เวลาเรียน!AH30="/",ลับ!AA$3,0))</f>
        <v>0</v>
      </c>
      <c r="AB30" s="63">
        <f>IF(ลับ!AB$3=0,0,IF(เวลาเรียน!AI30="/",ลับ!AB$3,0))</f>
        <v>0</v>
      </c>
      <c r="AC30" s="63">
        <f>IF(ลับ!AC$3=0,0,IF(เวลาเรียน!AJ30="/",ลับ!AC$3,0))</f>
        <v>0</v>
      </c>
      <c r="AD30" s="63">
        <f>IF(ลับ!AD$3=0,0,IF(เวลาเรียน!AK30="/",ลับ!AD$3,0))</f>
        <v>0</v>
      </c>
      <c r="AE30" s="63">
        <f>IF(ลับ!AE$3=0,0,IF(เวลาเรียน!AL30="/",ลับ!AE$3,0))</f>
        <v>0</v>
      </c>
      <c r="AF30" s="63">
        <f>IF(ลับ!AF$3=0,0,IF(เวลาเรียน!AM30="/",ลับ!AF$3,0))</f>
        <v>0</v>
      </c>
      <c r="AG30" s="63">
        <f>IF(ลับ!AG$3=0,0,IF(เวลาเรียน!AN30="/",ลับ!AG$3,0))</f>
        <v>0</v>
      </c>
      <c r="AH30" s="63">
        <f>IF(ลับ!AH$3=0,0,IF(เวลาเรียน!AO30="/",ลับ!AH$3,0))</f>
        <v>0</v>
      </c>
      <c r="AI30" s="63">
        <f>IF(ลับ!AI$3=0,0,IF(เวลาเรียน!AP30="/",ลับ!AI$3,0))</f>
        <v>0</v>
      </c>
      <c r="AJ30" s="63">
        <f>IF(ลับ!AJ$3=0,0,IF(เวลาเรียน!AQ30="/",ลับ!AJ$3,0))</f>
        <v>0</v>
      </c>
      <c r="AK30" s="63">
        <f>IF(ลับ!AK$3=0,0,IF(เวลาเรียน!AR30="/",ลับ!AK$3,0))</f>
        <v>0</v>
      </c>
      <c r="AL30" s="63">
        <f>IF(ลับ!AL$3=0,0,IF(เวลาเรียน!AS30="/",ลับ!AL$3,0))</f>
        <v>0</v>
      </c>
      <c r="AM30" s="63">
        <f>IF(ลับ!AM$3=0,0,IF(เวลาเรียน!AT30="/",ลับ!AM$3,0))</f>
        <v>0</v>
      </c>
      <c r="AN30" s="63">
        <f>IF(ลับ!AN$3=0,0,IF(เวลาเรียน!AU30="/",ลับ!AN$3,0))</f>
        <v>0</v>
      </c>
      <c r="AO30" s="63">
        <f>IF(ลับ!AO$3=0,0,IF(เวลาเรียน!AV30="/",ลับ!AO$3,0))</f>
        <v>0</v>
      </c>
      <c r="AP30" s="63">
        <f>IF(ลับ!AP$3=0,0,IF(เวลาเรียน!AW30="/",ลับ!AP$3,0))</f>
        <v>0</v>
      </c>
      <c r="AQ30" s="63">
        <f>IF(ลับ!AQ$3=0,0,IF(เวลาเรียน!AX30="/",ลับ!AQ$3,0))</f>
        <v>0</v>
      </c>
      <c r="AR30" s="63">
        <f>IF(ลับ!AR$3=0,0,IF(เวลาเรียน!AY30="/",ลับ!AR$3,0))</f>
        <v>0</v>
      </c>
      <c r="AS30" s="63">
        <f>IF(ลับ!AS$3=0,0,IF(เวลาเรียน!AZ30="/",ลับ!AS$3,0))</f>
        <v>0</v>
      </c>
      <c r="AT30" s="63">
        <f>IF(ลับ!AT$3=0,0,IF(เวลาเรียน!BA30="/",ลับ!AT$3,0))</f>
        <v>0</v>
      </c>
      <c r="AU30" s="63">
        <f>IF(ลับ!AU$3=0,0,IF(เวลาเรียน!BB30="/",ลับ!AU$3,0))</f>
        <v>0</v>
      </c>
      <c r="AV30" s="63">
        <f>IF(ลับ!AV$3=0,0,IF(เวลาเรียน!BC30="/",ลับ!AV$3,0))</f>
        <v>0</v>
      </c>
      <c r="AW30" s="63">
        <f>IF(ลับ!AW$3=0,0,IF(เวลาเรียน!BD30="/",ลับ!AW$3,0))</f>
        <v>0</v>
      </c>
      <c r="AX30" s="63">
        <f>IF(ลับ!AX$3=0,0,IF(เวลาเรียน!BE30="/",ลับ!AX$3,0))</f>
        <v>0</v>
      </c>
      <c r="AY30" s="63">
        <f>IF(ลับ!AY$3=0,0,IF(เวลาเรียน!BF30="/",ลับ!AY$3,0))</f>
        <v>0</v>
      </c>
      <c r="AZ30" s="63">
        <f>IF(ลับ!AZ$3=0,0,IF(เวลาเรียน!BG30="/",ลับ!AZ$3,0))</f>
        <v>0</v>
      </c>
      <c r="BA30" s="63">
        <f>IF(ลับ!BA$3=0,0,IF(เวลาเรียน!BH30="/",ลับ!BA$3,0))</f>
        <v>0</v>
      </c>
      <c r="BB30" s="63">
        <f>IF(ลับ!BB$3=0,0,IF(เวลาเรียน!BI30="/",ลับ!BB$3,0))</f>
        <v>0</v>
      </c>
      <c r="BC30" s="63">
        <f>IF(ลับ!BC$3=0,0,IF(เวลาเรียน!BJ30="/",ลับ!BC$3,0))</f>
        <v>0</v>
      </c>
      <c r="BD30" s="63">
        <f>IF(ลับ!BD$3=0,0,IF(เวลาเรียน!BK30="/",ลับ!BD$3,0))</f>
        <v>0</v>
      </c>
      <c r="BE30" s="63">
        <f>IF(ลับ!BE$3=0,0,IF(เวลาเรียน!BL30="/",ลับ!BE$3,0))</f>
        <v>0</v>
      </c>
      <c r="BF30" s="63">
        <f>IF(ลับ!BF$3=0,0,IF(เวลาเรียน!BM30="/",ลับ!BF$3,0))</f>
        <v>0</v>
      </c>
      <c r="BG30" s="63">
        <f>IF(ลับ!BG$3=0,0,IF(เวลาเรียน!BN30="/",ลับ!BG$3,0))</f>
        <v>0</v>
      </c>
      <c r="BH30" s="63">
        <f>IF(ลับ!BH$3=0,0,IF(เวลาเรียน!BO30="/",ลับ!BH$3,0))</f>
        <v>0</v>
      </c>
      <c r="BI30" s="63">
        <f>IF(ลับ!BI$3=0,0,IF(เวลาเรียน!BP30="/",ลับ!BI$3,0))</f>
        <v>0</v>
      </c>
      <c r="BJ30" s="63">
        <f>IF(ลับ!BJ$3=0,0,IF(เวลาเรียน!BQ30="/",ลับ!BJ$3,0))</f>
        <v>0</v>
      </c>
      <c r="BK30" s="63">
        <f>IF(ลับ!BK$3=0,0,IF(เวลาเรียน!BR30="/",ลับ!BK$3,0))</f>
        <v>0</v>
      </c>
      <c r="BL30" s="63">
        <f>IF(ลับ!BL$3=0,0,IF(เวลาเรียน!BS30="/",ลับ!BL$3,0))</f>
        <v>0</v>
      </c>
      <c r="BM30" s="63">
        <f>IF(ลับ!BM$3=0,0,IF(เวลาเรียน!BT30="/",ลับ!BM$3,0))</f>
        <v>0</v>
      </c>
      <c r="BN30" s="63">
        <f>IF(ลับ!BN$3=0,0,IF(เวลาเรียน!BU30="/",ลับ!BN$3,0))</f>
        <v>0</v>
      </c>
      <c r="BO30" s="63">
        <f>IF(ลับ!BO$3=0,0,IF(เวลาเรียน!BV30="/",ลับ!BO$3,0))</f>
        <v>0</v>
      </c>
      <c r="BP30" s="63">
        <f>IF(ลับ!BP$3=0,0,IF(เวลาเรียน!BW30="/",ลับ!BP$3,0))</f>
        <v>0</v>
      </c>
      <c r="BQ30" s="63">
        <f>IF(ลับ!BQ$3=0,0,IF(เวลาเรียน!BX30="/",ลับ!BQ$3,0))</f>
        <v>0</v>
      </c>
      <c r="BR30" s="63">
        <f>IF(ลับ!BR$3=0,0,IF(เวลาเรียน!BY30="/",ลับ!BR$3,0))</f>
        <v>0</v>
      </c>
      <c r="BS30" s="724">
        <f>IF(ลับ!BS$3=0,0,IF(เวลาเรียน!BZ30="/",ลับ!BS$3,0))</f>
        <v>0</v>
      </c>
      <c r="BT30" s="63">
        <f>IF(ลับ!BT$3=0,0,IF(เวลาเรียน!CB30="/",ลับ!BT$3,0))</f>
        <v>0</v>
      </c>
      <c r="BU30" s="63">
        <f>IF(ลับ!BU$3=0,0,IF(เวลาเรียน!CC30="/",ลับ!BU$3,0))</f>
        <v>0</v>
      </c>
      <c r="BV30" s="63">
        <f>IF(ลับ!BV$3=0,0,IF(เวลาเรียน!CD30="/",ลับ!BV$3,0))</f>
        <v>0</v>
      </c>
      <c r="BW30" s="63">
        <f>IF(ลับ!BW$3=0,0,IF(เวลาเรียน!CE30="/",ลับ!BW$3,0))</f>
        <v>0</v>
      </c>
      <c r="BX30" s="63">
        <f>IF(ลับ!BX$3=0,0,IF(เวลาเรียน!CF30="/",ลับ!BX$3,0))</f>
        <v>0</v>
      </c>
      <c r="BY30" s="63">
        <f>IF(ลับ!BY$3=0,0,IF(เวลาเรียน!CG30="/",ลับ!BY$3,0))</f>
        <v>0</v>
      </c>
      <c r="BZ30" s="63">
        <f>IF(ลับ!BZ$3=0,0,IF(เวลาเรียน!CH30="/",ลับ!BZ$3,0))</f>
        <v>0</v>
      </c>
      <c r="CA30" s="63">
        <f>IF(ลับ!CA$3=0,0,IF(เวลาเรียน!CI30="/",ลับ!CA$3,0))</f>
        <v>0</v>
      </c>
      <c r="CB30" s="63">
        <f>IF(ลับ!CB$3=0,0,IF(เวลาเรียน!CJ30="/",ลับ!CB$3,0))</f>
        <v>0</v>
      </c>
      <c r="CC30" s="63">
        <f>IF(ลับ!CC$3=0,0,IF(เวลาเรียน!CK30="/",ลับ!CC$3,0))</f>
        <v>0</v>
      </c>
      <c r="CD30" s="63">
        <f>IF(ลับ!CD$3=0,0,IF(เวลาเรียน!CL30="/",ลับ!CD$3,0))</f>
        <v>0</v>
      </c>
      <c r="CE30" s="63">
        <f>IF(ลับ!CE$3=0,0,IF(เวลาเรียน!CM30="/",ลับ!CE$3,0))</f>
        <v>0</v>
      </c>
      <c r="CF30" s="63">
        <f>IF(ลับ!CF$3=0,0,IF(เวลาเรียน!CN30="/",ลับ!CF$3,0))</f>
        <v>0</v>
      </c>
      <c r="CG30" s="63">
        <f>IF(ลับ!CG$3=0,0,IF(เวลาเรียน!CO30="/",ลับ!CG$3,0))</f>
        <v>0</v>
      </c>
      <c r="CH30" s="63">
        <f>IF(ลับ!CH$3=0,0,IF(เวลาเรียน!CP30="/",ลับ!CH$3,0))</f>
        <v>0</v>
      </c>
      <c r="CI30" s="63">
        <f>IF(ลับ!CI$3=0,0,IF(เวลาเรียน!CQ30="/",ลับ!CI$3,0))</f>
        <v>0</v>
      </c>
      <c r="CJ30" s="63">
        <f>IF(ลับ!CJ$3=0,0,IF(เวลาเรียน!CR30="/",ลับ!CJ$3,0))</f>
        <v>0</v>
      </c>
      <c r="CK30" s="63">
        <f>IF(ลับ!CK$3=0,0,IF(เวลาเรียน!CS30="/",ลับ!CK$3,0))</f>
        <v>0</v>
      </c>
      <c r="CL30" s="63">
        <f>IF(ลับ!CL$3=0,0,IF(เวลาเรียน!CT30="/",ลับ!CL$3,0))</f>
        <v>0</v>
      </c>
      <c r="CM30" s="63">
        <f>IF(ลับ!CM$3=0,0,IF(เวลาเรียน!CU30="/",ลับ!CM$3,0))</f>
        <v>0</v>
      </c>
      <c r="CN30" s="63">
        <f>IF(ลับ!CN$3=0,0,IF(เวลาเรียน!CV30="/",ลับ!CN$3,0))</f>
        <v>0</v>
      </c>
      <c r="CO30" s="63">
        <f>IF(ลับ!CO$3=0,0,IF(เวลาเรียน!CW30="/",ลับ!CO$3,0))</f>
        <v>0</v>
      </c>
      <c r="CP30" s="63">
        <f>IF(ลับ!CP$3=0,0,IF(เวลาเรียน!CX30="/",ลับ!CP$3,0))</f>
        <v>0</v>
      </c>
      <c r="CQ30" s="63">
        <f>IF(ลับ!CQ$3=0,0,IF(เวลาเรียน!CY30="/",ลับ!CQ$3,0))</f>
        <v>0</v>
      </c>
      <c r="CR30" s="63">
        <f>IF(ลับ!CR$3=0,0,IF(เวลาเรียน!CZ30="/",ลับ!CR$3,0))</f>
        <v>0</v>
      </c>
      <c r="CS30" s="63">
        <f>IF(ลับ!CS$3=0,0,IF(เวลาเรียน!DA30="/",ลับ!CS$3,0))</f>
        <v>0</v>
      </c>
      <c r="CT30" s="63">
        <f>IF(ลับ!CT$3=0,0,IF(เวลาเรียน!DB30="/",ลับ!CT$3,0))</f>
        <v>0</v>
      </c>
      <c r="CU30" s="63">
        <f>IF(ลับ!CU$3=0,0,IF(เวลาเรียน!DC30="/",ลับ!CU$3,0))</f>
        <v>0</v>
      </c>
      <c r="CV30" s="63">
        <f>IF(ลับ!CV$3=0,0,IF(เวลาเรียน!DD30="/",ลับ!CV$3,0))</f>
        <v>0</v>
      </c>
      <c r="CW30" s="64">
        <f>IF(ลับ!CW$3=0,0,IF(เวลาเรียน!DE30="/",ลับ!CW$3,0))</f>
        <v>0</v>
      </c>
      <c r="CX30" s="84">
        <f t="shared" si="11"/>
        <v>0</v>
      </c>
      <c r="CZ30" s="15">
        <v>25</v>
      </c>
      <c r="DA30" s="15">
        <f>IF(ตัวชี้วัด!C30="ร",ตัวชี้วัด!C30,IF(ตัวชี้วัด!F30="ร",ตัวชี้วัด!F30,IF(ตัวชี้วัด!I30="ร",ตัวชี้วัด!I30,IF(ตัวชี้วัด!L30="ร",ตัวชี้วัด!L30,IF(ตัวชี้วัด!O30="ร",ตัวชี้วัด!O30,IF(ตัวชี้วัด!S30="ร",ตัวชี้วัด!S30,IF(ตัวชี้วัด!V30="ร",ตัวชี้วัด!V30,SUM(ตัวชี้วัด!C30,ตัวชี้วัด!F30,ตัวชี้วัด!I30,ตัวชี้วัด!L30,ตัวชี้วัด!O30,ตัวชี้วัด!S30,ตัวชี้วัด!V30))))))))</f>
        <v>0</v>
      </c>
      <c r="DB30" s="15">
        <f>IF(ตัวชี้วัด!Y30="ร",ตัวชี้วัด!Y30,IF(ตัวชี้วัด!AB30="ร",ตัวชี้วัด!AB30,IF(ตัวชี้วัด!AE30="ร",ตัวชี้วัด!AE30,IF(ตัวชี้วัด!AK30="ร",ตัวชี้วัด!AK30,IF(ตัวชี้วัด!AN30="ร",ตัวชี้วัด!AN30,IF(ตัวชี้วัด!AQ30="ร",ตัวชี้วัด!AQ30,IF(ตัวชี้วัด!AT30="ร",ตัวชี้วัด!AT30,SUM(ตัวชี้วัด!Y30,ตัวชี้วัด!AB30,ตัวชี้วัด!AE30,ตัวชี้วัด!AK30,ตัวชี้วัด!AN30,ตัวชี้วัด!AQ30,ตัวชี้วัด!AT30))))))))</f>
        <v>0</v>
      </c>
      <c r="DC30" s="15">
        <f>IF(ตัวชี้วัด!AW30="ร",ตัวชี้วัด!AW30,IF(ตัวชี้วัด!BA30="ร",ตัวชี้วัด!BA30,IF(ตัวชี้วัด!BD30="ร",ตัวชี้วัด!BD30,IF(ตัวชี้วัด!BG30="ร",ตัวชี้วัด!BG30,IF(ตัวชี้วัด!BJ30="ร",ตัวชี้วัด!BJ30,IF(ตัวชี้วัด!BM30="ร",ตัวชี้วัด!BM30,IF(ตัวชี้วัด!BS30="ร",ตัวชี้วัด!BS30,SUM(ตัวชี้วัด!AW30,ตัวชี้วัด!BA30,ตัวชี้วัด!BD30,ตัวชี้วัด!BG30,ตัวชี้วัด!BJ30,ตัวชี้วัด!BM30,ตัวชี้วัด!BS30))))))))</f>
        <v>0</v>
      </c>
      <c r="DD30" s="15">
        <f>IF(ตัวชี้วัด!BV30="ร",ตัวชี้วัด!BV30,IF(ตัวชี้วัด!BY30="ร",ตัวชี้วัด!BY30,IF(ตัวชี้วัด!CB30="ร",ตัวชี้วัด!CB30,IF(ตัวชี้วัด!CE30="ร",ตัวชี้วัด!CE30,IF(ตัวชี้วัด!CI30="ร",ตัวชี้วัด!CI30,IF(ตัวชี้วัด!CL30="ร",ตัวชี้วัด!CL30,IF(ตัวชี้วัด!CO30="ร",ตัวชี้วัด!CO30,SUM(ตัวชี้วัด!BV30,ตัวชี้วัด!BY30,ตัวชี้วัด!CB30,ตัวชี้วัด!CE30,ตัวชี้วัด!CI30,ตัวชี้วัด!CL30,ตัวชี้วัด!CO30))))))))</f>
        <v>0</v>
      </c>
      <c r="DE30" s="15">
        <f>IF(ตัวชี้วัด!CR30="ร",ตัวชี้วัด!CR30,IF(ตัวชี้วัด!CU30="ร",ตัวชี้วัด!CU30,IF(ตัวชี้วัด!DA30="ร",ตัวชี้วัด!DA30,IF(ตัวชี้วัด!DD30="ร",ตัวชี้วัด!DD30,IF(ตัวชี้วัด!DG30="ร",ตัวชี้วัด!DG30,IF(ตัวชี้วัด!DJ30="ร",ตัวชี้วัด!DJ30,IF(ตัวชี้วัด!DM30="ร",ตัวชี้วัด!DM30,SUM(ตัวชี้วัด!CR30,ตัวชี้วัด!CU30,ตัวชี้วัด!DA30,ตัวชี้วัด!DD30,ตัวชี้วัด!DG30,ตัวชี้วัด!DJ30,ตัวชี้วัด!DM30))))))))</f>
        <v>0</v>
      </c>
      <c r="DF30" s="15">
        <f>IF(ตัวชี้วัด!DQ30="ร",ตัวชี้วัด!DQ30,IF(ตัวชี้วัด!DT30="ร",ตัวชี้วัด!DT30,IF(ตัวชี้วัด!DW30="ร",ตัวชี้วัด!DW30,IF(ตัวชี้วัด!DZ30="ร",ตัวชี้วัด!DZ30,SUM(ตัวชี้วัด!DQ30,ตัวชี้วัด!DT30,ตัวชี้วัด!DW30,ตัวชี้วัด!DZ30)))))</f>
        <v>0</v>
      </c>
      <c r="DG30" s="83">
        <f t="shared" si="12"/>
        <v>0</v>
      </c>
      <c r="DH30" s="50"/>
      <c r="DI30" s="15">
        <f>IF(ตัวชี้วัด!D30="/",1,0)</f>
        <v>0</v>
      </c>
      <c r="DJ30" s="15">
        <f>IF(ตัวชี้วัด!G30="/",1,0)</f>
        <v>0</v>
      </c>
      <c r="DK30" s="15">
        <f>IF(ตัวชี้วัด!J30="/",1,0)</f>
        <v>0</v>
      </c>
      <c r="DL30" s="15">
        <f>IF(ตัวชี้วัด!M30="/",1,0)</f>
        <v>0</v>
      </c>
      <c r="DM30" s="15">
        <f>IF(ตัวชี้วัด!P30="/",1,0)</f>
        <v>0</v>
      </c>
      <c r="DN30" s="15">
        <f>IF(ตัวชี้วัด!T30="/",1,0)</f>
        <v>0</v>
      </c>
      <c r="DO30" s="15">
        <f>IF(ตัวชี้วัด!W30="/",1,0)</f>
        <v>0</v>
      </c>
      <c r="DP30" s="15">
        <f>IF(ตัวชี้วัด!Z30="/",1,0)</f>
        <v>0</v>
      </c>
      <c r="DQ30" s="15">
        <f>IF(ตัวชี้วัด!AC30="/",1,0)</f>
        <v>0</v>
      </c>
      <c r="DR30" s="15">
        <f>IF(ตัวชี้วัด!AF30="/",1,0)</f>
        <v>0</v>
      </c>
      <c r="DS30" s="15">
        <f>IF(ตัวชี้วัด!AL30="/",1,0)</f>
        <v>0</v>
      </c>
      <c r="DT30" s="15">
        <f>IF(ตัวชี้วัด!AO30="/",1,0)</f>
        <v>0</v>
      </c>
      <c r="DU30" s="15">
        <f>IF(ตัวชี้วัด!AR30="/",1,0)</f>
        <v>0</v>
      </c>
      <c r="DV30" s="15">
        <f>IF(ตัวชี้วัด!AU30="/",1,0)</f>
        <v>0</v>
      </c>
      <c r="DW30" s="15">
        <f>IF(ตัวชี้วัด!AX30="/",1,0)</f>
        <v>0</v>
      </c>
      <c r="DX30" s="15">
        <f>IF(ตัวชี้วัด!BB30="/",1,0)</f>
        <v>0</v>
      </c>
      <c r="DY30" s="15">
        <f>IF(ตัวชี้วัด!BE30="/",1,0)</f>
        <v>0</v>
      </c>
      <c r="DZ30" s="15">
        <f>IF(ตัวชี้วัด!BH30="/",1,0)</f>
        <v>0</v>
      </c>
      <c r="EA30" s="15">
        <f>IF(ตัวชี้วัด!BK30="/",1,0)</f>
        <v>0</v>
      </c>
      <c r="EB30" s="15">
        <f>IF(ตัวชี้วัด!BN30="/",1,0)</f>
        <v>0</v>
      </c>
      <c r="EC30" s="15">
        <f>IF(ตัวชี้วัด!BT30="/",1,0)</f>
        <v>0</v>
      </c>
      <c r="ED30" s="15">
        <f>IF(ตัวชี้วัด!BW30="/",1,0)</f>
        <v>0</v>
      </c>
      <c r="EE30" s="15">
        <f>IF(ตัวชี้วัด!BZ30="/",1,0)</f>
        <v>0</v>
      </c>
      <c r="EF30" s="15">
        <f>IF(ตัวชี้วัด!CC30="/",1,0)</f>
        <v>0</v>
      </c>
      <c r="EG30" s="15">
        <f>IF(ตัวชี้วัด!CF30="/",1,0)</f>
        <v>0</v>
      </c>
      <c r="EH30" s="15">
        <f>IF(ตัวชี้วัด!CJ30="/",1,0)</f>
        <v>0</v>
      </c>
      <c r="EI30" s="15">
        <f>IF(ตัวชี้วัด!CM30="/",1,0)</f>
        <v>0</v>
      </c>
      <c r="EJ30" s="15">
        <f>IF(ตัวชี้วัด!CP30="/",1,0)</f>
        <v>0</v>
      </c>
      <c r="EK30" s="15">
        <f>IF(ตัวชี้วัด!CS30="/",1,0)</f>
        <v>0</v>
      </c>
      <c r="EL30" s="15">
        <f>IF(ตัวชี้วัด!CV30="/",1,0)</f>
        <v>0</v>
      </c>
      <c r="EM30" s="15">
        <f>IF(ตัวชี้วัด!DB30="/",1,0)</f>
        <v>0</v>
      </c>
      <c r="EN30" s="15">
        <f>IF(ตัวชี้วัด!DE30="/",1,0)</f>
        <v>0</v>
      </c>
      <c r="EO30" s="15">
        <f>IF(ตัวชี้วัด!DH30="/",1,0)</f>
        <v>0</v>
      </c>
      <c r="EP30" s="15">
        <f>IF(ตัวชี้วัด!DK30="/",1,0)</f>
        <v>0</v>
      </c>
      <c r="EQ30" s="15">
        <f>IF(ตัวชี้วัด!DN30="/",1,0)</f>
        <v>0</v>
      </c>
      <c r="ER30" s="15">
        <f>IF(ตัวชี้วัด!DR30="/",1,0)</f>
        <v>0</v>
      </c>
      <c r="ES30" s="15">
        <f>IF(ตัวชี้วัด!DU30="/",1,0)</f>
        <v>0</v>
      </c>
      <c r="ET30" s="15">
        <f>IF(ตัวชี้วัด!DX30="/",1,0)</f>
        <v>0</v>
      </c>
      <c r="EU30" s="15">
        <f>IF(ตัวชี้วัด!EA30="/",1,0)</f>
        <v>0</v>
      </c>
      <c r="EV30" s="83">
        <f t="shared" si="3"/>
        <v>0</v>
      </c>
      <c r="EX30" s="15">
        <v>25</v>
      </c>
      <c r="EY30" s="15">
        <f>IF(คุณลักษณะ!B30&gt;1,2,IF(คุณลักษณะ!B30=1,1,0))</f>
        <v>0</v>
      </c>
      <c r="EZ30" s="15">
        <f>IF(คุณลักษณะ!C30&gt;1,2,IF(คุณลักษณะ!C30=1,1,0))</f>
        <v>0</v>
      </c>
      <c r="FA30" s="15">
        <f>IF(คุณลักษณะ!D30&gt;1,2,IF(คุณลักษณะ!D30=1,1,0))</f>
        <v>0</v>
      </c>
      <c r="FB30" s="15">
        <f>IF(คุณลักษณะ!E30&gt;1,2,IF(คุณลักษณะ!E30=1,1,0))</f>
        <v>0</v>
      </c>
      <c r="FC30" s="83">
        <f t="shared" si="4"/>
        <v>0</v>
      </c>
      <c r="FD30" s="15">
        <f>IF(คุณลักษณะ!G30&gt;1,2,IF(คุณลักษณะ!G30=1,1,0))</f>
        <v>0</v>
      </c>
      <c r="FE30" s="15">
        <f>IF(คุณลักษณะ!H30&gt;1,2,IF(คุณลักษณะ!H30=1,1,0))</f>
        <v>0</v>
      </c>
      <c r="FF30" s="83">
        <f t="shared" si="5"/>
        <v>0</v>
      </c>
      <c r="FG30" s="15">
        <f>IF(คุณลักษณะ!O30&gt;1,2,IF(คุณลักษณะ!O30=1,1,0))</f>
        <v>0</v>
      </c>
      <c r="FH30" s="15">
        <f>IF(คุณลักษณะ!P30&gt;1,2,IF(คุณลักษณะ!P30=1,1,0))</f>
        <v>0</v>
      </c>
      <c r="FI30" s="83">
        <f t="shared" si="6"/>
        <v>0</v>
      </c>
      <c r="FJ30" s="15">
        <f>IF(คุณลักษณะ!S30&gt;1,2,IF(คุณลักษณะ!S30=1,1,0))</f>
        <v>0</v>
      </c>
      <c r="FK30" s="15">
        <f>IF(คุณลักษณะ!T30&gt;1,2,IF(คุณลักษณะ!T30=1,1,0))</f>
        <v>0</v>
      </c>
      <c r="FL30" s="83">
        <f t="shared" si="7"/>
        <v>0</v>
      </c>
      <c r="FM30" s="15">
        <f>IF(คุณลักษณะ!V30&gt;1,2,IF(คุณลักษณะ!V30=1,1,0))</f>
        <v>0</v>
      </c>
      <c r="FN30" s="15">
        <f>IF(คุณลักษณะ!W30&gt;1,2,IF(คุณลักษณะ!W30=1,1,0))</f>
        <v>0</v>
      </c>
      <c r="FO30" s="83">
        <f t="shared" si="8"/>
        <v>0</v>
      </c>
      <c r="FP30" s="15">
        <f>IF(คุณลักษณะ!Y30&gt;1,2,IF(คุณลักษณะ!Y30=1,1,0))</f>
        <v>0</v>
      </c>
      <c r="FQ30" s="15">
        <f>IF(คุณลักษณะ!AC30&gt;1,2,IF(คุณลักษณะ!AC30=1,1,0))</f>
        <v>0</v>
      </c>
      <c r="FR30" s="15">
        <f>IF(คุณลักษณะ!AD30&gt;1,2,IF(คุณลักษณะ!AD30=1,1,0))</f>
        <v>0</v>
      </c>
      <c r="FS30" s="83">
        <f t="shared" si="9"/>
        <v>0</v>
      </c>
      <c r="FT30" s="15">
        <f>IF(คุณลักษณะ!AF30&gt;1,2,IF(คุณลักษณะ!AF30=1,1,0))</f>
        <v>0</v>
      </c>
      <c r="FU30" s="15">
        <f>IF(คุณลักษณะ!AG30&gt;1,2,IF(คุณลักษณะ!AG30=1,1,0))</f>
        <v>0</v>
      </c>
      <c r="FV30" s="83">
        <f t="shared" si="10"/>
        <v>0</v>
      </c>
      <c r="FW30" s="50"/>
      <c r="FX30" s="15">
        <f>IF(คุณลักษณะ!F30&gt;1,2,IF(คุณลักษณะ!F30=1,1,0))</f>
        <v>0</v>
      </c>
      <c r="FY30" s="15">
        <f>IF(คุณลักษณะ!I30&gt;1,2,IF(คุณลักษณะ!I30=1,1,0))</f>
        <v>0</v>
      </c>
      <c r="FZ30" s="15">
        <f>IF(คุณลักษณะ!N30&gt;1,2,IF(คุณลักษณะ!N30=1,1,0))</f>
        <v>0</v>
      </c>
      <c r="GA30" s="15">
        <f>IF(คุณลักษณะ!Q30&gt;1,2,IF(คุณลักษณะ!Q30=1,1,0))</f>
        <v>0</v>
      </c>
      <c r="GB30" s="15">
        <f>IF(คุณลักษณะ!U30&gt;1,2,IF(คุณลักษณะ!U30=1,1,0))</f>
        <v>0</v>
      </c>
      <c r="GC30" s="15">
        <f>IF(คุณลักษณะ!X30&gt;1,2,IF(คุณลักษณะ!X30=1,1,0))</f>
        <v>0</v>
      </c>
      <c r="GD30" s="15">
        <f>IF(คุณลักษณะ!AE30&gt;1,2,IF(คุณลักษณะ!AE30=1,1,0))</f>
        <v>0</v>
      </c>
      <c r="GE30" s="15">
        <f>IF(คุณลักษณะ!AH30&gt;1,2,IF(คุณลักษณะ!AH30=1,1,0))</f>
        <v>0</v>
      </c>
      <c r="GF30" s="87">
        <f t="shared" si="13"/>
        <v>0</v>
      </c>
      <c r="GG30" s="85">
        <f>IF(คุณลักษณะ!F30=0,0,IF(คุณลักษณะ!I30=0,0,IF(คุณลักษณะ!N30=0,0,IF(คุณลักษณะ!Q30=0,0,IF(คุณลักษณะ!U30=0,0,IF(คุณลักษณะ!X30=0,0,IF(คุณลักษณะ!AE30=0,0,IF(คุณลักษณะ!AH30=0,0,GF30))))))))</f>
        <v>0</v>
      </c>
      <c r="GI30" s="2">
        <v>25</v>
      </c>
      <c r="GJ30" s="21">
        <f>IF(เวลาเรียน!C30="",0,1)</f>
        <v>0</v>
      </c>
      <c r="GK30" s="446">
        <f>IF(ผลการเรียน!$BC29=$GK$5,1,0)</f>
        <v>0</v>
      </c>
      <c r="GL30" s="446">
        <f>IF(ผลการเรียน!$BC29=$GL$5,1,0)</f>
        <v>0</v>
      </c>
      <c r="GM30" s="446">
        <f>IF(ผลการเรียน!$BC29=$GM$5,1,0)</f>
        <v>0</v>
      </c>
      <c r="GN30" s="446">
        <f>IF(ผลการเรียน!$BC29=$GN$5,1,0)</f>
        <v>0</v>
      </c>
      <c r="GO30" s="446">
        <f>IF(ผลการเรียน!$BC29=$GO$5,1,0)</f>
        <v>0</v>
      </c>
      <c r="GP30" s="446">
        <f>IF(ผลการเรียน!$BC29=$GP$5,1,0)</f>
        <v>0</v>
      </c>
      <c r="GQ30" s="446">
        <f>IF(ผลการเรียน!$BC29=$GQ$5,1,0)</f>
        <v>0</v>
      </c>
      <c r="GR30" s="446">
        <f>IF(ผลการเรียน!$BC29=$GR$5,1,0)</f>
        <v>0</v>
      </c>
      <c r="GS30" s="446">
        <f>IF(ผลการเรียน!$BC29=$GS$5,1,0)</f>
        <v>0</v>
      </c>
      <c r="GT30" s="446">
        <f>IF(ผลการเรียน!$BC29=$GT$5,1,0)</f>
        <v>0</v>
      </c>
      <c r="GU30" s="446">
        <f ca="1">IF(ผลการเรียน!$BS29=ลับ!$GU$5,1,0)</f>
        <v>0</v>
      </c>
      <c r="GV30" s="446">
        <f ca="1">IF(ผลการเรียน!$BS29=ลับ!$GV$5,1,0)</f>
        <v>0</v>
      </c>
      <c r="GW30" s="446">
        <f ca="1">IF(ผลการเรียน!$BS29=ลับ!$GW$5,1,0)</f>
        <v>0</v>
      </c>
      <c r="GX30" s="446">
        <f ca="1">IF(ผลการเรียน!$BS29=ลับ!$GX$5,1,0)</f>
        <v>0</v>
      </c>
      <c r="GY30" s="446">
        <f ca="1">IF(ผลการเรียน!$BJ29=ลับ!$GY$5,1,0)</f>
        <v>0</v>
      </c>
      <c r="GZ30" s="446">
        <f ca="1">IF(ผลการเรียน!$BJ29=ลับ!$GZ$5,1,0)</f>
        <v>0</v>
      </c>
      <c r="HA30" s="446">
        <f ca="1">IF(ผลการเรียน!$BJ29=ลับ!$HA$5,1,0)</f>
        <v>0</v>
      </c>
      <c r="HB30" s="446">
        <f ca="1">IF(ผลการเรียน!$BJ29=ลับ!$HB$5,1,0)</f>
        <v>0</v>
      </c>
      <c r="HC30" s="21">
        <f>IF(สรุปคะแนน!$Q30=3,1,0)</f>
        <v>0</v>
      </c>
      <c r="HD30" s="21">
        <f>IF(สรุปคะแนน!$Q30=2,1,0)</f>
        <v>0</v>
      </c>
      <c r="HE30" s="21">
        <f>IF(สรุปคะแนน!$Q30=1,1,0)</f>
        <v>0</v>
      </c>
      <c r="HF30" s="21">
        <f>IF(สรุปคะแนน!$Q30=0,1,0)</f>
        <v>1</v>
      </c>
      <c r="HG30" s="50"/>
      <c r="HH30" s="50"/>
      <c r="HI30" s="50"/>
      <c r="HJ30" s="50"/>
      <c r="HK30" s="50"/>
      <c r="HL30" s="50"/>
      <c r="HM30" s="50"/>
      <c r="HN30" s="50"/>
    </row>
    <row r="31" spans="1:222" ht="21">
      <c r="A31" s="28">
        <v>26</v>
      </c>
      <c r="B31" s="63">
        <f>IF(ลับ!B$3=0,0,IF(เวลาเรียน!G31="/",ลับ!B$3,0))</f>
        <v>0</v>
      </c>
      <c r="C31" s="63">
        <f>IF(ลับ!C$3=0,0,IF(เวลาเรียน!H31="/",ลับ!C$3,0))</f>
        <v>0</v>
      </c>
      <c r="D31" s="63">
        <f>IF(ลับ!D$3=0,0,IF(เวลาเรียน!I31="/",ลับ!D$3,0))</f>
        <v>0</v>
      </c>
      <c r="E31" s="63">
        <f>IF(ลับ!E$3=0,0,IF(เวลาเรียน!J31="/",ลับ!E$3,0))</f>
        <v>0</v>
      </c>
      <c r="F31" s="63">
        <f>IF(ลับ!F$3=0,0,IF(เวลาเรียน!K31="/",ลับ!F$3,0))</f>
        <v>0</v>
      </c>
      <c r="G31" s="63">
        <f>IF(ลับ!G$3=0,0,IF(เวลาเรียน!L31="/",ลับ!G$3,0))</f>
        <v>0</v>
      </c>
      <c r="H31" s="63">
        <f>IF(ลับ!H$3=0,0,IF(เวลาเรียน!M31="/",ลับ!H$3,0))</f>
        <v>0</v>
      </c>
      <c r="I31" s="63">
        <f>IF(ลับ!I$3=0,0,IF(เวลาเรียน!N31="/",ลับ!I$3,0))</f>
        <v>0</v>
      </c>
      <c r="J31" s="63">
        <f>IF(ลับ!J$3=0,0,IF(เวลาเรียน!O31="/",ลับ!J$3,0))</f>
        <v>0</v>
      </c>
      <c r="K31" s="63">
        <f>IF(ลับ!K$3=0,0,IF(เวลาเรียน!P31="/",ลับ!K$3,0))</f>
        <v>0</v>
      </c>
      <c r="L31" s="63">
        <f>IF(ลับ!L$3=0,0,IF(เวลาเรียน!Q31="/",ลับ!L$3,0))</f>
        <v>0</v>
      </c>
      <c r="M31" s="63">
        <f>IF(ลับ!M$3=0,0,IF(เวลาเรียน!R31="/",ลับ!M$3,0))</f>
        <v>0</v>
      </c>
      <c r="N31" s="63">
        <f>IF(ลับ!N$3=0,0,IF(เวลาเรียน!S31="/",ลับ!N$3,0))</f>
        <v>0</v>
      </c>
      <c r="O31" s="63">
        <f>IF(ลับ!O$3=0,0,IF(เวลาเรียน!T31="/",ลับ!O$3,0))</f>
        <v>0</v>
      </c>
      <c r="P31" s="63">
        <f>IF(ลับ!P$3=0,0,IF(เวลาเรียน!U31="/",ลับ!P$3,0))</f>
        <v>0</v>
      </c>
      <c r="Q31" s="63">
        <f>IF(ลับ!Q$3=0,0,IF(เวลาเรียน!V31="/",ลับ!Q$3,0))</f>
        <v>0</v>
      </c>
      <c r="R31" s="63">
        <f>IF(ลับ!R$3=0,0,IF(เวลาเรียน!W31="/",ลับ!R$3,0))</f>
        <v>0</v>
      </c>
      <c r="S31" s="63">
        <f>IF(ลับ!S$3=0,0,IF(เวลาเรียน!X31="/",ลับ!S$3,0))</f>
        <v>0</v>
      </c>
      <c r="T31" s="63">
        <f>IF(ลับ!T$3=0,0,IF(เวลาเรียน!Y31="/",ลับ!T$3,0))</f>
        <v>0</v>
      </c>
      <c r="U31" s="63">
        <f>IF(ลับ!U$3=0,0,IF(เวลาเรียน!Z31="/",ลับ!U$3,0))</f>
        <v>0</v>
      </c>
      <c r="V31" s="63">
        <f>IF(ลับ!V$3=0,0,IF(เวลาเรียน!AA31="/",ลับ!V$3,0))</f>
        <v>0</v>
      </c>
      <c r="W31" s="63">
        <f>IF(ลับ!W$3=0,0,IF(เวลาเรียน!AB31="/",ลับ!W$3,0))</f>
        <v>0</v>
      </c>
      <c r="X31" s="63">
        <f>IF(ลับ!X$3=0,0,IF(เวลาเรียน!AC31="/",ลับ!X$3,0))</f>
        <v>0</v>
      </c>
      <c r="Y31" s="63">
        <f>IF(ลับ!Y$3=0,0,IF(เวลาเรียน!AD31="/",ลับ!Y$3,0))</f>
        <v>0</v>
      </c>
      <c r="Z31" s="724">
        <f>IF(ลับ!Z$3=0,0,IF(เวลาเรียน!AE31="/",ลับ!Z$3,0))</f>
        <v>0</v>
      </c>
      <c r="AA31" s="63">
        <f>IF(ลับ!AA$3=0,0,IF(เวลาเรียน!AH31="/",ลับ!AA$3,0))</f>
        <v>0</v>
      </c>
      <c r="AB31" s="63">
        <f>IF(ลับ!AB$3=0,0,IF(เวลาเรียน!AI31="/",ลับ!AB$3,0))</f>
        <v>0</v>
      </c>
      <c r="AC31" s="63">
        <f>IF(ลับ!AC$3=0,0,IF(เวลาเรียน!AJ31="/",ลับ!AC$3,0))</f>
        <v>0</v>
      </c>
      <c r="AD31" s="63">
        <f>IF(ลับ!AD$3=0,0,IF(เวลาเรียน!AK31="/",ลับ!AD$3,0))</f>
        <v>0</v>
      </c>
      <c r="AE31" s="63">
        <f>IF(ลับ!AE$3=0,0,IF(เวลาเรียน!AL31="/",ลับ!AE$3,0))</f>
        <v>0</v>
      </c>
      <c r="AF31" s="63">
        <f>IF(ลับ!AF$3=0,0,IF(เวลาเรียน!AM31="/",ลับ!AF$3,0))</f>
        <v>0</v>
      </c>
      <c r="AG31" s="63">
        <f>IF(ลับ!AG$3=0,0,IF(เวลาเรียน!AN31="/",ลับ!AG$3,0))</f>
        <v>0</v>
      </c>
      <c r="AH31" s="63">
        <f>IF(ลับ!AH$3=0,0,IF(เวลาเรียน!AO31="/",ลับ!AH$3,0))</f>
        <v>0</v>
      </c>
      <c r="AI31" s="63">
        <f>IF(ลับ!AI$3=0,0,IF(เวลาเรียน!AP31="/",ลับ!AI$3,0))</f>
        <v>0</v>
      </c>
      <c r="AJ31" s="63">
        <f>IF(ลับ!AJ$3=0,0,IF(เวลาเรียน!AQ31="/",ลับ!AJ$3,0))</f>
        <v>0</v>
      </c>
      <c r="AK31" s="63">
        <f>IF(ลับ!AK$3=0,0,IF(เวลาเรียน!AR31="/",ลับ!AK$3,0))</f>
        <v>0</v>
      </c>
      <c r="AL31" s="63">
        <f>IF(ลับ!AL$3=0,0,IF(เวลาเรียน!AS31="/",ลับ!AL$3,0))</f>
        <v>0</v>
      </c>
      <c r="AM31" s="63">
        <f>IF(ลับ!AM$3=0,0,IF(เวลาเรียน!AT31="/",ลับ!AM$3,0))</f>
        <v>0</v>
      </c>
      <c r="AN31" s="63">
        <f>IF(ลับ!AN$3=0,0,IF(เวลาเรียน!AU31="/",ลับ!AN$3,0))</f>
        <v>0</v>
      </c>
      <c r="AO31" s="63">
        <f>IF(ลับ!AO$3=0,0,IF(เวลาเรียน!AV31="/",ลับ!AO$3,0))</f>
        <v>0</v>
      </c>
      <c r="AP31" s="63">
        <f>IF(ลับ!AP$3=0,0,IF(เวลาเรียน!AW31="/",ลับ!AP$3,0))</f>
        <v>0</v>
      </c>
      <c r="AQ31" s="63">
        <f>IF(ลับ!AQ$3=0,0,IF(เวลาเรียน!AX31="/",ลับ!AQ$3,0))</f>
        <v>0</v>
      </c>
      <c r="AR31" s="63">
        <f>IF(ลับ!AR$3=0,0,IF(เวลาเรียน!AY31="/",ลับ!AR$3,0))</f>
        <v>0</v>
      </c>
      <c r="AS31" s="63">
        <f>IF(ลับ!AS$3=0,0,IF(เวลาเรียน!AZ31="/",ลับ!AS$3,0))</f>
        <v>0</v>
      </c>
      <c r="AT31" s="63">
        <f>IF(ลับ!AT$3=0,0,IF(เวลาเรียน!BA31="/",ลับ!AT$3,0))</f>
        <v>0</v>
      </c>
      <c r="AU31" s="63">
        <f>IF(ลับ!AU$3=0,0,IF(เวลาเรียน!BB31="/",ลับ!AU$3,0))</f>
        <v>0</v>
      </c>
      <c r="AV31" s="63">
        <f>IF(ลับ!AV$3=0,0,IF(เวลาเรียน!BC31="/",ลับ!AV$3,0))</f>
        <v>0</v>
      </c>
      <c r="AW31" s="63">
        <f>IF(ลับ!AW$3=0,0,IF(เวลาเรียน!BD31="/",ลับ!AW$3,0))</f>
        <v>0</v>
      </c>
      <c r="AX31" s="63">
        <f>IF(ลับ!AX$3=0,0,IF(เวลาเรียน!BE31="/",ลับ!AX$3,0))</f>
        <v>0</v>
      </c>
      <c r="AY31" s="63">
        <f>IF(ลับ!AY$3=0,0,IF(เวลาเรียน!BF31="/",ลับ!AY$3,0))</f>
        <v>0</v>
      </c>
      <c r="AZ31" s="63">
        <f>IF(ลับ!AZ$3=0,0,IF(เวลาเรียน!BG31="/",ลับ!AZ$3,0))</f>
        <v>0</v>
      </c>
      <c r="BA31" s="63">
        <f>IF(ลับ!BA$3=0,0,IF(เวลาเรียน!BH31="/",ลับ!BA$3,0))</f>
        <v>0</v>
      </c>
      <c r="BB31" s="63">
        <f>IF(ลับ!BB$3=0,0,IF(เวลาเรียน!BI31="/",ลับ!BB$3,0))</f>
        <v>0</v>
      </c>
      <c r="BC31" s="63">
        <f>IF(ลับ!BC$3=0,0,IF(เวลาเรียน!BJ31="/",ลับ!BC$3,0))</f>
        <v>0</v>
      </c>
      <c r="BD31" s="63">
        <f>IF(ลับ!BD$3=0,0,IF(เวลาเรียน!BK31="/",ลับ!BD$3,0))</f>
        <v>0</v>
      </c>
      <c r="BE31" s="63">
        <f>IF(ลับ!BE$3=0,0,IF(เวลาเรียน!BL31="/",ลับ!BE$3,0))</f>
        <v>0</v>
      </c>
      <c r="BF31" s="63">
        <f>IF(ลับ!BF$3=0,0,IF(เวลาเรียน!BM31="/",ลับ!BF$3,0))</f>
        <v>0</v>
      </c>
      <c r="BG31" s="63">
        <f>IF(ลับ!BG$3=0,0,IF(เวลาเรียน!BN31="/",ลับ!BG$3,0))</f>
        <v>0</v>
      </c>
      <c r="BH31" s="63">
        <f>IF(ลับ!BH$3=0,0,IF(เวลาเรียน!BO31="/",ลับ!BH$3,0))</f>
        <v>0</v>
      </c>
      <c r="BI31" s="63">
        <f>IF(ลับ!BI$3=0,0,IF(เวลาเรียน!BP31="/",ลับ!BI$3,0))</f>
        <v>0</v>
      </c>
      <c r="BJ31" s="63">
        <f>IF(ลับ!BJ$3=0,0,IF(เวลาเรียน!BQ31="/",ลับ!BJ$3,0))</f>
        <v>0</v>
      </c>
      <c r="BK31" s="63">
        <f>IF(ลับ!BK$3=0,0,IF(เวลาเรียน!BR31="/",ลับ!BK$3,0))</f>
        <v>0</v>
      </c>
      <c r="BL31" s="63">
        <f>IF(ลับ!BL$3=0,0,IF(เวลาเรียน!BS31="/",ลับ!BL$3,0))</f>
        <v>0</v>
      </c>
      <c r="BM31" s="63">
        <f>IF(ลับ!BM$3=0,0,IF(เวลาเรียน!BT31="/",ลับ!BM$3,0))</f>
        <v>0</v>
      </c>
      <c r="BN31" s="63">
        <f>IF(ลับ!BN$3=0,0,IF(เวลาเรียน!BU31="/",ลับ!BN$3,0))</f>
        <v>0</v>
      </c>
      <c r="BO31" s="63">
        <f>IF(ลับ!BO$3=0,0,IF(เวลาเรียน!BV31="/",ลับ!BO$3,0))</f>
        <v>0</v>
      </c>
      <c r="BP31" s="63">
        <f>IF(ลับ!BP$3=0,0,IF(เวลาเรียน!BW31="/",ลับ!BP$3,0))</f>
        <v>0</v>
      </c>
      <c r="BQ31" s="63">
        <f>IF(ลับ!BQ$3=0,0,IF(เวลาเรียน!BX31="/",ลับ!BQ$3,0))</f>
        <v>0</v>
      </c>
      <c r="BR31" s="63">
        <f>IF(ลับ!BR$3=0,0,IF(เวลาเรียน!BY31="/",ลับ!BR$3,0))</f>
        <v>0</v>
      </c>
      <c r="BS31" s="724">
        <f>IF(ลับ!BS$3=0,0,IF(เวลาเรียน!BZ31="/",ลับ!BS$3,0))</f>
        <v>0</v>
      </c>
      <c r="BT31" s="63">
        <f>IF(ลับ!BT$3=0,0,IF(เวลาเรียน!CB31="/",ลับ!BT$3,0))</f>
        <v>0</v>
      </c>
      <c r="BU31" s="63">
        <f>IF(ลับ!BU$3=0,0,IF(เวลาเรียน!CC31="/",ลับ!BU$3,0))</f>
        <v>0</v>
      </c>
      <c r="BV31" s="63">
        <f>IF(ลับ!BV$3=0,0,IF(เวลาเรียน!CD31="/",ลับ!BV$3,0))</f>
        <v>0</v>
      </c>
      <c r="BW31" s="63">
        <f>IF(ลับ!BW$3=0,0,IF(เวลาเรียน!CE31="/",ลับ!BW$3,0))</f>
        <v>0</v>
      </c>
      <c r="BX31" s="63">
        <f>IF(ลับ!BX$3=0,0,IF(เวลาเรียน!CF31="/",ลับ!BX$3,0))</f>
        <v>0</v>
      </c>
      <c r="BY31" s="63">
        <f>IF(ลับ!BY$3=0,0,IF(เวลาเรียน!CG31="/",ลับ!BY$3,0))</f>
        <v>0</v>
      </c>
      <c r="BZ31" s="63">
        <f>IF(ลับ!BZ$3=0,0,IF(เวลาเรียน!CH31="/",ลับ!BZ$3,0))</f>
        <v>0</v>
      </c>
      <c r="CA31" s="63">
        <f>IF(ลับ!CA$3=0,0,IF(เวลาเรียน!CI31="/",ลับ!CA$3,0))</f>
        <v>0</v>
      </c>
      <c r="CB31" s="63">
        <f>IF(ลับ!CB$3=0,0,IF(เวลาเรียน!CJ31="/",ลับ!CB$3,0))</f>
        <v>0</v>
      </c>
      <c r="CC31" s="63">
        <f>IF(ลับ!CC$3=0,0,IF(เวลาเรียน!CK31="/",ลับ!CC$3,0))</f>
        <v>0</v>
      </c>
      <c r="CD31" s="63">
        <f>IF(ลับ!CD$3=0,0,IF(เวลาเรียน!CL31="/",ลับ!CD$3,0))</f>
        <v>0</v>
      </c>
      <c r="CE31" s="63">
        <f>IF(ลับ!CE$3=0,0,IF(เวลาเรียน!CM31="/",ลับ!CE$3,0))</f>
        <v>0</v>
      </c>
      <c r="CF31" s="63">
        <f>IF(ลับ!CF$3=0,0,IF(เวลาเรียน!CN31="/",ลับ!CF$3,0))</f>
        <v>0</v>
      </c>
      <c r="CG31" s="63">
        <f>IF(ลับ!CG$3=0,0,IF(เวลาเรียน!CO31="/",ลับ!CG$3,0))</f>
        <v>0</v>
      </c>
      <c r="CH31" s="63">
        <f>IF(ลับ!CH$3=0,0,IF(เวลาเรียน!CP31="/",ลับ!CH$3,0))</f>
        <v>0</v>
      </c>
      <c r="CI31" s="63">
        <f>IF(ลับ!CI$3=0,0,IF(เวลาเรียน!CQ31="/",ลับ!CI$3,0))</f>
        <v>0</v>
      </c>
      <c r="CJ31" s="63">
        <f>IF(ลับ!CJ$3=0,0,IF(เวลาเรียน!CR31="/",ลับ!CJ$3,0))</f>
        <v>0</v>
      </c>
      <c r="CK31" s="63">
        <f>IF(ลับ!CK$3=0,0,IF(เวลาเรียน!CS31="/",ลับ!CK$3,0))</f>
        <v>0</v>
      </c>
      <c r="CL31" s="63">
        <f>IF(ลับ!CL$3=0,0,IF(เวลาเรียน!CT31="/",ลับ!CL$3,0))</f>
        <v>0</v>
      </c>
      <c r="CM31" s="63">
        <f>IF(ลับ!CM$3=0,0,IF(เวลาเรียน!CU31="/",ลับ!CM$3,0))</f>
        <v>0</v>
      </c>
      <c r="CN31" s="63">
        <f>IF(ลับ!CN$3=0,0,IF(เวลาเรียน!CV31="/",ลับ!CN$3,0))</f>
        <v>0</v>
      </c>
      <c r="CO31" s="63">
        <f>IF(ลับ!CO$3=0,0,IF(เวลาเรียน!CW31="/",ลับ!CO$3,0))</f>
        <v>0</v>
      </c>
      <c r="CP31" s="63">
        <f>IF(ลับ!CP$3=0,0,IF(เวลาเรียน!CX31="/",ลับ!CP$3,0))</f>
        <v>0</v>
      </c>
      <c r="CQ31" s="63">
        <f>IF(ลับ!CQ$3=0,0,IF(เวลาเรียน!CY31="/",ลับ!CQ$3,0))</f>
        <v>0</v>
      </c>
      <c r="CR31" s="63">
        <f>IF(ลับ!CR$3=0,0,IF(เวลาเรียน!CZ31="/",ลับ!CR$3,0))</f>
        <v>0</v>
      </c>
      <c r="CS31" s="63">
        <f>IF(ลับ!CS$3=0,0,IF(เวลาเรียน!DA31="/",ลับ!CS$3,0))</f>
        <v>0</v>
      </c>
      <c r="CT31" s="63">
        <f>IF(ลับ!CT$3=0,0,IF(เวลาเรียน!DB31="/",ลับ!CT$3,0))</f>
        <v>0</v>
      </c>
      <c r="CU31" s="63">
        <f>IF(ลับ!CU$3=0,0,IF(เวลาเรียน!DC31="/",ลับ!CU$3,0))</f>
        <v>0</v>
      </c>
      <c r="CV31" s="63">
        <f>IF(ลับ!CV$3=0,0,IF(เวลาเรียน!DD31="/",ลับ!CV$3,0))</f>
        <v>0</v>
      </c>
      <c r="CW31" s="64">
        <f>IF(ลับ!CW$3=0,0,IF(เวลาเรียน!DE31="/",ลับ!CW$3,0))</f>
        <v>0</v>
      </c>
      <c r="CX31" s="84">
        <f t="shared" si="11"/>
        <v>0</v>
      </c>
      <c r="CZ31" s="15">
        <v>26</v>
      </c>
      <c r="DA31" s="15">
        <f>IF(ตัวชี้วัด!C31="ร",ตัวชี้วัด!C31,IF(ตัวชี้วัด!F31="ร",ตัวชี้วัด!F31,IF(ตัวชี้วัด!I31="ร",ตัวชี้วัด!I31,IF(ตัวชี้วัด!L31="ร",ตัวชี้วัด!L31,IF(ตัวชี้วัด!O31="ร",ตัวชี้วัด!O31,IF(ตัวชี้วัด!S31="ร",ตัวชี้วัด!S31,IF(ตัวชี้วัด!V31="ร",ตัวชี้วัด!V31,SUM(ตัวชี้วัด!C31,ตัวชี้วัด!F31,ตัวชี้วัด!I31,ตัวชี้วัด!L31,ตัวชี้วัด!O31,ตัวชี้วัด!S31,ตัวชี้วัด!V31))))))))</f>
        <v>0</v>
      </c>
      <c r="DB31" s="15">
        <f>IF(ตัวชี้วัด!Y31="ร",ตัวชี้วัด!Y31,IF(ตัวชี้วัด!AB31="ร",ตัวชี้วัด!AB31,IF(ตัวชี้วัด!AE31="ร",ตัวชี้วัด!AE31,IF(ตัวชี้วัด!AK31="ร",ตัวชี้วัด!AK31,IF(ตัวชี้วัด!AN31="ร",ตัวชี้วัด!AN31,IF(ตัวชี้วัด!AQ31="ร",ตัวชี้วัด!AQ31,IF(ตัวชี้วัด!AT31="ร",ตัวชี้วัด!AT31,SUM(ตัวชี้วัด!Y31,ตัวชี้วัด!AB31,ตัวชี้วัด!AE31,ตัวชี้วัด!AK31,ตัวชี้วัด!AN31,ตัวชี้วัด!AQ31,ตัวชี้วัด!AT31))))))))</f>
        <v>0</v>
      </c>
      <c r="DC31" s="15">
        <f>IF(ตัวชี้วัด!AW31="ร",ตัวชี้วัด!AW31,IF(ตัวชี้วัด!BA31="ร",ตัวชี้วัด!BA31,IF(ตัวชี้วัด!BD31="ร",ตัวชี้วัด!BD31,IF(ตัวชี้วัด!BG31="ร",ตัวชี้วัด!BG31,IF(ตัวชี้วัด!BJ31="ร",ตัวชี้วัด!BJ31,IF(ตัวชี้วัด!BM31="ร",ตัวชี้วัด!BM31,IF(ตัวชี้วัด!BS31="ร",ตัวชี้วัด!BS31,SUM(ตัวชี้วัด!AW31,ตัวชี้วัด!BA31,ตัวชี้วัด!BD31,ตัวชี้วัด!BG31,ตัวชี้วัด!BJ31,ตัวชี้วัด!BM31,ตัวชี้วัด!BS31))))))))</f>
        <v>0</v>
      </c>
      <c r="DD31" s="15">
        <f>IF(ตัวชี้วัด!BV31="ร",ตัวชี้วัด!BV31,IF(ตัวชี้วัด!BY31="ร",ตัวชี้วัด!BY31,IF(ตัวชี้วัด!CB31="ร",ตัวชี้วัด!CB31,IF(ตัวชี้วัด!CE31="ร",ตัวชี้วัด!CE31,IF(ตัวชี้วัด!CI31="ร",ตัวชี้วัด!CI31,IF(ตัวชี้วัด!CL31="ร",ตัวชี้วัด!CL31,IF(ตัวชี้วัด!CO31="ร",ตัวชี้วัด!CO31,SUM(ตัวชี้วัด!BV31,ตัวชี้วัด!BY31,ตัวชี้วัด!CB31,ตัวชี้วัด!CE31,ตัวชี้วัด!CI31,ตัวชี้วัด!CL31,ตัวชี้วัด!CO31))))))))</f>
        <v>0</v>
      </c>
      <c r="DE31" s="15">
        <f>IF(ตัวชี้วัด!CR31="ร",ตัวชี้วัด!CR31,IF(ตัวชี้วัด!CU31="ร",ตัวชี้วัด!CU31,IF(ตัวชี้วัด!DA31="ร",ตัวชี้วัด!DA31,IF(ตัวชี้วัด!DD31="ร",ตัวชี้วัด!DD31,IF(ตัวชี้วัด!DG31="ร",ตัวชี้วัด!DG31,IF(ตัวชี้วัด!DJ31="ร",ตัวชี้วัด!DJ31,IF(ตัวชี้วัด!DM31="ร",ตัวชี้วัด!DM31,SUM(ตัวชี้วัด!CR31,ตัวชี้วัด!CU31,ตัวชี้วัด!DA31,ตัวชี้วัด!DD31,ตัวชี้วัด!DG31,ตัวชี้วัด!DJ31,ตัวชี้วัด!DM31))))))))</f>
        <v>0</v>
      </c>
      <c r="DF31" s="15">
        <f>IF(ตัวชี้วัด!DQ31="ร",ตัวชี้วัด!DQ31,IF(ตัวชี้วัด!DT31="ร",ตัวชี้วัด!DT31,IF(ตัวชี้วัด!DW31="ร",ตัวชี้วัด!DW31,IF(ตัวชี้วัด!DZ31="ร",ตัวชี้วัด!DZ31,SUM(ตัวชี้วัด!DQ31,ตัวชี้วัด!DT31,ตัวชี้วัด!DW31,ตัวชี้วัด!DZ31)))))</f>
        <v>0</v>
      </c>
      <c r="DG31" s="83">
        <f t="shared" si="12"/>
        <v>0</v>
      </c>
      <c r="DH31" s="50"/>
      <c r="DI31" s="15">
        <f>IF(ตัวชี้วัด!D31="/",1,0)</f>
        <v>0</v>
      </c>
      <c r="DJ31" s="15">
        <f>IF(ตัวชี้วัด!G31="/",1,0)</f>
        <v>0</v>
      </c>
      <c r="DK31" s="15">
        <f>IF(ตัวชี้วัด!J31="/",1,0)</f>
        <v>0</v>
      </c>
      <c r="DL31" s="15">
        <f>IF(ตัวชี้วัด!M31="/",1,0)</f>
        <v>0</v>
      </c>
      <c r="DM31" s="15">
        <f>IF(ตัวชี้วัด!P31="/",1,0)</f>
        <v>0</v>
      </c>
      <c r="DN31" s="15">
        <f>IF(ตัวชี้วัด!T31="/",1,0)</f>
        <v>0</v>
      </c>
      <c r="DO31" s="15">
        <f>IF(ตัวชี้วัด!W31="/",1,0)</f>
        <v>0</v>
      </c>
      <c r="DP31" s="15">
        <f>IF(ตัวชี้วัด!Z31="/",1,0)</f>
        <v>0</v>
      </c>
      <c r="DQ31" s="15">
        <f>IF(ตัวชี้วัด!AC31="/",1,0)</f>
        <v>0</v>
      </c>
      <c r="DR31" s="15">
        <f>IF(ตัวชี้วัด!AF31="/",1,0)</f>
        <v>0</v>
      </c>
      <c r="DS31" s="15">
        <f>IF(ตัวชี้วัด!AL31="/",1,0)</f>
        <v>0</v>
      </c>
      <c r="DT31" s="15">
        <f>IF(ตัวชี้วัด!AO31="/",1,0)</f>
        <v>0</v>
      </c>
      <c r="DU31" s="15">
        <f>IF(ตัวชี้วัด!AR31="/",1,0)</f>
        <v>0</v>
      </c>
      <c r="DV31" s="15">
        <f>IF(ตัวชี้วัด!AU31="/",1,0)</f>
        <v>0</v>
      </c>
      <c r="DW31" s="15">
        <f>IF(ตัวชี้วัด!AX31="/",1,0)</f>
        <v>0</v>
      </c>
      <c r="DX31" s="15">
        <f>IF(ตัวชี้วัด!BB31="/",1,0)</f>
        <v>0</v>
      </c>
      <c r="DY31" s="15">
        <f>IF(ตัวชี้วัด!BE31="/",1,0)</f>
        <v>0</v>
      </c>
      <c r="DZ31" s="15">
        <f>IF(ตัวชี้วัด!BH31="/",1,0)</f>
        <v>0</v>
      </c>
      <c r="EA31" s="15">
        <f>IF(ตัวชี้วัด!BK31="/",1,0)</f>
        <v>0</v>
      </c>
      <c r="EB31" s="15">
        <f>IF(ตัวชี้วัด!BN31="/",1,0)</f>
        <v>0</v>
      </c>
      <c r="EC31" s="15">
        <f>IF(ตัวชี้วัด!BT31="/",1,0)</f>
        <v>0</v>
      </c>
      <c r="ED31" s="15">
        <f>IF(ตัวชี้วัด!BW31="/",1,0)</f>
        <v>0</v>
      </c>
      <c r="EE31" s="15">
        <f>IF(ตัวชี้วัด!BZ31="/",1,0)</f>
        <v>0</v>
      </c>
      <c r="EF31" s="15">
        <f>IF(ตัวชี้วัด!CC31="/",1,0)</f>
        <v>0</v>
      </c>
      <c r="EG31" s="15">
        <f>IF(ตัวชี้วัด!CF31="/",1,0)</f>
        <v>0</v>
      </c>
      <c r="EH31" s="15">
        <f>IF(ตัวชี้วัด!CJ31="/",1,0)</f>
        <v>0</v>
      </c>
      <c r="EI31" s="15">
        <f>IF(ตัวชี้วัด!CM31="/",1,0)</f>
        <v>0</v>
      </c>
      <c r="EJ31" s="15">
        <f>IF(ตัวชี้วัด!CP31="/",1,0)</f>
        <v>0</v>
      </c>
      <c r="EK31" s="15">
        <f>IF(ตัวชี้วัด!CS31="/",1,0)</f>
        <v>0</v>
      </c>
      <c r="EL31" s="15">
        <f>IF(ตัวชี้วัด!CV31="/",1,0)</f>
        <v>0</v>
      </c>
      <c r="EM31" s="15">
        <f>IF(ตัวชี้วัด!DB31="/",1,0)</f>
        <v>0</v>
      </c>
      <c r="EN31" s="15">
        <f>IF(ตัวชี้วัด!DE31="/",1,0)</f>
        <v>0</v>
      </c>
      <c r="EO31" s="15">
        <f>IF(ตัวชี้วัด!DH31="/",1,0)</f>
        <v>0</v>
      </c>
      <c r="EP31" s="15">
        <f>IF(ตัวชี้วัด!DK31="/",1,0)</f>
        <v>0</v>
      </c>
      <c r="EQ31" s="15">
        <f>IF(ตัวชี้วัด!DN31="/",1,0)</f>
        <v>0</v>
      </c>
      <c r="ER31" s="15">
        <f>IF(ตัวชี้วัด!DR31="/",1,0)</f>
        <v>0</v>
      </c>
      <c r="ES31" s="15">
        <f>IF(ตัวชี้วัด!DU31="/",1,0)</f>
        <v>0</v>
      </c>
      <c r="ET31" s="15">
        <f>IF(ตัวชี้วัด!DX31="/",1,0)</f>
        <v>0</v>
      </c>
      <c r="EU31" s="15">
        <f>IF(ตัวชี้วัด!EA31="/",1,0)</f>
        <v>0</v>
      </c>
      <c r="EV31" s="83">
        <f t="shared" si="3"/>
        <v>0</v>
      </c>
      <c r="EX31" s="15">
        <v>26</v>
      </c>
      <c r="EY31" s="15">
        <f>IF(คุณลักษณะ!B31&gt;1,2,IF(คุณลักษณะ!B31=1,1,0))</f>
        <v>0</v>
      </c>
      <c r="EZ31" s="15">
        <f>IF(คุณลักษณะ!C31&gt;1,2,IF(คุณลักษณะ!C31=1,1,0))</f>
        <v>0</v>
      </c>
      <c r="FA31" s="15">
        <f>IF(คุณลักษณะ!D31&gt;1,2,IF(คุณลักษณะ!D31=1,1,0))</f>
        <v>0</v>
      </c>
      <c r="FB31" s="15">
        <f>IF(คุณลักษณะ!E31&gt;1,2,IF(คุณลักษณะ!E31=1,1,0))</f>
        <v>0</v>
      </c>
      <c r="FC31" s="83">
        <f t="shared" si="4"/>
        <v>0</v>
      </c>
      <c r="FD31" s="15">
        <f>IF(คุณลักษณะ!G31&gt;1,2,IF(คุณลักษณะ!G31=1,1,0))</f>
        <v>0</v>
      </c>
      <c r="FE31" s="15">
        <f>IF(คุณลักษณะ!H31&gt;1,2,IF(คุณลักษณะ!H31=1,1,0))</f>
        <v>0</v>
      </c>
      <c r="FF31" s="83">
        <f t="shared" si="5"/>
        <v>0</v>
      </c>
      <c r="FG31" s="15">
        <f>IF(คุณลักษณะ!O31&gt;1,2,IF(คุณลักษณะ!O31=1,1,0))</f>
        <v>0</v>
      </c>
      <c r="FH31" s="15">
        <f>IF(คุณลักษณะ!P31&gt;1,2,IF(คุณลักษณะ!P31=1,1,0))</f>
        <v>0</v>
      </c>
      <c r="FI31" s="83">
        <f t="shared" si="6"/>
        <v>0</v>
      </c>
      <c r="FJ31" s="15">
        <f>IF(คุณลักษณะ!S31&gt;1,2,IF(คุณลักษณะ!S31=1,1,0))</f>
        <v>0</v>
      </c>
      <c r="FK31" s="15">
        <f>IF(คุณลักษณะ!T31&gt;1,2,IF(คุณลักษณะ!T31=1,1,0))</f>
        <v>0</v>
      </c>
      <c r="FL31" s="83">
        <f t="shared" si="7"/>
        <v>0</v>
      </c>
      <c r="FM31" s="15">
        <f>IF(คุณลักษณะ!V31&gt;1,2,IF(คุณลักษณะ!V31=1,1,0))</f>
        <v>0</v>
      </c>
      <c r="FN31" s="15">
        <f>IF(คุณลักษณะ!W31&gt;1,2,IF(คุณลักษณะ!W31=1,1,0))</f>
        <v>0</v>
      </c>
      <c r="FO31" s="83">
        <f t="shared" si="8"/>
        <v>0</v>
      </c>
      <c r="FP31" s="15">
        <f>IF(คุณลักษณะ!Y31&gt;1,2,IF(คุณลักษณะ!Y31=1,1,0))</f>
        <v>0</v>
      </c>
      <c r="FQ31" s="15">
        <f>IF(คุณลักษณะ!AC31&gt;1,2,IF(คุณลักษณะ!AC31=1,1,0))</f>
        <v>0</v>
      </c>
      <c r="FR31" s="15">
        <f>IF(คุณลักษณะ!AD31&gt;1,2,IF(คุณลักษณะ!AD31=1,1,0))</f>
        <v>0</v>
      </c>
      <c r="FS31" s="83">
        <f t="shared" si="9"/>
        <v>0</v>
      </c>
      <c r="FT31" s="15">
        <f>IF(คุณลักษณะ!AF31&gt;1,2,IF(คุณลักษณะ!AF31=1,1,0))</f>
        <v>0</v>
      </c>
      <c r="FU31" s="15">
        <f>IF(คุณลักษณะ!AG31&gt;1,2,IF(คุณลักษณะ!AG31=1,1,0))</f>
        <v>0</v>
      </c>
      <c r="FV31" s="83">
        <f t="shared" si="10"/>
        <v>0</v>
      </c>
      <c r="FW31" s="50"/>
      <c r="FX31" s="15">
        <f>IF(คุณลักษณะ!F31&gt;1,2,IF(คุณลักษณะ!F31=1,1,0))</f>
        <v>0</v>
      </c>
      <c r="FY31" s="15">
        <f>IF(คุณลักษณะ!I31&gt;1,2,IF(คุณลักษณะ!I31=1,1,0))</f>
        <v>0</v>
      </c>
      <c r="FZ31" s="15">
        <f>IF(คุณลักษณะ!N31&gt;1,2,IF(คุณลักษณะ!N31=1,1,0))</f>
        <v>0</v>
      </c>
      <c r="GA31" s="15">
        <f>IF(คุณลักษณะ!Q31&gt;1,2,IF(คุณลักษณะ!Q31=1,1,0))</f>
        <v>0</v>
      </c>
      <c r="GB31" s="15">
        <f>IF(คุณลักษณะ!U31&gt;1,2,IF(คุณลักษณะ!U31=1,1,0))</f>
        <v>0</v>
      </c>
      <c r="GC31" s="15">
        <f>IF(คุณลักษณะ!X31&gt;1,2,IF(คุณลักษณะ!X31=1,1,0))</f>
        <v>0</v>
      </c>
      <c r="GD31" s="15">
        <f>IF(คุณลักษณะ!AE31&gt;1,2,IF(คุณลักษณะ!AE31=1,1,0))</f>
        <v>0</v>
      </c>
      <c r="GE31" s="15">
        <f>IF(คุณลักษณะ!AH31&gt;1,2,IF(คุณลักษณะ!AH31=1,1,0))</f>
        <v>0</v>
      </c>
      <c r="GF31" s="87">
        <f t="shared" si="13"/>
        <v>0</v>
      </c>
      <c r="GG31" s="85">
        <f>IF(คุณลักษณะ!F31=0,0,IF(คุณลักษณะ!I31=0,0,IF(คุณลักษณะ!N31=0,0,IF(คุณลักษณะ!Q31=0,0,IF(คุณลักษณะ!U31=0,0,IF(คุณลักษณะ!X31=0,0,IF(คุณลักษณะ!AE31=0,0,IF(คุณลักษณะ!AH31=0,0,GF31))))))))</f>
        <v>0</v>
      </c>
      <c r="GI31" s="2">
        <v>26</v>
      </c>
      <c r="GJ31" s="21">
        <f>IF(เวลาเรียน!C31="",0,1)</f>
        <v>0</v>
      </c>
      <c r="GK31" s="446">
        <f>IF(ผลการเรียน!$BC30=$GK$5,1,0)</f>
        <v>0</v>
      </c>
      <c r="GL31" s="446">
        <f>IF(ผลการเรียน!$BC30=$GL$5,1,0)</f>
        <v>0</v>
      </c>
      <c r="GM31" s="446">
        <f>IF(ผลการเรียน!$BC30=$GM$5,1,0)</f>
        <v>0</v>
      </c>
      <c r="GN31" s="446">
        <f>IF(ผลการเรียน!$BC30=$GN$5,1,0)</f>
        <v>0</v>
      </c>
      <c r="GO31" s="446">
        <f>IF(ผลการเรียน!$BC30=$GO$5,1,0)</f>
        <v>0</v>
      </c>
      <c r="GP31" s="446">
        <f>IF(ผลการเรียน!$BC30=$GP$5,1,0)</f>
        <v>0</v>
      </c>
      <c r="GQ31" s="446">
        <f>IF(ผลการเรียน!$BC30=$GQ$5,1,0)</f>
        <v>0</v>
      </c>
      <c r="GR31" s="446">
        <f>IF(ผลการเรียน!$BC30=$GR$5,1,0)</f>
        <v>0</v>
      </c>
      <c r="GS31" s="446">
        <f>IF(ผลการเรียน!$BC30=$GS$5,1,0)</f>
        <v>0</v>
      </c>
      <c r="GT31" s="446">
        <f>IF(ผลการเรียน!$BC30=$GT$5,1,0)</f>
        <v>0</v>
      </c>
      <c r="GU31" s="446">
        <f ca="1">IF(ผลการเรียน!$BS30=ลับ!$GU$5,1,0)</f>
        <v>0</v>
      </c>
      <c r="GV31" s="446">
        <f ca="1">IF(ผลการเรียน!$BS30=ลับ!$GV$5,1,0)</f>
        <v>0</v>
      </c>
      <c r="GW31" s="446">
        <f ca="1">IF(ผลการเรียน!$BS30=ลับ!$GW$5,1,0)</f>
        <v>0</v>
      </c>
      <c r="GX31" s="446">
        <f ca="1">IF(ผลการเรียน!$BS30=ลับ!$GX$5,1,0)</f>
        <v>0</v>
      </c>
      <c r="GY31" s="446">
        <f ca="1">IF(ผลการเรียน!$BJ30=ลับ!$GY$5,1,0)</f>
        <v>0</v>
      </c>
      <c r="GZ31" s="446">
        <f ca="1">IF(ผลการเรียน!$BJ30=ลับ!$GZ$5,1,0)</f>
        <v>0</v>
      </c>
      <c r="HA31" s="446">
        <f ca="1">IF(ผลการเรียน!$BJ30=ลับ!$HA$5,1,0)</f>
        <v>0</v>
      </c>
      <c r="HB31" s="446">
        <f ca="1">IF(ผลการเรียน!$BJ30=ลับ!$HB$5,1,0)</f>
        <v>0</v>
      </c>
      <c r="HC31" s="21">
        <f>IF(สรุปคะแนน!$Q31=3,1,0)</f>
        <v>0</v>
      </c>
      <c r="HD31" s="21">
        <f>IF(สรุปคะแนน!$Q31=2,1,0)</f>
        <v>0</v>
      </c>
      <c r="HE31" s="21">
        <f>IF(สรุปคะแนน!$Q31=1,1,0)</f>
        <v>0</v>
      </c>
      <c r="HF31" s="21">
        <f>IF(สรุปคะแนน!$Q31=0,1,0)</f>
        <v>1</v>
      </c>
      <c r="HG31" s="50"/>
      <c r="HH31" s="50"/>
      <c r="HI31" s="50"/>
      <c r="HJ31" s="50"/>
      <c r="HK31" s="50"/>
      <c r="HL31" s="50"/>
      <c r="HM31" s="50"/>
      <c r="HN31" s="50"/>
    </row>
    <row r="32" spans="1:222" ht="21">
      <c r="A32" s="28">
        <v>27</v>
      </c>
      <c r="B32" s="63">
        <f>IF(ลับ!B$3=0,0,IF(เวลาเรียน!G32="/",ลับ!B$3,0))</f>
        <v>0</v>
      </c>
      <c r="C32" s="63">
        <f>IF(ลับ!C$3=0,0,IF(เวลาเรียน!H32="/",ลับ!C$3,0))</f>
        <v>0</v>
      </c>
      <c r="D32" s="63">
        <f>IF(ลับ!D$3=0,0,IF(เวลาเรียน!I32="/",ลับ!D$3,0))</f>
        <v>0</v>
      </c>
      <c r="E32" s="63">
        <f>IF(ลับ!E$3=0,0,IF(เวลาเรียน!J32="/",ลับ!E$3,0))</f>
        <v>0</v>
      </c>
      <c r="F32" s="63">
        <f>IF(ลับ!F$3=0,0,IF(เวลาเรียน!K32="/",ลับ!F$3,0))</f>
        <v>0</v>
      </c>
      <c r="G32" s="63">
        <f>IF(ลับ!G$3=0,0,IF(เวลาเรียน!L32="/",ลับ!G$3,0))</f>
        <v>0</v>
      </c>
      <c r="H32" s="63">
        <f>IF(ลับ!H$3=0,0,IF(เวลาเรียน!M32="/",ลับ!H$3,0))</f>
        <v>0</v>
      </c>
      <c r="I32" s="63">
        <f>IF(ลับ!I$3=0,0,IF(เวลาเรียน!N32="/",ลับ!I$3,0))</f>
        <v>0</v>
      </c>
      <c r="J32" s="63">
        <f>IF(ลับ!J$3=0,0,IF(เวลาเรียน!O32="/",ลับ!J$3,0))</f>
        <v>0</v>
      </c>
      <c r="K32" s="63">
        <f>IF(ลับ!K$3=0,0,IF(เวลาเรียน!P32="/",ลับ!K$3,0))</f>
        <v>0</v>
      </c>
      <c r="L32" s="63">
        <f>IF(ลับ!L$3=0,0,IF(เวลาเรียน!Q32="/",ลับ!L$3,0))</f>
        <v>0</v>
      </c>
      <c r="M32" s="63">
        <f>IF(ลับ!M$3=0,0,IF(เวลาเรียน!R32="/",ลับ!M$3,0))</f>
        <v>0</v>
      </c>
      <c r="N32" s="63">
        <f>IF(ลับ!N$3=0,0,IF(เวลาเรียน!S32="/",ลับ!N$3,0))</f>
        <v>0</v>
      </c>
      <c r="O32" s="63">
        <f>IF(ลับ!O$3=0,0,IF(เวลาเรียน!T32="/",ลับ!O$3,0))</f>
        <v>0</v>
      </c>
      <c r="P32" s="63">
        <f>IF(ลับ!P$3=0,0,IF(เวลาเรียน!U32="/",ลับ!P$3,0))</f>
        <v>0</v>
      </c>
      <c r="Q32" s="63">
        <f>IF(ลับ!Q$3=0,0,IF(เวลาเรียน!V32="/",ลับ!Q$3,0))</f>
        <v>0</v>
      </c>
      <c r="R32" s="63">
        <f>IF(ลับ!R$3=0,0,IF(เวลาเรียน!W32="/",ลับ!R$3,0))</f>
        <v>0</v>
      </c>
      <c r="S32" s="63">
        <f>IF(ลับ!S$3=0,0,IF(เวลาเรียน!X32="/",ลับ!S$3,0))</f>
        <v>0</v>
      </c>
      <c r="T32" s="63">
        <f>IF(ลับ!T$3=0,0,IF(เวลาเรียน!Y32="/",ลับ!T$3,0))</f>
        <v>0</v>
      </c>
      <c r="U32" s="63">
        <f>IF(ลับ!U$3=0,0,IF(เวลาเรียน!Z32="/",ลับ!U$3,0))</f>
        <v>0</v>
      </c>
      <c r="V32" s="63">
        <f>IF(ลับ!V$3=0,0,IF(เวลาเรียน!AA32="/",ลับ!V$3,0))</f>
        <v>0</v>
      </c>
      <c r="W32" s="63">
        <f>IF(ลับ!W$3=0,0,IF(เวลาเรียน!AB32="/",ลับ!W$3,0))</f>
        <v>0</v>
      </c>
      <c r="X32" s="63">
        <f>IF(ลับ!X$3=0,0,IF(เวลาเรียน!AC32="/",ลับ!X$3,0))</f>
        <v>0</v>
      </c>
      <c r="Y32" s="63">
        <f>IF(ลับ!Y$3=0,0,IF(เวลาเรียน!AD32="/",ลับ!Y$3,0))</f>
        <v>0</v>
      </c>
      <c r="Z32" s="724">
        <f>IF(ลับ!Z$3=0,0,IF(เวลาเรียน!AE32="/",ลับ!Z$3,0))</f>
        <v>0</v>
      </c>
      <c r="AA32" s="63">
        <f>IF(ลับ!AA$3=0,0,IF(เวลาเรียน!AH32="/",ลับ!AA$3,0))</f>
        <v>0</v>
      </c>
      <c r="AB32" s="63">
        <f>IF(ลับ!AB$3=0,0,IF(เวลาเรียน!AI32="/",ลับ!AB$3,0))</f>
        <v>0</v>
      </c>
      <c r="AC32" s="63">
        <f>IF(ลับ!AC$3=0,0,IF(เวลาเรียน!AJ32="/",ลับ!AC$3,0))</f>
        <v>0</v>
      </c>
      <c r="AD32" s="63">
        <f>IF(ลับ!AD$3=0,0,IF(เวลาเรียน!AK32="/",ลับ!AD$3,0))</f>
        <v>0</v>
      </c>
      <c r="AE32" s="63">
        <f>IF(ลับ!AE$3=0,0,IF(เวลาเรียน!AL32="/",ลับ!AE$3,0))</f>
        <v>0</v>
      </c>
      <c r="AF32" s="63">
        <f>IF(ลับ!AF$3=0,0,IF(เวลาเรียน!AM32="/",ลับ!AF$3,0))</f>
        <v>0</v>
      </c>
      <c r="AG32" s="63">
        <f>IF(ลับ!AG$3=0,0,IF(เวลาเรียน!AN32="/",ลับ!AG$3,0))</f>
        <v>0</v>
      </c>
      <c r="AH32" s="63">
        <f>IF(ลับ!AH$3=0,0,IF(เวลาเรียน!AO32="/",ลับ!AH$3,0))</f>
        <v>0</v>
      </c>
      <c r="AI32" s="63">
        <f>IF(ลับ!AI$3=0,0,IF(เวลาเรียน!AP32="/",ลับ!AI$3,0))</f>
        <v>0</v>
      </c>
      <c r="AJ32" s="63">
        <f>IF(ลับ!AJ$3=0,0,IF(เวลาเรียน!AQ32="/",ลับ!AJ$3,0))</f>
        <v>0</v>
      </c>
      <c r="AK32" s="63">
        <f>IF(ลับ!AK$3=0,0,IF(เวลาเรียน!AR32="/",ลับ!AK$3,0))</f>
        <v>0</v>
      </c>
      <c r="AL32" s="63">
        <f>IF(ลับ!AL$3=0,0,IF(เวลาเรียน!AS32="/",ลับ!AL$3,0))</f>
        <v>0</v>
      </c>
      <c r="AM32" s="63">
        <f>IF(ลับ!AM$3=0,0,IF(เวลาเรียน!AT32="/",ลับ!AM$3,0))</f>
        <v>0</v>
      </c>
      <c r="AN32" s="63">
        <f>IF(ลับ!AN$3=0,0,IF(เวลาเรียน!AU32="/",ลับ!AN$3,0))</f>
        <v>0</v>
      </c>
      <c r="AO32" s="63">
        <f>IF(ลับ!AO$3=0,0,IF(เวลาเรียน!AV32="/",ลับ!AO$3,0))</f>
        <v>0</v>
      </c>
      <c r="AP32" s="63">
        <f>IF(ลับ!AP$3=0,0,IF(เวลาเรียน!AW32="/",ลับ!AP$3,0))</f>
        <v>0</v>
      </c>
      <c r="AQ32" s="63">
        <f>IF(ลับ!AQ$3=0,0,IF(เวลาเรียน!AX32="/",ลับ!AQ$3,0))</f>
        <v>0</v>
      </c>
      <c r="AR32" s="63">
        <f>IF(ลับ!AR$3=0,0,IF(เวลาเรียน!AY32="/",ลับ!AR$3,0))</f>
        <v>0</v>
      </c>
      <c r="AS32" s="63">
        <f>IF(ลับ!AS$3=0,0,IF(เวลาเรียน!AZ32="/",ลับ!AS$3,0))</f>
        <v>0</v>
      </c>
      <c r="AT32" s="63">
        <f>IF(ลับ!AT$3=0,0,IF(เวลาเรียน!BA32="/",ลับ!AT$3,0))</f>
        <v>0</v>
      </c>
      <c r="AU32" s="63">
        <f>IF(ลับ!AU$3=0,0,IF(เวลาเรียน!BB32="/",ลับ!AU$3,0))</f>
        <v>0</v>
      </c>
      <c r="AV32" s="63">
        <f>IF(ลับ!AV$3=0,0,IF(เวลาเรียน!BC32="/",ลับ!AV$3,0))</f>
        <v>0</v>
      </c>
      <c r="AW32" s="63">
        <f>IF(ลับ!AW$3=0,0,IF(เวลาเรียน!BD32="/",ลับ!AW$3,0))</f>
        <v>0</v>
      </c>
      <c r="AX32" s="63">
        <f>IF(ลับ!AX$3=0,0,IF(เวลาเรียน!BE32="/",ลับ!AX$3,0))</f>
        <v>0</v>
      </c>
      <c r="AY32" s="63">
        <f>IF(ลับ!AY$3=0,0,IF(เวลาเรียน!BF32="/",ลับ!AY$3,0))</f>
        <v>0</v>
      </c>
      <c r="AZ32" s="63">
        <f>IF(ลับ!AZ$3=0,0,IF(เวลาเรียน!BG32="/",ลับ!AZ$3,0))</f>
        <v>0</v>
      </c>
      <c r="BA32" s="63">
        <f>IF(ลับ!BA$3=0,0,IF(เวลาเรียน!BH32="/",ลับ!BA$3,0))</f>
        <v>0</v>
      </c>
      <c r="BB32" s="63">
        <f>IF(ลับ!BB$3=0,0,IF(เวลาเรียน!BI32="/",ลับ!BB$3,0))</f>
        <v>0</v>
      </c>
      <c r="BC32" s="63">
        <f>IF(ลับ!BC$3=0,0,IF(เวลาเรียน!BJ32="/",ลับ!BC$3,0))</f>
        <v>0</v>
      </c>
      <c r="BD32" s="63">
        <f>IF(ลับ!BD$3=0,0,IF(เวลาเรียน!BK32="/",ลับ!BD$3,0))</f>
        <v>0</v>
      </c>
      <c r="BE32" s="63">
        <f>IF(ลับ!BE$3=0,0,IF(เวลาเรียน!BL32="/",ลับ!BE$3,0))</f>
        <v>0</v>
      </c>
      <c r="BF32" s="63">
        <f>IF(ลับ!BF$3=0,0,IF(เวลาเรียน!BM32="/",ลับ!BF$3,0))</f>
        <v>0</v>
      </c>
      <c r="BG32" s="63">
        <f>IF(ลับ!BG$3=0,0,IF(เวลาเรียน!BN32="/",ลับ!BG$3,0))</f>
        <v>0</v>
      </c>
      <c r="BH32" s="63">
        <f>IF(ลับ!BH$3=0,0,IF(เวลาเรียน!BO32="/",ลับ!BH$3,0))</f>
        <v>0</v>
      </c>
      <c r="BI32" s="63">
        <f>IF(ลับ!BI$3=0,0,IF(เวลาเรียน!BP32="/",ลับ!BI$3,0))</f>
        <v>0</v>
      </c>
      <c r="BJ32" s="63">
        <f>IF(ลับ!BJ$3=0,0,IF(เวลาเรียน!BQ32="/",ลับ!BJ$3,0))</f>
        <v>0</v>
      </c>
      <c r="BK32" s="63">
        <f>IF(ลับ!BK$3=0,0,IF(เวลาเรียน!BR32="/",ลับ!BK$3,0))</f>
        <v>0</v>
      </c>
      <c r="BL32" s="63">
        <f>IF(ลับ!BL$3=0,0,IF(เวลาเรียน!BS32="/",ลับ!BL$3,0))</f>
        <v>0</v>
      </c>
      <c r="BM32" s="63">
        <f>IF(ลับ!BM$3=0,0,IF(เวลาเรียน!BT32="/",ลับ!BM$3,0))</f>
        <v>0</v>
      </c>
      <c r="BN32" s="63">
        <f>IF(ลับ!BN$3=0,0,IF(เวลาเรียน!BU32="/",ลับ!BN$3,0))</f>
        <v>0</v>
      </c>
      <c r="BO32" s="63">
        <f>IF(ลับ!BO$3=0,0,IF(เวลาเรียน!BV32="/",ลับ!BO$3,0))</f>
        <v>0</v>
      </c>
      <c r="BP32" s="63">
        <f>IF(ลับ!BP$3=0,0,IF(เวลาเรียน!BW32="/",ลับ!BP$3,0))</f>
        <v>0</v>
      </c>
      <c r="BQ32" s="63">
        <f>IF(ลับ!BQ$3=0,0,IF(เวลาเรียน!BX32="/",ลับ!BQ$3,0))</f>
        <v>0</v>
      </c>
      <c r="BR32" s="63">
        <f>IF(ลับ!BR$3=0,0,IF(เวลาเรียน!BY32="/",ลับ!BR$3,0))</f>
        <v>0</v>
      </c>
      <c r="BS32" s="724">
        <f>IF(ลับ!BS$3=0,0,IF(เวลาเรียน!BZ32="/",ลับ!BS$3,0))</f>
        <v>0</v>
      </c>
      <c r="BT32" s="63">
        <f>IF(ลับ!BT$3=0,0,IF(เวลาเรียน!CB32="/",ลับ!BT$3,0))</f>
        <v>0</v>
      </c>
      <c r="BU32" s="63">
        <f>IF(ลับ!BU$3=0,0,IF(เวลาเรียน!CC32="/",ลับ!BU$3,0))</f>
        <v>0</v>
      </c>
      <c r="BV32" s="63">
        <f>IF(ลับ!BV$3=0,0,IF(เวลาเรียน!CD32="/",ลับ!BV$3,0))</f>
        <v>0</v>
      </c>
      <c r="BW32" s="63">
        <f>IF(ลับ!BW$3=0,0,IF(เวลาเรียน!CE32="/",ลับ!BW$3,0))</f>
        <v>0</v>
      </c>
      <c r="BX32" s="63">
        <f>IF(ลับ!BX$3=0,0,IF(เวลาเรียน!CF32="/",ลับ!BX$3,0))</f>
        <v>0</v>
      </c>
      <c r="BY32" s="63">
        <f>IF(ลับ!BY$3=0,0,IF(เวลาเรียน!CG32="/",ลับ!BY$3,0))</f>
        <v>0</v>
      </c>
      <c r="BZ32" s="63">
        <f>IF(ลับ!BZ$3=0,0,IF(เวลาเรียน!CH32="/",ลับ!BZ$3,0))</f>
        <v>0</v>
      </c>
      <c r="CA32" s="63">
        <f>IF(ลับ!CA$3=0,0,IF(เวลาเรียน!CI32="/",ลับ!CA$3,0))</f>
        <v>0</v>
      </c>
      <c r="CB32" s="63">
        <f>IF(ลับ!CB$3=0,0,IF(เวลาเรียน!CJ32="/",ลับ!CB$3,0))</f>
        <v>0</v>
      </c>
      <c r="CC32" s="63">
        <f>IF(ลับ!CC$3=0,0,IF(เวลาเรียน!CK32="/",ลับ!CC$3,0))</f>
        <v>0</v>
      </c>
      <c r="CD32" s="63">
        <f>IF(ลับ!CD$3=0,0,IF(เวลาเรียน!CL32="/",ลับ!CD$3,0))</f>
        <v>0</v>
      </c>
      <c r="CE32" s="63">
        <f>IF(ลับ!CE$3=0,0,IF(เวลาเรียน!CM32="/",ลับ!CE$3,0))</f>
        <v>0</v>
      </c>
      <c r="CF32" s="63">
        <f>IF(ลับ!CF$3=0,0,IF(เวลาเรียน!CN32="/",ลับ!CF$3,0))</f>
        <v>0</v>
      </c>
      <c r="CG32" s="63">
        <f>IF(ลับ!CG$3=0,0,IF(เวลาเรียน!CO32="/",ลับ!CG$3,0))</f>
        <v>0</v>
      </c>
      <c r="CH32" s="63">
        <f>IF(ลับ!CH$3=0,0,IF(เวลาเรียน!CP32="/",ลับ!CH$3,0))</f>
        <v>0</v>
      </c>
      <c r="CI32" s="63">
        <f>IF(ลับ!CI$3=0,0,IF(เวลาเรียน!CQ32="/",ลับ!CI$3,0))</f>
        <v>0</v>
      </c>
      <c r="CJ32" s="63">
        <f>IF(ลับ!CJ$3=0,0,IF(เวลาเรียน!CR32="/",ลับ!CJ$3,0))</f>
        <v>0</v>
      </c>
      <c r="CK32" s="63">
        <f>IF(ลับ!CK$3=0,0,IF(เวลาเรียน!CS32="/",ลับ!CK$3,0))</f>
        <v>0</v>
      </c>
      <c r="CL32" s="63">
        <f>IF(ลับ!CL$3=0,0,IF(เวลาเรียน!CT32="/",ลับ!CL$3,0))</f>
        <v>0</v>
      </c>
      <c r="CM32" s="63">
        <f>IF(ลับ!CM$3=0,0,IF(เวลาเรียน!CU32="/",ลับ!CM$3,0))</f>
        <v>0</v>
      </c>
      <c r="CN32" s="63">
        <f>IF(ลับ!CN$3=0,0,IF(เวลาเรียน!CV32="/",ลับ!CN$3,0))</f>
        <v>0</v>
      </c>
      <c r="CO32" s="63">
        <f>IF(ลับ!CO$3=0,0,IF(เวลาเรียน!CW32="/",ลับ!CO$3,0))</f>
        <v>0</v>
      </c>
      <c r="CP32" s="63">
        <f>IF(ลับ!CP$3=0,0,IF(เวลาเรียน!CX32="/",ลับ!CP$3,0))</f>
        <v>0</v>
      </c>
      <c r="CQ32" s="63">
        <f>IF(ลับ!CQ$3=0,0,IF(เวลาเรียน!CY32="/",ลับ!CQ$3,0))</f>
        <v>0</v>
      </c>
      <c r="CR32" s="63">
        <f>IF(ลับ!CR$3=0,0,IF(เวลาเรียน!CZ32="/",ลับ!CR$3,0))</f>
        <v>0</v>
      </c>
      <c r="CS32" s="63">
        <f>IF(ลับ!CS$3=0,0,IF(เวลาเรียน!DA32="/",ลับ!CS$3,0))</f>
        <v>0</v>
      </c>
      <c r="CT32" s="63">
        <f>IF(ลับ!CT$3=0,0,IF(เวลาเรียน!DB32="/",ลับ!CT$3,0))</f>
        <v>0</v>
      </c>
      <c r="CU32" s="63">
        <f>IF(ลับ!CU$3=0,0,IF(เวลาเรียน!DC32="/",ลับ!CU$3,0))</f>
        <v>0</v>
      </c>
      <c r="CV32" s="63">
        <f>IF(ลับ!CV$3=0,0,IF(เวลาเรียน!DD32="/",ลับ!CV$3,0))</f>
        <v>0</v>
      </c>
      <c r="CW32" s="64">
        <f>IF(ลับ!CW$3=0,0,IF(เวลาเรียน!DE32="/",ลับ!CW$3,0))</f>
        <v>0</v>
      </c>
      <c r="CX32" s="84">
        <f t="shared" si="11"/>
        <v>0</v>
      </c>
      <c r="CZ32" s="15">
        <v>27</v>
      </c>
      <c r="DA32" s="15">
        <f>IF(ตัวชี้วัด!C32="ร",ตัวชี้วัด!C32,IF(ตัวชี้วัด!F32="ร",ตัวชี้วัด!F32,IF(ตัวชี้วัด!I32="ร",ตัวชี้วัด!I32,IF(ตัวชี้วัด!L32="ร",ตัวชี้วัด!L32,IF(ตัวชี้วัด!O32="ร",ตัวชี้วัด!O32,IF(ตัวชี้วัด!S32="ร",ตัวชี้วัด!S32,IF(ตัวชี้วัด!V32="ร",ตัวชี้วัด!V32,SUM(ตัวชี้วัด!C32,ตัวชี้วัด!F32,ตัวชี้วัด!I32,ตัวชี้วัด!L32,ตัวชี้วัด!O32,ตัวชี้วัด!S32,ตัวชี้วัด!V32))))))))</f>
        <v>0</v>
      </c>
      <c r="DB32" s="15">
        <f>IF(ตัวชี้วัด!Y32="ร",ตัวชี้วัด!Y32,IF(ตัวชี้วัด!AB32="ร",ตัวชี้วัด!AB32,IF(ตัวชี้วัด!AE32="ร",ตัวชี้วัด!AE32,IF(ตัวชี้วัด!AK32="ร",ตัวชี้วัด!AK32,IF(ตัวชี้วัด!AN32="ร",ตัวชี้วัด!AN32,IF(ตัวชี้วัด!AQ32="ร",ตัวชี้วัด!AQ32,IF(ตัวชี้วัด!AT32="ร",ตัวชี้วัด!AT32,SUM(ตัวชี้วัด!Y32,ตัวชี้วัด!AB32,ตัวชี้วัด!AE32,ตัวชี้วัด!AK32,ตัวชี้วัด!AN32,ตัวชี้วัด!AQ32,ตัวชี้วัด!AT32))))))))</f>
        <v>0</v>
      </c>
      <c r="DC32" s="15">
        <f>IF(ตัวชี้วัด!AW32="ร",ตัวชี้วัด!AW32,IF(ตัวชี้วัด!BA32="ร",ตัวชี้วัด!BA32,IF(ตัวชี้วัด!BD32="ร",ตัวชี้วัด!BD32,IF(ตัวชี้วัด!BG32="ร",ตัวชี้วัด!BG32,IF(ตัวชี้วัด!BJ32="ร",ตัวชี้วัด!BJ32,IF(ตัวชี้วัด!BM32="ร",ตัวชี้วัด!BM32,IF(ตัวชี้วัด!BS32="ร",ตัวชี้วัด!BS32,SUM(ตัวชี้วัด!AW32,ตัวชี้วัด!BA32,ตัวชี้วัด!BD32,ตัวชี้วัด!BG32,ตัวชี้วัด!BJ32,ตัวชี้วัด!BM32,ตัวชี้วัด!BS32))))))))</f>
        <v>0</v>
      </c>
      <c r="DD32" s="15">
        <f>IF(ตัวชี้วัด!BV32="ร",ตัวชี้วัด!BV32,IF(ตัวชี้วัด!BY32="ร",ตัวชี้วัด!BY32,IF(ตัวชี้วัด!CB32="ร",ตัวชี้วัด!CB32,IF(ตัวชี้วัด!CE32="ร",ตัวชี้วัด!CE32,IF(ตัวชี้วัด!CI32="ร",ตัวชี้วัด!CI32,IF(ตัวชี้วัด!CL32="ร",ตัวชี้วัด!CL32,IF(ตัวชี้วัด!CO32="ร",ตัวชี้วัด!CO32,SUM(ตัวชี้วัด!BV32,ตัวชี้วัด!BY32,ตัวชี้วัด!CB32,ตัวชี้วัด!CE32,ตัวชี้วัด!CI32,ตัวชี้วัด!CL32,ตัวชี้วัด!CO32))))))))</f>
        <v>0</v>
      </c>
      <c r="DE32" s="15">
        <f>IF(ตัวชี้วัด!CR32="ร",ตัวชี้วัด!CR32,IF(ตัวชี้วัด!CU32="ร",ตัวชี้วัด!CU32,IF(ตัวชี้วัด!DA32="ร",ตัวชี้วัด!DA32,IF(ตัวชี้วัด!DD32="ร",ตัวชี้วัด!DD32,IF(ตัวชี้วัด!DG32="ร",ตัวชี้วัด!DG32,IF(ตัวชี้วัด!DJ32="ร",ตัวชี้วัด!DJ32,IF(ตัวชี้วัด!DM32="ร",ตัวชี้วัด!DM32,SUM(ตัวชี้วัด!CR32,ตัวชี้วัด!CU32,ตัวชี้วัด!DA32,ตัวชี้วัด!DD32,ตัวชี้วัด!DG32,ตัวชี้วัด!DJ32,ตัวชี้วัด!DM32))))))))</f>
        <v>0</v>
      </c>
      <c r="DF32" s="15">
        <f>IF(ตัวชี้วัด!DQ32="ร",ตัวชี้วัด!DQ32,IF(ตัวชี้วัด!DT32="ร",ตัวชี้วัด!DT32,IF(ตัวชี้วัด!DW32="ร",ตัวชี้วัด!DW32,IF(ตัวชี้วัด!DZ32="ร",ตัวชี้วัด!DZ32,SUM(ตัวชี้วัด!DQ32,ตัวชี้วัด!DT32,ตัวชี้วัด!DW32,ตัวชี้วัด!DZ32)))))</f>
        <v>0</v>
      </c>
      <c r="DG32" s="83">
        <f t="shared" si="12"/>
        <v>0</v>
      </c>
      <c r="DH32" s="50"/>
      <c r="DI32" s="15">
        <f>IF(ตัวชี้วัด!D32="/",1,0)</f>
        <v>0</v>
      </c>
      <c r="DJ32" s="15">
        <f>IF(ตัวชี้วัด!G32="/",1,0)</f>
        <v>0</v>
      </c>
      <c r="DK32" s="15">
        <f>IF(ตัวชี้วัด!J32="/",1,0)</f>
        <v>0</v>
      </c>
      <c r="DL32" s="15">
        <f>IF(ตัวชี้วัด!M32="/",1,0)</f>
        <v>0</v>
      </c>
      <c r="DM32" s="15">
        <f>IF(ตัวชี้วัด!P32="/",1,0)</f>
        <v>0</v>
      </c>
      <c r="DN32" s="15">
        <f>IF(ตัวชี้วัด!T32="/",1,0)</f>
        <v>0</v>
      </c>
      <c r="DO32" s="15">
        <f>IF(ตัวชี้วัด!W32="/",1,0)</f>
        <v>0</v>
      </c>
      <c r="DP32" s="15">
        <f>IF(ตัวชี้วัด!Z32="/",1,0)</f>
        <v>0</v>
      </c>
      <c r="DQ32" s="15">
        <f>IF(ตัวชี้วัด!AC32="/",1,0)</f>
        <v>0</v>
      </c>
      <c r="DR32" s="15">
        <f>IF(ตัวชี้วัด!AF32="/",1,0)</f>
        <v>0</v>
      </c>
      <c r="DS32" s="15">
        <f>IF(ตัวชี้วัด!AL32="/",1,0)</f>
        <v>0</v>
      </c>
      <c r="DT32" s="15">
        <f>IF(ตัวชี้วัด!AO32="/",1,0)</f>
        <v>0</v>
      </c>
      <c r="DU32" s="15">
        <f>IF(ตัวชี้วัด!AR32="/",1,0)</f>
        <v>0</v>
      </c>
      <c r="DV32" s="15">
        <f>IF(ตัวชี้วัด!AU32="/",1,0)</f>
        <v>0</v>
      </c>
      <c r="DW32" s="15">
        <f>IF(ตัวชี้วัด!AX32="/",1,0)</f>
        <v>0</v>
      </c>
      <c r="DX32" s="15">
        <f>IF(ตัวชี้วัด!BB32="/",1,0)</f>
        <v>0</v>
      </c>
      <c r="DY32" s="15">
        <f>IF(ตัวชี้วัด!BE32="/",1,0)</f>
        <v>0</v>
      </c>
      <c r="DZ32" s="15">
        <f>IF(ตัวชี้วัด!BH32="/",1,0)</f>
        <v>0</v>
      </c>
      <c r="EA32" s="15">
        <f>IF(ตัวชี้วัด!BK32="/",1,0)</f>
        <v>0</v>
      </c>
      <c r="EB32" s="15">
        <f>IF(ตัวชี้วัด!BN32="/",1,0)</f>
        <v>0</v>
      </c>
      <c r="EC32" s="15">
        <f>IF(ตัวชี้วัด!BT32="/",1,0)</f>
        <v>0</v>
      </c>
      <c r="ED32" s="15">
        <f>IF(ตัวชี้วัด!BW32="/",1,0)</f>
        <v>0</v>
      </c>
      <c r="EE32" s="15">
        <f>IF(ตัวชี้วัด!BZ32="/",1,0)</f>
        <v>0</v>
      </c>
      <c r="EF32" s="15">
        <f>IF(ตัวชี้วัด!CC32="/",1,0)</f>
        <v>0</v>
      </c>
      <c r="EG32" s="15">
        <f>IF(ตัวชี้วัด!CF32="/",1,0)</f>
        <v>0</v>
      </c>
      <c r="EH32" s="15">
        <f>IF(ตัวชี้วัด!CJ32="/",1,0)</f>
        <v>0</v>
      </c>
      <c r="EI32" s="15">
        <f>IF(ตัวชี้วัด!CM32="/",1,0)</f>
        <v>0</v>
      </c>
      <c r="EJ32" s="15">
        <f>IF(ตัวชี้วัด!CP32="/",1,0)</f>
        <v>0</v>
      </c>
      <c r="EK32" s="15">
        <f>IF(ตัวชี้วัด!CS32="/",1,0)</f>
        <v>0</v>
      </c>
      <c r="EL32" s="15">
        <f>IF(ตัวชี้วัด!CV32="/",1,0)</f>
        <v>0</v>
      </c>
      <c r="EM32" s="15">
        <f>IF(ตัวชี้วัด!DB32="/",1,0)</f>
        <v>0</v>
      </c>
      <c r="EN32" s="15">
        <f>IF(ตัวชี้วัด!DE32="/",1,0)</f>
        <v>0</v>
      </c>
      <c r="EO32" s="15">
        <f>IF(ตัวชี้วัด!DH32="/",1,0)</f>
        <v>0</v>
      </c>
      <c r="EP32" s="15">
        <f>IF(ตัวชี้วัด!DK32="/",1,0)</f>
        <v>0</v>
      </c>
      <c r="EQ32" s="15">
        <f>IF(ตัวชี้วัด!DN32="/",1,0)</f>
        <v>0</v>
      </c>
      <c r="ER32" s="15">
        <f>IF(ตัวชี้วัด!DR32="/",1,0)</f>
        <v>0</v>
      </c>
      <c r="ES32" s="15">
        <f>IF(ตัวชี้วัด!DU32="/",1,0)</f>
        <v>0</v>
      </c>
      <c r="ET32" s="15">
        <f>IF(ตัวชี้วัด!DX32="/",1,0)</f>
        <v>0</v>
      </c>
      <c r="EU32" s="15">
        <f>IF(ตัวชี้วัด!EA32="/",1,0)</f>
        <v>0</v>
      </c>
      <c r="EV32" s="83">
        <f t="shared" si="3"/>
        <v>0</v>
      </c>
      <c r="EX32" s="15">
        <v>27</v>
      </c>
      <c r="EY32" s="15">
        <f>IF(คุณลักษณะ!B32&gt;1,2,IF(คุณลักษณะ!B32=1,1,0))</f>
        <v>0</v>
      </c>
      <c r="EZ32" s="15">
        <f>IF(คุณลักษณะ!C32&gt;1,2,IF(คุณลักษณะ!C32=1,1,0))</f>
        <v>0</v>
      </c>
      <c r="FA32" s="15">
        <f>IF(คุณลักษณะ!D32&gt;1,2,IF(คุณลักษณะ!D32=1,1,0))</f>
        <v>0</v>
      </c>
      <c r="FB32" s="15">
        <f>IF(คุณลักษณะ!E32&gt;1,2,IF(คุณลักษณะ!E32=1,1,0))</f>
        <v>0</v>
      </c>
      <c r="FC32" s="83">
        <f t="shared" si="4"/>
        <v>0</v>
      </c>
      <c r="FD32" s="15">
        <f>IF(คุณลักษณะ!G32&gt;1,2,IF(คุณลักษณะ!G32=1,1,0))</f>
        <v>0</v>
      </c>
      <c r="FE32" s="15">
        <f>IF(คุณลักษณะ!H32&gt;1,2,IF(คุณลักษณะ!H32=1,1,0))</f>
        <v>0</v>
      </c>
      <c r="FF32" s="83">
        <f t="shared" si="5"/>
        <v>0</v>
      </c>
      <c r="FG32" s="15">
        <f>IF(คุณลักษณะ!O32&gt;1,2,IF(คุณลักษณะ!O32=1,1,0))</f>
        <v>0</v>
      </c>
      <c r="FH32" s="15">
        <f>IF(คุณลักษณะ!P32&gt;1,2,IF(คุณลักษณะ!P32=1,1,0))</f>
        <v>0</v>
      </c>
      <c r="FI32" s="83">
        <f t="shared" si="6"/>
        <v>0</v>
      </c>
      <c r="FJ32" s="15">
        <f>IF(คุณลักษณะ!S32&gt;1,2,IF(คุณลักษณะ!S32=1,1,0))</f>
        <v>0</v>
      </c>
      <c r="FK32" s="15">
        <f>IF(คุณลักษณะ!T32&gt;1,2,IF(คุณลักษณะ!T32=1,1,0))</f>
        <v>0</v>
      </c>
      <c r="FL32" s="83">
        <f t="shared" si="7"/>
        <v>0</v>
      </c>
      <c r="FM32" s="15">
        <f>IF(คุณลักษณะ!V32&gt;1,2,IF(คุณลักษณะ!V32=1,1,0))</f>
        <v>0</v>
      </c>
      <c r="FN32" s="15">
        <f>IF(คุณลักษณะ!W32&gt;1,2,IF(คุณลักษณะ!W32=1,1,0))</f>
        <v>0</v>
      </c>
      <c r="FO32" s="83">
        <f t="shared" si="8"/>
        <v>0</v>
      </c>
      <c r="FP32" s="15">
        <f>IF(คุณลักษณะ!Y32&gt;1,2,IF(คุณลักษณะ!Y32=1,1,0))</f>
        <v>0</v>
      </c>
      <c r="FQ32" s="15">
        <f>IF(คุณลักษณะ!AC32&gt;1,2,IF(คุณลักษณะ!AC32=1,1,0))</f>
        <v>0</v>
      </c>
      <c r="FR32" s="15">
        <f>IF(คุณลักษณะ!AD32&gt;1,2,IF(คุณลักษณะ!AD32=1,1,0))</f>
        <v>0</v>
      </c>
      <c r="FS32" s="83">
        <f t="shared" si="9"/>
        <v>0</v>
      </c>
      <c r="FT32" s="15">
        <f>IF(คุณลักษณะ!AF32&gt;1,2,IF(คุณลักษณะ!AF32=1,1,0))</f>
        <v>0</v>
      </c>
      <c r="FU32" s="15">
        <f>IF(คุณลักษณะ!AG32&gt;1,2,IF(คุณลักษณะ!AG32=1,1,0))</f>
        <v>0</v>
      </c>
      <c r="FV32" s="83">
        <f t="shared" si="10"/>
        <v>0</v>
      </c>
      <c r="FW32" s="50"/>
      <c r="FX32" s="15">
        <f>IF(คุณลักษณะ!F32&gt;1,2,IF(คุณลักษณะ!F32=1,1,0))</f>
        <v>0</v>
      </c>
      <c r="FY32" s="15">
        <f>IF(คุณลักษณะ!I32&gt;1,2,IF(คุณลักษณะ!I32=1,1,0))</f>
        <v>0</v>
      </c>
      <c r="FZ32" s="15">
        <f>IF(คุณลักษณะ!N32&gt;1,2,IF(คุณลักษณะ!N32=1,1,0))</f>
        <v>0</v>
      </c>
      <c r="GA32" s="15">
        <f>IF(คุณลักษณะ!Q32&gt;1,2,IF(คุณลักษณะ!Q32=1,1,0))</f>
        <v>0</v>
      </c>
      <c r="GB32" s="15">
        <f>IF(คุณลักษณะ!U32&gt;1,2,IF(คุณลักษณะ!U32=1,1,0))</f>
        <v>0</v>
      </c>
      <c r="GC32" s="15">
        <f>IF(คุณลักษณะ!X32&gt;1,2,IF(คุณลักษณะ!X32=1,1,0))</f>
        <v>0</v>
      </c>
      <c r="GD32" s="15">
        <f>IF(คุณลักษณะ!AE32&gt;1,2,IF(คุณลักษณะ!AE32=1,1,0))</f>
        <v>0</v>
      </c>
      <c r="GE32" s="15">
        <f>IF(คุณลักษณะ!AH32&gt;1,2,IF(คุณลักษณะ!AH32=1,1,0))</f>
        <v>0</v>
      </c>
      <c r="GF32" s="87">
        <f t="shared" si="13"/>
        <v>0</v>
      </c>
      <c r="GG32" s="85">
        <f>IF(คุณลักษณะ!F32=0,0,IF(คุณลักษณะ!I32=0,0,IF(คุณลักษณะ!N32=0,0,IF(คุณลักษณะ!Q32=0,0,IF(คุณลักษณะ!U32=0,0,IF(คุณลักษณะ!X32=0,0,IF(คุณลักษณะ!AE32=0,0,IF(คุณลักษณะ!AH32=0,0,GF32))))))))</f>
        <v>0</v>
      </c>
      <c r="GI32" s="2">
        <v>27</v>
      </c>
      <c r="GJ32" s="21">
        <f>IF(เวลาเรียน!C32="",0,1)</f>
        <v>0</v>
      </c>
      <c r="GK32" s="446">
        <f>IF(ผลการเรียน!$BC31=$GK$5,1,0)</f>
        <v>0</v>
      </c>
      <c r="GL32" s="446">
        <f>IF(ผลการเรียน!$BC31=$GL$5,1,0)</f>
        <v>0</v>
      </c>
      <c r="GM32" s="446">
        <f>IF(ผลการเรียน!$BC31=$GM$5,1,0)</f>
        <v>0</v>
      </c>
      <c r="GN32" s="446">
        <f>IF(ผลการเรียน!$BC31=$GN$5,1,0)</f>
        <v>0</v>
      </c>
      <c r="GO32" s="446">
        <f>IF(ผลการเรียน!$BC31=$GO$5,1,0)</f>
        <v>0</v>
      </c>
      <c r="GP32" s="446">
        <f>IF(ผลการเรียน!$BC31=$GP$5,1,0)</f>
        <v>0</v>
      </c>
      <c r="GQ32" s="446">
        <f>IF(ผลการเรียน!$BC31=$GQ$5,1,0)</f>
        <v>0</v>
      </c>
      <c r="GR32" s="446">
        <f>IF(ผลการเรียน!$BC31=$GR$5,1,0)</f>
        <v>0</v>
      </c>
      <c r="GS32" s="446">
        <f>IF(ผลการเรียน!$BC31=$GS$5,1,0)</f>
        <v>0</v>
      </c>
      <c r="GT32" s="446">
        <f>IF(ผลการเรียน!$BC31=$GT$5,1,0)</f>
        <v>0</v>
      </c>
      <c r="GU32" s="446">
        <f ca="1">IF(ผลการเรียน!$BS31=ลับ!$GU$5,1,0)</f>
        <v>0</v>
      </c>
      <c r="GV32" s="446">
        <f ca="1">IF(ผลการเรียน!$BS31=ลับ!$GV$5,1,0)</f>
        <v>0</v>
      </c>
      <c r="GW32" s="446">
        <f ca="1">IF(ผลการเรียน!$BS31=ลับ!$GW$5,1,0)</f>
        <v>0</v>
      </c>
      <c r="GX32" s="446">
        <f ca="1">IF(ผลการเรียน!$BS31=ลับ!$GX$5,1,0)</f>
        <v>0</v>
      </c>
      <c r="GY32" s="446">
        <f ca="1">IF(ผลการเรียน!$BJ31=ลับ!$GY$5,1,0)</f>
        <v>0</v>
      </c>
      <c r="GZ32" s="446">
        <f ca="1">IF(ผลการเรียน!$BJ31=ลับ!$GZ$5,1,0)</f>
        <v>0</v>
      </c>
      <c r="HA32" s="446">
        <f ca="1">IF(ผลการเรียน!$BJ31=ลับ!$HA$5,1,0)</f>
        <v>0</v>
      </c>
      <c r="HB32" s="446">
        <f ca="1">IF(ผลการเรียน!$BJ31=ลับ!$HB$5,1,0)</f>
        <v>0</v>
      </c>
      <c r="HC32" s="21">
        <f>IF(สรุปคะแนน!$Q32=3,1,0)</f>
        <v>0</v>
      </c>
      <c r="HD32" s="21">
        <f>IF(สรุปคะแนน!$Q32=2,1,0)</f>
        <v>0</v>
      </c>
      <c r="HE32" s="21">
        <f>IF(สรุปคะแนน!$Q32=1,1,0)</f>
        <v>0</v>
      </c>
      <c r="HF32" s="21">
        <f>IF(สรุปคะแนน!$Q32=0,1,0)</f>
        <v>1</v>
      </c>
      <c r="HG32" s="50"/>
      <c r="HH32" s="50"/>
      <c r="HI32" s="50"/>
      <c r="HJ32" s="50"/>
      <c r="HK32" s="50"/>
      <c r="HL32" s="50"/>
      <c r="HM32" s="50"/>
      <c r="HN32" s="50"/>
    </row>
    <row r="33" spans="1:222" ht="21">
      <c r="A33" s="28">
        <v>28</v>
      </c>
      <c r="B33" s="63">
        <f>IF(ลับ!B$3=0,0,IF(เวลาเรียน!G33="/",ลับ!B$3,0))</f>
        <v>0</v>
      </c>
      <c r="C33" s="63">
        <f>IF(ลับ!C$3=0,0,IF(เวลาเรียน!H33="/",ลับ!C$3,0))</f>
        <v>0</v>
      </c>
      <c r="D33" s="63">
        <f>IF(ลับ!D$3=0,0,IF(เวลาเรียน!I33="/",ลับ!D$3,0))</f>
        <v>0</v>
      </c>
      <c r="E33" s="63">
        <f>IF(ลับ!E$3=0,0,IF(เวลาเรียน!J33="/",ลับ!E$3,0))</f>
        <v>0</v>
      </c>
      <c r="F33" s="63">
        <f>IF(ลับ!F$3=0,0,IF(เวลาเรียน!K33="/",ลับ!F$3,0))</f>
        <v>0</v>
      </c>
      <c r="G33" s="63">
        <f>IF(ลับ!G$3=0,0,IF(เวลาเรียน!L33="/",ลับ!G$3,0))</f>
        <v>0</v>
      </c>
      <c r="H33" s="63">
        <f>IF(ลับ!H$3=0,0,IF(เวลาเรียน!M33="/",ลับ!H$3,0))</f>
        <v>0</v>
      </c>
      <c r="I33" s="63">
        <f>IF(ลับ!I$3=0,0,IF(เวลาเรียน!N33="/",ลับ!I$3,0))</f>
        <v>0</v>
      </c>
      <c r="J33" s="63">
        <f>IF(ลับ!J$3=0,0,IF(เวลาเรียน!O33="/",ลับ!J$3,0))</f>
        <v>0</v>
      </c>
      <c r="K33" s="63">
        <f>IF(ลับ!K$3=0,0,IF(เวลาเรียน!P33="/",ลับ!K$3,0))</f>
        <v>0</v>
      </c>
      <c r="L33" s="63">
        <f>IF(ลับ!L$3=0,0,IF(เวลาเรียน!Q33="/",ลับ!L$3,0))</f>
        <v>0</v>
      </c>
      <c r="M33" s="63">
        <f>IF(ลับ!M$3=0,0,IF(เวลาเรียน!R33="/",ลับ!M$3,0))</f>
        <v>0</v>
      </c>
      <c r="N33" s="63">
        <f>IF(ลับ!N$3=0,0,IF(เวลาเรียน!S33="/",ลับ!N$3,0))</f>
        <v>0</v>
      </c>
      <c r="O33" s="63">
        <f>IF(ลับ!O$3=0,0,IF(เวลาเรียน!T33="/",ลับ!O$3,0))</f>
        <v>0</v>
      </c>
      <c r="P33" s="63">
        <f>IF(ลับ!P$3=0,0,IF(เวลาเรียน!U33="/",ลับ!P$3,0))</f>
        <v>0</v>
      </c>
      <c r="Q33" s="63">
        <f>IF(ลับ!Q$3=0,0,IF(เวลาเรียน!V33="/",ลับ!Q$3,0))</f>
        <v>0</v>
      </c>
      <c r="R33" s="63">
        <f>IF(ลับ!R$3=0,0,IF(เวลาเรียน!W33="/",ลับ!R$3,0))</f>
        <v>0</v>
      </c>
      <c r="S33" s="63">
        <f>IF(ลับ!S$3=0,0,IF(เวลาเรียน!X33="/",ลับ!S$3,0))</f>
        <v>0</v>
      </c>
      <c r="T33" s="63">
        <f>IF(ลับ!T$3=0,0,IF(เวลาเรียน!Y33="/",ลับ!T$3,0))</f>
        <v>0</v>
      </c>
      <c r="U33" s="63">
        <f>IF(ลับ!U$3=0,0,IF(เวลาเรียน!Z33="/",ลับ!U$3,0))</f>
        <v>0</v>
      </c>
      <c r="V33" s="63">
        <f>IF(ลับ!V$3=0,0,IF(เวลาเรียน!AA33="/",ลับ!V$3,0))</f>
        <v>0</v>
      </c>
      <c r="W33" s="63">
        <f>IF(ลับ!W$3=0,0,IF(เวลาเรียน!AB33="/",ลับ!W$3,0))</f>
        <v>0</v>
      </c>
      <c r="X33" s="63">
        <f>IF(ลับ!X$3=0,0,IF(เวลาเรียน!AC33="/",ลับ!X$3,0))</f>
        <v>0</v>
      </c>
      <c r="Y33" s="63">
        <f>IF(ลับ!Y$3=0,0,IF(เวลาเรียน!AD33="/",ลับ!Y$3,0))</f>
        <v>0</v>
      </c>
      <c r="Z33" s="724">
        <f>IF(ลับ!Z$3=0,0,IF(เวลาเรียน!AE33="/",ลับ!Z$3,0))</f>
        <v>0</v>
      </c>
      <c r="AA33" s="63">
        <f>IF(ลับ!AA$3=0,0,IF(เวลาเรียน!AH33="/",ลับ!AA$3,0))</f>
        <v>0</v>
      </c>
      <c r="AB33" s="63">
        <f>IF(ลับ!AB$3=0,0,IF(เวลาเรียน!AI33="/",ลับ!AB$3,0))</f>
        <v>0</v>
      </c>
      <c r="AC33" s="63">
        <f>IF(ลับ!AC$3=0,0,IF(เวลาเรียน!AJ33="/",ลับ!AC$3,0))</f>
        <v>0</v>
      </c>
      <c r="AD33" s="63">
        <f>IF(ลับ!AD$3=0,0,IF(เวลาเรียน!AK33="/",ลับ!AD$3,0))</f>
        <v>0</v>
      </c>
      <c r="AE33" s="63">
        <f>IF(ลับ!AE$3=0,0,IF(เวลาเรียน!AL33="/",ลับ!AE$3,0))</f>
        <v>0</v>
      </c>
      <c r="AF33" s="63">
        <f>IF(ลับ!AF$3=0,0,IF(เวลาเรียน!AM33="/",ลับ!AF$3,0))</f>
        <v>0</v>
      </c>
      <c r="AG33" s="63">
        <f>IF(ลับ!AG$3=0,0,IF(เวลาเรียน!AN33="/",ลับ!AG$3,0))</f>
        <v>0</v>
      </c>
      <c r="AH33" s="63">
        <f>IF(ลับ!AH$3=0,0,IF(เวลาเรียน!AO33="/",ลับ!AH$3,0))</f>
        <v>0</v>
      </c>
      <c r="AI33" s="63">
        <f>IF(ลับ!AI$3=0,0,IF(เวลาเรียน!AP33="/",ลับ!AI$3,0))</f>
        <v>0</v>
      </c>
      <c r="AJ33" s="63">
        <f>IF(ลับ!AJ$3=0,0,IF(เวลาเรียน!AQ33="/",ลับ!AJ$3,0))</f>
        <v>0</v>
      </c>
      <c r="AK33" s="63">
        <f>IF(ลับ!AK$3=0,0,IF(เวลาเรียน!AR33="/",ลับ!AK$3,0))</f>
        <v>0</v>
      </c>
      <c r="AL33" s="63">
        <f>IF(ลับ!AL$3=0,0,IF(เวลาเรียน!AS33="/",ลับ!AL$3,0))</f>
        <v>0</v>
      </c>
      <c r="AM33" s="63">
        <f>IF(ลับ!AM$3=0,0,IF(เวลาเรียน!AT33="/",ลับ!AM$3,0))</f>
        <v>0</v>
      </c>
      <c r="AN33" s="63">
        <f>IF(ลับ!AN$3=0,0,IF(เวลาเรียน!AU33="/",ลับ!AN$3,0))</f>
        <v>0</v>
      </c>
      <c r="AO33" s="63">
        <f>IF(ลับ!AO$3=0,0,IF(เวลาเรียน!AV33="/",ลับ!AO$3,0))</f>
        <v>0</v>
      </c>
      <c r="AP33" s="63">
        <f>IF(ลับ!AP$3=0,0,IF(เวลาเรียน!AW33="/",ลับ!AP$3,0))</f>
        <v>0</v>
      </c>
      <c r="AQ33" s="63">
        <f>IF(ลับ!AQ$3=0,0,IF(เวลาเรียน!AX33="/",ลับ!AQ$3,0))</f>
        <v>0</v>
      </c>
      <c r="AR33" s="63">
        <f>IF(ลับ!AR$3=0,0,IF(เวลาเรียน!AY33="/",ลับ!AR$3,0))</f>
        <v>0</v>
      </c>
      <c r="AS33" s="63">
        <f>IF(ลับ!AS$3=0,0,IF(เวลาเรียน!AZ33="/",ลับ!AS$3,0))</f>
        <v>0</v>
      </c>
      <c r="AT33" s="63">
        <f>IF(ลับ!AT$3=0,0,IF(เวลาเรียน!BA33="/",ลับ!AT$3,0))</f>
        <v>0</v>
      </c>
      <c r="AU33" s="63">
        <f>IF(ลับ!AU$3=0,0,IF(เวลาเรียน!BB33="/",ลับ!AU$3,0))</f>
        <v>0</v>
      </c>
      <c r="AV33" s="63">
        <f>IF(ลับ!AV$3=0,0,IF(เวลาเรียน!BC33="/",ลับ!AV$3,0))</f>
        <v>0</v>
      </c>
      <c r="AW33" s="63">
        <f>IF(ลับ!AW$3=0,0,IF(เวลาเรียน!BD33="/",ลับ!AW$3,0))</f>
        <v>0</v>
      </c>
      <c r="AX33" s="63">
        <f>IF(ลับ!AX$3=0,0,IF(เวลาเรียน!BE33="/",ลับ!AX$3,0))</f>
        <v>0</v>
      </c>
      <c r="AY33" s="63">
        <f>IF(ลับ!AY$3=0,0,IF(เวลาเรียน!BF33="/",ลับ!AY$3,0))</f>
        <v>0</v>
      </c>
      <c r="AZ33" s="63">
        <f>IF(ลับ!AZ$3=0,0,IF(เวลาเรียน!BG33="/",ลับ!AZ$3,0))</f>
        <v>0</v>
      </c>
      <c r="BA33" s="63">
        <f>IF(ลับ!BA$3=0,0,IF(เวลาเรียน!BH33="/",ลับ!BA$3,0))</f>
        <v>0</v>
      </c>
      <c r="BB33" s="63">
        <f>IF(ลับ!BB$3=0,0,IF(เวลาเรียน!BI33="/",ลับ!BB$3,0))</f>
        <v>0</v>
      </c>
      <c r="BC33" s="63">
        <f>IF(ลับ!BC$3=0,0,IF(เวลาเรียน!BJ33="/",ลับ!BC$3,0))</f>
        <v>0</v>
      </c>
      <c r="BD33" s="63">
        <f>IF(ลับ!BD$3=0,0,IF(เวลาเรียน!BK33="/",ลับ!BD$3,0))</f>
        <v>0</v>
      </c>
      <c r="BE33" s="63">
        <f>IF(ลับ!BE$3=0,0,IF(เวลาเรียน!BL33="/",ลับ!BE$3,0))</f>
        <v>0</v>
      </c>
      <c r="BF33" s="63">
        <f>IF(ลับ!BF$3=0,0,IF(เวลาเรียน!BM33="/",ลับ!BF$3,0))</f>
        <v>0</v>
      </c>
      <c r="BG33" s="63">
        <f>IF(ลับ!BG$3=0,0,IF(เวลาเรียน!BN33="/",ลับ!BG$3,0))</f>
        <v>0</v>
      </c>
      <c r="BH33" s="63">
        <f>IF(ลับ!BH$3=0,0,IF(เวลาเรียน!BO33="/",ลับ!BH$3,0))</f>
        <v>0</v>
      </c>
      <c r="BI33" s="63">
        <f>IF(ลับ!BI$3=0,0,IF(เวลาเรียน!BP33="/",ลับ!BI$3,0))</f>
        <v>0</v>
      </c>
      <c r="BJ33" s="63">
        <f>IF(ลับ!BJ$3=0,0,IF(เวลาเรียน!BQ33="/",ลับ!BJ$3,0))</f>
        <v>0</v>
      </c>
      <c r="BK33" s="63">
        <f>IF(ลับ!BK$3=0,0,IF(เวลาเรียน!BR33="/",ลับ!BK$3,0))</f>
        <v>0</v>
      </c>
      <c r="BL33" s="63">
        <f>IF(ลับ!BL$3=0,0,IF(เวลาเรียน!BS33="/",ลับ!BL$3,0))</f>
        <v>0</v>
      </c>
      <c r="BM33" s="63">
        <f>IF(ลับ!BM$3=0,0,IF(เวลาเรียน!BT33="/",ลับ!BM$3,0))</f>
        <v>0</v>
      </c>
      <c r="BN33" s="63">
        <f>IF(ลับ!BN$3=0,0,IF(เวลาเรียน!BU33="/",ลับ!BN$3,0))</f>
        <v>0</v>
      </c>
      <c r="BO33" s="63">
        <f>IF(ลับ!BO$3=0,0,IF(เวลาเรียน!BV33="/",ลับ!BO$3,0))</f>
        <v>0</v>
      </c>
      <c r="BP33" s="63">
        <f>IF(ลับ!BP$3=0,0,IF(เวลาเรียน!BW33="/",ลับ!BP$3,0))</f>
        <v>0</v>
      </c>
      <c r="BQ33" s="63">
        <f>IF(ลับ!BQ$3=0,0,IF(เวลาเรียน!BX33="/",ลับ!BQ$3,0))</f>
        <v>0</v>
      </c>
      <c r="BR33" s="63">
        <f>IF(ลับ!BR$3=0,0,IF(เวลาเรียน!BY33="/",ลับ!BR$3,0))</f>
        <v>0</v>
      </c>
      <c r="BS33" s="724">
        <f>IF(ลับ!BS$3=0,0,IF(เวลาเรียน!BZ33="/",ลับ!BS$3,0))</f>
        <v>0</v>
      </c>
      <c r="BT33" s="63">
        <f>IF(ลับ!BT$3=0,0,IF(เวลาเรียน!CB33="/",ลับ!BT$3,0))</f>
        <v>0</v>
      </c>
      <c r="BU33" s="63">
        <f>IF(ลับ!BU$3=0,0,IF(เวลาเรียน!CC33="/",ลับ!BU$3,0))</f>
        <v>0</v>
      </c>
      <c r="BV33" s="63">
        <f>IF(ลับ!BV$3=0,0,IF(เวลาเรียน!CD33="/",ลับ!BV$3,0))</f>
        <v>0</v>
      </c>
      <c r="BW33" s="63">
        <f>IF(ลับ!BW$3=0,0,IF(เวลาเรียน!CE33="/",ลับ!BW$3,0))</f>
        <v>0</v>
      </c>
      <c r="BX33" s="63">
        <f>IF(ลับ!BX$3=0,0,IF(เวลาเรียน!CF33="/",ลับ!BX$3,0))</f>
        <v>0</v>
      </c>
      <c r="BY33" s="63">
        <f>IF(ลับ!BY$3=0,0,IF(เวลาเรียน!CG33="/",ลับ!BY$3,0))</f>
        <v>0</v>
      </c>
      <c r="BZ33" s="63">
        <f>IF(ลับ!BZ$3=0,0,IF(เวลาเรียน!CH33="/",ลับ!BZ$3,0))</f>
        <v>0</v>
      </c>
      <c r="CA33" s="63">
        <f>IF(ลับ!CA$3=0,0,IF(เวลาเรียน!CI33="/",ลับ!CA$3,0))</f>
        <v>0</v>
      </c>
      <c r="CB33" s="63">
        <f>IF(ลับ!CB$3=0,0,IF(เวลาเรียน!CJ33="/",ลับ!CB$3,0))</f>
        <v>0</v>
      </c>
      <c r="CC33" s="63">
        <f>IF(ลับ!CC$3=0,0,IF(เวลาเรียน!CK33="/",ลับ!CC$3,0))</f>
        <v>0</v>
      </c>
      <c r="CD33" s="63">
        <f>IF(ลับ!CD$3=0,0,IF(เวลาเรียน!CL33="/",ลับ!CD$3,0))</f>
        <v>0</v>
      </c>
      <c r="CE33" s="63">
        <f>IF(ลับ!CE$3=0,0,IF(เวลาเรียน!CM33="/",ลับ!CE$3,0))</f>
        <v>0</v>
      </c>
      <c r="CF33" s="63">
        <f>IF(ลับ!CF$3=0,0,IF(เวลาเรียน!CN33="/",ลับ!CF$3,0))</f>
        <v>0</v>
      </c>
      <c r="CG33" s="63">
        <f>IF(ลับ!CG$3=0,0,IF(เวลาเรียน!CO33="/",ลับ!CG$3,0))</f>
        <v>0</v>
      </c>
      <c r="CH33" s="63">
        <f>IF(ลับ!CH$3=0,0,IF(เวลาเรียน!CP33="/",ลับ!CH$3,0))</f>
        <v>0</v>
      </c>
      <c r="CI33" s="63">
        <f>IF(ลับ!CI$3=0,0,IF(เวลาเรียน!CQ33="/",ลับ!CI$3,0))</f>
        <v>0</v>
      </c>
      <c r="CJ33" s="63">
        <f>IF(ลับ!CJ$3=0,0,IF(เวลาเรียน!CR33="/",ลับ!CJ$3,0))</f>
        <v>0</v>
      </c>
      <c r="CK33" s="63">
        <f>IF(ลับ!CK$3=0,0,IF(เวลาเรียน!CS33="/",ลับ!CK$3,0))</f>
        <v>0</v>
      </c>
      <c r="CL33" s="63">
        <f>IF(ลับ!CL$3=0,0,IF(เวลาเรียน!CT33="/",ลับ!CL$3,0))</f>
        <v>0</v>
      </c>
      <c r="CM33" s="63">
        <f>IF(ลับ!CM$3=0,0,IF(เวลาเรียน!CU33="/",ลับ!CM$3,0))</f>
        <v>0</v>
      </c>
      <c r="CN33" s="63">
        <f>IF(ลับ!CN$3=0,0,IF(เวลาเรียน!CV33="/",ลับ!CN$3,0))</f>
        <v>0</v>
      </c>
      <c r="CO33" s="63">
        <f>IF(ลับ!CO$3=0,0,IF(เวลาเรียน!CW33="/",ลับ!CO$3,0))</f>
        <v>0</v>
      </c>
      <c r="CP33" s="63">
        <f>IF(ลับ!CP$3=0,0,IF(เวลาเรียน!CX33="/",ลับ!CP$3,0))</f>
        <v>0</v>
      </c>
      <c r="CQ33" s="63">
        <f>IF(ลับ!CQ$3=0,0,IF(เวลาเรียน!CY33="/",ลับ!CQ$3,0))</f>
        <v>0</v>
      </c>
      <c r="CR33" s="63">
        <f>IF(ลับ!CR$3=0,0,IF(เวลาเรียน!CZ33="/",ลับ!CR$3,0))</f>
        <v>0</v>
      </c>
      <c r="CS33" s="63">
        <f>IF(ลับ!CS$3=0,0,IF(เวลาเรียน!DA33="/",ลับ!CS$3,0))</f>
        <v>0</v>
      </c>
      <c r="CT33" s="63">
        <f>IF(ลับ!CT$3=0,0,IF(เวลาเรียน!DB33="/",ลับ!CT$3,0))</f>
        <v>0</v>
      </c>
      <c r="CU33" s="63">
        <f>IF(ลับ!CU$3=0,0,IF(เวลาเรียน!DC33="/",ลับ!CU$3,0))</f>
        <v>0</v>
      </c>
      <c r="CV33" s="63">
        <f>IF(ลับ!CV$3=0,0,IF(เวลาเรียน!DD33="/",ลับ!CV$3,0))</f>
        <v>0</v>
      </c>
      <c r="CW33" s="64">
        <f>IF(ลับ!CW$3=0,0,IF(เวลาเรียน!DE33="/",ลับ!CW$3,0))</f>
        <v>0</v>
      </c>
      <c r="CX33" s="84">
        <f t="shared" si="11"/>
        <v>0</v>
      </c>
      <c r="CZ33" s="15">
        <v>28</v>
      </c>
      <c r="DA33" s="15">
        <f>IF(ตัวชี้วัด!C33="ร",ตัวชี้วัด!C33,IF(ตัวชี้วัด!F33="ร",ตัวชี้วัด!F33,IF(ตัวชี้วัด!I33="ร",ตัวชี้วัด!I33,IF(ตัวชี้วัด!L33="ร",ตัวชี้วัด!L33,IF(ตัวชี้วัด!O33="ร",ตัวชี้วัด!O33,IF(ตัวชี้วัด!S33="ร",ตัวชี้วัด!S33,IF(ตัวชี้วัด!V33="ร",ตัวชี้วัด!V33,SUM(ตัวชี้วัด!C33,ตัวชี้วัด!F33,ตัวชี้วัด!I33,ตัวชี้วัด!L33,ตัวชี้วัด!O33,ตัวชี้วัด!S33,ตัวชี้วัด!V33))))))))</f>
        <v>0</v>
      </c>
      <c r="DB33" s="15">
        <f>IF(ตัวชี้วัด!Y33="ร",ตัวชี้วัด!Y33,IF(ตัวชี้วัด!AB33="ร",ตัวชี้วัด!AB33,IF(ตัวชี้วัด!AE33="ร",ตัวชี้วัด!AE33,IF(ตัวชี้วัด!AK33="ร",ตัวชี้วัด!AK33,IF(ตัวชี้วัด!AN33="ร",ตัวชี้วัด!AN33,IF(ตัวชี้วัด!AQ33="ร",ตัวชี้วัด!AQ33,IF(ตัวชี้วัด!AT33="ร",ตัวชี้วัด!AT33,SUM(ตัวชี้วัด!Y33,ตัวชี้วัด!AB33,ตัวชี้วัด!AE33,ตัวชี้วัด!AK33,ตัวชี้วัด!AN33,ตัวชี้วัด!AQ33,ตัวชี้วัด!AT33))))))))</f>
        <v>0</v>
      </c>
      <c r="DC33" s="15">
        <f>IF(ตัวชี้วัด!AW33="ร",ตัวชี้วัด!AW33,IF(ตัวชี้วัด!BA33="ร",ตัวชี้วัด!BA33,IF(ตัวชี้วัด!BD33="ร",ตัวชี้วัด!BD33,IF(ตัวชี้วัด!BG33="ร",ตัวชี้วัด!BG33,IF(ตัวชี้วัด!BJ33="ร",ตัวชี้วัด!BJ33,IF(ตัวชี้วัด!BM33="ร",ตัวชี้วัด!BM33,IF(ตัวชี้วัด!BS33="ร",ตัวชี้วัด!BS33,SUM(ตัวชี้วัด!AW33,ตัวชี้วัด!BA33,ตัวชี้วัด!BD33,ตัวชี้วัด!BG33,ตัวชี้วัด!BJ33,ตัวชี้วัด!BM33,ตัวชี้วัด!BS33))))))))</f>
        <v>0</v>
      </c>
      <c r="DD33" s="15">
        <f>IF(ตัวชี้วัด!BV33="ร",ตัวชี้วัด!BV33,IF(ตัวชี้วัด!BY33="ร",ตัวชี้วัด!BY33,IF(ตัวชี้วัด!CB33="ร",ตัวชี้วัด!CB33,IF(ตัวชี้วัด!CE33="ร",ตัวชี้วัด!CE33,IF(ตัวชี้วัด!CI33="ร",ตัวชี้วัด!CI33,IF(ตัวชี้วัด!CL33="ร",ตัวชี้วัด!CL33,IF(ตัวชี้วัด!CO33="ร",ตัวชี้วัด!CO33,SUM(ตัวชี้วัด!BV33,ตัวชี้วัด!BY33,ตัวชี้วัด!CB33,ตัวชี้วัด!CE33,ตัวชี้วัด!CI33,ตัวชี้วัด!CL33,ตัวชี้วัด!CO33))))))))</f>
        <v>0</v>
      </c>
      <c r="DE33" s="15">
        <f>IF(ตัวชี้วัด!CR33="ร",ตัวชี้วัด!CR33,IF(ตัวชี้วัด!CU33="ร",ตัวชี้วัด!CU33,IF(ตัวชี้วัด!DA33="ร",ตัวชี้วัด!DA33,IF(ตัวชี้วัด!DD33="ร",ตัวชี้วัด!DD33,IF(ตัวชี้วัด!DG33="ร",ตัวชี้วัด!DG33,IF(ตัวชี้วัด!DJ33="ร",ตัวชี้วัด!DJ33,IF(ตัวชี้วัด!DM33="ร",ตัวชี้วัด!DM33,SUM(ตัวชี้วัด!CR33,ตัวชี้วัด!CU33,ตัวชี้วัด!DA33,ตัวชี้วัด!DD33,ตัวชี้วัด!DG33,ตัวชี้วัด!DJ33,ตัวชี้วัด!DM33))))))))</f>
        <v>0</v>
      </c>
      <c r="DF33" s="15">
        <f>IF(ตัวชี้วัด!DQ33="ร",ตัวชี้วัด!DQ33,IF(ตัวชี้วัด!DT33="ร",ตัวชี้วัด!DT33,IF(ตัวชี้วัด!DW33="ร",ตัวชี้วัด!DW33,IF(ตัวชี้วัด!DZ33="ร",ตัวชี้วัด!DZ33,SUM(ตัวชี้วัด!DQ33,ตัวชี้วัด!DT33,ตัวชี้วัด!DW33,ตัวชี้วัด!DZ33)))))</f>
        <v>0</v>
      </c>
      <c r="DG33" s="83">
        <f t="shared" si="12"/>
        <v>0</v>
      </c>
      <c r="DH33" s="50"/>
      <c r="DI33" s="15">
        <f>IF(ตัวชี้วัด!D33="/",1,0)</f>
        <v>0</v>
      </c>
      <c r="DJ33" s="15">
        <f>IF(ตัวชี้วัด!G33="/",1,0)</f>
        <v>0</v>
      </c>
      <c r="DK33" s="15">
        <f>IF(ตัวชี้วัด!J33="/",1,0)</f>
        <v>0</v>
      </c>
      <c r="DL33" s="15">
        <f>IF(ตัวชี้วัด!M33="/",1,0)</f>
        <v>0</v>
      </c>
      <c r="DM33" s="15">
        <f>IF(ตัวชี้วัด!P33="/",1,0)</f>
        <v>0</v>
      </c>
      <c r="DN33" s="15">
        <f>IF(ตัวชี้วัด!T33="/",1,0)</f>
        <v>0</v>
      </c>
      <c r="DO33" s="15">
        <f>IF(ตัวชี้วัด!W33="/",1,0)</f>
        <v>0</v>
      </c>
      <c r="DP33" s="15">
        <f>IF(ตัวชี้วัด!Z33="/",1,0)</f>
        <v>0</v>
      </c>
      <c r="DQ33" s="15">
        <f>IF(ตัวชี้วัด!AC33="/",1,0)</f>
        <v>0</v>
      </c>
      <c r="DR33" s="15">
        <f>IF(ตัวชี้วัด!AF33="/",1,0)</f>
        <v>0</v>
      </c>
      <c r="DS33" s="15">
        <f>IF(ตัวชี้วัด!AL33="/",1,0)</f>
        <v>0</v>
      </c>
      <c r="DT33" s="15">
        <f>IF(ตัวชี้วัด!AO33="/",1,0)</f>
        <v>0</v>
      </c>
      <c r="DU33" s="15">
        <f>IF(ตัวชี้วัด!AR33="/",1,0)</f>
        <v>0</v>
      </c>
      <c r="DV33" s="15">
        <f>IF(ตัวชี้วัด!AU33="/",1,0)</f>
        <v>0</v>
      </c>
      <c r="DW33" s="15">
        <f>IF(ตัวชี้วัด!AX33="/",1,0)</f>
        <v>0</v>
      </c>
      <c r="DX33" s="15">
        <f>IF(ตัวชี้วัด!BB33="/",1,0)</f>
        <v>0</v>
      </c>
      <c r="DY33" s="15">
        <f>IF(ตัวชี้วัด!BE33="/",1,0)</f>
        <v>0</v>
      </c>
      <c r="DZ33" s="15">
        <f>IF(ตัวชี้วัด!BH33="/",1,0)</f>
        <v>0</v>
      </c>
      <c r="EA33" s="15">
        <f>IF(ตัวชี้วัด!BK33="/",1,0)</f>
        <v>0</v>
      </c>
      <c r="EB33" s="15">
        <f>IF(ตัวชี้วัด!BN33="/",1,0)</f>
        <v>0</v>
      </c>
      <c r="EC33" s="15">
        <f>IF(ตัวชี้วัด!BT33="/",1,0)</f>
        <v>0</v>
      </c>
      <c r="ED33" s="15">
        <f>IF(ตัวชี้วัด!BW33="/",1,0)</f>
        <v>0</v>
      </c>
      <c r="EE33" s="15">
        <f>IF(ตัวชี้วัด!BZ33="/",1,0)</f>
        <v>0</v>
      </c>
      <c r="EF33" s="15">
        <f>IF(ตัวชี้วัด!CC33="/",1,0)</f>
        <v>0</v>
      </c>
      <c r="EG33" s="15">
        <f>IF(ตัวชี้วัด!CF33="/",1,0)</f>
        <v>0</v>
      </c>
      <c r="EH33" s="15">
        <f>IF(ตัวชี้วัด!CJ33="/",1,0)</f>
        <v>0</v>
      </c>
      <c r="EI33" s="15">
        <f>IF(ตัวชี้วัด!CM33="/",1,0)</f>
        <v>0</v>
      </c>
      <c r="EJ33" s="15">
        <f>IF(ตัวชี้วัด!CP33="/",1,0)</f>
        <v>0</v>
      </c>
      <c r="EK33" s="15">
        <f>IF(ตัวชี้วัด!CS33="/",1,0)</f>
        <v>0</v>
      </c>
      <c r="EL33" s="15">
        <f>IF(ตัวชี้วัด!CV33="/",1,0)</f>
        <v>0</v>
      </c>
      <c r="EM33" s="15">
        <f>IF(ตัวชี้วัด!DB33="/",1,0)</f>
        <v>0</v>
      </c>
      <c r="EN33" s="15">
        <f>IF(ตัวชี้วัด!DE33="/",1,0)</f>
        <v>0</v>
      </c>
      <c r="EO33" s="15">
        <f>IF(ตัวชี้วัด!DH33="/",1,0)</f>
        <v>0</v>
      </c>
      <c r="EP33" s="15">
        <f>IF(ตัวชี้วัด!DK33="/",1,0)</f>
        <v>0</v>
      </c>
      <c r="EQ33" s="15">
        <f>IF(ตัวชี้วัด!DN33="/",1,0)</f>
        <v>0</v>
      </c>
      <c r="ER33" s="15">
        <f>IF(ตัวชี้วัด!DR33="/",1,0)</f>
        <v>0</v>
      </c>
      <c r="ES33" s="15">
        <f>IF(ตัวชี้วัด!DU33="/",1,0)</f>
        <v>0</v>
      </c>
      <c r="ET33" s="15">
        <f>IF(ตัวชี้วัด!DX33="/",1,0)</f>
        <v>0</v>
      </c>
      <c r="EU33" s="15">
        <f>IF(ตัวชี้วัด!EA33="/",1,0)</f>
        <v>0</v>
      </c>
      <c r="EV33" s="83">
        <f t="shared" si="3"/>
        <v>0</v>
      </c>
      <c r="EX33" s="15">
        <v>28</v>
      </c>
      <c r="EY33" s="15">
        <f>IF(คุณลักษณะ!B33&gt;1,2,IF(คุณลักษณะ!B33=1,1,0))</f>
        <v>0</v>
      </c>
      <c r="EZ33" s="15">
        <f>IF(คุณลักษณะ!C33&gt;1,2,IF(คุณลักษณะ!C33=1,1,0))</f>
        <v>0</v>
      </c>
      <c r="FA33" s="15">
        <f>IF(คุณลักษณะ!D33&gt;1,2,IF(คุณลักษณะ!D33=1,1,0))</f>
        <v>0</v>
      </c>
      <c r="FB33" s="15">
        <f>IF(คุณลักษณะ!E33&gt;1,2,IF(คุณลักษณะ!E33=1,1,0))</f>
        <v>0</v>
      </c>
      <c r="FC33" s="83">
        <f t="shared" si="4"/>
        <v>0</v>
      </c>
      <c r="FD33" s="15">
        <f>IF(คุณลักษณะ!G33&gt;1,2,IF(คุณลักษณะ!G33=1,1,0))</f>
        <v>0</v>
      </c>
      <c r="FE33" s="15">
        <f>IF(คุณลักษณะ!H33&gt;1,2,IF(คุณลักษณะ!H33=1,1,0))</f>
        <v>0</v>
      </c>
      <c r="FF33" s="83">
        <f t="shared" si="5"/>
        <v>0</v>
      </c>
      <c r="FG33" s="15">
        <f>IF(คุณลักษณะ!O33&gt;1,2,IF(คุณลักษณะ!O33=1,1,0))</f>
        <v>0</v>
      </c>
      <c r="FH33" s="15">
        <f>IF(คุณลักษณะ!P33&gt;1,2,IF(คุณลักษณะ!P33=1,1,0))</f>
        <v>0</v>
      </c>
      <c r="FI33" s="83">
        <f t="shared" si="6"/>
        <v>0</v>
      </c>
      <c r="FJ33" s="15">
        <f>IF(คุณลักษณะ!S33&gt;1,2,IF(คุณลักษณะ!S33=1,1,0))</f>
        <v>0</v>
      </c>
      <c r="FK33" s="15">
        <f>IF(คุณลักษณะ!T33&gt;1,2,IF(คุณลักษณะ!T33=1,1,0))</f>
        <v>0</v>
      </c>
      <c r="FL33" s="83">
        <f t="shared" si="7"/>
        <v>0</v>
      </c>
      <c r="FM33" s="15">
        <f>IF(คุณลักษณะ!V33&gt;1,2,IF(คุณลักษณะ!V33=1,1,0))</f>
        <v>0</v>
      </c>
      <c r="FN33" s="15">
        <f>IF(คุณลักษณะ!W33&gt;1,2,IF(คุณลักษณะ!W33=1,1,0))</f>
        <v>0</v>
      </c>
      <c r="FO33" s="83">
        <f t="shared" si="8"/>
        <v>0</v>
      </c>
      <c r="FP33" s="15">
        <f>IF(คุณลักษณะ!Y33&gt;1,2,IF(คุณลักษณะ!Y33=1,1,0))</f>
        <v>0</v>
      </c>
      <c r="FQ33" s="15">
        <f>IF(คุณลักษณะ!AC33&gt;1,2,IF(คุณลักษณะ!AC33=1,1,0))</f>
        <v>0</v>
      </c>
      <c r="FR33" s="15">
        <f>IF(คุณลักษณะ!AD33&gt;1,2,IF(คุณลักษณะ!AD33=1,1,0))</f>
        <v>0</v>
      </c>
      <c r="FS33" s="83">
        <f t="shared" si="9"/>
        <v>0</v>
      </c>
      <c r="FT33" s="15">
        <f>IF(คุณลักษณะ!AF33&gt;1,2,IF(คุณลักษณะ!AF33=1,1,0))</f>
        <v>0</v>
      </c>
      <c r="FU33" s="15">
        <f>IF(คุณลักษณะ!AG33&gt;1,2,IF(คุณลักษณะ!AG33=1,1,0))</f>
        <v>0</v>
      </c>
      <c r="FV33" s="83">
        <f t="shared" si="10"/>
        <v>0</v>
      </c>
      <c r="FW33" s="50"/>
      <c r="FX33" s="15">
        <f>IF(คุณลักษณะ!F33&gt;1,2,IF(คุณลักษณะ!F33=1,1,0))</f>
        <v>0</v>
      </c>
      <c r="FY33" s="15">
        <f>IF(คุณลักษณะ!I33&gt;1,2,IF(คุณลักษณะ!I33=1,1,0))</f>
        <v>0</v>
      </c>
      <c r="FZ33" s="15">
        <f>IF(คุณลักษณะ!N33&gt;1,2,IF(คุณลักษณะ!N33=1,1,0))</f>
        <v>0</v>
      </c>
      <c r="GA33" s="15">
        <f>IF(คุณลักษณะ!Q33&gt;1,2,IF(คุณลักษณะ!Q33=1,1,0))</f>
        <v>0</v>
      </c>
      <c r="GB33" s="15">
        <f>IF(คุณลักษณะ!U33&gt;1,2,IF(คุณลักษณะ!U33=1,1,0))</f>
        <v>0</v>
      </c>
      <c r="GC33" s="15">
        <f>IF(คุณลักษณะ!X33&gt;1,2,IF(คุณลักษณะ!X33=1,1,0))</f>
        <v>0</v>
      </c>
      <c r="GD33" s="15">
        <f>IF(คุณลักษณะ!AE33&gt;1,2,IF(คุณลักษณะ!AE33=1,1,0))</f>
        <v>0</v>
      </c>
      <c r="GE33" s="15">
        <f>IF(คุณลักษณะ!AH33&gt;1,2,IF(คุณลักษณะ!AH33=1,1,0))</f>
        <v>0</v>
      </c>
      <c r="GF33" s="87">
        <f t="shared" si="13"/>
        <v>0</v>
      </c>
      <c r="GG33" s="85">
        <f>IF(คุณลักษณะ!F33=0,0,IF(คุณลักษณะ!I33=0,0,IF(คุณลักษณะ!N33=0,0,IF(คุณลักษณะ!Q33=0,0,IF(คุณลักษณะ!U33=0,0,IF(คุณลักษณะ!X33=0,0,IF(คุณลักษณะ!AE33=0,0,IF(คุณลักษณะ!AH33=0,0,GF33))))))))</f>
        <v>0</v>
      </c>
      <c r="GI33" s="2">
        <v>28</v>
      </c>
      <c r="GJ33" s="21">
        <f>IF(เวลาเรียน!C33="",0,1)</f>
        <v>0</v>
      </c>
      <c r="GK33" s="446">
        <f>IF(ผลการเรียน!$BC32=$GK$5,1,0)</f>
        <v>0</v>
      </c>
      <c r="GL33" s="446">
        <f>IF(ผลการเรียน!$BC32=$GL$5,1,0)</f>
        <v>0</v>
      </c>
      <c r="GM33" s="446">
        <f>IF(ผลการเรียน!$BC32=$GM$5,1,0)</f>
        <v>0</v>
      </c>
      <c r="GN33" s="446">
        <f>IF(ผลการเรียน!$BC32=$GN$5,1,0)</f>
        <v>0</v>
      </c>
      <c r="GO33" s="446">
        <f>IF(ผลการเรียน!$BC32=$GO$5,1,0)</f>
        <v>0</v>
      </c>
      <c r="GP33" s="446">
        <f>IF(ผลการเรียน!$BC32=$GP$5,1,0)</f>
        <v>0</v>
      </c>
      <c r="GQ33" s="446">
        <f>IF(ผลการเรียน!$BC32=$GQ$5,1,0)</f>
        <v>0</v>
      </c>
      <c r="GR33" s="446">
        <f>IF(ผลการเรียน!$BC32=$GR$5,1,0)</f>
        <v>0</v>
      </c>
      <c r="GS33" s="446">
        <f>IF(ผลการเรียน!$BC32=$GS$5,1,0)</f>
        <v>0</v>
      </c>
      <c r="GT33" s="446">
        <f>IF(ผลการเรียน!$BC32=$GT$5,1,0)</f>
        <v>0</v>
      </c>
      <c r="GU33" s="446">
        <f ca="1">IF(ผลการเรียน!$BS32=ลับ!$GU$5,1,0)</f>
        <v>0</v>
      </c>
      <c r="GV33" s="446">
        <f ca="1">IF(ผลการเรียน!$BS32=ลับ!$GV$5,1,0)</f>
        <v>0</v>
      </c>
      <c r="GW33" s="446">
        <f ca="1">IF(ผลการเรียน!$BS32=ลับ!$GW$5,1,0)</f>
        <v>0</v>
      </c>
      <c r="GX33" s="446">
        <f ca="1">IF(ผลการเรียน!$BS32=ลับ!$GX$5,1,0)</f>
        <v>0</v>
      </c>
      <c r="GY33" s="446">
        <f ca="1">IF(ผลการเรียน!$BJ32=ลับ!$GY$5,1,0)</f>
        <v>0</v>
      </c>
      <c r="GZ33" s="446">
        <f ca="1">IF(ผลการเรียน!$BJ32=ลับ!$GZ$5,1,0)</f>
        <v>0</v>
      </c>
      <c r="HA33" s="446">
        <f ca="1">IF(ผลการเรียน!$BJ32=ลับ!$HA$5,1,0)</f>
        <v>0</v>
      </c>
      <c r="HB33" s="446">
        <f ca="1">IF(ผลการเรียน!$BJ32=ลับ!$HB$5,1,0)</f>
        <v>0</v>
      </c>
      <c r="HC33" s="21">
        <f>IF(สรุปคะแนน!$Q33=3,1,0)</f>
        <v>0</v>
      </c>
      <c r="HD33" s="21">
        <f>IF(สรุปคะแนน!$Q33=2,1,0)</f>
        <v>0</v>
      </c>
      <c r="HE33" s="21">
        <f>IF(สรุปคะแนน!$Q33=1,1,0)</f>
        <v>0</v>
      </c>
      <c r="HF33" s="21">
        <f>IF(สรุปคะแนน!$Q33=0,1,0)</f>
        <v>1</v>
      </c>
      <c r="HG33" s="50"/>
      <c r="HH33" s="50"/>
      <c r="HI33" s="50"/>
      <c r="HJ33" s="50"/>
      <c r="HK33" s="50"/>
      <c r="HL33" s="50"/>
      <c r="HM33" s="50"/>
      <c r="HN33" s="50"/>
    </row>
    <row r="34" spans="1:222" ht="21">
      <c r="A34" s="28">
        <v>29</v>
      </c>
      <c r="B34" s="63">
        <f>IF(ลับ!B$3=0,0,IF(เวลาเรียน!G34="/",ลับ!B$3,0))</f>
        <v>0</v>
      </c>
      <c r="C34" s="63">
        <f>IF(ลับ!C$3=0,0,IF(เวลาเรียน!H34="/",ลับ!C$3,0))</f>
        <v>0</v>
      </c>
      <c r="D34" s="63">
        <f>IF(ลับ!D$3=0,0,IF(เวลาเรียน!I34="/",ลับ!D$3,0))</f>
        <v>0</v>
      </c>
      <c r="E34" s="63">
        <f>IF(ลับ!E$3=0,0,IF(เวลาเรียน!J34="/",ลับ!E$3,0))</f>
        <v>0</v>
      </c>
      <c r="F34" s="63">
        <f>IF(ลับ!F$3=0,0,IF(เวลาเรียน!K34="/",ลับ!F$3,0))</f>
        <v>0</v>
      </c>
      <c r="G34" s="63">
        <f>IF(ลับ!G$3=0,0,IF(เวลาเรียน!L34="/",ลับ!G$3,0))</f>
        <v>0</v>
      </c>
      <c r="H34" s="63">
        <f>IF(ลับ!H$3=0,0,IF(เวลาเรียน!M34="/",ลับ!H$3,0))</f>
        <v>0</v>
      </c>
      <c r="I34" s="63">
        <f>IF(ลับ!I$3=0,0,IF(เวลาเรียน!N34="/",ลับ!I$3,0))</f>
        <v>0</v>
      </c>
      <c r="J34" s="63">
        <f>IF(ลับ!J$3=0,0,IF(เวลาเรียน!O34="/",ลับ!J$3,0))</f>
        <v>0</v>
      </c>
      <c r="K34" s="63">
        <f>IF(ลับ!K$3=0,0,IF(เวลาเรียน!P34="/",ลับ!K$3,0))</f>
        <v>0</v>
      </c>
      <c r="L34" s="63">
        <f>IF(ลับ!L$3=0,0,IF(เวลาเรียน!Q34="/",ลับ!L$3,0))</f>
        <v>0</v>
      </c>
      <c r="M34" s="63">
        <f>IF(ลับ!M$3=0,0,IF(เวลาเรียน!R34="/",ลับ!M$3,0))</f>
        <v>0</v>
      </c>
      <c r="N34" s="63">
        <f>IF(ลับ!N$3=0,0,IF(เวลาเรียน!S34="/",ลับ!N$3,0))</f>
        <v>0</v>
      </c>
      <c r="O34" s="63">
        <f>IF(ลับ!O$3=0,0,IF(เวลาเรียน!T34="/",ลับ!O$3,0))</f>
        <v>0</v>
      </c>
      <c r="P34" s="63">
        <f>IF(ลับ!P$3=0,0,IF(เวลาเรียน!U34="/",ลับ!P$3,0))</f>
        <v>0</v>
      </c>
      <c r="Q34" s="63">
        <f>IF(ลับ!Q$3=0,0,IF(เวลาเรียน!V34="/",ลับ!Q$3,0))</f>
        <v>0</v>
      </c>
      <c r="R34" s="63">
        <f>IF(ลับ!R$3=0,0,IF(เวลาเรียน!W34="/",ลับ!R$3,0))</f>
        <v>0</v>
      </c>
      <c r="S34" s="63">
        <f>IF(ลับ!S$3=0,0,IF(เวลาเรียน!X34="/",ลับ!S$3,0))</f>
        <v>0</v>
      </c>
      <c r="T34" s="63">
        <f>IF(ลับ!T$3=0,0,IF(เวลาเรียน!Y34="/",ลับ!T$3,0))</f>
        <v>0</v>
      </c>
      <c r="U34" s="63">
        <f>IF(ลับ!U$3=0,0,IF(เวลาเรียน!Z34="/",ลับ!U$3,0))</f>
        <v>0</v>
      </c>
      <c r="V34" s="63">
        <f>IF(ลับ!V$3=0,0,IF(เวลาเรียน!AA34="/",ลับ!V$3,0))</f>
        <v>0</v>
      </c>
      <c r="W34" s="63">
        <f>IF(ลับ!W$3=0,0,IF(เวลาเรียน!AB34="/",ลับ!W$3,0))</f>
        <v>0</v>
      </c>
      <c r="X34" s="63">
        <f>IF(ลับ!X$3=0,0,IF(เวลาเรียน!AC34="/",ลับ!X$3,0))</f>
        <v>0</v>
      </c>
      <c r="Y34" s="63">
        <f>IF(ลับ!Y$3=0,0,IF(เวลาเรียน!AD34="/",ลับ!Y$3,0))</f>
        <v>0</v>
      </c>
      <c r="Z34" s="724">
        <f>IF(ลับ!Z$3=0,0,IF(เวลาเรียน!AE34="/",ลับ!Z$3,0))</f>
        <v>0</v>
      </c>
      <c r="AA34" s="63">
        <f>IF(ลับ!AA$3=0,0,IF(เวลาเรียน!AH34="/",ลับ!AA$3,0))</f>
        <v>0</v>
      </c>
      <c r="AB34" s="63">
        <f>IF(ลับ!AB$3=0,0,IF(เวลาเรียน!AI34="/",ลับ!AB$3,0))</f>
        <v>0</v>
      </c>
      <c r="AC34" s="63">
        <f>IF(ลับ!AC$3=0,0,IF(เวลาเรียน!AJ34="/",ลับ!AC$3,0))</f>
        <v>0</v>
      </c>
      <c r="AD34" s="63">
        <f>IF(ลับ!AD$3=0,0,IF(เวลาเรียน!AK34="/",ลับ!AD$3,0))</f>
        <v>0</v>
      </c>
      <c r="AE34" s="63">
        <f>IF(ลับ!AE$3=0,0,IF(เวลาเรียน!AL34="/",ลับ!AE$3,0))</f>
        <v>0</v>
      </c>
      <c r="AF34" s="63">
        <f>IF(ลับ!AF$3=0,0,IF(เวลาเรียน!AM34="/",ลับ!AF$3,0))</f>
        <v>0</v>
      </c>
      <c r="AG34" s="63">
        <f>IF(ลับ!AG$3=0,0,IF(เวลาเรียน!AN34="/",ลับ!AG$3,0))</f>
        <v>0</v>
      </c>
      <c r="AH34" s="63">
        <f>IF(ลับ!AH$3=0,0,IF(เวลาเรียน!AO34="/",ลับ!AH$3,0))</f>
        <v>0</v>
      </c>
      <c r="AI34" s="63">
        <f>IF(ลับ!AI$3=0,0,IF(เวลาเรียน!AP34="/",ลับ!AI$3,0))</f>
        <v>0</v>
      </c>
      <c r="AJ34" s="63">
        <f>IF(ลับ!AJ$3=0,0,IF(เวลาเรียน!AQ34="/",ลับ!AJ$3,0))</f>
        <v>0</v>
      </c>
      <c r="AK34" s="63">
        <f>IF(ลับ!AK$3=0,0,IF(เวลาเรียน!AR34="/",ลับ!AK$3,0))</f>
        <v>0</v>
      </c>
      <c r="AL34" s="63">
        <f>IF(ลับ!AL$3=0,0,IF(เวลาเรียน!AS34="/",ลับ!AL$3,0))</f>
        <v>0</v>
      </c>
      <c r="AM34" s="63">
        <f>IF(ลับ!AM$3=0,0,IF(เวลาเรียน!AT34="/",ลับ!AM$3,0))</f>
        <v>0</v>
      </c>
      <c r="AN34" s="63">
        <f>IF(ลับ!AN$3=0,0,IF(เวลาเรียน!AU34="/",ลับ!AN$3,0))</f>
        <v>0</v>
      </c>
      <c r="AO34" s="63">
        <f>IF(ลับ!AO$3=0,0,IF(เวลาเรียน!AV34="/",ลับ!AO$3,0))</f>
        <v>0</v>
      </c>
      <c r="AP34" s="63">
        <f>IF(ลับ!AP$3=0,0,IF(เวลาเรียน!AW34="/",ลับ!AP$3,0))</f>
        <v>0</v>
      </c>
      <c r="AQ34" s="63">
        <f>IF(ลับ!AQ$3=0,0,IF(เวลาเรียน!AX34="/",ลับ!AQ$3,0))</f>
        <v>0</v>
      </c>
      <c r="AR34" s="63">
        <f>IF(ลับ!AR$3=0,0,IF(เวลาเรียน!AY34="/",ลับ!AR$3,0))</f>
        <v>0</v>
      </c>
      <c r="AS34" s="63">
        <f>IF(ลับ!AS$3=0,0,IF(เวลาเรียน!AZ34="/",ลับ!AS$3,0))</f>
        <v>0</v>
      </c>
      <c r="AT34" s="63">
        <f>IF(ลับ!AT$3=0,0,IF(เวลาเรียน!BA34="/",ลับ!AT$3,0))</f>
        <v>0</v>
      </c>
      <c r="AU34" s="63">
        <f>IF(ลับ!AU$3=0,0,IF(เวลาเรียน!BB34="/",ลับ!AU$3,0))</f>
        <v>0</v>
      </c>
      <c r="AV34" s="63">
        <f>IF(ลับ!AV$3=0,0,IF(เวลาเรียน!BC34="/",ลับ!AV$3,0))</f>
        <v>0</v>
      </c>
      <c r="AW34" s="63">
        <f>IF(ลับ!AW$3=0,0,IF(เวลาเรียน!BD34="/",ลับ!AW$3,0))</f>
        <v>0</v>
      </c>
      <c r="AX34" s="63">
        <f>IF(ลับ!AX$3=0,0,IF(เวลาเรียน!BE34="/",ลับ!AX$3,0))</f>
        <v>0</v>
      </c>
      <c r="AY34" s="63">
        <f>IF(ลับ!AY$3=0,0,IF(เวลาเรียน!BF34="/",ลับ!AY$3,0))</f>
        <v>0</v>
      </c>
      <c r="AZ34" s="63">
        <f>IF(ลับ!AZ$3=0,0,IF(เวลาเรียน!BG34="/",ลับ!AZ$3,0))</f>
        <v>0</v>
      </c>
      <c r="BA34" s="63">
        <f>IF(ลับ!BA$3=0,0,IF(เวลาเรียน!BH34="/",ลับ!BA$3,0))</f>
        <v>0</v>
      </c>
      <c r="BB34" s="63">
        <f>IF(ลับ!BB$3=0,0,IF(เวลาเรียน!BI34="/",ลับ!BB$3,0))</f>
        <v>0</v>
      </c>
      <c r="BC34" s="63">
        <f>IF(ลับ!BC$3=0,0,IF(เวลาเรียน!BJ34="/",ลับ!BC$3,0))</f>
        <v>0</v>
      </c>
      <c r="BD34" s="63">
        <f>IF(ลับ!BD$3=0,0,IF(เวลาเรียน!BK34="/",ลับ!BD$3,0))</f>
        <v>0</v>
      </c>
      <c r="BE34" s="63">
        <f>IF(ลับ!BE$3=0,0,IF(เวลาเรียน!BL34="/",ลับ!BE$3,0))</f>
        <v>0</v>
      </c>
      <c r="BF34" s="63">
        <f>IF(ลับ!BF$3=0,0,IF(เวลาเรียน!BM34="/",ลับ!BF$3,0))</f>
        <v>0</v>
      </c>
      <c r="BG34" s="63">
        <f>IF(ลับ!BG$3=0,0,IF(เวลาเรียน!BN34="/",ลับ!BG$3,0))</f>
        <v>0</v>
      </c>
      <c r="BH34" s="63">
        <f>IF(ลับ!BH$3=0,0,IF(เวลาเรียน!BO34="/",ลับ!BH$3,0))</f>
        <v>0</v>
      </c>
      <c r="BI34" s="63">
        <f>IF(ลับ!BI$3=0,0,IF(เวลาเรียน!BP34="/",ลับ!BI$3,0))</f>
        <v>0</v>
      </c>
      <c r="BJ34" s="63">
        <f>IF(ลับ!BJ$3=0,0,IF(เวลาเรียน!BQ34="/",ลับ!BJ$3,0))</f>
        <v>0</v>
      </c>
      <c r="BK34" s="63">
        <f>IF(ลับ!BK$3=0,0,IF(เวลาเรียน!BR34="/",ลับ!BK$3,0))</f>
        <v>0</v>
      </c>
      <c r="BL34" s="63">
        <f>IF(ลับ!BL$3=0,0,IF(เวลาเรียน!BS34="/",ลับ!BL$3,0))</f>
        <v>0</v>
      </c>
      <c r="BM34" s="63">
        <f>IF(ลับ!BM$3=0,0,IF(เวลาเรียน!BT34="/",ลับ!BM$3,0))</f>
        <v>0</v>
      </c>
      <c r="BN34" s="63">
        <f>IF(ลับ!BN$3=0,0,IF(เวลาเรียน!BU34="/",ลับ!BN$3,0))</f>
        <v>0</v>
      </c>
      <c r="BO34" s="63">
        <f>IF(ลับ!BO$3=0,0,IF(เวลาเรียน!BV34="/",ลับ!BO$3,0))</f>
        <v>0</v>
      </c>
      <c r="BP34" s="63">
        <f>IF(ลับ!BP$3=0,0,IF(เวลาเรียน!BW34="/",ลับ!BP$3,0))</f>
        <v>0</v>
      </c>
      <c r="BQ34" s="63">
        <f>IF(ลับ!BQ$3=0,0,IF(เวลาเรียน!BX34="/",ลับ!BQ$3,0))</f>
        <v>0</v>
      </c>
      <c r="BR34" s="63">
        <f>IF(ลับ!BR$3=0,0,IF(เวลาเรียน!BY34="/",ลับ!BR$3,0))</f>
        <v>0</v>
      </c>
      <c r="BS34" s="724">
        <f>IF(ลับ!BS$3=0,0,IF(เวลาเรียน!BZ34="/",ลับ!BS$3,0))</f>
        <v>0</v>
      </c>
      <c r="BT34" s="63">
        <f>IF(ลับ!BT$3=0,0,IF(เวลาเรียน!CB34="/",ลับ!BT$3,0))</f>
        <v>0</v>
      </c>
      <c r="BU34" s="63">
        <f>IF(ลับ!BU$3=0,0,IF(เวลาเรียน!CC34="/",ลับ!BU$3,0))</f>
        <v>0</v>
      </c>
      <c r="BV34" s="63">
        <f>IF(ลับ!BV$3=0,0,IF(เวลาเรียน!CD34="/",ลับ!BV$3,0))</f>
        <v>0</v>
      </c>
      <c r="BW34" s="63">
        <f>IF(ลับ!BW$3=0,0,IF(เวลาเรียน!CE34="/",ลับ!BW$3,0))</f>
        <v>0</v>
      </c>
      <c r="BX34" s="63">
        <f>IF(ลับ!BX$3=0,0,IF(เวลาเรียน!CF34="/",ลับ!BX$3,0))</f>
        <v>0</v>
      </c>
      <c r="BY34" s="63">
        <f>IF(ลับ!BY$3=0,0,IF(เวลาเรียน!CG34="/",ลับ!BY$3,0))</f>
        <v>0</v>
      </c>
      <c r="BZ34" s="63">
        <f>IF(ลับ!BZ$3=0,0,IF(เวลาเรียน!CH34="/",ลับ!BZ$3,0))</f>
        <v>0</v>
      </c>
      <c r="CA34" s="63">
        <f>IF(ลับ!CA$3=0,0,IF(เวลาเรียน!CI34="/",ลับ!CA$3,0))</f>
        <v>0</v>
      </c>
      <c r="CB34" s="63">
        <f>IF(ลับ!CB$3=0,0,IF(เวลาเรียน!CJ34="/",ลับ!CB$3,0))</f>
        <v>0</v>
      </c>
      <c r="CC34" s="63">
        <f>IF(ลับ!CC$3=0,0,IF(เวลาเรียน!CK34="/",ลับ!CC$3,0))</f>
        <v>0</v>
      </c>
      <c r="CD34" s="63">
        <f>IF(ลับ!CD$3=0,0,IF(เวลาเรียน!CL34="/",ลับ!CD$3,0))</f>
        <v>0</v>
      </c>
      <c r="CE34" s="63">
        <f>IF(ลับ!CE$3=0,0,IF(เวลาเรียน!CM34="/",ลับ!CE$3,0))</f>
        <v>0</v>
      </c>
      <c r="CF34" s="63">
        <f>IF(ลับ!CF$3=0,0,IF(เวลาเรียน!CN34="/",ลับ!CF$3,0))</f>
        <v>0</v>
      </c>
      <c r="CG34" s="63">
        <f>IF(ลับ!CG$3=0,0,IF(เวลาเรียน!CO34="/",ลับ!CG$3,0))</f>
        <v>0</v>
      </c>
      <c r="CH34" s="63">
        <f>IF(ลับ!CH$3=0,0,IF(เวลาเรียน!CP34="/",ลับ!CH$3,0))</f>
        <v>0</v>
      </c>
      <c r="CI34" s="63">
        <f>IF(ลับ!CI$3=0,0,IF(เวลาเรียน!CQ34="/",ลับ!CI$3,0))</f>
        <v>0</v>
      </c>
      <c r="CJ34" s="63">
        <f>IF(ลับ!CJ$3=0,0,IF(เวลาเรียน!CR34="/",ลับ!CJ$3,0))</f>
        <v>0</v>
      </c>
      <c r="CK34" s="63">
        <f>IF(ลับ!CK$3=0,0,IF(เวลาเรียน!CS34="/",ลับ!CK$3,0))</f>
        <v>0</v>
      </c>
      <c r="CL34" s="63">
        <f>IF(ลับ!CL$3=0,0,IF(เวลาเรียน!CT34="/",ลับ!CL$3,0))</f>
        <v>0</v>
      </c>
      <c r="CM34" s="63">
        <f>IF(ลับ!CM$3=0,0,IF(เวลาเรียน!CU34="/",ลับ!CM$3,0))</f>
        <v>0</v>
      </c>
      <c r="CN34" s="63">
        <f>IF(ลับ!CN$3=0,0,IF(เวลาเรียน!CV34="/",ลับ!CN$3,0))</f>
        <v>0</v>
      </c>
      <c r="CO34" s="63">
        <f>IF(ลับ!CO$3=0,0,IF(เวลาเรียน!CW34="/",ลับ!CO$3,0))</f>
        <v>0</v>
      </c>
      <c r="CP34" s="63">
        <f>IF(ลับ!CP$3=0,0,IF(เวลาเรียน!CX34="/",ลับ!CP$3,0))</f>
        <v>0</v>
      </c>
      <c r="CQ34" s="63">
        <f>IF(ลับ!CQ$3=0,0,IF(เวลาเรียน!CY34="/",ลับ!CQ$3,0))</f>
        <v>0</v>
      </c>
      <c r="CR34" s="63">
        <f>IF(ลับ!CR$3=0,0,IF(เวลาเรียน!CZ34="/",ลับ!CR$3,0))</f>
        <v>0</v>
      </c>
      <c r="CS34" s="63">
        <f>IF(ลับ!CS$3=0,0,IF(เวลาเรียน!DA34="/",ลับ!CS$3,0))</f>
        <v>0</v>
      </c>
      <c r="CT34" s="63">
        <f>IF(ลับ!CT$3=0,0,IF(เวลาเรียน!DB34="/",ลับ!CT$3,0))</f>
        <v>0</v>
      </c>
      <c r="CU34" s="63">
        <f>IF(ลับ!CU$3=0,0,IF(เวลาเรียน!DC34="/",ลับ!CU$3,0))</f>
        <v>0</v>
      </c>
      <c r="CV34" s="63">
        <f>IF(ลับ!CV$3=0,0,IF(เวลาเรียน!DD34="/",ลับ!CV$3,0))</f>
        <v>0</v>
      </c>
      <c r="CW34" s="64">
        <f>IF(ลับ!CW$3=0,0,IF(เวลาเรียน!DE34="/",ลับ!CW$3,0))</f>
        <v>0</v>
      </c>
      <c r="CX34" s="84">
        <f t="shared" si="11"/>
        <v>0</v>
      </c>
      <c r="CZ34" s="15">
        <v>29</v>
      </c>
      <c r="DA34" s="15">
        <f>IF(ตัวชี้วัด!C34="ร",ตัวชี้วัด!C34,IF(ตัวชี้วัด!F34="ร",ตัวชี้วัด!F34,IF(ตัวชี้วัด!I34="ร",ตัวชี้วัด!I34,IF(ตัวชี้วัด!L34="ร",ตัวชี้วัด!L34,IF(ตัวชี้วัด!O34="ร",ตัวชี้วัด!O34,IF(ตัวชี้วัด!S34="ร",ตัวชี้วัด!S34,IF(ตัวชี้วัด!V34="ร",ตัวชี้วัด!V34,SUM(ตัวชี้วัด!C34,ตัวชี้วัด!F34,ตัวชี้วัด!I34,ตัวชี้วัด!L34,ตัวชี้วัด!O34,ตัวชี้วัด!S34,ตัวชี้วัด!V34))))))))</f>
        <v>0</v>
      </c>
      <c r="DB34" s="15">
        <f>IF(ตัวชี้วัด!Y34="ร",ตัวชี้วัด!Y34,IF(ตัวชี้วัด!AB34="ร",ตัวชี้วัด!AB34,IF(ตัวชี้วัด!AE34="ร",ตัวชี้วัด!AE34,IF(ตัวชี้วัด!AK34="ร",ตัวชี้วัด!AK34,IF(ตัวชี้วัด!AN34="ร",ตัวชี้วัด!AN34,IF(ตัวชี้วัด!AQ34="ร",ตัวชี้วัด!AQ34,IF(ตัวชี้วัด!AT34="ร",ตัวชี้วัด!AT34,SUM(ตัวชี้วัด!Y34,ตัวชี้วัด!AB34,ตัวชี้วัด!AE34,ตัวชี้วัด!AK34,ตัวชี้วัด!AN34,ตัวชี้วัด!AQ34,ตัวชี้วัด!AT34))))))))</f>
        <v>0</v>
      </c>
      <c r="DC34" s="15">
        <f>IF(ตัวชี้วัด!AW34="ร",ตัวชี้วัด!AW34,IF(ตัวชี้วัด!BA34="ร",ตัวชี้วัด!BA34,IF(ตัวชี้วัด!BD34="ร",ตัวชี้วัด!BD34,IF(ตัวชี้วัด!BG34="ร",ตัวชี้วัด!BG34,IF(ตัวชี้วัด!BJ34="ร",ตัวชี้วัด!BJ34,IF(ตัวชี้วัด!BM34="ร",ตัวชี้วัด!BM34,IF(ตัวชี้วัด!BS34="ร",ตัวชี้วัด!BS34,SUM(ตัวชี้วัด!AW34,ตัวชี้วัด!BA34,ตัวชี้วัด!BD34,ตัวชี้วัด!BG34,ตัวชี้วัด!BJ34,ตัวชี้วัด!BM34,ตัวชี้วัด!BS34))))))))</f>
        <v>0</v>
      </c>
      <c r="DD34" s="15">
        <f>IF(ตัวชี้วัด!BV34="ร",ตัวชี้วัด!BV34,IF(ตัวชี้วัด!BY34="ร",ตัวชี้วัด!BY34,IF(ตัวชี้วัด!CB34="ร",ตัวชี้วัด!CB34,IF(ตัวชี้วัด!CE34="ร",ตัวชี้วัด!CE34,IF(ตัวชี้วัด!CI34="ร",ตัวชี้วัด!CI34,IF(ตัวชี้วัด!CL34="ร",ตัวชี้วัด!CL34,IF(ตัวชี้วัด!CO34="ร",ตัวชี้วัด!CO34,SUM(ตัวชี้วัด!BV34,ตัวชี้วัด!BY34,ตัวชี้วัด!CB34,ตัวชี้วัด!CE34,ตัวชี้วัด!CI34,ตัวชี้วัด!CL34,ตัวชี้วัด!CO34))))))))</f>
        <v>0</v>
      </c>
      <c r="DE34" s="15">
        <f>IF(ตัวชี้วัด!CR34="ร",ตัวชี้วัด!CR34,IF(ตัวชี้วัด!CU34="ร",ตัวชี้วัด!CU34,IF(ตัวชี้วัด!DA34="ร",ตัวชี้วัด!DA34,IF(ตัวชี้วัด!DD34="ร",ตัวชี้วัด!DD34,IF(ตัวชี้วัด!DG34="ร",ตัวชี้วัด!DG34,IF(ตัวชี้วัด!DJ34="ร",ตัวชี้วัด!DJ34,IF(ตัวชี้วัด!DM34="ร",ตัวชี้วัด!DM34,SUM(ตัวชี้วัด!CR34,ตัวชี้วัด!CU34,ตัวชี้วัด!DA34,ตัวชี้วัด!DD34,ตัวชี้วัด!DG34,ตัวชี้วัด!DJ34,ตัวชี้วัด!DM34))))))))</f>
        <v>0</v>
      </c>
      <c r="DF34" s="15">
        <f>IF(ตัวชี้วัด!DQ34="ร",ตัวชี้วัด!DQ34,IF(ตัวชี้วัด!DT34="ร",ตัวชี้วัด!DT34,IF(ตัวชี้วัด!DW34="ร",ตัวชี้วัด!DW34,IF(ตัวชี้วัด!DZ34="ร",ตัวชี้วัด!DZ34,SUM(ตัวชี้วัด!DQ34,ตัวชี้วัด!DT34,ตัวชี้วัด!DW34,ตัวชี้วัด!DZ34)))))</f>
        <v>0</v>
      </c>
      <c r="DG34" s="83">
        <f t="shared" si="12"/>
        <v>0</v>
      </c>
      <c r="DH34" s="50"/>
      <c r="DI34" s="15">
        <f>IF(ตัวชี้วัด!D34="/",1,0)</f>
        <v>0</v>
      </c>
      <c r="DJ34" s="15">
        <f>IF(ตัวชี้วัด!G34="/",1,0)</f>
        <v>0</v>
      </c>
      <c r="DK34" s="15">
        <f>IF(ตัวชี้วัด!J34="/",1,0)</f>
        <v>0</v>
      </c>
      <c r="DL34" s="15">
        <f>IF(ตัวชี้วัด!M34="/",1,0)</f>
        <v>0</v>
      </c>
      <c r="DM34" s="15">
        <f>IF(ตัวชี้วัด!P34="/",1,0)</f>
        <v>0</v>
      </c>
      <c r="DN34" s="15">
        <f>IF(ตัวชี้วัด!T34="/",1,0)</f>
        <v>0</v>
      </c>
      <c r="DO34" s="15">
        <f>IF(ตัวชี้วัด!W34="/",1,0)</f>
        <v>0</v>
      </c>
      <c r="DP34" s="15">
        <f>IF(ตัวชี้วัด!Z34="/",1,0)</f>
        <v>0</v>
      </c>
      <c r="DQ34" s="15">
        <f>IF(ตัวชี้วัด!AC34="/",1,0)</f>
        <v>0</v>
      </c>
      <c r="DR34" s="15">
        <f>IF(ตัวชี้วัด!AF34="/",1,0)</f>
        <v>0</v>
      </c>
      <c r="DS34" s="15">
        <f>IF(ตัวชี้วัด!AL34="/",1,0)</f>
        <v>0</v>
      </c>
      <c r="DT34" s="15">
        <f>IF(ตัวชี้วัด!AO34="/",1,0)</f>
        <v>0</v>
      </c>
      <c r="DU34" s="15">
        <f>IF(ตัวชี้วัด!AR34="/",1,0)</f>
        <v>0</v>
      </c>
      <c r="DV34" s="15">
        <f>IF(ตัวชี้วัด!AU34="/",1,0)</f>
        <v>0</v>
      </c>
      <c r="DW34" s="15">
        <f>IF(ตัวชี้วัด!AX34="/",1,0)</f>
        <v>0</v>
      </c>
      <c r="DX34" s="15">
        <f>IF(ตัวชี้วัด!BB34="/",1,0)</f>
        <v>0</v>
      </c>
      <c r="DY34" s="15">
        <f>IF(ตัวชี้วัด!BE34="/",1,0)</f>
        <v>0</v>
      </c>
      <c r="DZ34" s="15">
        <f>IF(ตัวชี้วัด!BH34="/",1,0)</f>
        <v>0</v>
      </c>
      <c r="EA34" s="15">
        <f>IF(ตัวชี้วัด!BK34="/",1,0)</f>
        <v>0</v>
      </c>
      <c r="EB34" s="15">
        <f>IF(ตัวชี้วัด!BN34="/",1,0)</f>
        <v>0</v>
      </c>
      <c r="EC34" s="15">
        <f>IF(ตัวชี้วัด!BT34="/",1,0)</f>
        <v>0</v>
      </c>
      <c r="ED34" s="15">
        <f>IF(ตัวชี้วัด!BW34="/",1,0)</f>
        <v>0</v>
      </c>
      <c r="EE34" s="15">
        <f>IF(ตัวชี้วัด!BZ34="/",1,0)</f>
        <v>0</v>
      </c>
      <c r="EF34" s="15">
        <f>IF(ตัวชี้วัด!CC34="/",1,0)</f>
        <v>0</v>
      </c>
      <c r="EG34" s="15">
        <f>IF(ตัวชี้วัด!CF34="/",1,0)</f>
        <v>0</v>
      </c>
      <c r="EH34" s="15">
        <f>IF(ตัวชี้วัด!CJ34="/",1,0)</f>
        <v>0</v>
      </c>
      <c r="EI34" s="15">
        <f>IF(ตัวชี้วัด!CM34="/",1,0)</f>
        <v>0</v>
      </c>
      <c r="EJ34" s="15">
        <f>IF(ตัวชี้วัด!CP34="/",1,0)</f>
        <v>0</v>
      </c>
      <c r="EK34" s="15">
        <f>IF(ตัวชี้วัด!CS34="/",1,0)</f>
        <v>0</v>
      </c>
      <c r="EL34" s="15">
        <f>IF(ตัวชี้วัด!CV34="/",1,0)</f>
        <v>0</v>
      </c>
      <c r="EM34" s="15">
        <f>IF(ตัวชี้วัด!DB34="/",1,0)</f>
        <v>0</v>
      </c>
      <c r="EN34" s="15">
        <f>IF(ตัวชี้วัด!DE34="/",1,0)</f>
        <v>0</v>
      </c>
      <c r="EO34" s="15">
        <f>IF(ตัวชี้วัด!DH34="/",1,0)</f>
        <v>0</v>
      </c>
      <c r="EP34" s="15">
        <f>IF(ตัวชี้วัด!DK34="/",1,0)</f>
        <v>0</v>
      </c>
      <c r="EQ34" s="15">
        <f>IF(ตัวชี้วัด!DN34="/",1,0)</f>
        <v>0</v>
      </c>
      <c r="ER34" s="15">
        <f>IF(ตัวชี้วัด!DR34="/",1,0)</f>
        <v>0</v>
      </c>
      <c r="ES34" s="15">
        <f>IF(ตัวชี้วัด!DU34="/",1,0)</f>
        <v>0</v>
      </c>
      <c r="ET34" s="15">
        <f>IF(ตัวชี้วัด!DX34="/",1,0)</f>
        <v>0</v>
      </c>
      <c r="EU34" s="15">
        <f>IF(ตัวชี้วัด!EA34="/",1,0)</f>
        <v>0</v>
      </c>
      <c r="EV34" s="83">
        <f t="shared" si="3"/>
        <v>0</v>
      </c>
      <c r="EX34" s="15">
        <v>29</v>
      </c>
      <c r="EY34" s="15">
        <f>IF(คุณลักษณะ!B34&gt;1,2,IF(คุณลักษณะ!B34=1,1,0))</f>
        <v>0</v>
      </c>
      <c r="EZ34" s="15">
        <f>IF(คุณลักษณะ!C34&gt;1,2,IF(คุณลักษณะ!C34=1,1,0))</f>
        <v>0</v>
      </c>
      <c r="FA34" s="15">
        <f>IF(คุณลักษณะ!D34&gt;1,2,IF(คุณลักษณะ!D34=1,1,0))</f>
        <v>0</v>
      </c>
      <c r="FB34" s="15">
        <f>IF(คุณลักษณะ!E34&gt;1,2,IF(คุณลักษณะ!E34=1,1,0))</f>
        <v>0</v>
      </c>
      <c r="FC34" s="83">
        <f t="shared" si="4"/>
        <v>0</v>
      </c>
      <c r="FD34" s="15">
        <f>IF(คุณลักษณะ!G34&gt;1,2,IF(คุณลักษณะ!G34=1,1,0))</f>
        <v>0</v>
      </c>
      <c r="FE34" s="15">
        <f>IF(คุณลักษณะ!H34&gt;1,2,IF(คุณลักษณะ!H34=1,1,0))</f>
        <v>0</v>
      </c>
      <c r="FF34" s="83">
        <f t="shared" si="5"/>
        <v>0</v>
      </c>
      <c r="FG34" s="15">
        <f>IF(คุณลักษณะ!O34&gt;1,2,IF(คุณลักษณะ!O34=1,1,0))</f>
        <v>0</v>
      </c>
      <c r="FH34" s="15">
        <f>IF(คุณลักษณะ!P34&gt;1,2,IF(คุณลักษณะ!P34=1,1,0))</f>
        <v>0</v>
      </c>
      <c r="FI34" s="83">
        <f t="shared" si="6"/>
        <v>0</v>
      </c>
      <c r="FJ34" s="15">
        <f>IF(คุณลักษณะ!S34&gt;1,2,IF(คุณลักษณะ!S34=1,1,0))</f>
        <v>0</v>
      </c>
      <c r="FK34" s="15">
        <f>IF(คุณลักษณะ!T34&gt;1,2,IF(คุณลักษณะ!T34=1,1,0))</f>
        <v>0</v>
      </c>
      <c r="FL34" s="83">
        <f t="shared" si="7"/>
        <v>0</v>
      </c>
      <c r="FM34" s="15">
        <f>IF(คุณลักษณะ!V34&gt;1,2,IF(คุณลักษณะ!V34=1,1,0))</f>
        <v>0</v>
      </c>
      <c r="FN34" s="15">
        <f>IF(คุณลักษณะ!W34&gt;1,2,IF(คุณลักษณะ!W34=1,1,0))</f>
        <v>0</v>
      </c>
      <c r="FO34" s="83">
        <f t="shared" si="8"/>
        <v>0</v>
      </c>
      <c r="FP34" s="15">
        <f>IF(คุณลักษณะ!Y34&gt;1,2,IF(คุณลักษณะ!Y34=1,1,0))</f>
        <v>0</v>
      </c>
      <c r="FQ34" s="15">
        <f>IF(คุณลักษณะ!AC34&gt;1,2,IF(คุณลักษณะ!AC34=1,1,0))</f>
        <v>0</v>
      </c>
      <c r="FR34" s="15">
        <f>IF(คุณลักษณะ!AD34&gt;1,2,IF(คุณลักษณะ!AD34=1,1,0))</f>
        <v>0</v>
      </c>
      <c r="FS34" s="83">
        <f t="shared" si="9"/>
        <v>0</v>
      </c>
      <c r="FT34" s="15">
        <f>IF(คุณลักษณะ!AF34&gt;1,2,IF(คุณลักษณะ!AF34=1,1,0))</f>
        <v>0</v>
      </c>
      <c r="FU34" s="15">
        <f>IF(คุณลักษณะ!AG34&gt;1,2,IF(คุณลักษณะ!AG34=1,1,0))</f>
        <v>0</v>
      </c>
      <c r="FV34" s="83">
        <f t="shared" si="10"/>
        <v>0</v>
      </c>
      <c r="FW34" s="50"/>
      <c r="FX34" s="15">
        <f>IF(คุณลักษณะ!F34&gt;1,2,IF(คุณลักษณะ!F34=1,1,0))</f>
        <v>0</v>
      </c>
      <c r="FY34" s="15">
        <f>IF(คุณลักษณะ!I34&gt;1,2,IF(คุณลักษณะ!I34=1,1,0))</f>
        <v>0</v>
      </c>
      <c r="FZ34" s="15">
        <f>IF(คุณลักษณะ!N34&gt;1,2,IF(คุณลักษณะ!N34=1,1,0))</f>
        <v>0</v>
      </c>
      <c r="GA34" s="15">
        <f>IF(คุณลักษณะ!Q34&gt;1,2,IF(คุณลักษณะ!Q34=1,1,0))</f>
        <v>0</v>
      </c>
      <c r="GB34" s="15">
        <f>IF(คุณลักษณะ!U34&gt;1,2,IF(คุณลักษณะ!U34=1,1,0))</f>
        <v>0</v>
      </c>
      <c r="GC34" s="15">
        <f>IF(คุณลักษณะ!X34&gt;1,2,IF(คุณลักษณะ!X34=1,1,0))</f>
        <v>0</v>
      </c>
      <c r="GD34" s="15">
        <f>IF(คุณลักษณะ!AE34&gt;1,2,IF(คุณลักษณะ!AE34=1,1,0))</f>
        <v>0</v>
      </c>
      <c r="GE34" s="15">
        <f>IF(คุณลักษณะ!AH34&gt;1,2,IF(คุณลักษณะ!AH34=1,1,0))</f>
        <v>0</v>
      </c>
      <c r="GF34" s="87">
        <f t="shared" si="13"/>
        <v>0</v>
      </c>
      <c r="GG34" s="85">
        <f>IF(คุณลักษณะ!F34=0,0,IF(คุณลักษณะ!I34=0,0,IF(คุณลักษณะ!N34=0,0,IF(คุณลักษณะ!Q34=0,0,IF(คุณลักษณะ!U34=0,0,IF(คุณลักษณะ!X34=0,0,IF(คุณลักษณะ!AE34=0,0,IF(คุณลักษณะ!AH34=0,0,GF34))))))))</f>
        <v>0</v>
      </c>
      <c r="GI34" s="2">
        <v>29</v>
      </c>
      <c r="GJ34" s="21">
        <f>IF(เวลาเรียน!C34="",0,1)</f>
        <v>0</v>
      </c>
      <c r="GK34" s="446">
        <f>IF(ผลการเรียน!$BC33=$GK$5,1,0)</f>
        <v>0</v>
      </c>
      <c r="GL34" s="446">
        <f>IF(ผลการเรียน!$BC33=$GL$5,1,0)</f>
        <v>0</v>
      </c>
      <c r="GM34" s="446">
        <f>IF(ผลการเรียน!$BC33=$GM$5,1,0)</f>
        <v>0</v>
      </c>
      <c r="GN34" s="446">
        <f>IF(ผลการเรียน!$BC33=$GN$5,1,0)</f>
        <v>0</v>
      </c>
      <c r="GO34" s="446">
        <f>IF(ผลการเรียน!$BC33=$GO$5,1,0)</f>
        <v>0</v>
      </c>
      <c r="GP34" s="446">
        <f>IF(ผลการเรียน!$BC33=$GP$5,1,0)</f>
        <v>0</v>
      </c>
      <c r="GQ34" s="446">
        <f>IF(ผลการเรียน!$BC33=$GQ$5,1,0)</f>
        <v>0</v>
      </c>
      <c r="GR34" s="446">
        <f>IF(ผลการเรียน!$BC33=$GR$5,1,0)</f>
        <v>0</v>
      </c>
      <c r="GS34" s="446">
        <f>IF(ผลการเรียน!$BC33=$GS$5,1,0)</f>
        <v>0</v>
      </c>
      <c r="GT34" s="446">
        <f>IF(ผลการเรียน!$BC33=$GT$5,1,0)</f>
        <v>0</v>
      </c>
      <c r="GU34" s="446">
        <f ca="1">IF(ผลการเรียน!$BS33=ลับ!$GU$5,1,0)</f>
        <v>0</v>
      </c>
      <c r="GV34" s="446">
        <f ca="1">IF(ผลการเรียน!$BS33=ลับ!$GV$5,1,0)</f>
        <v>0</v>
      </c>
      <c r="GW34" s="446">
        <f ca="1">IF(ผลการเรียน!$BS33=ลับ!$GW$5,1,0)</f>
        <v>0</v>
      </c>
      <c r="GX34" s="446">
        <f ca="1">IF(ผลการเรียน!$BS33=ลับ!$GX$5,1,0)</f>
        <v>0</v>
      </c>
      <c r="GY34" s="446">
        <f ca="1">IF(ผลการเรียน!$BJ33=ลับ!$GY$5,1,0)</f>
        <v>0</v>
      </c>
      <c r="GZ34" s="446">
        <f ca="1">IF(ผลการเรียน!$BJ33=ลับ!$GZ$5,1,0)</f>
        <v>0</v>
      </c>
      <c r="HA34" s="446">
        <f ca="1">IF(ผลการเรียน!$BJ33=ลับ!$HA$5,1,0)</f>
        <v>0</v>
      </c>
      <c r="HB34" s="446">
        <f ca="1">IF(ผลการเรียน!$BJ33=ลับ!$HB$5,1,0)</f>
        <v>0</v>
      </c>
      <c r="HC34" s="21">
        <f>IF(สรุปคะแนน!$Q34=3,1,0)</f>
        <v>0</v>
      </c>
      <c r="HD34" s="21">
        <f>IF(สรุปคะแนน!$Q34=2,1,0)</f>
        <v>0</v>
      </c>
      <c r="HE34" s="21">
        <f>IF(สรุปคะแนน!$Q34=1,1,0)</f>
        <v>0</v>
      </c>
      <c r="HF34" s="21">
        <f>IF(สรุปคะแนน!$Q34=0,1,0)</f>
        <v>1</v>
      </c>
      <c r="HG34" s="50"/>
      <c r="HH34" s="50"/>
      <c r="HI34" s="50"/>
      <c r="HJ34" s="50"/>
      <c r="HK34" s="50"/>
      <c r="HL34" s="50"/>
      <c r="HM34" s="50"/>
      <c r="HN34" s="50"/>
    </row>
    <row r="35" spans="1:222" ht="21">
      <c r="A35" s="28">
        <v>30</v>
      </c>
      <c r="B35" s="63">
        <f>IF(ลับ!B$3=0,0,IF(เวลาเรียน!G35="/",ลับ!B$3,0))</f>
        <v>0</v>
      </c>
      <c r="C35" s="63">
        <f>IF(ลับ!C$3=0,0,IF(เวลาเรียน!H35="/",ลับ!C$3,0))</f>
        <v>0</v>
      </c>
      <c r="D35" s="63">
        <f>IF(ลับ!D$3=0,0,IF(เวลาเรียน!I35="/",ลับ!D$3,0))</f>
        <v>0</v>
      </c>
      <c r="E35" s="63">
        <f>IF(ลับ!E$3=0,0,IF(เวลาเรียน!J35="/",ลับ!E$3,0))</f>
        <v>0</v>
      </c>
      <c r="F35" s="63">
        <f>IF(ลับ!F$3=0,0,IF(เวลาเรียน!K35="/",ลับ!F$3,0))</f>
        <v>0</v>
      </c>
      <c r="G35" s="63">
        <f>IF(ลับ!G$3=0,0,IF(เวลาเรียน!L35="/",ลับ!G$3,0))</f>
        <v>0</v>
      </c>
      <c r="H35" s="63">
        <f>IF(ลับ!H$3=0,0,IF(เวลาเรียน!M35="/",ลับ!H$3,0))</f>
        <v>0</v>
      </c>
      <c r="I35" s="63">
        <f>IF(ลับ!I$3=0,0,IF(เวลาเรียน!N35="/",ลับ!I$3,0))</f>
        <v>0</v>
      </c>
      <c r="J35" s="63">
        <f>IF(ลับ!J$3=0,0,IF(เวลาเรียน!O35="/",ลับ!J$3,0))</f>
        <v>0</v>
      </c>
      <c r="K35" s="63">
        <f>IF(ลับ!K$3=0,0,IF(เวลาเรียน!P35="/",ลับ!K$3,0))</f>
        <v>0</v>
      </c>
      <c r="L35" s="63">
        <f>IF(ลับ!L$3=0,0,IF(เวลาเรียน!Q35="/",ลับ!L$3,0))</f>
        <v>0</v>
      </c>
      <c r="M35" s="63">
        <f>IF(ลับ!M$3=0,0,IF(เวลาเรียน!R35="/",ลับ!M$3,0))</f>
        <v>0</v>
      </c>
      <c r="N35" s="63">
        <f>IF(ลับ!N$3=0,0,IF(เวลาเรียน!S35="/",ลับ!N$3,0))</f>
        <v>0</v>
      </c>
      <c r="O35" s="63">
        <f>IF(ลับ!O$3=0,0,IF(เวลาเรียน!T35="/",ลับ!O$3,0))</f>
        <v>0</v>
      </c>
      <c r="P35" s="63">
        <f>IF(ลับ!P$3=0,0,IF(เวลาเรียน!U35="/",ลับ!P$3,0))</f>
        <v>0</v>
      </c>
      <c r="Q35" s="63">
        <f>IF(ลับ!Q$3=0,0,IF(เวลาเรียน!V35="/",ลับ!Q$3,0))</f>
        <v>0</v>
      </c>
      <c r="R35" s="63">
        <f>IF(ลับ!R$3=0,0,IF(เวลาเรียน!W35="/",ลับ!R$3,0))</f>
        <v>0</v>
      </c>
      <c r="S35" s="63">
        <f>IF(ลับ!S$3=0,0,IF(เวลาเรียน!X35="/",ลับ!S$3,0))</f>
        <v>0</v>
      </c>
      <c r="T35" s="63">
        <f>IF(ลับ!T$3=0,0,IF(เวลาเรียน!Y35="/",ลับ!T$3,0))</f>
        <v>0</v>
      </c>
      <c r="U35" s="63">
        <f>IF(ลับ!U$3=0,0,IF(เวลาเรียน!Z35="/",ลับ!U$3,0))</f>
        <v>0</v>
      </c>
      <c r="V35" s="63">
        <f>IF(ลับ!V$3=0,0,IF(เวลาเรียน!AA35="/",ลับ!V$3,0))</f>
        <v>0</v>
      </c>
      <c r="W35" s="63">
        <f>IF(ลับ!W$3=0,0,IF(เวลาเรียน!AB35="/",ลับ!W$3,0))</f>
        <v>0</v>
      </c>
      <c r="X35" s="63">
        <f>IF(ลับ!X$3=0,0,IF(เวลาเรียน!AC35="/",ลับ!X$3,0))</f>
        <v>0</v>
      </c>
      <c r="Y35" s="63">
        <f>IF(ลับ!Y$3=0,0,IF(เวลาเรียน!AD35="/",ลับ!Y$3,0))</f>
        <v>0</v>
      </c>
      <c r="Z35" s="724">
        <f>IF(ลับ!Z$3=0,0,IF(เวลาเรียน!AE35="/",ลับ!Z$3,0))</f>
        <v>0</v>
      </c>
      <c r="AA35" s="63">
        <f>IF(ลับ!AA$3=0,0,IF(เวลาเรียน!AH35="/",ลับ!AA$3,0))</f>
        <v>0</v>
      </c>
      <c r="AB35" s="63">
        <f>IF(ลับ!AB$3=0,0,IF(เวลาเรียน!AI35="/",ลับ!AB$3,0))</f>
        <v>0</v>
      </c>
      <c r="AC35" s="63">
        <f>IF(ลับ!AC$3=0,0,IF(เวลาเรียน!AJ35="/",ลับ!AC$3,0))</f>
        <v>0</v>
      </c>
      <c r="AD35" s="63">
        <f>IF(ลับ!AD$3=0,0,IF(เวลาเรียน!AK35="/",ลับ!AD$3,0))</f>
        <v>0</v>
      </c>
      <c r="AE35" s="63">
        <f>IF(ลับ!AE$3=0,0,IF(เวลาเรียน!AL35="/",ลับ!AE$3,0))</f>
        <v>0</v>
      </c>
      <c r="AF35" s="63">
        <f>IF(ลับ!AF$3=0,0,IF(เวลาเรียน!AM35="/",ลับ!AF$3,0))</f>
        <v>0</v>
      </c>
      <c r="AG35" s="63">
        <f>IF(ลับ!AG$3=0,0,IF(เวลาเรียน!AN35="/",ลับ!AG$3,0))</f>
        <v>0</v>
      </c>
      <c r="AH35" s="63">
        <f>IF(ลับ!AH$3=0,0,IF(เวลาเรียน!AO35="/",ลับ!AH$3,0))</f>
        <v>0</v>
      </c>
      <c r="AI35" s="63">
        <f>IF(ลับ!AI$3=0,0,IF(เวลาเรียน!AP35="/",ลับ!AI$3,0))</f>
        <v>0</v>
      </c>
      <c r="AJ35" s="63">
        <f>IF(ลับ!AJ$3=0,0,IF(เวลาเรียน!AQ35="/",ลับ!AJ$3,0))</f>
        <v>0</v>
      </c>
      <c r="AK35" s="63">
        <f>IF(ลับ!AK$3=0,0,IF(เวลาเรียน!AR35="/",ลับ!AK$3,0))</f>
        <v>0</v>
      </c>
      <c r="AL35" s="63">
        <f>IF(ลับ!AL$3=0,0,IF(เวลาเรียน!AS35="/",ลับ!AL$3,0))</f>
        <v>0</v>
      </c>
      <c r="AM35" s="63">
        <f>IF(ลับ!AM$3=0,0,IF(เวลาเรียน!AT35="/",ลับ!AM$3,0))</f>
        <v>0</v>
      </c>
      <c r="AN35" s="63">
        <f>IF(ลับ!AN$3=0,0,IF(เวลาเรียน!AU35="/",ลับ!AN$3,0))</f>
        <v>0</v>
      </c>
      <c r="AO35" s="63">
        <f>IF(ลับ!AO$3=0,0,IF(เวลาเรียน!AV35="/",ลับ!AO$3,0))</f>
        <v>0</v>
      </c>
      <c r="AP35" s="63">
        <f>IF(ลับ!AP$3=0,0,IF(เวลาเรียน!AW35="/",ลับ!AP$3,0))</f>
        <v>0</v>
      </c>
      <c r="AQ35" s="63">
        <f>IF(ลับ!AQ$3=0,0,IF(เวลาเรียน!AX35="/",ลับ!AQ$3,0))</f>
        <v>0</v>
      </c>
      <c r="AR35" s="63">
        <f>IF(ลับ!AR$3=0,0,IF(เวลาเรียน!AY35="/",ลับ!AR$3,0))</f>
        <v>0</v>
      </c>
      <c r="AS35" s="63">
        <f>IF(ลับ!AS$3=0,0,IF(เวลาเรียน!AZ35="/",ลับ!AS$3,0))</f>
        <v>0</v>
      </c>
      <c r="AT35" s="63">
        <f>IF(ลับ!AT$3=0,0,IF(เวลาเรียน!BA35="/",ลับ!AT$3,0))</f>
        <v>0</v>
      </c>
      <c r="AU35" s="63">
        <f>IF(ลับ!AU$3=0,0,IF(เวลาเรียน!BB35="/",ลับ!AU$3,0))</f>
        <v>0</v>
      </c>
      <c r="AV35" s="63">
        <f>IF(ลับ!AV$3=0,0,IF(เวลาเรียน!BC35="/",ลับ!AV$3,0))</f>
        <v>0</v>
      </c>
      <c r="AW35" s="63">
        <f>IF(ลับ!AW$3=0,0,IF(เวลาเรียน!BD35="/",ลับ!AW$3,0))</f>
        <v>0</v>
      </c>
      <c r="AX35" s="63">
        <f>IF(ลับ!AX$3=0,0,IF(เวลาเรียน!BE35="/",ลับ!AX$3,0))</f>
        <v>0</v>
      </c>
      <c r="AY35" s="63">
        <f>IF(ลับ!AY$3=0,0,IF(เวลาเรียน!BF35="/",ลับ!AY$3,0))</f>
        <v>0</v>
      </c>
      <c r="AZ35" s="63">
        <f>IF(ลับ!AZ$3=0,0,IF(เวลาเรียน!BG35="/",ลับ!AZ$3,0))</f>
        <v>0</v>
      </c>
      <c r="BA35" s="63">
        <f>IF(ลับ!BA$3=0,0,IF(เวลาเรียน!BH35="/",ลับ!BA$3,0))</f>
        <v>0</v>
      </c>
      <c r="BB35" s="63">
        <f>IF(ลับ!BB$3=0,0,IF(เวลาเรียน!BI35="/",ลับ!BB$3,0))</f>
        <v>0</v>
      </c>
      <c r="BC35" s="63">
        <f>IF(ลับ!BC$3=0,0,IF(เวลาเรียน!BJ35="/",ลับ!BC$3,0))</f>
        <v>0</v>
      </c>
      <c r="BD35" s="63">
        <f>IF(ลับ!BD$3=0,0,IF(เวลาเรียน!BK35="/",ลับ!BD$3,0))</f>
        <v>0</v>
      </c>
      <c r="BE35" s="63">
        <f>IF(ลับ!BE$3=0,0,IF(เวลาเรียน!BL35="/",ลับ!BE$3,0))</f>
        <v>0</v>
      </c>
      <c r="BF35" s="63">
        <f>IF(ลับ!BF$3=0,0,IF(เวลาเรียน!BM35="/",ลับ!BF$3,0))</f>
        <v>0</v>
      </c>
      <c r="BG35" s="63">
        <f>IF(ลับ!BG$3=0,0,IF(เวลาเรียน!BN35="/",ลับ!BG$3,0))</f>
        <v>0</v>
      </c>
      <c r="BH35" s="63">
        <f>IF(ลับ!BH$3=0,0,IF(เวลาเรียน!BO35="/",ลับ!BH$3,0))</f>
        <v>0</v>
      </c>
      <c r="BI35" s="63">
        <f>IF(ลับ!BI$3=0,0,IF(เวลาเรียน!BP35="/",ลับ!BI$3,0))</f>
        <v>0</v>
      </c>
      <c r="BJ35" s="63">
        <f>IF(ลับ!BJ$3=0,0,IF(เวลาเรียน!BQ35="/",ลับ!BJ$3,0))</f>
        <v>0</v>
      </c>
      <c r="BK35" s="63">
        <f>IF(ลับ!BK$3=0,0,IF(เวลาเรียน!BR35="/",ลับ!BK$3,0))</f>
        <v>0</v>
      </c>
      <c r="BL35" s="63">
        <f>IF(ลับ!BL$3=0,0,IF(เวลาเรียน!BS35="/",ลับ!BL$3,0))</f>
        <v>0</v>
      </c>
      <c r="BM35" s="63">
        <f>IF(ลับ!BM$3=0,0,IF(เวลาเรียน!BT35="/",ลับ!BM$3,0))</f>
        <v>0</v>
      </c>
      <c r="BN35" s="63">
        <f>IF(ลับ!BN$3=0,0,IF(เวลาเรียน!BU35="/",ลับ!BN$3,0))</f>
        <v>0</v>
      </c>
      <c r="BO35" s="63">
        <f>IF(ลับ!BO$3=0,0,IF(เวลาเรียน!BV35="/",ลับ!BO$3,0))</f>
        <v>0</v>
      </c>
      <c r="BP35" s="63">
        <f>IF(ลับ!BP$3=0,0,IF(เวลาเรียน!BW35="/",ลับ!BP$3,0))</f>
        <v>0</v>
      </c>
      <c r="BQ35" s="63">
        <f>IF(ลับ!BQ$3=0,0,IF(เวลาเรียน!BX35="/",ลับ!BQ$3,0))</f>
        <v>0</v>
      </c>
      <c r="BR35" s="63">
        <f>IF(ลับ!BR$3=0,0,IF(เวลาเรียน!BY35="/",ลับ!BR$3,0))</f>
        <v>0</v>
      </c>
      <c r="BS35" s="724">
        <f>IF(ลับ!BS$3=0,0,IF(เวลาเรียน!BZ35="/",ลับ!BS$3,0))</f>
        <v>0</v>
      </c>
      <c r="BT35" s="63">
        <f>IF(ลับ!BT$3=0,0,IF(เวลาเรียน!CB35="/",ลับ!BT$3,0))</f>
        <v>0</v>
      </c>
      <c r="BU35" s="63">
        <f>IF(ลับ!BU$3=0,0,IF(เวลาเรียน!CC35="/",ลับ!BU$3,0))</f>
        <v>0</v>
      </c>
      <c r="BV35" s="63">
        <f>IF(ลับ!BV$3=0,0,IF(เวลาเรียน!CD35="/",ลับ!BV$3,0))</f>
        <v>0</v>
      </c>
      <c r="BW35" s="63">
        <f>IF(ลับ!BW$3=0,0,IF(เวลาเรียน!CE35="/",ลับ!BW$3,0))</f>
        <v>0</v>
      </c>
      <c r="BX35" s="63">
        <f>IF(ลับ!BX$3=0,0,IF(เวลาเรียน!CF35="/",ลับ!BX$3,0))</f>
        <v>0</v>
      </c>
      <c r="BY35" s="63">
        <f>IF(ลับ!BY$3=0,0,IF(เวลาเรียน!CG35="/",ลับ!BY$3,0))</f>
        <v>0</v>
      </c>
      <c r="BZ35" s="63">
        <f>IF(ลับ!BZ$3=0,0,IF(เวลาเรียน!CH35="/",ลับ!BZ$3,0))</f>
        <v>0</v>
      </c>
      <c r="CA35" s="63">
        <f>IF(ลับ!CA$3=0,0,IF(เวลาเรียน!CI35="/",ลับ!CA$3,0))</f>
        <v>0</v>
      </c>
      <c r="CB35" s="63">
        <f>IF(ลับ!CB$3=0,0,IF(เวลาเรียน!CJ35="/",ลับ!CB$3,0))</f>
        <v>0</v>
      </c>
      <c r="CC35" s="63">
        <f>IF(ลับ!CC$3=0,0,IF(เวลาเรียน!CK35="/",ลับ!CC$3,0))</f>
        <v>0</v>
      </c>
      <c r="CD35" s="63">
        <f>IF(ลับ!CD$3=0,0,IF(เวลาเรียน!CL35="/",ลับ!CD$3,0))</f>
        <v>0</v>
      </c>
      <c r="CE35" s="63">
        <f>IF(ลับ!CE$3=0,0,IF(เวลาเรียน!CM35="/",ลับ!CE$3,0))</f>
        <v>0</v>
      </c>
      <c r="CF35" s="63">
        <f>IF(ลับ!CF$3=0,0,IF(เวลาเรียน!CN35="/",ลับ!CF$3,0))</f>
        <v>0</v>
      </c>
      <c r="CG35" s="63">
        <f>IF(ลับ!CG$3=0,0,IF(เวลาเรียน!CO35="/",ลับ!CG$3,0))</f>
        <v>0</v>
      </c>
      <c r="CH35" s="63">
        <f>IF(ลับ!CH$3=0,0,IF(เวลาเรียน!CP35="/",ลับ!CH$3,0))</f>
        <v>0</v>
      </c>
      <c r="CI35" s="63">
        <f>IF(ลับ!CI$3=0,0,IF(เวลาเรียน!CQ35="/",ลับ!CI$3,0))</f>
        <v>0</v>
      </c>
      <c r="CJ35" s="63">
        <f>IF(ลับ!CJ$3=0,0,IF(เวลาเรียน!CR35="/",ลับ!CJ$3,0))</f>
        <v>0</v>
      </c>
      <c r="CK35" s="63">
        <f>IF(ลับ!CK$3=0,0,IF(เวลาเรียน!CS35="/",ลับ!CK$3,0))</f>
        <v>0</v>
      </c>
      <c r="CL35" s="63">
        <f>IF(ลับ!CL$3=0,0,IF(เวลาเรียน!CT35="/",ลับ!CL$3,0))</f>
        <v>0</v>
      </c>
      <c r="CM35" s="63">
        <f>IF(ลับ!CM$3=0,0,IF(เวลาเรียน!CU35="/",ลับ!CM$3,0))</f>
        <v>0</v>
      </c>
      <c r="CN35" s="63">
        <f>IF(ลับ!CN$3=0,0,IF(เวลาเรียน!CV35="/",ลับ!CN$3,0))</f>
        <v>0</v>
      </c>
      <c r="CO35" s="63">
        <f>IF(ลับ!CO$3=0,0,IF(เวลาเรียน!CW35="/",ลับ!CO$3,0))</f>
        <v>0</v>
      </c>
      <c r="CP35" s="63">
        <f>IF(ลับ!CP$3=0,0,IF(เวลาเรียน!CX35="/",ลับ!CP$3,0))</f>
        <v>0</v>
      </c>
      <c r="CQ35" s="63">
        <f>IF(ลับ!CQ$3=0,0,IF(เวลาเรียน!CY35="/",ลับ!CQ$3,0))</f>
        <v>0</v>
      </c>
      <c r="CR35" s="63">
        <f>IF(ลับ!CR$3=0,0,IF(เวลาเรียน!CZ35="/",ลับ!CR$3,0))</f>
        <v>0</v>
      </c>
      <c r="CS35" s="63">
        <f>IF(ลับ!CS$3=0,0,IF(เวลาเรียน!DA35="/",ลับ!CS$3,0))</f>
        <v>0</v>
      </c>
      <c r="CT35" s="63">
        <f>IF(ลับ!CT$3=0,0,IF(เวลาเรียน!DB35="/",ลับ!CT$3,0))</f>
        <v>0</v>
      </c>
      <c r="CU35" s="63">
        <f>IF(ลับ!CU$3=0,0,IF(เวลาเรียน!DC35="/",ลับ!CU$3,0))</f>
        <v>0</v>
      </c>
      <c r="CV35" s="63">
        <f>IF(ลับ!CV$3=0,0,IF(เวลาเรียน!DD35="/",ลับ!CV$3,0))</f>
        <v>0</v>
      </c>
      <c r="CW35" s="64">
        <f>IF(ลับ!CW$3=0,0,IF(เวลาเรียน!DE35="/",ลับ!CW$3,0))</f>
        <v>0</v>
      </c>
      <c r="CX35" s="84">
        <f t="shared" si="11"/>
        <v>0</v>
      </c>
      <c r="CZ35" s="15">
        <v>30</v>
      </c>
      <c r="DA35" s="15">
        <f>IF(ตัวชี้วัด!C35="ร",ตัวชี้วัด!C35,IF(ตัวชี้วัด!F35="ร",ตัวชี้วัด!F35,IF(ตัวชี้วัด!I35="ร",ตัวชี้วัด!I35,IF(ตัวชี้วัด!L35="ร",ตัวชี้วัด!L35,IF(ตัวชี้วัด!O35="ร",ตัวชี้วัด!O35,IF(ตัวชี้วัด!S35="ร",ตัวชี้วัด!S35,IF(ตัวชี้วัด!V35="ร",ตัวชี้วัด!V35,SUM(ตัวชี้วัด!C35,ตัวชี้วัด!F35,ตัวชี้วัด!I35,ตัวชี้วัด!L35,ตัวชี้วัด!O35,ตัวชี้วัด!S35,ตัวชี้วัด!V35))))))))</f>
        <v>0</v>
      </c>
      <c r="DB35" s="15">
        <f>IF(ตัวชี้วัด!Y35="ร",ตัวชี้วัด!Y35,IF(ตัวชี้วัด!AB35="ร",ตัวชี้วัด!AB35,IF(ตัวชี้วัด!AE35="ร",ตัวชี้วัด!AE35,IF(ตัวชี้วัด!AK35="ร",ตัวชี้วัด!AK35,IF(ตัวชี้วัด!AN35="ร",ตัวชี้วัด!AN35,IF(ตัวชี้วัด!AQ35="ร",ตัวชี้วัด!AQ35,IF(ตัวชี้วัด!AT35="ร",ตัวชี้วัด!AT35,SUM(ตัวชี้วัด!Y35,ตัวชี้วัด!AB35,ตัวชี้วัด!AE35,ตัวชี้วัด!AK35,ตัวชี้วัด!AN35,ตัวชี้วัด!AQ35,ตัวชี้วัด!AT35))))))))</f>
        <v>0</v>
      </c>
      <c r="DC35" s="15">
        <f>IF(ตัวชี้วัด!AW35="ร",ตัวชี้วัด!AW35,IF(ตัวชี้วัด!BA35="ร",ตัวชี้วัด!BA35,IF(ตัวชี้วัด!BD35="ร",ตัวชี้วัด!BD35,IF(ตัวชี้วัด!BG35="ร",ตัวชี้วัด!BG35,IF(ตัวชี้วัด!BJ35="ร",ตัวชี้วัด!BJ35,IF(ตัวชี้วัด!BM35="ร",ตัวชี้วัด!BM35,IF(ตัวชี้วัด!BS35="ร",ตัวชี้วัด!BS35,SUM(ตัวชี้วัด!AW35,ตัวชี้วัด!BA35,ตัวชี้วัด!BD35,ตัวชี้วัด!BG35,ตัวชี้วัด!BJ35,ตัวชี้วัด!BM35,ตัวชี้วัด!BS35))))))))</f>
        <v>0</v>
      </c>
      <c r="DD35" s="15">
        <f>IF(ตัวชี้วัด!BV35="ร",ตัวชี้วัด!BV35,IF(ตัวชี้วัด!BY35="ร",ตัวชี้วัด!BY35,IF(ตัวชี้วัด!CB35="ร",ตัวชี้วัด!CB35,IF(ตัวชี้วัด!CE35="ร",ตัวชี้วัด!CE35,IF(ตัวชี้วัด!CI35="ร",ตัวชี้วัด!CI35,IF(ตัวชี้วัด!CL35="ร",ตัวชี้วัด!CL35,IF(ตัวชี้วัด!CO35="ร",ตัวชี้วัด!CO35,SUM(ตัวชี้วัด!BV35,ตัวชี้วัด!BY35,ตัวชี้วัด!CB35,ตัวชี้วัด!CE35,ตัวชี้วัด!CI35,ตัวชี้วัด!CL35,ตัวชี้วัด!CO35))))))))</f>
        <v>0</v>
      </c>
      <c r="DE35" s="15">
        <f>IF(ตัวชี้วัด!CR35="ร",ตัวชี้วัด!CR35,IF(ตัวชี้วัด!CU35="ร",ตัวชี้วัด!CU35,IF(ตัวชี้วัด!DA35="ร",ตัวชี้วัด!DA35,IF(ตัวชี้วัด!DD35="ร",ตัวชี้วัด!DD35,IF(ตัวชี้วัด!DG35="ร",ตัวชี้วัด!DG35,IF(ตัวชี้วัด!DJ35="ร",ตัวชี้วัด!DJ35,IF(ตัวชี้วัด!DM35="ร",ตัวชี้วัด!DM35,SUM(ตัวชี้วัด!CR35,ตัวชี้วัด!CU35,ตัวชี้วัด!DA35,ตัวชี้วัด!DD35,ตัวชี้วัด!DG35,ตัวชี้วัด!DJ35,ตัวชี้วัด!DM35))))))))</f>
        <v>0</v>
      </c>
      <c r="DF35" s="15">
        <f>IF(ตัวชี้วัด!DQ35="ร",ตัวชี้วัด!DQ35,IF(ตัวชี้วัด!DT35="ร",ตัวชี้วัด!DT35,IF(ตัวชี้วัด!DW35="ร",ตัวชี้วัด!DW35,IF(ตัวชี้วัด!DZ35="ร",ตัวชี้วัด!DZ35,SUM(ตัวชี้วัด!DQ35,ตัวชี้วัด!DT35,ตัวชี้วัด!DW35,ตัวชี้วัด!DZ35)))))</f>
        <v>0</v>
      </c>
      <c r="DG35" s="83">
        <f t="shared" si="12"/>
        <v>0</v>
      </c>
      <c r="DH35" s="50"/>
      <c r="DI35" s="15">
        <f>IF(ตัวชี้วัด!D35="/",1,0)</f>
        <v>0</v>
      </c>
      <c r="DJ35" s="15">
        <f>IF(ตัวชี้วัด!G35="/",1,0)</f>
        <v>0</v>
      </c>
      <c r="DK35" s="15">
        <f>IF(ตัวชี้วัด!J35="/",1,0)</f>
        <v>0</v>
      </c>
      <c r="DL35" s="15">
        <f>IF(ตัวชี้วัด!M35="/",1,0)</f>
        <v>0</v>
      </c>
      <c r="DM35" s="15">
        <f>IF(ตัวชี้วัด!P35="/",1,0)</f>
        <v>0</v>
      </c>
      <c r="DN35" s="15">
        <f>IF(ตัวชี้วัด!T35="/",1,0)</f>
        <v>0</v>
      </c>
      <c r="DO35" s="15">
        <f>IF(ตัวชี้วัด!W35="/",1,0)</f>
        <v>0</v>
      </c>
      <c r="DP35" s="15">
        <f>IF(ตัวชี้วัด!Z35="/",1,0)</f>
        <v>0</v>
      </c>
      <c r="DQ35" s="15">
        <f>IF(ตัวชี้วัด!AC35="/",1,0)</f>
        <v>0</v>
      </c>
      <c r="DR35" s="15">
        <f>IF(ตัวชี้วัด!AF35="/",1,0)</f>
        <v>0</v>
      </c>
      <c r="DS35" s="15">
        <f>IF(ตัวชี้วัด!AL35="/",1,0)</f>
        <v>0</v>
      </c>
      <c r="DT35" s="15">
        <f>IF(ตัวชี้วัด!AO35="/",1,0)</f>
        <v>0</v>
      </c>
      <c r="DU35" s="15">
        <f>IF(ตัวชี้วัด!AR35="/",1,0)</f>
        <v>0</v>
      </c>
      <c r="DV35" s="15">
        <f>IF(ตัวชี้วัด!AU35="/",1,0)</f>
        <v>0</v>
      </c>
      <c r="DW35" s="15">
        <f>IF(ตัวชี้วัด!AX35="/",1,0)</f>
        <v>0</v>
      </c>
      <c r="DX35" s="15">
        <f>IF(ตัวชี้วัด!BB35="/",1,0)</f>
        <v>0</v>
      </c>
      <c r="DY35" s="15">
        <f>IF(ตัวชี้วัด!BE35="/",1,0)</f>
        <v>0</v>
      </c>
      <c r="DZ35" s="15">
        <f>IF(ตัวชี้วัด!BH35="/",1,0)</f>
        <v>0</v>
      </c>
      <c r="EA35" s="15">
        <f>IF(ตัวชี้วัด!BK35="/",1,0)</f>
        <v>0</v>
      </c>
      <c r="EB35" s="15">
        <f>IF(ตัวชี้วัด!BN35="/",1,0)</f>
        <v>0</v>
      </c>
      <c r="EC35" s="15">
        <f>IF(ตัวชี้วัด!BT35="/",1,0)</f>
        <v>0</v>
      </c>
      <c r="ED35" s="15">
        <f>IF(ตัวชี้วัด!BW35="/",1,0)</f>
        <v>0</v>
      </c>
      <c r="EE35" s="15">
        <f>IF(ตัวชี้วัด!BZ35="/",1,0)</f>
        <v>0</v>
      </c>
      <c r="EF35" s="15">
        <f>IF(ตัวชี้วัด!CC35="/",1,0)</f>
        <v>0</v>
      </c>
      <c r="EG35" s="15">
        <f>IF(ตัวชี้วัด!CF35="/",1,0)</f>
        <v>0</v>
      </c>
      <c r="EH35" s="15">
        <f>IF(ตัวชี้วัด!CJ35="/",1,0)</f>
        <v>0</v>
      </c>
      <c r="EI35" s="15">
        <f>IF(ตัวชี้วัด!CM35="/",1,0)</f>
        <v>0</v>
      </c>
      <c r="EJ35" s="15">
        <f>IF(ตัวชี้วัด!CP35="/",1,0)</f>
        <v>0</v>
      </c>
      <c r="EK35" s="15">
        <f>IF(ตัวชี้วัด!CS35="/",1,0)</f>
        <v>0</v>
      </c>
      <c r="EL35" s="15">
        <f>IF(ตัวชี้วัด!CV35="/",1,0)</f>
        <v>0</v>
      </c>
      <c r="EM35" s="15">
        <f>IF(ตัวชี้วัด!DB35="/",1,0)</f>
        <v>0</v>
      </c>
      <c r="EN35" s="15">
        <f>IF(ตัวชี้วัด!DE35="/",1,0)</f>
        <v>0</v>
      </c>
      <c r="EO35" s="15">
        <f>IF(ตัวชี้วัด!DH35="/",1,0)</f>
        <v>0</v>
      </c>
      <c r="EP35" s="15">
        <f>IF(ตัวชี้วัด!DK35="/",1,0)</f>
        <v>0</v>
      </c>
      <c r="EQ35" s="15">
        <f>IF(ตัวชี้วัด!DN35="/",1,0)</f>
        <v>0</v>
      </c>
      <c r="ER35" s="15">
        <f>IF(ตัวชี้วัด!DR35="/",1,0)</f>
        <v>0</v>
      </c>
      <c r="ES35" s="15">
        <f>IF(ตัวชี้วัด!DU35="/",1,0)</f>
        <v>0</v>
      </c>
      <c r="ET35" s="15">
        <f>IF(ตัวชี้วัด!DX35="/",1,0)</f>
        <v>0</v>
      </c>
      <c r="EU35" s="15">
        <f>IF(ตัวชี้วัด!EA35="/",1,0)</f>
        <v>0</v>
      </c>
      <c r="EV35" s="83">
        <f t="shared" si="3"/>
        <v>0</v>
      </c>
      <c r="EX35" s="15">
        <v>30</v>
      </c>
      <c r="EY35" s="15">
        <f>IF(คุณลักษณะ!B35&gt;1,2,IF(คุณลักษณะ!B35=1,1,0))</f>
        <v>0</v>
      </c>
      <c r="EZ35" s="15">
        <f>IF(คุณลักษณะ!C35&gt;1,2,IF(คุณลักษณะ!C35=1,1,0))</f>
        <v>0</v>
      </c>
      <c r="FA35" s="15">
        <f>IF(คุณลักษณะ!D35&gt;1,2,IF(คุณลักษณะ!D35=1,1,0))</f>
        <v>0</v>
      </c>
      <c r="FB35" s="15">
        <f>IF(คุณลักษณะ!E35&gt;1,2,IF(คุณลักษณะ!E35=1,1,0))</f>
        <v>0</v>
      </c>
      <c r="FC35" s="83">
        <f t="shared" si="4"/>
        <v>0</v>
      </c>
      <c r="FD35" s="15">
        <f>IF(คุณลักษณะ!G35&gt;1,2,IF(คุณลักษณะ!G35=1,1,0))</f>
        <v>0</v>
      </c>
      <c r="FE35" s="15">
        <f>IF(คุณลักษณะ!H35&gt;1,2,IF(คุณลักษณะ!H35=1,1,0))</f>
        <v>0</v>
      </c>
      <c r="FF35" s="83">
        <f t="shared" si="5"/>
        <v>0</v>
      </c>
      <c r="FG35" s="15">
        <f>IF(คุณลักษณะ!O35&gt;1,2,IF(คุณลักษณะ!O35=1,1,0))</f>
        <v>0</v>
      </c>
      <c r="FH35" s="15">
        <f>IF(คุณลักษณะ!P35&gt;1,2,IF(คุณลักษณะ!P35=1,1,0))</f>
        <v>0</v>
      </c>
      <c r="FI35" s="83">
        <f t="shared" si="6"/>
        <v>0</v>
      </c>
      <c r="FJ35" s="15">
        <f>IF(คุณลักษณะ!S35&gt;1,2,IF(คุณลักษณะ!S35=1,1,0))</f>
        <v>0</v>
      </c>
      <c r="FK35" s="15">
        <f>IF(คุณลักษณะ!T35&gt;1,2,IF(คุณลักษณะ!T35=1,1,0))</f>
        <v>0</v>
      </c>
      <c r="FL35" s="83">
        <f t="shared" si="7"/>
        <v>0</v>
      </c>
      <c r="FM35" s="15">
        <f>IF(คุณลักษณะ!V35&gt;1,2,IF(คุณลักษณะ!V35=1,1,0))</f>
        <v>0</v>
      </c>
      <c r="FN35" s="15">
        <f>IF(คุณลักษณะ!W35&gt;1,2,IF(คุณลักษณะ!W35=1,1,0))</f>
        <v>0</v>
      </c>
      <c r="FO35" s="83">
        <f t="shared" si="8"/>
        <v>0</v>
      </c>
      <c r="FP35" s="15">
        <f>IF(คุณลักษณะ!Y35&gt;1,2,IF(คุณลักษณะ!Y35=1,1,0))</f>
        <v>0</v>
      </c>
      <c r="FQ35" s="15">
        <f>IF(คุณลักษณะ!AC35&gt;1,2,IF(คุณลักษณะ!AC35=1,1,0))</f>
        <v>0</v>
      </c>
      <c r="FR35" s="15">
        <f>IF(คุณลักษณะ!AD35&gt;1,2,IF(คุณลักษณะ!AD35=1,1,0))</f>
        <v>0</v>
      </c>
      <c r="FS35" s="83">
        <f t="shared" si="9"/>
        <v>0</v>
      </c>
      <c r="FT35" s="15">
        <f>IF(คุณลักษณะ!AF35&gt;1,2,IF(คุณลักษณะ!AF35=1,1,0))</f>
        <v>0</v>
      </c>
      <c r="FU35" s="15">
        <f>IF(คุณลักษณะ!AG35&gt;1,2,IF(คุณลักษณะ!AG35=1,1,0))</f>
        <v>0</v>
      </c>
      <c r="FV35" s="83">
        <f t="shared" si="10"/>
        <v>0</v>
      </c>
      <c r="FW35" s="50"/>
      <c r="FX35" s="15">
        <f>IF(คุณลักษณะ!F35&gt;1,2,IF(คุณลักษณะ!F35=1,1,0))</f>
        <v>0</v>
      </c>
      <c r="FY35" s="15">
        <f>IF(คุณลักษณะ!I35&gt;1,2,IF(คุณลักษณะ!I35=1,1,0))</f>
        <v>0</v>
      </c>
      <c r="FZ35" s="15">
        <f>IF(คุณลักษณะ!N35&gt;1,2,IF(คุณลักษณะ!N35=1,1,0))</f>
        <v>0</v>
      </c>
      <c r="GA35" s="15">
        <f>IF(คุณลักษณะ!Q35&gt;1,2,IF(คุณลักษณะ!Q35=1,1,0))</f>
        <v>0</v>
      </c>
      <c r="GB35" s="15">
        <f>IF(คุณลักษณะ!U35&gt;1,2,IF(คุณลักษณะ!U35=1,1,0))</f>
        <v>0</v>
      </c>
      <c r="GC35" s="15">
        <f>IF(คุณลักษณะ!X35&gt;1,2,IF(คุณลักษณะ!X35=1,1,0))</f>
        <v>0</v>
      </c>
      <c r="GD35" s="15">
        <f>IF(คุณลักษณะ!AE35&gt;1,2,IF(คุณลักษณะ!AE35=1,1,0))</f>
        <v>0</v>
      </c>
      <c r="GE35" s="15">
        <f>IF(คุณลักษณะ!AH35&gt;1,2,IF(คุณลักษณะ!AH35=1,1,0))</f>
        <v>0</v>
      </c>
      <c r="GF35" s="87">
        <f t="shared" si="13"/>
        <v>0</v>
      </c>
      <c r="GG35" s="85">
        <f>IF(คุณลักษณะ!F35=0,0,IF(คุณลักษณะ!I35=0,0,IF(คุณลักษณะ!N35=0,0,IF(คุณลักษณะ!Q35=0,0,IF(คุณลักษณะ!U35=0,0,IF(คุณลักษณะ!X35=0,0,IF(คุณลักษณะ!AE35=0,0,IF(คุณลักษณะ!AH35=0,0,GF35))))))))</f>
        <v>0</v>
      </c>
      <c r="GI35" s="2">
        <v>30</v>
      </c>
      <c r="GJ35" s="21">
        <f>IF(เวลาเรียน!C35="",0,1)</f>
        <v>0</v>
      </c>
      <c r="GK35" s="446">
        <f>IF(ผลการเรียน!$BC34=$GK$5,1,0)</f>
        <v>0</v>
      </c>
      <c r="GL35" s="446">
        <f>IF(ผลการเรียน!$BC34=$GL$5,1,0)</f>
        <v>0</v>
      </c>
      <c r="GM35" s="446">
        <f>IF(ผลการเรียน!$BC34=$GM$5,1,0)</f>
        <v>0</v>
      </c>
      <c r="GN35" s="446">
        <f>IF(ผลการเรียน!$BC34=$GN$5,1,0)</f>
        <v>0</v>
      </c>
      <c r="GO35" s="446">
        <f>IF(ผลการเรียน!$BC34=$GO$5,1,0)</f>
        <v>0</v>
      </c>
      <c r="GP35" s="446">
        <f>IF(ผลการเรียน!$BC34=$GP$5,1,0)</f>
        <v>0</v>
      </c>
      <c r="GQ35" s="446">
        <f>IF(ผลการเรียน!$BC34=$GQ$5,1,0)</f>
        <v>0</v>
      </c>
      <c r="GR35" s="446">
        <f>IF(ผลการเรียน!$BC34=$GR$5,1,0)</f>
        <v>0</v>
      </c>
      <c r="GS35" s="446">
        <f>IF(ผลการเรียน!$BC34=$GS$5,1,0)</f>
        <v>0</v>
      </c>
      <c r="GT35" s="446">
        <f>IF(ผลการเรียน!$BC34=$GT$5,1,0)</f>
        <v>0</v>
      </c>
      <c r="GU35" s="446">
        <f ca="1">IF(ผลการเรียน!$BS34=ลับ!$GU$5,1,0)</f>
        <v>0</v>
      </c>
      <c r="GV35" s="446">
        <f ca="1">IF(ผลการเรียน!$BS34=ลับ!$GV$5,1,0)</f>
        <v>0</v>
      </c>
      <c r="GW35" s="446">
        <f ca="1">IF(ผลการเรียน!$BS34=ลับ!$GW$5,1,0)</f>
        <v>0</v>
      </c>
      <c r="GX35" s="446">
        <f ca="1">IF(ผลการเรียน!$BS34=ลับ!$GX$5,1,0)</f>
        <v>0</v>
      </c>
      <c r="GY35" s="446">
        <f ca="1">IF(ผลการเรียน!$BJ34=ลับ!$GY$5,1,0)</f>
        <v>0</v>
      </c>
      <c r="GZ35" s="446">
        <f ca="1">IF(ผลการเรียน!$BJ34=ลับ!$GZ$5,1,0)</f>
        <v>0</v>
      </c>
      <c r="HA35" s="446">
        <f ca="1">IF(ผลการเรียน!$BJ34=ลับ!$HA$5,1,0)</f>
        <v>0</v>
      </c>
      <c r="HB35" s="446">
        <f ca="1">IF(ผลการเรียน!$BJ34=ลับ!$HB$5,1,0)</f>
        <v>0</v>
      </c>
      <c r="HC35" s="21">
        <f>IF(สรุปคะแนน!$Q35=3,1,0)</f>
        <v>0</v>
      </c>
      <c r="HD35" s="21">
        <f>IF(สรุปคะแนน!$Q35=2,1,0)</f>
        <v>0</v>
      </c>
      <c r="HE35" s="21">
        <f>IF(สรุปคะแนน!$Q35=1,1,0)</f>
        <v>0</v>
      </c>
      <c r="HF35" s="21">
        <f>IF(สรุปคะแนน!$Q35=0,1,0)</f>
        <v>1</v>
      </c>
      <c r="HG35" s="50"/>
      <c r="HH35" s="50"/>
      <c r="HI35" s="50"/>
      <c r="HJ35" s="50"/>
      <c r="HK35" s="50"/>
      <c r="HL35" s="50"/>
      <c r="HM35" s="50"/>
      <c r="HN35" s="50"/>
    </row>
    <row r="36" spans="1:222" ht="21">
      <c r="A36" s="28">
        <v>31</v>
      </c>
      <c r="B36" s="63">
        <f>IF(ลับ!B$3=0,0,IF(เวลาเรียน!G36="/",ลับ!B$3,0))</f>
        <v>0</v>
      </c>
      <c r="C36" s="63">
        <f>IF(ลับ!C$3=0,0,IF(เวลาเรียน!H36="/",ลับ!C$3,0))</f>
        <v>0</v>
      </c>
      <c r="D36" s="63">
        <f>IF(ลับ!D$3=0,0,IF(เวลาเรียน!I36="/",ลับ!D$3,0))</f>
        <v>0</v>
      </c>
      <c r="E36" s="63">
        <f>IF(ลับ!E$3=0,0,IF(เวลาเรียน!J36="/",ลับ!E$3,0))</f>
        <v>0</v>
      </c>
      <c r="F36" s="63">
        <f>IF(ลับ!F$3=0,0,IF(เวลาเรียน!K36="/",ลับ!F$3,0))</f>
        <v>0</v>
      </c>
      <c r="G36" s="63">
        <f>IF(ลับ!G$3=0,0,IF(เวลาเรียน!L36="/",ลับ!G$3,0))</f>
        <v>0</v>
      </c>
      <c r="H36" s="63">
        <f>IF(ลับ!H$3=0,0,IF(เวลาเรียน!M36="/",ลับ!H$3,0))</f>
        <v>0</v>
      </c>
      <c r="I36" s="63">
        <f>IF(ลับ!I$3=0,0,IF(เวลาเรียน!N36="/",ลับ!I$3,0))</f>
        <v>0</v>
      </c>
      <c r="J36" s="63">
        <f>IF(ลับ!J$3=0,0,IF(เวลาเรียน!O36="/",ลับ!J$3,0))</f>
        <v>0</v>
      </c>
      <c r="K36" s="63">
        <f>IF(ลับ!K$3=0,0,IF(เวลาเรียน!P36="/",ลับ!K$3,0))</f>
        <v>0</v>
      </c>
      <c r="L36" s="63">
        <f>IF(ลับ!L$3=0,0,IF(เวลาเรียน!Q36="/",ลับ!L$3,0))</f>
        <v>0</v>
      </c>
      <c r="M36" s="63">
        <f>IF(ลับ!M$3=0,0,IF(เวลาเรียน!R36="/",ลับ!M$3,0))</f>
        <v>0</v>
      </c>
      <c r="N36" s="63">
        <f>IF(ลับ!N$3=0,0,IF(เวลาเรียน!S36="/",ลับ!N$3,0))</f>
        <v>0</v>
      </c>
      <c r="O36" s="63">
        <f>IF(ลับ!O$3=0,0,IF(เวลาเรียน!T36="/",ลับ!O$3,0))</f>
        <v>0</v>
      </c>
      <c r="P36" s="63">
        <f>IF(ลับ!P$3=0,0,IF(เวลาเรียน!U36="/",ลับ!P$3,0))</f>
        <v>0</v>
      </c>
      <c r="Q36" s="63">
        <f>IF(ลับ!Q$3=0,0,IF(เวลาเรียน!V36="/",ลับ!Q$3,0))</f>
        <v>0</v>
      </c>
      <c r="R36" s="63">
        <f>IF(ลับ!R$3=0,0,IF(เวลาเรียน!W36="/",ลับ!R$3,0))</f>
        <v>0</v>
      </c>
      <c r="S36" s="63">
        <f>IF(ลับ!S$3=0,0,IF(เวลาเรียน!X36="/",ลับ!S$3,0))</f>
        <v>0</v>
      </c>
      <c r="T36" s="63">
        <f>IF(ลับ!T$3=0,0,IF(เวลาเรียน!Y36="/",ลับ!T$3,0))</f>
        <v>0</v>
      </c>
      <c r="U36" s="63">
        <f>IF(ลับ!U$3=0,0,IF(เวลาเรียน!Z36="/",ลับ!U$3,0))</f>
        <v>0</v>
      </c>
      <c r="V36" s="63">
        <f>IF(ลับ!V$3=0,0,IF(เวลาเรียน!AA36="/",ลับ!V$3,0))</f>
        <v>0</v>
      </c>
      <c r="W36" s="63">
        <f>IF(ลับ!W$3=0,0,IF(เวลาเรียน!AB36="/",ลับ!W$3,0))</f>
        <v>0</v>
      </c>
      <c r="X36" s="63">
        <f>IF(ลับ!X$3=0,0,IF(เวลาเรียน!AC36="/",ลับ!X$3,0))</f>
        <v>0</v>
      </c>
      <c r="Y36" s="63">
        <f>IF(ลับ!Y$3=0,0,IF(เวลาเรียน!AD36="/",ลับ!Y$3,0))</f>
        <v>0</v>
      </c>
      <c r="Z36" s="724">
        <f>IF(ลับ!Z$3=0,0,IF(เวลาเรียน!AE36="/",ลับ!Z$3,0))</f>
        <v>0</v>
      </c>
      <c r="AA36" s="63">
        <f>IF(ลับ!AA$3=0,0,IF(เวลาเรียน!AH36="/",ลับ!AA$3,0))</f>
        <v>0</v>
      </c>
      <c r="AB36" s="63">
        <f>IF(ลับ!AB$3=0,0,IF(เวลาเรียน!AI36="/",ลับ!AB$3,0))</f>
        <v>0</v>
      </c>
      <c r="AC36" s="63">
        <f>IF(ลับ!AC$3=0,0,IF(เวลาเรียน!AJ36="/",ลับ!AC$3,0))</f>
        <v>0</v>
      </c>
      <c r="AD36" s="63">
        <f>IF(ลับ!AD$3=0,0,IF(เวลาเรียน!AK36="/",ลับ!AD$3,0))</f>
        <v>0</v>
      </c>
      <c r="AE36" s="63">
        <f>IF(ลับ!AE$3=0,0,IF(เวลาเรียน!AL36="/",ลับ!AE$3,0))</f>
        <v>0</v>
      </c>
      <c r="AF36" s="63">
        <f>IF(ลับ!AF$3=0,0,IF(เวลาเรียน!AM36="/",ลับ!AF$3,0))</f>
        <v>0</v>
      </c>
      <c r="AG36" s="63">
        <f>IF(ลับ!AG$3=0,0,IF(เวลาเรียน!AN36="/",ลับ!AG$3,0))</f>
        <v>0</v>
      </c>
      <c r="AH36" s="63">
        <f>IF(ลับ!AH$3=0,0,IF(เวลาเรียน!AO36="/",ลับ!AH$3,0))</f>
        <v>0</v>
      </c>
      <c r="AI36" s="63">
        <f>IF(ลับ!AI$3=0,0,IF(เวลาเรียน!AP36="/",ลับ!AI$3,0))</f>
        <v>0</v>
      </c>
      <c r="AJ36" s="63">
        <f>IF(ลับ!AJ$3=0,0,IF(เวลาเรียน!AQ36="/",ลับ!AJ$3,0))</f>
        <v>0</v>
      </c>
      <c r="AK36" s="63">
        <f>IF(ลับ!AK$3=0,0,IF(เวลาเรียน!AR36="/",ลับ!AK$3,0))</f>
        <v>0</v>
      </c>
      <c r="AL36" s="63">
        <f>IF(ลับ!AL$3=0,0,IF(เวลาเรียน!AS36="/",ลับ!AL$3,0))</f>
        <v>0</v>
      </c>
      <c r="AM36" s="63">
        <f>IF(ลับ!AM$3=0,0,IF(เวลาเรียน!AT36="/",ลับ!AM$3,0))</f>
        <v>0</v>
      </c>
      <c r="AN36" s="63">
        <f>IF(ลับ!AN$3=0,0,IF(เวลาเรียน!AU36="/",ลับ!AN$3,0))</f>
        <v>0</v>
      </c>
      <c r="AO36" s="63">
        <f>IF(ลับ!AO$3=0,0,IF(เวลาเรียน!AV36="/",ลับ!AO$3,0))</f>
        <v>0</v>
      </c>
      <c r="AP36" s="63">
        <f>IF(ลับ!AP$3=0,0,IF(เวลาเรียน!AW36="/",ลับ!AP$3,0))</f>
        <v>0</v>
      </c>
      <c r="AQ36" s="63">
        <f>IF(ลับ!AQ$3=0,0,IF(เวลาเรียน!AX36="/",ลับ!AQ$3,0))</f>
        <v>0</v>
      </c>
      <c r="AR36" s="63">
        <f>IF(ลับ!AR$3=0,0,IF(เวลาเรียน!AY36="/",ลับ!AR$3,0))</f>
        <v>0</v>
      </c>
      <c r="AS36" s="63">
        <f>IF(ลับ!AS$3=0,0,IF(เวลาเรียน!AZ36="/",ลับ!AS$3,0))</f>
        <v>0</v>
      </c>
      <c r="AT36" s="63">
        <f>IF(ลับ!AT$3=0,0,IF(เวลาเรียน!BA36="/",ลับ!AT$3,0))</f>
        <v>0</v>
      </c>
      <c r="AU36" s="63">
        <f>IF(ลับ!AU$3=0,0,IF(เวลาเรียน!BB36="/",ลับ!AU$3,0))</f>
        <v>0</v>
      </c>
      <c r="AV36" s="63">
        <f>IF(ลับ!AV$3=0,0,IF(เวลาเรียน!BC36="/",ลับ!AV$3,0))</f>
        <v>0</v>
      </c>
      <c r="AW36" s="63">
        <f>IF(ลับ!AW$3=0,0,IF(เวลาเรียน!BD36="/",ลับ!AW$3,0))</f>
        <v>0</v>
      </c>
      <c r="AX36" s="63">
        <f>IF(ลับ!AX$3=0,0,IF(เวลาเรียน!BE36="/",ลับ!AX$3,0))</f>
        <v>0</v>
      </c>
      <c r="AY36" s="63">
        <f>IF(ลับ!AY$3=0,0,IF(เวลาเรียน!BF36="/",ลับ!AY$3,0))</f>
        <v>0</v>
      </c>
      <c r="AZ36" s="63">
        <f>IF(ลับ!AZ$3=0,0,IF(เวลาเรียน!BG36="/",ลับ!AZ$3,0))</f>
        <v>0</v>
      </c>
      <c r="BA36" s="63">
        <f>IF(ลับ!BA$3=0,0,IF(เวลาเรียน!BH36="/",ลับ!BA$3,0))</f>
        <v>0</v>
      </c>
      <c r="BB36" s="63">
        <f>IF(ลับ!BB$3=0,0,IF(เวลาเรียน!BI36="/",ลับ!BB$3,0))</f>
        <v>0</v>
      </c>
      <c r="BC36" s="63">
        <f>IF(ลับ!BC$3=0,0,IF(เวลาเรียน!BJ36="/",ลับ!BC$3,0))</f>
        <v>0</v>
      </c>
      <c r="BD36" s="63">
        <f>IF(ลับ!BD$3=0,0,IF(เวลาเรียน!BK36="/",ลับ!BD$3,0))</f>
        <v>0</v>
      </c>
      <c r="BE36" s="63">
        <f>IF(ลับ!BE$3=0,0,IF(เวลาเรียน!BL36="/",ลับ!BE$3,0))</f>
        <v>0</v>
      </c>
      <c r="BF36" s="63">
        <f>IF(ลับ!BF$3=0,0,IF(เวลาเรียน!BM36="/",ลับ!BF$3,0))</f>
        <v>0</v>
      </c>
      <c r="BG36" s="63">
        <f>IF(ลับ!BG$3=0,0,IF(เวลาเรียน!BN36="/",ลับ!BG$3,0))</f>
        <v>0</v>
      </c>
      <c r="BH36" s="63">
        <f>IF(ลับ!BH$3=0,0,IF(เวลาเรียน!BO36="/",ลับ!BH$3,0))</f>
        <v>0</v>
      </c>
      <c r="BI36" s="63">
        <f>IF(ลับ!BI$3=0,0,IF(เวลาเรียน!BP36="/",ลับ!BI$3,0))</f>
        <v>0</v>
      </c>
      <c r="BJ36" s="63">
        <f>IF(ลับ!BJ$3=0,0,IF(เวลาเรียน!BQ36="/",ลับ!BJ$3,0))</f>
        <v>0</v>
      </c>
      <c r="BK36" s="63">
        <f>IF(ลับ!BK$3=0,0,IF(เวลาเรียน!BR36="/",ลับ!BK$3,0))</f>
        <v>0</v>
      </c>
      <c r="BL36" s="63">
        <f>IF(ลับ!BL$3=0,0,IF(เวลาเรียน!BS36="/",ลับ!BL$3,0))</f>
        <v>0</v>
      </c>
      <c r="BM36" s="63">
        <f>IF(ลับ!BM$3=0,0,IF(เวลาเรียน!BT36="/",ลับ!BM$3,0))</f>
        <v>0</v>
      </c>
      <c r="BN36" s="63">
        <f>IF(ลับ!BN$3=0,0,IF(เวลาเรียน!BU36="/",ลับ!BN$3,0))</f>
        <v>0</v>
      </c>
      <c r="BO36" s="63">
        <f>IF(ลับ!BO$3=0,0,IF(เวลาเรียน!BV36="/",ลับ!BO$3,0))</f>
        <v>0</v>
      </c>
      <c r="BP36" s="63">
        <f>IF(ลับ!BP$3=0,0,IF(เวลาเรียน!BW36="/",ลับ!BP$3,0))</f>
        <v>0</v>
      </c>
      <c r="BQ36" s="63">
        <f>IF(ลับ!BQ$3=0,0,IF(เวลาเรียน!BX36="/",ลับ!BQ$3,0))</f>
        <v>0</v>
      </c>
      <c r="BR36" s="63">
        <f>IF(ลับ!BR$3=0,0,IF(เวลาเรียน!BY36="/",ลับ!BR$3,0))</f>
        <v>0</v>
      </c>
      <c r="BS36" s="724">
        <f>IF(ลับ!BS$3=0,0,IF(เวลาเรียน!BZ36="/",ลับ!BS$3,0))</f>
        <v>0</v>
      </c>
      <c r="BT36" s="63">
        <f>IF(ลับ!BT$3=0,0,IF(เวลาเรียน!CB36="/",ลับ!BT$3,0))</f>
        <v>0</v>
      </c>
      <c r="BU36" s="63">
        <f>IF(ลับ!BU$3=0,0,IF(เวลาเรียน!CC36="/",ลับ!BU$3,0))</f>
        <v>0</v>
      </c>
      <c r="BV36" s="63">
        <f>IF(ลับ!BV$3=0,0,IF(เวลาเรียน!CD36="/",ลับ!BV$3,0))</f>
        <v>0</v>
      </c>
      <c r="BW36" s="63">
        <f>IF(ลับ!BW$3=0,0,IF(เวลาเรียน!CE36="/",ลับ!BW$3,0))</f>
        <v>0</v>
      </c>
      <c r="BX36" s="63">
        <f>IF(ลับ!BX$3=0,0,IF(เวลาเรียน!CF36="/",ลับ!BX$3,0))</f>
        <v>0</v>
      </c>
      <c r="BY36" s="63">
        <f>IF(ลับ!BY$3=0,0,IF(เวลาเรียน!CG36="/",ลับ!BY$3,0))</f>
        <v>0</v>
      </c>
      <c r="BZ36" s="63">
        <f>IF(ลับ!BZ$3=0,0,IF(เวลาเรียน!CH36="/",ลับ!BZ$3,0))</f>
        <v>0</v>
      </c>
      <c r="CA36" s="63">
        <f>IF(ลับ!CA$3=0,0,IF(เวลาเรียน!CI36="/",ลับ!CA$3,0))</f>
        <v>0</v>
      </c>
      <c r="CB36" s="63">
        <f>IF(ลับ!CB$3=0,0,IF(เวลาเรียน!CJ36="/",ลับ!CB$3,0))</f>
        <v>0</v>
      </c>
      <c r="CC36" s="63">
        <f>IF(ลับ!CC$3=0,0,IF(เวลาเรียน!CK36="/",ลับ!CC$3,0))</f>
        <v>0</v>
      </c>
      <c r="CD36" s="63">
        <f>IF(ลับ!CD$3=0,0,IF(เวลาเรียน!CL36="/",ลับ!CD$3,0))</f>
        <v>0</v>
      </c>
      <c r="CE36" s="63">
        <f>IF(ลับ!CE$3=0,0,IF(เวลาเรียน!CM36="/",ลับ!CE$3,0))</f>
        <v>0</v>
      </c>
      <c r="CF36" s="63">
        <f>IF(ลับ!CF$3=0,0,IF(เวลาเรียน!CN36="/",ลับ!CF$3,0))</f>
        <v>0</v>
      </c>
      <c r="CG36" s="63">
        <f>IF(ลับ!CG$3=0,0,IF(เวลาเรียน!CO36="/",ลับ!CG$3,0))</f>
        <v>0</v>
      </c>
      <c r="CH36" s="63">
        <f>IF(ลับ!CH$3=0,0,IF(เวลาเรียน!CP36="/",ลับ!CH$3,0))</f>
        <v>0</v>
      </c>
      <c r="CI36" s="63">
        <f>IF(ลับ!CI$3=0,0,IF(เวลาเรียน!CQ36="/",ลับ!CI$3,0))</f>
        <v>0</v>
      </c>
      <c r="CJ36" s="63">
        <f>IF(ลับ!CJ$3=0,0,IF(เวลาเรียน!CR36="/",ลับ!CJ$3,0))</f>
        <v>0</v>
      </c>
      <c r="CK36" s="63">
        <f>IF(ลับ!CK$3=0,0,IF(เวลาเรียน!CS36="/",ลับ!CK$3,0))</f>
        <v>0</v>
      </c>
      <c r="CL36" s="63">
        <f>IF(ลับ!CL$3=0,0,IF(เวลาเรียน!CT36="/",ลับ!CL$3,0))</f>
        <v>0</v>
      </c>
      <c r="CM36" s="63">
        <f>IF(ลับ!CM$3=0,0,IF(เวลาเรียน!CU36="/",ลับ!CM$3,0))</f>
        <v>0</v>
      </c>
      <c r="CN36" s="63">
        <f>IF(ลับ!CN$3=0,0,IF(เวลาเรียน!CV36="/",ลับ!CN$3,0))</f>
        <v>0</v>
      </c>
      <c r="CO36" s="63">
        <f>IF(ลับ!CO$3=0,0,IF(เวลาเรียน!CW36="/",ลับ!CO$3,0))</f>
        <v>0</v>
      </c>
      <c r="CP36" s="63">
        <f>IF(ลับ!CP$3=0,0,IF(เวลาเรียน!CX36="/",ลับ!CP$3,0))</f>
        <v>0</v>
      </c>
      <c r="CQ36" s="63">
        <f>IF(ลับ!CQ$3=0,0,IF(เวลาเรียน!CY36="/",ลับ!CQ$3,0))</f>
        <v>0</v>
      </c>
      <c r="CR36" s="63">
        <f>IF(ลับ!CR$3=0,0,IF(เวลาเรียน!CZ36="/",ลับ!CR$3,0))</f>
        <v>0</v>
      </c>
      <c r="CS36" s="63">
        <f>IF(ลับ!CS$3=0,0,IF(เวลาเรียน!DA36="/",ลับ!CS$3,0))</f>
        <v>0</v>
      </c>
      <c r="CT36" s="63">
        <f>IF(ลับ!CT$3=0,0,IF(เวลาเรียน!DB36="/",ลับ!CT$3,0))</f>
        <v>0</v>
      </c>
      <c r="CU36" s="63">
        <f>IF(ลับ!CU$3=0,0,IF(เวลาเรียน!DC36="/",ลับ!CU$3,0))</f>
        <v>0</v>
      </c>
      <c r="CV36" s="63">
        <f>IF(ลับ!CV$3=0,0,IF(เวลาเรียน!DD36="/",ลับ!CV$3,0))</f>
        <v>0</v>
      </c>
      <c r="CW36" s="64">
        <f>IF(ลับ!CW$3=0,0,IF(เวลาเรียน!DE36="/",ลับ!CW$3,0))</f>
        <v>0</v>
      </c>
      <c r="CX36" s="84">
        <f t="shared" si="11"/>
        <v>0</v>
      </c>
      <c r="CZ36" s="15">
        <v>31</v>
      </c>
      <c r="DA36" s="15">
        <f>IF(ตัวชี้วัด!C36="ร",ตัวชี้วัด!C36,IF(ตัวชี้วัด!F36="ร",ตัวชี้วัด!F36,IF(ตัวชี้วัด!I36="ร",ตัวชี้วัด!I36,IF(ตัวชี้วัด!L36="ร",ตัวชี้วัด!L36,IF(ตัวชี้วัด!O36="ร",ตัวชี้วัด!O36,IF(ตัวชี้วัด!S36="ร",ตัวชี้วัด!S36,IF(ตัวชี้วัด!V36="ร",ตัวชี้วัด!V36,SUM(ตัวชี้วัด!C36,ตัวชี้วัด!F36,ตัวชี้วัด!I36,ตัวชี้วัด!L36,ตัวชี้วัด!O36,ตัวชี้วัด!S36,ตัวชี้วัด!V36))))))))</f>
        <v>0</v>
      </c>
      <c r="DB36" s="15">
        <f>IF(ตัวชี้วัด!Y36="ร",ตัวชี้วัด!Y36,IF(ตัวชี้วัด!AB36="ร",ตัวชี้วัด!AB36,IF(ตัวชี้วัด!AE36="ร",ตัวชี้วัด!AE36,IF(ตัวชี้วัด!AK36="ร",ตัวชี้วัด!AK36,IF(ตัวชี้วัด!AN36="ร",ตัวชี้วัด!AN36,IF(ตัวชี้วัด!AQ36="ร",ตัวชี้วัด!AQ36,IF(ตัวชี้วัด!AT36="ร",ตัวชี้วัด!AT36,SUM(ตัวชี้วัด!Y36,ตัวชี้วัด!AB36,ตัวชี้วัด!AE36,ตัวชี้วัด!AK36,ตัวชี้วัด!AN36,ตัวชี้วัด!AQ36,ตัวชี้วัด!AT36))))))))</f>
        <v>0</v>
      </c>
      <c r="DC36" s="15">
        <f>IF(ตัวชี้วัด!AW36="ร",ตัวชี้วัด!AW36,IF(ตัวชี้วัด!BA36="ร",ตัวชี้วัด!BA36,IF(ตัวชี้วัด!BD36="ร",ตัวชี้วัด!BD36,IF(ตัวชี้วัด!BG36="ร",ตัวชี้วัด!BG36,IF(ตัวชี้วัด!BJ36="ร",ตัวชี้วัด!BJ36,IF(ตัวชี้วัด!BM36="ร",ตัวชี้วัด!BM36,IF(ตัวชี้วัด!BS36="ร",ตัวชี้วัด!BS36,SUM(ตัวชี้วัด!AW36,ตัวชี้วัด!BA36,ตัวชี้วัด!BD36,ตัวชี้วัด!BG36,ตัวชี้วัด!BJ36,ตัวชี้วัด!BM36,ตัวชี้วัด!BS36))))))))</f>
        <v>0</v>
      </c>
      <c r="DD36" s="15">
        <f>IF(ตัวชี้วัด!BV36="ร",ตัวชี้วัด!BV36,IF(ตัวชี้วัด!BY36="ร",ตัวชี้วัด!BY36,IF(ตัวชี้วัด!CB36="ร",ตัวชี้วัด!CB36,IF(ตัวชี้วัด!CE36="ร",ตัวชี้วัด!CE36,IF(ตัวชี้วัด!CI36="ร",ตัวชี้วัด!CI36,IF(ตัวชี้วัด!CL36="ร",ตัวชี้วัด!CL36,IF(ตัวชี้วัด!CO36="ร",ตัวชี้วัด!CO36,SUM(ตัวชี้วัด!BV36,ตัวชี้วัด!BY36,ตัวชี้วัด!CB36,ตัวชี้วัด!CE36,ตัวชี้วัด!CI36,ตัวชี้วัด!CL36,ตัวชี้วัด!CO36))))))))</f>
        <v>0</v>
      </c>
      <c r="DE36" s="15">
        <f>IF(ตัวชี้วัด!CR36="ร",ตัวชี้วัด!CR36,IF(ตัวชี้วัด!CU36="ร",ตัวชี้วัด!CU36,IF(ตัวชี้วัด!DA36="ร",ตัวชี้วัด!DA36,IF(ตัวชี้วัด!DD36="ร",ตัวชี้วัด!DD36,IF(ตัวชี้วัด!DG36="ร",ตัวชี้วัด!DG36,IF(ตัวชี้วัด!DJ36="ร",ตัวชี้วัด!DJ36,IF(ตัวชี้วัด!DM36="ร",ตัวชี้วัด!DM36,SUM(ตัวชี้วัด!CR36,ตัวชี้วัด!CU36,ตัวชี้วัด!DA36,ตัวชี้วัด!DD36,ตัวชี้วัด!DG36,ตัวชี้วัด!DJ36,ตัวชี้วัด!DM36))))))))</f>
        <v>0</v>
      </c>
      <c r="DF36" s="15">
        <f>IF(ตัวชี้วัด!DQ36="ร",ตัวชี้วัด!DQ36,IF(ตัวชี้วัด!DT36="ร",ตัวชี้วัด!DT36,IF(ตัวชี้วัด!DW36="ร",ตัวชี้วัด!DW36,IF(ตัวชี้วัด!DZ36="ร",ตัวชี้วัด!DZ36,SUM(ตัวชี้วัด!DQ36,ตัวชี้วัด!DT36,ตัวชี้วัด!DW36,ตัวชี้วัด!DZ36)))))</f>
        <v>0</v>
      </c>
      <c r="DG36" s="83">
        <f t="shared" si="12"/>
        <v>0</v>
      </c>
      <c r="DH36" s="50"/>
      <c r="DI36" s="15">
        <f>IF(ตัวชี้วัด!D36="/",1,0)</f>
        <v>0</v>
      </c>
      <c r="DJ36" s="15">
        <f>IF(ตัวชี้วัด!G36="/",1,0)</f>
        <v>0</v>
      </c>
      <c r="DK36" s="15">
        <f>IF(ตัวชี้วัด!J36="/",1,0)</f>
        <v>0</v>
      </c>
      <c r="DL36" s="15">
        <f>IF(ตัวชี้วัด!M36="/",1,0)</f>
        <v>0</v>
      </c>
      <c r="DM36" s="15">
        <f>IF(ตัวชี้วัด!P36="/",1,0)</f>
        <v>0</v>
      </c>
      <c r="DN36" s="15">
        <f>IF(ตัวชี้วัด!T36="/",1,0)</f>
        <v>0</v>
      </c>
      <c r="DO36" s="15">
        <f>IF(ตัวชี้วัด!W36="/",1,0)</f>
        <v>0</v>
      </c>
      <c r="DP36" s="15">
        <f>IF(ตัวชี้วัด!Z36="/",1,0)</f>
        <v>0</v>
      </c>
      <c r="DQ36" s="15">
        <f>IF(ตัวชี้วัด!AC36="/",1,0)</f>
        <v>0</v>
      </c>
      <c r="DR36" s="15">
        <f>IF(ตัวชี้วัด!AF36="/",1,0)</f>
        <v>0</v>
      </c>
      <c r="DS36" s="15">
        <f>IF(ตัวชี้วัด!AL36="/",1,0)</f>
        <v>0</v>
      </c>
      <c r="DT36" s="15">
        <f>IF(ตัวชี้วัด!AO36="/",1,0)</f>
        <v>0</v>
      </c>
      <c r="DU36" s="15">
        <f>IF(ตัวชี้วัด!AR36="/",1,0)</f>
        <v>0</v>
      </c>
      <c r="DV36" s="15">
        <f>IF(ตัวชี้วัด!AU36="/",1,0)</f>
        <v>0</v>
      </c>
      <c r="DW36" s="15">
        <f>IF(ตัวชี้วัด!AX36="/",1,0)</f>
        <v>0</v>
      </c>
      <c r="DX36" s="15">
        <f>IF(ตัวชี้วัด!BB36="/",1,0)</f>
        <v>0</v>
      </c>
      <c r="DY36" s="15">
        <f>IF(ตัวชี้วัด!BE36="/",1,0)</f>
        <v>0</v>
      </c>
      <c r="DZ36" s="15">
        <f>IF(ตัวชี้วัด!BH36="/",1,0)</f>
        <v>0</v>
      </c>
      <c r="EA36" s="15">
        <f>IF(ตัวชี้วัด!BK36="/",1,0)</f>
        <v>0</v>
      </c>
      <c r="EB36" s="15">
        <f>IF(ตัวชี้วัด!BN36="/",1,0)</f>
        <v>0</v>
      </c>
      <c r="EC36" s="15">
        <f>IF(ตัวชี้วัด!BT36="/",1,0)</f>
        <v>0</v>
      </c>
      <c r="ED36" s="15">
        <f>IF(ตัวชี้วัด!BW36="/",1,0)</f>
        <v>0</v>
      </c>
      <c r="EE36" s="15">
        <f>IF(ตัวชี้วัด!BZ36="/",1,0)</f>
        <v>0</v>
      </c>
      <c r="EF36" s="15">
        <f>IF(ตัวชี้วัด!CC36="/",1,0)</f>
        <v>0</v>
      </c>
      <c r="EG36" s="15">
        <f>IF(ตัวชี้วัด!CF36="/",1,0)</f>
        <v>0</v>
      </c>
      <c r="EH36" s="15">
        <f>IF(ตัวชี้วัด!CJ36="/",1,0)</f>
        <v>0</v>
      </c>
      <c r="EI36" s="15">
        <f>IF(ตัวชี้วัด!CM36="/",1,0)</f>
        <v>0</v>
      </c>
      <c r="EJ36" s="15">
        <f>IF(ตัวชี้วัด!CP36="/",1,0)</f>
        <v>0</v>
      </c>
      <c r="EK36" s="15">
        <f>IF(ตัวชี้วัด!CS36="/",1,0)</f>
        <v>0</v>
      </c>
      <c r="EL36" s="15">
        <f>IF(ตัวชี้วัด!CV36="/",1,0)</f>
        <v>0</v>
      </c>
      <c r="EM36" s="15">
        <f>IF(ตัวชี้วัด!DB36="/",1,0)</f>
        <v>0</v>
      </c>
      <c r="EN36" s="15">
        <f>IF(ตัวชี้วัด!DE36="/",1,0)</f>
        <v>0</v>
      </c>
      <c r="EO36" s="15">
        <f>IF(ตัวชี้วัด!DH36="/",1,0)</f>
        <v>0</v>
      </c>
      <c r="EP36" s="15">
        <f>IF(ตัวชี้วัด!DK36="/",1,0)</f>
        <v>0</v>
      </c>
      <c r="EQ36" s="15">
        <f>IF(ตัวชี้วัด!DN36="/",1,0)</f>
        <v>0</v>
      </c>
      <c r="ER36" s="15">
        <f>IF(ตัวชี้วัด!DR36="/",1,0)</f>
        <v>0</v>
      </c>
      <c r="ES36" s="15">
        <f>IF(ตัวชี้วัด!DU36="/",1,0)</f>
        <v>0</v>
      </c>
      <c r="ET36" s="15">
        <f>IF(ตัวชี้วัด!DX36="/",1,0)</f>
        <v>0</v>
      </c>
      <c r="EU36" s="15">
        <f>IF(ตัวชี้วัด!EA36="/",1,0)</f>
        <v>0</v>
      </c>
      <c r="EV36" s="83">
        <f t="shared" si="3"/>
        <v>0</v>
      </c>
      <c r="EX36" s="15">
        <v>31</v>
      </c>
      <c r="EY36" s="15">
        <f>IF(คุณลักษณะ!B36&gt;1,2,IF(คุณลักษณะ!B36=1,1,0))</f>
        <v>0</v>
      </c>
      <c r="EZ36" s="15">
        <f>IF(คุณลักษณะ!C36&gt;1,2,IF(คุณลักษณะ!C36=1,1,0))</f>
        <v>0</v>
      </c>
      <c r="FA36" s="15">
        <f>IF(คุณลักษณะ!D36&gt;1,2,IF(คุณลักษณะ!D36=1,1,0))</f>
        <v>0</v>
      </c>
      <c r="FB36" s="15">
        <f>IF(คุณลักษณะ!E36&gt;1,2,IF(คุณลักษณะ!E36=1,1,0))</f>
        <v>0</v>
      </c>
      <c r="FC36" s="83">
        <f t="shared" si="4"/>
        <v>0</v>
      </c>
      <c r="FD36" s="15">
        <f>IF(คุณลักษณะ!G36&gt;1,2,IF(คุณลักษณะ!G36=1,1,0))</f>
        <v>0</v>
      </c>
      <c r="FE36" s="15">
        <f>IF(คุณลักษณะ!H36&gt;1,2,IF(คุณลักษณะ!H36=1,1,0))</f>
        <v>0</v>
      </c>
      <c r="FF36" s="83">
        <f t="shared" si="5"/>
        <v>0</v>
      </c>
      <c r="FG36" s="15">
        <f>IF(คุณลักษณะ!O36&gt;1,2,IF(คุณลักษณะ!O36=1,1,0))</f>
        <v>0</v>
      </c>
      <c r="FH36" s="15">
        <f>IF(คุณลักษณะ!P36&gt;1,2,IF(คุณลักษณะ!P36=1,1,0))</f>
        <v>0</v>
      </c>
      <c r="FI36" s="83">
        <f t="shared" si="6"/>
        <v>0</v>
      </c>
      <c r="FJ36" s="15">
        <f>IF(คุณลักษณะ!S36&gt;1,2,IF(คุณลักษณะ!S36=1,1,0))</f>
        <v>0</v>
      </c>
      <c r="FK36" s="15">
        <f>IF(คุณลักษณะ!T36&gt;1,2,IF(คุณลักษณะ!T36=1,1,0))</f>
        <v>0</v>
      </c>
      <c r="FL36" s="83">
        <f t="shared" si="7"/>
        <v>0</v>
      </c>
      <c r="FM36" s="15">
        <f>IF(คุณลักษณะ!V36&gt;1,2,IF(คุณลักษณะ!V36=1,1,0))</f>
        <v>0</v>
      </c>
      <c r="FN36" s="15">
        <f>IF(คุณลักษณะ!W36&gt;1,2,IF(คุณลักษณะ!W36=1,1,0))</f>
        <v>0</v>
      </c>
      <c r="FO36" s="83">
        <f t="shared" si="8"/>
        <v>0</v>
      </c>
      <c r="FP36" s="15">
        <f>IF(คุณลักษณะ!Y36&gt;1,2,IF(คุณลักษณะ!Y36=1,1,0))</f>
        <v>0</v>
      </c>
      <c r="FQ36" s="15">
        <f>IF(คุณลักษณะ!AC36&gt;1,2,IF(คุณลักษณะ!AC36=1,1,0))</f>
        <v>0</v>
      </c>
      <c r="FR36" s="15">
        <f>IF(คุณลักษณะ!AD36&gt;1,2,IF(คุณลักษณะ!AD36=1,1,0))</f>
        <v>0</v>
      </c>
      <c r="FS36" s="83">
        <f t="shared" si="9"/>
        <v>0</v>
      </c>
      <c r="FT36" s="15">
        <f>IF(คุณลักษณะ!AF36&gt;1,2,IF(คุณลักษณะ!AF36=1,1,0))</f>
        <v>0</v>
      </c>
      <c r="FU36" s="15">
        <f>IF(คุณลักษณะ!AG36&gt;1,2,IF(คุณลักษณะ!AG36=1,1,0))</f>
        <v>0</v>
      </c>
      <c r="FV36" s="83">
        <f t="shared" si="10"/>
        <v>0</v>
      </c>
      <c r="FW36" s="50"/>
      <c r="FX36" s="15">
        <f>IF(คุณลักษณะ!F36&gt;1,2,IF(คุณลักษณะ!F36=1,1,0))</f>
        <v>0</v>
      </c>
      <c r="FY36" s="15">
        <f>IF(คุณลักษณะ!I36&gt;1,2,IF(คุณลักษณะ!I36=1,1,0))</f>
        <v>0</v>
      </c>
      <c r="FZ36" s="15">
        <f>IF(คุณลักษณะ!N36&gt;1,2,IF(คุณลักษณะ!N36=1,1,0))</f>
        <v>0</v>
      </c>
      <c r="GA36" s="15">
        <f>IF(คุณลักษณะ!Q36&gt;1,2,IF(คุณลักษณะ!Q36=1,1,0))</f>
        <v>0</v>
      </c>
      <c r="GB36" s="15">
        <f>IF(คุณลักษณะ!U36&gt;1,2,IF(คุณลักษณะ!U36=1,1,0))</f>
        <v>0</v>
      </c>
      <c r="GC36" s="15">
        <f>IF(คุณลักษณะ!X36&gt;1,2,IF(คุณลักษณะ!X36=1,1,0))</f>
        <v>0</v>
      </c>
      <c r="GD36" s="15">
        <f>IF(คุณลักษณะ!AE36&gt;1,2,IF(คุณลักษณะ!AE36=1,1,0))</f>
        <v>0</v>
      </c>
      <c r="GE36" s="15">
        <f>IF(คุณลักษณะ!AH36&gt;1,2,IF(คุณลักษณะ!AH36=1,1,0))</f>
        <v>0</v>
      </c>
      <c r="GF36" s="87">
        <f t="shared" si="13"/>
        <v>0</v>
      </c>
      <c r="GG36" s="85">
        <f>IF(คุณลักษณะ!F36=0,0,IF(คุณลักษณะ!I36=0,0,IF(คุณลักษณะ!N36=0,0,IF(คุณลักษณะ!Q36=0,0,IF(คุณลักษณะ!U36=0,0,IF(คุณลักษณะ!X36=0,0,IF(คุณลักษณะ!AE36=0,0,IF(คุณลักษณะ!AH36=0,0,GF36))))))))</f>
        <v>0</v>
      </c>
      <c r="GI36" s="2">
        <v>31</v>
      </c>
      <c r="GJ36" s="21">
        <f>IF(เวลาเรียน!C36="",0,1)</f>
        <v>0</v>
      </c>
      <c r="GK36" s="446">
        <f>IF(ผลการเรียน!$BC35=$GK$5,1,0)</f>
        <v>0</v>
      </c>
      <c r="GL36" s="446">
        <f>IF(ผลการเรียน!$BC35=$GL$5,1,0)</f>
        <v>0</v>
      </c>
      <c r="GM36" s="446">
        <f>IF(ผลการเรียน!$BC35=$GM$5,1,0)</f>
        <v>0</v>
      </c>
      <c r="GN36" s="446">
        <f>IF(ผลการเรียน!$BC35=$GN$5,1,0)</f>
        <v>0</v>
      </c>
      <c r="GO36" s="446">
        <f>IF(ผลการเรียน!$BC35=$GO$5,1,0)</f>
        <v>0</v>
      </c>
      <c r="GP36" s="446">
        <f>IF(ผลการเรียน!$BC35=$GP$5,1,0)</f>
        <v>0</v>
      </c>
      <c r="GQ36" s="446">
        <f>IF(ผลการเรียน!$BC35=$GQ$5,1,0)</f>
        <v>0</v>
      </c>
      <c r="GR36" s="446">
        <f>IF(ผลการเรียน!$BC35=$GR$5,1,0)</f>
        <v>0</v>
      </c>
      <c r="GS36" s="446">
        <f>IF(ผลการเรียน!$BC35=$GS$5,1,0)</f>
        <v>0</v>
      </c>
      <c r="GT36" s="446">
        <f>IF(ผลการเรียน!$BC35=$GT$5,1,0)</f>
        <v>0</v>
      </c>
      <c r="GU36" s="446">
        <f ca="1">IF(ผลการเรียน!$BS35=ลับ!$GU$5,1,0)</f>
        <v>0</v>
      </c>
      <c r="GV36" s="446">
        <f ca="1">IF(ผลการเรียน!$BS35=ลับ!$GV$5,1,0)</f>
        <v>0</v>
      </c>
      <c r="GW36" s="446">
        <f ca="1">IF(ผลการเรียน!$BS35=ลับ!$GW$5,1,0)</f>
        <v>0</v>
      </c>
      <c r="GX36" s="446">
        <f ca="1">IF(ผลการเรียน!$BS35=ลับ!$GX$5,1,0)</f>
        <v>0</v>
      </c>
      <c r="GY36" s="446">
        <f ca="1">IF(ผลการเรียน!$BJ35=ลับ!$GY$5,1,0)</f>
        <v>0</v>
      </c>
      <c r="GZ36" s="446">
        <f ca="1">IF(ผลการเรียน!$BJ35=ลับ!$GZ$5,1,0)</f>
        <v>0</v>
      </c>
      <c r="HA36" s="446">
        <f ca="1">IF(ผลการเรียน!$BJ35=ลับ!$HA$5,1,0)</f>
        <v>0</v>
      </c>
      <c r="HB36" s="446">
        <f ca="1">IF(ผลการเรียน!$BJ35=ลับ!$HB$5,1,0)</f>
        <v>0</v>
      </c>
      <c r="HC36" s="21">
        <f>IF(สรุปคะแนน!$Q36=3,1,0)</f>
        <v>0</v>
      </c>
      <c r="HD36" s="21">
        <f>IF(สรุปคะแนน!$Q36=2,1,0)</f>
        <v>0</v>
      </c>
      <c r="HE36" s="21">
        <f>IF(สรุปคะแนน!$Q36=1,1,0)</f>
        <v>0</v>
      </c>
      <c r="HF36" s="21">
        <f>IF(สรุปคะแนน!$Q36=0,1,0)</f>
        <v>1</v>
      </c>
      <c r="HG36" s="50"/>
      <c r="HH36" s="50"/>
      <c r="HI36" s="50"/>
      <c r="HJ36" s="50"/>
      <c r="HK36" s="50"/>
      <c r="HL36" s="50"/>
      <c r="HM36" s="50"/>
      <c r="HN36" s="50"/>
    </row>
    <row r="37" spans="1:222" ht="21">
      <c r="A37" s="28">
        <v>32</v>
      </c>
      <c r="B37" s="63">
        <f>IF(ลับ!B$3=0,0,IF(เวลาเรียน!G37="/",ลับ!B$3,0))</f>
        <v>0</v>
      </c>
      <c r="C37" s="63">
        <f>IF(ลับ!C$3=0,0,IF(เวลาเรียน!H37="/",ลับ!C$3,0))</f>
        <v>0</v>
      </c>
      <c r="D37" s="63">
        <f>IF(ลับ!D$3=0,0,IF(เวลาเรียน!I37="/",ลับ!D$3,0))</f>
        <v>0</v>
      </c>
      <c r="E37" s="63">
        <f>IF(ลับ!E$3=0,0,IF(เวลาเรียน!J37="/",ลับ!E$3,0))</f>
        <v>0</v>
      </c>
      <c r="F37" s="63">
        <f>IF(ลับ!F$3=0,0,IF(เวลาเรียน!K37="/",ลับ!F$3,0))</f>
        <v>0</v>
      </c>
      <c r="G37" s="63">
        <f>IF(ลับ!G$3=0,0,IF(เวลาเรียน!L37="/",ลับ!G$3,0))</f>
        <v>0</v>
      </c>
      <c r="H37" s="63">
        <f>IF(ลับ!H$3=0,0,IF(เวลาเรียน!M37="/",ลับ!H$3,0))</f>
        <v>0</v>
      </c>
      <c r="I37" s="63">
        <f>IF(ลับ!I$3=0,0,IF(เวลาเรียน!N37="/",ลับ!I$3,0))</f>
        <v>0</v>
      </c>
      <c r="J37" s="63">
        <f>IF(ลับ!J$3=0,0,IF(เวลาเรียน!O37="/",ลับ!J$3,0))</f>
        <v>0</v>
      </c>
      <c r="K37" s="63">
        <f>IF(ลับ!K$3=0,0,IF(เวลาเรียน!P37="/",ลับ!K$3,0))</f>
        <v>0</v>
      </c>
      <c r="L37" s="63">
        <f>IF(ลับ!L$3=0,0,IF(เวลาเรียน!Q37="/",ลับ!L$3,0))</f>
        <v>0</v>
      </c>
      <c r="M37" s="63">
        <f>IF(ลับ!M$3=0,0,IF(เวลาเรียน!R37="/",ลับ!M$3,0))</f>
        <v>0</v>
      </c>
      <c r="N37" s="63">
        <f>IF(ลับ!N$3=0,0,IF(เวลาเรียน!S37="/",ลับ!N$3,0))</f>
        <v>0</v>
      </c>
      <c r="O37" s="63">
        <f>IF(ลับ!O$3=0,0,IF(เวลาเรียน!T37="/",ลับ!O$3,0))</f>
        <v>0</v>
      </c>
      <c r="P37" s="63">
        <f>IF(ลับ!P$3=0,0,IF(เวลาเรียน!U37="/",ลับ!P$3,0))</f>
        <v>0</v>
      </c>
      <c r="Q37" s="63">
        <f>IF(ลับ!Q$3=0,0,IF(เวลาเรียน!V37="/",ลับ!Q$3,0))</f>
        <v>0</v>
      </c>
      <c r="R37" s="63">
        <f>IF(ลับ!R$3=0,0,IF(เวลาเรียน!W37="/",ลับ!R$3,0))</f>
        <v>0</v>
      </c>
      <c r="S37" s="63">
        <f>IF(ลับ!S$3=0,0,IF(เวลาเรียน!X37="/",ลับ!S$3,0))</f>
        <v>0</v>
      </c>
      <c r="T37" s="63">
        <f>IF(ลับ!T$3=0,0,IF(เวลาเรียน!Y37="/",ลับ!T$3,0))</f>
        <v>0</v>
      </c>
      <c r="U37" s="63">
        <f>IF(ลับ!U$3=0,0,IF(เวลาเรียน!Z37="/",ลับ!U$3,0))</f>
        <v>0</v>
      </c>
      <c r="V37" s="63">
        <f>IF(ลับ!V$3=0,0,IF(เวลาเรียน!AA37="/",ลับ!V$3,0))</f>
        <v>0</v>
      </c>
      <c r="W37" s="63">
        <f>IF(ลับ!W$3=0,0,IF(เวลาเรียน!AB37="/",ลับ!W$3,0))</f>
        <v>0</v>
      </c>
      <c r="X37" s="63">
        <f>IF(ลับ!X$3=0,0,IF(เวลาเรียน!AC37="/",ลับ!X$3,0))</f>
        <v>0</v>
      </c>
      <c r="Y37" s="63">
        <f>IF(ลับ!Y$3=0,0,IF(เวลาเรียน!AD37="/",ลับ!Y$3,0))</f>
        <v>0</v>
      </c>
      <c r="Z37" s="724">
        <f>IF(ลับ!Z$3=0,0,IF(เวลาเรียน!AE37="/",ลับ!Z$3,0))</f>
        <v>0</v>
      </c>
      <c r="AA37" s="63">
        <f>IF(ลับ!AA$3=0,0,IF(เวลาเรียน!AH37="/",ลับ!AA$3,0))</f>
        <v>0</v>
      </c>
      <c r="AB37" s="63">
        <f>IF(ลับ!AB$3=0,0,IF(เวลาเรียน!AI37="/",ลับ!AB$3,0))</f>
        <v>0</v>
      </c>
      <c r="AC37" s="63">
        <f>IF(ลับ!AC$3=0,0,IF(เวลาเรียน!AJ37="/",ลับ!AC$3,0))</f>
        <v>0</v>
      </c>
      <c r="AD37" s="63">
        <f>IF(ลับ!AD$3=0,0,IF(เวลาเรียน!AK37="/",ลับ!AD$3,0))</f>
        <v>0</v>
      </c>
      <c r="AE37" s="63">
        <f>IF(ลับ!AE$3=0,0,IF(เวลาเรียน!AL37="/",ลับ!AE$3,0))</f>
        <v>0</v>
      </c>
      <c r="AF37" s="63">
        <f>IF(ลับ!AF$3=0,0,IF(เวลาเรียน!AM37="/",ลับ!AF$3,0))</f>
        <v>0</v>
      </c>
      <c r="AG37" s="63">
        <f>IF(ลับ!AG$3=0,0,IF(เวลาเรียน!AN37="/",ลับ!AG$3,0))</f>
        <v>0</v>
      </c>
      <c r="AH37" s="63">
        <f>IF(ลับ!AH$3=0,0,IF(เวลาเรียน!AO37="/",ลับ!AH$3,0))</f>
        <v>0</v>
      </c>
      <c r="AI37" s="63">
        <f>IF(ลับ!AI$3=0,0,IF(เวลาเรียน!AP37="/",ลับ!AI$3,0))</f>
        <v>0</v>
      </c>
      <c r="AJ37" s="63">
        <f>IF(ลับ!AJ$3=0,0,IF(เวลาเรียน!AQ37="/",ลับ!AJ$3,0))</f>
        <v>0</v>
      </c>
      <c r="AK37" s="63">
        <f>IF(ลับ!AK$3=0,0,IF(เวลาเรียน!AR37="/",ลับ!AK$3,0))</f>
        <v>0</v>
      </c>
      <c r="AL37" s="63">
        <f>IF(ลับ!AL$3=0,0,IF(เวลาเรียน!AS37="/",ลับ!AL$3,0))</f>
        <v>0</v>
      </c>
      <c r="AM37" s="63">
        <f>IF(ลับ!AM$3=0,0,IF(เวลาเรียน!AT37="/",ลับ!AM$3,0))</f>
        <v>0</v>
      </c>
      <c r="AN37" s="63">
        <f>IF(ลับ!AN$3=0,0,IF(เวลาเรียน!AU37="/",ลับ!AN$3,0))</f>
        <v>0</v>
      </c>
      <c r="AO37" s="63">
        <f>IF(ลับ!AO$3=0,0,IF(เวลาเรียน!AV37="/",ลับ!AO$3,0))</f>
        <v>0</v>
      </c>
      <c r="AP37" s="63">
        <f>IF(ลับ!AP$3=0,0,IF(เวลาเรียน!AW37="/",ลับ!AP$3,0))</f>
        <v>0</v>
      </c>
      <c r="AQ37" s="63">
        <f>IF(ลับ!AQ$3=0,0,IF(เวลาเรียน!AX37="/",ลับ!AQ$3,0))</f>
        <v>0</v>
      </c>
      <c r="AR37" s="63">
        <f>IF(ลับ!AR$3=0,0,IF(เวลาเรียน!AY37="/",ลับ!AR$3,0))</f>
        <v>0</v>
      </c>
      <c r="AS37" s="63">
        <f>IF(ลับ!AS$3=0,0,IF(เวลาเรียน!AZ37="/",ลับ!AS$3,0))</f>
        <v>0</v>
      </c>
      <c r="AT37" s="63">
        <f>IF(ลับ!AT$3=0,0,IF(เวลาเรียน!BA37="/",ลับ!AT$3,0))</f>
        <v>0</v>
      </c>
      <c r="AU37" s="63">
        <f>IF(ลับ!AU$3=0,0,IF(เวลาเรียน!BB37="/",ลับ!AU$3,0))</f>
        <v>0</v>
      </c>
      <c r="AV37" s="63">
        <f>IF(ลับ!AV$3=0,0,IF(เวลาเรียน!BC37="/",ลับ!AV$3,0))</f>
        <v>0</v>
      </c>
      <c r="AW37" s="63">
        <f>IF(ลับ!AW$3=0,0,IF(เวลาเรียน!BD37="/",ลับ!AW$3,0))</f>
        <v>0</v>
      </c>
      <c r="AX37" s="63">
        <f>IF(ลับ!AX$3=0,0,IF(เวลาเรียน!BE37="/",ลับ!AX$3,0))</f>
        <v>0</v>
      </c>
      <c r="AY37" s="63">
        <f>IF(ลับ!AY$3=0,0,IF(เวลาเรียน!BF37="/",ลับ!AY$3,0))</f>
        <v>0</v>
      </c>
      <c r="AZ37" s="63">
        <f>IF(ลับ!AZ$3=0,0,IF(เวลาเรียน!BG37="/",ลับ!AZ$3,0))</f>
        <v>0</v>
      </c>
      <c r="BA37" s="63">
        <f>IF(ลับ!BA$3=0,0,IF(เวลาเรียน!BH37="/",ลับ!BA$3,0))</f>
        <v>0</v>
      </c>
      <c r="BB37" s="63">
        <f>IF(ลับ!BB$3=0,0,IF(เวลาเรียน!BI37="/",ลับ!BB$3,0))</f>
        <v>0</v>
      </c>
      <c r="BC37" s="63">
        <f>IF(ลับ!BC$3=0,0,IF(เวลาเรียน!BJ37="/",ลับ!BC$3,0))</f>
        <v>0</v>
      </c>
      <c r="BD37" s="63">
        <f>IF(ลับ!BD$3=0,0,IF(เวลาเรียน!BK37="/",ลับ!BD$3,0))</f>
        <v>0</v>
      </c>
      <c r="BE37" s="63">
        <f>IF(ลับ!BE$3=0,0,IF(เวลาเรียน!BL37="/",ลับ!BE$3,0))</f>
        <v>0</v>
      </c>
      <c r="BF37" s="63">
        <f>IF(ลับ!BF$3=0,0,IF(เวลาเรียน!BM37="/",ลับ!BF$3,0))</f>
        <v>0</v>
      </c>
      <c r="BG37" s="63">
        <f>IF(ลับ!BG$3=0,0,IF(เวลาเรียน!BN37="/",ลับ!BG$3,0))</f>
        <v>0</v>
      </c>
      <c r="BH37" s="63">
        <f>IF(ลับ!BH$3=0,0,IF(เวลาเรียน!BO37="/",ลับ!BH$3,0))</f>
        <v>0</v>
      </c>
      <c r="BI37" s="63">
        <f>IF(ลับ!BI$3=0,0,IF(เวลาเรียน!BP37="/",ลับ!BI$3,0))</f>
        <v>0</v>
      </c>
      <c r="BJ37" s="63">
        <f>IF(ลับ!BJ$3=0,0,IF(เวลาเรียน!BQ37="/",ลับ!BJ$3,0))</f>
        <v>0</v>
      </c>
      <c r="BK37" s="63">
        <f>IF(ลับ!BK$3=0,0,IF(เวลาเรียน!BR37="/",ลับ!BK$3,0))</f>
        <v>0</v>
      </c>
      <c r="BL37" s="63">
        <f>IF(ลับ!BL$3=0,0,IF(เวลาเรียน!BS37="/",ลับ!BL$3,0))</f>
        <v>0</v>
      </c>
      <c r="BM37" s="63">
        <f>IF(ลับ!BM$3=0,0,IF(เวลาเรียน!BT37="/",ลับ!BM$3,0))</f>
        <v>0</v>
      </c>
      <c r="BN37" s="63">
        <f>IF(ลับ!BN$3=0,0,IF(เวลาเรียน!BU37="/",ลับ!BN$3,0))</f>
        <v>0</v>
      </c>
      <c r="BO37" s="63">
        <f>IF(ลับ!BO$3=0,0,IF(เวลาเรียน!BV37="/",ลับ!BO$3,0))</f>
        <v>0</v>
      </c>
      <c r="BP37" s="63">
        <f>IF(ลับ!BP$3=0,0,IF(เวลาเรียน!BW37="/",ลับ!BP$3,0))</f>
        <v>0</v>
      </c>
      <c r="BQ37" s="63">
        <f>IF(ลับ!BQ$3=0,0,IF(เวลาเรียน!BX37="/",ลับ!BQ$3,0))</f>
        <v>0</v>
      </c>
      <c r="BR37" s="63">
        <f>IF(ลับ!BR$3=0,0,IF(เวลาเรียน!BY37="/",ลับ!BR$3,0))</f>
        <v>0</v>
      </c>
      <c r="BS37" s="724">
        <f>IF(ลับ!BS$3=0,0,IF(เวลาเรียน!BZ37="/",ลับ!BS$3,0))</f>
        <v>0</v>
      </c>
      <c r="BT37" s="63">
        <f>IF(ลับ!BT$3=0,0,IF(เวลาเรียน!CB37="/",ลับ!BT$3,0))</f>
        <v>0</v>
      </c>
      <c r="BU37" s="63">
        <f>IF(ลับ!BU$3=0,0,IF(เวลาเรียน!CC37="/",ลับ!BU$3,0))</f>
        <v>0</v>
      </c>
      <c r="BV37" s="63">
        <f>IF(ลับ!BV$3=0,0,IF(เวลาเรียน!CD37="/",ลับ!BV$3,0))</f>
        <v>0</v>
      </c>
      <c r="BW37" s="63">
        <f>IF(ลับ!BW$3=0,0,IF(เวลาเรียน!CE37="/",ลับ!BW$3,0))</f>
        <v>0</v>
      </c>
      <c r="BX37" s="63">
        <f>IF(ลับ!BX$3=0,0,IF(เวลาเรียน!CF37="/",ลับ!BX$3,0))</f>
        <v>0</v>
      </c>
      <c r="BY37" s="63">
        <f>IF(ลับ!BY$3=0,0,IF(เวลาเรียน!CG37="/",ลับ!BY$3,0))</f>
        <v>0</v>
      </c>
      <c r="BZ37" s="63">
        <f>IF(ลับ!BZ$3=0,0,IF(เวลาเรียน!CH37="/",ลับ!BZ$3,0))</f>
        <v>0</v>
      </c>
      <c r="CA37" s="63">
        <f>IF(ลับ!CA$3=0,0,IF(เวลาเรียน!CI37="/",ลับ!CA$3,0))</f>
        <v>0</v>
      </c>
      <c r="CB37" s="63">
        <f>IF(ลับ!CB$3=0,0,IF(เวลาเรียน!CJ37="/",ลับ!CB$3,0))</f>
        <v>0</v>
      </c>
      <c r="CC37" s="63">
        <f>IF(ลับ!CC$3=0,0,IF(เวลาเรียน!CK37="/",ลับ!CC$3,0))</f>
        <v>0</v>
      </c>
      <c r="CD37" s="63">
        <f>IF(ลับ!CD$3=0,0,IF(เวลาเรียน!CL37="/",ลับ!CD$3,0))</f>
        <v>0</v>
      </c>
      <c r="CE37" s="63">
        <f>IF(ลับ!CE$3=0,0,IF(เวลาเรียน!CM37="/",ลับ!CE$3,0))</f>
        <v>0</v>
      </c>
      <c r="CF37" s="63">
        <f>IF(ลับ!CF$3=0,0,IF(เวลาเรียน!CN37="/",ลับ!CF$3,0))</f>
        <v>0</v>
      </c>
      <c r="CG37" s="63">
        <f>IF(ลับ!CG$3=0,0,IF(เวลาเรียน!CO37="/",ลับ!CG$3,0))</f>
        <v>0</v>
      </c>
      <c r="CH37" s="63">
        <f>IF(ลับ!CH$3=0,0,IF(เวลาเรียน!CP37="/",ลับ!CH$3,0))</f>
        <v>0</v>
      </c>
      <c r="CI37" s="63">
        <f>IF(ลับ!CI$3=0,0,IF(เวลาเรียน!CQ37="/",ลับ!CI$3,0))</f>
        <v>0</v>
      </c>
      <c r="CJ37" s="63">
        <f>IF(ลับ!CJ$3=0,0,IF(เวลาเรียน!CR37="/",ลับ!CJ$3,0))</f>
        <v>0</v>
      </c>
      <c r="CK37" s="63">
        <f>IF(ลับ!CK$3=0,0,IF(เวลาเรียน!CS37="/",ลับ!CK$3,0))</f>
        <v>0</v>
      </c>
      <c r="CL37" s="63">
        <f>IF(ลับ!CL$3=0,0,IF(เวลาเรียน!CT37="/",ลับ!CL$3,0))</f>
        <v>0</v>
      </c>
      <c r="CM37" s="63">
        <f>IF(ลับ!CM$3=0,0,IF(เวลาเรียน!CU37="/",ลับ!CM$3,0))</f>
        <v>0</v>
      </c>
      <c r="CN37" s="63">
        <f>IF(ลับ!CN$3=0,0,IF(เวลาเรียน!CV37="/",ลับ!CN$3,0))</f>
        <v>0</v>
      </c>
      <c r="CO37" s="63">
        <f>IF(ลับ!CO$3=0,0,IF(เวลาเรียน!CW37="/",ลับ!CO$3,0))</f>
        <v>0</v>
      </c>
      <c r="CP37" s="63">
        <f>IF(ลับ!CP$3=0,0,IF(เวลาเรียน!CX37="/",ลับ!CP$3,0))</f>
        <v>0</v>
      </c>
      <c r="CQ37" s="63">
        <f>IF(ลับ!CQ$3=0,0,IF(เวลาเรียน!CY37="/",ลับ!CQ$3,0))</f>
        <v>0</v>
      </c>
      <c r="CR37" s="63">
        <f>IF(ลับ!CR$3=0,0,IF(เวลาเรียน!CZ37="/",ลับ!CR$3,0))</f>
        <v>0</v>
      </c>
      <c r="CS37" s="63">
        <f>IF(ลับ!CS$3=0,0,IF(เวลาเรียน!DA37="/",ลับ!CS$3,0))</f>
        <v>0</v>
      </c>
      <c r="CT37" s="63">
        <f>IF(ลับ!CT$3=0,0,IF(เวลาเรียน!DB37="/",ลับ!CT$3,0))</f>
        <v>0</v>
      </c>
      <c r="CU37" s="63">
        <f>IF(ลับ!CU$3=0,0,IF(เวลาเรียน!DC37="/",ลับ!CU$3,0))</f>
        <v>0</v>
      </c>
      <c r="CV37" s="63">
        <f>IF(ลับ!CV$3=0,0,IF(เวลาเรียน!DD37="/",ลับ!CV$3,0))</f>
        <v>0</v>
      </c>
      <c r="CW37" s="64">
        <f>IF(ลับ!CW$3=0,0,IF(เวลาเรียน!DE37="/",ลับ!CW$3,0))</f>
        <v>0</v>
      </c>
      <c r="CX37" s="84">
        <f t="shared" si="11"/>
        <v>0</v>
      </c>
      <c r="CZ37" s="15">
        <v>32</v>
      </c>
      <c r="DA37" s="15">
        <f>IF(ตัวชี้วัด!C37="ร",ตัวชี้วัด!C37,IF(ตัวชี้วัด!F37="ร",ตัวชี้วัด!F37,IF(ตัวชี้วัด!I37="ร",ตัวชี้วัด!I37,IF(ตัวชี้วัด!L37="ร",ตัวชี้วัด!L37,IF(ตัวชี้วัด!O37="ร",ตัวชี้วัด!O37,IF(ตัวชี้วัด!S37="ร",ตัวชี้วัด!S37,IF(ตัวชี้วัด!V37="ร",ตัวชี้วัด!V37,SUM(ตัวชี้วัด!C37,ตัวชี้วัด!F37,ตัวชี้วัด!I37,ตัวชี้วัด!L37,ตัวชี้วัด!O37,ตัวชี้วัด!S37,ตัวชี้วัด!V37))))))))</f>
        <v>0</v>
      </c>
      <c r="DB37" s="15">
        <f>IF(ตัวชี้วัด!Y37="ร",ตัวชี้วัด!Y37,IF(ตัวชี้วัด!AB37="ร",ตัวชี้วัด!AB37,IF(ตัวชี้วัด!AE37="ร",ตัวชี้วัด!AE37,IF(ตัวชี้วัด!AK37="ร",ตัวชี้วัด!AK37,IF(ตัวชี้วัด!AN37="ร",ตัวชี้วัด!AN37,IF(ตัวชี้วัด!AQ37="ร",ตัวชี้วัด!AQ37,IF(ตัวชี้วัด!AT37="ร",ตัวชี้วัด!AT37,SUM(ตัวชี้วัด!Y37,ตัวชี้วัด!AB37,ตัวชี้วัด!AE37,ตัวชี้วัด!AK37,ตัวชี้วัด!AN37,ตัวชี้วัด!AQ37,ตัวชี้วัด!AT37))))))))</f>
        <v>0</v>
      </c>
      <c r="DC37" s="15">
        <f>IF(ตัวชี้วัด!AW37="ร",ตัวชี้วัด!AW37,IF(ตัวชี้วัด!BA37="ร",ตัวชี้วัด!BA37,IF(ตัวชี้วัด!BD37="ร",ตัวชี้วัด!BD37,IF(ตัวชี้วัด!BG37="ร",ตัวชี้วัด!BG37,IF(ตัวชี้วัด!BJ37="ร",ตัวชี้วัด!BJ37,IF(ตัวชี้วัด!BM37="ร",ตัวชี้วัด!BM37,IF(ตัวชี้วัด!BS37="ร",ตัวชี้วัด!BS37,SUM(ตัวชี้วัด!AW37,ตัวชี้วัด!BA37,ตัวชี้วัด!BD37,ตัวชี้วัด!BG37,ตัวชี้วัด!BJ37,ตัวชี้วัด!BM37,ตัวชี้วัด!BS37))))))))</f>
        <v>0</v>
      </c>
      <c r="DD37" s="15">
        <f>IF(ตัวชี้วัด!BV37="ร",ตัวชี้วัด!BV37,IF(ตัวชี้วัด!BY37="ร",ตัวชี้วัด!BY37,IF(ตัวชี้วัด!CB37="ร",ตัวชี้วัด!CB37,IF(ตัวชี้วัด!CE37="ร",ตัวชี้วัด!CE37,IF(ตัวชี้วัด!CI37="ร",ตัวชี้วัด!CI37,IF(ตัวชี้วัด!CL37="ร",ตัวชี้วัด!CL37,IF(ตัวชี้วัด!CO37="ร",ตัวชี้วัด!CO37,SUM(ตัวชี้วัด!BV37,ตัวชี้วัด!BY37,ตัวชี้วัด!CB37,ตัวชี้วัด!CE37,ตัวชี้วัด!CI37,ตัวชี้วัด!CL37,ตัวชี้วัด!CO37))))))))</f>
        <v>0</v>
      </c>
      <c r="DE37" s="15">
        <f>IF(ตัวชี้วัด!CR37="ร",ตัวชี้วัด!CR37,IF(ตัวชี้วัด!CU37="ร",ตัวชี้วัด!CU37,IF(ตัวชี้วัด!DA37="ร",ตัวชี้วัด!DA37,IF(ตัวชี้วัด!DD37="ร",ตัวชี้วัด!DD37,IF(ตัวชี้วัด!DG37="ร",ตัวชี้วัด!DG37,IF(ตัวชี้วัด!DJ37="ร",ตัวชี้วัด!DJ37,IF(ตัวชี้วัด!DM37="ร",ตัวชี้วัด!DM37,SUM(ตัวชี้วัด!CR37,ตัวชี้วัด!CU37,ตัวชี้วัด!DA37,ตัวชี้วัด!DD37,ตัวชี้วัด!DG37,ตัวชี้วัด!DJ37,ตัวชี้วัด!DM37))))))))</f>
        <v>0</v>
      </c>
      <c r="DF37" s="15">
        <f>IF(ตัวชี้วัด!DQ37="ร",ตัวชี้วัด!DQ37,IF(ตัวชี้วัด!DT37="ร",ตัวชี้วัด!DT37,IF(ตัวชี้วัด!DW37="ร",ตัวชี้วัด!DW37,IF(ตัวชี้วัด!DZ37="ร",ตัวชี้วัด!DZ37,SUM(ตัวชี้วัด!DQ37,ตัวชี้วัด!DT37,ตัวชี้วัด!DW37,ตัวชี้วัด!DZ37)))))</f>
        <v>0</v>
      </c>
      <c r="DG37" s="83">
        <f t="shared" si="12"/>
        <v>0</v>
      </c>
      <c r="DH37" s="50"/>
      <c r="DI37" s="15">
        <f>IF(ตัวชี้วัด!D37="/",1,0)</f>
        <v>0</v>
      </c>
      <c r="DJ37" s="15">
        <f>IF(ตัวชี้วัด!G37="/",1,0)</f>
        <v>0</v>
      </c>
      <c r="DK37" s="15">
        <f>IF(ตัวชี้วัด!J37="/",1,0)</f>
        <v>0</v>
      </c>
      <c r="DL37" s="15">
        <f>IF(ตัวชี้วัด!M37="/",1,0)</f>
        <v>0</v>
      </c>
      <c r="DM37" s="15">
        <f>IF(ตัวชี้วัด!P37="/",1,0)</f>
        <v>0</v>
      </c>
      <c r="DN37" s="15">
        <f>IF(ตัวชี้วัด!T37="/",1,0)</f>
        <v>0</v>
      </c>
      <c r="DO37" s="15">
        <f>IF(ตัวชี้วัด!W37="/",1,0)</f>
        <v>0</v>
      </c>
      <c r="DP37" s="15">
        <f>IF(ตัวชี้วัด!Z37="/",1,0)</f>
        <v>0</v>
      </c>
      <c r="DQ37" s="15">
        <f>IF(ตัวชี้วัด!AC37="/",1,0)</f>
        <v>0</v>
      </c>
      <c r="DR37" s="15">
        <f>IF(ตัวชี้วัด!AF37="/",1,0)</f>
        <v>0</v>
      </c>
      <c r="DS37" s="15">
        <f>IF(ตัวชี้วัด!AL37="/",1,0)</f>
        <v>0</v>
      </c>
      <c r="DT37" s="15">
        <f>IF(ตัวชี้วัด!AO37="/",1,0)</f>
        <v>0</v>
      </c>
      <c r="DU37" s="15">
        <f>IF(ตัวชี้วัด!AR37="/",1,0)</f>
        <v>0</v>
      </c>
      <c r="DV37" s="15">
        <f>IF(ตัวชี้วัด!AU37="/",1,0)</f>
        <v>0</v>
      </c>
      <c r="DW37" s="15">
        <f>IF(ตัวชี้วัด!AX37="/",1,0)</f>
        <v>0</v>
      </c>
      <c r="DX37" s="15">
        <f>IF(ตัวชี้วัด!BB37="/",1,0)</f>
        <v>0</v>
      </c>
      <c r="DY37" s="15">
        <f>IF(ตัวชี้วัด!BE37="/",1,0)</f>
        <v>0</v>
      </c>
      <c r="DZ37" s="15">
        <f>IF(ตัวชี้วัด!BH37="/",1,0)</f>
        <v>0</v>
      </c>
      <c r="EA37" s="15">
        <f>IF(ตัวชี้วัด!BK37="/",1,0)</f>
        <v>0</v>
      </c>
      <c r="EB37" s="15">
        <f>IF(ตัวชี้วัด!BN37="/",1,0)</f>
        <v>0</v>
      </c>
      <c r="EC37" s="15">
        <f>IF(ตัวชี้วัด!BT37="/",1,0)</f>
        <v>0</v>
      </c>
      <c r="ED37" s="15">
        <f>IF(ตัวชี้วัด!BW37="/",1,0)</f>
        <v>0</v>
      </c>
      <c r="EE37" s="15">
        <f>IF(ตัวชี้วัด!BZ37="/",1,0)</f>
        <v>0</v>
      </c>
      <c r="EF37" s="15">
        <f>IF(ตัวชี้วัด!CC37="/",1,0)</f>
        <v>0</v>
      </c>
      <c r="EG37" s="15">
        <f>IF(ตัวชี้วัด!CF37="/",1,0)</f>
        <v>0</v>
      </c>
      <c r="EH37" s="15">
        <f>IF(ตัวชี้วัด!CJ37="/",1,0)</f>
        <v>0</v>
      </c>
      <c r="EI37" s="15">
        <f>IF(ตัวชี้วัด!CM37="/",1,0)</f>
        <v>0</v>
      </c>
      <c r="EJ37" s="15">
        <f>IF(ตัวชี้วัด!CP37="/",1,0)</f>
        <v>0</v>
      </c>
      <c r="EK37" s="15">
        <f>IF(ตัวชี้วัด!CS37="/",1,0)</f>
        <v>0</v>
      </c>
      <c r="EL37" s="15">
        <f>IF(ตัวชี้วัด!CV37="/",1,0)</f>
        <v>0</v>
      </c>
      <c r="EM37" s="15">
        <f>IF(ตัวชี้วัด!DB37="/",1,0)</f>
        <v>0</v>
      </c>
      <c r="EN37" s="15">
        <f>IF(ตัวชี้วัด!DE37="/",1,0)</f>
        <v>0</v>
      </c>
      <c r="EO37" s="15">
        <f>IF(ตัวชี้วัด!DH37="/",1,0)</f>
        <v>0</v>
      </c>
      <c r="EP37" s="15">
        <f>IF(ตัวชี้วัด!DK37="/",1,0)</f>
        <v>0</v>
      </c>
      <c r="EQ37" s="15">
        <f>IF(ตัวชี้วัด!DN37="/",1,0)</f>
        <v>0</v>
      </c>
      <c r="ER37" s="15">
        <f>IF(ตัวชี้วัด!DR37="/",1,0)</f>
        <v>0</v>
      </c>
      <c r="ES37" s="15">
        <f>IF(ตัวชี้วัด!DU37="/",1,0)</f>
        <v>0</v>
      </c>
      <c r="ET37" s="15">
        <f>IF(ตัวชี้วัด!DX37="/",1,0)</f>
        <v>0</v>
      </c>
      <c r="EU37" s="15">
        <f>IF(ตัวชี้วัด!EA37="/",1,0)</f>
        <v>0</v>
      </c>
      <c r="EV37" s="83">
        <f t="shared" si="3"/>
        <v>0</v>
      </c>
      <c r="EX37" s="15">
        <v>32</v>
      </c>
      <c r="EY37" s="15">
        <f>IF(คุณลักษณะ!B37&gt;1,2,IF(คุณลักษณะ!B37=1,1,0))</f>
        <v>0</v>
      </c>
      <c r="EZ37" s="15">
        <f>IF(คุณลักษณะ!C37&gt;1,2,IF(คุณลักษณะ!C37=1,1,0))</f>
        <v>0</v>
      </c>
      <c r="FA37" s="15">
        <f>IF(คุณลักษณะ!D37&gt;1,2,IF(คุณลักษณะ!D37=1,1,0))</f>
        <v>0</v>
      </c>
      <c r="FB37" s="15">
        <f>IF(คุณลักษณะ!E37&gt;1,2,IF(คุณลักษณะ!E37=1,1,0))</f>
        <v>0</v>
      </c>
      <c r="FC37" s="83">
        <f t="shared" si="4"/>
        <v>0</v>
      </c>
      <c r="FD37" s="15">
        <f>IF(คุณลักษณะ!G37&gt;1,2,IF(คุณลักษณะ!G37=1,1,0))</f>
        <v>0</v>
      </c>
      <c r="FE37" s="15">
        <f>IF(คุณลักษณะ!H37&gt;1,2,IF(คุณลักษณะ!H37=1,1,0))</f>
        <v>0</v>
      </c>
      <c r="FF37" s="83">
        <f t="shared" si="5"/>
        <v>0</v>
      </c>
      <c r="FG37" s="15">
        <f>IF(คุณลักษณะ!O37&gt;1,2,IF(คุณลักษณะ!O37=1,1,0))</f>
        <v>0</v>
      </c>
      <c r="FH37" s="15">
        <f>IF(คุณลักษณะ!P37&gt;1,2,IF(คุณลักษณะ!P37=1,1,0))</f>
        <v>0</v>
      </c>
      <c r="FI37" s="83">
        <f t="shared" si="6"/>
        <v>0</v>
      </c>
      <c r="FJ37" s="15">
        <f>IF(คุณลักษณะ!S37&gt;1,2,IF(คุณลักษณะ!S37=1,1,0))</f>
        <v>0</v>
      </c>
      <c r="FK37" s="15">
        <f>IF(คุณลักษณะ!T37&gt;1,2,IF(คุณลักษณะ!T37=1,1,0))</f>
        <v>0</v>
      </c>
      <c r="FL37" s="83">
        <f t="shared" si="7"/>
        <v>0</v>
      </c>
      <c r="FM37" s="15">
        <f>IF(คุณลักษณะ!V37&gt;1,2,IF(คุณลักษณะ!V37=1,1,0))</f>
        <v>0</v>
      </c>
      <c r="FN37" s="15">
        <f>IF(คุณลักษณะ!W37&gt;1,2,IF(คุณลักษณะ!W37=1,1,0))</f>
        <v>0</v>
      </c>
      <c r="FO37" s="83">
        <f t="shared" si="8"/>
        <v>0</v>
      </c>
      <c r="FP37" s="15">
        <f>IF(คุณลักษณะ!Y37&gt;1,2,IF(คุณลักษณะ!Y37=1,1,0))</f>
        <v>0</v>
      </c>
      <c r="FQ37" s="15">
        <f>IF(คุณลักษณะ!AC37&gt;1,2,IF(คุณลักษณะ!AC37=1,1,0))</f>
        <v>0</v>
      </c>
      <c r="FR37" s="15">
        <f>IF(คุณลักษณะ!AD37&gt;1,2,IF(คุณลักษณะ!AD37=1,1,0))</f>
        <v>0</v>
      </c>
      <c r="FS37" s="83">
        <f t="shared" si="9"/>
        <v>0</v>
      </c>
      <c r="FT37" s="15">
        <f>IF(คุณลักษณะ!AF37&gt;1,2,IF(คุณลักษณะ!AF37=1,1,0))</f>
        <v>0</v>
      </c>
      <c r="FU37" s="15">
        <f>IF(คุณลักษณะ!AG37&gt;1,2,IF(คุณลักษณะ!AG37=1,1,0))</f>
        <v>0</v>
      </c>
      <c r="FV37" s="83">
        <f t="shared" si="10"/>
        <v>0</v>
      </c>
      <c r="FW37" s="50"/>
      <c r="FX37" s="15">
        <f>IF(คุณลักษณะ!F37&gt;1,2,IF(คุณลักษณะ!F37=1,1,0))</f>
        <v>0</v>
      </c>
      <c r="FY37" s="15">
        <f>IF(คุณลักษณะ!I37&gt;1,2,IF(คุณลักษณะ!I37=1,1,0))</f>
        <v>0</v>
      </c>
      <c r="FZ37" s="15">
        <f>IF(คุณลักษณะ!N37&gt;1,2,IF(คุณลักษณะ!N37=1,1,0))</f>
        <v>0</v>
      </c>
      <c r="GA37" s="15">
        <f>IF(คุณลักษณะ!Q37&gt;1,2,IF(คุณลักษณะ!Q37=1,1,0))</f>
        <v>0</v>
      </c>
      <c r="GB37" s="15">
        <f>IF(คุณลักษณะ!U37&gt;1,2,IF(คุณลักษณะ!U37=1,1,0))</f>
        <v>0</v>
      </c>
      <c r="GC37" s="15">
        <f>IF(คุณลักษณะ!X37&gt;1,2,IF(คุณลักษณะ!X37=1,1,0))</f>
        <v>0</v>
      </c>
      <c r="GD37" s="15">
        <f>IF(คุณลักษณะ!AE37&gt;1,2,IF(คุณลักษณะ!AE37=1,1,0))</f>
        <v>0</v>
      </c>
      <c r="GE37" s="15">
        <f>IF(คุณลักษณะ!AH37&gt;1,2,IF(คุณลักษณะ!AH37=1,1,0))</f>
        <v>0</v>
      </c>
      <c r="GF37" s="87">
        <f t="shared" si="13"/>
        <v>0</v>
      </c>
      <c r="GG37" s="85">
        <f>IF(คุณลักษณะ!F37=0,0,IF(คุณลักษณะ!I37=0,0,IF(คุณลักษณะ!N37=0,0,IF(คุณลักษณะ!Q37=0,0,IF(คุณลักษณะ!U37=0,0,IF(คุณลักษณะ!X37=0,0,IF(คุณลักษณะ!AE37=0,0,IF(คุณลักษณะ!AH37=0,0,GF37))))))))</f>
        <v>0</v>
      </c>
      <c r="GI37" s="2">
        <v>32</v>
      </c>
      <c r="GJ37" s="21">
        <f>IF(เวลาเรียน!C37="",0,1)</f>
        <v>0</v>
      </c>
      <c r="GK37" s="446">
        <f>IF(ผลการเรียน!$BC36=$GK$5,1,0)</f>
        <v>0</v>
      </c>
      <c r="GL37" s="446">
        <f>IF(ผลการเรียน!$BC36=$GL$5,1,0)</f>
        <v>0</v>
      </c>
      <c r="GM37" s="446">
        <f>IF(ผลการเรียน!$BC36=$GM$5,1,0)</f>
        <v>0</v>
      </c>
      <c r="GN37" s="446">
        <f>IF(ผลการเรียน!$BC36=$GN$5,1,0)</f>
        <v>0</v>
      </c>
      <c r="GO37" s="446">
        <f>IF(ผลการเรียน!$BC36=$GO$5,1,0)</f>
        <v>0</v>
      </c>
      <c r="GP37" s="446">
        <f>IF(ผลการเรียน!$BC36=$GP$5,1,0)</f>
        <v>0</v>
      </c>
      <c r="GQ37" s="446">
        <f>IF(ผลการเรียน!$BC36=$GQ$5,1,0)</f>
        <v>0</v>
      </c>
      <c r="GR37" s="446">
        <f>IF(ผลการเรียน!$BC36=$GR$5,1,0)</f>
        <v>0</v>
      </c>
      <c r="GS37" s="446">
        <f>IF(ผลการเรียน!$BC36=$GS$5,1,0)</f>
        <v>0</v>
      </c>
      <c r="GT37" s="446">
        <f>IF(ผลการเรียน!$BC36=$GT$5,1,0)</f>
        <v>0</v>
      </c>
      <c r="GU37" s="446">
        <f ca="1">IF(ผลการเรียน!$BS36=ลับ!$GU$5,1,0)</f>
        <v>0</v>
      </c>
      <c r="GV37" s="446">
        <f ca="1">IF(ผลการเรียน!$BS36=ลับ!$GV$5,1,0)</f>
        <v>0</v>
      </c>
      <c r="GW37" s="446">
        <f ca="1">IF(ผลการเรียน!$BS36=ลับ!$GW$5,1,0)</f>
        <v>0</v>
      </c>
      <c r="GX37" s="446">
        <f ca="1">IF(ผลการเรียน!$BS36=ลับ!$GX$5,1,0)</f>
        <v>0</v>
      </c>
      <c r="GY37" s="446">
        <f ca="1">IF(ผลการเรียน!$BJ36=ลับ!$GY$5,1,0)</f>
        <v>0</v>
      </c>
      <c r="GZ37" s="446">
        <f ca="1">IF(ผลการเรียน!$BJ36=ลับ!$GZ$5,1,0)</f>
        <v>0</v>
      </c>
      <c r="HA37" s="446">
        <f ca="1">IF(ผลการเรียน!$BJ36=ลับ!$HA$5,1,0)</f>
        <v>0</v>
      </c>
      <c r="HB37" s="446">
        <f ca="1">IF(ผลการเรียน!$BJ36=ลับ!$HB$5,1,0)</f>
        <v>0</v>
      </c>
      <c r="HC37" s="21">
        <f>IF(สรุปคะแนน!$Q37=3,1,0)</f>
        <v>0</v>
      </c>
      <c r="HD37" s="21">
        <f>IF(สรุปคะแนน!$Q37=2,1,0)</f>
        <v>0</v>
      </c>
      <c r="HE37" s="21">
        <f>IF(สรุปคะแนน!$Q37=1,1,0)</f>
        <v>0</v>
      </c>
      <c r="HF37" s="21">
        <f>IF(สรุปคะแนน!$Q37=0,1,0)</f>
        <v>1</v>
      </c>
      <c r="HG37" s="50"/>
      <c r="HH37" s="50"/>
      <c r="HI37" s="50"/>
      <c r="HJ37" s="50"/>
      <c r="HK37" s="50"/>
      <c r="HL37" s="50"/>
      <c r="HM37" s="50"/>
      <c r="HN37" s="50"/>
    </row>
    <row r="38" spans="1:222" ht="21">
      <c r="A38" s="28">
        <v>33</v>
      </c>
      <c r="B38" s="63">
        <f>IF(ลับ!B$3=0,0,IF(เวลาเรียน!G38="/",ลับ!B$3,0))</f>
        <v>0</v>
      </c>
      <c r="C38" s="63">
        <f>IF(ลับ!C$3=0,0,IF(เวลาเรียน!H38="/",ลับ!C$3,0))</f>
        <v>0</v>
      </c>
      <c r="D38" s="63">
        <f>IF(ลับ!D$3=0,0,IF(เวลาเรียน!I38="/",ลับ!D$3,0))</f>
        <v>0</v>
      </c>
      <c r="E38" s="63">
        <f>IF(ลับ!E$3=0,0,IF(เวลาเรียน!J38="/",ลับ!E$3,0))</f>
        <v>0</v>
      </c>
      <c r="F38" s="63">
        <f>IF(ลับ!F$3=0,0,IF(เวลาเรียน!K38="/",ลับ!F$3,0))</f>
        <v>0</v>
      </c>
      <c r="G38" s="63">
        <f>IF(ลับ!G$3=0,0,IF(เวลาเรียน!L38="/",ลับ!G$3,0))</f>
        <v>0</v>
      </c>
      <c r="H38" s="63">
        <f>IF(ลับ!H$3=0,0,IF(เวลาเรียน!M38="/",ลับ!H$3,0))</f>
        <v>0</v>
      </c>
      <c r="I38" s="63">
        <f>IF(ลับ!I$3=0,0,IF(เวลาเรียน!N38="/",ลับ!I$3,0))</f>
        <v>0</v>
      </c>
      <c r="J38" s="63">
        <f>IF(ลับ!J$3=0,0,IF(เวลาเรียน!O38="/",ลับ!J$3,0))</f>
        <v>0</v>
      </c>
      <c r="K38" s="63">
        <f>IF(ลับ!K$3=0,0,IF(เวลาเรียน!P38="/",ลับ!K$3,0))</f>
        <v>0</v>
      </c>
      <c r="L38" s="63">
        <f>IF(ลับ!L$3=0,0,IF(เวลาเรียน!Q38="/",ลับ!L$3,0))</f>
        <v>0</v>
      </c>
      <c r="M38" s="63">
        <f>IF(ลับ!M$3=0,0,IF(เวลาเรียน!R38="/",ลับ!M$3,0))</f>
        <v>0</v>
      </c>
      <c r="N38" s="63">
        <f>IF(ลับ!N$3=0,0,IF(เวลาเรียน!S38="/",ลับ!N$3,0))</f>
        <v>0</v>
      </c>
      <c r="O38" s="63">
        <f>IF(ลับ!O$3=0,0,IF(เวลาเรียน!T38="/",ลับ!O$3,0))</f>
        <v>0</v>
      </c>
      <c r="P38" s="63">
        <f>IF(ลับ!P$3=0,0,IF(เวลาเรียน!U38="/",ลับ!P$3,0))</f>
        <v>0</v>
      </c>
      <c r="Q38" s="63">
        <f>IF(ลับ!Q$3=0,0,IF(เวลาเรียน!V38="/",ลับ!Q$3,0))</f>
        <v>0</v>
      </c>
      <c r="R38" s="63">
        <f>IF(ลับ!R$3=0,0,IF(เวลาเรียน!W38="/",ลับ!R$3,0))</f>
        <v>0</v>
      </c>
      <c r="S38" s="63">
        <f>IF(ลับ!S$3=0,0,IF(เวลาเรียน!X38="/",ลับ!S$3,0))</f>
        <v>0</v>
      </c>
      <c r="T38" s="63">
        <f>IF(ลับ!T$3=0,0,IF(เวลาเรียน!Y38="/",ลับ!T$3,0))</f>
        <v>0</v>
      </c>
      <c r="U38" s="63">
        <f>IF(ลับ!U$3=0,0,IF(เวลาเรียน!Z38="/",ลับ!U$3,0))</f>
        <v>0</v>
      </c>
      <c r="V38" s="63">
        <f>IF(ลับ!V$3=0,0,IF(เวลาเรียน!AA38="/",ลับ!V$3,0))</f>
        <v>0</v>
      </c>
      <c r="W38" s="63">
        <f>IF(ลับ!W$3=0,0,IF(เวลาเรียน!AB38="/",ลับ!W$3,0))</f>
        <v>0</v>
      </c>
      <c r="X38" s="63">
        <f>IF(ลับ!X$3=0,0,IF(เวลาเรียน!AC38="/",ลับ!X$3,0))</f>
        <v>0</v>
      </c>
      <c r="Y38" s="63">
        <f>IF(ลับ!Y$3=0,0,IF(เวลาเรียน!AD38="/",ลับ!Y$3,0))</f>
        <v>0</v>
      </c>
      <c r="Z38" s="724">
        <f>IF(ลับ!Z$3=0,0,IF(เวลาเรียน!AE38="/",ลับ!Z$3,0))</f>
        <v>0</v>
      </c>
      <c r="AA38" s="63">
        <f>IF(ลับ!AA$3=0,0,IF(เวลาเรียน!AH38="/",ลับ!AA$3,0))</f>
        <v>0</v>
      </c>
      <c r="AB38" s="63">
        <f>IF(ลับ!AB$3=0,0,IF(เวลาเรียน!AI38="/",ลับ!AB$3,0))</f>
        <v>0</v>
      </c>
      <c r="AC38" s="63">
        <f>IF(ลับ!AC$3=0,0,IF(เวลาเรียน!AJ38="/",ลับ!AC$3,0))</f>
        <v>0</v>
      </c>
      <c r="AD38" s="63">
        <f>IF(ลับ!AD$3=0,0,IF(เวลาเรียน!AK38="/",ลับ!AD$3,0))</f>
        <v>0</v>
      </c>
      <c r="AE38" s="63">
        <f>IF(ลับ!AE$3=0,0,IF(เวลาเรียน!AL38="/",ลับ!AE$3,0))</f>
        <v>0</v>
      </c>
      <c r="AF38" s="63">
        <f>IF(ลับ!AF$3=0,0,IF(เวลาเรียน!AM38="/",ลับ!AF$3,0))</f>
        <v>0</v>
      </c>
      <c r="AG38" s="63">
        <f>IF(ลับ!AG$3=0,0,IF(เวลาเรียน!AN38="/",ลับ!AG$3,0))</f>
        <v>0</v>
      </c>
      <c r="AH38" s="63">
        <f>IF(ลับ!AH$3=0,0,IF(เวลาเรียน!AO38="/",ลับ!AH$3,0))</f>
        <v>0</v>
      </c>
      <c r="AI38" s="63">
        <f>IF(ลับ!AI$3=0,0,IF(เวลาเรียน!AP38="/",ลับ!AI$3,0))</f>
        <v>0</v>
      </c>
      <c r="AJ38" s="63">
        <f>IF(ลับ!AJ$3=0,0,IF(เวลาเรียน!AQ38="/",ลับ!AJ$3,0))</f>
        <v>0</v>
      </c>
      <c r="AK38" s="63">
        <f>IF(ลับ!AK$3=0,0,IF(เวลาเรียน!AR38="/",ลับ!AK$3,0))</f>
        <v>0</v>
      </c>
      <c r="AL38" s="63">
        <f>IF(ลับ!AL$3=0,0,IF(เวลาเรียน!AS38="/",ลับ!AL$3,0))</f>
        <v>0</v>
      </c>
      <c r="AM38" s="63">
        <f>IF(ลับ!AM$3=0,0,IF(เวลาเรียน!AT38="/",ลับ!AM$3,0))</f>
        <v>0</v>
      </c>
      <c r="AN38" s="63">
        <f>IF(ลับ!AN$3=0,0,IF(เวลาเรียน!AU38="/",ลับ!AN$3,0))</f>
        <v>0</v>
      </c>
      <c r="AO38" s="63">
        <f>IF(ลับ!AO$3=0,0,IF(เวลาเรียน!AV38="/",ลับ!AO$3,0))</f>
        <v>0</v>
      </c>
      <c r="AP38" s="63">
        <f>IF(ลับ!AP$3=0,0,IF(เวลาเรียน!AW38="/",ลับ!AP$3,0))</f>
        <v>0</v>
      </c>
      <c r="AQ38" s="63">
        <f>IF(ลับ!AQ$3=0,0,IF(เวลาเรียน!AX38="/",ลับ!AQ$3,0))</f>
        <v>0</v>
      </c>
      <c r="AR38" s="63">
        <f>IF(ลับ!AR$3=0,0,IF(เวลาเรียน!AY38="/",ลับ!AR$3,0))</f>
        <v>0</v>
      </c>
      <c r="AS38" s="63">
        <f>IF(ลับ!AS$3=0,0,IF(เวลาเรียน!AZ38="/",ลับ!AS$3,0))</f>
        <v>0</v>
      </c>
      <c r="AT38" s="63">
        <f>IF(ลับ!AT$3=0,0,IF(เวลาเรียน!BA38="/",ลับ!AT$3,0))</f>
        <v>0</v>
      </c>
      <c r="AU38" s="63">
        <f>IF(ลับ!AU$3=0,0,IF(เวลาเรียน!BB38="/",ลับ!AU$3,0))</f>
        <v>0</v>
      </c>
      <c r="AV38" s="63">
        <f>IF(ลับ!AV$3=0,0,IF(เวลาเรียน!BC38="/",ลับ!AV$3,0))</f>
        <v>0</v>
      </c>
      <c r="AW38" s="63">
        <f>IF(ลับ!AW$3=0,0,IF(เวลาเรียน!BD38="/",ลับ!AW$3,0))</f>
        <v>0</v>
      </c>
      <c r="AX38" s="63">
        <f>IF(ลับ!AX$3=0,0,IF(เวลาเรียน!BE38="/",ลับ!AX$3,0))</f>
        <v>0</v>
      </c>
      <c r="AY38" s="63">
        <f>IF(ลับ!AY$3=0,0,IF(เวลาเรียน!BF38="/",ลับ!AY$3,0))</f>
        <v>0</v>
      </c>
      <c r="AZ38" s="63">
        <f>IF(ลับ!AZ$3=0,0,IF(เวลาเรียน!BG38="/",ลับ!AZ$3,0))</f>
        <v>0</v>
      </c>
      <c r="BA38" s="63">
        <f>IF(ลับ!BA$3=0,0,IF(เวลาเรียน!BH38="/",ลับ!BA$3,0))</f>
        <v>0</v>
      </c>
      <c r="BB38" s="63">
        <f>IF(ลับ!BB$3=0,0,IF(เวลาเรียน!BI38="/",ลับ!BB$3,0))</f>
        <v>0</v>
      </c>
      <c r="BC38" s="63">
        <f>IF(ลับ!BC$3=0,0,IF(เวลาเรียน!BJ38="/",ลับ!BC$3,0))</f>
        <v>0</v>
      </c>
      <c r="BD38" s="63">
        <f>IF(ลับ!BD$3=0,0,IF(เวลาเรียน!BK38="/",ลับ!BD$3,0))</f>
        <v>0</v>
      </c>
      <c r="BE38" s="63">
        <f>IF(ลับ!BE$3=0,0,IF(เวลาเรียน!BL38="/",ลับ!BE$3,0))</f>
        <v>0</v>
      </c>
      <c r="BF38" s="63">
        <f>IF(ลับ!BF$3=0,0,IF(เวลาเรียน!BM38="/",ลับ!BF$3,0))</f>
        <v>0</v>
      </c>
      <c r="BG38" s="63">
        <f>IF(ลับ!BG$3=0,0,IF(เวลาเรียน!BN38="/",ลับ!BG$3,0))</f>
        <v>0</v>
      </c>
      <c r="BH38" s="63">
        <f>IF(ลับ!BH$3=0,0,IF(เวลาเรียน!BO38="/",ลับ!BH$3,0))</f>
        <v>0</v>
      </c>
      <c r="BI38" s="63">
        <f>IF(ลับ!BI$3=0,0,IF(เวลาเรียน!BP38="/",ลับ!BI$3,0))</f>
        <v>0</v>
      </c>
      <c r="BJ38" s="63">
        <f>IF(ลับ!BJ$3=0,0,IF(เวลาเรียน!BQ38="/",ลับ!BJ$3,0))</f>
        <v>0</v>
      </c>
      <c r="BK38" s="63">
        <f>IF(ลับ!BK$3=0,0,IF(เวลาเรียน!BR38="/",ลับ!BK$3,0))</f>
        <v>0</v>
      </c>
      <c r="BL38" s="63">
        <f>IF(ลับ!BL$3=0,0,IF(เวลาเรียน!BS38="/",ลับ!BL$3,0))</f>
        <v>0</v>
      </c>
      <c r="BM38" s="63">
        <f>IF(ลับ!BM$3=0,0,IF(เวลาเรียน!BT38="/",ลับ!BM$3,0))</f>
        <v>0</v>
      </c>
      <c r="BN38" s="63">
        <f>IF(ลับ!BN$3=0,0,IF(เวลาเรียน!BU38="/",ลับ!BN$3,0))</f>
        <v>0</v>
      </c>
      <c r="BO38" s="63">
        <f>IF(ลับ!BO$3=0,0,IF(เวลาเรียน!BV38="/",ลับ!BO$3,0))</f>
        <v>0</v>
      </c>
      <c r="BP38" s="63">
        <f>IF(ลับ!BP$3=0,0,IF(เวลาเรียน!BW38="/",ลับ!BP$3,0))</f>
        <v>0</v>
      </c>
      <c r="BQ38" s="63">
        <f>IF(ลับ!BQ$3=0,0,IF(เวลาเรียน!BX38="/",ลับ!BQ$3,0))</f>
        <v>0</v>
      </c>
      <c r="BR38" s="63">
        <f>IF(ลับ!BR$3=0,0,IF(เวลาเรียน!BY38="/",ลับ!BR$3,0))</f>
        <v>0</v>
      </c>
      <c r="BS38" s="724">
        <f>IF(ลับ!BS$3=0,0,IF(เวลาเรียน!BZ38="/",ลับ!BS$3,0))</f>
        <v>0</v>
      </c>
      <c r="BT38" s="63">
        <f>IF(ลับ!BT$3=0,0,IF(เวลาเรียน!CB38="/",ลับ!BT$3,0))</f>
        <v>0</v>
      </c>
      <c r="BU38" s="63">
        <f>IF(ลับ!BU$3=0,0,IF(เวลาเรียน!CC38="/",ลับ!BU$3,0))</f>
        <v>0</v>
      </c>
      <c r="BV38" s="63">
        <f>IF(ลับ!BV$3=0,0,IF(เวลาเรียน!CD38="/",ลับ!BV$3,0))</f>
        <v>0</v>
      </c>
      <c r="BW38" s="63">
        <f>IF(ลับ!BW$3=0,0,IF(เวลาเรียน!CE38="/",ลับ!BW$3,0))</f>
        <v>0</v>
      </c>
      <c r="BX38" s="63">
        <f>IF(ลับ!BX$3=0,0,IF(เวลาเรียน!CF38="/",ลับ!BX$3,0))</f>
        <v>0</v>
      </c>
      <c r="BY38" s="63">
        <f>IF(ลับ!BY$3=0,0,IF(เวลาเรียน!CG38="/",ลับ!BY$3,0))</f>
        <v>0</v>
      </c>
      <c r="BZ38" s="63">
        <f>IF(ลับ!BZ$3=0,0,IF(เวลาเรียน!CH38="/",ลับ!BZ$3,0))</f>
        <v>0</v>
      </c>
      <c r="CA38" s="63">
        <f>IF(ลับ!CA$3=0,0,IF(เวลาเรียน!CI38="/",ลับ!CA$3,0))</f>
        <v>0</v>
      </c>
      <c r="CB38" s="63">
        <f>IF(ลับ!CB$3=0,0,IF(เวลาเรียน!CJ38="/",ลับ!CB$3,0))</f>
        <v>0</v>
      </c>
      <c r="CC38" s="63">
        <f>IF(ลับ!CC$3=0,0,IF(เวลาเรียน!CK38="/",ลับ!CC$3,0))</f>
        <v>0</v>
      </c>
      <c r="CD38" s="63">
        <f>IF(ลับ!CD$3=0,0,IF(เวลาเรียน!CL38="/",ลับ!CD$3,0))</f>
        <v>0</v>
      </c>
      <c r="CE38" s="63">
        <f>IF(ลับ!CE$3=0,0,IF(เวลาเรียน!CM38="/",ลับ!CE$3,0))</f>
        <v>0</v>
      </c>
      <c r="CF38" s="63">
        <f>IF(ลับ!CF$3=0,0,IF(เวลาเรียน!CN38="/",ลับ!CF$3,0))</f>
        <v>0</v>
      </c>
      <c r="CG38" s="63">
        <f>IF(ลับ!CG$3=0,0,IF(เวลาเรียน!CO38="/",ลับ!CG$3,0))</f>
        <v>0</v>
      </c>
      <c r="CH38" s="63">
        <f>IF(ลับ!CH$3=0,0,IF(เวลาเรียน!CP38="/",ลับ!CH$3,0))</f>
        <v>0</v>
      </c>
      <c r="CI38" s="63">
        <f>IF(ลับ!CI$3=0,0,IF(เวลาเรียน!CQ38="/",ลับ!CI$3,0))</f>
        <v>0</v>
      </c>
      <c r="CJ38" s="63">
        <f>IF(ลับ!CJ$3=0,0,IF(เวลาเรียน!CR38="/",ลับ!CJ$3,0))</f>
        <v>0</v>
      </c>
      <c r="CK38" s="63">
        <f>IF(ลับ!CK$3=0,0,IF(เวลาเรียน!CS38="/",ลับ!CK$3,0))</f>
        <v>0</v>
      </c>
      <c r="CL38" s="63">
        <f>IF(ลับ!CL$3=0,0,IF(เวลาเรียน!CT38="/",ลับ!CL$3,0))</f>
        <v>0</v>
      </c>
      <c r="CM38" s="63">
        <f>IF(ลับ!CM$3=0,0,IF(เวลาเรียน!CU38="/",ลับ!CM$3,0))</f>
        <v>0</v>
      </c>
      <c r="CN38" s="63">
        <f>IF(ลับ!CN$3=0,0,IF(เวลาเรียน!CV38="/",ลับ!CN$3,0))</f>
        <v>0</v>
      </c>
      <c r="CO38" s="63">
        <f>IF(ลับ!CO$3=0,0,IF(เวลาเรียน!CW38="/",ลับ!CO$3,0))</f>
        <v>0</v>
      </c>
      <c r="CP38" s="63">
        <f>IF(ลับ!CP$3=0,0,IF(เวลาเรียน!CX38="/",ลับ!CP$3,0))</f>
        <v>0</v>
      </c>
      <c r="CQ38" s="63">
        <f>IF(ลับ!CQ$3=0,0,IF(เวลาเรียน!CY38="/",ลับ!CQ$3,0))</f>
        <v>0</v>
      </c>
      <c r="CR38" s="63">
        <f>IF(ลับ!CR$3=0,0,IF(เวลาเรียน!CZ38="/",ลับ!CR$3,0))</f>
        <v>0</v>
      </c>
      <c r="CS38" s="63">
        <f>IF(ลับ!CS$3=0,0,IF(เวลาเรียน!DA38="/",ลับ!CS$3,0))</f>
        <v>0</v>
      </c>
      <c r="CT38" s="63">
        <f>IF(ลับ!CT$3=0,0,IF(เวลาเรียน!DB38="/",ลับ!CT$3,0))</f>
        <v>0</v>
      </c>
      <c r="CU38" s="63">
        <f>IF(ลับ!CU$3=0,0,IF(เวลาเรียน!DC38="/",ลับ!CU$3,0))</f>
        <v>0</v>
      </c>
      <c r="CV38" s="63">
        <f>IF(ลับ!CV$3=0,0,IF(เวลาเรียน!DD38="/",ลับ!CV$3,0))</f>
        <v>0</v>
      </c>
      <c r="CW38" s="64">
        <f>IF(ลับ!CW$3=0,0,IF(เวลาเรียน!DE38="/",ลับ!CW$3,0))</f>
        <v>0</v>
      </c>
      <c r="CX38" s="84">
        <f t="shared" si="11"/>
        <v>0</v>
      </c>
      <c r="CZ38" s="15">
        <v>33</v>
      </c>
      <c r="DA38" s="15">
        <f>IF(ตัวชี้วัด!C38="ร",ตัวชี้วัด!C38,IF(ตัวชี้วัด!F38="ร",ตัวชี้วัด!F38,IF(ตัวชี้วัด!I38="ร",ตัวชี้วัด!I38,IF(ตัวชี้วัด!L38="ร",ตัวชี้วัด!L38,IF(ตัวชี้วัด!O38="ร",ตัวชี้วัด!O38,IF(ตัวชี้วัด!S38="ร",ตัวชี้วัด!S38,IF(ตัวชี้วัด!V38="ร",ตัวชี้วัด!V38,SUM(ตัวชี้วัด!C38,ตัวชี้วัด!F38,ตัวชี้วัด!I38,ตัวชี้วัด!L38,ตัวชี้วัด!O38,ตัวชี้วัด!S38,ตัวชี้วัด!V38))))))))</f>
        <v>0</v>
      </c>
      <c r="DB38" s="15">
        <f>IF(ตัวชี้วัด!Y38="ร",ตัวชี้วัด!Y38,IF(ตัวชี้วัด!AB38="ร",ตัวชี้วัด!AB38,IF(ตัวชี้วัด!AE38="ร",ตัวชี้วัด!AE38,IF(ตัวชี้วัด!AK38="ร",ตัวชี้วัด!AK38,IF(ตัวชี้วัด!AN38="ร",ตัวชี้วัด!AN38,IF(ตัวชี้วัด!AQ38="ร",ตัวชี้วัด!AQ38,IF(ตัวชี้วัด!AT38="ร",ตัวชี้วัด!AT38,SUM(ตัวชี้วัด!Y38,ตัวชี้วัด!AB38,ตัวชี้วัด!AE38,ตัวชี้วัด!AK38,ตัวชี้วัด!AN38,ตัวชี้วัด!AQ38,ตัวชี้วัด!AT38))))))))</f>
        <v>0</v>
      </c>
      <c r="DC38" s="15">
        <f>IF(ตัวชี้วัด!AW38="ร",ตัวชี้วัด!AW38,IF(ตัวชี้วัด!BA38="ร",ตัวชี้วัด!BA38,IF(ตัวชี้วัด!BD38="ร",ตัวชี้วัด!BD38,IF(ตัวชี้วัด!BG38="ร",ตัวชี้วัด!BG38,IF(ตัวชี้วัด!BJ38="ร",ตัวชี้วัด!BJ38,IF(ตัวชี้วัด!BM38="ร",ตัวชี้วัด!BM38,IF(ตัวชี้วัด!BS38="ร",ตัวชี้วัด!BS38,SUM(ตัวชี้วัด!AW38,ตัวชี้วัด!BA38,ตัวชี้วัด!BD38,ตัวชี้วัด!BG38,ตัวชี้วัด!BJ38,ตัวชี้วัด!BM38,ตัวชี้วัด!BS38))))))))</f>
        <v>0</v>
      </c>
      <c r="DD38" s="15">
        <f>IF(ตัวชี้วัด!BV38="ร",ตัวชี้วัด!BV38,IF(ตัวชี้วัด!BY38="ร",ตัวชี้วัด!BY38,IF(ตัวชี้วัด!CB38="ร",ตัวชี้วัด!CB38,IF(ตัวชี้วัด!CE38="ร",ตัวชี้วัด!CE38,IF(ตัวชี้วัด!CI38="ร",ตัวชี้วัด!CI38,IF(ตัวชี้วัด!CL38="ร",ตัวชี้วัด!CL38,IF(ตัวชี้วัด!CO38="ร",ตัวชี้วัด!CO38,SUM(ตัวชี้วัด!BV38,ตัวชี้วัด!BY38,ตัวชี้วัด!CB38,ตัวชี้วัด!CE38,ตัวชี้วัด!CI38,ตัวชี้วัด!CL38,ตัวชี้วัด!CO38))))))))</f>
        <v>0</v>
      </c>
      <c r="DE38" s="15">
        <f>IF(ตัวชี้วัด!CR38="ร",ตัวชี้วัด!CR38,IF(ตัวชี้วัด!CU38="ร",ตัวชี้วัด!CU38,IF(ตัวชี้วัด!DA38="ร",ตัวชี้วัด!DA38,IF(ตัวชี้วัด!DD38="ร",ตัวชี้วัด!DD38,IF(ตัวชี้วัด!DG38="ร",ตัวชี้วัด!DG38,IF(ตัวชี้วัด!DJ38="ร",ตัวชี้วัด!DJ38,IF(ตัวชี้วัด!DM38="ร",ตัวชี้วัด!DM38,SUM(ตัวชี้วัด!CR38,ตัวชี้วัด!CU38,ตัวชี้วัด!DA38,ตัวชี้วัด!DD38,ตัวชี้วัด!DG38,ตัวชี้วัด!DJ38,ตัวชี้วัด!DM38))))))))</f>
        <v>0</v>
      </c>
      <c r="DF38" s="15">
        <f>IF(ตัวชี้วัด!DQ38="ร",ตัวชี้วัด!DQ38,IF(ตัวชี้วัด!DT38="ร",ตัวชี้วัด!DT38,IF(ตัวชี้วัด!DW38="ร",ตัวชี้วัด!DW38,IF(ตัวชี้วัด!DZ38="ร",ตัวชี้วัด!DZ38,SUM(ตัวชี้วัด!DQ38,ตัวชี้วัด!DT38,ตัวชี้วัด!DW38,ตัวชี้วัด!DZ38)))))</f>
        <v>0</v>
      </c>
      <c r="DG38" s="83">
        <f t="shared" si="12"/>
        <v>0</v>
      </c>
      <c r="DH38" s="50"/>
      <c r="DI38" s="15">
        <f>IF(ตัวชี้วัด!D38="/",1,0)</f>
        <v>0</v>
      </c>
      <c r="DJ38" s="15">
        <f>IF(ตัวชี้วัด!G38="/",1,0)</f>
        <v>0</v>
      </c>
      <c r="DK38" s="15">
        <f>IF(ตัวชี้วัด!J38="/",1,0)</f>
        <v>0</v>
      </c>
      <c r="DL38" s="15">
        <f>IF(ตัวชี้วัด!M38="/",1,0)</f>
        <v>0</v>
      </c>
      <c r="DM38" s="15">
        <f>IF(ตัวชี้วัด!P38="/",1,0)</f>
        <v>0</v>
      </c>
      <c r="DN38" s="15">
        <f>IF(ตัวชี้วัด!T38="/",1,0)</f>
        <v>0</v>
      </c>
      <c r="DO38" s="15">
        <f>IF(ตัวชี้วัด!W38="/",1,0)</f>
        <v>0</v>
      </c>
      <c r="DP38" s="15">
        <f>IF(ตัวชี้วัด!Z38="/",1,0)</f>
        <v>0</v>
      </c>
      <c r="DQ38" s="15">
        <f>IF(ตัวชี้วัด!AC38="/",1,0)</f>
        <v>0</v>
      </c>
      <c r="DR38" s="15">
        <f>IF(ตัวชี้วัด!AF38="/",1,0)</f>
        <v>0</v>
      </c>
      <c r="DS38" s="15">
        <f>IF(ตัวชี้วัด!AL38="/",1,0)</f>
        <v>0</v>
      </c>
      <c r="DT38" s="15">
        <f>IF(ตัวชี้วัด!AO38="/",1,0)</f>
        <v>0</v>
      </c>
      <c r="DU38" s="15">
        <f>IF(ตัวชี้วัด!AR38="/",1,0)</f>
        <v>0</v>
      </c>
      <c r="DV38" s="15">
        <f>IF(ตัวชี้วัด!AU38="/",1,0)</f>
        <v>0</v>
      </c>
      <c r="DW38" s="15">
        <f>IF(ตัวชี้วัด!AX38="/",1,0)</f>
        <v>0</v>
      </c>
      <c r="DX38" s="15">
        <f>IF(ตัวชี้วัด!BB38="/",1,0)</f>
        <v>0</v>
      </c>
      <c r="DY38" s="15">
        <f>IF(ตัวชี้วัด!BE38="/",1,0)</f>
        <v>0</v>
      </c>
      <c r="DZ38" s="15">
        <f>IF(ตัวชี้วัด!BH38="/",1,0)</f>
        <v>0</v>
      </c>
      <c r="EA38" s="15">
        <f>IF(ตัวชี้วัด!BK38="/",1,0)</f>
        <v>0</v>
      </c>
      <c r="EB38" s="15">
        <f>IF(ตัวชี้วัด!BN38="/",1,0)</f>
        <v>0</v>
      </c>
      <c r="EC38" s="15">
        <f>IF(ตัวชี้วัด!BT38="/",1,0)</f>
        <v>0</v>
      </c>
      <c r="ED38" s="15">
        <f>IF(ตัวชี้วัด!BW38="/",1,0)</f>
        <v>0</v>
      </c>
      <c r="EE38" s="15">
        <f>IF(ตัวชี้วัด!BZ38="/",1,0)</f>
        <v>0</v>
      </c>
      <c r="EF38" s="15">
        <f>IF(ตัวชี้วัด!CC38="/",1,0)</f>
        <v>0</v>
      </c>
      <c r="EG38" s="15">
        <f>IF(ตัวชี้วัด!CF38="/",1,0)</f>
        <v>0</v>
      </c>
      <c r="EH38" s="15">
        <f>IF(ตัวชี้วัด!CJ38="/",1,0)</f>
        <v>0</v>
      </c>
      <c r="EI38" s="15">
        <f>IF(ตัวชี้วัด!CM38="/",1,0)</f>
        <v>0</v>
      </c>
      <c r="EJ38" s="15">
        <f>IF(ตัวชี้วัด!CP38="/",1,0)</f>
        <v>0</v>
      </c>
      <c r="EK38" s="15">
        <f>IF(ตัวชี้วัด!CS38="/",1,0)</f>
        <v>0</v>
      </c>
      <c r="EL38" s="15">
        <f>IF(ตัวชี้วัด!CV38="/",1,0)</f>
        <v>0</v>
      </c>
      <c r="EM38" s="15">
        <f>IF(ตัวชี้วัด!DB38="/",1,0)</f>
        <v>0</v>
      </c>
      <c r="EN38" s="15">
        <f>IF(ตัวชี้วัด!DE38="/",1,0)</f>
        <v>0</v>
      </c>
      <c r="EO38" s="15">
        <f>IF(ตัวชี้วัด!DH38="/",1,0)</f>
        <v>0</v>
      </c>
      <c r="EP38" s="15">
        <f>IF(ตัวชี้วัด!DK38="/",1,0)</f>
        <v>0</v>
      </c>
      <c r="EQ38" s="15">
        <f>IF(ตัวชี้วัด!DN38="/",1,0)</f>
        <v>0</v>
      </c>
      <c r="ER38" s="15">
        <f>IF(ตัวชี้วัด!DR38="/",1,0)</f>
        <v>0</v>
      </c>
      <c r="ES38" s="15">
        <f>IF(ตัวชี้วัด!DU38="/",1,0)</f>
        <v>0</v>
      </c>
      <c r="ET38" s="15">
        <f>IF(ตัวชี้วัด!DX38="/",1,0)</f>
        <v>0</v>
      </c>
      <c r="EU38" s="15">
        <f>IF(ตัวชี้วัด!EA38="/",1,0)</f>
        <v>0</v>
      </c>
      <c r="EV38" s="83">
        <f t="shared" ref="EV38:EV55" si="14">SUM(DI38:EU38)</f>
        <v>0</v>
      </c>
      <c r="EX38" s="15">
        <v>33</v>
      </c>
      <c r="EY38" s="15">
        <f>IF(คุณลักษณะ!B38&gt;1,2,IF(คุณลักษณะ!B38=1,1,0))</f>
        <v>0</v>
      </c>
      <c r="EZ38" s="15">
        <f>IF(คุณลักษณะ!C38&gt;1,2,IF(คุณลักษณะ!C38=1,1,0))</f>
        <v>0</v>
      </c>
      <c r="FA38" s="15">
        <f>IF(คุณลักษณะ!D38&gt;1,2,IF(คุณลักษณะ!D38=1,1,0))</f>
        <v>0</v>
      </c>
      <c r="FB38" s="15">
        <f>IF(คุณลักษณะ!E38&gt;1,2,IF(คุณลักษณะ!E38=1,1,0))</f>
        <v>0</v>
      </c>
      <c r="FC38" s="83">
        <f t="shared" ref="FC38:FC55" si="15">SUM(EY38:FB38)</f>
        <v>0</v>
      </c>
      <c r="FD38" s="15">
        <f>IF(คุณลักษณะ!G38&gt;1,2,IF(คุณลักษณะ!G38=1,1,0))</f>
        <v>0</v>
      </c>
      <c r="FE38" s="15">
        <f>IF(คุณลักษณะ!H38&gt;1,2,IF(คุณลักษณะ!H38=1,1,0))</f>
        <v>0</v>
      </c>
      <c r="FF38" s="83">
        <f t="shared" ref="FF38:FF55" si="16">SUM(FD38:FE38)</f>
        <v>0</v>
      </c>
      <c r="FG38" s="15">
        <f>IF(คุณลักษณะ!O38&gt;1,2,IF(คุณลักษณะ!O38=1,1,0))</f>
        <v>0</v>
      </c>
      <c r="FH38" s="15">
        <f>IF(คุณลักษณะ!P38&gt;1,2,IF(คุณลักษณะ!P38=1,1,0))</f>
        <v>0</v>
      </c>
      <c r="FI38" s="83">
        <f t="shared" ref="FI38:FI55" si="17">SUM(FG38:FH38)</f>
        <v>0</v>
      </c>
      <c r="FJ38" s="15">
        <f>IF(คุณลักษณะ!S38&gt;1,2,IF(คุณลักษณะ!S38=1,1,0))</f>
        <v>0</v>
      </c>
      <c r="FK38" s="15">
        <f>IF(คุณลักษณะ!T38&gt;1,2,IF(คุณลักษณะ!T38=1,1,0))</f>
        <v>0</v>
      </c>
      <c r="FL38" s="83">
        <f t="shared" ref="FL38:FL55" si="18">SUM(FJ38:FK38)</f>
        <v>0</v>
      </c>
      <c r="FM38" s="15">
        <f>IF(คุณลักษณะ!V38&gt;1,2,IF(คุณลักษณะ!V38=1,1,0))</f>
        <v>0</v>
      </c>
      <c r="FN38" s="15">
        <f>IF(คุณลักษณะ!W38&gt;1,2,IF(คุณลักษณะ!W38=1,1,0))</f>
        <v>0</v>
      </c>
      <c r="FO38" s="83">
        <f t="shared" ref="FO38:FO55" si="19">SUM(FM38:FN38)</f>
        <v>0</v>
      </c>
      <c r="FP38" s="15">
        <f>IF(คุณลักษณะ!Y38&gt;1,2,IF(คุณลักษณะ!Y38=1,1,0))</f>
        <v>0</v>
      </c>
      <c r="FQ38" s="15">
        <f>IF(คุณลักษณะ!AC38&gt;1,2,IF(คุณลักษณะ!AC38=1,1,0))</f>
        <v>0</v>
      </c>
      <c r="FR38" s="15">
        <f>IF(คุณลักษณะ!AD38&gt;1,2,IF(คุณลักษณะ!AD38=1,1,0))</f>
        <v>0</v>
      </c>
      <c r="FS38" s="83">
        <f t="shared" ref="FS38:FS55" si="20">SUM(FP38:FR38)</f>
        <v>0</v>
      </c>
      <c r="FT38" s="15">
        <f>IF(คุณลักษณะ!AF38&gt;1,2,IF(คุณลักษณะ!AF38=1,1,0))</f>
        <v>0</v>
      </c>
      <c r="FU38" s="15">
        <f>IF(คุณลักษณะ!AG38&gt;1,2,IF(คุณลักษณะ!AG38=1,1,0))</f>
        <v>0</v>
      </c>
      <c r="FV38" s="83">
        <f t="shared" ref="FV38:FV55" si="21">SUM(FT38:FU38)</f>
        <v>0</v>
      </c>
      <c r="FW38" s="50"/>
      <c r="FX38" s="15">
        <f>IF(คุณลักษณะ!F38&gt;1,2,IF(คุณลักษณะ!F38=1,1,0))</f>
        <v>0</v>
      </c>
      <c r="FY38" s="15">
        <f>IF(คุณลักษณะ!I38&gt;1,2,IF(คุณลักษณะ!I38=1,1,0))</f>
        <v>0</v>
      </c>
      <c r="FZ38" s="15">
        <f>IF(คุณลักษณะ!N38&gt;1,2,IF(คุณลักษณะ!N38=1,1,0))</f>
        <v>0</v>
      </c>
      <c r="GA38" s="15">
        <f>IF(คุณลักษณะ!Q38&gt;1,2,IF(คุณลักษณะ!Q38=1,1,0))</f>
        <v>0</v>
      </c>
      <c r="GB38" s="15">
        <f>IF(คุณลักษณะ!U38&gt;1,2,IF(คุณลักษณะ!U38=1,1,0))</f>
        <v>0</v>
      </c>
      <c r="GC38" s="15">
        <f>IF(คุณลักษณะ!X38&gt;1,2,IF(คุณลักษณะ!X38=1,1,0))</f>
        <v>0</v>
      </c>
      <c r="GD38" s="15">
        <f>IF(คุณลักษณะ!AE38&gt;1,2,IF(คุณลักษณะ!AE38=1,1,0))</f>
        <v>0</v>
      </c>
      <c r="GE38" s="15">
        <f>IF(คุณลักษณะ!AH38&gt;1,2,IF(คุณลักษณะ!AH38=1,1,0))</f>
        <v>0</v>
      </c>
      <c r="GF38" s="87">
        <f t="shared" ref="GF38:GF55" si="22">SUM(FX38:GE38)</f>
        <v>0</v>
      </c>
      <c r="GG38" s="85">
        <f>IF(คุณลักษณะ!F38=0,0,IF(คุณลักษณะ!I38=0,0,IF(คุณลักษณะ!N38=0,0,IF(คุณลักษณะ!Q38=0,0,IF(คุณลักษณะ!U38=0,0,IF(คุณลักษณะ!X38=0,0,IF(คุณลักษณะ!AE38=0,0,IF(คุณลักษณะ!AH38=0,0,GF38))))))))</f>
        <v>0</v>
      </c>
      <c r="GI38" s="2">
        <v>33</v>
      </c>
      <c r="GJ38" s="21">
        <f>IF(เวลาเรียน!C38="",0,1)</f>
        <v>0</v>
      </c>
      <c r="GK38" s="446">
        <f>IF(ผลการเรียน!$BC37=$GK$5,1,0)</f>
        <v>0</v>
      </c>
      <c r="GL38" s="446">
        <f>IF(ผลการเรียน!$BC37=$GL$5,1,0)</f>
        <v>0</v>
      </c>
      <c r="GM38" s="446">
        <f>IF(ผลการเรียน!$BC37=$GM$5,1,0)</f>
        <v>0</v>
      </c>
      <c r="GN38" s="446">
        <f>IF(ผลการเรียน!$BC37=$GN$5,1,0)</f>
        <v>0</v>
      </c>
      <c r="GO38" s="446">
        <f>IF(ผลการเรียน!$BC37=$GO$5,1,0)</f>
        <v>0</v>
      </c>
      <c r="GP38" s="446">
        <f>IF(ผลการเรียน!$BC37=$GP$5,1,0)</f>
        <v>0</v>
      </c>
      <c r="GQ38" s="446">
        <f>IF(ผลการเรียน!$BC37=$GQ$5,1,0)</f>
        <v>0</v>
      </c>
      <c r="GR38" s="446">
        <f>IF(ผลการเรียน!$BC37=$GR$5,1,0)</f>
        <v>0</v>
      </c>
      <c r="GS38" s="446">
        <f>IF(ผลการเรียน!$BC37=$GS$5,1,0)</f>
        <v>0</v>
      </c>
      <c r="GT38" s="446">
        <f>IF(ผลการเรียน!$BC37=$GT$5,1,0)</f>
        <v>0</v>
      </c>
      <c r="GU38" s="446">
        <f ca="1">IF(ผลการเรียน!$BS37=ลับ!$GU$5,1,0)</f>
        <v>0</v>
      </c>
      <c r="GV38" s="446">
        <f ca="1">IF(ผลการเรียน!$BS37=ลับ!$GV$5,1,0)</f>
        <v>0</v>
      </c>
      <c r="GW38" s="446">
        <f ca="1">IF(ผลการเรียน!$BS37=ลับ!$GW$5,1,0)</f>
        <v>0</v>
      </c>
      <c r="GX38" s="446">
        <f ca="1">IF(ผลการเรียน!$BS37=ลับ!$GX$5,1,0)</f>
        <v>0</v>
      </c>
      <c r="GY38" s="446">
        <f ca="1">IF(ผลการเรียน!$BJ37=ลับ!$GY$5,1,0)</f>
        <v>0</v>
      </c>
      <c r="GZ38" s="446">
        <f ca="1">IF(ผลการเรียน!$BJ37=ลับ!$GZ$5,1,0)</f>
        <v>0</v>
      </c>
      <c r="HA38" s="446">
        <f ca="1">IF(ผลการเรียน!$BJ37=ลับ!$HA$5,1,0)</f>
        <v>0</v>
      </c>
      <c r="HB38" s="446">
        <f ca="1">IF(ผลการเรียน!$BJ37=ลับ!$HB$5,1,0)</f>
        <v>0</v>
      </c>
      <c r="HC38" s="21">
        <f>IF(สรุปคะแนน!$Q38=3,1,0)</f>
        <v>0</v>
      </c>
      <c r="HD38" s="21">
        <f>IF(สรุปคะแนน!$Q38=2,1,0)</f>
        <v>0</v>
      </c>
      <c r="HE38" s="21">
        <f>IF(สรุปคะแนน!$Q38=1,1,0)</f>
        <v>0</v>
      </c>
      <c r="HF38" s="21">
        <f>IF(สรุปคะแนน!$Q38=0,1,0)</f>
        <v>1</v>
      </c>
      <c r="HG38" s="50"/>
      <c r="HH38" s="50"/>
      <c r="HI38" s="50"/>
      <c r="HJ38" s="50"/>
      <c r="HK38" s="50"/>
      <c r="HL38" s="50"/>
      <c r="HM38" s="50"/>
      <c r="HN38" s="50"/>
    </row>
    <row r="39" spans="1:222" ht="21">
      <c r="A39" s="28">
        <v>34</v>
      </c>
      <c r="B39" s="63">
        <f>IF(ลับ!B$3=0,0,IF(เวลาเรียน!G39="/",ลับ!B$3,0))</f>
        <v>0</v>
      </c>
      <c r="C39" s="63">
        <f>IF(ลับ!C$3=0,0,IF(เวลาเรียน!H39="/",ลับ!C$3,0))</f>
        <v>0</v>
      </c>
      <c r="D39" s="63">
        <f>IF(ลับ!D$3=0,0,IF(เวลาเรียน!I39="/",ลับ!D$3,0))</f>
        <v>0</v>
      </c>
      <c r="E39" s="63">
        <f>IF(ลับ!E$3=0,0,IF(เวลาเรียน!J39="/",ลับ!E$3,0))</f>
        <v>0</v>
      </c>
      <c r="F39" s="63">
        <f>IF(ลับ!F$3=0,0,IF(เวลาเรียน!K39="/",ลับ!F$3,0))</f>
        <v>0</v>
      </c>
      <c r="G39" s="63">
        <f>IF(ลับ!G$3=0,0,IF(เวลาเรียน!L39="/",ลับ!G$3,0))</f>
        <v>0</v>
      </c>
      <c r="H39" s="63">
        <f>IF(ลับ!H$3=0,0,IF(เวลาเรียน!M39="/",ลับ!H$3,0))</f>
        <v>0</v>
      </c>
      <c r="I39" s="63">
        <f>IF(ลับ!I$3=0,0,IF(เวลาเรียน!N39="/",ลับ!I$3,0))</f>
        <v>0</v>
      </c>
      <c r="J39" s="63">
        <f>IF(ลับ!J$3=0,0,IF(เวลาเรียน!O39="/",ลับ!J$3,0))</f>
        <v>0</v>
      </c>
      <c r="K39" s="63">
        <f>IF(ลับ!K$3=0,0,IF(เวลาเรียน!P39="/",ลับ!K$3,0))</f>
        <v>0</v>
      </c>
      <c r="L39" s="63">
        <f>IF(ลับ!L$3=0,0,IF(เวลาเรียน!Q39="/",ลับ!L$3,0))</f>
        <v>0</v>
      </c>
      <c r="M39" s="63">
        <f>IF(ลับ!M$3=0,0,IF(เวลาเรียน!R39="/",ลับ!M$3,0))</f>
        <v>0</v>
      </c>
      <c r="N39" s="63">
        <f>IF(ลับ!N$3=0,0,IF(เวลาเรียน!S39="/",ลับ!N$3,0))</f>
        <v>0</v>
      </c>
      <c r="O39" s="63">
        <f>IF(ลับ!O$3=0,0,IF(เวลาเรียน!T39="/",ลับ!O$3,0))</f>
        <v>0</v>
      </c>
      <c r="P39" s="63">
        <f>IF(ลับ!P$3=0,0,IF(เวลาเรียน!U39="/",ลับ!P$3,0))</f>
        <v>0</v>
      </c>
      <c r="Q39" s="63">
        <f>IF(ลับ!Q$3=0,0,IF(เวลาเรียน!V39="/",ลับ!Q$3,0))</f>
        <v>0</v>
      </c>
      <c r="R39" s="63">
        <f>IF(ลับ!R$3=0,0,IF(เวลาเรียน!W39="/",ลับ!R$3,0))</f>
        <v>0</v>
      </c>
      <c r="S39" s="63">
        <f>IF(ลับ!S$3=0,0,IF(เวลาเรียน!X39="/",ลับ!S$3,0))</f>
        <v>0</v>
      </c>
      <c r="T39" s="63">
        <f>IF(ลับ!T$3=0,0,IF(เวลาเรียน!Y39="/",ลับ!T$3,0))</f>
        <v>0</v>
      </c>
      <c r="U39" s="63">
        <f>IF(ลับ!U$3=0,0,IF(เวลาเรียน!Z39="/",ลับ!U$3,0))</f>
        <v>0</v>
      </c>
      <c r="V39" s="63">
        <f>IF(ลับ!V$3=0,0,IF(เวลาเรียน!AA39="/",ลับ!V$3,0))</f>
        <v>0</v>
      </c>
      <c r="W39" s="63">
        <f>IF(ลับ!W$3=0,0,IF(เวลาเรียน!AB39="/",ลับ!W$3,0))</f>
        <v>0</v>
      </c>
      <c r="X39" s="63">
        <f>IF(ลับ!X$3=0,0,IF(เวลาเรียน!AC39="/",ลับ!X$3,0))</f>
        <v>0</v>
      </c>
      <c r="Y39" s="63">
        <f>IF(ลับ!Y$3=0,0,IF(เวลาเรียน!AD39="/",ลับ!Y$3,0))</f>
        <v>0</v>
      </c>
      <c r="Z39" s="724">
        <f>IF(ลับ!Z$3=0,0,IF(เวลาเรียน!AE39="/",ลับ!Z$3,0))</f>
        <v>0</v>
      </c>
      <c r="AA39" s="63">
        <f>IF(ลับ!AA$3=0,0,IF(เวลาเรียน!AH39="/",ลับ!AA$3,0))</f>
        <v>0</v>
      </c>
      <c r="AB39" s="63">
        <f>IF(ลับ!AB$3=0,0,IF(เวลาเรียน!AI39="/",ลับ!AB$3,0))</f>
        <v>0</v>
      </c>
      <c r="AC39" s="63">
        <f>IF(ลับ!AC$3=0,0,IF(เวลาเรียน!AJ39="/",ลับ!AC$3,0))</f>
        <v>0</v>
      </c>
      <c r="AD39" s="63">
        <f>IF(ลับ!AD$3=0,0,IF(เวลาเรียน!AK39="/",ลับ!AD$3,0))</f>
        <v>0</v>
      </c>
      <c r="AE39" s="63">
        <f>IF(ลับ!AE$3=0,0,IF(เวลาเรียน!AL39="/",ลับ!AE$3,0))</f>
        <v>0</v>
      </c>
      <c r="AF39" s="63">
        <f>IF(ลับ!AF$3=0,0,IF(เวลาเรียน!AM39="/",ลับ!AF$3,0))</f>
        <v>0</v>
      </c>
      <c r="AG39" s="63">
        <f>IF(ลับ!AG$3=0,0,IF(เวลาเรียน!AN39="/",ลับ!AG$3,0))</f>
        <v>0</v>
      </c>
      <c r="AH39" s="63">
        <f>IF(ลับ!AH$3=0,0,IF(เวลาเรียน!AO39="/",ลับ!AH$3,0))</f>
        <v>0</v>
      </c>
      <c r="AI39" s="63">
        <f>IF(ลับ!AI$3=0,0,IF(เวลาเรียน!AP39="/",ลับ!AI$3,0))</f>
        <v>0</v>
      </c>
      <c r="AJ39" s="63">
        <f>IF(ลับ!AJ$3=0,0,IF(เวลาเรียน!AQ39="/",ลับ!AJ$3,0))</f>
        <v>0</v>
      </c>
      <c r="AK39" s="63">
        <f>IF(ลับ!AK$3=0,0,IF(เวลาเรียน!AR39="/",ลับ!AK$3,0))</f>
        <v>0</v>
      </c>
      <c r="AL39" s="63">
        <f>IF(ลับ!AL$3=0,0,IF(เวลาเรียน!AS39="/",ลับ!AL$3,0))</f>
        <v>0</v>
      </c>
      <c r="AM39" s="63">
        <f>IF(ลับ!AM$3=0,0,IF(เวลาเรียน!AT39="/",ลับ!AM$3,0))</f>
        <v>0</v>
      </c>
      <c r="AN39" s="63">
        <f>IF(ลับ!AN$3=0,0,IF(เวลาเรียน!AU39="/",ลับ!AN$3,0))</f>
        <v>0</v>
      </c>
      <c r="AO39" s="63">
        <f>IF(ลับ!AO$3=0,0,IF(เวลาเรียน!AV39="/",ลับ!AO$3,0))</f>
        <v>0</v>
      </c>
      <c r="AP39" s="63">
        <f>IF(ลับ!AP$3=0,0,IF(เวลาเรียน!AW39="/",ลับ!AP$3,0))</f>
        <v>0</v>
      </c>
      <c r="AQ39" s="63">
        <f>IF(ลับ!AQ$3=0,0,IF(เวลาเรียน!AX39="/",ลับ!AQ$3,0))</f>
        <v>0</v>
      </c>
      <c r="AR39" s="63">
        <f>IF(ลับ!AR$3=0,0,IF(เวลาเรียน!AY39="/",ลับ!AR$3,0))</f>
        <v>0</v>
      </c>
      <c r="AS39" s="63">
        <f>IF(ลับ!AS$3=0,0,IF(เวลาเรียน!AZ39="/",ลับ!AS$3,0))</f>
        <v>0</v>
      </c>
      <c r="AT39" s="63">
        <f>IF(ลับ!AT$3=0,0,IF(เวลาเรียน!BA39="/",ลับ!AT$3,0))</f>
        <v>0</v>
      </c>
      <c r="AU39" s="63">
        <f>IF(ลับ!AU$3=0,0,IF(เวลาเรียน!BB39="/",ลับ!AU$3,0))</f>
        <v>0</v>
      </c>
      <c r="AV39" s="63">
        <f>IF(ลับ!AV$3=0,0,IF(เวลาเรียน!BC39="/",ลับ!AV$3,0))</f>
        <v>0</v>
      </c>
      <c r="AW39" s="63">
        <f>IF(ลับ!AW$3=0,0,IF(เวลาเรียน!BD39="/",ลับ!AW$3,0))</f>
        <v>0</v>
      </c>
      <c r="AX39" s="63">
        <f>IF(ลับ!AX$3=0,0,IF(เวลาเรียน!BE39="/",ลับ!AX$3,0))</f>
        <v>0</v>
      </c>
      <c r="AY39" s="63">
        <f>IF(ลับ!AY$3=0,0,IF(เวลาเรียน!BF39="/",ลับ!AY$3,0))</f>
        <v>0</v>
      </c>
      <c r="AZ39" s="63">
        <f>IF(ลับ!AZ$3=0,0,IF(เวลาเรียน!BG39="/",ลับ!AZ$3,0))</f>
        <v>0</v>
      </c>
      <c r="BA39" s="63">
        <f>IF(ลับ!BA$3=0,0,IF(เวลาเรียน!BH39="/",ลับ!BA$3,0))</f>
        <v>0</v>
      </c>
      <c r="BB39" s="63">
        <f>IF(ลับ!BB$3=0,0,IF(เวลาเรียน!BI39="/",ลับ!BB$3,0))</f>
        <v>0</v>
      </c>
      <c r="BC39" s="63">
        <f>IF(ลับ!BC$3=0,0,IF(เวลาเรียน!BJ39="/",ลับ!BC$3,0))</f>
        <v>0</v>
      </c>
      <c r="BD39" s="63">
        <f>IF(ลับ!BD$3=0,0,IF(เวลาเรียน!BK39="/",ลับ!BD$3,0))</f>
        <v>0</v>
      </c>
      <c r="BE39" s="63">
        <f>IF(ลับ!BE$3=0,0,IF(เวลาเรียน!BL39="/",ลับ!BE$3,0))</f>
        <v>0</v>
      </c>
      <c r="BF39" s="63">
        <f>IF(ลับ!BF$3=0,0,IF(เวลาเรียน!BM39="/",ลับ!BF$3,0))</f>
        <v>0</v>
      </c>
      <c r="BG39" s="63">
        <f>IF(ลับ!BG$3=0,0,IF(เวลาเรียน!BN39="/",ลับ!BG$3,0))</f>
        <v>0</v>
      </c>
      <c r="BH39" s="63">
        <f>IF(ลับ!BH$3=0,0,IF(เวลาเรียน!BO39="/",ลับ!BH$3,0))</f>
        <v>0</v>
      </c>
      <c r="BI39" s="63">
        <f>IF(ลับ!BI$3=0,0,IF(เวลาเรียน!BP39="/",ลับ!BI$3,0))</f>
        <v>0</v>
      </c>
      <c r="BJ39" s="63">
        <f>IF(ลับ!BJ$3=0,0,IF(เวลาเรียน!BQ39="/",ลับ!BJ$3,0))</f>
        <v>0</v>
      </c>
      <c r="BK39" s="63">
        <f>IF(ลับ!BK$3=0,0,IF(เวลาเรียน!BR39="/",ลับ!BK$3,0))</f>
        <v>0</v>
      </c>
      <c r="BL39" s="63">
        <f>IF(ลับ!BL$3=0,0,IF(เวลาเรียน!BS39="/",ลับ!BL$3,0))</f>
        <v>0</v>
      </c>
      <c r="BM39" s="63">
        <f>IF(ลับ!BM$3=0,0,IF(เวลาเรียน!BT39="/",ลับ!BM$3,0))</f>
        <v>0</v>
      </c>
      <c r="BN39" s="63">
        <f>IF(ลับ!BN$3=0,0,IF(เวลาเรียน!BU39="/",ลับ!BN$3,0))</f>
        <v>0</v>
      </c>
      <c r="BO39" s="63">
        <f>IF(ลับ!BO$3=0,0,IF(เวลาเรียน!BV39="/",ลับ!BO$3,0))</f>
        <v>0</v>
      </c>
      <c r="BP39" s="63">
        <f>IF(ลับ!BP$3=0,0,IF(เวลาเรียน!BW39="/",ลับ!BP$3,0))</f>
        <v>0</v>
      </c>
      <c r="BQ39" s="63">
        <f>IF(ลับ!BQ$3=0,0,IF(เวลาเรียน!BX39="/",ลับ!BQ$3,0))</f>
        <v>0</v>
      </c>
      <c r="BR39" s="63">
        <f>IF(ลับ!BR$3=0,0,IF(เวลาเรียน!BY39="/",ลับ!BR$3,0))</f>
        <v>0</v>
      </c>
      <c r="BS39" s="724">
        <f>IF(ลับ!BS$3=0,0,IF(เวลาเรียน!BZ39="/",ลับ!BS$3,0))</f>
        <v>0</v>
      </c>
      <c r="BT39" s="63">
        <f>IF(ลับ!BT$3=0,0,IF(เวลาเรียน!CB39="/",ลับ!BT$3,0))</f>
        <v>0</v>
      </c>
      <c r="BU39" s="63">
        <f>IF(ลับ!BU$3=0,0,IF(เวลาเรียน!CC39="/",ลับ!BU$3,0))</f>
        <v>0</v>
      </c>
      <c r="BV39" s="63">
        <f>IF(ลับ!BV$3=0,0,IF(เวลาเรียน!CD39="/",ลับ!BV$3,0))</f>
        <v>0</v>
      </c>
      <c r="BW39" s="63">
        <f>IF(ลับ!BW$3=0,0,IF(เวลาเรียน!CE39="/",ลับ!BW$3,0))</f>
        <v>0</v>
      </c>
      <c r="BX39" s="63">
        <f>IF(ลับ!BX$3=0,0,IF(เวลาเรียน!CF39="/",ลับ!BX$3,0))</f>
        <v>0</v>
      </c>
      <c r="BY39" s="63">
        <f>IF(ลับ!BY$3=0,0,IF(เวลาเรียน!CG39="/",ลับ!BY$3,0))</f>
        <v>0</v>
      </c>
      <c r="BZ39" s="63">
        <f>IF(ลับ!BZ$3=0,0,IF(เวลาเรียน!CH39="/",ลับ!BZ$3,0))</f>
        <v>0</v>
      </c>
      <c r="CA39" s="63">
        <f>IF(ลับ!CA$3=0,0,IF(เวลาเรียน!CI39="/",ลับ!CA$3,0))</f>
        <v>0</v>
      </c>
      <c r="CB39" s="63">
        <f>IF(ลับ!CB$3=0,0,IF(เวลาเรียน!CJ39="/",ลับ!CB$3,0))</f>
        <v>0</v>
      </c>
      <c r="CC39" s="63">
        <f>IF(ลับ!CC$3=0,0,IF(เวลาเรียน!CK39="/",ลับ!CC$3,0))</f>
        <v>0</v>
      </c>
      <c r="CD39" s="63">
        <f>IF(ลับ!CD$3=0,0,IF(เวลาเรียน!CL39="/",ลับ!CD$3,0))</f>
        <v>0</v>
      </c>
      <c r="CE39" s="63">
        <f>IF(ลับ!CE$3=0,0,IF(เวลาเรียน!CM39="/",ลับ!CE$3,0))</f>
        <v>0</v>
      </c>
      <c r="CF39" s="63">
        <f>IF(ลับ!CF$3=0,0,IF(เวลาเรียน!CN39="/",ลับ!CF$3,0))</f>
        <v>0</v>
      </c>
      <c r="CG39" s="63">
        <f>IF(ลับ!CG$3=0,0,IF(เวลาเรียน!CO39="/",ลับ!CG$3,0))</f>
        <v>0</v>
      </c>
      <c r="CH39" s="63">
        <f>IF(ลับ!CH$3=0,0,IF(เวลาเรียน!CP39="/",ลับ!CH$3,0))</f>
        <v>0</v>
      </c>
      <c r="CI39" s="63">
        <f>IF(ลับ!CI$3=0,0,IF(เวลาเรียน!CQ39="/",ลับ!CI$3,0))</f>
        <v>0</v>
      </c>
      <c r="CJ39" s="63">
        <f>IF(ลับ!CJ$3=0,0,IF(เวลาเรียน!CR39="/",ลับ!CJ$3,0))</f>
        <v>0</v>
      </c>
      <c r="CK39" s="63">
        <f>IF(ลับ!CK$3=0,0,IF(เวลาเรียน!CS39="/",ลับ!CK$3,0))</f>
        <v>0</v>
      </c>
      <c r="CL39" s="63">
        <f>IF(ลับ!CL$3=0,0,IF(เวลาเรียน!CT39="/",ลับ!CL$3,0))</f>
        <v>0</v>
      </c>
      <c r="CM39" s="63">
        <f>IF(ลับ!CM$3=0,0,IF(เวลาเรียน!CU39="/",ลับ!CM$3,0))</f>
        <v>0</v>
      </c>
      <c r="CN39" s="63">
        <f>IF(ลับ!CN$3=0,0,IF(เวลาเรียน!CV39="/",ลับ!CN$3,0))</f>
        <v>0</v>
      </c>
      <c r="CO39" s="63">
        <f>IF(ลับ!CO$3=0,0,IF(เวลาเรียน!CW39="/",ลับ!CO$3,0))</f>
        <v>0</v>
      </c>
      <c r="CP39" s="63">
        <f>IF(ลับ!CP$3=0,0,IF(เวลาเรียน!CX39="/",ลับ!CP$3,0))</f>
        <v>0</v>
      </c>
      <c r="CQ39" s="63">
        <f>IF(ลับ!CQ$3=0,0,IF(เวลาเรียน!CY39="/",ลับ!CQ$3,0))</f>
        <v>0</v>
      </c>
      <c r="CR39" s="63">
        <f>IF(ลับ!CR$3=0,0,IF(เวลาเรียน!CZ39="/",ลับ!CR$3,0))</f>
        <v>0</v>
      </c>
      <c r="CS39" s="63">
        <f>IF(ลับ!CS$3=0,0,IF(เวลาเรียน!DA39="/",ลับ!CS$3,0))</f>
        <v>0</v>
      </c>
      <c r="CT39" s="63">
        <f>IF(ลับ!CT$3=0,0,IF(เวลาเรียน!DB39="/",ลับ!CT$3,0))</f>
        <v>0</v>
      </c>
      <c r="CU39" s="63">
        <f>IF(ลับ!CU$3=0,0,IF(เวลาเรียน!DC39="/",ลับ!CU$3,0))</f>
        <v>0</v>
      </c>
      <c r="CV39" s="63">
        <f>IF(ลับ!CV$3=0,0,IF(เวลาเรียน!DD39="/",ลับ!CV$3,0))</f>
        <v>0</v>
      </c>
      <c r="CW39" s="64">
        <f>IF(ลับ!CW$3=0,0,IF(เวลาเรียน!DE39="/",ลับ!CW$3,0))</f>
        <v>0</v>
      </c>
      <c r="CX39" s="84">
        <f t="shared" si="11"/>
        <v>0</v>
      </c>
      <c r="CZ39" s="15">
        <v>34</v>
      </c>
      <c r="DA39" s="15">
        <f>IF(ตัวชี้วัด!C39="ร",ตัวชี้วัด!C39,IF(ตัวชี้วัด!F39="ร",ตัวชี้วัด!F39,IF(ตัวชี้วัด!I39="ร",ตัวชี้วัด!I39,IF(ตัวชี้วัด!L39="ร",ตัวชี้วัด!L39,IF(ตัวชี้วัด!O39="ร",ตัวชี้วัด!O39,IF(ตัวชี้วัด!S39="ร",ตัวชี้วัด!S39,IF(ตัวชี้วัด!V39="ร",ตัวชี้วัด!V39,SUM(ตัวชี้วัด!C39,ตัวชี้วัด!F39,ตัวชี้วัด!I39,ตัวชี้วัด!L39,ตัวชี้วัด!O39,ตัวชี้วัด!S39,ตัวชี้วัด!V39))))))))</f>
        <v>0</v>
      </c>
      <c r="DB39" s="15">
        <f>IF(ตัวชี้วัด!Y39="ร",ตัวชี้วัด!Y39,IF(ตัวชี้วัด!AB39="ร",ตัวชี้วัด!AB39,IF(ตัวชี้วัด!AE39="ร",ตัวชี้วัด!AE39,IF(ตัวชี้วัด!AK39="ร",ตัวชี้วัด!AK39,IF(ตัวชี้วัด!AN39="ร",ตัวชี้วัด!AN39,IF(ตัวชี้วัด!AQ39="ร",ตัวชี้วัด!AQ39,IF(ตัวชี้วัด!AT39="ร",ตัวชี้วัด!AT39,SUM(ตัวชี้วัด!Y39,ตัวชี้วัด!AB39,ตัวชี้วัด!AE39,ตัวชี้วัด!AK39,ตัวชี้วัด!AN39,ตัวชี้วัด!AQ39,ตัวชี้วัด!AT39))))))))</f>
        <v>0</v>
      </c>
      <c r="DC39" s="15">
        <f>IF(ตัวชี้วัด!AW39="ร",ตัวชี้วัด!AW39,IF(ตัวชี้วัด!BA39="ร",ตัวชี้วัด!BA39,IF(ตัวชี้วัด!BD39="ร",ตัวชี้วัด!BD39,IF(ตัวชี้วัด!BG39="ร",ตัวชี้วัด!BG39,IF(ตัวชี้วัด!BJ39="ร",ตัวชี้วัด!BJ39,IF(ตัวชี้วัด!BM39="ร",ตัวชี้วัด!BM39,IF(ตัวชี้วัด!BS39="ร",ตัวชี้วัด!BS39,SUM(ตัวชี้วัด!AW39,ตัวชี้วัด!BA39,ตัวชี้วัด!BD39,ตัวชี้วัด!BG39,ตัวชี้วัด!BJ39,ตัวชี้วัด!BM39,ตัวชี้วัด!BS39))))))))</f>
        <v>0</v>
      </c>
      <c r="DD39" s="15">
        <f>IF(ตัวชี้วัด!BV39="ร",ตัวชี้วัด!BV39,IF(ตัวชี้วัด!BY39="ร",ตัวชี้วัด!BY39,IF(ตัวชี้วัด!CB39="ร",ตัวชี้วัด!CB39,IF(ตัวชี้วัด!CE39="ร",ตัวชี้วัด!CE39,IF(ตัวชี้วัด!CI39="ร",ตัวชี้วัด!CI39,IF(ตัวชี้วัด!CL39="ร",ตัวชี้วัด!CL39,IF(ตัวชี้วัด!CO39="ร",ตัวชี้วัด!CO39,SUM(ตัวชี้วัด!BV39,ตัวชี้วัด!BY39,ตัวชี้วัด!CB39,ตัวชี้วัด!CE39,ตัวชี้วัด!CI39,ตัวชี้วัด!CL39,ตัวชี้วัด!CO39))))))))</f>
        <v>0</v>
      </c>
      <c r="DE39" s="15">
        <f>IF(ตัวชี้วัด!CR39="ร",ตัวชี้วัด!CR39,IF(ตัวชี้วัด!CU39="ร",ตัวชี้วัด!CU39,IF(ตัวชี้วัด!DA39="ร",ตัวชี้วัด!DA39,IF(ตัวชี้วัด!DD39="ร",ตัวชี้วัด!DD39,IF(ตัวชี้วัด!DG39="ร",ตัวชี้วัด!DG39,IF(ตัวชี้วัด!DJ39="ร",ตัวชี้วัด!DJ39,IF(ตัวชี้วัด!DM39="ร",ตัวชี้วัด!DM39,SUM(ตัวชี้วัด!CR39,ตัวชี้วัด!CU39,ตัวชี้วัด!DA39,ตัวชี้วัด!DD39,ตัวชี้วัด!DG39,ตัวชี้วัด!DJ39,ตัวชี้วัด!DM39))))))))</f>
        <v>0</v>
      </c>
      <c r="DF39" s="15">
        <f>IF(ตัวชี้วัด!DQ39="ร",ตัวชี้วัด!DQ39,IF(ตัวชี้วัด!DT39="ร",ตัวชี้วัด!DT39,IF(ตัวชี้วัด!DW39="ร",ตัวชี้วัด!DW39,IF(ตัวชี้วัด!DZ39="ร",ตัวชี้วัด!DZ39,SUM(ตัวชี้วัด!DQ39,ตัวชี้วัด!DT39,ตัวชี้วัด!DW39,ตัวชี้วัด!DZ39)))))</f>
        <v>0</v>
      </c>
      <c r="DG39" s="83">
        <f t="shared" si="12"/>
        <v>0</v>
      </c>
      <c r="DH39" s="50"/>
      <c r="DI39" s="15">
        <f>IF(ตัวชี้วัด!D39="/",1,0)</f>
        <v>0</v>
      </c>
      <c r="DJ39" s="15">
        <f>IF(ตัวชี้วัด!G39="/",1,0)</f>
        <v>0</v>
      </c>
      <c r="DK39" s="15">
        <f>IF(ตัวชี้วัด!J39="/",1,0)</f>
        <v>0</v>
      </c>
      <c r="DL39" s="15">
        <f>IF(ตัวชี้วัด!M39="/",1,0)</f>
        <v>0</v>
      </c>
      <c r="DM39" s="15">
        <f>IF(ตัวชี้วัด!P39="/",1,0)</f>
        <v>0</v>
      </c>
      <c r="DN39" s="15">
        <f>IF(ตัวชี้วัด!T39="/",1,0)</f>
        <v>0</v>
      </c>
      <c r="DO39" s="15">
        <f>IF(ตัวชี้วัด!W39="/",1,0)</f>
        <v>0</v>
      </c>
      <c r="DP39" s="15">
        <f>IF(ตัวชี้วัด!Z39="/",1,0)</f>
        <v>0</v>
      </c>
      <c r="DQ39" s="15">
        <f>IF(ตัวชี้วัด!AC39="/",1,0)</f>
        <v>0</v>
      </c>
      <c r="DR39" s="15">
        <f>IF(ตัวชี้วัด!AF39="/",1,0)</f>
        <v>0</v>
      </c>
      <c r="DS39" s="15">
        <f>IF(ตัวชี้วัด!AL39="/",1,0)</f>
        <v>0</v>
      </c>
      <c r="DT39" s="15">
        <f>IF(ตัวชี้วัด!AO39="/",1,0)</f>
        <v>0</v>
      </c>
      <c r="DU39" s="15">
        <f>IF(ตัวชี้วัด!AR39="/",1,0)</f>
        <v>0</v>
      </c>
      <c r="DV39" s="15">
        <f>IF(ตัวชี้วัด!AU39="/",1,0)</f>
        <v>0</v>
      </c>
      <c r="DW39" s="15">
        <f>IF(ตัวชี้วัด!AX39="/",1,0)</f>
        <v>0</v>
      </c>
      <c r="DX39" s="15">
        <f>IF(ตัวชี้วัด!BB39="/",1,0)</f>
        <v>0</v>
      </c>
      <c r="DY39" s="15">
        <f>IF(ตัวชี้วัด!BE39="/",1,0)</f>
        <v>0</v>
      </c>
      <c r="DZ39" s="15">
        <f>IF(ตัวชี้วัด!BH39="/",1,0)</f>
        <v>0</v>
      </c>
      <c r="EA39" s="15">
        <f>IF(ตัวชี้วัด!BK39="/",1,0)</f>
        <v>0</v>
      </c>
      <c r="EB39" s="15">
        <f>IF(ตัวชี้วัด!BN39="/",1,0)</f>
        <v>0</v>
      </c>
      <c r="EC39" s="15">
        <f>IF(ตัวชี้วัด!BT39="/",1,0)</f>
        <v>0</v>
      </c>
      <c r="ED39" s="15">
        <f>IF(ตัวชี้วัด!BW39="/",1,0)</f>
        <v>0</v>
      </c>
      <c r="EE39" s="15">
        <f>IF(ตัวชี้วัด!BZ39="/",1,0)</f>
        <v>0</v>
      </c>
      <c r="EF39" s="15">
        <f>IF(ตัวชี้วัด!CC39="/",1,0)</f>
        <v>0</v>
      </c>
      <c r="EG39" s="15">
        <f>IF(ตัวชี้วัด!CF39="/",1,0)</f>
        <v>0</v>
      </c>
      <c r="EH39" s="15">
        <f>IF(ตัวชี้วัด!CJ39="/",1,0)</f>
        <v>0</v>
      </c>
      <c r="EI39" s="15">
        <f>IF(ตัวชี้วัด!CM39="/",1,0)</f>
        <v>0</v>
      </c>
      <c r="EJ39" s="15">
        <f>IF(ตัวชี้วัด!CP39="/",1,0)</f>
        <v>0</v>
      </c>
      <c r="EK39" s="15">
        <f>IF(ตัวชี้วัด!CS39="/",1,0)</f>
        <v>0</v>
      </c>
      <c r="EL39" s="15">
        <f>IF(ตัวชี้วัด!CV39="/",1,0)</f>
        <v>0</v>
      </c>
      <c r="EM39" s="15">
        <f>IF(ตัวชี้วัด!DB39="/",1,0)</f>
        <v>0</v>
      </c>
      <c r="EN39" s="15">
        <f>IF(ตัวชี้วัด!DE39="/",1,0)</f>
        <v>0</v>
      </c>
      <c r="EO39" s="15">
        <f>IF(ตัวชี้วัด!DH39="/",1,0)</f>
        <v>0</v>
      </c>
      <c r="EP39" s="15">
        <f>IF(ตัวชี้วัด!DK39="/",1,0)</f>
        <v>0</v>
      </c>
      <c r="EQ39" s="15">
        <f>IF(ตัวชี้วัด!DN39="/",1,0)</f>
        <v>0</v>
      </c>
      <c r="ER39" s="15">
        <f>IF(ตัวชี้วัด!DR39="/",1,0)</f>
        <v>0</v>
      </c>
      <c r="ES39" s="15">
        <f>IF(ตัวชี้วัด!DU39="/",1,0)</f>
        <v>0</v>
      </c>
      <c r="ET39" s="15">
        <f>IF(ตัวชี้วัด!DX39="/",1,0)</f>
        <v>0</v>
      </c>
      <c r="EU39" s="15">
        <f>IF(ตัวชี้วัด!EA39="/",1,0)</f>
        <v>0</v>
      </c>
      <c r="EV39" s="83">
        <f t="shared" si="14"/>
        <v>0</v>
      </c>
      <c r="EX39" s="15">
        <v>34</v>
      </c>
      <c r="EY39" s="15">
        <f>IF(คุณลักษณะ!B39&gt;1,2,IF(คุณลักษณะ!B39=1,1,0))</f>
        <v>0</v>
      </c>
      <c r="EZ39" s="15">
        <f>IF(คุณลักษณะ!C39&gt;1,2,IF(คุณลักษณะ!C39=1,1,0))</f>
        <v>0</v>
      </c>
      <c r="FA39" s="15">
        <f>IF(คุณลักษณะ!D39&gt;1,2,IF(คุณลักษณะ!D39=1,1,0))</f>
        <v>0</v>
      </c>
      <c r="FB39" s="15">
        <f>IF(คุณลักษณะ!E39&gt;1,2,IF(คุณลักษณะ!E39=1,1,0))</f>
        <v>0</v>
      </c>
      <c r="FC39" s="83">
        <f t="shared" si="15"/>
        <v>0</v>
      </c>
      <c r="FD39" s="15">
        <f>IF(คุณลักษณะ!G39&gt;1,2,IF(คุณลักษณะ!G39=1,1,0))</f>
        <v>0</v>
      </c>
      <c r="FE39" s="15">
        <f>IF(คุณลักษณะ!H39&gt;1,2,IF(คุณลักษณะ!H39=1,1,0))</f>
        <v>0</v>
      </c>
      <c r="FF39" s="83">
        <f t="shared" si="16"/>
        <v>0</v>
      </c>
      <c r="FG39" s="15">
        <f>IF(คุณลักษณะ!O39&gt;1,2,IF(คุณลักษณะ!O39=1,1,0))</f>
        <v>0</v>
      </c>
      <c r="FH39" s="15">
        <f>IF(คุณลักษณะ!P39&gt;1,2,IF(คุณลักษณะ!P39=1,1,0))</f>
        <v>0</v>
      </c>
      <c r="FI39" s="83">
        <f t="shared" si="17"/>
        <v>0</v>
      </c>
      <c r="FJ39" s="15">
        <f>IF(คุณลักษณะ!S39&gt;1,2,IF(คุณลักษณะ!S39=1,1,0))</f>
        <v>0</v>
      </c>
      <c r="FK39" s="15">
        <f>IF(คุณลักษณะ!T39&gt;1,2,IF(คุณลักษณะ!T39=1,1,0))</f>
        <v>0</v>
      </c>
      <c r="FL39" s="83">
        <f t="shared" si="18"/>
        <v>0</v>
      </c>
      <c r="FM39" s="15">
        <f>IF(คุณลักษณะ!V39&gt;1,2,IF(คุณลักษณะ!V39=1,1,0))</f>
        <v>0</v>
      </c>
      <c r="FN39" s="15">
        <f>IF(คุณลักษณะ!W39&gt;1,2,IF(คุณลักษณะ!W39=1,1,0))</f>
        <v>0</v>
      </c>
      <c r="FO39" s="83">
        <f t="shared" si="19"/>
        <v>0</v>
      </c>
      <c r="FP39" s="15">
        <f>IF(คุณลักษณะ!Y39&gt;1,2,IF(คุณลักษณะ!Y39=1,1,0))</f>
        <v>0</v>
      </c>
      <c r="FQ39" s="15">
        <f>IF(คุณลักษณะ!AC39&gt;1,2,IF(คุณลักษณะ!AC39=1,1,0))</f>
        <v>0</v>
      </c>
      <c r="FR39" s="15">
        <f>IF(คุณลักษณะ!AD39&gt;1,2,IF(คุณลักษณะ!AD39=1,1,0))</f>
        <v>0</v>
      </c>
      <c r="FS39" s="83">
        <f t="shared" si="20"/>
        <v>0</v>
      </c>
      <c r="FT39" s="15">
        <f>IF(คุณลักษณะ!AF39&gt;1,2,IF(คุณลักษณะ!AF39=1,1,0))</f>
        <v>0</v>
      </c>
      <c r="FU39" s="15">
        <f>IF(คุณลักษณะ!AG39&gt;1,2,IF(คุณลักษณะ!AG39=1,1,0))</f>
        <v>0</v>
      </c>
      <c r="FV39" s="83">
        <f t="shared" si="21"/>
        <v>0</v>
      </c>
      <c r="FW39" s="50"/>
      <c r="FX39" s="15">
        <f>IF(คุณลักษณะ!F39&gt;1,2,IF(คุณลักษณะ!F39=1,1,0))</f>
        <v>0</v>
      </c>
      <c r="FY39" s="15">
        <f>IF(คุณลักษณะ!I39&gt;1,2,IF(คุณลักษณะ!I39=1,1,0))</f>
        <v>0</v>
      </c>
      <c r="FZ39" s="15">
        <f>IF(คุณลักษณะ!N39&gt;1,2,IF(คุณลักษณะ!N39=1,1,0))</f>
        <v>0</v>
      </c>
      <c r="GA39" s="15">
        <f>IF(คุณลักษณะ!Q39&gt;1,2,IF(คุณลักษณะ!Q39=1,1,0))</f>
        <v>0</v>
      </c>
      <c r="GB39" s="15">
        <f>IF(คุณลักษณะ!U39&gt;1,2,IF(คุณลักษณะ!U39=1,1,0))</f>
        <v>0</v>
      </c>
      <c r="GC39" s="15">
        <f>IF(คุณลักษณะ!X39&gt;1,2,IF(คุณลักษณะ!X39=1,1,0))</f>
        <v>0</v>
      </c>
      <c r="GD39" s="15">
        <f>IF(คุณลักษณะ!AE39&gt;1,2,IF(คุณลักษณะ!AE39=1,1,0))</f>
        <v>0</v>
      </c>
      <c r="GE39" s="15">
        <f>IF(คุณลักษณะ!AH39&gt;1,2,IF(คุณลักษณะ!AH39=1,1,0))</f>
        <v>0</v>
      </c>
      <c r="GF39" s="87">
        <f t="shared" si="22"/>
        <v>0</v>
      </c>
      <c r="GG39" s="85">
        <f>IF(คุณลักษณะ!F39=0,0,IF(คุณลักษณะ!I39=0,0,IF(คุณลักษณะ!N39=0,0,IF(คุณลักษณะ!Q39=0,0,IF(คุณลักษณะ!U39=0,0,IF(คุณลักษณะ!X39=0,0,IF(คุณลักษณะ!AE39=0,0,IF(คุณลักษณะ!AH39=0,0,GF39))))))))</f>
        <v>0</v>
      </c>
      <c r="GI39" s="2">
        <v>34</v>
      </c>
      <c r="GJ39" s="21">
        <f>IF(เวลาเรียน!C39="",0,1)</f>
        <v>0</v>
      </c>
      <c r="GK39" s="446">
        <f>IF(ผลการเรียน!$BC38=$GK$5,1,0)</f>
        <v>0</v>
      </c>
      <c r="GL39" s="446">
        <f>IF(ผลการเรียน!$BC38=$GL$5,1,0)</f>
        <v>0</v>
      </c>
      <c r="GM39" s="446">
        <f>IF(ผลการเรียน!$BC38=$GM$5,1,0)</f>
        <v>0</v>
      </c>
      <c r="GN39" s="446">
        <f>IF(ผลการเรียน!$BC38=$GN$5,1,0)</f>
        <v>0</v>
      </c>
      <c r="GO39" s="446">
        <f>IF(ผลการเรียน!$BC38=$GO$5,1,0)</f>
        <v>0</v>
      </c>
      <c r="GP39" s="446">
        <f>IF(ผลการเรียน!$BC38=$GP$5,1,0)</f>
        <v>0</v>
      </c>
      <c r="GQ39" s="446">
        <f>IF(ผลการเรียน!$BC38=$GQ$5,1,0)</f>
        <v>0</v>
      </c>
      <c r="GR39" s="446">
        <f>IF(ผลการเรียน!$BC38=$GR$5,1,0)</f>
        <v>0</v>
      </c>
      <c r="GS39" s="446">
        <f>IF(ผลการเรียน!$BC38=$GS$5,1,0)</f>
        <v>0</v>
      </c>
      <c r="GT39" s="446">
        <f>IF(ผลการเรียน!$BC38=$GT$5,1,0)</f>
        <v>0</v>
      </c>
      <c r="GU39" s="446">
        <f ca="1">IF(ผลการเรียน!$BS38=ลับ!$GU$5,1,0)</f>
        <v>0</v>
      </c>
      <c r="GV39" s="446">
        <f ca="1">IF(ผลการเรียน!$BS38=ลับ!$GV$5,1,0)</f>
        <v>0</v>
      </c>
      <c r="GW39" s="446">
        <f ca="1">IF(ผลการเรียน!$BS38=ลับ!$GW$5,1,0)</f>
        <v>0</v>
      </c>
      <c r="GX39" s="446">
        <f ca="1">IF(ผลการเรียน!$BS38=ลับ!$GX$5,1,0)</f>
        <v>0</v>
      </c>
      <c r="GY39" s="446">
        <f ca="1">IF(ผลการเรียน!$BJ38=ลับ!$GY$5,1,0)</f>
        <v>0</v>
      </c>
      <c r="GZ39" s="446">
        <f ca="1">IF(ผลการเรียน!$BJ38=ลับ!$GZ$5,1,0)</f>
        <v>0</v>
      </c>
      <c r="HA39" s="446">
        <f ca="1">IF(ผลการเรียน!$BJ38=ลับ!$HA$5,1,0)</f>
        <v>0</v>
      </c>
      <c r="HB39" s="446">
        <f ca="1">IF(ผลการเรียน!$BJ38=ลับ!$HB$5,1,0)</f>
        <v>0</v>
      </c>
      <c r="HC39" s="21">
        <f>IF(สรุปคะแนน!$Q39=3,1,0)</f>
        <v>0</v>
      </c>
      <c r="HD39" s="21">
        <f>IF(สรุปคะแนน!$Q39=2,1,0)</f>
        <v>0</v>
      </c>
      <c r="HE39" s="21">
        <f>IF(สรุปคะแนน!$Q39=1,1,0)</f>
        <v>0</v>
      </c>
      <c r="HF39" s="21">
        <f>IF(สรุปคะแนน!$Q39=0,1,0)</f>
        <v>1</v>
      </c>
      <c r="HG39" s="50"/>
      <c r="HH39" s="50"/>
      <c r="HI39" s="50"/>
      <c r="HJ39" s="50"/>
      <c r="HK39" s="50"/>
      <c r="HL39" s="50"/>
      <c r="HM39" s="50"/>
      <c r="HN39" s="50"/>
    </row>
    <row r="40" spans="1:222" ht="21">
      <c r="A40" s="28">
        <v>35</v>
      </c>
      <c r="B40" s="63">
        <f>IF(ลับ!B$3=0,0,IF(เวลาเรียน!G40="/",ลับ!B$3,0))</f>
        <v>0</v>
      </c>
      <c r="C40" s="63">
        <f>IF(ลับ!C$3=0,0,IF(เวลาเรียน!H40="/",ลับ!C$3,0))</f>
        <v>0</v>
      </c>
      <c r="D40" s="63">
        <f>IF(ลับ!D$3=0,0,IF(เวลาเรียน!I40="/",ลับ!D$3,0))</f>
        <v>0</v>
      </c>
      <c r="E40" s="63">
        <f>IF(ลับ!E$3=0,0,IF(เวลาเรียน!J40="/",ลับ!E$3,0))</f>
        <v>0</v>
      </c>
      <c r="F40" s="63">
        <f>IF(ลับ!F$3=0,0,IF(เวลาเรียน!K40="/",ลับ!F$3,0))</f>
        <v>0</v>
      </c>
      <c r="G40" s="63">
        <f>IF(ลับ!G$3=0,0,IF(เวลาเรียน!L40="/",ลับ!G$3,0))</f>
        <v>0</v>
      </c>
      <c r="H40" s="63">
        <f>IF(ลับ!H$3=0,0,IF(เวลาเรียน!M40="/",ลับ!H$3,0))</f>
        <v>0</v>
      </c>
      <c r="I40" s="63">
        <f>IF(ลับ!I$3=0,0,IF(เวลาเรียน!N40="/",ลับ!I$3,0))</f>
        <v>0</v>
      </c>
      <c r="J40" s="63">
        <f>IF(ลับ!J$3=0,0,IF(เวลาเรียน!O40="/",ลับ!J$3,0))</f>
        <v>0</v>
      </c>
      <c r="K40" s="63">
        <f>IF(ลับ!K$3=0,0,IF(เวลาเรียน!P40="/",ลับ!K$3,0))</f>
        <v>0</v>
      </c>
      <c r="L40" s="63">
        <f>IF(ลับ!L$3=0,0,IF(เวลาเรียน!Q40="/",ลับ!L$3,0))</f>
        <v>0</v>
      </c>
      <c r="M40" s="63">
        <f>IF(ลับ!M$3=0,0,IF(เวลาเรียน!R40="/",ลับ!M$3,0))</f>
        <v>0</v>
      </c>
      <c r="N40" s="63">
        <f>IF(ลับ!N$3=0,0,IF(เวลาเรียน!S40="/",ลับ!N$3,0))</f>
        <v>0</v>
      </c>
      <c r="O40" s="63">
        <f>IF(ลับ!O$3=0,0,IF(เวลาเรียน!T40="/",ลับ!O$3,0))</f>
        <v>0</v>
      </c>
      <c r="P40" s="63">
        <f>IF(ลับ!P$3=0,0,IF(เวลาเรียน!U40="/",ลับ!P$3,0))</f>
        <v>0</v>
      </c>
      <c r="Q40" s="63">
        <f>IF(ลับ!Q$3=0,0,IF(เวลาเรียน!V40="/",ลับ!Q$3,0))</f>
        <v>0</v>
      </c>
      <c r="R40" s="63">
        <f>IF(ลับ!R$3=0,0,IF(เวลาเรียน!W40="/",ลับ!R$3,0))</f>
        <v>0</v>
      </c>
      <c r="S40" s="63">
        <f>IF(ลับ!S$3=0,0,IF(เวลาเรียน!X40="/",ลับ!S$3,0))</f>
        <v>0</v>
      </c>
      <c r="T40" s="63">
        <f>IF(ลับ!T$3=0,0,IF(เวลาเรียน!Y40="/",ลับ!T$3,0))</f>
        <v>0</v>
      </c>
      <c r="U40" s="63">
        <f>IF(ลับ!U$3=0,0,IF(เวลาเรียน!Z40="/",ลับ!U$3,0))</f>
        <v>0</v>
      </c>
      <c r="V40" s="63">
        <f>IF(ลับ!V$3=0,0,IF(เวลาเรียน!AA40="/",ลับ!V$3,0))</f>
        <v>0</v>
      </c>
      <c r="W40" s="63">
        <f>IF(ลับ!W$3=0,0,IF(เวลาเรียน!AB40="/",ลับ!W$3,0))</f>
        <v>0</v>
      </c>
      <c r="X40" s="63">
        <f>IF(ลับ!X$3=0,0,IF(เวลาเรียน!AC40="/",ลับ!X$3,0))</f>
        <v>0</v>
      </c>
      <c r="Y40" s="63">
        <f>IF(ลับ!Y$3=0,0,IF(เวลาเรียน!AD40="/",ลับ!Y$3,0))</f>
        <v>0</v>
      </c>
      <c r="Z40" s="724">
        <f>IF(ลับ!Z$3=0,0,IF(เวลาเรียน!AE40="/",ลับ!Z$3,0))</f>
        <v>0</v>
      </c>
      <c r="AA40" s="63">
        <f>IF(ลับ!AA$3=0,0,IF(เวลาเรียน!AH40="/",ลับ!AA$3,0))</f>
        <v>0</v>
      </c>
      <c r="AB40" s="63">
        <f>IF(ลับ!AB$3=0,0,IF(เวลาเรียน!AI40="/",ลับ!AB$3,0))</f>
        <v>0</v>
      </c>
      <c r="AC40" s="63">
        <f>IF(ลับ!AC$3=0,0,IF(เวลาเรียน!AJ40="/",ลับ!AC$3,0))</f>
        <v>0</v>
      </c>
      <c r="AD40" s="63">
        <f>IF(ลับ!AD$3=0,0,IF(เวลาเรียน!AK40="/",ลับ!AD$3,0))</f>
        <v>0</v>
      </c>
      <c r="AE40" s="63">
        <f>IF(ลับ!AE$3=0,0,IF(เวลาเรียน!AL40="/",ลับ!AE$3,0))</f>
        <v>0</v>
      </c>
      <c r="AF40" s="63">
        <f>IF(ลับ!AF$3=0,0,IF(เวลาเรียน!AM40="/",ลับ!AF$3,0))</f>
        <v>0</v>
      </c>
      <c r="AG40" s="63">
        <f>IF(ลับ!AG$3=0,0,IF(เวลาเรียน!AN40="/",ลับ!AG$3,0))</f>
        <v>0</v>
      </c>
      <c r="AH40" s="63">
        <f>IF(ลับ!AH$3=0,0,IF(เวลาเรียน!AO40="/",ลับ!AH$3,0))</f>
        <v>0</v>
      </c>
      <c r="AI40" s="63">
        <f>IF(ลับ!AI$3=0,0,IF(เวลาเรียน!AP40="/",ลับ!AI$3,0))</f>
        <v>0</v>
      </c>
      <c r="AJ40" s="63">
        <f>IF(ลับ!AJ$3=0,0,IF(เวลาเรียน!AQ40="/",ลับ!AJ$3,0))</f>
        <v>0</v>
      </c>
      <c r="AK40" s="63">
        <f>IF(ลับ!AK$3=0,0,IF(เวลาเรียน!AR40="/",ลับ!AK$3,0))</f>
        <v>0</v>
      </c>
      <c r="AL40" s="63">
        <f>IF(ลับ!AL$3=0,0,IF(เวลาเรียน!AS40="/",ลับ!AL$3,0))</f>
        <v>0</v>
      </c>
      <c r="AM40" s="63">
        <f>IF(ลับ!AM$3=0,0,IF(เวลาเรียน!AT40="/",ลับ!AM$3,0))</f>
        <v>0</v>
      </c>
      <c r="AN40" s="63">
        <f>IF(ลับ!AN$3=0,0,IF(เวลาเรียน!AU40="/",ลับ!AN$3,0))</f>
        <v>0</v>
      </c>
      <c r="AO40" s="63">
        <f>IF(ลับ!AO$3=0,0,IF(เวลาเรียน!AV40="/",ลับ!AO$3,0))</f>
        <v>0</v>
      </c>
      <c r="AP40" s="63">
        <f>IF(ลับ!AP$3=0,0,IF(เวลาเรียน!AW40="/",ลับ!AP$3,0))</f>
        <v>0</v>
      </c>
      <c r="AQ40" s="63">
        <f>IF(ลับ!AQ$3=0,0,IF(เวลาเรียน!AX40="/",ลับ!AQ$3,0))</f>
        <v>0</v>
      </c>
      <c r="AR40" s="63">
        <f>IF(ลับ!AR$3=0,0,IF(เวลาเรียน!AY40="/",ลับ!AR$3,0))</f>
        <v>0</v>
      </c>
      <c r="AS40" s="63">
        <f>IF(ลับ!AS$3=0,0,IF(เวลาเรียน!AZ40="/",ลับ!AS$3,0))</f>
        <v>0</v>
      </c>
      <c r="AT40" s="63">
        <f>IF(ลับ!AT$3=0,0,IF(เวลาเรียน!BA40="/",ลับ!AT$3,0))</f>
        <v>0</v>
      </c>
      <c r="AU40" s="63">
        <f>IF(ลับ!AU$3=0,0,IF(เวลาเรียน!BB40="/",ลับ!AU$3,0))</f>
        <v>0</v>
      </c>
      <c r="AV40" s="63">
        <f>IF(ลับ!AV$3=0,0,IF(เวลาเรียน!BC40="/",ลับ!AV$3,0))</f>
        <v>0</v>
      </c>
      <c r="AW40" s="63">
        <f>IF(ลับ!AW$3=0,0,IF(เวลาเรียน!BD40="/",ลับ!AW$3,0))</f>
        <v>0</v>
      </c>
      <c r="AX40" s="63">
        <f>IF(ลับ!AX$3=0,0,IF(เวลาเรียน!BE40="/",ลับ!AX$3,0))</f>
        <v>0</v>
      </c>
      <c r="AY40" s="63">
        <f>IF(ลับ!AY$3=0,0,IF(เวลาเรียน!BF40="/",ลับ!AY$3,0))</f>
        <v>0</v>
      </c>
      <c r="AZ40" s="63">
        <f>IF(ลับ!AZ$3=0,0,IF(เวลาเรียน!BG40="/",ลับ!AZ$3,0))</f>
        <v>0</v>
      </c>
      <c r="BA40" s="63">
        <f>IF(ลับ!BA$3=0,0,IF(เวลาเรียน!BH40="/",ลับ!BA$3,0))</f>
        <v>0</v>
      </c>
      <c r="BB40" s="63">
        <f>IF(ลับ!BB$3=0,0,IF(เวลาเรียน!BI40="/",ลับ!BB$3,0))</f>
        <v>0</v>
      </c>
      <c r="BC40" s="63">
        <f>IF(ลับ!BC$3=0,0,IF(เวลาเรียน!BJ40="/",ลับ!BC$3,0))</f>
        <v>0</v>
      </c>
      <c r="BD40" s="63">
        <f>IF(ลับ!BD$3=0,0,IF(เวลาเรียน!BK40="/",ลับ!BD$3,0))</f>
        <v>0</v>
      </c>
      <c r="BE40" s="63">
        <f>IF(ลับ!BE$3=0,0,IF(เวลาเรียน!BL40="/",ลับ!BE$3,0))</f>
        <v>0</v>
      </c>
      <c r="BF40" s="63">
        <f>IF(ลับ!BF$3=0,0,IF(เวลาเรียน!BM40="/",ลับ!BF$3,0))</f>
        <v>0</v>
      </c>
      <c r="BG40" s="63">
        <f>IF(ลับ!BG$3=0,0,IF(เวลาเรียน!BN40="/",ลับ!BG$3,0))</f>
        <v>0</v>
      </c>
      <c r="BH40" s="63">
        <f>IF(ลับ!BH$3=0,0,IF(เวลาเรียน!BO40="/",ลับ!BH$3,0))</f>
        <v>0</v>
      </c>
      <c r="BI40" s="63">
        <f>IF(ลับ!BI$3=0,0,IF(เวลาเรียน!BP40="/",ลับ!BI$3,0))</f>
        <v>0</v>
      </c>
      <c r="BJ40" s="63">
        <f>IF(ลับ!BJ$3=0,0,IF(เวลาเรียน!BQ40="/",ลับ!BJ$3,0))</f>
        <v>0</v>
      </c>
      <c r="BK40" s="63">
        <f>IF(ลับ!BK$3=0,0,IF(เวลาเรียน!BR40="/",ลับ!BK$3,0))</f>
        <v>0</v>
      </c>
      <c r="BL40" s="63">
        <f>IF(ลับ!BL$3=0,0,IF(เวลาเรียน!BS40="/",ลับ!BL$3,0))</f>
        <v>0</v>
      </c>
      <c r="BM40" s="63">
        <f>IF(ลับ!BM$3=0,0,IF(เวลาเรียน!BT40="/",ลับ!BM$3,0))</f>
        <v>0</v>
      </c>
      <c r="BN40" s="63">
        <f>IF(ลับ!BN$3=0,0,IF(เวลาเรียน!BU40="/",ลับ!BN$3,0))</f>
        <v>0</v>
      </c>
      <c r="BO40" s="63">
        <f>IF(ลับ!BO$3=0,0,IF(เวลาเรียน!BV40="/",ลับ!BO$3,0))</f>
        <v>0</v>
      </c>
      <c r="BP40" s="63">
        <f>IF(ลับ!BP$3=0,0,IF(เวลาเรียน!BW40="/",ลับ!BP$3,0))</f>
        <v>0</v>
      </c>
      <c r="BQ40" s="63">
        <f>IF(ลับ!BQ$3=0,0,IF(เวลาเรียน!BX40="/",ลับ!BQ$3,0))</f>
        <v>0</v>
      </c>
      <c r="BR40" s="63">
        <f>IF(ลับ!BR$3=0,0,IF(เวลาเรียน!BY40="/",ลับ!BR$3,0))</f>
        <v>0</v>
      </c>
      <c r="BS40" s="724">
        <f>IF(ลับ!BS$3=0,0,IF(เวลาเรียน!BZ40="/",ลับ!BS$3,0))</f>
        <v>0</v>
      </c>
      <c r="BT40" s="63">
        <f>IF(ลับ!BT$3=0,0,IF(เวลาเรียน!CB40="/",ลับ!BT$3,0))</f>
        <v>0</v>
      </c>
      <c r="BU40" s="63">
        <f>IF(ลับ!BU$3=0,0,IF(เวลาเรียน!CC40="/",ลับ!BU$3,0))</f>
        <v>0</v>
      </c>
      <c r="BV40" s="63">
        <f>IF(ลับ!BV$3=0,0,IF(เวลาเรียน!CD40="/",ลับ!BV$3,0))</f>
        <v>0</v>
      </c>
      <c r="BW40" s="63">
        <f>IF(ลับ!BW$3=0,0,IF(เวลาเรียน!CE40="/",ลับ!BW$3,0))</f>
        <v>0</v>
      </c>
      <c r="BX40" s="63">
        <f>IF(ลับ!BX$3=0,0,IF(เวลาเรียน!CF40="/",ลับ!BX$3,0))</f>
        <v>0</v>
      </c>
      <c r="BY40" s="63">
        <f>IF(ลับ!BY$3=0,0,IF(เวลาเรียน!CG40="/",ลับ!BY$3,0))</f>
        <v>0</v>
      </c>
      <c r="BZ40" s="63">
        <f>IF(ลับ!BZ$3=0,0,IF(เวลาเรียน!CH40="/",ลับ!BZ$3,0))</f>
        <v>0</v>
      </c>
      <c r="CA40" s="63">
        <f>IF(ลับ!CA$3=0,0,IF(เวลาเรียน!CI40="/",ลับ!CA$3,0))</f>
        <v>0</v>
      </c>
      <c r="CB40" s="63">
        <f>IF(ลับ!CB$3=0,0,IF(เวลาเรียน!CJ40="/",ลับ!CB$3,0))</f>
        <v>0</v>
      </c>
      <c r="CC40" s="63">
        <f>IF(ลับ!CC$3=0,0,IF(เวลาเรียน!CK40="/",ลับ!CC$3,0))</f>
        <v>0</v>
      </c>
      <c r="CD40" s="63">
        <f>IF(ลับ!CD$3=0,0,IF(เวลาเรียน!CL40="/",ลับ!CD$3,0))</f>
        <v>0</v>
      </c>
      <c r="CE40" s="63">
        <f>IF(ลับ!CE$3=0,0,IF(เวลาเรียน!CM40="/",ลับ!CE$3,0))</f>
        <v>0</v>
      </c>
      <c r="CF40" s="63">
        <f>IF(ลับ!CF$3=0,0,IF(เวลาเรียน!CN40="/",ลับ!CF$3,0))</f>
        <v>0</v>
      </c>
      <c r="CG40" s="63">
        <f>IF(ลับ!CG$3=0,0,IF(เวลาเรียน!CO40="/",ลับ!CG$3,0))</f>
        <v>0</v>
      </c>
      <c r="CH40" s="63">
        <f>IF(ลับ!CH$3=0,0,IF(เวลาเรียน!CP40="/",ลับ!CH$3,0))</f>
        <v>0</v>
      </c>
      <c r="CI40" s="63">
        <f>IF(ลับ!CI$3=0,0,IF(เวลาเรียน!CQ40="/",ลับ!CI$3,0))</f>
        <v>0</v>
      </c>
      <c r="CJ40" s="63">
        <f>IF(ลับ!CJ$3=0,0,IF(เวลาเรียน!CR40="/",ลับ!CJ$3,0))</f>
        <v>0</v>
      </c>
      <c r="CK40" s="63">
        <f>IF(ลับ!CK$3=0,0,IF(เวลาเรียน!CS40="/",ลับ!CK$3,0))</f>
        <v>0</v>
      </c>
      <c r="CL40" s="63">
        <f>IF(ลับ!CL$3=0,0,IF(เวลาเรียน!CT40="/",ลับ!CL$3,0))</f>
        <v>0</v>
      </c>
      <c r="CM40" s="63">
        <f>IF(ลับ!CM$3=0,0,IF(เวลาเรียน!CU40="/",ลับ!CM$3,0))</f>
        <v>0</v>
      </c>
      <c r="CN40" s="63">
        <f>IF(ลับ!CN$3=0,0,IF(เวลาเรียน!CV40="/",ลับ!CN$3,0))</f>
        <v>0</v>
      </c>
      <c r="CO40" s="63">
        <f>IF(ลับ!CO$3=0,0,IF(เวลาเรียน!CW40="/",ลับ!CO$3,0))</f>
        <v>0</v>
      </c>
      <c r="CP40" s="63">
        <f>IF(ลับ!CP$3=0,0,IF(เวลาเรียน!CX40="/",ลับ!CP$3,0))</f>
        <v>0</v>
      </c>
      <c r="CQ40" s="63">
        <f>IF(ลับ!CQ$3=0,0,IF(เวลาเรียน!CY40="/",ลับ!CQ$3,0))</f>
        <v>0</v>
      </c>
      <c r="CR40" s="63">
        <f>IF(ลับ!CR$3=0,0,IF(เวลาเรียน!CZ40="/",ลับ!CR$3,0))</f>
        <v>0</v>
      </c>
      <c r="CS40" s="63">
        <f>IF(ลับ!CS$3=0,0,IF(เวลาเรียน!DA40="/",ลับ!CS$3,0))</f>
        <v>0</v>
      </c>
      <c r="CT40" s="63">
        <f>IF(ลับ!CT$3=0,0,IF(เวลาเรียน!DB40="/",ลับ!CT$3,0))</f>
        <v>0</v>
      </c>
      <c r="CU40" s="63">
        <f>IF(ลับ!CU$3=0,0,IF(เวลาเรียน!DC40="/",ลับ!CU$3,0))</f>
        <v>0</v>
      </c>
      <c r="CV40" s="63">
        <f>IF(ลับ!CV$3=0,0,IF(เวลาเรียน!DD40="/",ลับ!CV$3,0))</f>
        <v>0</v>
      </c>
      <c r="CW40" s="64">
        <f>IF(ลับ!CW$3=0,0,IF(เวลาเรียน!DE40="/",ลับ!CW$3,0))</f>
        <v>0</v>
      </c>
      <c r="CX40" s="84">
        <f t="shared" si="11"/>
        <v>0</v>
      </c>
      <c r="CZ40" s="15">
        <v>35</v>
      </c>
      <c r="DA40" s="15">
        <f>IF(ตัวชี้วัด!C40="ร",ตัวชี้วัด!C40,IF(ตัวชี้วัด!F40="ร",ตัวชี้วัด!F40,IF(ตัวชี้วัด!I40="ร",ตัวชี้วัด!I40,IF(ตัวชี้วัด!L40="ร",ตัวชี้วัด!L40,IF(ตัวชี้วัด!O40="ร",ตัวชี้วัด!O40,IF(ตัวชี้วัด!S40="ร",ตัวชี้วัด!S40,IF(ตัวชี้วัด!V40="ร",ตัวชี้วัด!V40,SUM(ตัวชี้วัด!C40,ตัวชี้วัด!F40,ตัวชี้วัด!I40,ตัวชี้วัด!L40,ตัวชี้วัด!O40,ตัวชี้วัด!S40,ตัวชี้วัด!V40))))))))</f>
        <v>0</v>
      </c>
      <c r="DB40" s="15">
        <f>IF(ตัวชี้วัด!Y40="ร",ตัวชี้วัด!Y40,IF(ตัวชี้วัด!AB40="ร",ตัวชี้วัด!AB40,IF(ตัวชี้วัด!AE40="ร",ตัวชี้วัด!AE40,IF(ตัวชี้วัด!AK40="ร",ตัวชี้วัด!AK40,IF(ตัวชี้วัด!AN40="ร",ตัวชี้วัด!AN40,IF(ตัวชี้วัด!AQ40="ร",ตัวชี้วัด!AQ40,IF(ตัวชี้วัด!AT40="ร",ตัวชี้วัด!AT40,SUM(ตัวชี้วัด!Y40,ตัวชี้วัด!AB40,ตัวชี้วัด!AE40,ตัวชี้วัด!AK40,ตัวชี้วัด!AN40,ตัวชี้วัด!AQ40,ตัวชี้วัด!AT40))))))))</f>
        <v>0</v>
      </c>
      <c r="DC40" s="15">
        <f>IF(ตัวชี้วัด!AW40="ร",ตัวชี้วัด!AW40,IF(ตัวชี้วัด!BA40="ร",ตัวชี้วัด!BA40,IF(ตัวชี้วัด!BD40="ร",ตัวชี้วัด!BD40,IF(ตัวชี้วัด!BG40="ร",ตัวชี้วัด!BG40,IF(ตัวชี้วัด!BJ40="ร",ตัวชี้วัด!BJ40,IF(ตัวชี้วัด!BM40="ร",ตัวชี้วัด!BM40,IF(ตัวชี้วัด!BS40="ร",ตัวชี้วัด!BS40,SUM(ตัวชี้วัด!AW40,ตัวชี้วัด!BA40,ตัวชี้วัด!BD40,ตัวชี้วัด!BG40,ตัวชี้วัด!BJ40,ตัวชี้วัด!BM40,ตัวชี้วัด!BS40))))))))</f>
        <v>0</v>
      </c>
      <c r="DD40" s="15">
        <f>IF(ตัวชี้วัด!BV40="ร",ตัวชี้วัด!BV40,IF(ตัวชี้วัด!BY40="ร",ตัวชี้วัด!BY40,IF(ตัวชี้วัด!CB40="ร",ตัวชี้วัด!CB40,IF(ตัวชี้วัด!CE40="ร",ตัวชี้วัด!CE40,IF(ตัวชี้วัด!CI40="ร",ตัวชี้วัด!CI40,IF(ตัวชี้วัด!CL40="ร",ตัวชี้วัด!CL40,IF(ตัวชี้วัด!CO40="ร",ตัวชี้วัด!CO40,SUM(ตัวชี้วัด!BV40,ตัวชี้วัด!BY40,ตัวชี้วัด!CB40,ตัวชี้วัด!CE40,ตัวชี้วัด!CI40,ตัวชี้วัด!CL40,ตัวชี้วัด!CO40))))))))</f>
        <v>0</v>
      </c>
      <c r="DE40" s="15">
        <f>IF(ตัวชี้วัด!CR40="ร",ตัวชี้วัด!CR40,IF(ตัวชี้วัด!CU40="ร",ตัวชี้วัด!CU40,IF(ตัวชี้วัด!DA40="ร",ตัวชี้วัด!DA40,IF(ตัวชี้วัด!DD40="ร",ตัวชี้วัด!DD40,IF(ตัวชี้วัด!DG40="ร",ตัวชี้วัด!DG40,IF(ตัวชี้วัด!DJ40="ร",ตัวชี้วัด!DJ40,IF(ตัวชี้วัด!DM40="ร",ตัวชี้วัด!DM40,SUM(ตัวชี้วัด!CR40,ตัวชี้วัด!CU40,ตัวชี้วัด!DA40,ตัวชี้วัด!DD40,ตัวชี้วัด!DG40,ตัวชี้วัด!DJ40,ตัวชี้วัด!DM40))))))))</f>
        <v>0</v>
      </c>
      <c r="DF40" s="15">
        <f>IF(ตัวชี้วัด!DQ40="ร",ตัวชี้วัด!DQ40,IF(ตัวชี้วัด!DT40="ร",ตัวชี้วัด!DT40,IF(ตัวชี้วัด!DW40="ร",ตัวชี้วัด!DW40,IF(ตัวชี้วัด!DZ40="ร",ตัวชี้วัด!DZ40,SUM(ตัวชี้วัด!DQ40,ตัวชี้วัด!DT40,ตัวชี้วัด!DW40,ตัวชี้วัด!DZ40)))))</f>
        <v>0</v>
      </c>
      <c r="DG40" s="83">
        <f t="shared" si="12"/>
        <v>0</v>
      </c>
      <c r="DH40" s="50"/>
      <c r="DI40" s="15">
        <f>IF(ตัวชี้วัด!D40="/",1,0)</f>
        <v>0</v>
      </c>
      <c r="DJ40" s="15">
        <f>IF(ตัวชี้วัด!G40="/",1,0)</f>
        <v>0</v>
      </c>
      <c r="DK40" s="15">
        <f>IF(ตัวชี้วัด!J40="/",1,0)</f>
        <v>0</v>
      </c>
      <c r="DL40" s="15">
        <f>IF(ตัวชี้วัด!M40="/",1,0)</f>
        <v>0</v>
      </c>
      <c r="DM40" s="15">
        <f>IF(ตัวชี้วัด!P40="/",1,0)</f>
        <v>0</v>
      </c>
      <c r="DN40" s="15">
        <f>IF(ตัวชี้วัด!T40="/",1,0)</f>
        <v>0</v>
      </c>
      <c r="DO40" s="15">
        <f>IF(ตัวชี้วัด!W40="/",1,0)</f>
        <v>0</v>
      </c>
      <c r="DP40" s="15">
        <f>IF(ตัวชี้วัด!Z40="/",1,0)</f>
        <v>0</v>
      </c>
      <c r="DQ40" s="15">
        <f>IF(ตัวชี้วัด!AC40="/",1,0)</f>
        <v>0</v>
      </c>
      <c r="DR40" s="15">
        <f>IF(ตัวชี้วัด!AF40="/",1,0)</f>
        <v>0</v>
      </c>
      <c r="DS40" s="15">
        <f>IF(ตัวชี้วัด!AL40="/",1,0)</f>
        <v>0</v>
      </c>
      <c r="DT40" s="15">
        <f>IF(ตัวชี้วัด!AO40="/",1,0)</f>
        <v>0</v>
      </c>
      <c r="DU40" s="15">
        <f>IF(ตัวชี้วัด!AR40="/",1,0)</f>
        <v>0</v>
      </c>
      <c r="DV40" s="15">
        <f>IF(ตัวชี้วัด!AU40="/",1,0)</f>
        <v>0</v>
      </c>
      <c r="DW40" s="15">
        <f>IF(ตัวชี้วัด!AX40="/",1,0)</f>
        <v>0</v>
      </c>
      <c r="DX40" s="15">
        <f>IF(ตัวชี้วัด!BB40="/",1,0)</f>
        <v>0</v>
      </c>
      <c r="DY40" s="15">
        <f>IF(ตัวชี้วัด!BE40="/",1,0)</f>
        <v>0</v>
      </c>
      <c r="DZ40" s="15">
        <f>IF(ตัวชี้วัด!BH40="/",1,0)</f>
        <v>0</v>
      </c>
      <c r="EA40" s="15">
        <f>IF(ตัวชี้วัด!BK40="/",1,0)</f>
        <v>0</v>
      </c>
      <c r="EB40" s="15">
        <f>IF(ตัวชี้วัด!BN40="/",1,0)</f>
        <v>0</v>
      </c>
      <c r="EC40" s="15">
        <f>IF(ตัวชี้วัด!BT40="/",1,0)</f>
        <v>0</v>
      </c>
      <c r="ED40" s="15">
        <f>IF(ตัวชี้วัด!BW40="/",1,0)</f>
        <v>0</v>
      </c>
      <c r="EE40" s="15">
        <f>IF(ตัวชี้วัด!BZ40="/",1,0)</f>
        <v>0</v>
      </c>
      <c r="EF40" s="15">
        <f>IF(ตัวชี้วัด!CC40="/",1,0)</f>
        <v>0</v>
      </c>
      <c r="EG40" s="15">
        <f>IF(ตัวชี้วัด!CF40="/",1,0)</f>
        <v>0</v>
      </c>
      <c r="EH40" s="15">
        <f>IF(ตัวชี้วัด!CJ40="/",1,0)</f>
        <v>0</v>
      </c>
      <c r="EI40" s="15">
        <f>IF(ตัวชี้วัด!CM40="/",1,0)</f>
        <v>0</v>
      </c>
      <c r="EJ40" s="15">
        <f>IF(ตัวชี้วัด!CP40="/",1,0)</f>
        <v>0</v>
      </c>
      <c r="EK40" s="15">
        <f>IF(ตัวชี้วัด!CS40="/",1,0)</f>
        <v>0</v>
      </c>
      <c r="EL40" s="15">
        <f>IF(ตัวชี้วัด!CV40="/",1,0)</f>
        <v>0</v>
      </c>
      <c r="EM40" s="15">
        <f>IF(ตัวชี้วัด!DB40="/",1,0)</f>
        <v>0</v>
      </c>
      <c r="EN40" s="15">
        <f>IF(ตัวชี้วัด!DE40="/",1,0)</f>
        <v>0</v>
      </c>
      <c r="EO40" s="15">
        <f>IF(ตัวชี้วัด!DH40="/",1,0)</f>
        <v>0</v>
      </c>
      <c r="EP40" s="15">
        <f>IF(ตัวชี้วัด!DK40="/",1,0)</f>
        <v>0</v>
      </c>
      <c r="EQ40" s="15">
        <f>IF(ตัวชี้วัด!DN40="/",1,0)</f>
        <v>0</v>
      </c>
      <c r="ER40" s="15">
        <f>IF(ตัวชี้วัด!DR40="/",1,0)</f>
        <v>0</v>
      </c>
      <c r="ES40" s="15">
        <f>IF(ตัวชี้วัด!DU40="/",1,0)</f>
        <v>0</v>
      </c>
      <c r="ET40" s="15">
        <f>IF(ตัวชี้วัด!DX40="/",1,0)</f>
        <v>0</v>
      </c>
      <c r="EU40" s="15">
        <f>IF(ตัวชี้วัด!EA40="/",1,0)</f>
        <v>0</v>
      </c>
      <c r="EV40" s="83">
        <f t="shared" si="14"/>
        <v>0</v>
      </c>
      <c r="EX40" s="15">
        <v>35</v>
      </c>
      <c r="EY40" s="15">
        <f>IF(คุณลักษณะ!B40&gt;1,2,IF(คุณลักษณะ!B40=1,1,0))</f>
        <v>0</v>
      </c>
      <c r="EZ40" s="15">
        <f>IF(คุณลักษณะ!C40&gt;1,2,IF(คุณลักษณะ!C40=1,1,0))</f>
        <v>0</v>
      </c>
      <c r="FA40" s="15">
        <f>IF(คุณลักษณะ!D40&gt;1,2,IF(คุณลักษณะ!D40=1,1,0))</f>
        <v>0</v>
      </c>
      <c r="FB40" s="15">
        <f>IF(คุณลักษณะ!E40&gt;1,2,IF(คุณลักษณะ!E40=1,1,0))</f>
        <v>0</v>
      </c>
      <c r="FC40" s="83">
        <f t="shared" si="15"/>
        <v>0</v>
      </c>
      <c r="FD40" s="15">
        <f>IF(คุณลักษณะ!G40&gt;1,2,IF(คุณลักษณะ!G40=1,1,0))</f>
        <v>0</v>
      </c>
      <c r="FE40" s="15">
        <f>IF(คุณลักษณะ!H40&gt;1,2,IF(คุณลักษณะ!H40=1,1,0))</f>
        <v>0</v>
      </c>
      <c r="FF40" s="83">
        <f t="shared" si="16"/>
        <v>0</v>
      </c>
      <c r="FG40" s="15">
        <f>IF(คุณลักษณะ!O40&gt;1,2,IF(คุณลักษณะ!O40=1,1,0))</f>
        <v>0</v>
      </c>
      <c r="FH40" s="15">
        <f>IF(คุณลักษณะ!P40&gt;1,2,IF(คุณลักษณะ!P40=1,1,0))</f>
        <v>0</v>
      </c>
      <c r="FI40" s="83">
        <f t="shared" si="17"/>
        <v>0</v>
      </c>
      <c r="FJ40" s="15">
        <f>IF(คุณลักษณะ!S40&gt;1,2,IF(คุณลักษณะ!S40=1,1,0))</f>
        <v>0</v>
      </c>
      <c r="FK40" s="15">
        <f>IF(คุณลักษณะ!T40&gt;1,2,IF(คุณลักษณะ!T40=1,1,0))</f>
        <v>0</v>
      </c>
      <c r="FL40" s="83">
        <f t="shared" si="18"/>
        <v>0</v>
      </c>
      <c r="FM40" s="15">
        <f>IF(คุณลักษณะ!V40&gt;1,2,IF(คุณลักษณะ!V40=1,1,0))</f>
        <v>0</v>
      </c>
      <c r="FN40" s="15">
        <f>IF(คุณลักษณะ!W40&gt;1,2,IF(คุณลักษณะ!W40=1,1,0))</f>
        <v>0</v>
      </c>
      <c r="FO40" s="83">
        <f t="shared" si="19"/>
        <v>0</v>
      </c>
      <c r="FP40" s="15">
        <f>IF(คุณลักษณะ!Y40&gt;1,2,IF(คุณลักษณะ!Y40=1,1,0))</f>
        <v>0</v>
      </c>
      <c r="FQ40" s="15">
        <f>IF(คุณลักษณะ!AC40&gt;1,2,IF(คุณลักษณะ!AC40=1,1,0))</f>
        <v>0</v>
      </c>
      <c r="FR40" s="15">
        <f>IF(คุณลักษณะ!AD40&gt;1,2,IF(คุณลักษณะ!AD40=1,1,0))</f>
        <v>0</v>
      </c>
      <c r="FS40" s="83">
        <f t="shared" si="20"/>
        <v>0</v>
      </c>
      <c r="FT40" s="15">
        <f>IF(คุณลักษณะ!AF40&gt;1,2,IF(คุณลักษณะ!AF40=1,1,0))</f>
        <v>0</v>
      </c>
      <c r="FU40" s="15">
        <f>IF(คุณลักษณะ!AG40&gt;1,2,IF(คุณลักษณะ!AG40=1,1,0))</f>
        <v>0</v>
      </c>
      <c r="FV40" s="83">
        <f t="shared" si="21"/>
        <v>0</v>
      </c>
      <c r="FW40" s="50"/>
      <c r="FX40" s="15">
        <f>IF(คุณลักษณะ!F40&gt;1,2,IF(คุณลักษณะ!F40=1,1,0))</f>
        <v>0</v>
      </c>
      <c r="FY40" s="15">
        <f>IF(คุณลักษณะ!I40&gt;1,2,IF(คุณลักษณะ!I40=1,1,0))</f>
        <v>0</v>
      </c>
      <c r="FZ40" s="15">
        <f>IF(คุณลักษณะ!N40&gt;1,2,IF(คุณลักษณะ!N40=1,1,0))</f>
        <v>0</v>
      </c>
      <c r="GA40" s="15">
        <f>IF(คุณลักษณะ!Q40&gt;1,2,IF(คุณลักษณะ!Q40=1,1,0))</f>
        <v>0</v>
      </c>
      <c r="GB40" s="15">
        <f>IF(คุณลักษณะ!U40&gt;1,2,IF(คุณลักษณะ!U40=1,1,0))</f>
        <v>0</v>
      </c>
      <c r="GC40" s="15">
        <f>IF(คุณลักษณะ!X40&gt;1,2,IF(คุณลักษณะ!X40=1,1,0))</f>
        <v>0</v>
      </c>
      <c r="GD40" s="15">
        <f>IF(คุณลักษณะ!AE40&gt;1,2,IF(คุณลักษณะ!AE40=1,1,0))</f>
        <v>0</v>
      </c>
      <c r="GE40" s="15">
        <f>IF(คุณลักษณะ!AH40&gt;1,2,IF(คุณลักษณะ!AH40=1,1,0))</f>
        <v>0</v>
      </c>
      <c r="GF40" s="87">
        <f t="shared" si="22"/>
        <v>0</v>
      </c>
      <c r="GG40" s="85">
        <f>IF(คุณลักษณะ!F40=0,0,IF(คุณลักษณะ!I40=0,0,IF(คุณลักษณะ!N40=0,0,IF(คุณลักษณะ!Q40=0,0,IF(คุณลักษณะ!U40=0,0,IF(คุณลักษณะ!X40=0,0,IF(คุณลักษณะ!AE40=0,0,IF(คุณลักษณะ!AH40=0,0,GF40))))))))</f>
        <v>0</v>
      </c>
      <c r="GI40" s="2">
        <v>35</v>
      </c>
      <c r="GJ40" s="21">
        <f>IF(เวลาเรียน!C40="",0,1)</f>
        <v>0</v>
      </c>
      <c r="GK40" s="446">
        <f>IF(ผลการเรียน!$BC39=$GK$5,1,0)</f>
        <v>0</v>
      </c>
      <c r="GL40" s="446">
        <f>IF(ผลการเรียน!$BC39=$GL$5,1,0)</f>
        <v>0</v>
      </c>
      <c r="GM40" s="446">
        <f>IF(ผลการเรียน!$BC39=$GM$5,1,0)</f>
        <v>0</v>
      </c>
      <c r="GN40" s="446">
        <f>IF(ผลการเรียน!$BC39=$GN$5,1,0)</f>
        <v>0</v>
      </c>
      <c r="GO40" s="446">
        <f>IF(ผลการเรียน!$BC39=$GO$5,1,0)</f>
        <v>0</v>
      </c>
      <c r="GP40" s="446">
        <f>IF(ผลการเรียน!$BC39=$GP$5,1,0)</f>
        <v>0</v>
      </c>
      <c r="GQ40" s="446">
        <f>IF(ผลการเรียน!$BC39=$GQ$5,1,0)</f>
        <v>0</v>
      </c>
      <c r="GR40" s="446">
        <f>IF(ผลการเรียน!$BC39=$GR$5,1,0)</f>
        <v>0</v>
      </c>
      <c r="GS40" s="446">
        <f>IF(ผลการเรียน!$BC39=$GS$5,1,0)</f>
        <v>0</v>
      </c>
      <c r="GT40" s="446">
        <f>IF(ผลการเรียน!$BC39=$GT$5,1,0)</f>
        <v>0</v>
      </c>
      <c r="GU40" s="446">
        <f ca="1">IF(ผลการเรียน!$BS39=ลับ!$GU$5,1,0)</f>
        <v>0</v>
      </c>
      <c r="GV40" s="446">
        <f ca="1">IF(ผลการเรียน!$BS39=ลับ!$GV$5,1,0)</f>
        <v>0</v>
      </c>
      <c r="GW40" s="446">
        <f ca="1">IF(ผลการเรียน!$BS39=ลับ!$GW$5,1,0)</f>
        <v>0</v>
      </c>
      <c r="GX40" s="446">
        <f ca="1">IF(ผลการเรียน!$BS39=ลับ!$GX$5,1,0)</f>
        <v>0</v>
      </c>
      <c r="GY40" s="446">
        <f ca="1">IF(ผลการเรียน!$BJ39=ลับ!$GY$5,1,0)</f>
        <v>0</v>
      </c>
      <c r="GZ40" s="446">
        <f ca="1">IF(ผลการเรียน!$BJ39=ลับ!$GZ$5,1,0)</f>
        <v>0</v>
      </c>
      <c r="HA40" s="446">
        <f ca="1">IF(ผลการเรียน!$BJ39=ลับ!$HA$5,1,0)</f>
        <v>0</v>
      </c>
      <c r="HB40" s="446">
        <f ca="1">IF(ผลการเรียน!$BJ39=ลับ!$HB$5,1,0)</f>
        <v>0</v>
      </c>
      <c r="HC40" s="21">
        <f>IF(สรุปคะแนน!$Q40=3,1,0)</f>
        <v>0</v>
      </c>
      <c r="HD40" s="21">
        <f>IF(สรุปคะแนน!$Q40=2,1,0)</f>
        <v>0</v>
      </c>
      <c r="HE40" s="21">
        <f>IF(สรุปคะแนน!$Q40=1,1,0)</f>
        <v>0</v>
      </c>
      <c r="HF40" s="21">
        <f>IF(สรุปคะแนน!$Q40=0,1,0)</f>
        <v>1</v>
      </c>
      <c r="HG40" s="50"/>
      <c r="HH40" s="50"/>
      <c r="HI40" s="50"/>
      <c r="HJ40" s="50"/>
      <c r="HK40" s="50"/>
      <c r="HL40" s="50"/>
      <c r="HM40" s="50"/>
      <c r="HN40" s="50"/>
    </row>
    <row r="41" spans="1:222" ht="21">
      <c r="A41" s="28">
        <v>36</v>
      </c>
      <c r="B41" s="63">
        <f>IF(ลับ!B$3=0,0,IF(เวลาเรียน!G41="/",ลับ!B$3,0))</f>
        <v>0</v>
      </c>
      <c r="C41" s="63">
        <f>IF(ลับ!C$3=0,0,IF(เวลาเรียน!H41="/",ลับ!C$3,0))</f>
        <v>0</v>
      </c>
      <c r="D41" s="63">
        <f>IF(ลับ!D$3=0,0,IF(เวลาเรียน!I41="/",ลับ!D$3,0))</f>
        <v>0</v>
      </c>
      <c r="E41" s="63">
        <f>IF(ลับ!E$3=0,0,IF(เวลาเรียน!J41="/",ลับ!E$3,0))</f>
        <v>0</v>
      </c>
      <c r="F41" s="63">
        <f>IF(ลับ!F$3=0,0,IF(เวลาเรียน!K41="/",ลับ!F$3,0))</f>
        <v>0</v>
      </c>
      <c r="G41" s="63">
        <f>IF(ลับ!G$3=0,0,IF(เวลาเรียน!L41="/",ลับ!G$3,0))</f>
        <v>0</v>
      </c>
      <c r="H41" s="63">
        <f>IF(ลับ!H$3=0,0,IF(เวลาเรียน!M41="/",ลับ!H$3,0))</f>
        <v>0</v>
      </c>
      <c r="I41" s="63">
        <f>IF(ลับ!I$3=0,0,IF(เวลาเรียน!N41="/",ลับ!I$3,0))</f>
        <v>0</v>
      </c>
      <c r="J41" s="63">
        <f>IF(ลับ!J$3=0,0,IF(เวลาเรียน!O41="/",ลับ!J$3,0))</f>
        <v>0</v>
      </c>
      <c r="K41" s="63">
        <f>IF(ลับ!K$3=0,0,IF(เวลาเรียน!P41="/",ลับ!K$3,0))</f>
        <v>0</v>
      </c>
      <c r="L41" s="63">
        <f>IF(ลับ!L$3=0,0,IF(เวลาเรียน!Q41="/",ลับ!L$3,0))</f>
        <v>0</v>
      </c>
      <c r="M41" s="63">
        <f>IF(ลับ!M$3=0,0,IF(เวลาเรียน!R41="/",ลับ!M$3,0))</f>
        <v>0</v>
      </c>
      <c r="N41" s="63">
        <f>IF(ลับ!N$3=0,0,IF(เวลาเรียน!S41="/",ลับ!N$3,0))</f>
        <v>0</v>
      </c>
      <c r="O41" s="63">
        <f>IF(ลับ!O$3=0,0,IF(เวลาเรียน!T41="/",ลับ!O$3,0))</f>
        <v>0</v>
      </c>
      <c r="P41" s="63">
        <f>IF(ลับ!P$3=0,0,IF(เวลาเรียน!U41="/",ลับ!P$3,0))</f>
        <v>0</v>
      </c>
      <c r="Q41" s="63">
        <f>IF(ลับ!Q$3=0,0,IF(เวลาเรียน!V41="/",ลับ!Q$3,0))</f>
        <v>0</v>
      </c>
      <c r="R41" s="63">
        <f>IF(ลับ!R$3=0,0,IF(เวลาเรียน!W41="/",ลับ!R$3,0))</f>
        <v>0</v>
      </c>
      <c r="S41" s="63">
        <f>IF(ลับ!S$3=0,0,IF(เวลาเรียน!X41="/",ลับ!S$3,0))</f>
        <v>0</v>
      </c>
      <c r="T41" s="63">
        <f>IF(ลับ!T$3=0,0,IF(เวลาเรียน!Y41="/",ลับ!T$3,0))</f>
        <v>0</v>
      </c>
      <c r="U41" s="63">
        <f>IF(ลับ!U$3=0,0,IF(เวลาเรียน!Z41="/",ลับ!U$3,0))</f>
        <v>0</v>
      </c>
      <c r="V41" s="63">
        <f>IF(ลับ!V$3=0,0,IF(เวลาเรียน!AA41="/",ลับ!V$3,0))</f>
        <v>0</v>
      </c>
      <c r="W41" s="63">
        <f>IF(ลับ!W$3=0,0,IF(เวลาเรียน!AB41="/",ลับ!W$3,0))</f>
        <v>0</v>
      </c>
      <c r="X41" s="63">
        <f>IF(ลับ!X$3=0,0,IF(เวลาเรียน!AC41="/",ลับ!X$3,0))</f>
        <v>0</v>
      </c>
      <c r="Y41" s="63">
        <f>IF(ลับ!Y$3=0,0,IF(เวลาเรียน!AD41="/",ลับ!Y$3,0))</f>
        <v>0</v>
      </c>
      <c r="Z41" s="724">
        <f>IF(ลับ!Z$3=0,0,IF(เวลาเรียน!AE41="/",ลับ!Z$3,0))</f>
        <v>0</v>
      </c>
      <c r="AA41" s="63">
        <f>IF(ลับ!AA$3=0,0,IF(เวลาเรียน!AH41="/",ลับ!AA$3,0))</f>
        <v>0</v>
      </c>
      <c r="AB41" s="63">
        <f>IF(ลับ!AB$3=0,0,IF(เวลาเรียน!AI41="/",ลับ!AB$3,0))</f>
        <v>0</v>
      </c>
      <c r="AC41" s="63">
        <f>IF(ลับ!AC$3=0,0,IF(เวลาเรียน!AJ41="/",ลับ!AC$3,0))</f>
        <v>0</v>
      </c>
      <c r="AD41" s="63">
        <f>IF(ลับ!AD$3=0,0,IF(เวลาเรียน!AK41="/",ลับ!AD$3,0))</f>
        <v>0</v>
      </c>
      <c r="AE41" s="63">
        <f>IF(ลับ!AE$3=0,0,IF(เวลาเรียน!AL41="/",ลับ!AE$3,0))</f>
        <v>0</v>
      </c>
      <c r="AF41" s="63">
        <f>IF(ลับ!AF$3=0,0,IF(เวลาเรียน!AM41="/",ลับ!AF$3,0))</f>
        <v>0</v>
      </c>
      <c r="AG41" s="63">
        <f>IF(ลับ!AG$3=0,0,IF(เวลาเรียน!AN41="/",ลับ!AG$3,0))</f>
        <v>0</v>
      </c>
      <c r="AH41" s="63">
        <f>IF(ลับ!AH$3=0,0,IF(เวลาเรียน!AO41="/",ลับ!AH$3,0))</f>
        <v>0</v>
      </c>
      <c r="AI41" s="63">
        <f>IF(ลับ!AI$3=0,0,IF(เวลาเรียน!AP41="/",ลับ!AI$3,0))</f>
        <v>0</v>
      </c>
      <c r="AJ41" s="63">
        <f>IF(ลับ!AJ$3=0,0,IF(เวลาเรียน!AQ41="/",ลับ!AJ$3,0))</f>
        <v>0</v>
      </c>
      <c r="AK41" s="63">
        <f>IF(ลับ!AK$3=0,0,IF(เวลาเรียน!AR41="/",ลับ!AK$3,0))</f>
        <v>0</v>
      </c>
      <c r="AL41" s="63">
        <f>IF(ลับ!AL$3=0,0,IF(เวลาเรียน!AS41="/",ลับ!AL$3,0))</f>
        <v>0</v>
      </c>
      <c r="AM41" s="63">
        <f>IF(ลับ!AM$3=0,0,IF(เวลาเรียน!AT41="/",ลับ!AM$3,0))</f>
        <v>0</v>
      </c>
      <c r="AN41" s="63">
        <f>IF(ลับ!AN$3=0,0,IF(เวลาเรียน!AU41="/",ลับ!AN$3,0))</f>
        <v>0</v>
      </c>
      <c r="AO41" s="63">
        <f>IF(ลับ!AO$3=0,0,IF(เวลาเรียน!AV41="/",ลับ!AO$3,0))</f>
        <v>0</v>
      </c>
      <c r="AP41" s="63">
        <f>IF(ลับ!AP$3=0,0,IF(เวลาเรียน!AW41="/",ลับ!AP$3,0))</f>
        <v>0</v>
      </c>
      <c r="AQ41" s="63">
        <f>IF(ลับ!AQ$3=0,0,IF(เวลาเรียน!AX41="/",ลับ!AQ$3,0))</f>
        <v>0</v>
      </c>
      <c r="AR41" s="63">
        <f>IF(ลับ!AR$3=0,0,IF(เวลาเรียน!AY41="/",ลับ!AR$3,0))</f>
        <v>0</v>
      </c>
      <c r="AS41" s="63">
        <f>IF(ลับ!AS$3=0,0,IF(เวลาเรียน!AZ41="/",ลับ!AS$3,0))</f>
        <v>0</v>
      </c>
      <c r="AT41" s="63">
        <f>IF(ลับ!AT$3=0,0,IF(เวลาเรียน!BA41="/",ลับ!AT$3,0))</f>
        <v>0</v>
      </c>
      <c r="AU41" s="63">
        <f>IF(ลับ!AU$3=0,0,IF(เวลาเรียน!BB41="/",ลับ!AU$3,0))</f>
        <v>0</v>
      </c>
      <c r="AV41" s="63">
        <f>IF(ลับ!AV$3=0,0,IF(เวลาเรียน!BC41="/",ลับ!AV$3,0))</f>
        <v>0</v>
      </c>
      <c r="AW41" s="63">
        <f>IF(ลับ!AW$3=0,0,IF(เวลาเรียน!BD41="/",ลับ!AW$3,0))</f>
        <v>0</v>
      </c>
      <c r="AX41" s="63">
        <f>IF(ลับ!AX$3=0,0,IF(เวลาเรียน!BE41="/",ลับ!AX$3,0))</f>
        <v>0</v>
      </c>
      <c r="AY41" s="63">
        <f>IF(ลับ!AY$3=0,0,IF(เวลาเรียน!BF41="/",ลับ!AY$3,0))</f>
        <v>0</v>
      </c>
      <c r="AZ41" s="63">
        <f>IF(ลับ!AZ$3=0,0,IF(เวลาเรียน!BG41="/",ลับ!AZ$3,0))</f>
        <v>0</v>
      </c>
      <c r="BA41" s="63">
        <f>IF(ลับ!BA$3=0,0,IF(เวลาเรียน!BH41="/",ลับ!BA$3,0))</f>
        <v>0</v>
      </c>
      <c r="BB41" s="63">
        <f>IF(ลับ!BB$3=0,0,IF(เวลาเรียน!BI41="/",ลับ!BB$3,0))</f>
        <v>0</v>
      </c>
      <c r="BC41" s="63">
        <f>IF(ลับ!BC$3=0,0,IF(เวลาเรียน!BJ41="/",ลับ!BC$3,0))</f>
        <v>0</v>
      </c>
      <c r="BD41" s="63">
        <f>IF(ลับ!BD$3=0,0,IF(เวลาเรียน!BK41="/",ลับ!BD$3,0))</f>
        <v>0</v>
      </c>
      <c r="BE41" s="63">
        <f>IF(ลับ!BE$3=0,0,IF(เวลาเรียน!BL41="/",ลับ!BE$3,0))</f>
        <v>0</v>
      </c>
      <c r="BF41" s="63">
        <f>IF(ลับ!BF$3=0,0,IF(เวลาเรียน!BM41="/",ลับ!BF$3,0))</f>
        <v>0</v>
      </c>
      <c r="BG41" s="63">
        <f>IF(ลับ!BG$3=0,0,IF(เวลาเรียน!BN41="/",ลับ!BG$3,0))</f>
        <v>0</v>
      </c>
      <c r="BH41" s="63">
        <f>IF(ลับ!BH$3=0,0,IF(เวลาเรียน!BO41="/",ลับ!BH$3,0))</f>
        <v>0</v>
      </c>
      <c r="BI41" s="63">
        <f>IF(ลับ!BI$3=0,0,IF(เวลาเรียน!BP41="/",ลับ!BI$3,0))</f>
        <v>0</v>
      </c>
      <c r="BJ41" s="63">
        <f>IF(ลับ!BJ$3=0,0,IF(เวลาเรียน!BQ41="/",ลับ!BJ$3,0))</f>
        <v>0</v>
      </c>
      <c r="BK41" s="63">
        <f>IF(ลับ!BK$3=0,0,IF(เวลาเรียน!BR41="/",ลับ!BK$3,0))</f>
        <v>0</v>
      </c>
      <c r="BL41" s="63">
        <f>IF(ลับ!BL$3=0,0,IF(เวลาเรียน!BS41="/",ลับ!BL$3,0))</f>
        <v>0</v>
      </c>
      <c r="BM41" s="63">
        <f>IF(ลับ!BM$3=0,0,IF(เวลาเรียน!BT41="/",ลับ!BM$3,0))</f>
        <v>0</v>
      </c>
      <c r="BN41" s="63">
        <f>IF(ลับ!BN$3=0,0,IF(เวลาเรียน!BU41="/",ลับ!BN$3,0))</f>
        <v>0</v>
      </c>
      <c r="BO41" s="63">
        <f>IF(ลับ!BO$3=0,0,IF(เวลาเรียน!BV41="/",ลับ!BO$3,0))</f>
        <v>0</v>
      </c>
      <c r="BP41" s="63">
        <f>IF(ลับ!BP$3=0,0,IF(เวลาเรียน!BW41="/",ลับ!BP$3,0))</f>
        <v>0</v>
      </c>
      <c r="BQ41" s="63">
        <f>IF(ลับ!BQ$3=0,0,IF(เวลาเรียน!BX41="/",ลับ!BQ$3,0))</f>
        <v>0</v>
      </c>
      <c r="BR41" s="63">
        <f>IF(ลับ!BR$3=0,0,IF(เวลาเรียน!BY41="/",ลับ!BR$3,0))</f>
        <v>0</v>
      </c>
      <c r="BS41" s="724">
        <f>IF(ลับ!BS$3=0,0,IF(เวลาเรียน!BZ41="/",ลับ!BS$3,0))</f>
        <v>0</v>
      </c>
      <c r="BT41" s="63">
        <f>IF(ลับ!BT$3=0,0,IF(เวลาเรียน!CB41="/",ลับ!BT$3,0))</f>
        <v>0</v>
      </c>
      <c r="BU41" s="63">
        <f>IF(ลับ!BU$3=0,0,IF(เวลาเรียน!CC41="/",ลับ!BU$3,0))</f>
        <v>0</v>
      </c>
      <c r="BV41" s="63">
        <f>IF(ลับ!BV$3=0,0,IF(เวลาเรียน!CD41="/",ลับ!BV$3,0))</f>
        <v>0</v>
      </c>
      <c r="BW41" s="63">
        <f>IF(ลับ!BW$3=0,0,IF(เวลาเรียน!CE41="/",ลับ!BW$3,0))</f>
        <v>0</v>
      </c>
      <c r="BX41" s="63">
        <f>IF(ลับ!BX$3=0,0,IF(เวลาเรียน!CF41="/",ลับ!BX$3,0))</f>
        <v>0</v>
      </c>
      <c r="BY41" s="63">
        <f>IF(ลับ!BY$3=0,0,IF(เวลาเรียน!CG41="/",ลับ!BY$3,0))</f>
        <v>0</v>
      </c>
      <c r="BZ41" s="63">
        <f>IF(ลับ!BZ$3=0,0,IF(เวลาเรียน!CH41="/",ลับ!BZ$3,0))</f>
        <v>0</v>
      </c>
      <c r="CA41" s="63">
        <f>IF(ลับ!CA$3=0,0,IF(เวลาเรียน!CI41="/",ลับ!CA$3,0))</f>
        <v>0</v>
      </c>
      <c r="CB41" s="63">
        <f>IF(ลับ!CB$3=0,0,IF(เวลาเรียน!CJ41="/",ลับ!CB$3,0))</f>
        <v>0</v>
      </c>
      <c r="CC41" s="63">
        <f>IF(ลับ!CC$3=0,0,IF(เวลาเรียน!CK41="/",ลับ!CC$3,0))</f>
        <v>0</v>
      </c>
      <c r="CD41" s="63">
        <f>IF(ลับ!CD$3=0,0,IF(เวลาเรียน!CL41="/",ลับ!CD$3,0))</f>
        <v>0</v>
      </c>
      <c r="CE41" s="63">
        <f>IF(ลับ!CE$3=0,0,IF(เวลาเรียน!CM41="/",ลับ!CE$3,0))</f>
        <v>0</v>
      </c>
      <c r="CF41" s="63">
        <f>IF(ลับ!CF$3=0,0,IF(เวลาเรียน!CN41="/",ลับ!CF$3,0))</f>
        <v>0</v>
      </c>
      <c r="CG41" s="63">
        <f>IF(ลับ!CG$3=0,0,IF(เวลาเรียน!CO41="/",ลับ!CG$3,0))</f>
        <v>0</v>
      </c>
      <c r="CH41" s="63">
        <f>IF(ลับ!CH$3=0,0,IF(เวลาเรียน!CP41="/",ลับ!CH$3,0))</f>
        <v>0</v>
      </c>
      <c r="CI41" s="63">
        <f>IF(ลับ!CI$3=0,0,IF(เวลาเรียน!CQ41="/",ลับ!CI$3,0))</f>
        <v>0</v>
      </c>
      <c r="CJ41" s="63">
        <f>IF(ลับ!CJ$3=0,0,IF(เวลาเรียน!CR41="/",ลับ!CJ$3,0))</f>
        <v>0</v>
      </c>
      <c r="CK41" s="63">
        <f>IF(ลับ!CK$3=0,0,IF(เวลาเรียน!CS41="/",ลับ!CK$3,0))</f>
        <v>0</v>
      </c>
      <c r="CL41" s="63">
        <f>IF(ลับ!CL$3=0,0,IF(เวลาเรียน!CT41="/",ลับ!CL$3,0))</f>
        <v>0</v>
      </c>
      <c r="CM41" s="63">
        <f>IF(ลับ!CM$3=0,0,IF(เวลาเรียน!CU41="/",ลับ!CM$3,0))</f>
        <v>0</v>
      </c>
      <c r="CN41" s="63">
        <f>IF(ลับ!CN$3=0,0,IF(เวลาเรียน!CV41="/",ลับ!CN$3,0))</f>
        <v>0</v>
      </c>
      <c r="CO41" s="63">
        <f>IF(ลับ!CO$3=0,0,IF(เวลาเรียน!CW41="/",ลับ!CO$3,0))</f>
        <v>0</v>
      </c>
      <c r="CP41" s="63">
        <f>IF(ลับ!CP$3=0,0,IF(เวลาเรียน!CX41="/",ลับ!CP$3,0))</f>
        <v>0</v>
      </c>
      <c r="CQ41" s="63">
        <f>IF(ลับ!CQ$3=0,0,IF(เวลาเรียน!CY41="/",ลับ!CQ$3,0))</f>
        <v>0</v>
      </c>
      <c r="CR41" s="63">
        <f>IF(ลับ!CR$3=0,0,IF(เวลาเรียน!CZ41="/",ลับ!CR$3,0))</f>
        <v>0</v>
      </c>
      <c r="CS41" s="63">
        <f>IF(ลับ!CS$3=0,0,IF(เวลาเรียน!DA41="/",ลับ!CS$3,0))</f>
        <v>0</v>
      </c>
      <c r="CT41" s="63">
        <f>IF(ลับ!CT$3=0,0,IF(เวลาเรียน!DB41="/",ลับ!CT$3,0))</f>
        <v>0</v>
      </c>
      <c r="CU41" s="63">
        <f>IF(ลับ!CU$3=0,0,IF(เวลาเรียน!DC41="/",ลับ!CU$3,0))</f>
        <v>0</v>
      </c>
      <c r="CV41" s="63">
        <f>IF(ลับ!CV$3=0,0,IF(เวลาเรียน!DD41="/",ลับ!CV$3,0))</f>
        <v>0</v>
      </c>
      <c r="CW41" s="64">
        <f>IF(ลับ!CW$3=0,0,IF(เวลาเรียน!DE41="/",ลับ!CW$3,0))</f>
        <v>0</v>
      </c>
      <c r="CX41" s="84">
        <f t="shared" si="11"/>
        <v>0</v>
      </c>
      <c r="CZ41" s="15">
        <v>36</v>
      </c>
      <c r="DA41" s="15">
        <f>IF(ตัวชี้วัด!C41="ร",ตัวชี้วัด!C41,IF(ตัวชี้วัด!F41="ร",ตัวชี้วัด!F41,IF(ตัวชี้วัด!I41="ร",ตัวชี้วัด!I41,IF(ตัวชี้วัด!L41="ร",ตัวชี้วัด!L41,IF(ตัวชี้วัด!O41="ร",ตัวชี้วัด!O41,IF(ตัวชี้วัด!S41="ร",ตัวชี้วัด!S41,IF(ตัวชี้วัด!V41="ร",ตัวชี้วัด!V41,SUM(ตัวชี้วัด!C41,ตัวชี้วัด!F41,ตัวชี้วัด!I41,ตัวชี้วัด!L41,ตัวชี้วัด!O41,ตัวชี้วัด!S41,ตัวชี้วัด!V41))))))))</f>
        <v>0</v>
      </c>
      <c r="DB41" s="15">
        <f>IF(ตัวชี้วัด!Y41="ร",ตัวชี้วัด!Y41,IF(ตัวชี้วัด!AB41="ร",ตัวชี้วัด!AB41,IF(ตัวชี้วัด!AE41="ร",ตัวชี้วัด!AE41,IF(ตัวชี้วัด!AK41="ร",ตัวชี้วัด!AK41,IF(ตัวชี้วัด!AN41="ร",ตัวชี้วัด!AN41,IF(ตัวชี้วัด!AQ41="ร",ตัวชี้วัด!AQ41,IF(ตัวชี้วัด!AT41="ร",ตัวชี้วัด!AT41,SUM(ตัวชี้วัด!Y41,ตัวชี้วัด!AB41,ตัวชี้วัด!AE41,ตัวชี้วัด!AK41,ตัวชี้วัด!AN41,ตัวชี้วัด!AQ41,ตัวชี้วัด!AT41))))))))</f>
        <v>0</v>
      </c>
      <c r="DC41" s="15">
        <f>IF(ตัวชี้วัด!AW41="ร",ตัวชี้วัด!AW41,IF(ตัวชี้วัด!BA41="ร",ตัวชี้วัด!BA41,IF(ตัวชี้วัด!BD41="ร",ตัวชี้วัด!BD41,IF(ตัวชี้วัด!BG41="ร",ตัวชี้วัด!BG41,IF(ตัวชี้วัด!BJ41="ร",ตัวชี้วัด!BJ41,IF(ตัวชี้วัด!BM41="ร",ตัวชี้วัด!BM41,IF(ตัวชี้วัด!BS41="ร",ตัวชี้วัด!BS41,SUM(ตัวชี้วัด!AW41,ตัวชี้วัด!BA41,ตัวชี้วัด!BD41,ตัวชี้วัด!BG41,ตัวชี้วัด!BJ41,ตัวชี้วัด!BM41,ตัวชี้วัด!BS41))))))))</f>
        <v>0</v>
      </c>
      <c r="DD41" s="15">
        <f>IF(ตัวชี้วัด!BV41="ร",ตัวชี้วัด!BV41,IF(ตัวชี้วัด!BY41="ร",ตัวชี้วัด!BY41,IF(ตัวชี้วัด!CB41="ร",ตัวชี้วัด!CB41,IF(ตัวชี้วัด!CE41="ร",ตัวชี้วัด!CE41,IF(ตัวชี้วัด!CI41="ร",ตัวชี้วัด!CI41,IF(ตัวชี้วัด!CL41="ร",ตัวชี้วัด!CL41,IF(ตัวชี้วัด!CO41="ร",ตัวชี้วัด!CO41,SUM(ตัวชี้วัด!BV41,ตัวชี้วัด!BY41,ตัวชี้วัด!CB41,ตัวชี้วัด!CE41,ตัวชี้วัด!CI41,ตัวชี้วัด!CL41,ตัวชี้วัด!CO41))))))))</f>
        <v>0</v>
      </c>
      <c r="DE41" s="15">
        <f>IF(ตัวชี้วัด!CR41="ร",ตัวชี้วัด!CR41,IF(ตัวชี้วัด!CU41="ร",ตัวชี้วัด!CU41,IF(ตัวชี้วัด!DA41="ร",ตัวชี้วัด!DA41,IF(ตัวชี้วัด!DD41="ร",ตัวชี้วัด!DD41,IF(ตัวชี้วัด!DG41="ร",ตัวชี้วัด!DG41,IF(ตัวชี้วัด!DJ41="ร",ตัวชี้วัด!DJ41,IF(ตัวชี้วัด!DM41="ร",ตัวชี้วัด!DM41,SUM(ตัวชี้วัด!CR41,ตัวชี้วัด!CU41,ตัวชี้วัด!DA41,ตัวชี้วัด!DD41,ตัวชี้วัด!DG41,ตัวชี้วัด!DJ41,ตัวชี้วัด!DM41))))))))</f>
        <v>0</v>
      </c>
      <c r="DF41" s="15">
        <f>IF(ตัวชี้วัด!DQ41="ร",ตัวชี้วัด!DQ41,IF(ตัวชี้วัด!DT41="ร",ตัวชี้วัด!DT41,IF(ตัวชี้วัด!DW41="ร",ตัวชี้วัด!DW41,IF(ตัวชี้วัด!DZ41="ร",ตัวชี้วัด!DZ41,SUM(ตัวชี้วัด!DQ41,ตัวชี้วัด!DT41,ตัวชี้วัด!DW41,ตัวชี้วัด!DZ41)))))</f>
        <v>0</v>
      </c>
      <c r="DG41" s="83">
        <f t="shared" si="12"/>
        <v>0</v>
      </c>
      <c r="DH41" s="50"/>
      <c r="DI41" s="15">
        <f>IF(ตัวชี้วัด!D41="/",1,0)</f>
        <v>0</v>
      </c>
      <c r="DJ41" s="15">
        <f>IF(ตัวชี้วัด!G41="/",1,0)</f>
        <v>0</v>
      </c>
      <c r="DK41" s="15">
        <f>IF(ตัวชี้วัด!J41="/",1,0)</f>
        <v>0</v>
      </c>
      <c r="DL41" s="15">
        <f>IF(ตัวชี้วัด!M41="/",1,0)</f>
        <v>0</v>
      </c>
      <c r="DM41" s="15">
        <f>IF(ตัวชี้วัด!P41="/",1,0)</f>
        <v>0</v>
      </c>
      <c r="DN41" s="15">
        <f>IF(ตัวชี้วัด!T41="/",1,0)</f>
        <v>0</v>
      </c>
      <c r="DO41" s="15">
        <f>IF(ตัวชี้วัด!W41="/",1,0)</f>
        <v>0</v>
      </c>
      <c r="DP41" s="15">
        <f>IF(ตัวชี้วัด!Z41="/",1,0)</f>
        <v>0</v>
      </c>
      <c r="DQ41" s="15">
        <f>IF(ตัวชี้วัด!AC41="/",1,0)</f>
        <v>0</v>
      </c>
      <c r="DR41" s="15">
        <f>IF(ตัวชี้วัด!AF41="/",1,0)</f>
        <v>0</v>
      </c>
      <c r="DS41" s="15">
        <f>IF(ตัวชี้วัด!AL41="/",1,0)</f>
        <v>0</v>
      </c>
      <c r="DT41" s="15">
        <f>IF(ตัวชี้วัด!AO41="/",1,0)</f>
        <v>0</v>
      </c>
      <c r="DU41" s="15">
        <f>IF(ตัวชี้วัด!AR41="/",1,0)</f>
        <v>0</v>
      </c>
      <c r="DV41" s="15">
        <f>IF(ตัวชี้วัด!AU41="/",1,0)</f>
        <v>0</v>
      </c>
      <c r="DW41" s="15">
        <f>IF(ตัวชี้วัด!AX41="/",1,0)</f>
        <v>0</v>
      </c>
      <c r="DX41" s="15">
        <f>IF(ตัวชี้วัด!BB41="/",1,0)</f>
        <v>0</v>
      </c>
      <c r="DY41" s="15">
        <f>IF(ตัวชี้วัด!BE41="/",1,0)</f>
        <v>0</v>
      </c>
      <c r="DZ41" s="15">
        <f>IF(ตัวชี้วัด!BH41="/",1,0)</f>
        <v>0</v>
      </c>
      <c r="EA41" s="15">
        <f>IF(ตัวชี้วัด!BK41="/",1,0)</f>
        <v>0</v>
      </c>
      <c r="EB41" s="15">
        <f>IF(ตัวชี้วัด!BN41="/",1,0)</f>
        <v>0</v>
      </c>
      <c r="EC41" s="15">
        <f>IF(ตัวชี้วัด!BT41="/",1,0)</f>
        <v>0</v>
      </c>
      <c r="ED41" s="15">
        <f>IF(ตัวชี้วัด!BW41="/",1,0)</f>
        <v>0</v>
      </c>
      <c r="EE41" s="15">
        <f>IF(ตัวชี้วัด!BZ41="/",1,0)</f>
        <v>0</v>
      </c>
      <c r="EF41" s="15">
        <f>IF(ตัวชี้วัด!CC41="/",1,0)</f>
        <v>0</v>
      </c>
      <c r="EG41" s="15">
        <f>IF(ตัวชี้วัด!CF41="/",1,0)</f>
        <v>0</v>
      </c>
      <c r="EH41" s="15">
        <f>IF(ตัวชี้วัด!CJ41="/",1,0)</f>
        <v>0</v>
      </c>
      <c r="EI41" s="15">
        <f>IF(ตัวชี้วัด!CM41="/",1,0)</f>
        <v>0</v>
      </c>
      <c r="EJ41" s="15">
        <f>IF(ตัวชี้วัด!CP41="/",1,0)</f>
        <v>0</v>
      </c>
      <c r="EK41" s="15">
        <f>IF(ตัวชี้วัด!CS41="/",1,0)</f>
        <v>0</v>
      </c>
      <c r="EL41" s="15">
        <f>IF(ตัวชี้วัด!CV41="/",1,0)</f>
        <v>0</v>
      </c>
      <c r="EM41" s="15">
        <f>IF(ตัวชี้วัด!DB41="/",1,0)</f>
        <v>0</v>
      </c>
      <c r="EN41" s="15">
        <f>IF(ตัวชี้วัด!DE41="/",1,0)</f>
        <v>0</v>
      </c>
      <c r="EO41" s="15">
        <f>IF(ตัวชี้วัด!DH41="/",1,0)</f>
        <v>0</v>
      </c>
      <c r="EP41" s="15">
        <f>IF(ตัวชี้วัด!DK41="/",1,0)</f>
        <v>0</v>
      </c>
      <c r="EQ41" s="15">
        <f>IF(ตัวชี้วัด!DN41="/",1,0)</f>
        <v>0</v>
      </c>
      <c r="ER41" s="15">
        <f>IF(ตัวชี้วัด!DR41="/",1,0)</f>
        <v>0</v>
      </c>
      <c r="ES41" s="15">
        <f>IF(ตัวชี้วัด!DU41="/",1,0)</f>
        <v>0</v>
      </c>
      <c r="ET41" s="15">
        <f>IF(ตัวชี้วัด!DX41="/",1,0)</f>
        <v>0</v>
      </c>
      <c r="EU41" s="15">
        <f>IF(ตัวชี้วัด!EA41="/",1,0)</f>
        <v>0</v>
      </c>
      <c r="EV41" s="83">
        <f t="shared" si="14"/>
        <v>0</v>
      </c>
      <c r="EX41" s="15">
        <v>36</v>
      </c>
      <c r="EY41" s="15">
        <f>IF(คุณลักษณะ!B41&gt;1,2,IF(คุณลักษณะ!B41=1,1,0))</f>
        <v>0</v>
      </c>
      <c r="EZ41" s="15">
        <f>IF(คุณลักษณะ!C41&gt;1,2,IF(คุณลักษณะ!C41=1,1,0))</f>
        <v>0</v>
      </c>
      <c r="FA41" s="15">
        <f>IF(คุณลักษณะ!D41&gt;1,2,IF(คุณลักษณะ!D41=1,1,0))</f>
        <v>0</v>
      </c>
      <c r="FB41" s="15">
        <f>IF(คุณลักษณะ!E41&gt;1,2,IF(คุณลักษณะ!E41=1,1,0))</f>
        <v>0</v>
      </c>
      <c r="FC41" s="83">
        <f t="shared" si="15"/>
        <v>0</v>
      </c>
      <c r="FD41" s="15">
        <f>IF(คุณลักษณะ!G41&gt;1,2,IF(คุณลักษณะ!G41=1,1,0))</f>
        <v>0</v>
      </c>
      <c r="FE41" s="15">
        <f>IF(คุณลักษณะ!H41&gt;1,2,IF(คุณลักษณะ!H41=1,1,0))</f>
        <v>0</v>
      </c>
      <c r="FF41" s="83">
        <f t="shared" si="16"/>
        <v>0</v>
      </c>
      <c r="FG41" s="15">
        <f>IF(คุณลักษณะ!O41&gt;1,2,IF(คุณลักษณะ!O41=1,1,0))</f>
        <v>0</v>
      </c>
      <c r="FH41" s="15">
        <f>IF(คุณลักษณะ!P41&gt;1,2,IF(คุณลักษณะ!P41=1,1,0))</f>
        <v>0</v>
      </c>
      <c r="FI41" s="83">
        <f t="shared" si="17"/>
        <v>0</v>
      </c>
      <c r="FJ41" s="15">
        <f>IF(คุณลักษณะ!S41&gt;1,2,IF(คุณลักษณะ!S41=1,1,0))</f>
        <v>0</v>
      </c>
      <c r="FK41" s="15">
        <f>IF(คุณลักษณะ!T41&gt;1,2,IF(คุณลักษณะ!T41=1,1,0))</f>
        <v>0</v>
      </c>
      <c r="FL41" s="83">
        <f t="shared" si="18"/>
        <v>0</v>
      </c>
      <c r="FM41" s="15">
        <f>IF(คุณลักษณะ!V41&gt;1,2,IF(คุณลักษณะ!V41=1,1,0))</f>
        <v>0</v>
      </c>
      <c r="FN41" s="15">
        <f>IF(คุณลักษณะ!W41&gt;1,2,IF(คุณลักษณะ!W41=1,1,0))</f>
        <v>0</v>
      </c>
      <c r="FO41" s="83">
        <f t="shared" si="19"/>
        <v>0</v>
      </c>
      <c r="FP41" s="15">
        <f>IF(คุณลักษณะ!Y41&gt;1,2,IF(คุณลักษณะ!Y41=1,1,0))</f>
        <v>0</v>
      </c>
      <c r="FQ41" s="15">
        <f>IF(คุณลักษณะ!AC41&gt;1,2,IF(คุณลักษณะ!AC41=1,1,0))</f>
        <v>0</v>
      </c>
      <c r="FR41" s="15">
        <f>IF(คุณลักษณะ!AD41&gt;1,2,IF(คุณลักษณะ!AD41=1,1,0))</f>
        <v>0</v>
      </c>
      <c r="FS41" s="83">
        <f t="shared" si="20"/>
        <v>0</v>
      </c>
      <c r="FT41" s="15">
        <f>IF(คุณลักษณะ!AF41&gt;1,2,IF(คุณลักษณะ!AF41=1,1,0))</f>
        <v>0</v>
      </c>
      <c r="FU41" s="15">
        <f>IF(คุณลักษณะ!AG41&gt;1,2,IF(คุณลักษณะ!AG41=1,1,0))</f>
        <v>0</v>
      </c>
      <c r="FV41" s="83">
        <f t="shared" si="21"/>
        <v>0</v>
      </c>
      <c r="FW41" s="50"/>
      <c r="FX41" s="15">
        <f>IF(คุณลักษณะ!F41&gt;1,2,IF(คุณลักษณะ!F41=1,1,0))</f>
        <v>0</v>
      </c>
      <c r="FY41" s="15">
        <f>IF(คุณลักษณะ!I41&gt;1,2,IF(คุณลักษณะ!I41=1,1,0))</f>
        <v>0</v>
      </c>
      <c r="FZ41" s="15">
        <f>IF(คุณลักษณะ!N41&gt;1,2,IF(คุณลักษณะ!N41=1,1,0))</f>
        <v>0</v>
      </c>
      <c r="GA41" s="15">
        <f>IF(คุณลักษณะ!Q41&gt;1,2,IF(คุณลักษณะ!Q41=1,1,0))</f>
        <v>0</v>
      </c>
      <c r="GB41" s="15">
        <f>IF(คุณลักษณะ!U41&gt;1,2,IF(คุณลักษณะ!U41=1,1,0))</f>
        <v>0</v>
      </c>
      <c r="GC41" s="15">
        <f>IF(คุณลักษณะ!X41&gt;1,2,IF(คุณลักษณะ!X41=1,1,0))</f>
        <v>0</v>
      </c>
      <c r="GD41" s="15">
        <f>IF(คุณลักษณะ!AE41&gt;1,2,IF(คุณลักษณะ!AE41=1,1,0))</f>
        <v>0</v>
      </c>
      <c r="GE41" s="15">
        <f>IF(คุณลักษณะ!AH41&gt;1,2,IF(คุณลักษณะ!AH41=1,1,0))</f>
        <v>0</v>
      </c>
      <c r="GF41" s="87">
        <f t="shared" si="22"/>
        <v>0</v>
      </c>
      <c r="GG41" s="85">
        <f>IF(คุณลักษณะ!F41=0,0,IF(คุณลักษณะ!I41=0,0,IF(คุณลักษณะ!N41=0,0,IF(คุณลักษณะ!Q41=0,0,IF(คุณลักษณะ!U41=0,0,IF(คุณลักษณะ!X41=0,0,IF(คุณลักษณะ!AE41=0,0,IF(คุณลักษณะ!AH41=0,0,GF41))))))))</f>
        <v>0</v>
      </c>
      <c r="GI41" s="2">
        <v>36</v>
      </c>
      <c r="GJ41" s="21">
        <f>IF(เวลาเรียน!C41="",0,1)</f>
        <v>0</v>
      </c>
      <c r="GK41" s="446">
        <f>IF(ผลการเรียน!$BC40=$GK$5,1,0)</f>
        <v>0</v>
      </c>
      <c r="GL41" s="446">
        <f>IF(ผลการเรียน!$BC40=$GL$5,1,0)</f>
        <v>0</v>
      </c>
      <c r="GM41" s="446">
        <f>IF(ผลการเรียน!$BC40=$GM$5,1,0)</f>
        <v>0</v>
      </c>
      <c r="GN41" s="446">
        <f>IF(ผลการเรียน!$BC40=$GN$5,1,0)</f>
        <v>0</v>
      </c>
      <c r="GO41" s="446">
        <f>IF(ผลการเรียน!$BC40=$GO$5,1,0)</f>
        <v>0</v>
      </c>
      <c r="GP41" s="446">
        <f>IF(ผลการเรียน!$BC40=$GP$5,1,0)</f>
        <v>0</v>
      </c>
      <c r="GQ41" s="446">
        <f>IF(ผลการเรียน!$BC40=$GQ$5,1,0)</f>
        <v>0</v>
      </c>
      <c r="GR41" s="446">
        <f>IF(ผลการเรียน!$BC40=$GR$5,1,0)</f>
        <v>0</v>
      </c>
      <c r="GS41" s="446">
        <f>IF(ผลการเรียน!$BC40=$GS$5,1,0)</f>
        <v>0</v>
      </c>
      <c r="GT41" s="446">
        <f>IF(ผลการเรียน!$BC40=$GT$5,1,0)</f>
        <v>0</v>
      </c>
      <c r="GU41" s="446">
        <f ca="1">IF(ผลการเรียน!$BS40=ลับ!$GU$5,1,0)</f>
        <v>0</v>
      </c>
      <c r="GV41" s="446">
        <f ca="1">IF(ผลการเรียน!$BS40=ลับ!$GV$5,1,0)</f>
        <v>0</v>
      </c>
      <c r="GW41" s="446">
        <f ca="1">IF(ผลการเรียน!$BS40=ลับ!$GW$5,1,0)</f>
        <v>0</v>
      </c>
      <c r="GX41" s="446">
        <f ca="1">IF(ผลการเรียน!$BS40=ลับ!$GX$5,1,0)</f>
        <v>0</v>
      </c>
      <c r="GY41" s="446">
        <f ca="1">IF(ผลการเรียน!$BJ40=ลับ!$GY$5,1,0)</f>
        <v>0</v>
      </c>
      <c r="GZ41" s="446">
        <f ca="1">IF(ผลการเรียน!$BJ40=ลับ!$GZ$5,1,0)</f>
        <v>0</v>
      </c>
      <c r="HA41" s="446">
        <f ca="1">IF(ผลการเรียน!$BJ40=ลับ!$HA$5,1,0)</f>
        <v>0</v>
      </c>
      <c r="HB41" s="446">
        <f ca="1">IF(ผลการเรียน!$BJ40=ลับ!$HB$5,1,0)</f>
        <v>0</v>
      </c>
      <c r="HC41" s="21">
        <f>IF(สรุปคะแนน!$Q41=3,1,0)</f>
        <v>0</v>
      </c>
      <c r="HD41" s="21">
        <f>IF(สรุปคะแนน!$Q41=2,1,0)</f>
        <v>0</v>
      </c>
      <c r="HE41" s="21">
        <f>IF(สรุปคะแนน!$Q41=1,1,0)</f>
        <v>0</v>
      </c>
      <c r="HF41" s="21">
        <f>IF(สรุปคะแนน!$Q41=0,1,0)</f>
        <v>1</v>
      </c>
      <c r="HG41" s="50"/>
      <c r="HH41" s="50"/>
      <c r="HI41" s="50"/>
      <c r="HJ41" s="50"/>
      <c r="HK41" s="50"/>
      <c r="HL41" s="50"/>
      <c r="HM41" s="50"/>
      <c r="HN41" s="50"/>
    </row>
    <row r="42" spans="1:222" ht="21">
      <c r="A42" s="28">
        <v>37</v>
      </c>
      <c r="B42" s="63">
        <f>IF(ลับ!B$3=0,0,IF(เวลาเรียน!G42="/",ลับ!B$3,0))</f>
        <v>0</v>
      </c>
      <c r="C42" s="63">
        <f>IF(ลับ!C$3=0,0,IF(เวลาเรียน!H42="/",ลับ!C$3,0))</f>
        <v>0</v>
      </c>
      <c r="D42" s="63">
        <f>IF(ลับ!D$3=0,0,IF(เวลาเรียน!I42="/",ลับ!D$3,0))</f>
        <v>0</v>
      </c>
      <c r="E42" s="63">
        <f>IF(ลับ!E$3=0,0,IF(เวลาเรียน!J42="/",ลับ!E$3,0))</f>
        <v>0</v>
      </c>
      <c r="F42" s="63">
        <f>IF(ลับ!F$3=0,0,IF(เวลาเรียน!K42="/",ลับ!F$3,0))</f>
        <v>0</v>
      </c>
      <c r="G42" s="63">
        <f>IF(ลับ!G$3=0,0,IF(เวลาเรียน!L42="/",ลับ!G$3,0))</f>
        <v>0</v>
      </c>
      <c r="H42" s="63">
        <f>IF(ลับ!H$3=0,0,IF(เวลาเรียน!M42="/",ลับ!H$3,0))</f>
        <v>0</v>
      </c>
      <c r="I42" s="63">
        <f>IF(ลับ!I$3=0,0,IF(เวลาเรียน!N42="/",ลับ!I$3,0))</f>
        <v>0</v>
      </c>
      <c r="J42" s="63">
        <f>IF(ลับ!J$3=0,0,IF(เวลาเรียน!O42="/",ลับ!J$3,0))</f>
        <v>0</v>
      </c>
      <c r="K42" s="63">
        <f>IF(ลับ!K$3=0,0,IF(เวลาเรียน!P42="/",ลับ!K$3,0))</f>
        <v>0</v>
      </c>
      <c r="L42" s="63">
        <f>IF(ลับ!L$3=0,0,IF(เวลาเรียน!Q42="/",ลับ!L$3,0))</f>
        <v>0</v>
      </c>
      <c r="M42" s="63">
        <f>IF(ลับ!M$3=0,0,IF(เวลาเรียน!R42="/",ลับ!M$3,0))</f>
        <v>0</v>
      </c>
      <c r="N42" s="63">
        <f>IF(ลับ!N$3=0,0,IF(เวลาเรียน!S42="/",ลับ!N$3,0))</f>
        <v>0</v>
      </c>
      <c r="O42" s="63">
        <f>IF(ลับ!O$3=0,0,IF(เวลาเรียน!T42="/",ลับ!O$3,0))</f>
        <v>0</v>
      </c>
      <c r="P42" s="63">
        <f>IF(ลับ!P$3=0,0,IF(เวลาเรียน!U42="/",ลับ!P$3,0))</f>
        <v>0</v>
      </c>
      <c r="Q42" s="63">
        <f>IF(ลับ!Q$3=0,0,IF(เวลาเรียน!V42="/",ลับ!Q$3,0))</f>
        <v>0</v>
      </c>
      <c r="R42" s="63">
        <f>IF(ลับ!R$3=0,0,IF(เวลาเรียน!W42="/",ลับ!R$3,0))</f>
        <v>0</v>
      </c>
      <c r="S42" s="63">
        <f>IF(ลับ!S$3=0,0,IF(เวลาเรียน!X42="/",ลับ!S$3,0))</f>
        <v>0</v>
      </c>
      <c r="T42" s="63">
        <f>IF(ลับ!T$3=0,0,IF(เวลาเรียน!Y42="/",ลับ!T$3,0))</f>
        <v>0</v>
      </c>
      <c r="U42" s="63">
        <f>IF(ลับ!U$3=0,0,IF(เวลาเรียน!Z42="/",ลับ!U$3,0))</f>
        <v>0</v>
      </c>
      <c r="V42" s="63">
        <f>IF(ลับ!V$3=0,0,IF(เวลาเรียน!AA42="/",ลับ!V$3,0))</f>
        <v>0</v>
      </c>
      <c r="W42" s="63">
        <f>IF(ลับ!W$3=0,0,IF(เวลาเรียน!AB42="/",ลับ!W$3,0))</f>
        <v>0</v>
      </c>
      <c r="X42" s="63">
        <f>IF(ลับ!X$3=0,0,IF(เวลาเรียน!AC42="/",ลับ!X$3,0))</f>
        <v>0</v>
      </c>
      <c r="Y42" s="63">
        <f>IF(ลับ!Y$3=0,0,IF(เวลาเรียน!AD42="/",ลับ!Y$3,0))</f>
        <v>0</v>
      </c>
      <c r="Z42" s="724">
        <f>IF(ลับ!Z$3=0,0,IF(เวลาเรียน!AE42="/",ลับ!Z$3,0))</f>
        <v>0</v>
      </c>
      <c r="AA42" s="63">
        <f>IF(ลับ!AA$3=0,0,IF(เวลาเรียน!AH42="/",ลับ!AA$3,0))</f>
        <v>0</v>
      </c>
      <c r="AB42" s="63">
        <f>IF(ลับ!AB$3=0,0,IF(เวลาเรียน!AI42="/",ลับ!AB$3,0))</f>
        <v>0</v>
      </c>
      <c r="AC42" s="63">
        <f>IF(ลับ!AC$3=0,0,IF(เวลาเรียน!AJ42="/",ลับ!AC$3,0))</f>
        <v>0</v>
      </c>
      <c r="AD42" s="63">
        <f>IF(ลับ!AD$3=0,0,IF(เวลาเรียน!AK42="/",ลับ!AD$3,0))</f>
        <v>0</v>
      </c>
      <c r="AE42" s="63">
        <f>IF(ลับ!AE$3=0,0,IF(เวลาเรียน!AL42="/",ลับ!AE$3,0))</f>
        <v>0</v>
      </c>
      <c r="AF42" s="63">
        <f>IF(ลับ!AF$3=0,0,IF(เวลาเรียน!AM42="/",ลับ!AF$3,0))</f>
        <v>0</v>
      </c>
      <c r="AG42" s="63">
        <f>IF(ลับ!AG$3=0,0,IF(เวลาเรียน!AN42="/",ลับ!AG$3,0))</f>
        <v>0</v>
      </c>
      <c r="AH42" s="63">
        <f>IF(ลับ!AH$3=0,0,IF(เวลาเรียน!AO42="/",ลับ!AH$3,0))</f>
        <v>0</v>
      </c>
      <c r="AI42" s="63">
        <f>IF(ลับ!AI$3=0,0,IF(เวลาเรียน!AP42="/",ลับ!AI$3,0))</f>
        <v>0</v>
      </c>
      <c r="AJ42" s="63">
        <f>IF(ลับ!AJ$3=0,0,IF(เวลาเรียน!AQ42="/",ลับ!AJ$3,0))</f>
        <v>0</v>
      </c>
      <c r="AK42" s="63">
        <f>IF(ลับ!AK$3=0,0,IF(เวลาเรียน!AR42="/",ลับ!AK$3,0))</f>
        <v>0</v>
      </c>
      <c r="AL42" s="63">
        <f>IF(ลับ!AL$3=0,0,IF(เวลาเรียน!AS42="/",ลับ!AL$3,0))</f>
        <v>0</v>
      </c>
      <c r="AM42" s="63">
        <f>IF(ลับ!AM$3=0,0,IF(เวลาเรียน!AT42="/",ลับ!AM$3,0))</f>
        <v>0</v>
      </c>
      <c r="AN42" s="63">
        <f>IF(ลับ!AN$3=0,0,IF(เวลาเรียน!AU42="/",ลับ!AN$3,0))</f>
        <v>0</v>
      </c>
      <c r="AO42" s="63">
        <f>IF(ลับ!AO$3=0,0,IF(เวลาเรียน!AV42="/",ลับ!AO$3,0))</f>
        <v>0</v>
      </c>
      <c r="AP42" s="63">
        <f>IF(ลับ!AP$3=0,0,IF(เวลาเรียน!AW42="/",ลับ!AP$3,0))</f>
        <v>0</v>
      </c>
      <c r="AQ42" s="63">
        <f>IF(ลับ!AQ$3=0,0,IF(เวลาเรียน!AX42="/",ลับ!AQ$3,0))</f>
        <v>0</v>
      </c>
      <c r="AR42" s="63">
        <f>IF(ลับ!AR$3=0,0,IF(เวลาเรียน!AY42="/",ลับ!AR$3,0))</f>
        <v>0</v>
      </c>
      <c r="AS42" s="63">
        <f>IF(ลับ!AS$3=0,0,IF(เวลาเรียน!AZ42="/",ลับ!AS$3,0))</f>
        <v>0</v>
      </c>
      <c r="AT42" s="63">
        <f>IF(ลับ!AT$3=0,0,IF(เวลาเรียน!BA42="/",ลับ!AT$3,0))</f>
        <v>0</v>
      </c>
      <c r="AU42" s="63">
        <f>IF(ลับ!AU$3=0,0,IF(เวลาเรียน!BB42="/",ลับ!AU$3,0))</f>
        <v>0</v>
      </c>
      <c r="AV42" s="63">
        <f>IF(ลับ!AV$3=0,0,IF(เวลาเรียน!BC42="/",ลับ!AV$3,0))</f>
        <v>0</v>
      </c>
      <c r="AW42" s="63">
        <f>IF(ลับ!AW$3=0,0,IF(เวลาเรียน!BD42="/",ลับ!AW$3,0))</f>
        <v>0</v>
      </c>
      <c r="AX42" s="63">
        <f>IF(ลับ!AX$3=0,0,IF(เวลาเรียน!BE42="/",ลับ!AX$3,0))</f>
        <v>0</v>
      </c>
      <c r="AY42" s="63">
        <f>IF(ลับ!AY$3=0,0,IF(เวลาเรียน!BF42="/",ลับ!AY$3,0))</f>
        <v>0</v>
      </c>
      <c r="AZ42" s="63">
        <f>IF(ลับ!AZ$3=0,0,IF(เวลาเรียน!BG42="/",ลับ!AZ$3,0))</f>
        <v>0</v>
      </c>
      <c r="BA42" s="63">
        <f>IF(ลับ!BA$3=0,0,IF(เวลาเรียน!BH42="/",ลับ!BA$3,0))</f>
        <v>0</v>
      </c>
      <c r="BB42" s="63">
        <f>IF(ลับ!BB$3=0,0,IF(เวลาเรียน!BI42="/",ลับ!BB$3,0))</f>
        <v>0</v>
      </c>
      <c r="BC42" s="63">
        <f>IF(ลับ!BC$3=0,0,IF(เวลาเรียน!BJ42="/",ลับ!BC$3,0))</f>
        <v>0</v>
      </c>
      <c r="BD42" s="63">
        <f>IF(ลับ!BD$3=0,0,IF(เวลาเรียน!BK42="/",ลับ!BD$3,0))</f>
        <v>0</v>
      </c>
      <c r="BE42" s="63">
        <f>IF(ลับ!BE$3=0,0,IF(เวลาเรียน!BL42="/",ลับ!BE$3,0))</f>
        <v>0</v>
      </c>
      <c r="BF42" s="63">
        <f>IF(ลับ!BF$3=0,0,IF(เวลาเรียน!BM42="/",ลับ!BF$3,0))</f>
        <v>0</v>
      </c>
      <c r="BG42" s="63">
        <f>IF(ลับ!BG$3=0,0,IF(เวลาเรียน!BN42="/",ลับ!BG$3,0))</f>
        <v>0</v>
      </c>
      <c r="BH42" s="63">
        <f>IF(ลับ!BH$3=0,0,IF(เวลาเรียน!BO42="/",ลับ!BH$3,0))</f>
        <v>0</v>
      </c>
      <c r="BI42" s="63">
        <f>IF(ลับ!BI$3=0,0,IF(เวลาเรียน!BP42="/",ลับ!BI$3,0))</f>
        <v>0</v>
      </c>
      <c r="BJ42" s="63">
        <f>IF(ลับ!BJ$3=0,0,IF(เวลาเรียน!BQ42="/",ลับ!BJ$3,0))</f>
        <v>0</v>
      </c>
      <c r="BK42" s="63">
        <f>IF(ลับ!BK$3=0,0,IF(เวลาเรียน!BR42="/",ลับ!BK$3,0))</f>
        <v>0</v>
      </c>
      <c r="BL42" s="63">
        <f>IF(ลับ!BL$3=0,0,IF(เวลาเรียน!BS42="/",ลับ!BL$3,0))</f>
        <v>0</v>
      </c>
      <c r="BM42" s="63">
        <f>IF(ลับ!BM$3=0,0,IF(เวลาเรียน!BT42="/",ลับ!BM$3,0))</f>
        <v>0</v>
      </c>
      <c r="BN42" s="63">
        <f>IF(ลับ!BN$3=0,0,IF(เวลาเรียน!BU42="/",ลับ!BN$3,0))</f>
        <v>0</v>
      </c>
      <c r="BO42" s="63">
        <f>IF(ลับ!BO$3=0,0,IF(เวลาเรียน!BV42="/",ลับ!BO$3,0))</f>
        <v>0</v>
      </c>
      <c r="BP42" s="63">
        <f>IF(ลับ!BP$3=0,0,IF(เวลาเรียน!BW42="/",ลับ!BP$3,0))</f>
        <v>0</v>
      </c>
      <c r="BQ42" s="63">
        <f>IF(ลับ!BQ$3=0,0,IF(เวลาเรียน!BX42="/",ลับ!BQ$3,0))</f>
        <v>0</v>
      </c>
      <c r="BR42" s="63">
        <f>IF(ลับ!BR$3=0,0,IF(เวลาเรียน!BY42="/",ลับ!BR$3,0))</f>
        <v>0</v>
      </c>
      <c r="BS42" s="724">
        <f>IF(ลับ!BS$3=0,0,IF(เวลาเรียน!BZ42="/",ลับ!BS$3,0))</f>
        <v>0</v>
      </c>
      <c r="BT42" s="63">
        <f>IF(ลับ!BT$3=0,0,IF(เวลาเรียน!CB42="/",ลับ!BT$3,0))</f>
        <v>0</v>
      </c>
      <c r="BU42" s="63">
        <f>IF(ลับ!BU$3=0,0,IF(เวลาเรียน!CC42="/",ลับ!BU$3,0))</f>
        <v>0</v>
      </c>
      <c r="BV42" s="63">
        <f>IF(ลับ!BV$3=0,0,IF(เวลาเรียน!CD42="/",ลับ!BV$3,0))</f>
        <v>0</v>
      </c>
      <c r="BW42" s="63">
        <f>IF(ลับ!BW$3=0,0,IF(เวลาเรียน!CE42="/",ลับ!BW$3,0))</f>
        <v>0</v>
      </c>
      <c r="BX42" s="63">
        <f>IF(ลับ!BX$3=0,0,IF(เวลาเรียน!CF42="/",ลับ!BX$3,0))</f>
        <v>0</v>
      </c>
      <c r="BY42" s="63">
        <f>IF(ลับ!BY$3=0,0,IF(เวลาเรียน!CG42="/",ลับ!BY$3,0))</f>
        <v>0</v>
      </c>
      <c r="BZ42" s="63">
        <f>IF(ลับ!BZ$3=0,0,IF(เวลาเรียน!CH42="/",ลับ!BZ$3,0))</f>
        <v>0</v>
      </c>
      <c r="CA42" s="63">
        <f>IF(ลับ!CA$3=0,0,IF(เวลาเรียน!CI42="/",ลับ!CA$3,0))</f>
        <v>0</v>
      </c>
      <c r="CB42" s="63">
        <f>IF(ลับ!CB$3=0,0,IF(เวลาเรียน!CJ42="/",ลับ!CB$3,0))</f>
        <v>0</v>
      </c>
      <c r="CC42" s="63">
        <f>IF(ลับ!CC$3=0,0,IF(เวลาเรียน!CK42="/",ลับ!CC$3,0))</f>
        <v>0</v>
      </c>
      <c r="CD42" s="63">
        <f>IF(ลับ!CD$3=0,0,IF(เวลาเรียน!CL42="/",ลับ!CD$3,0))</f>
        <v>0</v>
      </c>
      <c r="CE42" s="63">
        <f>IF(ลับ!CE$3=0,0,IF(เวลาเรียน!CM42="/",ลับ!CE$3,0))</f>
        <v>0</v>
      </c>
      <c r="CF42" s="63">
        <f>IF(ลับ!CF$3=0,0,IF(เวลาเรียน!CN42="/",ลับ!CF$3,0))</f>
        <v>0</v>
      </c>
      <c r="CG42" s="63">
        <f>IF(ลับ!CG$3=0,0,IF(เวลาเรียน!CO42="/",ลับ!CG$3,0))</f>
        <v>0</v>
      </c>
      <c r="CH42" s="63">
        <f>IF(ลับ!CH$3=0,0,IF(เวลาเรียน!CP42="/",ลับ!CH$3,0))</f>
        <v>0</v>
      </c>
      <c r="CI42" s="63">
        <f>IF(ลับ!CI$3=0,0,IF(เวลาเรียน!CQ42="/",ลับ!CI$3,0))</f>
        <v>0</v>
      </c>
      <c r="CJ42" s="63">
        <f>IF(ลับ!CJ$3=0,0,IF(เวลาเรียน!CR42="/",ลับ!CJ$3,0))</f>
        <v>0</v>
      </c>
      <c r="CK42" s="63">
        <f>IF(ลับ!CK$3=0,0,IF(เวลาเรียน!CS42="/",ลับ!CK$3,0))</f>
        <v>0</v>
      </c>
      <c r="CL42" s="63">
        <f>IF(ลับ!CL$3=0,0,IF(เวลาเรียน!CT42="/",ลับ!CL$3,0))</f>
        <v>0</v>
      </c>
      <c r="CM42" s="63">
        <f>IF(ลับ!CM$3=0,0,IF(เวลาเรียน!CU42="/",ลับ!CM$3,0))</f>
        <v>0</v>
      </c>
      <c r="CN42" s="63">
        <f>IF(ลับ!CN$3=0,0,IF(เวลาเรียน!CV42="/",ลับ!CN$3,0))</f>
        <v>0</v>
      </c>
      <c r="CO42" s="63">
        <f>IF(ลับ!CO$3=0,0,IF(เวลาเรียน!CW42="/",ลับ!CO$3,0))</f>
        <v>0</v>
      </c>
      <c r="CP42" s="63">
        <f>IF(ลับ!CP$3=0,0,IF(เวลาเรียน!CX42="/",ลับ!CP$3,0))</f>
        <v>0</v>
      </c>
      <c r="CQ42" s="63">
        <f>IF(ลับ!CQ$3=0,0,IF(เวลาเรียน!CY42="/",ลับ!CQ$3,0))</f>
        <v>0</v>
      </c>
      <c r="CR42" s="63">
        <f>IF(ลับ!CR$3=0,0,IF(เวลาเรียน!CZ42="/",ลับ!CR$3,0))</f>
        <v>0</v>
      </c>
      <c r="CS42" s="63">
        <f>IF(ลับ!CS$3=0,0,IF(เวลาเรียน!DA42="/",ลับ!CS$3,0))</f>
        <v>0</v>
      </c>
      <c r="CT42" s="63">
        <f>IF(ลับ!CT$3=0,0,IF(เวลาเรียน!DB42="/",ลับ!CT$3,0))</f>
        <v>0</v>
      </c>
      <c r="CU42" s="63">
        <f>IF(ลับ!CU$3=0,0,IF(เวลาเรียน!DC42="/",ลับ!CU$3,0))</f>
        <v>0</v>
      </c>
      <c r="CV42" s="63">
        <f>IF(ลับ!CV$3=0,0,IF(เวลาเรียน!DD42="/",ลับ!CV$3,0))</f>
        <v>0</v>
      </c>
      <c r="CW42" s="64">
        <f>IF(ลับ!CW$3=0,0,IF(เวลาเรียน!DE42="/",ลับ!CW$3,0))</f>
        <v>0</v>
      </c>
      <c r="CX42" s="84">
        <f t="shared" si="11"/>
        <v>0</v>
      </c>
      <c r="CZ42" s="15">
        <v>37</v>
      </c>
      <c r="DA42" s="15">
        <f>IF(ตัวชี้วัด!C42="ร",ตัวชี้วัด!C42,IF(ตัวชี้วัด!F42="ร",ตัวชี้วัด!F42,IF(ตัวชี้วัด!I42="ร",ตัวชี้วัด!I42,IF(ตัวชี้วัด!L42="ร",ตัวชี้วัด!L42,IF(ตัวชี้วัด!O42="ร",ตัวชี้วัด!O42,IF(ตัวชี้วัด!S42="ร",ตัวชี้วัด!S42,IF(ตัวชี้วัด!V42="ร",ตัวชี้วัด!V42,SUM(ตัวชี้วัด!C42,ตัวชี้วัด!F42,ตัวชี้วัด!I42,ตัวชี้วัด!L42,ตัวชี้วัด!O42,ตัวชี้วัด!S42,ตัวชี้วัด!V42))))))))</f>
        <v>0</v>
      </c>
      <c r="DB42" s="15">
        <f>IF(ตัวชี้วัด!Y42="ร",ตัวชี้วัด!Y42,IF(ตัวชี้วัด!AB42="ร",ตัวชี้วัด!AB42,IF(ตัวชี้วัด!AE42="ร",ตัวชี้วัด!AE42,IF(ตัวชี้วัด!AK42="ร",ตัวชี้วัด!AK42,IF(ตัวชี้วัด!AN42="ร",ตัวชี้วัด!AN42,IF(ตัวชี้วัด!AQ42="ร",ตัวชี้วัด!AQ42,IF(ตัวชี้วัด!AT42="ร",ตัวชี้วัด!AT42,SUM(ตัวชี้วัด!Y42,ตัวชี้วัด!AB42,ตัวชี้วัด!AE42,ตัวชี้วัด!AK42,ตัวชี้วัด!AN42,ตัวชี้วัด!AQ42,ตัวชี้วัด!AT42))))))))</f>
        <v>0</v>
      </c>
      <c r="DC42" s="15">
        <f>IF(ตัวชี้วัด!AW42="ร",ตัวชี้วัด!AW42,IF(ตัวชี้วัด!BA42="ร",ตัวชี้วัด!BA42,IF(ตัวชี้วัด!BD42="ร",ตัวชี้วัด!BD42,IF(ตัวชี้วัด!BG42="ร",ตัวชี้วัด!BG42,IF(ตัวชี้วัด!BJ42="ร",ตัวชี้วัด!BJ42,IF(ตัวชี้วัด!BM42="ร",ตัวชี้วัด!BM42,IF(ตัวชี้วัด!BS42="ร",ตัวชี้วัด!BS42,SUM(ตัวชี้วัด!AW42,ตัวชี้วัด!BA42,ตัวชี้วัด!BD42,ตัวชี้วัด!BG42,ตัวชี้วัด!BJ42,ตัวชี้วัด!BM42,ตัวชี้วัด!BS42))))))))</f>
        <v>0</v>
      </c>
      <c r="DD42" s="15">
        <f>IF(ตัวชี้วัด!BV42="ร",ตัวชี้วัด!BV42,IF(ตัวชี้วัด!BY42="ร",ตัวชี้วัด!BY42,IF(ตัวชี้วัด!CB42="ร",ตัวชี้วัด!CB42,IF(ตัวชี้วัด!CE42="ร",ตัวชี้วัด!CE42,IF(ตัวชี้วัด!CI42="ร",ตัวชี้วัด!CI42,IF(ตัวชี้วัด!CL42="ร",ตัวชี้วัด!CL42,IF(ตัวชี้วัด!CO42="ร",ตัวชี้วัด!CO42,SUM(ตัวชี้วัด!BV42,ตัวชี้วัด!BY42,ตัวชี้วัด!CB42,ตัวชี้วัด!CE42,ตัวชี้วัด!CI42,ตัวชี้วัด!CL42,ตัวชี้วัด!CO42))))))))</f>
        <v>0</v>
      </c>
      <c r="DE42" s="15">
        <f>IF(ตัวชี้วัด!CR42="ร",ตัวชี้วัด!CR42,IF(ตัวชี้วัด!CU42="ร",ตัวชี้วัด!CU42,IF(ตัวชี้วัด!DA42="ร",ตัวชี้วัด!DA42,IF(ตัวชี้วัด!DD42="ร",ตัวชี้วัด!DD42,IF(ตัวชี้วัด!DG42="ร",ตัวชี้วัด!DG42,IF(ตัวชี้วัด!DJ42="ร",ตัวชี้วัด!DJ42,IF(ตัวชี้วัด!DM42="ร",ตัวชี้วัด!DM42,SUM(ตัวชี้วัด!CR42,ตัวชี้วัด!CU42,ตัวชี้วัด!DA42,ตัวชี้วัด!DD42,ตัวชี้วัด!DG42,ตัวชี้วัด!DJ42,ตัวชี้วัด!DM42))))))))</f>
        <v>0</v>
      </c>
      <c r="DF42" s="15">
        <f>IF(ตัวชี้วัด!DQ42="ร",ตัวชี้วัด!DQ42,IF(ตัวชี้วัด!DT42="ร",ตัวชี้วัด!DT42,IF(ตัวชี้วัด!DW42="ร",ตัวชี้วัด!DW42,IF(ตัวชี้วัด!DZ42="ร",ตัวชี้วัด!DZ42,SUM(ตัวชี้วัด!DQ42,ตัวชี้วัด!DT42,ตัวชี้วัด!DW42,ตัวชี้วัด!DZ42)))))</f>
        <v>0</v>
      </c>
      <c r="DG42" s="83">
        <f t="shared" si="12"/>
        <v>0</v>
      </c>
      <c r="DH42" s="50"/>
      <c r="DI42" s="15">
        <f>IF(ตัวชี้วัด!D42="/",1,0)</f>
        <v>0</v>
      </c>
      <c r="DJ42" s="15">
        <f>IF(ตัวชี้วัด!G42="/",1,0)</f>
        <v>0</v>
      </c>
      <c r="DK42" s="15">
        <f>IF(ตัวชี้วัด!J42="/",1,0)</f>
        <v>0</v>
      </c>
      <c r="DL42" s="15">
        <f>IF(ตัวชี้วัด!M42="/",1,0)</f>
        <v>0</v>
      </c>
      <c r="DM42" s="15">
        <f>IF(ตัวชี้วัด!P42="/",1,0)</f>
        <v>0</v>
      </c>
      <c r="DN42" s="15">
        <f>IF(ตัวชี้วัด!T42="/",1,0)</f>
        <v>0</v>
      </c>
      <c r="DO42" s="15">
        <f>IF(ตัวชี้วัด!W42="/",1,0)</f>
        <v>0</v>
      </c>
      <c r="DP42" s="15">
        <f>IF(ตัวชี้วัด!Z42="/",1,0)</f>
        <v>0</v>
      </c>
      <c r="DQ42" s="15">
        <f>IF(ตัวชี้วัด!AC42="/",1,0)</f>
        <v>0</v>
      </c>
      <c r="DR42" s="15">
        <f>IF(ตัวชี้วัด!AF42="/",1,0)</f>
        <v>0</v>
      </c>
      <c r="DS42" s="15">
        <f>IF(ตัวชี้วัด!AL42="/",1,0)</f>
        <v>0</v>
      </c>
      <c r="DT42" s="15">
        <f>IF(ตัวชี้วัด!AO42="/",1,0)</f>
        <v>0</v>
      </c>
      <c r="DU42" s="15">
        <f>IF(ตัวชี้วัด!AR42="/",1,0)</f>
        <v>0</v>
      </c>
      <c r="DV42" s="15">
        <f>IF(ตัวชี้วัด!AU42="/",1,0)</f>
        <v>0</v>
      </c>
      <c r="DW42" s="15">
        <f>IF(ตัวชี้วัด!AX42="/",1,0)</f>
        <v>0</v>
      </c>
      <c r="DX42" s="15">
        <f>IF(ตัวชี้วัด!BB42="/",1,0)</f>
        <v>0</v>
      </c>
      <c r="DY42" s="15">
        <f>IF(ตัวชี้วัด!BE42="/",1,0)</f>
        <v>0</v>
      </c>
      <c r="DZ42" s="15">
        <f>IF(ตัวชี้วัด!BH42="/",1,0)</f>
        <v>0</v>
      </c>
      <c r="EA42" s="15">
        <f>IF(ตัวชี้วัด!BK42="/",1,0)</f>
        <v>0</v>
      </c>
      <c r="EB42" s="15">
        <f>IF(ตัวชี้วัด!BN42="/",1,0)</f>
        <v>0</v>
      </c>
      <c r="EC42" s="15">
        <f>IF(ตัวชี้วัด!BT42="/",1,0)</f>
        <v>0</v>
      </c>
      <c r="ED42" s="15">
        <f>IF(ตัวชี้วัด!BW42="/",1,0)</f>
        <v>0</v>
      </c>
      <c r="EE42" s="15">
        <f>IF(ตัวชี้วัด!BZ42="/",1,0)</f>
        <v>0</v>
      </c>
      <c r="EF42" s="15">
        <f>IF(ตัวชี้วัด!CC42="/",1,0)</f>
        <v>0</v>
      </c>
      <c r="EG42" s="15">
        <f>IF(ตัวชี้วัด!CF42="/",1,0)</f>
        <v>0</v>
      </c>
      <c r="EH42" s="15">
        <f>IF(ตัวชี้วัด!CJ42="/",1,0)</f>
        <v>0</v>
      </c>
      <c r="EI42" s="15">
        <f>IF(ตัวชี้วัด!CM42="/",1,0)</f>
        <v>0</v>
      </c>
      <c r="EJ42" s="15">
        <f>IF(ตัวชี้วัด!CP42="/",1,0)</f>
        <v>0</v>
      </c>
      <c r="EK42" s="15">
        <f>IF(ตัวชี้วัด!CS42="/",1,0)</f>
        <v>0</v>
      </c>
      <c r="EL42" s="15">
        <f>IF(ตัวชี้วัด!CV42="/",1,0)</f>
        <v>0</v>
      </c>
      <c r="EM42" s="15">
        <f>IF(ตัวชี้วัด!DB42="/",1,0)</f>
        <v>0</v>
      </c>
      <c r="EN42" s="15">
        <f>IF(ตัวชี้วัด!DE42="/",1,0)</f>
        <v>0</v>
      </c>
      <c r="EO42" s="15">
        <f>IF(ตัวชี้วัด!DH42="/",1,0)</f>
        <v>0</v>
      </c>
      <c r="EP42" s="15">
        <f>IF(ตัวชี้วัด!DK42="/",1,0)</f>
        <v>0</v>
      </c>
      <c r="EQ42" s="15">
        <f>IF(ตัวชี้วัด!DN42="/",1,0)</f>
        <v>0</v>
      </c>
      <c r="ER42" s="15">
        <f>IF(ตัวชี้วัด!DR42="/",1,0)</f>
        <v>0</v>
      </c>
      <c r="ES42" s="15">
        <f>IF(ตัวชี้วัด!DU42="/",1,0)</f>
        <v>0</v>
      </c>
      <c r="ET42" s="15">
        <f>IF(ตัวชี้วัด!DX42="/",1,0)</f>
        <v>0</v>
      </c>
      <c r="EU42" s="15">
        <f>IF(ตัวชี้วัด!EA42="/",1,0)</f>
        <v>0</v>
      </c>
      <c r="EV42" s="83">
        <f t="shared" si="14"/>
        <v>0</v>
      </c>
      <c r="EX42" s="15">
        <v>37</v>
      </c>
      <c r="EY42" s="15">
        <f>IF(คุณลักษณะ!B42&gt;1,2,IF(คุณลักษณะ!B42=1,1,0))</f>
        <v>0</v>
      </c>
      <c r="EZ42" s="15">
        <f>IF(คุณลักษณะ!C42&gt;1,2,IF(คุณลักษณะ!C42=1,1,0))</f>
        <v>0</v>
      </c>
      <c r="FA42" s="15">
        <f>IF(คุณลักษณะ!D42&gt;1,2,IF(คุณลักษณะ!D42=1,1,0))</f>
        <v>0</v>
      </c>
      <c r="FB42" s="15">
        <f>IF(คุณลักษณะ!E42&gt;1,2,IF(คุณลักษณะ!E42=1,1,0))</f>
        <v>0</v>
      </c>
      <c r="FC42" s="83">
        <f t="shared" si="15"/>
        <v>0</v>
      </c>
      <c r="FD42" s="15">
        <f>IF(คุณลักษณะ!G42&gt;1,2,IF(คุณลักษณะ!G42=1,1,0))</f>
        <v>0</v>
      </c>
      <c r="FE42" s="15">
        <f>IF(คุณลักษณะ!H42&gt;1,2,IF(คุณลักษณะ!H42=1,1,0))</f>
        <v>0</v>
      </c>
      <c r="FF42" s="83">
        <f t="shared" si="16"/>
        <v>0</v>
      </c>
      <c r="FG42" s="15">
        <f>IF(คุณลักษณะ!O42&gt;1,2,IF(คุณลักษณะ!O42=1,1,0))</f>
        <v>0</v>
      </c>
      <c r="FH42" s="15">
        <f>IF(คุณลักษณะ!P42&gt;1,2,IF(คุณลักษณะ!P42=1,1,0))</f>
        <v>0</v>
      </c>
      <c r="FI42" s="83">
        <f t="shared" si="17"/>
        <v>0</v>
      </c>
      <c r="FJ42" s="15">
        <f>IF(คุณลักษณะ!S42&gt;1,2,IF(คุณลักษณะ!S42=1,1,0))</f>
        <v>0</v>
      </c>
      <c r="FK42" s="15">
        <f>IF(คุณลักษณะ!T42&gt;1,2,IF(คุณลักษณะ!T42=1,1,0))</f>
        <v>0</v>
      </c>
      <c r="FL42" s="83">
        <f t="shared" si="18"/>
        <v>0</v>
      </c>
      <c r="FM42" s="15">
        <f>IF(คุณลักษณะ!V42&gt;1,2,IF(คุณลักษณะ!V42=1,1,0))</f>
        <v>0</v>
      </c>
      <c r="FN42" s="15">
        <f>IF(คุณลักษณะ!W42&gt;1,2,IF(คุณลักษณะ!W42=1,1,0))</f>
        <v>0</v>
      </c>
      <c r="FO42" s="83">
        <f t="shared" si="19"/>
        <v>0</v>
      </c>
      <c r="FP42" s="15">
        <f>IF(คุณลักษณะ!Y42&gt;1,2,IF(คุณลักษณะ!Y42=1,1,0))</f>
        <v>0</v>
      </c>
      <c r="FQ42" s="15">
        <f>IF(คุณลักษณะ!AC42&gt;1,2,IF(คุณลักษณะ!AC42=1,1,0))</f>
        <v>0</v>
      </c>
      <c r="FR42" s="15">
        <f>IF(คุณลักษณะ!AD42&gt;1,2,IF(คุณลักษณะ!AD42=1,1,0))</f>
        <v>0</v>
      </c>
      <c r="FS42" s="83">
        <f t="shared" si="20"/>
        <v>0</v>
      </c>
      <c r="FT42" s="15">
        <f>IF(คุณลักษณะ!AF42&gt;1,2,IF(คุณลักษณะ!AF42=1,1,0))</f>
        <v>0</v>
      </c>
      <c r="FU42" s="15">
        <f>IF(คุณลักษณะ!AG42&gt;1,2,IF(คุณลักษณะ!AG42=1,1,0))</f>
        <v>0</v>
      </c>
      <c r="FV42" s="83">
        <f t="shared" si="21"/>
        <v>0</v>
      </c>
      <c r="FW42" s="50"/>
      <c r="FX42" s="15">
        <f>IF(คุณลักษณะ!F42&gt;1,2,IF(คุณลักษณะ!F42=1,1,0))</f>
        <v>0</v>
      </c>
      <c r="FY42" s="15">
        <f>IF(คุณลักษณะ!I42&gt;1,2,IF(คุณลักษณะ!I42=1,1,0))</f>
        <v>0</v>
      </c>
      <c r="FZ42" s="15">
        <f>IF(คุณลักษณะ!N42&gt;1,2,IF(คุณลักษณะ!N42=1,1,0))</f>
        <v>0</v>
      </c>
      <c r="GA42" s="15">
        <f>IF(คุณลักษณะ!Q42&gt;1,2,IF(คุณลักษณะ!Q42=1,1,0))</f>
        <v>0</v>
      </c>
      <c r="GB42" s="15">
        <f>IF(คุณลักษณะ!U42&gt;1,2,IF(คุณลักษณะ!U42=1,1,0))</f>
        <v>0</v>
      </c>
      <c r="GC42" s="15">
        <f>IF(คุณลักษณะ!X42&gt;1,2,IF(คุณลักษณะ!X42=1,1,0))</f>
        <v>0</v>
      </c>
      <c r="GD42" s="15">
        <f>IF(คุณลักษณะ!AE42&gt;1,2,IF(คุณลักษณะ!AE42=1,1,0))</f>
        <v>0</v>
      </c>
      <c r="GE42" s="15">
        <f>IF(คุณลักษณะ!AH42&gt;1,2,IF(คุณลักษณะ!AH42=1,1,0))</f>
        <v>0</v>
      </c>
      <c r="GF42" s="87">
        <f t="shared" si="22"/>
        <v>0</v>
      </c>
      <c r="GG42" s="85">
        <f>IF(คุณลักษณะ!F42=0,0,IF(คุณลักษณะ!I42=0,0,IF(คุณลักษณะ!N42=0,0,IF(คุณลักษณะ!Q42=0,0,IF(คุณลักษณะ!U42=0,0,IF(คุณลักษณะ!X42=0,0,IF(คุณลักษณะ!AE42=0,0,IF(คุณลักษณะ!AH42=0,0,GF42))))))))</f>
        <v>0</v>
      </c>
      <c r="GI42" s="2">
        <v>37</v>
      </c>
      <c r="GJ42" s="21">
        <f>IF(เวลาเรียน!C42="",0,1)</f>
        <v>0</v>
      </c>
      <c r="GK42" s="446">
        <f>IF(ผลการเรียน!$BC41=$GK$5,1,0)</f>
        <v>0</v>
      </c>
      <c r="GL42" s="446">
        <f>IF(ผลการเรียน!$BC41=$GL$5,1,0)</f>
        <v>0</v>
      </c>
      <c r="GM42" s="446">
        <f>IF(ผลการเรียน!$BC41=$GM$5,1,0)</f>
        <v>0</v>
      </c>
      <c r="GN42" s="446">
        <f>IF(ผลการเรียน!$BC41=$GN$5,1,0)</f>
        <v>0</v>
      </c>
      <c r="GO42" s="446">
        <f>IF(ผลการเรียน!$BC41=$GO$5,1,0)</f>
        <v>0</v>
      </c>
      <c r="GP42" s="446">
        <f>IF(ผลการเรียน!$BC41=$GP$5,1,0)</f>
        <v>0</v>
      </c>
      <c r="GQ42" s="446">
        <f>IF(ผลการเรียน!$BC41=$GQ$5,1,0)</f>
        <v>0</v>
      </c>
      <c r="GR42" s="446">
        <f>IF(ผลการเรียน!$BC41=$GR$5,1,0)</f>
        <v>0</v>
      </c>
      <c r="GS42" s="446">
        <f>IF(ผลการเรียน!$BC41=$GS$5,1,0)</f>
        <v>0</v>
      </c>
      <c r="GT42" s="446">
        <f>IF(ผลการเรียน!$BC41=$GT$5,1,0)</f>
        <v>0</v>
      </c>
      <c r="GU42" s="446">
        <f ca="1">IF(ผลการเรียน!$BS41=ลับ!$GU$5,1,0)</f>
        <v>0</v>
      </c>
      <c r="GV42" s="446">
        <f ca="1">IF(ผลการเรียน!$BS41=ลับ!$GV$5,1,0)</f>
        <v>0</v>
      </c>
      <c r="GW42" s="446">
        <f ca="1">IF(ผลการเรียน!$BS41=ลับ!$GW$5,1,0)</f>
        <v>0</v>
      </c>
      <c r="GX42" s="446">
        <f ca="1">IF(ผลการเรียน!$BS41=ลับ!$GX$5,1,0)</f>
        <v>0</v>
      </c>
      <c r="GY42" s="446">
        <f ca="1">IF(ผลการเรียน!$BJ41=ลับ!$GY$5,1,0)</f>
        <v>0</v>
      </c>
      <c r="GZ42" s="446">
        <f ca="1">IF(ผลการเรียน!$BJ41=ลับ!$GZ$5,1,0)</f>
        <v>0</v>
      </c>
      <c r="HA42" s="446">
        <f ca="1">IF(ผลการเรียน!$BJ41=ลับ!$HA$5,1,0)</f>
        <v>0</v>
      </c>
      <c r="HB42" s="446">
        <f ca="1">IF(ผลการเรียน!$BJ41=ลับ!$HB$5,1,0)</f>
        <v>0</v>
      </c>
      <c r="HC42" s="21">
        <f>IF(สรุปคะแนน!$Q42=3,1,0)</f>
        <v>0</v>
      </c>
      <c r="HD42" s="21">
        <f>IF(สรุปคะแนน!$Q42=2,1,0)</f>
        <v>0</v>
      </c>
      <c r="HE42" s="21">
        <f>IF(สรุปคะแนน!$Q42=1,1,0)</f>
        <v>0</v>
      </c>
      <c r="HF42" s="21">
        <f>IF(สรุปคะแนน!$Q42=0,1,0)</f>
        <v>1</v>
      </c>
      <c r="HG42" s="50"/>
      <c r="HH42" s="50"/>
      <c r="HI42" s="50"/>
      <c r="HJ42" s="50"/>
      <c r="HK42" s="50"/>
      <c r="HL42" s="50"/>
      <c r="HM42" s="50"/>
      <c r="HN42" s="50"/>
    </row>
    <row r="43" spans="1:222" ht="21">
      <c r="A43" s="28">
        <v>38</v>
      </c>
      <c r="B43" s="63">
        <f>IF(ลับ!B$3=0,0,IF(เวลาเรียน!G43="/",ลับ!B$3,0))</f>
        <v>0</v>
      </c>
      <c r="C43" s="63">
        <f>IF(ลับ!C$3=0,0,IF(เวลาเรียน!H43="/",ลับ!C$3,0))</f>
        <v>0</v>
      </c>
      <c r="D43" s="63">
        <f>IF(ลับ!D$3=0,0,IF(เวลาเรียน!I43="/",ลับ!D$3,0))</f>
        <v>0</v>
      </c>
      <c r="E43" s="63">
        <f>IF(ลับ!E$3=0,0,IF(เวลาเรียน!J43="/",ลับ!E$3,0))</f>
        <v>0</v>
      </c>
      <c r="F43" s="63">
        <f>IF(ลับ!F$3=0,0,IF(เวลาเรียน!K43="/",ลับ!F$3,0))</f>
        <v>0</v>
      </c>
      <c r="G43" s="63">
        <f>IF(ลับ!G$3=0,0,IF(เวลาเรียน!L43="/",ลับ!G$3,0))</f>
        <v>0</v>
      </c>
      <c r="H43" s="63">
        <f>IF(ลับ!H$3=0,0,IF(เวลาเรียน!M43="/",ลับ!H$3,0))</f>
        <v>0</v>
      </c>
      <c r="I43" s="63">
        <f>IF(ลับ!I$3=0,0,IF(เวลาเรียน!N43="/",ลับ!I$3,0))</f>
        <v>0</v>
      </c>
      <c r="J43" s="63">
        <f>IF(ลับ!J$3=0,0,IF(เวลาเรียน!O43="/",ลับ!J$3,0))</f>
        <v>0</v>
      </c>
      <c r="K43" s="63">
        <f>IF(ลับ!K$3=0,0,IF(เวลาเรียน!P43="/",ลับ!K$3,0))</f>
        <v>0</v>
      </c>
      <c r="L43" s="63">
        <f>IF(ลับ!L$3=0,0,IF(เวลาเรียน!Q43="/",ลับ!L$3,0))</f>
        <v>0</v>
      </c>
      <c r="M43" s="63">
        <f>IF(ลับ!M$3=0,0,IF(เวลาเรียน!R43="/",ลับ!M$3,0))</f>
        <v>0</v>
      </c>
      <c r="N43" s="63">
        <f>IF(ลับ!N$3=0,0,IF(เวลาเรียน!S43="/",ลับ!N$3,0))</f>
        <v>0</v>
      </c>
      <c r="O43" s="63">
        <f>IF(ลับ!O$3=0,0,IF(เวลาเรียน!T43="/",ลับ!O$3,0))</f>
        <v>0</v>
      </c>
      <c r="P43" s="63">
        <f>IF(ลับ!P$3=0,0,IF(เวลาเรียน!U43="/",ลับ!P$3,0))</f>
        <v>0</v>
      </c>
      <c r="Q43" s="63">
        <f>IF(ลับ!Q$3=0,0,IF(เวลาเรียน!V43="/",ลับ!Q$3,0))</f>
        <v>0</v>
      </c>
      <c r="R43" s="63">
        <f>IF(ลับ!R$3=0,0,IF(เวลาเรียน!W43="/",ลับ!R$3,0))</f>
        <v>0</v>
      </c>
      <c r="S43" s="63">
        <f>IF(ลับ!S$3=0,0,IF(เวลาเรียน!X43="/",ลับ!S$3,0))</f>
        <v>0</v>
      </c>
      <c r="T43" s="63">
        <f>IF(ลับ!T$3=0,0,IF(เวลาเรียน!Y43="/",ลับ!T$3,0))</f>
        <v>0</v>
      </c>
      <c r="U43" s="63">
        <f>IF(ลับ!U$3=0,0,IF(เวลาเรียน!Z43="/",ลับ!U$3,0))</f>
        <v>0</v>
      </c>
      <c r="V43" s="63">
        <f>IF(ลับ!V$3=0,0,IF(เวลาเรียน!AA43="/",ลับ!V$3,0))</f>
        <v>0</v>
      </c>
      <c r="W43" s="63">
        <f>IF(ลับ!W$3=0,0,IF(เวลาเรียน!AB43="/",ลับ!W$3,0))</f>
        <v>0</v>
      </c>
      <c r="X43" s="63">
        <f>IF(ลับ!X$3=0,0,IF(เวลาเรียน!AC43="/",ลับ!X$3,0))</f>
        <v>0</v>
      </c>
      <c r="Y43" s="63">
        <f>IF(ลับ!Y$3=0,0,IF(เวลาเรียน!AD43="/",ลับ!Y$3,0))</f>
        <v>0</v>
      </c>
      <c r="Z43" s="724">
        <f>IF(ลับ!Z$3=0,0,IF(เวลาเรียน!AE43="/",ลับ!Z$3,0))</f>
        <v>0</v>
      </c>
      <c r="AA43" s="63">
        <f>IF(ลับ!AA$3=0,0,IF(เวลาเรียน!AH43="/",ลับ!AA$3,0))</f>
        <v>0</v>
      </c>
      <c r="AB43" s="63">
        <f>IF(ลับ!AB$3=0,0,IF(เวลาเรียน!AI43="/",ลับ!AB$3,0))</f>
        <v>0</v>
      </c>
      <c r="AC43" s="63">
        <f>IF(ลับ!AC$3=0,0,IF(เวลาเรียน!AJ43="/",ลับ!AC$3,0))</f>
        <v>0</v>
      </c>
      <c r="AD43" s="63">
        <f>IF(ลับ!AD$3=0,0,IF(เวลาเรียน!AK43="/",ลับ!AD$3,0))</f>
        <v>0</v>
      </c>
      <c r="AE43" s="63">
        <f>IF(ลับ!AE$3=0,0,IF(เวลาเรียน!AL43="/",ลับ!AE$3,0))</f>
        <v>0</v>
      </c>
      <c r="AF43" s="63">
        <f>IF(ลับ!AF$3=0,0,IF(เวลาเรียน!AM43="/",ลับ!AF$3,0))</f>
        <v>0</v>
      </c>
      <c r="AG43" s="63">
        <f>IF(ลับ!AG$3=0,0,IF(เวลาเรียน!AN43="/",ลับ!AG$3,0))</f>
        <v>0</v>
      </c>
      <c r="AH43" s="63">
        <f>IF(ลับ!AH$3=0,0,IF(เวลาเรียน!AO43="/",ลับ!AH$3,0))</f>
        <v>0</v>
      </c>
      <c r="AI43" s="63">
        <f>IF(ลับ!AI$3=0,0,IF(เวลาเรียน!AP43="/",ลับ!AI$3,0))</f>
        <v>0</v>
      </c>
      <c r="AJ43" s="63">
        <f>IF(ลับ!AJ$3=0,0,IF(เวลาเรียน!AQ43="/",ลับ!AJ$3,0))</f>
        <v>0</v>
      </c>
      <c r="AK43" s="63">
        <f>IF(ลับ!AK$3=0,0,IF(เวลาเรียน!AR43="/",ลับ!AK$3,0))</f>
        <v>0</v>
      </c>
      <c r="AL43" s="63">
        <f>IF(ลับ!AL$3=0,0,IF(เวลาเรียน!AS43="/",ลับ!AL$3,0))</f>
        <v>0</v>
      </c>
      <c r="AM43" s="63">
        <f>IF(ลับ!AM$3=0,0,IF(เวลาเรียน!AT43="/",ลับ!AM$3,0))</f>
        <v>0</v>
      </c>
      <c r="AN43" s="63">
        <f>IF(ลับ!AN$3=0,0,IF(เวลาเรียน!AU43="/",ลับ!AN$3,0))</f>
        <v>0</v>
      </c>
      <c r="AO43" s="63">
        <f>IF(ลับ!AO$3=0,0,IF(เวลาเรียน!AV43="/",ลับ!AO$3,0))</f>
        <v>0</v>
      </c>
      <c r="AP43" s="63">
        <f>IF(ลับ!AP$3=0,0,IF(เวลาเรียน!AW43="/",ลับ!AP$3,0))</f>
        <v>0</v>
      </c>
      <c r="AQ43" s="63">
        <f>IF(ลับ!AQ$3=0,0,IF(เวลาเรียน!AX43="/",ลับ!AQ$3,0))</f>
        <v>0</v>
      </c>
      <c r="AR43" s="63">
        <f>IF(ลับ!AR$3=0,0,IF(เวลาเรียน!AY43="/",ลับ!AR$3,0))</f>
        <v>0</v>
      </c>
      <c r="AS43" s="63">
        <f>IF(ลับ!AS$3=0,0,IF(เวลาเรียน!AZ43="/",ลับ!AS$3,0))</f>
        <v>0</v>
      </c>
      <c r="AT43" s="63">
        <f>IF(ลับ!AT$3=0,0,IF(เวลาเรียน!BA43="/",ลับ!AT$3,0))</f>
        <v>0</v>
      </c>
      <c r="AU43" s="63">
        <f>IF(ลับ!AU$3=0,0,IF(เวลาเรียน!BB43="/",ลับ!AU$3,0))</f>
        <v>0</v>
      </c>
      <c r="AV43" s="63">
        <f>IF(ลับ!AV$3=0,0,IF(เวลาเรียน!BC43="/",ลับ!AV$3,0))</f>
        <v>0</v>
      </c>
      <c r="AW43" s="63">
        <f>IF(ลับ!AW$3=0,0,IF(เวลาเรียน!BD43="/",ลับ!AW$3,0))</f>
        <v>0</v>
      </c>
      <c r="AX43" s="63">
        <f>IF(ลับ!AX$3=0,0,IF(เวลาเรียน!BE43="/",ลับ!AX$3,0))</f>
        <v>0</v>
      </c>
      <c r="AY43" s="63">
        <f>IF(ลับ!AY$3=0,0,IF(เวลาเรียน!BF43="/",ลับ!AY$3,0))</f>
        <v>0</v>
      </c>
      <c r="AZ43" s="63">
        <f>IF(ลับ!AZ$3=0,0,IF(เวลาเรียน!BG43="/",ลับ!AZ$3,0))</f>
        <v>0</v>
      </c>
      <c r="BA43" s="63">
        <f>IF(ลับ!BA$3=0,0,IF(เวลาเรียน!BH43="/",ลับ!BA$3,0))</f>
        <v>0</v>
      </c>
      <c r="BB43" s="63">
        <f>IF(ลับ!BB$3=0,0,IF(เวลาเรียน!BI43="/",ลับ!BB$3,0))</f>
        <v>0</v>
      </c>
      <c r="BC43" s="63">
        <f>IF(ลับ!BC$3=0,0,IF(เวลาเรียน!BJ43="/",ลับ!BC$3,0))</f>
        <v>0</v>
      </c>
      <c r="BD43" s="63">
        <f>IF(ลับ!BD$3=0,0,IF(เวลาเรียน!BK43="/",ลับ!BD$3,0))</f>
        <v>0</v>
      </c>
      <c r="BE43" s="63">
        <f>IF(ลับ!BE$3=0,0,IF(เวลาเรียน!BL43="/",ลับ!BE$3,0))</f>
        <v>0</v>
      </c>
      <c r="BF43" s="63">
        <f>IF(ลับ!BF$3=0,0,IF(เวลาเรียน!BM43="/",ลับ!BF$3,0))</f>
        <v>0</v>
      </c>
      <c r="BG43" s="63">
        <f>IF(ลับ!BG$3=0,0,IF(เวลาเรียน!BN43="/",ลับ!BG$3,0))</f>
        <v>0</v>
      </c>
      <c r="BH43" s="63">
        <f>IF(ลับ!BH$3=0,0,IF(เวลาเรียน!BO43="/",ลับ!BH$3,0))</f>
        <v>0</v>
      </c>
      <c r="BI43" s="63">
        <f>IF(ลับ!BI$3=0,0,IF(เวลาเรียน!BP43="/",ลับ!BI$3,0))</f>
        <v>0</v>
      </c>
      <c r="BJ43" s="63">
        <f>IF(ลับ!BJ$3=0,0,IF(เวลาเรียน!BQ43="/",ลับ!BJ$3,0))</f>
        <v>0</v>
      </c>
      <c r="BK43" s="63">
        <f>IF(ลับ!BK$3=0,0,IF(เวลาเรียน!BR43="/",ลับ!BK$3,0))</f>
        <v>0</v>
      </c>
      <c r="BL43" s="63">
        <f>IF(ลับ!BL$3=0,0,IF(เวลาเรียน!BS43="/",ลับ!BL$3,0))</f>
        <v>0</v>
      </c>
      <c r="BM43" s="63">
        <f>IF(ลับ!BM$3=0,0,IF(เวลาเรียน!BT43="/",ลับ!BM$3,0))</f>
        <v>0</v>
      </c>
      <c r="BN43" s="63">
        <f>IF(ลับ!BN$3=0,0,IF(เวลาเรียน!BU43="/",ลับ!BN$3,0))</f>
        <v>0</v>
      </c>
      <c r="BO43" s="63">
        <f>IF(ลับ!BO$3=0,0,IF(เวลาเรียน!BV43="/",ลับ!BO$3,0))</f>
        <v>0</v>
      </c>
      <c r="BP43" s="63">
        <f>IF(ลับ!BP$3=0,0,IF(เวลาเรียน!BW43="/",ลับ!BP$3,0))</f>
        <v>0</v>
      </c>
      <c r="BQ43" s="63">
        <f>IF(ลับ!BQ$3=0,0,IF(เวลาเรียน!BX43="/",ลับ!BQ$3,0))</f>
        <v>0</v>
      </c>
      <c r="BR43" s="63">
        <f>IF(ลับ!BR$3=0,0,IF(เวลาเรียน!BY43="/",ลับ!BR$3,0))</f>
        <v>0</v>
      </c>
      <c r="BS43" s="724">
        <f>IF(ลับ!BS$3=0,0,IF(เวลาเรียน!BZ43="/",ลับ!BS$3,0))</f>
        <v>0</v>
      </c>
      <c r="BT43" s="63">
        <f>IF(ลับ!BT$3=0,0,IF(เวลาเรียน!CB43="/",ลับ!BT$3,0))</f>
        <v>0</v>
      </c>
      <c r="BU43" s="63">
        <f>IF(ลับ!BU$3=0,0,IF(เวลาเรียน!CC43="/",ลับ!BU$3,0))</f>
        <v>0</v>
      </c>
      <c r="BV43" s="63">
        <f>IF(ลับ!BV$3=0,0,IF(เวลาเรียน!CD43="/",ลับ!BV$3,0))</f>
        <v>0</v>
      </c>
      <c r="BW43" s="63">
        <f>IF(ลับ!BW$3=0,0,IF(เวลาเรียน!CE43="/",ลับ!BW$3,0))</f>
        <v>0</v>
      </c>
      <c r="BX43" s="63">
        <f>IF(ลับ!BX$3=0,0,IF(เวลาเรียน!CF43="/",ลับ!BX$3,0))</f>
        <v>0</v>
      </c>
      <c r="BY43" s="63">
        <f>IF(ลับ!BY$3=0,0,IF(เวลาเรียน!CG43="/",ลับ!BY$3,0))</f>
        <v>0</v>
      </c>
      <c r="BZ43" s="63">
        <f>IF(ลับ!BZ$3=0,0,IF(เวลาเรียน!CH43="/",ลับ!BZ$3,0))</f>
        <v>0</v>
      </c>
      <c r="CA43" s="63">
        <f>IF(ลับ!CA$3=0,0,IF(เวลาเรียน!CI43="/",ลับ!CA$3,0))</f>
        <v>0</v>
      </c>
      <c r="CB43" s="63">
        <f>IF(ลับ!CB$3=0,0,IF(เวลาเรียน!CJ43="/",ลับ!CB$3,0))</f>
        <v>0</v>
      </c>
      <c r="CC43" s="63">
        <f>IF(ลับ!CC$3=0,0,IF(เวลาเรียน!CK43="/",ลับ!CC$3,0))</f>
        <v>0</v>
      </c>
      <c r="CD43" s="63">
        <f>IF(ลับ!CD$3=0,0,IF(เวลาเรียน!CL43="/",ลับ!CD$3,0))</f>
        <v>0</v>
      </c>
      <c r="CE43" s="63">
        <f>IF(ลับ!CE$3=0,0,IF(เวลาเรียน!CM43="/",ลับ!CE$3,0))</f>
        <v>0</v>
      </c>
      <c r="CF43" s="63">
        <f>IF(ลับ!CF$3=0,0,IF(เวลาเรียน!CN43="/",ลับ!CF$3,0))</f>
        <v>0</v>
      </c>
      <c r="CG43" s="63">
        <f>IF(ลับ!CG$3=0,0,IF(เวลาเรียน!CO43="/",ลับ!CG$3,0))</f>
        <v>0</v>
      </c>
      <c r="CH43" s="63">
        <f>IF(ลับ!CH$3=0,0,IF(เวลาเรียน!CP43="/",ลับ!CH$3,0))</f>
        <v>0</v>
      </c>
      <c r="CI43" s="63">
        <f>IF(ลับ!CI$3=0,0,IF(เวลาเรียน!CQ43="/",ลับ!CI$3,0))</f>
        <v>0</v>
      </c>
      <c r="CJ43" s="63">
        <f>IF(ลับ!CJ$3=0,0,IF(เวลาเรียน!CR43="/",ลับ!CJ$3,0))</f>
        <v>0</v>
      </c>
      <c r="CK43" s="63">
        <f>IF(ลับ!CK$3=0,0,IF(เวลาเรียน!CS43="/",ลับ!CK$3,0))</f>
        <v>0</v>
      </c>
      <c r="CL43" s="63">
        <f>IF(ลับ!CL$3=0,0,IF(เวลาเรียน!CT43="/",ลับ!CL$3,0))</f>
        <v>0</v>
      </c>
      <c r="CM43" s="63">
        <f>IF(ลับ!CM$3=0,0,IF(เวลาเรียน!CU43="/",ลับ!CM$3,0))</f>
        <v>0</v>
      </c>
      <c r="CN43" s="63">
        <f>IF(ลับ!CN$3=0,0,IF(เวลาเรียน!CV43="/",ลับ!CN$3,0))</f>
        <v>0</v>
      </c>
      <c r="CO43" s="63">
        <f>IF(ลับ!CO$3=0,0,IF(เวลาเรียน!CW43="/",ลับ!CO$3,0))</f>
        <v>0</v>
      </c>
      <c r="CP43" s="63">
        <f>IF(ลับ!CP$3=0,0,IF(เวลาเรียน!CX43="/",ลับ!CP$3,0))</f>
        <v>0</v>
      </c>
      <c r="CQ43" s="63">
        <f>IF(ลับ!CQ$3=0,0,IF(เวลาเรียน!CY43="/",ลับ!CQ$3,0))</f>
        <v>0</v>
      </c>
      <c r="CR43" s="63">
        <f>IF(ลับ!CR$3=0,0,IF(เวลาเรียน!CZ43="/",ลับ!CR$3,0))</f>
        <v>0</v>
      </c>
      <c r="CS43" s="63">
        <f>IF(ลับ!CS$3=0,0,IF(เวลาเรียน!DA43="/",ลับ!CS$3,0))</f>
        <v>0</v>
      </c>
      <c r="CT43" s="63">
        <f>IF(ลับ!CT$3=0,0,IF(เวลาเรียน!DB43="/",ลับ!CT$3,0))</f>
        <v>0</v>
      </c>
      <c r="CU43" s="63">
        <f>IF(ลับ!CU$3=0,0,IF(เวลาเรียน!DC43="/",ลับ!CU$3,0))</f>
        <v>0</v>
      </c>
      <c r="CV43" s="63">
        <f>IF(ลับ!CV$3=0,0,IF(เวลาเรียน!DD43="/",ลับ!CV$3,0))</f>
        <v>0</v>
      </c>
      <c r="CW43" s="64">
        <f>IF(ลับ!CW$3=0,0,IF(เวลาเรียน!DE43="/",ลับ!CW$3,0))</f>
        <v>0</v>
      </c>
      <c r="CX43" s="84">
        <f t="shared" si="11"/>
        <v>0</v>
      </c>
      <c r="CZ43" s="15">
        <v>38</v>
      </c>
      <c r="DA43" s="15">
        <f>IF(ตัวชี้วัด!C43="ร",ตัวชี้วัด!C43,IF(ตัวชี้วัด!F43="ร",ตัวชี้วัด!F43,IF(ตัวชี้วัด!I43="ร",ตัวชี้วัด!I43,IF(ตัวชี้วัด!L43="ร",ตัวชี้วัด!L43,IF(ตัวชี้วัด!O43="ร",ตัวชี้วัด!O43,IF(ตัวชี้วัด!S43="ร",ตัวชี้วัด!S43,IF(ตัวชี้วัด!V43="ร",ตัวชี้วัด!V43,SUM(ตัวชี้วัด!C43,ตัวชี้วัด!F43,ตัวชี้วัด!I43,ตัวชี้วัด!L43,ตัวชี้วัด!O43,ตัวชี้วัด!S43,ตัวชี้วัด!V43))))))))</f>
        <v>0</v>
      </c>
      <c r="DB43" s="15">
        <f>IF(ตัวชี้วัด!Y43="ร",ตัวชี้วัด!Y43,IF(ตัวชี้วัด!AB43="ร",ตัวชี้วัด!AB43,IF(ตัวชี้วัด!AE43="ร",ตัวชี้วัด!AE43,IF(ตัวชี้วัด!AK43="ร",ตัวชี้วัด!AK43,IF(ตัวชี้วัด!AN43="ร",ตัวชี้วัด!AN43,IF(ตัวชี้วัด!AQ43="ร",ตัวชี้วัด!AQ43,IF(ตัวชี้วัด!AT43="ร",ตัวชี้วัด!AT43,SUM(ตัวชี้วัด!Y43,ตัวชี้วัด!AB43,ตัวชี้วัด!AE43,ตัวชี้วัด!AK43,ตัวชี้วัด!AN43,ตัวชี้วัด!AQ43,ตัวชี้วัด!AT43))))))))</f>
        <v>0</v>
      </c>
      <c r="DC43" s="15">
        <f>IF(ตัวชี้วัด!AW43="ร",ตัวชี้วัด!AW43,IF(ตัวชี้วัด!BA43="ร",ตัวชี้วัด!BA43,IF(ตัวชี้วัด!BD43="ร",ตัวชี้วัด!BD43,IF(ตัวชี้วัด!BG43="ร",ตัวชี้วัด!BG43,IF(ตัวชี้วัด!BJ43="ร",ตัวชี้วัด!BJ43,IF(ตัวชี้วัด!BM43="ร",ตัวชี้วัด!BM43,IF(ตัวชี้วัด!BS43="ร",ตัวชี้วัด!BS43,SUM(ตัวชี้วัด!AW43,ตัวชี้วัด!BA43,ตัวชี้วัด!BD43,ตัวชี้วัด!BG43,ตัวชี้วัด!BJ43,ตัวชี้วัด!BM43,ตัวชี้วัด!BS43))))))))</f>
        <v>0</v>
      </c>
      <c r="DD43" s="15">
        <f>IF(ตัวชี้วัด!BV43="ร",ตัวชี้วัด!BV43,IF(ตัวชี้วัด!BY43="ร",ตัวชี้วัด!BY43,IF(ตัวชี้วัด!CB43="ร",ตัวชี้วัด!CB43,IF(ตัวชี้วัด!CE43="ร",ตัวชี้วัด!CE43,IF(ตัวชี้วัด!CI43="ร",ตัวชี้วัด!CI43,IF(ตัวชี้วัด!CL43="ร",ตัวชี้วัด!CL43,IF(ตัวชี้วัด!CO43="ร",ตัวชี้วัด!CO43,SUM(ตัวชี้วัด!BV43,ตัวชี้วัด!BY43,ตัวชี้วัด!CB43,ตัวชี้วัด!CE43,ตัวชี้วัด!CI43,ตัวชี้วัด!CL43,ตัวชี้วัด!CO43))))))))</f>
        <v>0</v>
      </c>
      <c r="DE43" s="15">
        <f>IF(ตัวชี้วัด!CR43="ร",ตัวชี้วัด!CR43,IF(ตัวชี้วัด!CU43="ร",ตัวชี้วัด!CU43,IF(ตัวชี้วัด!DA43="ร",ตัวชี้วัด!DA43,IF(ตัวชี้วัด!DD43="ร",ตัวชี้วัด!DD43,IF(ตัวชี้วัด!DG43="ร",ตัวชี้วัด!DG43,IF(ตัวชี้วัด!DJ43="ร",ตัวชี้วัด!DJ43,IF(ตัวชี้วัด!DM43="ร",ตัวชี้วัด!DM43,SUM(ตัวชี้วัด!CR43,ตัวชี้วัด!CU43,ตัวชี้วัด!DA43,ตัวชี้วัด!DD43,ตัวชี้วัด!DG43,ตัวชี้วัด!DJ43,ตัวชี้วัด!DM43))))))))</f>
        <v>0</v>
      </c>
      <c r="DF43" s="15">
        <f>IF(ตัวชี้วัด!DQ43="ร",ตัวชี้วัด!DQ43,IF(ตัวชี้วัด!DT43="ร",ตัวชี้วัด!DT43,IF(ตัวชี้วัด!DW43="ร",ตัวชี้วัด!DW43,IF(ตัวชี้วัด!DZ43="ร",ตัวชี้วัด!DZ43,SUM(ตัวชี้วัด!DQ43,ตัวชี้วัด!DT43,ตัวชี้วัด!DW43,ตัวชี้วัด!DZ43)))))</f>
        <v>0</v>
      </c>
      <c r="DG43" s="83">
        <f t="shared" si="12"/>
        <v>0</v>
      </c>
      <c r="DH43" s="50"/>
      <c r="DI43" s="15">
        <f>IF(ตัวชี้วัด!D43="/",1,0)</f>
        <v>0</v>
      </c>
      <c r="DJ43" s="15">
        <f>IF(ตัวชี้วัด!G43="/",1,0)</f>
        <v>0</v>
      </c>
      <c r="DK43" s="15">
        <f>IF(ตัวชี้วัด!J43="/",1,0)</f>
        <v>0</v>
      </c>
      <c r="DL43" s="15">
        <f>IF(ตัวชี้วัด!M43="/",1,0)</f>
        <v>0</v>
      </c>
      <c r="DM43" s="15">
        <f>IF(ตัวชี้วัด!P43="/",1,0)</f>
        <v>0</v>
      </c>
      <c r="DN43" s="15">
        <f>IF(ตัวชี้วัด!T43="/",1,0)</f>
        <v>0</v>
      </c>
      <c r="DO43" s="15">
        <f>IF(ตัวชี้วัด!W43="/",1,0)</f>
        <v>0</v>
      </c>
      <c r="DP43" s="15">
        <f>IF(ตัวชี้วัด!Z43="/",1,0)</f>
        <v>0</v>
      </c>
      <c r="DQ43" s="15">
        <f>IF(ตัวชี้วัด!AC43="/",1,0)</f>
        <v>0</v>
      </c>
      <c r="DR43" s="15">
        <f>IF(ตัวชี้วัด!AF43="/",1,0)</f>
        <v>0</v>
      </c>
      <c r="DS43" s="15">
        <f>IF(ตัวชี้วัด!AL43="/",1,0)</f>
        <v>0</v>
      </c>
      <c r="DT43" s="15">
        <f>IF(ตัวชี้วัด!AO43="/",1,0)</f>
        <v>0</v>
      </c>
      <c r="DU43" s="15">
        <f>IF(ตัวชี้วัด!AR43="/",1,0)</f>
        <v>0</v>
      </c>
      <c r="DV43" s="15">
        <f>IF(ตัวชี้วัด!AU43="/",1,0)</f>
        <v>0</v>
      </c>
      <c r="DW43" s="15">
        <f>IF(ตัวชี้วัด!AX43="/",1,0)</f>
        <v>0</v>
      </c>
      <c r="DX43" s="15">
        <f>IF(ตัวชี้วัด!BB43="/",1,0)</f>
        <v>0</v>
      </c>
      <c r="DY43" s="15">
        <f>IF(ตัวชี้วัด!BE43="/",1,0)</f>
        <v>0</v>
      </c>
      <c r="DZ43" s="15">
        <f>IF(ตัวชี้วัด!BH43="/",1,0)</f>
        <v>0</v>
      </c>
      <c r="EA43" s="15">
        <f>IF(ตัวชี้วัด!BK43="/",1,0)</f>
        <v>0</v>
      </c>
      <c r="EB43" s="15">
        <f>IF(ตัวชี้วัด!BN43="/",1,0)</f>
        <v>0</v>
      </c>
      <c r="EC43" s="15">
        <f>IF(ตัวชี้วัด!BT43="/",1,0)</f>
        <v>0</v>
      </c>
      <c r="ED43" s="15">
        <f>IF(ตัวชี้วัด!BW43="/",1,0)</f>
        <v>0</v>
      </c>
      <c r="EE43" s="15">
        <f>IF(ตัวชี้วัด!BZ43="/",1,0)</f>
        <v>0</v>
      </c>
      <c r="EF43" s="15">
        <f>IF(ตัวชี้วัด!CC43="/",1,0)</f>
        <v>0</v>
      </c>
      <c r="EG43" s="15">
        <f>IF(ตัวชี้วัด!CF43="/",1,0)</f>
        <v>0</v>
      </c>
      <c r="EH43" s="15">
        <f>IF(ตัวชี้วัด!CJ43="/",1,0)</f>
        <v>0</v>
      </c>
      <c r="EI43" s="15">
        <f>IF(ตัวชี้วัด!CM43="/",1,0)</f>
        <v>0</v>
      </c>
      <c r="EJ43" s="15">
        <f>IF(ตัวชี้วัด!CP43="/",1,0)</f>
        <v>0</v>
      </c>
      <c r="EK43" s="15">
        <f>IF(ตัวชี้วัด!CS43="/",1,0)</f>
        <v>0</v>
      </c>
      <c r="EL43" s="15">
        <f>IF(ตัวชี้วัด!CV43="/",1,0)</f>
        <v>0</v>
      </c>
      <c r="EM43" s="15">
        <f>IF(ตัวชี้วัด!DB43="/",1,0)</f>
        <v>0</v>
      </c>
      <c r="EN43" s="15">
        <f>IF(ตัวชี้วัด!DE43="/",1,0)</f>
        <v>0</v>
      </c>
      <c r="EO43" s="15">
        <f>IF(ตัวชี้วัด!DH43="/",1,0)</f>
        <v>0</v>
      </c>
      <c r="EP43" s="15">
        <f>IF(ตัวชี้วัด!DK43="/",1,0)</f>
        <v>0</v>
      </c>
      <c r="EQ43" s="15">
        <f>IF(ตัวชี้วัด!DN43="/",1,0)</f>
        <v>0</v>
      </c>
      <c r="ER43" s="15">
        <f>IF(ตัวชี้วัด!DR43="/",1,0)</f>
        <v>0</v>
      </c>
      <c r="ES43" s="15">
        <f>IF(ตัวชี้วัด!DU43="/",1,0)</f>
        <v>0</v>
      </c>
      <c r="ET43" s="15">
        <f>IF(ตัวชี้วัด!DX43="/",1,0)</f>
        <v>0</v>
      </c>
      <c r="EU43" s="15">
        <f>IF(ตัวชี้วัด!EA43="/",1,0)</f>
        <v>0</v>
      </c>
      <c r="EV43" s="83">
        <f t="shared" si="14"/>
        <v>0</v>
      </c>
      <c r="EX43" s="15">
        <v>38</v>
      </c>
      <c r="EY43" s="15">
        <f>IF(คุณลักษณะ!B43&gt;1,2,IF(คุณลักษณะ!B43=1,1,0))</f>
        <v>0</v>
      </c>
      <c r="EZ43" s="15">
        <f>IF(คุณลักษณะ!C43&gt;1,2,IF(คุณลักษณะ!C43=1,1,0))</f>
        <v>0</v>
      </c>
      <c r="FA43" s="15">
        <f>IF(คุณลักษณะ!D43&gt;1,2,IF(คุณลักษณะ!D43=1,1,0))</f>
        <v>0</v>
      </c>
      <c r="FB43" s="15">
        <f>IF(คุณลักษณะ!E43&gt;1,2,IF(คุณลักษณะ!E43=1,1,0))</f>
        <v>0</v>
      </c>
      <c r="FC43" s="83">
        <f t="shared" si="15"/>
        <v>0</v>
      </c>
      <c r="FD43" s="15">
        <f>IF(คุณลักษณะ!G43&gt;1,2,IF(คุณลักษณะ!G43=1,1,0))</f>
        <v>0</v>
      </c>
      <c r="FE43" s="15">
        <f>IF(คุณลักษณะ!H43&gt;1,2,IF(คุณลักษณะ!H43=1,1,0))</f>
        <v>0</v>
      </c>
      <c r="FF43" s="83">
        <f t="shared" si="16"/>
        <v>0</v>
      </c>
      <c r="FG43" s="15">
        <f>IF(คุณลักษณะ!O43&gt;1,2,IF(คุณลักษณะ!O43=1,1,0))</f>
        <v>0</v>
      </c>
      <c r="FH43" s="15">
        <f>IF(คุณลักษณะ!P43&gt;1,2,IF(คุณลักษณะ!P43=1,1,0))</f>
        <v>0</v>
      </c>
      <c r="FI43" s="83">
        <f t="shared" si="17"/>
        <v>0</v>
      </c>
      <c r="FJ43" s="15">
        <f>IF(คุณลักษณะ!S43&gt;1,2,IF(คุณลักษณะ!S43=1,1,0))</f>
        <v>0</v>
      </c>
      <c r="FK43" s="15">
        <f>IF(คุณลักษณะ!T43&gt;1,2,IF(คุณลักษณะ!T43=1,1,0))</f>
        <v>0</v>
      </c>
      <c r="FL43" s="83">
        <f t="shared" si="18"/>
        <v>0</v>
      </c>
      <c r="FM43" s="15">
        <f>IF(คุณลักษณะ!V43&gt;1,2,IF(คุณลักษณะ!V43=1,1,0))</f>
        <v>0</v>
      </c>
      <c r="FN43" s="15">
        <f>IF(คุณลักษณะ!W43&gt;1,2,IF(คุณลักษณะ!W43=1,1,0))</f>
        <v>0</v>
      </c>
      <c r="FO43" s="83">
        <f t="shared" si="19"/>
        <v>0</v>
      </c>
      <c r="FP43" s="15">
        <f>IF(คุณลักษณะ!Y43&gt;1,2,IF(คุณลักษณะ!Y43=1,1,0))</f>
        <v>0</v>
      </c>
      <c r="FQ43" s="15">
        <f>IF(คุณลักษณะ!AC43&gt;1,2,IF(คุณลักษณะ!AC43=1,1,0))</f>
        <v>0</v>
      </c>
      <c r="FR43" s="15">
        <f>IF(คุณลักษณะ!AD43&gt;1,2,IF(คุณลักษณะ!AD43=1,1,0))</f>
        <v>0</v>
      </c>
      <c r="FS43" s="83">
        <f t="shared" si="20"/>
        <v>0</v>
      </c>
      <c r="FT43" s="15">
        <f>IF(คุณลักษณะ!AF43&gt;1,2,IF(คุณลักษณะ!AF43=1,1,0))</f>
        <v>0</v>
      </c>
      <c r="FU43" s="15">
        <f>IF(คุณลักษณะ!AG43&gt;1,2,IF(คุณลักษณะ!AG43=1,1,0))</f>
        <v>0</v>
      </c>
      <c r="FV43" s="83">
        <f t="shared" si="21"/>
        <v>0</v>
      </c>
      <c r="FW43" s="50"/>
      <c r="FX43" s="15">
        <f>IF(คุณลักษณะ!F43&gt;1,2,IF(คุณลักษณะ!F43=1,1,0))</f>
        <v>0</v>
      </c>
      <c r="FY43" s="15">
        <f>IF(คุณลักษณะ!I43&gt;1,2,IF(คุณลักษณะ!I43=1,1,0))</f>
        <v>0</v>
      </c>
      <c r="FZ43" s="15">
        <f>IF(คุณลักษณะ!N43&gt;1,2,IF(คุณลักษณะ!N43=1,1,0))</f>
        <v>0</v>
      </c>
      <c r="GA43" s="15">
        <f>IF(คุณลักษณะ!Q43&gt;1,2,IF(คุณลักษณะ!Q43=1,1,0))</f>
        <v>0</v>
      </c>
      <c r="GB43" s="15">
        <f>IF(คุณลักษณะ!U43&gt;1,2,IF(คุณลักษณะ!U43=1,1,0))</f>
        <v>0</v>
      </c>
      <c r="GC43" s="15">
        <f>IF(คุณลักษณะ!X43&gt;1,2,IF(คุณลักษณะ!X43=1,1,0))</f>
        <v>0</v>
      </c>
      <c r="GD43" s="15">
        <f>IF(คุณลักษณะ!AE43&gt;1,2,IF(คุณลักษณะ!AE43=1,1,0))</f>
        <v>0</v>
      </c>
      <c r="GE43" s="15">
        <f>IF(คุณลักษณะ!AH43&gt;1,2,IF(คุณลักษณะ!AH43=1,1,0))</f>
        <v>0</v>
      </c>
      <c r="GF43" s="87">
        <f t="shared" si="22"/>
        <v>0</v>
      </c>
      <c r="GG43" s="85">
        <f>IF(คุณลักษณะ!F43=0,0,IF(คุณลักษณะ!I43=0,0,IF(คุณลักษณะ!N43=0,0,IF(คุณลักษณะ!Q43=0,0,IF(คุณลักษณะ!U43=0,0,IF(คุณลักษณะ!X43=0,0,IF(คุณลักษณะ!AE43=0,0,IF(คุณลักษณะ!AH43=0,0,GF43))))))))</f>
        <v>0</v>
      </c>
      <c r="GI43" s="2">
        <v>38</v>
      </c>
      <c r="GJ43" s="21">
        <f>IF(เวลาเรียน!C43="",0,1)</f>
        <v>0</v>
      </c>
      <c r="GK43" s="446">
        <f>IF(ผลการเรียน!$BC42=$GK$5,1,0)</f>
        <v>0</v>
      </c>
      <c r="GL43" s="446">
        <f>IF(ผลการเรียน!$BC42=$GL$5,1,0)</f>
        <v>0</v>
      </c>
      <c r="GM43" s="446">
        <f>IF(ผลการเรียน!$BC42=$GM$5,1,0)</f>
        <v>0</v>
      </c>
      <c r="GN43" s="446">
        <f>IF(ผลการเรียน!$BC42=$GN$5,1,0)</f>
        <v>0</v>
      </c>
      <c r="GO43" s="446">
        <f>IF(ผลการเรียน!$BC42=$GO$5,1,0)</f>
        <v>0</v>
      </c>
      <c r="GP43" s="446">
        <f>IF(ผลการเรียน!$BC42=$GP$5,1,0)</f>
        <v>0</v>
      </c>
      <c r="GQ43" s="446">
        <f>IF(ผลการเรียน!$BC42=$GQ$5,1,0)</f>
        <v>0</v>
      </c>
      <c r="GR43" s="446">
        <f>IF(ผลการเรียน!$BC42=$GR$5,1,0)</f>
        <v>0</v>
      </c>
      <c r="GS43" s="446">
        <f>IF(ผลการเรียน!$BC42=$GS$5,1,0)</f>
        <v>0</v>
      </c>
      <c r="GT43" s="446">
        <f>IF(ผลการเรียน!$BC42=$GT$5,1,0)</f>
        <v>0</v>
      </c>
      <c r="GU43" s="446">
        <f ca="1">IF(ผลการเรียน!$BS42=ลับ!$GU$5,1,0)</f>
        <v>0</v>
      </c>
      <c r="GV43" s="446">
        <f ca="1">IF(ผลการเรียน!$BS42=ลับ!$GV$5,1,0)</f>
        <v>0</v>
      </c>
      <c r="GW43" s="446">
        <f ca="1">IF(ผลการเรียน!$BS42=ลับ!$GW$5,1,0)</f>
        <v>0</v>
      </c>
      <c r="GX43" s="446">
        <f ca="1">IF(ผลการเรียน!$BS42=ลับ!$GX$5,1,0)</f>
        <v>0</v>
      </c>
      <c r="GY43" s="446">
        <f ca="1">IF(ผลการเรียน!$BJ42=ลับ!$GY$5,1,0)</f>
        <v>0</v>
      </c>
      <c r="GZ43" s="446">
        <f ca="1">IF(ผลการเรียน!$BJ42=ลับ!$GZ$5,1,0)</f>
        <v>0</v>
      </c>
      <c r="HA43" s="446">
        <f ca="1">IF(ผลการเรียน!$BJ42=ลับ!$HA$5,1,0)</f>
        <v>0</v>
      </c>
      <c r="HB43" s="446">
        <f ca="1">IF(ผลการเรียน!$BJ42=ลับ!$HB$5,1,0)</f>
        <v>0</v>
      </c>
      <c r="HC43" s="21">
        <f>IF(สรุปคะแนน!$Q43=3,1,0)</f>
        <v>0</v>
      </c>
      <c r="HD43" s="21">
        <f>IF(สรุปคะแนน!$Q43=2,1,0)</f>
        <v>0</v>
      </c>
      <c r="HE43" s="21">
        <f>IF(สรุปคะแนน!$Q43=1,1,0)</f>
        <v>0</v>
      </c>
      <c r="HF43" s="21">
        <f>IF(สรุปคะแนน!$Q43=0,1,0)</f>
        <v>1</v>
      </c>
      <c r="HG43" s="50"/>
      <c r="HH43" s="50"/>
      <c r="HI43" s="50"/>
      <c r="HJ43" s="50"/>
      <c r="HK43" s="50"/>
      <c r="HL43" s="50"/>
      <c r="HM43" s="50"/>
      <c r="HN43" s="50"/>
    </row>
    <row r="44" spans="1:222" ht="21">
      <c r="A44" s="28">
        <v>39</v>
      </c>
      <c r="B44" s="63">
        <f>IF(ลับ!B$3=0,0,IF(เวลาเรียน!G44="/",ลับ!B$3,0))</f>
        <v>0</v>
      </c>
      <c r="C44" s="63">
        <f>IF(ลับ!C$3=0,0,IF(เวลาเรียน!H44="/",ลับ!C$3,0))</f>
        <v>0</v>
      </c>
      <c r="D44" s="63">
        <f>IF(ลับ!D$3=0,0,IF(เวลาเรียน!I44="/",ลับ!D$3,0))</f>
        <v>0</v>
      </c>
      <c r="E44" s="63">
        <f>IF(ลับ!E$3=0,0,IF(เวลาเรียน!J44="/",ลับ!E$3,0))</f>
        <v>0</v>
      </c>
      <c r="F44" s="63">
        <f>IF(ลับ!F$3=0,0,IF(เวลาเรียน!K44="/",ลับ!F$3,0))</f>
        <v>0</v>
      </c>
      <c r="G44" s="63">
        <f>IF(ลับ!G$3=0,0,IF(เวลาเรียน!L44="/",ลับ!G$3,0))</f>
        <v>0</v>
      </c>
      <c r="H44" s="63">
        <f>IF(ลับ!H$3=0,0,IF(เวลาเรียน!M44="/",ลับ!H$3,0))</f>
        <v>0</v>
      </c>
      <c r="I44" s="63">
        <f>IF(ลับ!I$3=0,0,IF(เวลาเรียน!N44="/",ลับ!I$3,0))</f>
        <v>0</v>
      </c>
      <c r="J44" s="63">
        <f>IF(ลับ!J$3=0,0,IF(เวลาเรียน!O44="/",ลับ!J$3,0))</f>
        <v>0</v>
      </c>
      <c r="K44" s="63">
        <f>IF(ลับ!K$3=0,0,IF(เวลาเรียน!P44="/",ลับ!K$3,0))</f>
        <v>0</v>
      </c>
      <c r="L44" s="63">
        <f>IF(ลับ!L$3=0,0,IF(เวลาเรียน!Q44="/",ลับ!L$3,0))</f>
        <v>0</v>
      </c>
      <c r="M44" s="63">
        <f>IF(ลับ!M$3=0,0,IF(เวลาเรียน!R44="/",ลับ!M$3,0))</f>
        <v>0</v>
      </c>
      <c r="N44" s="63">
        <f>IF(ลับ!N$3=0,0,IF(เวลาเรียน!S44="/",ลับ!N$3,0))</f>
        <v>0</v>
      </c>
      <c r="O44" s="63">
        <f>IF(ลับ!O$3=0,0,IF(เวลาเรียน!T44="/",ลับ!O$3,0))</f>
        <v>0</v>
      </c>
      <c r="P44" s="63">
        <f>IF(ลับ!P$3=0,0,IF(เวลาเรียน!U44="/",ลับ!P$3,0))</f>
        <v>0</v>
      </c>
      <c r="Q44" s="63">
        <f>IF(ลับ!Q$3=0,0,IF(เวลาเรียน!V44="/",ลับ!Q$3,0))</f>
        <v>0</v>
      </c>
      <c r="R44" s="63">
        <f>IF(ลับ!R$3=0,0,IF(เวลาเรียน!W44="/",ลับ!R$3,0))</f>
        <v>0</v>
      </c>
      <c r="S44" s="63">
        <f>IF(ลับ!S$3=0,0,IF(เวลาเรียน!X44="/",ลับ!S$3,0))</f>
        <v>0</v>
      </c>
      <c r="T44" s="63">
        <f>IF(ลับ!T$3=0,0,IF(เวลาเรียน!Y44="/",ลับ!T$3,0))</f>
        <v>0</v>
      </c>
      <c r="U44" s="63">
        <f>IF(ลับ!U$3=0,0,IF(เวลาเรียน!Z44="/",ลับ!U$3,0))</f>
        <v>0</v>
      </c>
      <c r="V44" s="63">
        <f>IF(ลับ!V$3=0,0,IF(เวลาเรียน!AA44="/",ลับ!V$3,0))</f>
        <v>0</v>
      </c>
      <c r="W44" s="63">
        <f>IF(ลับ!W$3=0,0,IF(เวลาเรียน!AB44="/",ลับ!W$3,0))</f>
        <v>0</v>
      </c>
      <c r="X44" s="63">
        <f>IF(ลับ!X$3=0,0,IF(เวลาเรียน!AC44="/",ลับ!X$3,0))</f>
        <v>0</v>
      </c>
      <c r="Y44" s="63">
        <f>IF(ลับ!Y$3=0,0,IF(เวลาเรียน!AD44="/",ลับ!Y$3,0))</f>
        <v>0</v>
      </c>
      <c r="Z44" s="724">
        <f>IF(ลับ!Z$3=0,0,IF(เวลาเรียน!AE44="/",ลับ!Z$3,0))</f>
        <v>0</v>
      </c>
      <c r="AA44" s="63">
        <f>IF(ลับ!AA$3=0,0,IF(เวลาเรียน!AH44="/",ลับ!AA$3,0))</f>
        <v>0</v>
      </c>
      <c r="AB44" s="63">
        <f>IF(ลับ!AB$3=0,0,IF(เวลาเรียน!AI44="/",ลับ!AB$3,0))</f>
        <v>0</v>
      </c>
      <c r="AC44" s="63">
        <f>IF(ลับ!AC$3=0,0,IF(เวลาเรียน!AJ44="/",ลับ!AC$3,0))</f>
        <v>0</v>
      </c>
      <c r="AD44" s="63">
        <f>IF(ลับ!AD$3=0,0,IF(เวลาเรียน!AK44="/",ลับ!AD$3,0))</f>
        <v>0</v>
      </c>
      <c r="AE44" s="63">
        <f>IF(ลับ!AE$3=0,0,IF(เวลาเรียน!AL44="/",ลับ!AE$3,0))</f>
        <v>0</v>
      </c>
      <c r="AF44" s="63">
        <f>IF(ลับ!AF$3=0,0,IF(เวลาเรียน!AM44="/",ลับ!AF$3,0))</f>
        <v>0</v>
      </c>
      <c r="AG44" s="63">
        <f>IF(ลับ!AG$3=0,0,IF(เวลาเรียน!AN44="/",ลับ!AG$3,0))</f>
        <v>0</v>
      </c>
      <c r="AH44" s="63">
        <f>IF(ลับ!AH$3=0,0,IF(เวลาเรียน!AO44="/",ลับ!AH$3,0))</f>
        <v>0</v>
      </c>
      <c r="AI44" s="63">
        <f>IF(ลับ!AI$3=0,0,IF(เวลาเรียน!AP44="/",ลับ!AI$3,0))</f>
        <v>0</v>
      </c>
      <c r="AJ44" s="63">
        <f>IF(ลับ!AJ$3=0,0,IF(เวลาเรียน!AQ44="/",ลับ!AJ$3,0))</f>
        <v>0</v>
      </c>
      <c r="AK44" s="63">
        <f>IF(ลับ!AK$3=0,0,IF(เวลาเรียน!AR44="/",ลับ!AK$3,0))</f>
        <v>0</v>
      </c>
      <c r="AL44" s="63">
        <f>IF(ลับ!AL$3=0,0,IF(เวลาเรียน!AS44="/",ลับ!AL$3,0))</f>
        <v>0</v>
      </c>
      <c r="AM44" s="63">
        <f>IF(ลับ!AM$3=0,0,IF(เวลาเรียน!AT44="/",ลับ!AM$3,0))</f>
        <v>0</v>
      </c>
      <c r="AN44" s="63">
        <f>IF(ลับ!AN$3=0,0,IF(เวลาเรียน!AU44="/",ลับ!AN$3,0))</f>
        <v>0</v>
      </c>
      <c r="AO44" s="63">
        <f>IF(ลับ!AO$3=0,0,IF(เวลาเรียน!AV44="/",ลับ!AO$3,0))</f>
        <v>0</v>
      </c>
      <c r="AP44" s="63">
        <f>IF(ลับ!AP$3=0,0,IF(เวลาเรียน!AW44="/",ลับ!AP$3,0))</f>
        <v>0</v>
      </c>
      <c r="AQ44" s="63">
        <f>IF(ลับ!AQ$3=0,0,IF(เวลาเรียน!AX44="/",ลับ!AQ$3,0))</f>
        <v>0</v>
      </c>
      <c r="AR44" s="63">
        <f>IF(ลับ!AR$3=0,0,IF(เวลาเรียน!AY44="/",ลับ!AR$3,0))</f>
        <v>0</v>
      </c>
      <c r="AS44" s="63">
        <f>IF(ลับ!AS$3=0,0,IF(เวลาเรียน!AZ44="/",ลับ!AS$3,0))</f>
        <v>0</v>
      </c>
      <c r="AT44" s="63">
        <f>IF(ลับ!AT$3=0,0,IF(เวลาเรียน!BA44="/",ลับ!AT$3,0))</f>
        <v>0</v>
      </c>
      <c r="AU44" s="63">
        <f>IF(ลับ!AU$3=0,0,IF(เวลาเรียน!BB44="/",ลับ!AU$3,0))</f>
        <v>0</v>
      </c>
      <c r="AV44" s="63">
        <f>IF(ลับ!AV$3=0,0,IF(เวลาเรียน!BC44="/",ลับ!AV$3,0))</f>
        <v>0</v>
      </c>
      <c r="AW44" s="63">
        <f>IF(ลับ!AW$3=0,0,IF(เวลาเรียน!BD44="/",ลับ!AW$3,0))</f>
        <v>0</v>
      </c>
      <c r="AX44" s="63">
        <f>IF(ลับ!AX$3=0,0,IF(เวลาเรียน!BE44="/",ลับ!AX$3,0))</f>
        <v>0</v>
      </c>
      <c r="AY44" s="63">
        <f>IF(ลับ!AY$3=0,0,IF(เวลาเรียน!BF44="/",ลับ!AY$3,0))</f>
        <v>0</v>
      </c>
      <c r="AZ44" s="63">
        <f>IF(ลับ!AZ$3=0,0,IF(เวลาเรียน!BG44="/",ลับ!AZ$3,0))</f>
        <v>0</v>
      </c>
      <c r="BA44" s="63">
        <f>IF(ลับ!BA$3=0,0,IF(เวลาเรียน!BH44="/",ลับ!BA$3,0))</f>
        <v>0</v>
      </c>
      <c r="BB44" s="63">
        <f>IF(ลับ!BB$3=0,0,IF(เวลาเรียน!BI44="/",ลับ!BB$3,0))</f>
        <v>0</v>
      </c>
      <c r="BC44" s="63">
        <f>IF(ลับ!BC$3=0,0,IF(เวลาเรียน!BJ44="/",ลับ!BC$3,0))</f>
        <v>0</v>
      </c>
      <c r="BD44" s="63">
        <f>IF(ลับ!BD$3=0,0,IF(เวลาเรียน!BK44="/",ลับ!BD$3,0))</f>
        <v>0</v>
      </c>
      <c r="BE44" s="63">
        <f>IF(ลับ!BE$3=0,0,IF(เวลาเรียน!BL44="/",ลับ!BE$3,0))</f>
        <v>0</v>
      </c>
      <c r="BF44" s="63">
        <f>IF(ลับ!BF$3=0,0,IF(เวลาเรียน!BM44="/",ลับ!BF$3,0))</f>
        <v>0</v>
      </c>
      <c r="BG44" s="63">
        <f>IF(ลับ!BG$3=0,0,IF(เวลาเรียน!BN44="/",ลับ!BG$3,0))</f>
        <v>0</v>
      </c>
      <c r="BH44" s="63">
        <f>IF(ลับ!BH$3=0,0,IF(เวลาเรียน!BO44="/",ลับ!BH$3,0))</f>
        <v>0</v>
      </c>
      <c r="BI44" s="63">
        <f>IF(ลับ!BI$3=0,0,IF(เวลาเรียน!BP44="/",ลับ!BI$3,0))</f>
        <v>0</v>
      </c>
      <c r="BJ44" s="63">
        <f>IF(ลับ!BJ$3=0,0,IF(เวลาเรียน!BQ44="/",ลับ!BJ$3,0))</f>
        <v>0</v>
      </c>
      <c r="BK44" s="63">
        <f>IF(ลับ!BK$3=0,0,IF(เวลาเรียน!BR44="/",ลับ!BK$3,0))</f>
        <v>0</v>
      </c>
      <c r="BL44" s="63">
        <f>IF(ลับ!BL$3=0,0,IF(เวลาเรียน!BS44="/",ลับ!BL$3,0))</f>
        <v>0</v>
      </c>
      <c r="BM44" s="63">
        <f>IF(ลับ!BM$3=0,0,IF(เวลาเรียน!BT44="/",ลับ!BM$3,0))</f>
        <v>0</v>
      </c>
      <c r="BN44" s="63">
        <f>IF(ลับ!BN$3=0,0,IF(เวลาเรียน!BU44="/",ลับ!BN$3,0))</f>
        <v>0</v>
      </c>
      <c r="BO44" s="63">
        <f>IF(ลับ!BO$3=0,0,IF(เวลาเรียน!BV44="/",ลับ!BO$3,0))</f>
        <v>0</v>
      </c>
      <c r="BP44" s="63">
        <f>IF(ลับ!BP$3=0,0,IF(เวลาเรียน!BW44="/",ลับ!BP$3,0))</f>
        <v>0</v>
      </c>
      <c r="BQ44" s="63">
        <f>IF(ลับ!BQ$3=0,0,IF(เวลาเรียน!BX44="/",ลับ!BQ$3,0))</f>
        <v>0</v>
      </c>
      <c r="BR44" s="63">
        <f>IF(ลับ!BR$3=0,0,IF(เวลาเรียน!BY44="/",ลับ!BR$3,0))</f>
        <v>0</v>
      </c>
      <c r="BS44" s="724">
        <f>IF(ลับ!BS$3=0,0,IF(เวลาเรียน!BZ44="/",ลับ!BS$3,0))</f>
        <v>0</v>
      </c>
      <c r="BT44" s="63">
        <f>IF(ลับ!BT$3=0,0,IF(เวลาเรียน!CB44="/",ลับ!BT$3,0))</f>
        <v>0</v>
      </c>
      <c r="BU44" s="63">
        <f>IF(ลับ!BU$3=0,0,IF(เวลาเรียน!CC44="/",ลับ!BU$3,0))</f>
        <v>0</v>
      </c>
      <c r="BV44" s="63">
        <f>IF(ลับ!BV$3=0,0,IF(เวลาเรียน!CD44="/",ลับ!BV$3,0))</f>
        <v>0</v>
      </c>
      <c r="BW44" s="63">
        <f>IF(ลับ!BW$3=0,0,IF(เวลาเรียน!CE44="/",ลับ!BW$3,0))</f>
        <v>0</v>
      </c>
      <c r="BX44" s="63">
        <f>IF(ลับ!BX$3=0,0,IF(เวลาเรียน!CF44="/",ลับ!BX$3,0))</f>
        <v>0</v>
      </c>
      <c r="BY44" s="63">
        <f>IF(ลับ!BY$3=0,0,IF(เวลาเรียน!CG44="/",ลับ!BY$3,0))</f>
        <v>0</v>
      </c>
      <c r="BZ44" s="63">
        <f>IF(ลับ!BZ$3=0,0,IF(เวลาเรียน!CH44="/",ลับ!BZ$3,0))</f>
        <v>0</v>
      </c>
      <c r="CA44" s="63">
        <f>IF(ลับ!CA$3=0,0,IF(เวลาเรียน!CI44="/",ลับ!CA$3,0))</f>
        <v>0</v>
      </c>
      <c r="CB44" s="63">
        <f>IF(ลับ!CB$3=0,0,IF(เวลาเรียน!CJ44="/",ลับ!CB$3,0))</f>
        <v>0</v>
      </c>
      <c r="CC44" s="63">
        <f>IF(ลับ!CC$3=0,0,IF(เวลาเรียน!CK44="/",ลับ!CC$3,0))</f>
        <v>0</v>
      </c>
      <c r="CD44" s="63">
        <f>IF(ลับ!CD$3=0,0,IF(เวลาเรียน!CL44="/",ลับ!CD$3,0))</f>
        <v>0</v>
      </c>
      <c r="CE44" s="63">
        <f>IF(ลับ!CE$3=0,0,IF(เวลาเรียน!CM44="/",ลับ!CE$3,0))</f>
        <v>0</v>
      </c>
      <c r="CF44" s="63">
        <f>IF(ลับ!CF$3=0,0,IF(เวลาเรียน!CN44="/",ลับ!CF$3,0))</f>
        <v>0</v>
      </c>
      <c r="CG44" s="63">
        <f>IF(ลับ!CG$3=0,0,IF(เวลาเรียน!CO44="/",ลับ!CG$3,0))</f>
        <v>0</v>
      </c>
      <c r="CH44" s="63">
        <f>IF(ลับ!CH$3=0,0,IF(เวลาเรียน!CP44="/",ลับ!CH$3,0))</f>
        <v>0</v>
      </c>
      <c r="CI44" s="63">
        <f>IF(ลับ!CI$3=0,0,IF(เวลาเรียน!CQ44="/",ลับ!CI$3,0))</f>
        <v>0</v>
      </c>
      <c r="CJ44" s="63">
        <f>IF(ลับ!CJ$3=0,0,IF(เวลาเรียน!CR44="/",ลับ!CJ$3,0))</f>
        <v>0</v>
      </c>
      <c r="CK44" s="63">
        <f>IF(ลับ!CK$3=0,0,IF(เวลาเรียน!CS44="/",ลับ!CK$3,0))</f>
        <v>0</v>
      </c>
      <c r="CL44" s="63">
        <f>IF(ลับ!CL$3=0,0,IF(เวลาเรียน!CT44="/",ลับ!CL$3,0))</f>
        <v>0</v>
      </c>
      <c r="CM44" s="63">
        <f>IF(ลับ!CM$3=0,0,IF(เวลาเรียน!CU44="/",ลับ!CM$3,0))</f>
        <v>0</v>
      </c>
      <c r="CN44" s="63">
        <f>IF(ลับ!CN$3=0,0,IF(เวลาเรียน!CV44="/",ลับ!CN$3,0))</f>
        <v>0</v>
      </c>
      <c r="CO44" s="63">
        <f>IF(ลับ!CO$3=0,0,IF(เวลาเรียน!CW44="/",ลับ!CO$3,0))</f>
        <v>0</v>
      </c>
      <c r="CP44" s="63">
        <f>IF(ลับ!CP$3=0,0,IF(เวลาเรียน!CX44="/",ลับ!CP$3,0))</f>
        <v>0</v>
      </c>
      <c r="CQ44" s="63">
        <f>IF(ลับ!CQ$3=0,0,IF(เวลาเรียน!CY44="/",ลับ!CQ$3,0))</f>
        <v>0</v>
      </c>
      <c r="CR44" s="63">
        <f>IF(ลับ!CR$3=0,0,IF(เวลาเรียน!CZ44="/",ลับ!CR$3,0))</f>
        <v>0</v>
      </c>
      <c r="CS44" s="63">
        <f>IF(ลับ!CS$3=0,0,IF(เวลาเรียน!DA44="/",ลับ!CS$3,0))</f>
        <v>0</v>
      </c>
      <c r="CT44" s="63">
        <f>IF(ลับ!CT$3=0,0,IF(เวลาเรียน!DB44="/",ลับ!CT$3,0))</f>
        <v>0</v>
      </c>
      <c r="CU44" s="63">
        <f>IF(ลับ!CU$3=0,0,IF(เวลาเรียน!DC44="/",ลับ!CU$3,0))</f>
        <v>0</v>
      </c>
      <c r="CV44" s="63">
        <f>IF(ลับ!CV$3=0,0,IF(เวลาเรียน!DD44="/",ลับ!CV$3,0))</f>
        <v>0</v>
      </c>
      <c r="CW44" s="64">
        <f>IF(ลับ!CW$3=0,0,IF(เวลาเรียน!DE44="/",ลับ!CW$3,0))</f>
        <v>0</v>
      </c>
      <c r="CX44" s="84">
        <f t="shared" si="11"/>
        <v>0</v>
      </c>
      <c r="CZ44" s="15">
        <v>39</v>
      </c>
      <c r="DA44" s="15">
        <f>IF(ตัวชี้วัด!C44="ร",ตัวชี้วัด!C44,IF(ตัวชี้วัด!F44="ร",ตัวชี้วัด!F44,IF(ตัวชี้วัด!I44="ร",ตัวชี้วัด!I44,IF(ตัวชี้วัด!L44="ร",ตัวชี้วัด!L44,IF(ตัวชี้วัด!O44="ร",ตัวชี้วัด!O44,IF(ตัวชี้วัด!S44="ร",ตัวชี้วัด!S44,IF(ตัวชี้วัด!V44="ร",ตัวชี้วัด!V44,SUM(ตัวชี้วัด!C44,ตัวชี้วัด!F44,ตัวชี้วัด!I44,ตัวชี้วัด!L44,ตัวชี้วัด!O44,ตัวชี้วัด!S44,ตัวชี้วัด!V44))))))))</f>
        <v>0</v>
      </c>
      <c r="DB44" s="15">
        <f>IF(ตัวชี้วัด!Y44="ร",ตัวชี้วัด!Y44,IF(ตัวชี้วัด!AB44="ร",ตัวชี้วัด!AB44,IF(ตัวชี้วัด!AE44="ร",ตัวชี้วัด!AE44,IF(ตัวชี้วัด!AK44="ร",ตัวชี้วัด!AK44,IF(ตัวชี้วัด!AN44="ร",ตัวชี้วัด!AN44,IF(ตัวชี้วัด!AQ44="ร",ตัวชี้วัด!AQ44,IF(ตัวชี้วัด!AT44="ร",ตัวชี้วัด!AT44,SUM(ตัวชี้วัด!Y44,ตัวชี้วัด!AB44,ตัวชี้วัด!AE44,ตัวชี้วัด!AK44,ตัวชี้วัด!AN44,ตัวชี้วัด!AQ44,ตัวชี้วัด!AT44))))))))</f>
        <v>0</v>
      </c>
      <c r="DC44" s="15">
        <f>IF(ตัวชี้วัด!AW44="ร",ตัวชี้วัด!AW44,IF(ตัวชี้วัด!BA44="ร",ตัวชี้วัด!BA44,IF(ตัวชี้วัด!BD44="ร",ตัวชี้วัด!BD44,IF(ตัวชี้วัด!BG44="ร",ตัวชี้วัด!BG44,IF(ตัวชี้วัด!BJ44="ร",ตัวชี้วัด!BJ44,IF(ตัวชี้วัด!BM44="ร",ตัวชี้วัด!BM44,IF(ตัวชี้วัด!BS44="ร",ตัวชี้วัด!BS44,SUM(ตัวชี้วัด!AW44,ตัวชี้วัด!BA44,ตัวชี้วัด!BD44,ตัวชี้วัด!BG44,ตัวชี้วัด!BJ44,ตัวชี้วัด!BM44,ตัวชี้วัด!BS44))))))))</f>
        <v>0</v>
      </c>
      <c r="DD44" s="15">
        <f>IF(ตัวชี้วัด!BV44="ร",ตัวชี้วัด!BV44,IF(ตัวชี้วัด!BY44="ร",ตัวชี้วัด!BY44,IF(ตัวชี้วัด!CB44="ร",ตัวชี้วัด!CB44,IF(ตัวชี้วัด!CE44="ร",ตัวชี้วัด!CE44,IF(ตัวชี้วัด!CI44="ร",ตัวชี้วัด!CI44,IF(ตัวชี้วัด!CL44="ร",ตัวชี้วัด!CL44,IF(ตัวชี้วัด!CO44="ร",ตัวชี้วัด!CO44,SUM(ตัวชี้วัด!BV44,ตัวชี้วัด!BY44,ตัวชี้วัด!CB44,ตัวชี้วัด!CE44,ตัวชี้วัด!CI44,ตัวชี้วัด!CL44,ตัวชี้วัด!CO44))))))))</f>
        <v>0</v>
      </c>
      <c r="DE44" s="15">
        <f>IF(ตัวชี้วัด!CR44="ร",ตัวชี้วัด!CR44,IF(ตัวชี้วัด!CU44="ร",ตัวชี้วัด!CU44,IF(ตัวชี้วัด!DA44="ร",ตัวชี้วัด!DA44,IF(ตัวชี้วัด!DD44="ร",ตัวชี้วัด!DD44,IF(ตัวชี้วัด!DG44="ร",ตัวชี้วัด!DG44,IF(ตัวชี้วัด!DJ44="ร",ตัวชี้วัด!DJ44,IF(ตัวชี้วัด!DM44="ร",ตัวชี้วัด!DM44,SUM(ตัวชี้วัด!CR44,ตัวชี้วัด!CU44,ตัวชี้วัด!DA44,ตัวชี้วัด!DD44,ตัวชี้วัด!DG44,ตัวชี้วัด!DJ44,ตัวชี้วัด!DM44))))))))</f>
        <v>0</v>
      </c>
      <c r="DF44" s="15">
        <f>IF(ตัวชี้วัด!DQ44="ร",ตัวชี้วัด!DQ44,IF(ตัวชี้วัด!DT44="ร",ตัวชี้วัด!DT44,IF(ตัวชี้วัด!DW44="ร",ตัวชี้วัด!DW44,IF(ตัวชี้วัด!DZ44="ร",ตัวชี้วัด!DZ44,SUM(ตัวชี้วัด!DQ44,ตัวชี้วัด!DT44,ตัวชี้วัด!DW44,ตัวชี้วัด!DZ44)))))</f>
        <v>0</v>
      </c>
      <c r="DG44" s="83">
        <f t="shared" si="12"/>
        <v>0</v>
      </c>
      <c r="DH44" s="50"/>
      <c r="DI44" s="15">
        <f>IF(ตัวชี้วัด!D44="/",1,0)</f>
        <v>0</v>
      </c>
      <c r="DJ44" s="15">
        <f>IF(ตัวชี้วัด!G44="/",1,0)</f>
        <v>0</v>
      </c>
      <c r="DK44" s="15">
        <f>IF(ตัวชี้วัด!J44="/",1,0)</f>
        <v>0</v>
      </c>
      <c r="DL44" s="15">
        <f>IF(ตัวชี้วัด!M44="/",1,0)</f>
        <v>0</v>
      </c>
      <c r="DM44" s="15">
        <f>IF(ตัวชี้วัด!P44="/",1,0)</f>
        <v>0</v>
      </c>
      <c r="DN44" s="15">
        <f>IF(ตัวชี้วัด!T44="/",1,0)</f>
        <v>0</v>
      </c>
      <c r="DO44" s="15">
        <f>IF(ตัวชี้วัด!W44="/",1,0)</f>
        <v>0</v>
      </c>
      <c r="DP44" s="15">
        <f>IF(ตัวชี้วัด!Z44="/",1,0)</f>
        <v>0</v>
      </c>
      <c r="DQ44" s="15">
        <f>IF(ตัวชี้วัด!AC44="/",1,0)</f>
        <v>0</v>
      </c>
      <c r="DR44" s="15">
        <f>IF(ตัวชี้วัด!AF44="/",1,0)</f>
        <v>0</v>
      </c>
      <c r="DS44" s="15">
        <f>IF(ตัวชี้วัด!AL44="/",1,0)</f>
        <v>0</v>
      </c>
      <c r="DT44" s="15">
        <f>IF(ตัวชี้วัด!AO44="/",1,0)</f>
        <v>0</v>
      </c>
      <c r="DU44" s="15">
        <f>IF(ตัวชี้วัด!AR44="/",1,0)</f>
        <v>0</v>
      </c>
      <c r="DV44" s="15">
        <f>IF(ตัวชี้วัด!AU44="/",1,0)</f>
        <v>0</v>
      </c>
      <c r="DW44" s="15">
        <f>IF(ตัวชี้วัด!AX44="/",1,0)</f>
        <v>0</v>
      </c>
      <c r="DX44" s="15">
        <f>IF(ตัวชี้วัด!BB44="/",1,0)</f>
        <v>0</v>
      </c>
      <c r="DY44" s="15">
        <f>IF(ตัวชี้วัด!BE44="/",1,0)</f>
        <v>0</v>
      </c>
      <c r="DZ44" s="15">
        <f>IF(ตัวชี้วัด!BH44="/",1,0)</f>
        <v>0</v>
      </c>
      <c r="EA44" s="15">
        <f>IF(ตัวชี้วัด!BK44="/",1,0)</f>
        <v>0</v>
      </c>
      <c r="EB44" s="15">
        <f>IF(ตัวชี้วัด!BN44="/",1,0)</f>
        <v>0</v>
      </c>
      <c r="EC44" s="15">
        <f>IF(ตัวชี้วัด!BT44="/",1,0)</f>
        <v>0</v>
      </c>
      <c r="ED44" s="15">
        <f>IF(ตัวชี้วัด!BW44="/",1,0)</f>
        <v>0</v>
      </c>
      <c r="EE44" s="15">
        <f>IF(ตัวชี้วัด!BZ44="/",1,0)</f>
        <v>0</v>
      </c>
      <c r="EF44" s="15">
        <f>IF(ตัวชี้วัด!CC44="/",1,0)</f>
        <v>0</v>
      </c>
      <c r="EG44" s="15">
        <f>IF(ตัวชี้วัด!CF44="/",1,0)</f>
        <v>0</v>
      </c>
      <c r="EH44" s="15">
        <f>IF(ตัวชี้วัด!CJ44="/",1,0)</f>
        <v>0</v>
      </c>
      <c r="EI44" s="15">
        <f>IF(ตัวชี้วัด!CM44="/",1,0)</f>
        <v>0</v>
      </c>
      <c r="EJ44" s="15">
        <f>IF(ตัวชี้วัด!CP44="/",1,0)</f>
        <v>0</v>
      </c>
      <c r="EK44" s="15">
        <f>IF(ตัวชี้วัด!CS44="/",1,0)</f>
        <v>0</v>
      </c>
      <c r="EL44" s="15">
        <f>IF(ตัวชี้วัด!CV44="/",1,0)</f>
        <v>0</v>
      </c>
      <c r="EM44" s="15">
        <f>IF(ตัวชี้วัด!DB44="/",1,0)</f>
        <v>0</v>
      </c>
      <c r="EN44" s="15">
        <f>IF(ตัวชี้วัด!DE44="/",1,0)</f>
        <v>0</v>
      </c>
      <c r="EO44" s="15">
        <f>IF(ตัวชี้วัด!DH44="/",1,0)</f>
        <v>0</v>
      </c>
      <c r="EP44" s="15">
        <f>IF(ตัวชี้วัด!DK44="/",1,0)</f>
        <v>0</v>
      </c>
      <c r="EQ44" s="15">
        <f>IF(ตัวชี้วัด!DN44="/",1,0)</f>
        <v>0</v>
      </c>
      <c r="ER44" s="15">
        <f>IF(ตัวชี้วัด!DR44="/",1,0)</f>
        <v>0</v>
      </c>
      <c r="ES44" s="15">
        <f>IF(ตัวชี้วัด!DU44="/",1,0)</f>
        <v>0</v>
      </c>
      <c r="ET44" s="15">
        <f>IF(ตัวชี้วัด!DX44="/",1,0)</f>
        <v>0</v>
      </c>
      <c r="EU44" s="15">
        <f>IF(ตัวชี้วัด!EA44="/",1,0)</f>
        <v>0</v>
      </c>
      <c r="EV44" s="83">
        <f t="shared" si="14"/>
        <v>0</v>
      </c>
      <c r="EX44" s="15">
        <v>39</v>
      </c>
      <c r="EY44" s="15">
        <f>IF(คุณลักษณะ!B44&gt;1,2,IF(คุณลักษณะ!B44=1,1,0))</f>
        <v>0</v>
      </c>
      <c r="EZ44" s="15">
        <f>IF(คุณลักษณะ!C44&gt;1,2,IF(คุณลักษณะ!C44=1,1,0))</f>
        <v>0</v>
      </c>
      <c r="FA44" s="15">
        <f>IF(คุณลักษณะ!D44&gt;1,2,IF(คุณลักษณะ!D44=1,1,0))</f>
        <v>0</v>
      </c>
      <c r="FB44" s="15">
        <f>IF(คุณลักษณะ!E44&gt;1,2,IF(คุณลักษณะ!E44=1,1,0))</f>
        <v>0</v>
      </c>
      <c r="FC44" s="83">
        <f t="shared" si="15"/>
        <v>0</v>
      </c>
      <c r="FD44" s="15">
        <f>IF(คุณลักษณะ!G44&gt;1,2,IF(คุณลักษณะ!G44=1,1,0))</f>
        <v>0</v>
      </c>
      <c r="FE44" s="15">
        <f>IF(คุณลักษณะ!H44&gt;1,2,IF(คุณลักษณะ!H44=1,1,0))</f>
        <v>0</v>
      </c>
      <c r="FF44" s="83">
        <f t="shared" si="16"/>
        <v>0</v>
      </c>
      <c r="FG44" s="15">
        <f>IF(คุณลักษณะ!O44&gt;1,2,IF(คุณลักษณะ!O44=1,1,0))</f>
        <v>0</v>
      </c>
      <c r="FH44" s="15">
        <f>IF(คุณลักษณะ!P44&gt;1,2,IF(คุณลักษณะ!P44=1,1,0))</f>
        <v>0</v>
      </c>
      <c r="FI44" s="83">
        <f t="shared" si="17"/>
        <v>0</v>
      </c>
      <c r="FJ44" s="15">
        <f>IF(คุณลักษณะ!S44&gt;1,2,IF(คุณลักษณะ!S44=1,1,0))</f>
        <v>0</v>
      </c>
      <c r="FK44" s="15">
        <f>IF(คุณลักษณะ!T44&gt;1,2,IF(คุณลักษณะ!T44=1,1,0))</f>
        <v>0</v>
      </c>
      <c r="FL44" s="83">
        <f t="shared" si="18"/>
        <v>0</v>
      </c>
      <c r="FM44" s="15">
        <f>IF(คุณลักษณะ!V44&gt;1,2,IF(คุณลักษณะ!V44=1,1,0))</f>
        <v>0</v>
      </c>
      <c r="FN44" s="15">
        <f>IF(คุณลักษณะ!W44&gt;1,2,IF(คุณลักษณะ!W44=1,1,0))</f>
        <v>0</v>
      </c>
      <c r="FO44" s="83">
        <f t="shared" si="19"/>
        <v>0</v>
      </c>
      <c r="FP44" s="15">
        <f>IF(คุณลักษณะ!Y44&gt;1,2,IF(คุณลักษณะ!Y44=1,1,0))</f>
        <v>0</v>
      </c>
      <c r="FQ44" s="15">
        <f>IF(คุณลักษณะ!AC44&gt;1,2,IF(คุณลักษณะ!AC44=1,1,0))</f>
        <v>0</v>
      </c>
      <c r="FR44" s="15">
        <f>IF(คุณลักษณะ!AD44&gt;1,2,IF(คุณลักษณะ!AD44=1,1,0))</f>
        <v>0</v>
      </c>
      <c r="FS44" s="83">
        <f t="shared" si="20"/>
        <v>0</v>
      </c>
      <c r="FT44" s="15">
        <f>IF(คุณลักษณะ!AF44&gt;1,2,IF(คุณลักษณะ!AF44=1,1,0))</f>
        <v>0</v>
      </c>
      <c r="FU44" s="15">
        <f>IF(คุณลักษณะ!AG44&gt;1,2,IF(คุณลักษณะ!AG44=1,1,0))</f>
        <v>0</v>
      </c>
      <c r="FV44" s="83">
        <f t="shared" si="21"/>
        <v>0</v>
      </c>
      <c r="FW44" s="50"/>
      <c r="FX44" s="15">
        <f>IF(คุณลักษณะ!F44&gt;1,2,IF(คุณลักษณะ!F44=1,1,0))</f>
        <v>0</v>
      </c>
      <c r="FY44" s="15">
        <f>IF(คุณลักษณะ!I44&gt;1,2,IF(คุณลักษณะ!I44=1,1,0))</f>
        <v>0</v>
      </c>
      <c r="FZ44" s="15">
        <f>IF(คุณลักษณะ!N44&gt;1,2,IF(คุณลักษณะ!N44=1,1,0))</f>
        <v>0</v>
      </c>
      <c r="GA44" s="15">
        <f>IF(คุณลักษณะ!Q44&gt;1,2,IF(คุณลักษณะ!Q44=1,1,0))</f>
        <v>0</v>
      </c>
      <c r="GB44" s="15">
        <f>IF(คุณลักษณะ!U44&gt;1,2,IF(คุณลักษณะ!U44=1,1,0))</f>
        <v>0</v>
      </c>
      <c r="GC44" s="15">
        <f>IF(คุณลักษณะ!X44&gt;1,2,IF(คุณลักษณะ!X44=1,1,0))</f>
        <v>0</v>
      </c>
      <c r="GD44" s="15">
        <f>IF(คุณลักษณะ!AE44&gt;1,2,IF(คุณลักษณะ!AE44=1,1,0))</f>
        <v>0</v>
      </c>
      <c r="GE44" s="15">
        <f>IF(คุณลักษณะ!AH44&gt;1,2,IF(คุณลักษณะ!AH44=1,1,0))</f>
        <v>0</v>
      </c>
      <c r="GF44" s="87">
        <f t="shared" si="22"/>
        <v>0</v>
      </c>
      <c r="GG44" s="85">
        <f>IF(คุณลักษณะ!F44=0,0,IF(คุณลักษณะ!I44=0,0,IF(คุณลักษณะ!N44=0,0,IF(คุณลักษณะ!Q44=0,0,IF(คุณลักษณะ!U44=0,0,IF(คุณลักษณะ!X44=0,0,IF(คุณลักษณะ!AE44=0,0,IF(คุณลักษณะ!AH44=0,0,GF44))))))))</f>
        <v>0</v>
      </c>
      <c r="GI44" s="2">
        <v>39</v>
      </c>
      <c r="GJ44" s="21">
        <f>IF(เวลาเรียน!C44="",0,1)</f>
        <v>0</v>
      </c>
      <c r="GK44" s="446">
        <f>IF(ผลการเรียน!$BC43=$GK$5,1,0)</f>
        <v>0</v>
      </c>
      <c r="GL44" s="446">
        <f>IF(ผลการเรียน!$BC43=$GL$5,1,0)</f>
        <v>0</v>
      </c>
      <c r="GM44" s="446">
        <f>IF(ผลการเรียน!$BC43=$GM$5,1,0)</f>
        <v>0</v>
      </c>
      <c r="GN44" s="446">
        <f>IF(ผลการเรียน!$BC43=$GN$5,1,0)</f>
        <v>0</v>
      </c>
      <c r="GO44" s="446">
        <f>IF(ผลการเรียน!$BC43=$GO$5,1,0)</f>
        <v>0</v>
      </c>
      <c r="GP44" s="446">
        <f>IF(ผลการเรียน!$BC43=$GP$5,1,0)</f>
        <v>0</v>
      </c>
      <c r="GQ44" s="446">
        <f>IF(ผลการเรียน!$BC43=$GQ$5,1,0)</f>
        <v>0</v>
      </c>
      <c r="GR44" s="446">
        <f>IF(ผลการเรียน!$BC43=$GR$5,1,0)</f>
        <v>0</v>
      </c>
      <c r="GS44" s="446">
        <f>IF(ผลการเรียน!$BC43=$GS$5,1,0)</f>
        <v>0</v>
      </c>
      <c r="GT44" s="446">
        <f>IF(ผลการเรียน!$BC43=$GT$5,1,0)</f>
        <v>0</v>
      </c>
      <c r="GU44" s="446">
        <f ca="1">IF(ผลการเรียน!$BS43=ลับ!$GU$5,1,0)</f>
        <v>0</v>
      </c>
      <c r="GV44" s="446">
        <f ca="1">IF(ผลการเรียน!$BS43=ลับ!$GV$5,1,0)</f>
        <v>0</v>
      </c>
      <c r="GW44" s="446">
        <f ca="1">IF(ผลการเรียน!$BS43=ลับ!$GW$5,1,0)</f>
        <v>0</v>
      </c>
      <c r="GX44" s="446">
        <f ca="1">IF(ผลการเรียน!$BS43=ลับ!$GX$5,1,0)</f>
        <v>0</v>
      </c>
      <c r="GY44" s="446">
        <f ca="1">IF(ผลการเรียน!$BJ43=ลับ!$GY$5,1,0)</f>
        <v>0</v>
      </c>
      <c r="GZ44" s="446">
        <f ca="1">IF(ผลการเรียน!$BJ43=ลับ!$GZ$5,1,0)</f>
        <v>0</v>
      </c>
      <c r="HA44" s="446">
        <f ca="1">IF(ผลการเรียน!$BJ43=ลับ!$HA$5,1,0)</f>
        <v>0</v>
      </c>
      <c r="HB44" s="446">
        <f ca="1">IF(ผลการเรียน!$BJ43=ลับ!$HB$5,1,0)</f>
        <v>0</v>
      </c>
      <c r="HC44" s="21">
        <f>IF(สรุปคะแนน!$Q44=3,1,0)</f>
        <v>0</v>
      </c>
      <c r="HD44" s="21">
        <f>IF(สรุปคะแนน!$Q44=2,1,0)</f>
        <v>0</v>
      </c>
      <c r="HE44" s="21">
        <f>IF(สรุปคะแนน!$Q44=1,1,0)</f>
        <v>0</v>
      </c>
      <c r="HF44" s="21">
        <f>IF(สรุปคะแนน!$Q44=0,1,0)</f>
        <v>1</v>
      </c>
      <c r="HG44" s="50"/>
      <c r="HH44" s="50"/>
      <c r="HI44" s="50"/>
      <c r="HJ44" s="50"/>
      <c r="HK44" s="50"/>
      <c r="HL44" s="50"/>
      <c r="HM44" s="50"/>
      <c r="HN44" s="50"/>
    </row>
    <row r="45" spans="1:222" ht="21">
      <c r="A45" s="28">
        <v>40</v>
      </c>
      <c r="B45" s="63">
        <f>IF(ลับ!B$3=0,0,IF(เวลาเรียน!G45="/",ลับ!B$3,0))</f>
        <v>0</v>
      </c>
      <c r="C45" s="63">
        <f>IF(ลับ!C$3=0,0,IF(เวลาเรียน!H45="/",ลับ!C$3,0))</f>
        <v>0</v>
      </c>
      <c r="D45" s="63">
        <f>IF(ลับ!D$3=0,0,IF(เวลาเรียน!I45="/",ลับ!D$3,0))</f>
        <v>0</v>
      </c>
      <c r="E45" s="63">
        <f>IF(ลับ!E$3=0,0,IF(เวลาเรียน!J45="/",ลับ!E$3,0))</f>
        <v>0</v>
      </c>
      <c r="F45" s="63">
        <f>IF(ลับ!F$3=0,0,IF(เวลาเรียน!K45="/",ลับ!F$3,0))</f>
        <v>0</v>
      </c>
      <c r="G45" s="63">
        <f>IF(ลับ!G$3=0,0,IF(เวลาเรียน!L45="/",ลับ!G$3,0))</f>
        <v>0</v>
      </c>
      <c r="H45" s="63">
        <f>IF(ลับ!H$3=0,0,IF(เวลาเรียน!M45="/",ลับ!H$3,0))</f>
        <v>0</v>
      </c>
      <c r="I45" s="63">
        <f>IF(ลับ!I$3=0,0,IF(เวลาเรียน!N45="/",ลับ!I$3,0))</f>
        <v>0</v>
      </c>
      <c r="J45" s="63">
        <f>IF(ลับ!J$3=0,0,IF(เวลาเรียน!O45="/",ลับ!J$3,0))</f>
        <v>0</v>
      </c>
      <c r="K45" s="63">
        <f>IF(ลับ!K$3=0,0,IF(เวลาเรียน!P45="/",ลับ!K$3,0))</f>
        <v>0</v>
      </c>
      <c r="L45" s="63">
        <f>IF(ลับ!L$3=0,0,IF(เวลาเรียน!Q45="/",ลับ!L$3,0))</f>
        <v>0</v>
      </c>
      <c r="M45" s="63">
        <f>IF(ลับ!M$3=0,0,IF(เวลาเรียน!R45="/",ลับ!M$3,0))</f>
        <v>0</v>
      </c>
      <c r="N45" s="63">
        <f>IF(ลับ!N$3=0,0,IF(เวลาเรียน!S45="/",ลับ!N$3,0))</f>
        <v>0</v>
      </c>
      <c r="O45" s="63">
        <f>IF(ลับ!O$3=0,0,IF(เวลาเรียน!T45="/",ลับ!O$3,0))</f>
        <v>0</v>
      </c>
      <c r="P45" s="63">
        <f>IF(ลับ!P$3=0,0,IF(เวลาเรียน!U45="/",ลับ!P$3,0))</f>
        <v>0</v>
      </c>
      <c r="Q45" s="63">
        <f>IF(ลับ!Q$3=0,0,IF(เวลาเรียน!V45="/",ลับ!Q$3,0))</f>
        <v>0</v>
      </c>
      <c r="R45" s="63">
        <f>IF(ลับ!R$3=0,0,IF(เวลาเรียน!W45="/",ลับ!R$3,0))</f>
        <v>0</v>
      </c>
      <c r="S45" s="63">
        <f>IF(ลับ!S$3=0,0,IF(เวลาเรียน!X45="/",ลับ!S$3,0))</f>
        <v>0</v>
      </c>
      <c r="T45" s="63">
        <f>IF(ลับ!T$3=0,0,IF(เวลาเรียน!Y45="/",ลับ!T$3,0))</f>
        <v>0</v>
      </c>
      <c r="U45" s="63">
        <f>IF(ลับ!U$3=0,0,IF(เวลาเรียน!Z45="/",ลับ!U$3,0))</f>
        <v>0</v>
      </c>
      <c r="V45" s="63">
        <f>IF(ลับ!V$3=0,0,IF(เวลาเรียน!AA45="/",ลับ!V$3,0))</f>
        <v>0</v>
      </c>
      <c r="W45" s="63">
        <f>IF(ลับ!W$3=0,0,IF(เวลาเรียน!AB45="/",ลับ!W$3,0))</f>
        <v>0</v>
      </c>
      <c r="X45" s="63">
        <f>IF(ลับ!X$3=0,0,IF(เวลาเรียน!AC45="/",ลับ!X$3,0))</f>
        <v>0</v>
      </c>
      <c r="Y45" s="63">
        <f>IF(ลับ!Y$3=0,0,IF(เวลาเรียน!AD45="/",ลับ!Y$3,0))</f>
        <v>0</v>
      </c>
      <c r="Z45" s="724">
        <f>IF(ลับ!Z$3=0,0,IF(เวลาเรียน!AE45="/",ลับ!Z$3,0))</f>
        <v>0</v>
      </c>
      <c r="AA45" s="63">
        <f>IF(ลับ!AA$3=0,0,IF(เวลาเรียน!AH45="/",ลับ!AA$3,0))</f>
        <v>0</v>
      </c>
      <c r="AB45" s="63">
        <f>IF(ลับ!AB$3=0,0,IF(เวลาเรียน!AI45="/",ลับ!AB$3,0))</f>
        <v>0</v>
      </c>
      <c r="AC45" s="63">
        <f>IF(ลับ!AC$3=0,0,IF(เวลาเรียน!AJ45="/",ลับ!AC$3,0))</f>
        <v>0</v>
      </c>
      <c r="AD45" s="63">
        <f>IF(ลับ!AD$3=0,0,IF(เวลาเรียน!AK45="/",ลับ!AD$3,0))</f>
        <v>0</v>
      </c>
      <c r="AE45" s="63">
        <f>IF(ลับ!AE$3=0,0,IF(เวลาเรียน!AL45="/",ลับ!AE$3,0))</f>
        <v>0</v>
      </c>
      <c r="AF45" s="63">
        <f>IF(ลับ!AF$3=0,0,IF(เวลาเรียน!AM45="/",ลับ!AF$3,0))</f>
        <v>0</v>
      </c>
      <c r="AG45" s="63">
        <f>IF(ลับ!AG$3=0,0,IF(เวลาเรียน!AN45="/",ลับ!AG$3,0))</f>
        <v>0</v>
      </c>
      <c r="AH45" s="63">
        <f>IF(ลับ!AH$3=0,0,IF(เวลาเรียน!AO45="/",ลับ!AH$3,0))</f>
        <v>0</v>
      </c>
      <c r="AI45" s="63">
        <f>IF(ลับ!AI$3=0,0,IF(เวลาเรียน!AP45="/",ลับ!AI$3,0))</f>
        <v>0</v>
      </c>
      <c r="AJ45" s="63">
        <f>IF(ลับ!AJ$3=0,0,IF(เวลาเรียน!AQ45="/",ลับ!AJ$3,0))</f>
        <v>0</v>
      </c>
      <c r="AK45" s="63">
        <f>IF(ลับ!AK$3=0,0,IF(เวลาเรียน!AR45="/",ลับ!AK$3,0))</f>
        <v>0</v>
      </c>
      <c r="AL45" s="63">
        <f>IF(ลับ!AL$3=0,0,IF(เวลาเรียน!AS45="/",ลับ!AL$3,0))</f>
        <v>0</v>
      </c>
      <c r="AM45" s="63">
        <f>IF(ลับ!AM$3=0,0,IF(เวลาเรียน!AT45="/",ลับ!AM$3,0))</f>
        <v>0</v>
      </c>
      <c r="AN45" s="63">
        <f>IF(ลับ!AN$3=0,0,IF(เวลาเรียน!AU45="/",ลับ!AN$3,0))</f>
        <v>0</v>
      </c>
      <c r="AO45" s="63">
        <f>IF(ลับ!AO$3=0,0,IF(เวลาเรียน!AV45="/",ลับ!AO$3,0))</f>
        <v>0</v>
      </c>
      <c r="AP45" s="63">
        <f>IF(ลับ!AP$3=0,0,IF(เวลาเรียน!AW45="/",ลับ!AP$3,0))</f>
        <v>0</v>
      </c>
      <c r="AQ45" s="63">
        <f>IF(ลับ!AQ$3=0,0,IF(เวลาเรียน!AX45="/",ลับ!AQ$3,0))</f>
        <v>0</v>
      </c>
      <c r="AR45" s="63">
        <f>IF(ลับ!AR$3=0,0,IF(เวลาเรียน!AY45="/",ลับ!AR$3,0))</f>
        <v>0</v>
      </c>
      <c r="AS45" s="63">
        <f>IF(ลับ!AS$3=0,0,IF(เวลาเรียน!AZ45="/",ลับ!AS$3,0))</f>
        <v>0</v>
      </c>
      <c r="AT45" s="63">
        <f>IF(ลับ!AT$3=0,0,IF(เวลาเรียน!BA45="/",ลับ!AT$3,0))</f>
        <v>0</v>
      </c>
      <c r="AU45" s="63">
        <f>IF(ลับ!AU$3=0,0,IF(เวลาเรียน!BB45="/",ลับ!AU$3,0))</f>
        <v>0</v>
      </c>
      <c r="AV45" s="63">
        <f>IF(ลับ!AV$3=0,0,IF(เวลาเรียน!BC45="/",ลับ!AV$3,0))</f>
        <v>0</v>
      </c>
      <c r="AW45" s="63">
        <f>IF(ลับ!AW$3=0,0,IF(เวลาเรียน!BD45="/",ลับ!AW$3,0))</f>
        <v>0</v>
      </c>
      <c r="AX45" s="63">
        <f>IF(ลับ!AX$3=0,0,IF(เวลาเรียน!BE45="/",ลับ!AX$3,0))</f>
        <v>0</v>
      </c>
      <c r="AY45" s="63">
        <f>IF(ลับ!AY$3=0,0,IF(เวลาเรียน!BF45="/",ลับ!AY$3,0))</f>
        <v>0</v>
      </c>
      <c r="AZ45" s="63">
        <f>IF(ลับ!AZ$3=0,0,IF(เวลาเรียน!BG45="/",ลับ!AZ$3,0))</f>
        <v>0</v>
      </c>
      <c r="BA45" s="63">
        <f>IF(ลับ!BA$3=0,0,IF(เวลาเรียน!BH45="/",ลับ!BA$3,0))</f>
        <v>0</v>
      </c>
      <c r="BB45" s="63">
        <f>IF(ลับ!BB$3=0,0,IF(เวลาเรียน!BI45="/",ลับ!BB$3,0))</f>
        <v>0</v>
      </c>
      <c r="BC45" s="63">
        <f>IF(ลับ!BC$3=0,0,IF(เวลาเรียน!BJ45="/",ลับ!BC$3,0))</f>
        <v>0</v>
      </c>
      <c r="BD45" s="63">
        <f>IF(ลับ!BD$3=0,0,IF(เวลาเรียน!BK45="/",ลับ!BD$3,0))</f>
        <v>0</v>
      </c>
      <c r="BE45" s="63">
        <f>IF(ลับ!BE$3=0,0,IF(เวลาเรียน!BL45="/",ลับ!BE$3,0))</f>
        <v>0</v>
      </c>
      <c r="BF45" s="63">
        <f>IF(ลับ!BF$3=0,0,IF(เวลาเรียน!BM45="/",ลับ!BF$3,0))</f>
        <v>0</v>
      </c>
      <c r="BG45" s="63">
        <f>IF(ลับ!BG$3=0,0,IF(เวลาเรียน!BN45="/",ลับ!BG$3,0))</f>
        <v>0</v>
      </c>
      <c r="BH45" s="63">
        <f>IF(ลับ!BH$3=0,0,IF(เวลาเรียน!BO45="/",ลับ!BH$3,0))</f>
        <v>0</v>
      </c>
      <c r="BI45" s="63">
        <f>IF(ลับ!BI$3=0,0,IF(เวลาเรียน!BP45="/",ลับ!BI$3,0))</f>
        <v>0</v>
      </c>
      <c r="BJ45" s="63">
        <f>IF(ลับ!BJ$3=0,0,IF(เวลาเรียน!BQ45="/",ลับ!BJ$3,0))</f>
        <v>0</v>
      </c>
      <c r="BK45" s="63">
        <f>IF(ลับ!BK$3=0,0,IF(เวลาเรียน!BR45="/",ลับ!BK$3,0))</f>
        <v>0</v>
      </c>
      <c r="BL45" s="63">
        <f>IF(ลับ!BL$3=0,0,IF(เวลาเรียน!BS45="/",ลับ!BL$3,0))</f>
        <v>0</v>
      </c>
      <c r="BM45" s="63">
        <f>IF(ลับ!BM$3=0,0,IF(เวลาเรียน!BT45="/",ลับ!BM$3,0))</f>
        <v>0</v>
      </c>
      <c r="BN45" s="63">
        <f>IF(ลับ!BN$3=0,0,IF(เวลาเรียน!BU45="/",ลับ!BN$3,0))</f>
        <v>0</v>
      </c>
      <c r="BO45" s="63">
        <f>IF(ลับ!BO$3=0,0,IF(เวลาเรียน!BV45="/",ลับ!BO$3,0))</f>
        <v>0</v>
      </c>
      <c r="BP45" s="63">
        <f>IF(ลับ!BP$3=0,0,IF(เวลาเรียน!BW45="/",ลับ!BP$3,0))</f>
        <v>0</v>
      </c>
      <c r="BQ45" s="63">
        <f>IF(ลับ!BQ$3=0,0,IF(เวลาเรียน!BX45="/",ลับ!BQ$3,0))</f>
        <v>0</v>
      </c>
      <c r="BR45" s="63">
        <f>IF(ลับ!BR$3=0,0,IF(เวลาเรียน!BY45="/",ลับ!BR$3,0))</f>
        <v>0</v>
      </c>
      <c r="BS45" s="724">
        <f>IF(ลับ!BS$3=0,0,IF(เวลาเรียน!BZ45="/",ลับ!BS$3,0))</f>
        <v>0</v>
      </c>
      <c r="BT45" s="63">
        <f>IF(ลับ!BT$3=0,0,IF(เวลาเรียน!CB45="/",ลับ!BT$3,0))</f>
        <v>0</v>
      </c>
      <c r="BU45" s="63">
        <f>IF(ลับ!BU$3=0,0,IF(เวลาเรียน!CC45="/",ลับ!BU$3,0))</f>
        <v>0</v>
      </c>
      <c r="BV45" s="63">
        <f>IF(ลับ!BV$3=0,0,IF(เวลาเรียน!CD45="/",ลับ!BV$3,0))</f>
        <v>0</v>
      </c>
      <c r="BW45" s="63">
        <f>IF(ลับ!BW$3=0,0,IF(เวลาเรียน!CE45="/",ลับ!BW$3,0))</f>
        <v>0</v>
      </c>
      <c r="BX45" s="63">
        <f>IF(ลับ!BX$3=0,0,IF(เวลาเรียน!CF45="/",ลับ!BX$3,0))</f>
        <v>0</v>
      </c>
      <c r="BY45" s="63">
        <f>IF(ลับ!BY$3=0,0,IF(เวลาเรียน!CG45="/",ลับ!BY$3,0))</f>
        <v>0</v>
      </c>
      <c r="BZ45" s="63">
        <f>IF(ลับ!BZ$3=0,0,IF(เวลาเรียน!CH45="/",ลับ!BZ$3,0))</f>
        <v>0</v>
      </c>
      <c r="CA45" s="63">
        <f>IF(ลับ!CA$3=0,0,IF(เวลาเรียน!CI45="/",ลับ!CA$3,0))</f>
        <v>0</v>
      </c>
      <c r="CB45" s="63">
        <f>IF(ลับ!CB$3=0,0,IF(เวลาเรียน!CJ45="/",ลับ!CB$3,0))</f>
        <v>0</v>
      </c>
      <c r="CC45" s="63">
        <f>IF(ลับ!CC$3=0,0,IF(เวลาเรียน!CK45="/",ลับ!CC$3,0))</f>
        <v>0</v>
      </c>
      <c r="CD45" s="63">
        <f>IF(ลับ!CD$3=0,0,IF(เวลาเรียน!CL45="/",ลับ!CD$3,0))</f>
        <v>0</v>
      </c>
      <c r="CE45" s="63">
        <f>IF(ลับ!CE$3=0,0,IF(เวลาเรียน!CM45="/",ลับ!CE$3,0))</f>
        <v>0</v>
      </c>
      <c r="CF45" s="63">
        <f>IF(ลับ!CF$3=0,0,IF(เวลาเรียน!CN45="/",ลับ!CF$3,0))</f>
        <v>0</v>
      </c>
      <c r="CG45" s="63">
        <f>IF(ลับ!CG$3=0,0,IF(เวลาเรียน!CO45="/",ลับ!CG$3,0))</f>
        <v>0</v>
      </c>
      <c r="CH45" s="63">
        <f>IF(ลับ!CH$3=0,0,IF(เวลาเรียน!CP45="/",ลับ!CH$3,0))</f>
        <v>0</v>
      </c>
      <c r="CI45" s="63">
        <f>IF(ลับ!CI$3=0,0,IF(เวลาเรียน!CQ45="/",ลับ!CI$3,0))</f>
        <v>0</v>
      </c>
      <c r="CJ45" s="63">
        <f>IF(ลับ!CJ$3=0,0,IF(เวลาเรียน!CR45="/",ลับ!CJ$3,0))</f>
        <v>0</v>
      </c>
      <c r="CK45" s="63">
        <f>IF(ลับ!CK$3=0,0,IF(เวลาเรียน!CS45="/",ลับ!CK$3,0))</f>
        <v>0</v>
      </c>
      <c r="CL45" s="63">
        <f>IF(ลับ!CL$3=0,0,IF(เวลาเรียน!CT45="/",ลับ!CL$3,0))</f>
        <v>0</v>
      </c>
      <c r="CM45" s="63">
        <f>IF(ลับ!CM$3=0,0,IF(เวลาเรียน!CU45="/",ลับ!CM$3,0))</f>
        <v>0</v>
      </c>
      <c r="CN45" s="63">
        <f>IF(ลับ!CN$3=0,0,IF(เวลาเรียน!CV45="/",ลับ!CN$3,0))</f>
        <v>0</v>
      </c>
      <c r="CO45" s="63">
        <f>IF(ลับ!CO$3=0,0,IF(เวลาเรียน!CW45="/",ลับ!CO$3,0))</f>
        <v>0</v>
      </c>
      <c r="CP45" s="63">
        <f>IF(ลับ!CP$3=0,0,IF(เวลาเรียน!CX45="/",ลับ!CP$3,0))</f>
        <v>0</v>
      </c>
      <c r="CQ45" s="63">
        <f>IF(ลับ!CQ$3=0,0,IF(เวลาเรียน!CY45="/",ลับ!CQ$3,0))</f>
        <v>0</v>
      </c>
      <c r="CR45" s="63">
        <f>IF(ลับ!CR$3=0,0,IF(เวลาเรียน!CZ45="/",ลับ!CR$3,0))</f>
        <v>0</v>
      </c>
      <c r="CS45" s="63">
        <f>IF(ลับ!CS$3=0,0,IF(เวลาเรียน!DA45="/",ลับ!CS$3,0))</f>
        <v>0</v>
      </c>
      <c r="CT45" s="63">
        <f>IF(ลับ!CT$3=0,0,IF(เวลาเรียน!DB45="/",ลับ!CT$3,0))</f>
        <v>0</v>
      </c>
      <c r="CU45" s="63">
        <f>IF(ลับ!CU$3=0,0,IF(เวลาเรียน!DC45="/",ลับ!CU$3,0))</f>
        <v>0</v>
      </c>
      <c r="CV45" s="63">
        <f>IF(ลับ!CV$3=0,0,IF(เวลาเรียน!DD45="/",ลับ!CV$3,0))</f>
        <v>0</v>
      </c>
      <c r="CW45" s="64">
        <f>IF(ลับ!CW$3=0,0,IF(เวลาเรียน!DE45="/",ลับ!CW$3,0))</f>
        <v>0</v>
      </c>
      <c r="CX45" s="84">
        <f t="shared" si="11"/>
        <v>0</v>
      </c>
      <c r="CZ45" s="15">
        <v>40</v>
      </c>
      <c r="DA45" s="15">
        <f>IF(ตัวชี้วัด!C45="ร",ตัวชี้วัด!C45,IF(ตัวชี้วัด!F45="ร",ตัวชี้วัด!F45,IF(ตัวชี้วัด!I45="ร",ตัวชี้วัด!I45,IF(ตัวชี้วัด!L45="ร",ตัวชี้วัด!L45,IF(ตัวชี้วัด!O45="ร",ตัวชี้วัด!O45,IF(ตัวชี้วัด!S45="ร",ตัวชี้วัด!S45,IF(ตัวชี้วัด!V45="ร",ตัวชี้วัด!V45,SUM(ตัวชี้วัด!C45,ตัวชี้วัด!F45,ตัวชี้วัด!I45,ตัวชี้วัด!L45,ตัวชี้วัด!O45,ตัวชี้วัด!S45,ตัวชี้วัด!V45))))))))</f>
        <v>0</v>
      </c>
      <c r="DB45" s="15">
        <f>IF(ตัวชี้วัด!Y45="ร",ตัวชี้วัด!Y45,IF(ตัวชี้วัด!AB45="ร",ตัวชี้วัด!AB45,IF(ตัวชี้วัด!AE45="ร",ตัวชี้วัด!AE45,IF(ตัวชี้วัด!AK45="ร",ตัวชี้วัด!AK45,IF(ตัวชี้วัด!AN45="ร",ตัวชี้วัด!AN45,IF(ตัวชี้วัด!AQ45="ร",ตัวชี้วัด!AQ45,IF(ตัวชี้วัด!AT45="ร",ตัวชี้วัด!AT45,SUM(ตัวชี้วัด!Y45,ตัวชี้วัด!AB45,ตัวชี้วัด!AE45,ตัวชี้วัด!AK45,ตัวชี้วัด!AN45,ตัวชี้วัด!AQ45,ตัวชี้วัด!AT45))))))))</f>
        <v>0</v>
      </c>
      <c r="DC45" s="15">
        <f>IF(ตัวชี้วัด!AW45="ร",ตัวชี้วัด!AW45,IF(ตัวชี้วัด!BA45="ร",ตัวชี้วัด!BA45,IF(ตัวชี้วัด!BD45="ร",ตัวชี้วัด!BD45,IF(ตัวชี้วัด!BG45="ร",ตัวชี้วัด!BG45,IF(ตัวชี้วัด!BJ45="ร",ตัวชี้วัด!BJ45,IF(ตัวชี้วัด!BM45="ร",ตัวชี้วัด!BM45,IF(ตัวชี้วัด!BS45="ร",ตัวชี้วัด!BS45,SUM(ตัวชี้วัด!AW45,ตัวชี้วัด!BA45,ตัวชี้วัด!BD45,ตัวชี้วัด!BG45,ตัวชี้วัด!BJ45,ตัวชี้วัด!BM45,ตัวชี้วัด!BS45))))))))</f>
        <v>0</v>
      </c>
      <c r="DD45" s="15">
        <f>IF(ตัวชี้วัด!BV45="ร",ตัวชี้วัด!BV45,IF(ตัวชี้วัด!BY45="ร",ตัวชี้วัด!BY45,IF(ตัวชี้วัด!CB45="ร",ตัวชี้วัด!CB45,IF(ตัวชี้วัด!CE45="ร",ตัวชี้วัด!CE45,IF(ตัวชี้วัด!CI45="ร",ตัวชี้วัด!CI45,IF(ตัวชี้วัด!CL45="ร",ตัวชี้วัด!CL45,IF(ตัวชี้วัด!CO45="ร",ตัวชี้วัด!CO45,SUM(ตัวชี้วัด!BV45,ตัวชี้วัด!BY45,ตัวชี้วัด!CB45,ตัวชี้วัด!CE45,ตัวชี้วัด!CI45,ตัวชี้วัด!CL45,ตัวชี้วัด!CO45))))))))</f>
        <v>0</v>
      </c>
      <c r="DE45" s="15">
        <f>IF(ตัวชี้วัด!CR45="ร",ตัวชี้วัด!CR45,IF(ตัวชี้วัด!CU45="ร",ตัวชี้วัด!CU45,IF(ตัวชี้วัด!DA45="ร",ตัวชี้วัด!DA45,IF(ตัวชี้วัด!DD45="ร",ตัวชี้วัด!DD45,IF(ตัวชี้วัด!DG45="ร",ตัวชี้วัด!DG45,IF(ตัวชี้วัด!DJ45="ร",ตัวชี้วัด!DJ45,IF(ตัวชี้วัด!DM45="ร",ตัวชี้วัด!DM45,SUM(ตัวชี้วัด!CR45,ตัวชี้วัด!CU45,ตัวชี้วัด!DA45,ตัวชี้วัด!DD45,ตัวชี้วัด!DG45,ตัวชี้วัด!DJ45,ตัวชี้วัด!DM45))))))))</f>
        <v>0</v>
      </c>
      <c r="DF45" s="15">
        <f>IF(ตัวชี้วัด!DQ45="ร",ตัวชี้วัด!DQ45,IF(ตัวชี้วัด!DT45="ร",ตัวชี้วัด!DT45,IF(ตัวชี้วัด!DW45="ร",ตัวชี้วัด!DW45,IF(ตัวชี้วัด!DZ45="ร",ตัวชี้วัด!DZ45,SUM(ตัวชี้วัด!DQ45,ตัวชี้วัด!DT45,ตัวชี้วัด!DW45,ตัวชี้วัด!DZ45)))))</f>
        <v>0</v>
      </c>
      <c r="DG45" s="83">
        <f t="shared" si="12"/>
        <v>0</v>
      </c>
      <c r="DH45" s="50"/>
      <c r="DI45" s="15">
        <f>IF(ตัวชี้วัด!D45="/",1,0)</f>
        <v>0</v>
      </c>
      <c r="DJ45" s="15">
        <f>IF(ตัวชี้วัด!G45="/",1,0)</f>
        <v>0</v>
      </c>
      <c r="DK45" s="15">
        <f>IF(ตัวชี้วัด!J45="/",1,0)</f>
        <v>0</v>
      </c>
      <c r="DL45" s="15">
        <f>IF(ตัวชี้วัด!M45="/",1,0)</f>
        <v>0</v>
      </c>
      <c r="DM45" s="15">
        <f>IF(ตัวชี้วัด!P45="/",1,0)</f>
        <v>0</v>
      </c>
      <c r="DN45" s="15">
        <f>IF(ตัวชี้วัด!T45="/",1,0)</f>
        <v>0</v>
      </c>
      <c r="DO45" s="15">
        <f>IF(ตัวชี้วัด!W45="/",1,0)</f>
        <v>0</v>
      </c>
      <c r="DP45" s="15">
        <f>IF(ตัวชี้วัด!Z45="/",1,0)</f>
        <v>0</v>
      </c>
      <c r="DQ45" s="15">
        <f>IF(ตัวชี้วัด!AC45="/",1,0)</f>
        <v>0</v>
      </c>
      <c r="DR45" s="15">
        <f>IF(ตัวชี้วัด!AF45="/",1,0)</f>
        <v>0</v>
      </c>
      <c r="DS45" s="15">
        <f>IF(ตัวชี้วัด!AL45="/",1,0)</f>
        <v>0</v>
      </c>
      <c r="DT45" s="15">
        <f>IF(ตัวชี้วัด!AO45="/",1,0)</f>
        <v>0</v>
      </c>
      <c r="DU45" s="15">
        <f>IF(ตัวชี้วัด!AR45="/",1,0)</f>
        <v>0</v>
      </c>
      <c r="DV45" s="15">
        <f>IF(ตัวชี้วัด!AU45="/",1,0)</f>
        <v>0</v>
      </c>
      <c r="DW45" s="15">
        <f>IF(ตัวชี้วัด!AX45="/",1,0)</f>
        <v>0</v>
      </c>
      <c r="DX45" s="15">
        <f>IF(ตัวชี้วัด!BB45="/",1,0)</f>
        <v>0</v>
      </c>
      <c r="DY45" s="15">
        <f>IF(ตัวชี้วัด!BE45="/",1,0)</f>
        <v>0</v>
      </c>
      <c r="DZ45" s="15">
        <f>IF(ตัวชี้วัด!BH45="/",1,0)</f>
        <v>0</v>
      </c>
      <c r="EA45" s="15">
        <f>IF(ตัวชี้วัด!BK45="/",1,0)</f>
        <v>0</v>
      </c>
      <c r="EB45" s="15">
        <f>IF(ตัวชี้วัด!BN45="/",1,0)</f>
        <v>0</v>
      </c>
      <c r="EC45" s="15">
        <f>IF(ตัวชี้วัด!BT45="/",1,0)</f>
        <v>0</v>
      </c>
      <c r="ED45" s="15">
        <f>IF(ตัวชี้วัด!BW45="/",1,0)</f>
        <v>0</v>
      </c>
      <c r="EE45" s="15">
        <f>IF(ตัวชี้วัด!BZ45="/",1,0)</f>
        <v>0</v>
      </c>
      <c r="EF45" s="15">
        <f>IF(ตัวชี้วัด!CC45="/",1,0)</f>
        <v>0</v>
      </c>
      <c r="EG45" s="15">
        <f>IF(ตัวชี้วัด!CF45="/",1,0)</f>
        <v>0</v>
      </c>
      <c r="EH45" s="15">
        <f>IF(ตัวชี้วัด!CJ45="/",1,0)</f>
        <v>0</v>
      </c>
      <c r="EI45" s="15">
        <f>IF(ตัวชี้วัด!CM45="/",1,0)</f>
        <v>0</v>
      </c>
      <c r="EJ45" s="15">
        <f>IF(ตัวชี้วัด!CP45="/",1,0)</f>
        <v>0</v>
      </c>
      <c r="EK45" s="15">
        <f>IF(ตัวชี้วัด!CS45="/",1,0)</f>
        <v>0</v>
      </c>
      <c r="EL45" s="15">
        <f>IF(ตัวชี้วัด!CV45="/",1,0)</f>
        <v>0</v>
      </c>
      <c r="EM45" s="15">
        <f>IF(ตัวชี้วัด!DB45="/",1,0)</f>
        <v>0</v>
      </c>
      <c r="EN45" s="15">
        <f>IF(ตัวชี้วัด!DE45="/",1,0)</f>
        <v>0</v>
      </c>
      <c r="EO45" s="15">
        <f>IF(ตัวชี้วัด!DH45="/",1,0)</f>
        <v>0</v>
      </c>
      <c r="EP45" s="15">
        <f>IF(ตัวชี้วัด!DK45="/",1,0)</f>
        <v>0</v>
      </c>
      <c r="EQ45" s="15">
        <f>IF(ตัวชี้วัด!DN45="/",1,0)</f>
        <v>0</v>
      </c>
      <c r="ER45" s="15">
        <f>IF(ตัวชี้วัด!DR45="/",1,0)</f>
        <v>0</v>
      </c>
      <c r="ES45" s="15">
        <f>IF(ตัวชี้วัด!DU45="/",1,0)</f>
        <v>0</v>
      </c>
      <c r="ET45" s="15">
        <f>IF(ตัวชี้วัด!DX45="/",1,0)</f>
        <v>0</v>
      </c>
      <c r="EU45" s="15">
        <f>IF(ตัวชี้วัด!EA45="/",1,0)</f>
        <v>0</v>
      </c>
      <c r="EV45" s="83">
        <f t="shared" si="14"/>
        <v>0</v>
      </c>
      <c r="EX45" s="15">
        <v>40</v>
      </c>
      <c r="EY45" s="15">
        <f>IF(คุณลักษณะ!B45&gt;1,2,IF(คุณลักษณะ!B45=1,1,0))</f>
        <v>0</v>
      </c>
      <c r="EZ45" s="15">
        <f>IF(คุณลักษณะ!C45&gt;1,2,IF(คุณลักษณะ!C45=1,1,0))</f>
        <v>0</v>
      </c>
      <c r="FA45" s="15">
        <f>IF(คุณลักษณะ!D45&gt;1,2,IF(คุณลักษณะ!D45=1,1,0))</f>
        <v>0</v>
      </c>
      <c r="FB45" s="15">
        <f>IF(คุณลักษณะ!E45&gt;1,2,IF(คุณลักษณะ!E45=1,1,0))</f>
        <v>0</v>
      </c>
      <c r="FC45" s="83">
        <f t="shared" si="15"/>
        <v>0</v>
      </c>
      <c r="FD45" s="15">
        <f>IF(คุณลักษณะ!G45&gt;1,2,IF(คุณลักษณะ!G45=1,1,0))</f>
        <v>0</v>
      </c>
      <c r="FE45" s="15">
        <f>IF(คุณลักษณะ!H45&gt;1,2,IF(คุณลักษณะ!H45=1,1,0))</f>
        <v>0</v>
      </c>
      <c r="FF45" s="83">
        <f t="shared" si="16"/>
        <v>0</v>
      </c>
      <c r="FG45" s="15">
        <f>IF(คุณลักษณะ!O45&gt;1,2,IF(คุณลักษณะ!O45=1,1,0))</f>
        <v>0</v>
      </c>
      <c r="FH45" s="15">
        <f>IF(คุณลักษณะ!P45&gt;1,2,IF(คุณลักษณะ!P45=1,1,0))</f>
        <v>0</v>
      </c>
      <c r="FI45" s="83">
        <f t="shared" si="17"/>
        <v>0</v>
      </c>
      <c r="FJ45" s="15">
        <f>IF(คุณลักษณะ!S45&gt;1,2,IF(คุณลักษณะ!S45=1,1,0))</f>
        <v>0</v>
      </c>
      <c r="FK45" s="15">
        <f>IF(คุณลักษณะ!T45&gt;1,2,IF(คุณลักษณะ!T45=1,1,0))</f>
        <v>0</v>
      </c>
      <c r="FL45" s="83">
        <f t="shared" si="18"/>
        <v>0</v>
      </c>
      <c r="FM45" s="15">
        <f>IF(คุณลักษณะ!V45&gt;1,2,IF(คุณลักษณะ!V45=1,1,0))</f>
        <v>0</v>
      </c>
      <c r="FN45" s="15">
        <f>IF(คุณลักษณะ!W45&gt;1,2,IF(คุณลักษณะ!W45=1,1,0))</f>
        <v>0</v>
      </c>
      <c r="FO45" s="83">
        <f t="shared" si="19"/>
        <v>0</v>
      </c>
      <c r="FP45" s="15">
        <f>IF(คุณลักษณะ!Y45&gt;1,2,IF(คุณลักษณะ!Y45=1,1,0))</f>
        <v>0</v>
      </c>
      <c r="FQ45" s="15">
        <f>IF(คุณลักษณะ!AC45&gt;1,2,IF(คุณลักษณะ!AC45=1,1,0))</f>
        <v>0</v>
      </c>
      <c r="FR45" s="15">
        <f>IF(คุณลักษณะ!AD45&gt;1,2,IF(คุณลักษณะ!AD45=1,1,0))</f>
        <v>0</v>
      </c>
      <c r="FS45" s="83">
        <f t="shared" si="20"/>
        <v>0</v>
      </c>
      <c r="FT45" s="15">
        <f>IF(คุณลักษณะ!AF45&gt;1,2,IF(คุณลักษณะ!AF45=1,1,0))</f>
        <v>0</v>
      </c>
      <c r="FU45" s="15">
        <f>IF(คุณลักษณะ!AG45&gt;1,2,IF(คุณลักษณะ!AG45=1,1,0))</f>
        <v>0</v>
      </c>
      <c r="FV45" s="83">
        <f t="shared" si="21"/>
        <v>0</v>
      </c>
      <c r="FW45" s="50"/>
      <c r="FX45" s="15">
        <f>IF(คุณลักษณะ!F45&gt;1,2,IF(คุณลักษณะ!F45=1,1,0))</f>
        <v>0</v>
      </c>
      <c r="FY45" s="15">
        <f>IF(คุณลักษณะ!I45&gt;1,2,IF(คุณลักษณะ!I45=1,1,0))</f>
        <v>0</v>
      </c>
      <c r="FZ45" s="15">
        <f>IF(คุณลักษณะ!N45&gt;1,2,IF(คุณลักษณะ!N45=1,1,0))</f>
        <v>0</v>
      </c>
      <c r="GA45" s="15">
        <f>IF(คุณลักษณะ!Q45&gt;1,2,IF(คุณลักษณะ!Q45=1,1,0))</f>
        <v>0</v>
      </c>
      <c r="GB45" s="15">
        <f>IF(คุณลักษณะ!U45&gt;1,2,IF(คุณลักษณะ!U45=1,1,0))</f>
        <v>0</v>
      </c>
      <c r="GC45" s="15">
        <f>IF(คุณลักษณะ!X45&gt;1,2,IF(คุณลักษณะ!X45=1,1,0))</f>
        <v>0</v>
      </c>
      <c r="GD45" s="15">
        <f>IF(คุณลักษณะ!AE45&gt;1,2,IF(คุณลักษณะ!AE45=1,1,0))</f>
        <v>0</v>
      </c>
      <c r="GE45" s="15">
        <f>IF(คุณลักษณะ!AH45&gt;1,2,IF(คุณลักษณะ!AH45=1,1,0))</f>
        <v>0</v>
      </c>
      <c r="GF45" s="87">
        <f t="shared" si="22"/>
        <v>0</v>
      </c>
      <c r="GG45" s="85">
        <f>IF(คุณลักษณะ!F45=0,0,IF(คุณลักษณะ!I45=0,0,IF(คุณลักษณะ!N45=0,0,IF(คุณลักษณะ!Q45=0,0,IF(คุณลักษณะ!U45=0,0,IF(คุณลักษณะ!X45=0,0,IF(คุณลักษณะ!AE45=0,0,IF(คุณลักษณะ!AH45=0,0,GF45))))))))</f>
        <v>0</v>
      </c>
      <c r="GI45" s="2">
        <v>40</v>
      </c>
      <c r="GJ45" s="21">
        <f>IF(เวลาเรียน!C45="",0,1)</f>
        <v>0</v>
      </c>
      <c r="GK45" s="446">
        <f>IF(ผลการเรียน!$BC44=$GK$5,1,0)</f>
        <v>0</v>
      </c>
      <c r="GL45" s="446">
        <f>IF(ผลการเรียน!$BC44=$GL$5,1,0)</f>
        <v>0</v>
      </c>
      <c r="GM45" s="446">
        <f>IF(ผลการเรียน!$BC44=$GM$5,1,0)</f>
        <v>0</v>
      </c>
      <c r="GN45" s="446">
        <f>IF(ผลการเรียน!$BC44=$GN$5,1,0)</f>
        <v>0</v>
      </c>
      <c r="GO45" s="446">
        <f>IF(ผลการเรียน!$BC44=$GO$5,1,0)</f>
        <v>0</v>
      </c>
      <c r="GP45" s="446">
        <f>IF(ผลการเรียน!$BC44=$GP$5,1,0)</f>
        <v>0</v>
      </c>
      <c r="GQ45" s="446">
        <f>IF(ผลการเรียน!$BC44=$GQ$5,1,0)</f>
        <v>0</v>
      </c>
      <c r="GR45" s="446">
        <f>IF(ผลการเรียน!$BC44=$GR$5,1,0)</f>
        <v>0</v>
      </c>
      <c r="GS45" s="446">
        <f>IF(ผลการเรียน!$BC44=$GS$5,1,0)</f>
        <v>0</v>
      </c>
      <c r="GT45" s="446">
        <f>IF(ผลการเรียน!$BC44=$GT$5,1,0)</f>
        <v>0</v>
      </c>
      <c r="GU45" s="446">
        <f ca="1">IF(ผลการเรียน!$BS44=ลับ!$GU$5,1,0)</f>
        <v>0</v>
      </c>
      <c r="GV45" s="446">
        <f ca="1">IF(ผลการเรียน!$BS44=ลับ!$GV$5,1,0)</f>
        <v>0</v>
      </c>
      <c r="GW45" s="446">
        <f ca="1">IF(ผลการเรียน!$BS44=ลับ!$GW$5,1,0)</f>
        <v>0</v>
      </c>
      <c r="GX45" s="446">
        <f ca="1">IF(ผลการเรียน!$BS44=ลับ!$GX$5,1,0)</f>
        <v>0</v>
      </c>
      <c r="GY45" s="446">
        <f ca="1">IF(ผลการเรียน!$BJ44=ลับ!$GY$5,1,0)</f>
        <v>0</v>
      </c>
      <c r="GZ45" s="446">
        <f ca="1">IF(ผลการเรียน!$BJ44=ลับ!$GZ$5,1,0)</f>
        <v>0</v>
      </c>
      <c r="HA45" s="446">
        <f ca="1">IF(ผลการเรียน!$BJ44=ลับ!$HA$5,1,0)</f>
        <v>0</v>
      </c>
      <c r="HB45" s="446">
        <f ca="1">IF(ผลการเรียน!$BJ44=ลับ!$HB$5,1,0)</f>
        <v>0</v>
      </c>
      <c r="HC45" s="21">
        <f>IF(สรุปคะแนน!$Q45=3,1,0)</f>
        <v>0</v>
      </c>
      <c r="HD45" s="21">
        <f>IF(สรุปคะแนน!$Q45=2,1,0)</f>
        <v>0</v>
      </c>
      <c r="HE45" s="21">
        <f>IF(สรุปคะแนน!$Q45=1,1,0)</f>
        <v>0</v>
      </c>
      <c r="HF45" s="21">
        <f>IF(สรุปคะแนน!$Q45=0,1,0)</f>
        <v>1</v>
      </c>
      <c r="HG45" s="50"/>
      <c r="HH45" s="50"/>
      <c r="HI45" s="50"/>
      <c r="HJ45" s="50"/>
      <c r="HK45" s="50"/>
      <c r="HL45" s="50"/>
      <c r="HM45" s="50"/>
      <c r="HN45" s="50"/>
    </row>
    <row r="46" spans="1:222" ht="21">
      <c r="A46" s="28">
        <v>41</v>
      </c>
      <c r="B46" s="63">
        <f>IF(ลับ!B$3=0,0,IF(เวลาเรียน!G46="/",ลับ!B$3,0))</f>
        <v>0</v>
      </c>
      <c r="C46" s="63">
        <f>IF(ลับ!C$3=0,0,IF(เวลาเรียน!H46="/",ลับ!C$3,0))</f>
        <v>0</v>
      </c>
      <c r="D46" s="63">
        <f>IF(ลับ!D$3=0,0,IF(เวลาเรียน!I46="/",ลับ!D$3,0))</f>
        <v>0</v>
      </c>
      <c r="E46" s="63">
        <f>IF(ลับ!E$3=0,0,IF(เวลาเรียน!J46="/",ลับ!E$3,0))</f>
        <v>0</v>
      </c>
      <c r="F46" s="63">
        <f>IF(ลับ!F$3=0,0,IF(เวลาเรียน!K46="/",ลับ!F$3,0))</f>
        <v>0</v>
      </c>
      <c r="G46" s="63">
        <f>IF(ลับ!G$3=0,0,IF(เวลาเรียน!L46="/",ลับ!G$3,0))</f>
        <v>0</v>
      </c>
      <c r="H46" s="63">
        <f>IF(ลับ!H$3=0,0,IF(เวลาเรียน!M46="/",ลับ!H$3,0))</f>
        <v>0</v>
      </c>
      <c r="I46" s="63">
        <f>IF(ลับ!I$3=0,0,IF(เวลาเรียน!N46="/",ลับ!I$3,0))</f>
        <v>0</v>
      </c>
      <c r="J46" s="63">
        <f>IF(ลับ!J$3=0,0,IF(เวลาเรียน!O46="/",ลับ!J$3,0))</f>
        <v>0</v>
      </c>
      <c r="K46" s="63">
        <f>IF(ลับ!K$3=0,0,IF(เวลาเรียน!P46="/",ลับ!K$3,0))</f>
        <v>0</v>
      </c>
      <c r="L46" s="63">
        <f>IF(ลับ!L$3=0,0,IF(เวลาเรียน!Q46="/",ลับ!L$3,0))</f>
        <v>0</v>
      </c>
      <c r="M46" s="63">
        <f>IF(ลับ!M$3=0,0,IF(เวลาเรียน!R46="/",ลับ!M$3,0))</f>
        <v>0</v>
      </c>
      <c r="N46" s="63">
        <f>IF(ลับ!N$3=0,0,IF(เวลาเรียน!S46="/",ลับ!N$3,0))</f>
        <v>0</v>
      </c>
      <c r="O46" s="63">
        <f>IF(ลับ!O$3=0,0,IF(เวลาเรียน!T46="/",ลับ!O$3,0))</f>
        <v>0</v>
      </c>
      <c r="P46" s="63">
        <f>IF(ลับ!P$3=0,0,IF(เวลาเรียน!U46="/",ลับ!P$3,0))</f>
        <v>0</v>
      </c>
      <c r="Q46" s="63">
        <f>IF(ลับ!Q$3=0,0,IF(เวลาเรียน!V46="/",ลับ!Q$3,0))</f>
        <v>0</v>
      </c>
      <c r="R46" s="63">
        <f>IF(ลับ!R$3=0,0,IF(เวลาเรียน!W46="/",ลับ!R$3,0))</f>
        <v>0</v>
      </c>
      <c r="S46" s="63">
        <f>IF(ลับ!S$3=0,0,IF(เวลาเรียน!X46="/",ลับ!S$3,0))</f>
        <v>0</v>
      </c>
      <c r="T46" s="63">
        <f>IF(ลับ!T$3=0,0,IF(เวลาเรียน!Y46="/",ลับ!T$3,0))</f>
        <v>0</v>
      </c>
      <c r="U46" s="63">
        <f>IF(ลับ!U$3=0,0,IF(เวลาเรียน!Z46="/",ลับ!U$3,0))</f>
        <v>0</v>
      </c>
      <c r="V46" s="63">
        <f>IF(ลับ!V$3=0,0,IF(เวลาเรียน!AA46="/",ลับ!V$3,0))</f>
        <v>0</v>
      </c>
      <c r="W46" s="63">
        <f>IF(ลับ!W$3=0,0,IF(เวลาเรียน!AB46="/",ลับ!W$3,0))</f>
        <v>0</v>
      </c>
      <c r="X46" s="63">
        <f>IF(ลับ!X$3=0,0,IF(เวลาเรียน!AC46="/",ลับ!X$3,0))</f>
        <v>0</v>
      </c>
      <c r="Y46" s="63">
        <f>IF(ลับ!Y$3=0,0,IF(เวลาเรียน!AD46="/",ลับ!Y$3,0))</f>
        <v>0</v>
      </c>
      <c r="Z46" s="724">
        <f>IF(ลับ!Z$3=0,0,IF(เวลาเรียน!AE46="/",ลับ!Z$3,0))</f>
        <v>0</v>
      </c>
      <c r="AA46" s="63">
        <f>IF(ลับ!AA$3=0,0,IF(เวลาเรียน!AH46="/",ลับ!AA$3,0))</f>
        <v>0</v>
      </c>
      <c r="AB46" s="63">
        <f>IF(ลับ!AB$3=0,0,IF(เวลาเรียน!AI46="/",ลับ!AB$3,0))</f>
        <v>0</v>
      </c>
      <c r="AC46" s="63">
        <f>IF(ลับ!AC$3=0,0,IF(เวลาเรียน!AJ46="/",ลับ!AC$3,0))</f>
        <v>0</v>
      </c>
      <c r="AD46" s="63">
        <f>IF(ลับ!AD$3=0,0,IF(เวลาเรียน!AK46="/",ลับ!AD$3,0))</f>
        <v>0</v>
      </c>
      <c r="AE46" s="63">
        <f>IF(ลับ!AE$3=0,0,IF(เวลาเรียน!AL46="/",ลับ!AE$3,0))</f>
        <v>0</v>
      </c>
      <c r="AF46" s="63">
        <f>IF(ลับ!AF$3=0,0,IF(เวลาเรียน!AM46="/",ลับ!AF$3,0))</f>
        <v>0</v>
      </c>
      <c r="AG46" s="63">
        <f>IF(ลับ!AG$3=0,0,IF(เวลาเรียน!AN46="/",ลับ!AG$3,0))</f>
        <v>0</v>
      </c>
      <c r="AH46" s="63">
        <f>IF(ลับ!AH$3=0,0,IF(เวลาเรียน!AO46="/",ลับ!AH$3,0))</f>
        <v>0</v>
      </c>
      <c r="AI46" s="63">
        <f>IF(ลับ!AI$3=0,0,IF(เวลาเรียน!AP46="/",ลับ!AI$3,0))</f>
        <v>0</v>
      </c>
      <c r="AJ46" s="63">
        <f>IF(ลับ!AJ$3=0,0,IF(เวลาเรียน!AQ46="/",ลับ!AJ$3,0))</f>
        <v>0</v>
      </c>
      <c r="AK46" s="63">
        <f>IF(ลับ!AK$3=0,0,IF(เวลาเรียน!AR46="/",ลับ!AK$3,0))</f>
        <v>0</v>
      </c>
      <c r="AL46" s="63">
        <f>IF(ลับ!AL$3=0,0,IF(เวลาเรียน!AS46="/",ลับ!AL$3,0))</f>
        <v>0</v>
      </c>
      <c r="AM46" s="63">
        <f>IF(ลับ!AM$3=0,0,IF(เวลาเรียน!AT46="/",ลับ!AM$3,0))</f>
        <v>0</v>
      </c>
      <c r="AN46" s="63">
        <f>IF(ลับ!AN$3=0,0,IF(เวลาเรียน!AU46="/",ลับ!AN$3,0))</f>
        <v>0</v>
      </c>
      <c r="AO46" s="63">
        <f>IF(ลับ!AO$3=0,0,IF(เวลาเรียน!AV46="/",ลับ!AO$3,0))</f>
        <v>0</v>
      </c>
      <c r="AP46" s="63">
        <f>IF(ลับ!AP$3=0,0,IF(เวลาเรียน!AW46="/",ลับ!AP$3,0))</f>
        <v>0</v>
      </c>
      <c r="AQ46" s="63">
        <f>IF(ลับ!AQ$3=0,0,IF(เวลาเรียน!AX46="/",ลับ!AQ$3,0))</f>
        <v>0</v>
      </c>
      <c r="AR46" s="63">
        <f>IF(ลับ!AR$3=0,0,IF(เวลาเรียน!AY46="/",ลับ!AR$3,0))</f>
        <v>0</v>
      </c>
      <c r="AS46" s="63">
        <f>IF(ลับ!AS$3=0,0,IF(เวลาเรียน!AZ46="/",ลับ!AS$3,0))</f>
        <v>0</v>
      </c>
      <c r="AT46" s="63">
        <f>IF(ลับ!AT$3=0,0,IF(เวลาเรียน!BA46="/",ลับ!AT$3,0))</f>
        <v>0</v>
      </c>
      <c r="AU46" s="63">
        <f>IF(ลับ!AU$3=0,0,IF(เวลาเรียน!BB46="/",ลับ!AU$3,0))</f>
        <v>0</v>
      </c>
      <c r="AV46" s="63">
        <f>IF(ลับ!AV$3=0,0,IF(เวลาเรียน!BC46="/",ลับ!AV$3,0))</f>
        <v>0</v>
      </c>
      <c r="AW46" s="63">
        <f>IF(ลับ!AW$3=0,0,IF(เวลาเรียน!BD46="/",ลับ!AW$3,0))</f>
        <v>0</v>
      </c>
      <c r="AX46" s="63">
        <f>IF(ลับ!AX$3=0,0,IF(เวลาเรียน!BE46="/",ลับ!AX$3,0))</f>
        <v>0</v>
      </c>
      <c r="AY46" s="63">
        <f>IF(ลับ!AY$3=0,0,IF(เวลาเรียน!BF46="/",ลับ!AY$3,0))</f>
        <v>0</v>
      </c>
      <c r="AZ46" s="63">
        <f>IF(ลับ!AZ$3=0,0,IF(เวลาเรียน!BG46="/",ลับ!AZ$3,0))</f>
        <v>0</v>
      </c>
      <c r="BA46" s="63">
        <f>IF(ลับ!BA$3=0,0,IF(เวลาเรียน!BH46="/",ลับ!BA$3,0))</f>
        <v>0</v>
      </c>
      <c r="BB46" s="63">
        <f>IF(ลับ!BB$3=0,0,IF(เวลาเรียน!BI46="/",ลับ!BB$3,0))</f>
        <v>0</v>
      </c>
      <c r="BC46" s="63">
        <f>IF(ลับ!BC$3=0,0,IF(เวลาเรียน!BJ46="/",ลับ!BC$3,0))</f>
        <v>0</v>
      </c>
      <c r="BD46" s="63">
        <f>IF(ลับ!BD$3=0,0,IF(เวลาเรียน!BK46="/",ลับ!BD$3,0))</f>
        <v>0</v>
      </c>
      <c r="BE46" s="63">
        <f>IF(ลับ!BE$3=0,0,IF(เวลาเรียน!BL46="/",ลับ!BE$3,0))</f>
        <v>0</v>
      </c>
      <c r="BF46" s="63">
        <f>IF(ลับ!BF$3=0,0,IF(เวลาเรียน!BM46="/",ลับ!BF$3,0))</f>
        <v>0</v>
      </c>
      <c r="BG46" s="63">
        <f>IF(ลับ!BG$3=0,0,IF(เวลาเรียน!BN46="/",ลับ!BG$3,0))</f>
        <v>0</v>
      </c>
      <c r="BH46" s="63">
        <f>IF(ลับ!BH$3=0,0,IF(เวลาเรียน!BO46="/",ลับ!BH$3,0))</f>
        <v>0</v>
      </c>
      <c r="BI46" s="63">
        <f>IF(ลับ!BI$3=0,0,IF(เวลาเรียน!BP46="/",ลับ!BI$3,0))</f>
        <v>0</v>
      </c>
      <c r="BJ46" s="63">
        <f>IF(ลับ!BJ$3=0,0,IF(เวลาเรียน!BQ46="/",ลับ!BJ$3,0))</f>
        <v>0</v>
      </c>
      <c r="BK46" s="63">
        <f>IF(ลับ!BK$3=0,0,IF(เวลาเรียน!BR46="/",ลับ!BK$3,0))</f>
        <v>0</v>
      </c>
      <c r="BL46" s="63">
        <f>IF(ลับ!BL$3=0,0,IF(เวลาเรียน!BS46="/",ลับ!BL$3,0))</f>
        <v>0</v>
      </c>
      <c r="BM46" s="63">
        <f>IF(ลับ!BM$3=0,0,IF(เวลาเรียน!BT46="/",ลับ!BM$3,0))</f>
        <v>0</v>
      </c>
      <c r="BN46" s="63">
        <f>IF(ลับ!BN$3=0,0,IF(เวลาเรียน!BU46="/",ลับ!BN$3,0))</f>
        <v>0</v>
      </c>
      <c r="BO46" s="63">
        <f>IF(ลับ!BO$3=0,0,IF(เวลาเรียน!BV46="/",ลับ!BO$3,0))</f>
        <v>0</v>
      </c>
      <c r="BP46" s="63">
        <f>IF(ลับ!BP$3=0,0,IF(เวลาเรียน!BW46="/",ลับ!BP$3,0))</f>
        <v>0</v>
      </c>
      <c r="BQ46" s="63">
        <f>IF(ลับ!BQ$3=0,0,IF(เวลาเรียน!BX46="/",ลับ!BQ$3,0))</f>
        <v>0</v>
      </c>
      <c r="BR46" s="63">
        <f>IF(ลับ!BR$3=0,0,IF(เวลาเรียน!BY46="/",ลับ!BR$3,0))</f>
        <v>0</v>
      </c>
      <c r="BS46" s="724">
        <f>IF(ลับ!BS$3=0,0,IF(เวลาเรียน!BZ46="/",ลับ!BS$3,0))</f>
        <v>0</v>
      </c>
      <c r="BT46" s="63">
        <f>IF(ลับ!BT$3=0,0,IF(เวลาเรียน!CB46="/",ลับ!BT$3,0))</f>
        <v>0</v>
      </c>
      <c r="BU46" s="63">
        <f>IF(ลับ!BU$3=0,0,IF(เวลาเรียน!CC46="/",ลับ!BU$3,0))</f>
        <v>0</v>
      </c>
      <c r="BV46" s="63">
        <f>IF(ลับ!BV$3=0,0,IF(เวลาเรียน!CD46="/",ลับ!BV$3,0))</f>
        <v>0</v>
      </c>
      <c r="BW46" s="63">
        <f>IF(ลับ!BW$3=0,0,IF(เวลาเรียน!CE46="/",ลับ!BW$3,0))</f>
        <v>0</v>
      </c>
      <c r="BX46" s="63">
        <f>IF(ลับ!BX$3=0,0,IF(เวลาเรียน!CF46="/",ลับ!BX$3,0))</f>
        <v>0</v>
      </c>
      <c r="BY46" s="63">
        <f>IF(ลับ!BY$3=0,0,IF(เวลาเรียน!CG46="/",ลับ!BY$3,0))</f>
        <v>0</v>
      </c>
      <c r="BZ46" s="63">
        <f>IF(ลับ!BZ$3=0,0,IF(เวลาเรียน!CH46="/",ลับ!BZ$3,0))</f>
        <v>0</v>
      </c>
      <c r="CA46" s="63">
        <f>IF(ลับ!CA$3=0,0,IF(เวลาเรียน!CI46="/",ลับ!CA$3,0))</f>
        <v>0</v>
      </c>
      <c r="CB46" s="63">
        <f>IF(ลับ!CB$3=0,0,IF(เวลาเรียน!CJ46="/",ลับ!CB$3,0))</f>
        <v>0</v>
      </c>
      <c r="CC46" s="63">
        <f>IF(ลับ!CC$3=0,0,IF(เวลาเรียน!CK46="/",ลับ!CC$3,0))</f>
        <v>0</v>
      </c>
      <c r="CD46" s="63">
        <f>IF(ลับ!CD$3=0,0,IF(เวลาเรียน!CL46="/",ลับ!CD$3,0))</f>
        <v>0</v>
      </c>
      <c r="CE46" s="63">
        <f>IF(ลับ!CE$3=0,0,IF(เวลาเรียน!CM46="/",ลับ!CE$3,0))</f>
        <v>0</v>
      </c>
      <c r="CF46" s="63">
        <f>IF(ลับ!CF$3=0,0,IF(เวลาเรียน!CN46="/",ลับ!CF$3,0))</f>
        <v>0</v>
      </c>
      <c r="CG46" s="63">
        <f>IF(ลับ!CG$3=0,0,IF(เวลาเรียน!CO46="/",ลับ!CG$3,0))</f>
        <v>0</v>
      </c>
      <c r="CH46" s="63">
        <f>IF(ลับ!CH$3=0,0,IF(เวลาเรียน!CP46="/",ลับ!CH$3,0))</f>
        <v>0</v>
      </c>
      <c r="CI46" s="63">
        <f>IF(ลับ!CI$3=0,0,IF(เวลาเรียน!CQ46="/",ลับ!CI$3,0))</f>
        <v>0</v>
      </c>
      <c r="CJ46" s="63">
        <f>IF(ลับ!CJ$3=0,0,IF(เวลาเรียน!CR46="/",ลับ!CJ$3,0))</f>
        <v>0</v>
      </c>
      <c r="CK46" s="63">
        <f>IF(ลับ!CK$3=0,0,IF(เวลาเรียน!CS46="/",ลับ!CK$3,0))</f>
        <v>0</v>
      </c>
      <c r="CL46" s="63">
        <f>IF(ลับ!CL$3=0,0,IF(เวลาเรียน!CT46="/",ลับ!CL$3,0))</f>
        <v>0</v>
      </c>
      <c r="CM46" s="63">
        <f>IF(ลับ!CM$3=0,0,IF(เวลาเรียน!CU46="/",ลับ!CM$3,0))</f>
        <v>0</v>
      </c>
      <c r="CN46" s="63">
        <f>IF(ลับ!CN$3=0,0,IF(เวลาเรียน!CV46="/",ลับ!CN$3,0))</f>
        <v>0</v>
      </c>
      <c r="CO46" s="63">
        <f>IF(ลับ!CO$3=0,0,IF(เวลาเรียน!CW46="/",ลับ!CO$3,0))</f>
        <v>0</v>
      </c>
      <c r="CP46" s="63">
        <f>IF(ลับ!CP$3=0,0,IF(เวลาเรียน!CX46="/",ลับ!CP$3,0))</f>
        <v>0</v>
      </c>
      <c r="CQ46" s="63">
        <f>IF(ลับ!CQ$3=0,0,IF(เวลาเรียน!CY46="/",ลับ!CQ$3,0))</f>
        <v>0</v>
      </c>
      <c r="CR46" s="63">
        <f>IF(ลับ!CR$3=0,0,IF(เวลาเรียน!CZ46="/",ลับ!CR$3,0))</f>
        <v>0</v>
      </c>
      <c r="CS46" s="63">
        <f>IF(ลับ!CS$3=0,0,IF(เวลาเรียน!DA46="/",ลับ!CS$3,0))</f>
        <v>0</v>
      </c>
      <c r="CT46" s="63">
        <f>IF(ลับ!CT$3=0,0,IF(เวลาเรียน!DB46="/",ลับ!CT$3,0))</f>
        <v>0</v>
      </c>
      <c r="CU46" s="63">
        <f>IF(ลับ!CU$3=0,0,IF(เวลาเรียน!DC46="/",ลับ!CU$3,0))</f>
        <v>0</v>
      </c>
      <c r="CV46" s="63">
        <f>IF(ลับ!CV$3=0,0,IF(เวลาเรียน!DD46="/",ลับ!CV$3,0))</f>
        <v>0</v>
      </c>
      <c r="CW46" s="64">
        <f>IF(ลับ!CW$3=0,0,IF(เวลาเรียน!DE46="/",ลับ!CW$3,0))</f>
        <v>0</v>
      </c>
      <c r="CX46" s="84">
        <f t="shared" si="11"/>
        <v>0</v>
      </c>
      <c r="CZ46" s="15">
        <v>41</v>
      </c>
      <c r="DA46" s="15">
        <f>IF(ตัวชี้วัด!C46="ร",ตัวชี้วัด!C46,IF(ตัวชี้วัด!F46="ร",ตัวชี้วัด!F46,IF(ตัวชี้วัด!I46="ร",ตัวชี้วัด!I46,IF(ตัวชี้วัด!L46="ร",ตัวชี้วัด!L46,IF(ตัวชี้วัด!O46="ร",ตัวชี้วัด!O46,IF(ตัวชี้วัด!S46="ร",ตัวชี้วัด!S46,IF(ตัวชี้วัด!V46="ร",ตัวชี้วัด!V46,SUM(ตัวชี้วัด!C46,ตัวชี้วัด!F46,ตัวชี้วัด!I46,ตัวชี้วัด!L46,ตัวชี้วัด!O46,ตัวชี้วัด!S46,ตัวชี้วัด!V46))))))))</f>
        <v>0</v>
      </c>
      <c r="DB46" s="15">
        <f>IF(ตัวชี้วัด!Y46="ร",ตัวชี้วัด!Y46,IF(ตัวชี้วัด!AB46="ร",ตัวชี้วัด!AB46,IF(ตัวชี้วัด!AE46="ร",ตัวชี้วัด!AE46,IF(ตัวชี้วัด!AK46="ร",ตัวชี้วัด!AK46,IF(ตัวชี้วัด!AN46="ร",ตัวชี้วัด!AN46,IF(ตัวชี้วัด!AQ46="ร",ตัวชี้วัด!AQ46,IF(ตัวชี้วัด!AT46="ร",ตัวชี้วัด!AT46,SUM(ตัวชี้วัด!Y46,ตัวชี้วัด!AB46,ตัวชี้วัด!AE46,ตัวชี้วัด!AK46,ตัวชี้วัด!AN46,ตัวชี้วัด!AQ46,ตัวชี้วัด!AT46))))))))</f>
        <v>0</v>
      </c>
      <c r="DC46" s="15">
        <f>IF(ตัวชี้วัด!AW46="ร",ตัวชี้วัด!AW46,IF(ตัวชี้วัด!BA46="ร",ตัวชี้วัด!BA46,IF(ตัวชี้วัด!BD46="ร",ตัวชี้วัด!BD46,IF(ตัวชี้วัด!BG46="ร",ตัวชี้วัด!BG46,IF(ตัวชี้วัด!BJ46="ร",ตัวชี้วัด!BJ46,IF(ตัวชี้วัด!BM46="ร",ตัวชี้วัด!BM46,IF(ตัวชี้วัด!BS46="ร",ตัวชี้วัด!BS46,SUM(ตัวชี้วัด!AW46,ตัวชี้วัด!BA46,ตัวชี้วัด!BD46,ตัวชี้วัด!BG46,ตัวชี้วัด!BJ46,ตัวชี้วัด!BM46,ตัวชี้วัด!BS46))))))))</f>
        <v>0</v>
      </c>
      <c r="DD46" s="15">
        <f>IF(ตัวชี้วัด!BV46="ร",ตัวชี้วัด!BV46,IF(ตัวชี้วัด!BY46="ร",ตัวชี้วัด!BY46,IF(ตัวชี้วัด!CB46="ร",ตัวชี้วัด!CB46,IF(ตัวชี้วัด!CE46="ร",ตัวชี้วัด!CE46,IF(ตัวชี้วัด!CI46="ร",ตัวชี้วัด!CI46,IF(ตัวชี้วัด!CL46="ร",ตัวชี้วัด!CL46,IF(ตัวชี้วัด!CO46="ร",ตัวชี้วัด!CO46,SUM(ตัวชี้วัด!BV46,ตัวชี้วัด!BY46,ตัวชี้วัด!CB46,ตัวชี้วัด!CE46,ตัวชี้วัด!CI46,ตัวชี้วัด!CL46,ตัวชี้วัด!CO46))))))))</f>
        <v>0</v>
      </c>
      <c r="DE46" s="15">
        <f>IF(ตัวชี้วัด!CR46="ร",ตัวชี้วัด!CR46,IF(ตัวชี้วัด!CU46="ร",ตัวชี้วัด!CU46,IF(ตัวชี้วัด!DA46="ร",ตัวชี้วัด!DA46,IF(ตัวชี้วัด!DD46="ร",ตัวชี้วัด!DD46,IF(ตัวชี้วัด!DG46="ร",ตัวชี้วัด!DG46,IF(ตัวชี้วัด!DJ46="ร",ตัวชี้วัด!DJ46,IF(ตัวชี้วัด!DM46="ร",ตัวชี้วัด!DM46,SUM(ตัวชี้วัด!CR46,ตัวชี้วัด!CU46,ตัวชี้วัด!DA46,ตัวชี้วัด!DD46,ตัวชี้วัด!DG46,ตัวชี้วัด!DJ46,ตัวชี้วัด!DM46))))))))</f>
        <v>0</v>
      </c>
      <c r="DF46" s="15">
        <f>IF(ตัวชี้วัด!DQ46="ร",ตัวชี้วัด!DQ46,IF(ตัวชี้วัด!DT46="ร",ตัวชี้วัด!DT46,IF(ตัวชี้วัด!DW46="ร",ตัวชี้วัด!DW46,IF(ตัวชี้วัด!DZ46="ร",ตัวชี้วัด!DZ46,SUM(ตัวชี้วัด!DQ46,ตัวชี้วัด!DT46,ตัวชี้วัด!DW46,ตัวชี้วัด!DZ46)))))</f>
        <v>0</v>
      </c>
      <c r="DG46" s="83">
        <f t="shared" si="12"/>
        <v>0</v>
      </c>
      <c r="DH46" s="50"/>
      <c r="DI46" s="15">
        <f>IF(ตัวชี้วัด!D46="/",1,0)</f>
        <v>0</v>
      </c>
      <c r="DJ46" s="15">
        <f>IF(ตัวชี้วัด!G46="/",1,0)</f>
        <v>0</v>
      </c>
      <c r="DK46" s="15">
        <f>IF(ตัวชี้วัด!J46="/",1,0)</f>
        <v>0</v>
      </c>
      <c r="DL46" s="15">
        <f>IF(ตัวชี้วัด!M46="/",1,0)</f>
        <v>0</v>
      </c>
      <c r="DM46" s="15">
        <f>IF(ตัวชี้วัด!P46="/",1,0)</f>
        <v>0</v>
      </c>
      <c r="DN46" s="15">
        <f>IF(ตัวชี้วัด!T46="/",1,0)</f>
        <v>0</v>
      </c>
      <c r="DO46" s="15">
        <f>IF(ตัวชี้วัด!W46="/",1,0)</f>
        <v>0</v>
      </c>
      <c r="DP46" s="15">
        <f>IF(ตัวชี้วัด!Z46="/",1,0)</f>
        <v>0</v>
      </c>
      <c r="DQ46" s="15">
        <f>IF(ตัวชี้วัด!AC46="/",1,0)</f>
        <v>0</v>
      </c>
      <c r="DR46" s="15">
        <f>IF(ตัวชี้วัด!AF46="/",1,0)</f>
        <v>0</v>
      </c>
      <c r="DS46" s="15">
        <f>IF(ตัวชี้วัด!AL46="/",1,0)</f>
        <v>0</v>
      </c>
      <c r="DT46" s="15">
        <f>IF(ตัวชี้วัด!AO46="/",1,0)</f>
        <v>0</v>
      </c>
      <c r="DU46" s="15">
        <f>IF(ตัวชี้วัด!AR46="/",1,0)</f>
        <v>0</v>
      </c>
      <c r="DV46" s="15">
        <f>IF(ตัวชี้วัด!AU46="/",1,0)</f>
        <v>0</v>
      </c>
      <c r="DW46" s="15">
        <f>IF(ตัวชี้วัด!AX46="/",1,0)</f>
        <v>0</v>
      </c>
      <c r="DX46" s="15">
        <f>IF(ตัวชี้วัด!BB46="/",1,0)</f>
        <v>0</v>
      </c>
      <c r="DY46" s="15">
        <f>IF(ตัวชี้วัด!BE46="/",1,0)</f>
        <v>0</v>
      </c>
      <c r="DZ46" s="15">
        <f>IF(ตัวชี้วัด!BH46="/",1,0)</f>
        <v>0</v>
      </c>
      <c r="EA46" s="15">
        <f>IF(ตัวชี้วัด!BK46="/",1,0)</f>
        <v>0</v>
      </c>
      <c r="EB46" s="15">
        <f>IF(ตัวชี้วัด!BN46="/",1,0)</f>
        <v>0</v>
      </c>
      <c r="EC46" s="15">
        <f>IF(ตัวชี้วัด!BT46="/",1,0)</f>
        <v>0</v>
      </c>
      <c r="ED46" s="15">
        <f>IF(ตัวชี้วัด!BW46="/",1,0)</f>
        <v>0</v>
      </c>
      <c r="EE46" s="15">
        <f>IF(ตัวชี้วัด!BZ46="/",1,0)</f>
        <v>0</v>
      </c>
      <c r="EF46" s="15">
        <f>IF(ตัวชี้วัด!CC46="/",1,0)</f>
        <v>0</v>
      </c>
      <c r="EG46" s="15">
        <f>IF(ตัวชี้วัด!CF46="/",1,0)</f>
        <v>0</v>
      </c>
      <c r="EH46" s="15">
        <f>IF(ตัวชี้วัด!CJ46="/",1,0)</f>
        <v>0</v>
      </c>
      <c r="EI46" s="15">
        <f>IF(ตัวชี้วัด!CM46="/",1,0)</f>
        <v>0</v>
      </c>
      <c r="EJ46" s="15">
        <f>IF(ตัวชี้วัด!CP46="/",1,0)</f>
        <v>0</v>
      </c>
      <c r="EK46" s="15">
        <f>IF(ตัวชี้วัด!CS46="/",1,0)</f>
        <v>0</v>
      </c>
      <c r="EL46" s="15">
        <f>IF(ตัวชี้วัด!CV46="/",1,0)</f>
        <v>0</v>
      </c>
      <c r="EM46" s="15">
        <f>IF(ตัวชี้วัด!DB46="/",1,0)</f>
        <v>0</v>
      </c>
      <c r="EN46" s="15">
        <f>IF(ตัวชี้วัด!DE46="/",1,0)</f>
        <v>0</v>
      </c>
      <c r="EO46" s="15">
        <f>IF(ตัวชี้วัด!DH46="/",1,0)</f>
        <v>0</v>
      </c>
      <c r="EP46" s="15">
        <f>IF(ตัวชี้วัด!DK46="/",1,0)</f>
        <v>0</v>
      </c>
      <c r="EQ46" s="15">
        <f>IF(ตัวชี้วัด!DN46="/",1,0)</f>
        <v>0</v>
      </c>
      <c r="ER46" s="15">
        <f>IF(ตัวชี้วัด!DR46="/",1,0)</f>
        <v>0</v>
      </c>
      <c r="ES46" s="15">
        <f>IF(ตัวชี้วัด!DU46="/",1,0)</f>
        <v>0</v>
      </c>
      <c r="ET46" s="15">
        <f>IF(ตัวชี้วัด!DX46="/",1,0)</f>
        <v>0</v>
      </c>
      <c r="EU46" s="15">
        <f>IF(ตัวชี้วัด!EA46="/",1,0)</f>
        <v>0</v>
      </c>
      <c r="EV46" s="83">
        <f t="shared" si="14"/>
        <v>0</v>
      </c>
      <c r="EX46" s="15">
        <v>41</v>
      </c>
      <c r="EY46" s="15">
        <f>IF(คุณลักษณะ!B46&gt;1,2,IF(คุณลักษณะ!B46=1,1,0))</f>
        <v>0</v>
      </c>
      <c r="EZ46" s="15">
        <f>IF(คุณลักษณะ!C46&gt;1,2,IF(คุณลักษณะ!C46=1,1,0))</f>
        <v>0</v>
      </c>
      <c r="FA46" s="15">
        <f>IF(คุณลักษณะ!D46&gt;1,2,IF(คุณลักษณะ!D46=1,1,0))</f>
        <v>0</v>
      </c>
      <c r="FB46" s="15">
        <f>IF(คุณลักษณะ!E46&gt;1,2,IF(คุณลักษณะ!E46=1,1,0))</f>
        <v>0</v>
      </c>
      <c r="FC46" s="83">
        <f t="shared" si="15"/>
        <v>0</v>
      </c>
      <c r="FD46" s="15">
        <f>IF(คุณลักษณะ!G46&gt;1,2,IF(คุณลักษณะ!G46=1,1,0))</f>
        <v>0</v>
      </c>
      <c r="FE46" s="15">
        <f>IF(คุณลักษณะ!H46&gt;1,2,IF(คุณลักษณะ!H46=1,1,0))</f>
        <v>0</v>
      </c>
      <c r="FF46" s="83">
        <f t="shared" si="16"/>
        <v>0</v>
      </c>
      <c r="FG46" s="15">
        <f>IF(คุณลักษณะ!O46&gt;1,2,IF(คุณลักษณะ!O46=1,1,0))</f>
        <v>0</v>
      </c>
      <c r="FH46" s="15">
        <f>IF(คุณลักษณะ!P46&gt;1,2,IF(คุณลักษณะ!P46=1,1,0))</f>
        <v>0</v>
      </c>
      <c r="FI46" s="83">
        <f t="shared" si="17"/>
        <v>0</v>
      </c>
      <c r="FJ46" s="15">
        <f>IF(คุณลักษณะ!S46&gt;1,2,IF(คุณลักษณะ!S46=1,1,0))</f>
        <v>0</v>
      </c>
      <c r="FK46" s="15">
        <f>IF(คุณลักษณะ!T46&gt;1,2,IF(คุณลักษณะ!T46=1,1,0))</f>
        <v>0</v>
      </c>
      <c r="FL46" s="83">
        <f t="shared" si="18"/>
        <v>0</v>
      </c>
      <c r="FM46" s="15">
        <f>IF(คุณลักษณะ!V46&gt;1,2,IF(คุณลักษณะ!V46=1,1,0))</f>
        <v>0</v>
      </c>
      <c r="FN46" s="15">
        <f>IF(คุณลักษณะ!W46&gt;1,2,IF(คุณลักษณะ!W46=1,1,0))</f>
        <v>0</v>
      </c>
      <c r="FO46" s="83">
        <f t="shared" si="19"/>
        <v>0</v>
      </c>
      <c r="FP46" s="15">
        <f>IF(คุณลักษณะ!Y46&gt;1,2,IF(คุณลักษณะ!Y46=1,1,0))</f>
        <v>0</v>
      </c>
      <c r="FQ46" s="15">
        <f>IF(คุณลักษณะ!AC46&gt;1,2,IF(คุณลักษณะ!AC46=1,1,0))</f>
        <v>0</v>
      </c>
      <c r="FR46" s="15">
        <f>IF(คุณลักษณะ!AD46&gt;1,2,IF(คุณลักษณะ!AD46=1,1,0))</f>
        <v>0</v>
      </c>
      <c r="FS46" s="83">
        <f t="shared" si="20"/>
        <v>0</v>
      </c>
      <c r="FT46" s="15">
        <f>IF(คุณลักษณะ!AF46&gt;1,2,IF(คุณลักษณะ!AF46=1,1,0))</f>
        <v>0</v>
      </c>
      <c r="FU46" s="15">
        <f>IF(คุณลักษณะ!AG46&gt;1,2,IF(คุณลักษณะ!AG46=1,1,0))</f>
        <v>0</v>
      </c>
      <c r="FV46" s="83">
        <f t="shared" si="21"/>
        <v>0</v>
      </c>
      <c r="FW46" s="50"/>
      <c r="FX46" s="15">
        <f>IF(คุณลักษณะ!F46&gt;1,2,IF(คุณลักษณะ!F46=1,1,0))</f>
        <v>0</v>
      </c>
      <c r="FY46" s="15">
        <f>IF(คุณลักษณะ!I46&gt;1,2,IF(คุณลักษณะ!I46=1,1,0))</f>
        <v>0</v>
      </c>
      <c r="FZ46" s="15">
        <f>IF(คุณลักษณะ!N46&gt;1,2,IF(คุณลักษณะ!N46=1,1,0))</f>
        <v>0</v>
      </c>
      <c r="GA46" s="15">
        <f>IF(คุณลักษณะ!Q46&gt;1,2,IF(คุณลักษณะ!Q46=1,1,0))</f>
        <v>0</v>
      </c>
      <c r="GB46" s="15">
        <f>IF(คุณลักษณะ!U46&gt;1,2,IF(คุณลักษณะ!U46=1,1,0))</f>
        <v>0</v>
      </c>
      <c r="GC46" s="15">
        <f>IF(คุณลักษณะ!X46&gt;1,2,IF(คุณลักษณะ!X46=1,1,0))</f>
        <v>0</v>
      </c>
      <c r="GD46" s="15">
        <f>IF(คุณลักษณะ!AE46&gt;1,2,IF(คุณลักษณะ!AE46=1,1,0))</f>
        <v>0</v>
      </c>
      <c r="GE46" s="15">
        <f>IF(คุณลักษณะ!AH46&gt;1,2,IF(คุณลักษณะ!AH46=1,1,0))</f>
        <v>0</v>
      </c>
      <c r="GF46" s="87">
        <f t="shared" si="22"/>
        <v>0</v>
      </c>
      <c r="GG46" s="85">
        <f>IF(คุณลักษณะ!F46=0,0,IF(คุณลักษณะ!I46=0,0,IF(คุณลักษณะ!N46=0,0,IF(คุณลักษณะ!Q46=0,0,IF(คุณลักษณะ!U46=0,0,IF(คุณลักษณะ!X46=0,0,IF(คุณลักษณะ!AE46=0,0,IF(คุณลักษณะ!AH46=0,0,GF46))))))))</f>
        <v>0</v>
      </c>
      <c r="GI46" s="2">
        <v>41</v>
      </c>
      <c r="GJ46" s="21">
        <f>IF(เวลาเรียน!C46="",0,1)</f>
        <v>0</v>
      </c>
      <c r="GK46" s="446">
        <f>IF(ผลการเรียน!$BC45=$GK$5,1,0)</f>
        <v>0</v>
      </c>
      <c r="GL46" s="446">
        <f>IF(ผลการเรียน!$BC45=$GL$5,1,0)</f>
        <v>0</v>
      </c>
      <c r="GM46" s="446">
        <f>IF(ผลการเรียน!$BC45=$GM$5,1,0)</f>
        <v>0</v>
      </c>
      <c r="GN46" s="446">
        <f>IF(ผลการเรียน!$BC45=$GN$5,1,0)</f>
        <v>0</v>
      </c>
      <c r="GO46" s="446">
        <f>IF(ผลการเรียน!$BC45=$GO$5,1,0)</f>
        <v>0</v>
      </c>
      <c r="GP46" s="446">
        <f>IF(ผลการเรียน!$BC45=$GP$5,1,0)</f>
        <v>0</v>
      </c>
      <c r="GQ46" s="446">
        <f>IF(ผลการเรียน!$BC45=$GQ$5,1,0)</f>
        <v>0</v>
      </c>
      <c r="GR46" s="446">
        <f>IF(ผลการเรียน!$BC45=$GR$5,1,0)</f>
        <v>0</v>
      </c>
      <c r="GS46" s="446">
        <f>IF(ผลการเรียน!$BC45=$GS$5,1,0)</f>
        <v>0</v>
      </c>
      <c r="GT46" s="446">
        <f>IF(ผลการเรียน!$BC45=$GT$5,1,0)</f>
        <v>0</v>
      </c>
      <c r="GU46" s="446">
        <f ca="1">IF(ผลการเรียน!$BS45=ลับ!$GU$5,1,0)</f>
        <v>0</v>
      </c>
      <c r="GV46" s="446">
        <f ca="1">IF(ผลการเรียน!$BS45=ลับ!$GV$5,1,0)</f>
        <v>0</v>
      </c>
      <c r="GW46" s="446">
        <f ca="1">IF(ผลการเรียน!$BS45=ลับ!$GW$5,1,0)</f>
        <v>0</v>
      </c>
      <c r="GX46" s="446">
        <f ca="1">IF(ผลการเรียน!$BS45=ลับ!$GX$5,1,0)</f>
        <v>0</v>
      </c>
      <c r="GY46" s="446">
        <f ca="1">IF(ผลการเรียน!$BJ45=ลับ!$GY$5,1,0)</f>
        <v>0</v>
      </c>
      <c r="GZ46" s="446">
        <f ca="1">IF(ผลการเรียน!$BJ45=ลับ!$GZ$5,1,0)</f>
        <v>0</v>
      </c>
      <c r="HA46" s="446">
        <f ca="1">IF(ผลการเรียน!$BJ45=ลับ!$HA$5,1,0)</f>
        <v>0</v>
      </c>
      <c r="HB46" s="446">
        <f ca="1">IF(ผลการเรียน!$BJ45=ลับ!$HB$5,1,0)</f>
        <v>0</v>
      </c>
      <c r="HC46" s="21">
        <f>IF(สรุปคะแนน!$Q46=3,1,0)</f>
        <v>0</v>
      </c>
      <c r="HD46" s="21">
        <f>IF(สรุปคะแนน!$Q46=2,1,0)</f>
        <v>0</v>
      </c>
      <c r="HE46" s="21">
        <f>IF(สรุปคะแนน!$Q46=1,1,0)</f>
        <v>0</v>
      </c>
      <c r="HF46" s="21">
        <f>IF(สรุปคะแนน!$Q46=0,1,0)</f>
        <v>1</v>
      </c>
      <c r="HG46" s="50"/>
      <c r="HH46" s="50"/>
      <c r="HI46" s="50"/>
      <c r="HJ46" s="50"/>
      <c r="HK46" s="50"/>
      <c r="HL46" s="50"/>
      <c r="HM46" s="50"/>
      <c r="HN46" s="50"/>
    </row>
    <row r="47" spans="1:222" ht="21">
      <c r="A47" s="28">
        <v>42</v>
      </c>
      <c r="B47" s="63">
        <f>IF(ลับ!B$3=0,0,IF(เวลาเรียน!G47="/",ลับ!B$3,0))</f>
        <v>0</v>
      </c>
      <c r="C47" s="63">
        <f>IF(ลับ!C$3=0,0,IF(เวลาเรียน!H47="/",ลับ!C$3,0))</f>
        <v>0</v>
      </c>
      <c r="D47" s="63">
        <f>IF(ลับ!D$3=0,0,IF(เวลาเรียน!I47="/",ลับ!D$3,0))</f>
        <v>0</v>
      </c>
      <c r="E47" s="63">
        <f>IF(ลับ!E$3=0,0,IF(เวลาเรียน!J47="/",ลับ!E$3,0))</f>
        <v>0</v>
      </c>
      <c r="F47" s="63">
        <f>IF(ลับ!F$3=0,0,IF(เวลาเรียน!K47="/",ลับ!F$3,0))</f>
        <v>0</v>
      </c>
      <c r="G47" s="63">
        <f>IF(ลับ!G$3=0,0,IF(เวลาเรียน!L47="/",ลับ!G$3,0))</f>
        <v>0</v>
      </c>
      <c r="H47" s="63">
        <f>IF(ลับ!H$3=0,0,IF(เวลาเรียน!M47="/",ลับ!H$3,0))</f>
        <v>0</v>
      </c>
      <c r="I47" s="63">
        <f>IF(ลับ!I$3=0,0,IF(เวลาเรียน!N47="/",ลับ!I$3,0))</f>
        <v>0</v>
      </c>
      <c r="J47" s="63">
        <f>IF(ลับ!J$3=0,0,IF(เวลาเรียน!O47="/",ลับ!J$3,0))</f>
        <v>0</v>
      </c>
      <c r="K47" s="63">
        <f>IF(ลับ!K$3=0,0,IF(เวลาเรียน!P47="/",ลับ!K$3,0))</f>
        <v>0</v>
      </c>
      <c r="L47" s="63">
        <f>IF(ลับ!L$3=0,0,IF(เวลาเรียน!Q47="/",ลับ!L$3,0))</f>
        <v>0</v>
      </c>
      <c r="M47" s="63">
        <f>IF(ลับ!M$3=0,0,IF(เวลาเรียน!R47="/",ลับ!M$3,0))</f>
        <v>0</v>
      </c>
      <c r="N47" s="63">
        <f>IF(ลับ!N$3=0,0,IF(เวลาเรียน!S47="/",ลับ!N$3,0))</f>
        <v>0</v>
      </c>
      <c r="O47" s="63">
        <f>IF(ลับ!O$3=0,0,IF(เวลาเรียน!T47="/",ลับ!O$3,0))</f>
        <v>0</v>
      </c>
      <c r="P47" s="63">
        <f>IF(ลับ!P$3=0,0,IF(เวลาเรียน!U47="/",ลับ!P$3,0))</f>
        <v>0</v>
      </c>
      <c r="Q47" s="63">
        <f>IF(ลับ!Q$3=0,0,IF(เวลาเรียน!V47="/",ลับ!Q$3,0))</f>
        <v>0</v>
      </c>
      <c r="R47" s="63">
        <f>IF(ลับ!R$3=0,0,IF(เวลาเรียน!W47="/",ลับ!R$3,0))</f>
        <v>0</v>
      </c>
      <c r="S47" s="63">
        <f>IF(ลับ!S$3=0,0,IF(เวลาเรียน!X47="/",ลับ!S$3,0))</f>
        <v>0</v>
      </c>
      <c r="T47" s="63">
        <f>IF(ลับ!T$3=0,0,IF(เวลาเรียน!Y47="/",ลับ!T$3,0))</f>
        <v>0</v>
      </c>
      <c r="U47" s="63">
        <f>IF(ลับ!U$3=0,0,IF(เวลาเรียน!Z47="/",ลับ!U$3,0))</f>
        <v>0</v>
      </c>
      <c r="V47" s="63">
        <f>IF(ลับ!V$3=0,0,IF(เวลาเรียน!AA47="/",ลับ!V$3,0))</f>
        <v>0</v>
      </c>
      <c r="W47" s="63">
        <f>IF(ลับ!W$3=0,0,IF(เวลาเรียน!AB47="/",ลับ!W$3,0))</f>
        <v>0</v>
      </c>
      <c r="X47" s="63">
        <f>IF(ลับ!X$3=0,0,IF(เวลาเรียน!AC47="/",ลับ!X$3,0))</f>
        <v>0</v>
      </c>
      <c r="Y47" s="63">
        <f>IF(ลับ!Y$3=0,0,IF(เวลาเรียน!AD47="/",ลับ!Y$3,0))</f>
        <v>0</v>
      </c>
      <c r="Z47" s="724">
        <f>IF(ลับ!Z$3=0,0,IF(เวลาเรียน!AE47="/",ลับ!Z$3,0))</f>
        <v>0</v>
      </c>
      <c r="AA47" s="63">
        <f>IF(ลับ!AA$3=0,0,IF(เวลาเรียน!AH47="/",ลับ!AA$3,0))</f>
        <v>0</v>
      </c>
      <c r="AB47" s="63">
        <f>IF(ลับ!AB$3=0,0,IF(เวลาเรียน!AI47="/",ลับ!AB$3,0))</f>
        <v>0</v>
      </c>
      <c r="AC47" s="63">
        <f>IF(ลับ!AC$3=0,0,IF(เวลาเรียน!AJ47="/",ลับ!AC$3,0))</f>
        <v>0</v>
      </c>
      <c r="AD47" s="63">
        <f>IF(ลับ!AD$3=0,0,IF(เวลาเรียน!AK47="/",ลับ!AD$3,0))</f>
        <v>0</v>
      </c>
      <c r="AE47" s="63">
        <f>IF(ลับ!AE$3=0,0,IF(เวลาเรียน!AL47="/",ลับ!AE$3,0))</f>
        <v>0</v>
      </c>
      <c r="AF47" s="63">
        <f>IF(ลับ!AF$3=0,0,IF(เวลาเรียน!AM47="/",ลับ!AF$3,0))</f>
        <v>0</v>
      </c>
      <c r="AG47" s="63">
        <f>IF(ลับ!AG$3=0,0,IF(เวลาเรียน!AN47="/",ลับ!AG$3,0))</f>
        <v>0</v>
      </c>
      <c r="AH47" s="63">
        <f>IF(ลับ!AH$3=0,0,IF(เวลาเรียน!AO47="/",ลับ!AH$3,0))</f>
        <v>0</v>
      </c>
      <c r="AI47" s="63">
        <f>IF(ลับ!AI$3=0,0,IF(เวลาเรียน!AP47="/",ลับ!AI$3,0))</f>
        <v>0</v>
      </c>
      <c r="AJ47" s="63">
        <f>IF(ลับ!AJ$3=0,0,IF(เวลาเรียน!AQ47="/",ลับ!AJ$3,0))</f>
        <v>0</v>
      </c>
      <c r="AK47" s="63">
        <f>IF(ลับ!AK$3=0,0,IF(เวลาเรียน!AR47="/",ลับ!AK$3,0))</f>
        <v>0</v>
      </c>
      <c r="AL47" s="63">
        <f>IF(ลับ!AL$3=0,0,IF(เวลาเรียน!AS47="/",ลับ!AL$3,0))</f>
        <v>0</v>
      </c>
      <c r="AM47" s="63">
        <f>IF(ลับ!AM$3=0,0,IF(เวลาเรียน!AT47="/",ลับ!AM$3,0))</f>
        <v>0</v>
      </c>
      <c r="AN47" s="63">
        <f>IF(ลับ!AN$3=0,0,IF(เวลาเรียน!AU47="/",ลับ!AN$3,0))</f>
        <v>0</v>
      </c>
      <c r="AO47" s="63">
        <f>IF(ลับ!AO$3=0,0,IF(เวลาเรียน!AV47="/",ลับ!AO$3,0))</f>
        <v>0</v>
      </c>
      <c r="AP47" s="63">
        <f>IF(ลับ!AP$3=0,0,IF(เวลาเรียน!AW47="/",ลับ!AP$3,0))</f>
        <v>0</v>
      </c>
      <c r="AQ47" s="63">
        <f>IF(ลับ!AQ$3=0,0,IF(เวลาเรียน!AX47="/",ลับ!AQ$3,0))</f>
        <v>0</v>
      </c>
      <c r="AR47" s="63">
        <f>IF(ลับ!AR$3=0,0,IF(เวลาเรียน!AY47="/",ลับ!AR$3,0))</f>
        <v>0</v>
      </c>
      <c r="AS47" s="63">
        <f>IF(ลับ!AS$3=0,0,IF(เวลาเรียน!AZ47="/",ลับ!AS$3,0))</f>
        <v>0</v>
      </c>
      <c r="AT47" s="63">
        <f>IF(ลับ!AT$3=0,0,IF(เวลาเรียน!BA47="/",ลับ!AT$3,0))</f>
        <v>0</v>
      </c>
      <c r="AU47" s="63">
        <f>IF(ลับ!AU$3=0,0,IF(เวลาเรียน!BB47="/",ลับ!AU$3,0))</f>
        <v>0</v>
      </c>
      <c r="AV47" s="63">
        <f>IF(ลับ!AV$3=0,0,IF(เวลาเรียน!BC47="/",ลับ!AV$3,0))</f>
        <v>0</v>
      </c>
      <c r="AW47" s="63">
        <f>IF(ลับ!AW$3=0,0,IF(เวลาเรียน!BD47="/",ลับ!AW$3,0))</f>
        <v>0</v>
      </c>
      <c r="AX47" s="63">
        <f>IF(ลับ!AX$3=0,0,IF(เวลาเรียน!BE47="/",ลับ!AX$3,0))</f>
        <v>0</v>
      </c>
      <c r="AY47" s="63">
        <f>IF(ลับ!AY$3=0,0,IF(เวลาเรียน!BF47="/",ลับ!AY$3,0))</f>
        <v>0</v>
      </c>
      <c r="AZ47" s="63">
        <f>IF(ลับ!AZ$3=0,0,IF(เวลาเรียน!BG47="/",ลับ!AZ$3,0))</f>
        <v>0</v>
      </c>
      <c r="BA47" s="63">
        <f>IF(ลับ!BA$3=0,0,IF(เวลาเรียน!BH47="/",ลับ!BA$3,0))</f>
        <v>0</v>
      </c>
      <c r="BB47" s="63">
        <f>IF(ลับ!BB$3=0,0,IF(เวลาเรียน!BI47="/",ลับ!BB$3,0))</f>
        <v>0</v>
      </c>
      <c r="BC47" s="63">
        <f>IF(ลับ!BC$3=0,0,IF(เวลาเรียน!BJ47="/",ลับ!BC$3,0))</f>
        <v>0</v>
      </c>
      <c r="BD47" s="63">
        <f>IF(ลับ!BD$3=0,0,IF(เวลาเรียน!BK47="/",ลับ!BD$3,0))</f>
        <v>0</v>
      </c>
      <c r="BE47" s="63">
        <f>IF(ลับ!BE$3=0,0,IF(เวลาเรียน!BL47="/",ลับ!BE$3,0))</f>
        <v>0</v>
      </c>
      <c r="BF47" s="63">
        <f>IF(ลับ!BF$3=0,0,IF(เวลาเรียน!BM47="/",ลับ!BF$3,0))</f>
        <v>0</v>
      </c>
      <c r="BG47" s="63">
        <f>IF(ลับ!BG$3=0,0,IF(เวลาเรียน!BN47="/",ลับ!BG$3,0))</f>
        <v>0</v>
      </c>
      <c r="BH47" s="63">
        <f>IF(ลับ!BH$3=0,0,IF(เวลาเรียน!BO47="/",ลับ!BH$3,0))</f>
        <v>0</v>
      </c>
      <c r="BI47" s="63">
        <f>IF(ลับ!BI$3=0,0,IF(เวลาเรียน!BP47="/",ลับ!BI$3,0))</f>
        <v>0</v>
      </c>
      <c r="BJ47" s="63">
        <f>IF(ลับ!BJ$3=0,0,IF(เวลาเรียน!BQ47="/",ลับ!BJ$3,0))</f>
        <v>0</v>
      </c>
      <c r="BK47" s="63">
        <f>IF(ลับ!BK$3=0,0,IF(เวลาเรียน!BR47="/",ลับ!BK$3,0))</f>
        <v>0</v>
      </c>
      <c r="BL47" s="63">
        <f>IF(ลับ!BL$3=0,0,IF(เวลาเรียน!BS47="/",ลับ!BL$3,0))</f>
        <v>0</v>
      </c>
      <c r="BM47" s="63">
        <f>IF(ลับ!BM$3=0,0,IF(เวลาเรียน!BT47="/",ลับ!BM$3,0))</f>
        <v>0</v>
      </c>
      <c r="BN47" s="63">
        <f>IF(ลับ!BN$3=0,0,IF(เวลาเรียน!BU47="/",ลับ!BN$3,0))</f>
        <v>0</v>
      </c>
      <c r="BO47" s="63">
        <f>IF(ลับ!BO$3=0,0,IF(เวลาเรียน!BV47="/",ลับ!BO$3,0))</f>
        <v>0</v>
      </c>
      <c r="BP47" s="63">
        <f>IF(ลับ!BP$3=0,0,IF(เวลาเรียน!BW47="/",ลับ!BP$3,0))</f>
        <v>0</v>
      </c>
      <c r="BQ47" s="63">
        <f>IF(ลับ!BQ$3=0,0,IF(เวลาเรียน!BX47="/",ลับ!BQ$3,0))</f>
        <v>0</v>
      </c>
      <c r="BR47" s="63">
        <f>IF(ลับ!BR$3=0,0,IF(เวลาเรียน!BY47="/",ลับ!BR$3,0))</f>
        <v>0</v>
      </c>
      <c r="BS47" s="724">
        <f>IF(ลับ!BS$3=0,0,IF(เวลาเรียน!BZ47="/",ลับ!BS$3,0))</f>
        <v>0</v>
      </c>
      <c r="BT47" s="63">
        <f>IF(ลับ!BT$3=0,0,IF(เวลาเรียน!CB47="/",ลับ!BT$3,0))</f>
        <v>0</v>
      </c>
      <c r="BU47" s="63">
        <f>IF(ลับ!BU$3=0,0,IF(เวลาเรียน!CC47="/",ลับ!BU$3,0))</f>
        <v>0</v>
      </c>
      <c r="BV47" s="63">
        <f>IF(ลับ!BV$3=0,0,IF(เวลาเรียน!CD47="/",ลับ!BV$3,0))</f>
        <v>0</v>
      </c>
      <c r="BW47" s="63">
        <f>IF(ลับ!BW$3=0,0,IF(เวลาเรียน!CE47="/",ลับ!BW$3,0))</f>
        <v>0</v>
      </c>
      <c r="BX47" s="63">
        <f>IF(ลับ!BX$3=0,0,IF(เวลาเรียน!CF47="/",ลับ!BX$3,0))</f>
        <v>0</v>
      </c>
      <c r="BY47" s="63">
        <f>IF(ลับ!BY$3=0,0,IF(เวลาเรียน!CG47="/",ลับ!BY$3,0))</f>
        <v>0</v>
      </c>
      <c r="BZ47" s="63">
        <f>IF(ลับ!BZ$3=0,0,IF(เวลาเรียน!CH47="/",ลับ!BZ$3,0))</f>
        <v>0</v>
      </c>
      <c r="CA47" s="63">
        <f>IF(ลับ!CA$3=0,0,IF(เวลาเรียน!CI47="/",ลับ!CA$3,0))</f>
        <v>0</v>
      </c>
      <c r="CB47" s="63">
        <f>IF(ลับ!CB$3=0,0,IF(เวลาเรียน!CJ47="/",ลับ!CB$3,0))</f>
        <v>0</v>
      </c>
      <c r="CC47" s="63">
        <f>IF(ลับ!CC$3=0,0,IF(เวลาเรียน!CK47="/",ลับ!CC$3,0))</f>
        <v>0</v>
      </c>
      <c r="CD47" s="63">
        <f>IF(ลับ!CD$3=0,0,IF(เวลาเรียน!CL47="/",ลับ!CD$3,0))</f>
        <v>0</v>
      </c>
      <c r="CE47" s="63">
        <f>IF(ลับ!CE$3=0,0,IF(เวลาเรียน!CM47="/",ลับ!CE$3,0))</f>
        <v>0</v>
      </c>
      <c r="CF47" s="63">
        <f>IF(ลับ!CF$3=0,0,IF(เวลาเรียน!CN47="/",ลับ!CF$3,0))</f>
        <v>0</v>
      </c>
      <c r="CG47" s="63">
        <f>IF(ลับ!CG$3=0,0,IF(เวลาเรียน!CO47="/",ลับ!CG$3,0))</f>
        <v>0</v>
      </c>
      <c r="CH47" s="63">
        <f>IF(ลับ!CH$3=0,0,IF(เวลาเรียน!CP47="/",ลับ!CH$3,0))</f>
        <v>0</v>
      </c>
      <c r="CI47" s="63">
        <f>IF(ลับ!CI$3=0,0,IF(เวลาเรียน!CQ47="/",ลับ!CI$3,0))</f>
        <v>0</v>
      </c>
      <c r="CJ47" s="63">
        <f>IF(ลับ!CJ$3=0,0,IF(เวลาเรียน!CR47="/",ลับ!CJ$3,0))</f>
        <v>0</v>
      </c>
      <c r="CK47" s="63">
        <f>IF(ลับ!CK$3=0,0,IF(เวลาเรียน!CS47="/",ลับ!CK$3,0))</f>
        <v>0</v>
      </c>
      <c r="CL47" s="63">
        <f>IF(ลับ!CL$3=0,0,IF(เวลาเรียน!CT47="/",ลับ!CL$3,0))</f>
        <v>0</v>
      </c>
      <c r="CM47" s="63">
        <f>IF(ลับ!CM$3=0,0,IF(เวลาเรียน!CU47="/",ลับ!CM$3,0))</f>
        <v>0</v>
      </c>
      <c r="CN47" s="63">
        <f>IF(ลับ!CN$3=0,0,IF(เวลาเรียน!CV47="/",ลับ!CN$3,0))</f>
        <v>0</v>
      </c>
      <c r="CO47" s="63">
        <f>IF(ลับ!CO$3=0,0,IF(เวลาเรียน!CW47="/",ลับ!CO$3,0))</f>
        <v>0</v>
      </c>
      <c r="CP47" s="63">
        <f>IF(ลับ!CP$3=0,0,IF(เวลาเรียน!CX47="/",ลับ!CP$3,0))</f>
        <v>0</v>
      </c>
      <c r="CQ47" s="63">
        <f>IF(ลับ!CQ$3=0,0,IF(เวลาเรียน!CY47="/",ลับ!CQ$3,0))</f>
        <v>0</v>
      </c>
      <c r="CR47" s="63">
        <f>IF(ลับ!CR$3=0,0,IF(เวลาเรียน!CZ47="/",ลับ!CR$3,0))</f>
        <v>0</v>
      </c>
      <c r="CS47" s="63">
        <f>IF(ลับ!CS$3=0,0,IF(เวลาเรียน!DA47="/",ลับ!CS$3,0))</f>
        <v>0</v>
      </c>
      <c r="CT47" s="63">
        <f>IF(ลับ!CT$3=0,0,IF(เวลาเรียน!DB47="/",ลับ!CT$3,0))</f>
        <v>0</v>
      </c>
      <c r="CU47" s="63">
        <f>IF(ลับ!CU$3=0,0,IF(เวลาเรียน!DC47="/",ลับ!CU$3,0))</f>
        <v>0</v>
      </c>
      <c r="CV47" s="63">
        <f>IF(ลับ!CV$3=0,0,IF(เวลาเรียน!DD47="/",ลับ!CV$3,0))</f>
        <v>0</v>
      </c>
      <c r="CW47" s="64">
        <f>IF(ลับ!CW$3=0,0,IF(เวลาเรียน!DE47="/",ลับ!CW$3,0))</f>
        <v>0</v>
      </c>
      <c r="CX47" s="84">
        <f t="shared" si="11"/>
        <v>0</v>
      </c>
      <c r="CZ47" s="15">
        <v>42</v>
      </c>
      <c r="DA47" s="15">
        <f>IF(ตัวชี้วัด!C47="ร",ตัวชี้วัด!C47,IF(ตัวชี้วัด!F47="ร",ตัวชี้วัด!F47,IF(ตัวชี้วัด!I47="ร",ตัวชี้วัด!I47,IF(ตัวชี้วัด!L47="ร",ตัวชี้วัด!L47,IF(ตัวชี้วัด!O47="ร",ตัวชี้วัด!O47,IF(ตัวชี้วัด!S47="ร",ตัวชี้วัด!S47,IF(ตัวชี้วัด!V47="ร",ตัวชี้วัด!V47,SUM(ตัวชี้วัด!C47,ตัวชี้วัด!F47,ตัวชี้วัด!I47,ตัวชี้วัด!L47,ตัวชี้วัด!O47,ตัวชี้วัด!S47,ตัวชี้วัด!V47))))))))</f>
        <v>0</v>
      </c>
      <c r="DB47" s="15">
        <f>IF(ตัวชี้วัด!Y47="ร",ตัวชี้วัด!Y47,IF(ตัวชี้วัด!AB47="ร",ตัวชี้วัด!AB47,IF(ตัวชี้วัด!AE47="ร",ตัวชี้วัด!AE47,IF(ตัวชี้วัด!AK47="ร",ตัวชี้วัด!AK47,IF(ตัวชี้วัด!AN47="ร",ตัวชี้วัด!AN47,IF(ตัวชี้วัด!AQ47="ร",ตัวชี้วัด!AQ47,IF(ตัวชี้วัด!AT47="ร",ตัวชี้วัด!AT47,SUM(ตัวชี้วัด!Y47,ตัวชี้วัด!AB47,ตัวชี้วัด!AE47,ตัวชี้วัด!AK47,ตัวชี้วัด!AN47,ตัวชี้วัด!AQ47,ตัวชี้วัด!AT47))))))))</f>
        <v>0</v>
      </c>
      <c r="DC47" s="15">
        <f>IF(ตัวชี้วัด!AW47="ร",ตัวชี้วัด!AW47,IF(ตัวชี้วัด!BA47="ร",ตัวชี้วัด!BA47,IF(ตัวชี้วัด!BD47="ร",ตัวชี้วัด!BD47,IF(ตัวชี้วัด!BG47="ร",ตัวชี้วัด!BG47,IF(ตัวชี้วัด!BJ47="ร",ตัวชี้วัด!BJ47,IF(ตัวชี้วัด!BM47="ร",ตัวชี้วัด!BM47,IF(ตัวชี้วัด!BS47="ร",ตัวชี้วัด!BS47,SUM(ตัวชี้วัด!AW47,ตัวชี้วัด!BA47,ตัวชี้วัด!BD47,ตัวชี้วัด!BG47,ตัวชี้วัด!BJ47,ตัวชี้วัด!BM47,ตัวชี้วัด!BS47))))))))</f>
        <v>0</v>
      </c>
      <c r="DD47" s="15">
        <f>IF(ตัวชี้วัด!BV47="ร",ตัวชี้วัด!BV47,IF(ตัวชี้วัด!BY47="ร",ตัวชี้วัด!BY47,IF(ตัวชี้วัด!CB47="ร",ตัวชี้วัด!CB47,IF(ตัวชี้วัด!CE47="ร",ตัวชี้วัด!CE47,IF(ตัวชี้วัด!CI47="ร",ตัวชี้วัด!CI47,IF(ตัวชี้วัด!CL47="ร",ตัวชี้วัด!CL47,IF(ตัวชี้วัด!CO47="ร",ตัวชี้วัด!CO47,SUM(ตัวชี้วัด!BV47,ตัวชี้วัด!BY47,ตัวชี้วัด!CB47,ตัวชี้วัด!CE47,ตัวชี้วัด!CI47,ตัวชี้วัด!CL47,ตัวชี้วัด!CO47))))))))</f>
        <v>0</v>
      </c>
      <c r="DE47" s="15">
        <f>IF(ตัวชี้วัด!CR47="ร",ตัวชี้วัด!CR47,IF(ตัวชี้วัด!CU47="ร",ตัวชี้วัด!CU47,IF(ตัวชี้วัด!DA47="ร",ตัวชี้วัด!DA47,IF(ตัวชี้วัด!DD47="ร",ตัวชี้วัด!DD47,IF(ตัวชี้วัด!DG47="ร",ตัวชี้วัด!DG47,IF(ตัวชี้วัด!DJ47="ร",ตัวชี้วัด!DJ47,IF(ตัวชี้วัด!DM47="ร",ตัวชี้วัด!DM47,SUM(ตัวชี้วัด!CR47,ตัวชี้วัด!CU47,ตัวชี้วัด!DA47,ตัวชี้วัด!DD47,ตัวชี้วัด!DG47,ตัวชี้วัด!DJ47,ตัวชี้วัด!DM47))))))))</f>
        <v>0</v>
      </c>
      <c r="DF47" s="15">
        <f>IF(ตัวชี้วัด!DQ47="ร",ตัวชี้วัด!DQ47,IF(ตัวชี้วัด!DT47="ร",ตัวชี้วัด!DT47,IF(ตัวชี้วัด!DW47="ร",ตัวชี้วัด!DW47,IF(ตัวชี้วัด!DZ47="ร",ตัวชี้วัด!DZ47,SUM(ตัวชี้วัด!DQ47,ตัวชี้วัด!DT47,ตัวชี้วัด!DW47,ตัวชี้วัด!DZ47)))))</f>
        <v>0</v>
      </c>
      <c r="DG47" s="83">
        <f t="shared" si="12"/>
        <v>0</v>
      </c>
      <c r="DH47" s="50"/>
      <c r="DI47" s="15">
        <f>IF(ตัวชี้วัด!D47="/",1,0)</f>
        <v>0</v>
      </c>
      <c r="DJ47" s="15">
        <f>IF(ตัวชี้วัด!G47="/",1,0)</f>
        <v>0</v>
      </c>
      <c r="DK47" s="15">
        <f>IF(ตัวชี้วัด!J47="/",1,0)</f>
        <v>0</v>
      </c>
      <c r="DL47" s="15">
        <f>IF(ตัวชี้วัด!M47="/",1,0)</f>
        <v>0</v>
      </c>
      <c r="DM47" s="15">
        <f>IF(ตัวชี้วัด!P47="/",1,0)</f>
        <v>0</v>
      </c>
      <c r="DN47" s="15">
        <f>IF(ตัวชี้วัด!T47="/",1,0)</f>
        <v>0</v>
      </c>
      <c r="DO47" s="15">
        <f>IF(ตัวชี้วัด!W47="/",1,0)</f>
        <v>0</v>
      </c>
      <c r="DP47" s="15">
        <f>IF(ตัวชี้วัด!Z47="/",1,0)</f>
        <v>0</v>
      </c>
      <c r="DQ47" s="15">
        <f>IF(ตัวชี้วัด!AC47="/",1,0)</f>
        <v>0</v>
      </c>
      <c r="DR47" s="15">
        <f>IF(ตัวชี้วัด!AF47="/",1,0)</f>
        <v>0</v>
      </c>
      <c r="DS47" s="15">
        <f>IF(ตัวชี้วัด!AL47="/",1,0)</f>
        <v>0</v>
      </c>
      <c r="DT47" s="15">
        <f>IF(ตัวชี้วัด!AO47="/",1,0)</f>
        <v>0</v>
      </c>
      <c r="DU47" s="15">
        <f>IF(ตัวชี้วัด!AR47="/",1,0)</f>
        <v>0</v>
      </c>
      <c r="DV47" s="15">
        <f>IF(ตัวชี้วัด!AU47="/",1,0)</f>
        <v>0</v>
      </c>
      <c r="DW47" s="15">
        <f>IF(ตัวชี้วัด!AX47="/",1,0)</f>
        <v>0</v>
      </c>
      <c r="DX47" s="15">
        <f>IF(ตัวชี้วัด!BB47="/",1,0)</f>
        <v>0</v>
      </c>
      <c r="DY47" s="15">
        <f>IF(ตัวชี้วัด!BE47="/",1,0)</f>
        <v>0</v>
      </c>
      <c r="DZ47" s="15">
        <f>IF(ตัวชี้วัด!BH47="/",1,0)</f>
        <v>0</v>
      </c>
      <c r="EA47" s="15">
        <f>IF(ตัวชี้วัด!BK47="/",1,0)</f>
        <v>0</v>
      </c>
      <c r="EB47" s="15">
        <f>IF(ตัวชี้วัด!BN47="/",1,0)</f>
        <v>0</v>
      </c>
      <c r="EC47" s="15">
        <f>IF(ตัวชี้วัด!BT47="/",1,0)</f>
        <v>0</v>
      </c>
      <c r="ED47" s="15">
        <f>IF(ตัวชี้วัด!BW47="/",1,0)</f>
        <v>0</v>
      </c>
      <c r="EE47" s="15">
        <f>IF(ตัวชี้วัด!BZ47="/",1,0)</f>
        <v>0</v>
      </c>
      <c r="EF47" s="15">
        <f>IF(ตัวชี้วัด!CC47="/",1,0)</f>
        <v>0</v>
      </c>
      <c r="EG47" s="15">
        <f>IF(ตัวชี้วัด!CF47="/",1,0)</f>
        <v>0</v>
      </c>
      <c r="EH47" s="15">
        <f>IF(ตัวชี้วัด!CJ47="/",1,0)</f>
        <v>0</v>
      </c>
      <c r="EI47" s="15">
        <f>IF(ตัวชี้วัด!CM47="/",1,0)</f>
        <v>0</v>
      </c>
      <c r="EJ47" s="15">
        <f>IF(ตัวชี้วัด!CP47="/",1,0)</f>
        <v>0</v>
      </c>
      <c r="EK47" s="15">
        <f>IF(ตัวชี้วัด!CS47="/",1,0)</f>
        <v>0</v>
      </c>
      <c r="EL47" s="15">
        <f>IF(ตัวชี้วัด!CV47="/",1,0)</f>
        <v>0</v>
      </c>
      <c r="EM47" s="15">
        <f>IF(ตัวชี้วัด!DB47="/",1,0)</f>
        <v>0</v>
      </c>
      <c r="EN47" s="15">
        <f>IF(ตัวชี้วัด!DE47="/",1,0)</f>
        <v>0</v>
      </c>
      <c r="EO47" s="15">
        <f>IF(ตัวชี้วัด!DH47="/",1,0)</f>
        <v>0</v>
      </c>
      <c r="EP47" s="15">
        <f>IF(ตัวชี้วัด!DK47="/",1,0)</f>
        <v>0</v>
      </c>
      <c r="EQ47" s="15">
        <f>IF(ตัวชี้วัด!DN47="/",1,0)</f>
        <v>0</v>
      </c>
      <c r="ER47" s="15">
        <f>IF(ตัวชี้วัด!DR47="/",1,0)</f>
        <v>0</v>
      </c>
      <c r="ES47" s="15">
        <f>IF(ตัวชี้วัด!DU47="/",1,0)</f>
        <v>0</v>
      </c>
      <c r="ET47" s="15">
        <f>IF(ตัวชี้วัด!DX47="/",1,0)</f>
        <v>0</v>
      </c>
      <c r="EU47" s="15">
        <f>IF(ตัวชี้วัด!EA47="/",1,0)</f>
        <v>0</v>
      </c>
      <c r="EV47" s="83">
        <f t="shared" si="14"/>
        <v>0</v>
      </c>
      <c r="EX47" s="15">
        <v>42</v>
      </c>
      <c r="EY47" s="15">
        <f>IF(คุณลักษณะ!B47&gt;1,2,IF(คุณลักษณะ!B47=1,1,0))</f>
        <v>0</v>
      </c>
      <c r="EZ47" s="15">
        <f>IF(คุณลักษณะ!C47&gt;1,2,IF(คุณลักษณะ!C47=1,1,0))</f>
        <v>0</v>
      </c>
      <c r="FA47" s="15">
        <f>IF(คุณลักษณะ!D47&gt;1,2,IF(คุณลักษณะ!D47=1,1,0))</f>
        <v>0</v>
      </c>
      <c r="FB47" s="15">
        <f>IF(คุณลักษณะ!E47&gt;1,2,IF(คุณลักษณะ!E47=1,1,0))</f>
        <v>0</v>
      </c>
      <c r="FC47" s="83">
        <f t="shared" si="15"/>
        <v>0</v>
      </c>
      <c r="FD47" s="15">
        <f>IF(คุณลักษณะ!G47&gt;1,2,IF(คุณลักษณะ!G47=1,1,0))</f>
        <v>0</v>
      </c>
      <c r="FE47" s="15">
        <f>IF(คุณลักษณะ!H47&gt;1,2,IF(คุณลักษณะ!H47=1,1,0))</f>
        <v>0</v>
      </c>
      <c r="FF47" s="83">
        <f t="shared" si="16"/>
        <v>0</v>
      </c>
      <c r="FG47" s="15">
        <f>IF(คุณลักษณะ!O47&gt;1,2,IF(คุณลักษณะ!O47=1,1,0))</f>
        <v>0</v>
      </c>
      <c r="FH47" s="15">
        <f>IF(คุณลักษณะ!P47&gt;1,2,IF(คุณลักษณะ!P47=1,1,0))</f>
        <v>0</v>
      </c>
      <c r="FI47" s="83">
        <f t="shared" si="17"/>
        <v>0</v>
      </c>
      <c r="FJ47" s="15">
        <f>IF(คุณลักษณะ!S47&gt;1,2,IF(คุณลักษณะ!S47=1,1,0))</f>
        <v>0</v>
      </c>
      <c r="FK47" s="15">
        <f>IF(คุณลักษณะ!T47&gt;1,2,IF(คุณลักษณะ!T47=1,1,0))</f>
        <v>0</v>
      </c>
      <c r="FL47" s="83">
        <f t="shared" si="18"/>
        <v>0</v>
      </c>
      <c r="FM47" s="15">
        <f>IF(คุณลักษณะ!V47&gt;1,2,IF(คุณลักษณะ!V47=1,1,0))</f>
        <v>0</v>
      </c>
      <c r="FN47" s="15">
        <f>IF(คุณลักษณะ!W47&gt;1,2,IF(คุณลักษณะ!W47=1,1,0))</f>
        <v>0</v>
      </c>
      <c r="FO47" s="83">
        <f t="shared" si="19"/>
        <v>0</v>
      </c>
      <c r="FP47" s="15">
        <f>IF(คุณลักษณะ!Y47&gt;1,2,IF(คุณลักษณะ!Y47=1,1,0))</f>
        <v>0</v>
      </c>
      <c r="FQ47" s="15">
        <f>IF(คุณลักษณะ!AC47&gt;1,2,IF(คุณลักษณะ!AC47=1,1,0))</f>
        <v>0</v>
      </c>
      <c r="FR47" s="15">
        <f>IF(คุณลักษณะ!AD47&gt;1,2,IF(คุณลักษณะ!AD47=1,1,0))</f>
        <v>0</v>
      </c>
      <c r="FS47" s="83">
        <f t="shared" si="20"/>
        <v>0</v>
      </c>
      <c r="FT47" s="15">
        <f>IF(คุณลักษณะ!AF47&gt;1,2,IF(คุณลักษณะ!AF47=1,1,0))</f>
        <v>0</v>
      </c>
      <c r="FU47" s="15">
        <f>IF(คุณลักษณะ!AG47&gt;1,2,IF(คุณลักษณะ!AG47=1,1,0))</f>
        <v>0</v>
      </c>
      <c r="FV47" s="83">
        <f t="shared" si="21"/>
        <v>0</v>
      </c>
      <c r="FW47" s="50"/>
      <c r="FX47" s="15">
        <f>IF(คุณลักษณะ!F47&gt;1,2,IF(คุณลักษณะ!F47=1,1,0))</f>
        <v>0</v>
      </c>
      <c r="FY47" s="15">
        <f>IF(คุณลักษณะ!I47&gt;1,2,IF(คุณลักษณะ!I47=1,1,0))</f>
        <v>0</v>
      </c>
      <c r="FZ47" s="15">
        <f>IF(คุณลักษณะ!N47&gt;1,2,IF(คุณลักษณะ!N47=1,1,0))</f>
        <v>0</v>
      </c>
      <c r="GA47" s="15">
        <f>IF(คุณลักษณะ!Q47&gt;1,2,IF(คุณลักษณะ!Q47=1,1,0))</f>
        <v>0</v>
      </c>
      <c r="GB47" s="15">
        <f>IF(คุณลักษณะ!U47&gt;1,2,IF(คุณลักษณะ!U47=1,1,0))</f>
        <v>0</v>
      </c>
      <c r="GC47" s="15">
        <f>IF(คุณลักษณะ!X47&gt;1,2,IF(คุณลักษณะ!X47=1,1,0))</f>
        <v>0</v>
      </c>
      <c r="GD47" s="15">
        <f>IF(คุณลักษณะ!AE47&gt;1,2,IF(คุณลักษณะ!AE47=1,1,0))</f>
        <v>0</v>
      </c>
      <c r="GE47" s="15">
        <f>IF(คุณลักษณะ!AH47&gt;1,2,IF(คุณลักษณะ!AH47=1,1,0))</f>
        <v>0</v>
      </c>
      <c r="GF47" s="87">
        <f t="shared" si="22"/>
        <v>0</v>
      </c>
      <c r="GG47" s="85">
        <f>IF(คุณลักษณะ!F47=0,0,IF(คุณลักษณะ!I47=0,0,IF(คุณลักษณะ!N47=0,0,IF(คุณลักษณะ!Q47=0,0,IF(คุณลักษณะ!U47=0,0,IF(คุณลักษณะ!X47=0,0,IF(คุณลักษณะ!AE47=0,0,IF(คุณลักษณะ!AH47=0,0,GF47))))))))</f>
        <v>0</v>
      </c>
      <c r="GI47" s="2">
        <v>42</v>
      </c>
      <c r="GJ47" s="21">
        <f>IF(เวลาเรียน!C47="",0,1)</f>
        <v>0</v>
      </c>
      <c r="GK47" s="446">
        <f>IF(ผลการเรียน!$BC46=$GK$5,1,0)</f>
        <v>0</v>
      </c>
      <c r="GL47" s="446">
        <f>IF(ผลการเรียน!$BC46=$GL$5,1,0)</f>
        <v>0</v>
      </c>
      <c r="GM47" s="446">
        <f>IF(ผลการเรียน!$BC46=$GM$5,1,0)</f>
        <v>0</v>
      </c>
      <c r="GN47" s="446">
        <f>IF(ผลการเรียน!$BC46=$GN$5,1,0)</f>
        <v>0</v>
      </c>
      <c r="GO47" s="446">
        <f>IF(ผลการเรียน!$BC46=$GO$5,1,0)</f>
        <v>0</v>
      </c>
      <c r="GP47" s="446">
        <f>IF(ผลการเรียน!$BC46=$GP$5,1,0)</f>
        <v>0</v>
      </c>
      <c r="GQ47" s="446">
        <f>IF(ผลการเรียน!$BC46=$GQ$5,1,0)</f>
        <v>0</v>
      </c>
      <c r="GR47" s="446">
        <f>IF(ผลการเรียน!$BC46=$GR$5,1,0)</f>
        <v>0</v>
      </c>
      <c r="GS47" s="446">
        <f>IF(ผลการเรียน!$BC46=$GS$5,1,0)</f>
        <v>0</v>
      </c>
      <c r="GT47" s="446">
        <f>IF(ผลการเรียน!$BC46=$GT$5,1,0)</f>
        <v>0</v>
      </c>
      <c r="GU47" s="446">
        <f ca="1">IF(ผลการเรียน!$BS46=ลับ!$GU$5,1,0)</f>
        <v>0</v>
      </c>
      <c r="GV47" s="446">
        <f ca="1">IF(ผลการเรียน!$BS46=ลับ!$GV$5,1,0)</f>
        <v>0</v>
      </c>
      <c r="GW47" s="446">
        <f ca="1">IF(ผลการเรียน!$BS46=ลับ!$GW$5,1,0)</f>
        <v>0</v>
      </c>
      <c r="GX47" s="446">
        <f ca="1">IF(ผลการเรียน!$BS46=ลับ!$GX$5,1,0)</f>
        <v>0</v>
      </c>
      <c r="GY47" s="446">
        <f ca="1">IF(ผลการเรียน!$BJ46=ลับ!$GY$5,1,0)</f>
        <v>0</v>
      </c>
      <c r="GZ47" s="446">
        <f ca="1">IF(ผลการเรียน!$BJ46=ลับ!$GZ$5,1,0)</f>
        <v>0</v>
      </c>
      <c r="HA47" s="446">
        <f ca="1">IF(ผลการเรียน!$BJ46=ลับ!$HA$5,1,0)</f>
        <v>0</v>
      </c>
      <c r="HB47" s="446">
        <f ca="1">IF(ผลการเรียน!$BJ46=ลับ!$HB$5,1,0)</f>
        <v>0</v>
      </c>
      <c r="HC47" s="21">
        <f>IF(สรุปคะแนน!$Q47=3,1,0)</f>
        <v>0</v>
      </c>
      <c r="HD47" s="21">
        <f>IF(สรุปคะแนน!$Q47=2,1,0)</f>
        <v>0</v>
      </c>
      <c r="HE47" s="21">
        <f>IF(สรุปคะแนน!$Q47=1,1,0)</f>
        <v>0</v>
      </c>
      <c r="HF47" s="21">
        <f>IF(สรุปคะแนน!$Q47=0,1,0)</f>
        <v>1</v>
      </c>
      <c r="HG47" s="50"/>
      <c r="HH47" s="50"/>
      <c r="HI47" s="50"/>
      <c r="HJ47" s="50"/>
      <c r="HK47" s="50"/>
      <c r="HL47" s="50"/>
      <c r="HM47" s="50"/>
      <c r="HN47" s="50"/>
    </row>
    <row r="48" spans="1:222" ht="21">
      <c r="A48" s="28">
        <v>43</v>
      </c>
      <c r="B48" s="63">
        <f>IF(ลับ!B$3=0,0,IF(เวลาเรียน!G48="/",ลับ!B$3,0))</f>
        <v>0</v>
      </c>
      <c r="C48" s="63">
        <f>IF(ลับ!C$3=0,0,IF(เวลาเรียน!H48="/",ลับ!C$3,0))</f>
        <v>0</v>
      </c>
      <c r="D48" s="63">
        <f>IF(ลับ!D$3=0,0,IF(เวลาเรียน!I48="/",ลับ!D$3,0))</f>
        <v>0</v>
      </c>
      <c r="E48" s="63">
        <f>IF(ลับ!E$3=0,0,IF(เวลาเรียน!J48="/",ลับ!E$3,0))</f>
        <v>0</v>
      </c>
      <c r="F48" s="63">
        <f>IF(ลับ!F$3=0,0,IF(เวลาเรียน!K48="/",ลับ!F$3,0))</f>
        <v>0</v>
      </c>
      <c r="G48" s="63">
        <f>IF(ลับ!G$3=0,0,IF(เวลาเรียน!L48="/",ลับ!G$3,0))</f>
        <v>0</v>
      </c>
      <c r="H48" s="63">
        <f>IF(ลับ!H$3=0,0,IF(เวลาเรียน!M48="/",ลับ!H$3,0))</f>
        <v>0</v>
      </c>
      <c r="I48" s="63">
        <f>IF(ลับ!I$3=0,0,IF(เวลาเรียน!N48="/",ลับ!I$3,0))</f>
        <v>0</v>
      </c>
      <c r="J48" s="63">
        <f>IF(ลับ!J$3=0,0,IF(เวลาเรียน!O48="/",ลับ!J$3,0))</f>
        <v>0</v>
      </c>
      <c r="K48" s="63">
        <f>IF(ลับ!K$3=0,0,IF(เวลาเรียน!P48="/",ลับ!K$3,0))</f>
        <v>0</v>
      </c>
      <c r="L48" s="63">
        <f>IF(ลับ!L$3=0,0,IF(เวลาเรียน!Q48="/",ลับ!L$3,0))</f>
        <v>0</v>
      </c>
      <c r="M48" s="63">
        <f>IF(ลับ!M$3=0,0,IF(เวลาเรียน!R48="/",ลับ!M$3,0))</f>
        <v>0</v>
      </c>
      <c r="N48" s="63">
        <f>IF(ลับ!N$3=0,0,IF(เวลาเรียน!S48="/",ลับ!N$3,0))</f>
        <v>0</v>
      </c>
      <c r="O48" s="63">
        <f>IF(ลับ!O$3=0,0,IF(เวลาเรียน!T48="/",ลับ!O$3,0))</f>
        <v>0</v>
      </c>
      <c r="P48" s="63">
        <f>IF(ลับ!P$3=0,0,IF(เวลาเรียน!U48="/",ลับ!P$3,0))</f>
        <v>0</v>
      </c>
      <c r="Q48" s="63">
        <f>IF(ลับ!Q$3=0,0,IF(เวลาเรียน!V48="/",ลับ!Q$3,0))</f>
        <v>0</v>
      </c>
      <c r="R48" s="63">
        <f>IF(ลับ!R$3=0,0,IF(เวลาเรียน!W48="/",ลับ!R$3,0))</f>
        <v>0</v>
      </c>
      <c r="S48" s="63">
        <f>IF(ลับ!S$3=0,0,IF(เวลาเรียน!X48="/",ลับ!S$3,0))</f>
        <v>0</v>
      </c>
      <c r="T48" s="63">
        <f>IF(ลับ!T$3=0,0,IF(เวลาเรียน!Y48="/",ลับ!T$3,0))</f>
        <v>0</v>
      </c>
      <c r="U48" s="63">
        <f>IF(ลับ!U$3=0,0,IF(เวลาเรียน!Z48="/",ลับ!U$3,0))</f>
        <v>0</v>
      </c>
      <c r="V48" s="63">
        <f>IF(ลับ!V$3=0,0,IF(เวลาเรียน!AA48="/",ลับ!V$3,0))</f>
        <v>0</v>
      </c>
      <c r="W48" s="63">
        <f>IF(ลับ!W$3=0,0,IF(เวลาเรียน!AB48="/",ลับ!W$3,0))</f>
        <v>0</v>
      </c>
      <c r="X48" s="63">
        <f>IF(ลับ!X$3=0,0,IF(เวลาเรียน!AC48="/",ลับ!X$3,0))</f>
        <v>0</v>
      </c>
      <c r="Y48" s="63">
        <f>IF(ลับ!Y$3=0,0,IF(เวลาเรียน!AD48="/",ลับ!Y$3,0))</f>
        <v>0</v>
      </c>
      <c r="Z48" s="724">
        <f>IF(ลับ!Z$3=0,0,IF(เวลาเรียน!AE48="/",ลับ!Z$3,0))</f>
        <v>0</v>
      </c>
      <c r="AA48" s="63">
        <f>IF(ลับ!AA$3=0,0,IF(เวลาเรียน!AH48="/",ลับ!AA$3,0))</f>
        <v>0</v>
      </c>
      <c r="AB48" s="63">
        <f>IF(ลับ!AB$3=0,0,IF(เวลาเรียน!AI48="/",ลับ!AB$3,0))</f>
        <v>0</v>
      </c>
      <c r="AC48" s="63">
        <f>IF(ลับ!AC$3=0,0,IF(เวลาเรียน!AJ48="/",ลับ!AC$3,0))</f>
        <v>0</v>
      </c>
      <c r="AD48" s="63">
        <f>IF(ลับ!AD$3=0,0,IF(เวลาเรียน!AK48="/",ลับ!AD$3,0))</f>
        <v>0</v>
      </c>
      <c r="AE48" s="63">
        <f>IF(ลับ!AE$3=0,0,IF(เวลาเรียน!AL48="/",ลับ!AE$3,0))</f>
        <v>0</v>
      </c>
      <c r="AF48" s="63">
        <f>IF(ลับ!AF$3=0,0,IF(เวลาเรียน!AM48="/",ลับ!AF$3,0))</f>
        <v>0</v>
      </c>
      <c r="AG48" s="63">
        <f>IF(ลับ!AG$3=0,0,IF(เวลาเรียน!AN48="/",ลับ!AG$3,0))</f>
        <v>0</v>
      </c>
      <c r="AH48" s="63">
        <f>IF(ลับ!AH$3=0,0,IF(เวลาเรียน!AO48="/",ลับ!AH$3,0))</f>
        <v>0</v>
      </c>
      <c r="AI48" s="63">
        <f>IF(ลับ!AI$3=0,0,IF(เวลาเรียน!AP48="/",ลับ!AI$3,0))</f>
        <v>0</v>
      </c>
      <c r="AJ48" s="63">
        <f>IF(ลับ!AJ$3=0,0,IF(เวลาเรียน!AQ48="/",ลับ!AJ$3,0))</f>
        <v>0</v>
      </c>
      <c r="AK48" s="63">
        <f>IF(ลับ!AK$3=0,0,IF(เวลาเรียน!AR48="/",ลับ!AK$3,0))</f>
        <v>0</v>
      </c>
      <c r="AL48" s="63">
        <f>IF(ลับ!AL$3=0,0,IF(เวลาเรียน!AS48="/",ลับ!AL$3,0))</f>
        <v>0</v>
      </c>
      <c r="AM48" s="63">
        <f>IF(ลับ!AM$3=0,0,IF(เวลาเรียน!AT48="/",ลับ!AM$3,0))</f>
        <v>0</v>
      </c>
      <c r="AN48" s="63">
        <f>IF(ลับ!AN$3=0,0,IF(เวลาเรียน!AU48="/",ลับ!AN$3,0))</f>
        <v>0</v>
      </c>
      <c r="AO48" s="63">
        <f>IF(ลับ!AO$3=0,0,IF(เวลาเรียน!AV48="/",ลับ!AO$3,0))</f>
        <v>0</v>
      </c>
      <c r="AP48" s="63">
        <f>IF(ลับ!AP$3=0,0,IF(เวลาเรียน!AW48="/",ลับ!AP$3,0))</f>
        <v>0</v>
      </c>
      <c r="AQ48" s="63">
        <f>IF(ลับ!AQ$3=0,0,IF(เวลาเรียน!AX48="/",ลับ!AQ$3,0))</f>
        <v>0</v>
      </c>
      <c r="AR48" s="63">
        <f>IF(ลับ!AR$3=0,0,IF(เวลาเรียน!AY48="/",ลับ!AR$3,0))</f>
        <v>0</v>
      </c>
      <c r="AS48" s="63">
        <f>IF(ลับ!AS$3=0,0,IF(เวลาเรียน!AZ48="/",ลับ!AS$3,0))</f>
        <v>0</v>
      </c>
      <c r="AT48" s="63">
        <f>IF(ลับ!AT$3=0,0,IF(เวลาเรียน!BA48="/",ลับ!AT$3,0))</f>
        <v>0</v>
      </c>
      <c r="AU48" s="63">
        <f>IF(ลับ!AU$3=0,0,IF(เวลาเรียน!BB48="/",ลับ!AU$3,0))</f>
        <v>0</v>
      </c>
      <c r="AV48" s="63">
        <f>IF(ลับ!AV$3=0,0,IF(เวลาเรียน!BC48="/",ลับ!AV$3,0))</f>
        <v>0</v>
      </c>
      <c r="AW48" s="63">
        <f>IF(ลับ!AW$3=0,0,IF(เวลาเรียน!BD48="/",ลับ!AW$3,0))</f>
        <v>0</v>
      </c>
      <c r="AX48" s="63">
        <f>IF(ลับ!AX$3=0,0,IF(เวลาเรียน!BE48="/",ลับ!AX$3,0))</f>
        <v>0</v>
      </c>
      <c r="AY48" s="63">
        <f>IF(ลับ!AY$3=0,0,IF(เวลาเรียน!BF48="/",ลับ!AY$3,0))</f>
        <v>0</v>
      </c>
      <c r="AZ48" s="63">
        <f>IF(ลับ!AZ$3=0,0,IF(เวลาเรียน!BG48="/",ลับ!AZ$3,0))</f>
        <v>0</v>
      </c>
      <c r="BA48" s="63">
        <f>IF(ลับ!BA$3=0,0,IF(เวลาเรียน!BH48="/",ลับ!BA$3,0))</f>
        <v>0</v>
      </c>
      <c r="BB48" s="63">
        <f>IF(ลับ!BB$3=0,0,IF(เวลาเรียน!BI48="/",ลับ!BB$3,0))</f>
        <v>0</v>
      </c>
      <c r="BC48" s="63">
        <f>IF(ลับ!BC$3=0,0,IF(เวลาเรียน!BJ48="/",ลับ!BC$3,0))</f>
        <v>0</v>
      </c>
      <c r="BD48" s="63">
        <f>IF(ลับ!BD$3=0,0,IF(เวลาเรียน!BK48="/",ลับ!BD$3,0))</f>
        <v>0</v>
      </c>
      <c r="BE48" s="63">
        <f>IF(ลับ!BE$3=0,0,IF(เวลาเรียน!BL48="/",ลับ!BE$3,0))</f>
        <v>0</v>
      </c>
      <c r="BF48" s="63">
        <f>IF(ลับ!BF$3=0,0,IF(เวลาเรียน!BM48="/",ลับ!BF$3,0))</f>
        <v>0</v>
      </c>
      <c r="BG48" s="63">
        <f>IF(ลับ!BG$3=0,0,IF(เวลาเรียน!BN48="/",ลับ!BG$3,0))</f>
        <v>0</v>
      </c>
      <c r="BH48" s="63">
        <f>IF(ลับ!BH$3=0,0,IF(เวลาเรียน!BO48="/",ลับ!BH$3,0))</f>
        <v>0</v>
      </c>
      <c r="BI48" s="63">
        <f>IF(ลับ!BI$3=0,0,IF(เวลาเรียน!BP48="/",ลับ!BI$3,0))</f>
        <v>0</v>
      </c>
      <c r="BJ48" s="63">
        <f>IF(ลับ!BJ$3=0,0,IF(เวลาเรียน!BQ48="/",ลับ!BJ$3,0))</f>
        <v>0</v>
      </c>
      <c r="BK48" s="63">
        <f>IF(ลับ!BK$3=0,0,IF(เวลาเรียน!BR48="/",ลับ!BK$3,0))</f>
        <v>0</v>
      </c>
      <c r="BL48" s="63">
        <f>IF(ลับ!BL$3=0,0,IF(เวลาเรียน!BS48="/",ลับ!BL$3,0))</f>
        <v>0</v>
      </c>
      <c r="BM48" s="63">
        <f>IF(ลับ!BM$3=0,0,IF(เวลาเรียน!BT48="/",ลับ!BM$3,0))</f>
        <v>0</v>
      </c>
      <c r="BN48" s="63">
        <f>IF(ลับ!BN$3=0,0,IF(เวลาเรียน!BU48="/",ลับ!BN$3,0))</f>
        <v>0</v>
      </c>
      <c r="BO48" s="63">
        <f>IF(ลับ!BO$3=0,0,IF(เวลาเรียน!BV48="/",ลับ!BO$3,0))</f>
        <v>0</v>
      </c>
      <c r="BP48" s="63">
        <f>IF(ลับ!BP$3=0,0,IF(เวลาเรียน!BW48="/",ลับ!BP$3,0))</f>
        <v>0</v>
      </c>
      <c r="BQ48" s="63">
        <f>IF(ลับ!BQ$3=0,0,IF(เวลาเรียน!BX48="/",ลับ!BQ$3,0))</f>
        <v>0</v>
      </c>
      <c r="BR48" s="63">
        <f>IF(ลับ!BR$3=0,0,IF(เวลาเรียน!BY48="/",ลับ!BR$3,0))</f>
        <v>0</v>
      </c>
      <c r="BS48" s="724">
        <f>IF(ลับ!BS$3=0,0,IF(เวลาเรียน!BZ48="/",ลับ!BS$3,0))</f>
        <v>0</v>
      </c>
      <c r="BT48" s="63">
        <f>IF(ลับ!BT$3=0,0,IF(เวลาเรียน!CB48="/",ลับ!BT$3,0))</f>
        <v>0</v>
      </c>
      <c r="BU48" s="63">
        <f>IF(ลับ!BU$3=0,0,IF(เวลาเรียน!CC48="/",ลับ!BU$3,0))</f>
        <v>0</v>
      </c>
      <c r="BV48" s="63">
        <f>IF(ลับ!BV$3=0,0,IF(เวลาเรียน!CD48="/",ลับ!BV$3,0))</f>
        <v>0</v>
      </c>
      <c r="BW48" s="63">
        <f>IF(ลับ!BW$3=0,0,IF(เวลาเรียน!CE48="/",ลับ!BW$3,0))</f>
        <v>0</v>
      </c>
      <c r="BX48" s="63">
        <f>IF(ลับ!BX$3=0,0,IF(เวลาเรียน!CF48="/",ลับ!BX$3,0))</f>
        <v>0</v>
      </c>
      <c r="BY48" s="63">
        <f>IF(ลับ!BY$3=0,0,IF(เวลาเรียน!CG48="/",ลับ!BY$3,0))</f>
        <v>0</v>
      </c>
      <c r="BZ48" s="63">
        <f>IF(ลับ!BZ$3=0,0,IF(เวลาเรียน!CH48="/",ลับ!BZ$3,0))</f>
        <v>0</v>
      </c>
      <c r="CA48" s="63">
        <f>IF(ลับ!CA$3=0,0,IF(เวลาเรียน!CI48="/",ลับ!CA$3,0))</f>
        <v>0</v>
      </c>
      <c r="CB48" s="63">
        <f>IF(ลับ!CB$3=0,0,IF(เวลาเรียน!CJ48="/",ลับ!CB$3,0))</f>
        <v>0</v>
      </c>
      <c r="CC48" s="63">
        <f>IF(ลับ!CC$3=0,0,IF(เวลาเรียน!CK48="/",ลับ!CC$3,0))</f>
        <v>0</v>
      </c>
      <c r="CD48" s="63">
        <f>IF(ลับ!CD$3=0,0,IF(เวลาเรียน!CL48="/",ลับ!CD$3,0))</f>
        <v>0</v>
      </c>
      <c r="CE48" s="63">
        <f>IF(ลับ!CE$3=0,0,IF(เวลาเรียน!CM48="/",ลับ!CE$3,0))</f>
        <v>0</v>
      </c>
      <c r="CF48" s="63">
        <f>IF(ลับ!CF$3=0,0,IF(เวลาเรียน!CN48="/",ลับ!CF$3,0))</f>
        <v>0</v>
      </c>
      <c r="CG48" s="63">
        <f>IF(ลับ!CG$3=0,0,IF(เวลาเรียน!CO48="/",ลับ!CG$3,0))</f>
        <v>0</v>
      </c>
      <c r="CH48" s="63">
        <f>IF(ลับ!CH$3=0,0,IF(เวลาเรียน!CP48="/",ลับ!CH$3,0))</f>
        <v>0</v>
      </c>
      <c r="CI48" s="63">
        <f>IF(ลับ!CI$3=0,0,IF(เวลาเรียน!CQ48="/",ลับ!CI$3,0))</f>
        <v>0</v>
      </c>
      <c r="CJ48" s="63">
        <f>IF(ลับ!CJ$3=0,0,IF(เวลาเรียน!CR48="/",ลับ!CJ$3,0))</f>
        <v>0</v>
      </c>
      <c r="CK48" s="63">
        <f>IF(ลับ!CK$3=0,0,IF(เวลาเรียน!CS48="/",ลับ!CK$3,0))</f>
        <v>0</v>
      </c>
      <c r="CL48" s="63">
        <f>IF(ลับ!CL$3=0,0,IF(เวลาเรียน!CT48="/",ลับ!CL$3,0))</f>
        <v>0</v>
      </c>
      <c r="CM48" s="63">
        <f>IF(ลับ!CM$3=0,0,IF(เวลาเรียน!CU48="/",ลับ!CM$3,0))</f>
        <v>0</v>
      </c>
      <c r="CN48" s="63">
        <f>IF(ลับ!CN$3=0,0,IF(เวลาเรียน!CV48="/",ลับ!CN$3,0))</f>
        <v>0</v>
      </c>
      <c r="CO48" s="63">
        <f>IF(ลับ!CO$3=0,0,IF(เวลาเรียน!CW48="/",ลับ!CO$3,0))</f>
        <v>0</v>
      </c>
      <c r="CP48" s="63">
        <f>IF(ลับ!CP$3=0,0,IF(เวลาเรียน!CX48="/",ลับ!CP$3,0))</f>
        <v>0</v>
      </c>
      <c r="CQ48" s="63">
        <f>IF(ลับ!CQ$3=0,0,IF(เวลาเรียน!CY48="/",ลับ!CQ$3,0))</f>
        <v>0</v>
      </c>
      <c r="CR48" s="63">
        <f>IF(ลับ!CR$3=0,0,IF(เวลาเรียน!CZ48="/",ลับ!CR$3,0))</f>
        <v>0</v>
      </c>
      <c r="CS48" s="63">
        <f>IF(ลับ!CS$3=0,0,IF(เวลาเรียน!DA48="/",ลับ!CS$3,0))</f>
        <v>0</v>
      </c>
      <c r="CT48" s="63">
        <f>IF(ลับ!CT$3=0,0,IF(เวลาเรียน!DB48="/",ลับ!CT$3,0))</f>
        <v>0</v>
      </c>
      <c r="CU48" s="63">
        <f>IF(ลับ!CU$3=0,0,IF(เวลาเรียน!DC48="/",ลับ!CU$3,0))</f>
        <v>0</v>
      </c>
      <c r="CV48" s="63">
        <f>IF(ลับ!CV$3=0,0,IF(เวลาเรียน!DD48="/",ลับ!CV$3,0))</f>
        <v>0</v>
      </c>
      <c r="CW48" s="64">
        <f>IF(ลับ!CW$3=0,0,IF(เวลาเรียน!DE48="/",ลับ!CW$3,0))</f>
        <v>0</v>
      </c>
      <c r="CX48" s="84">
        <f t="shared" si="11"/>
        <v>0</v>
      </c>
      <c r="CZ48" s="15">
        <v>43</v>
      </c>
      <c r="DA48" s="15">
        <f>IF(ตัวชี้วัด!C48="ร",ตัวชี้วัด!C48,IF(ตัวชี้วัด!F48="ร",ตัวชี้วัด!F48,IF(ตัวชี้วัด!I48="ร",ตัวชี้วัด!I48,IF(ตัวชี้วัด!L48="ร",ตัวชี้วัด!L48,IF(ตัวชี้วัด!O48="ร",ตัวชี้วัด!O48,IF(ตัวชี้วัด!S48="ร",ตัวชี้วัด!S48,IF(ตัวชี้วัด!V48="ร",ตัวชี้วัด!V48,SUM(ตัวชี้วัด!C48,ตัวชี้วัด!F48,ตัวชี้วัด!I48,ตัวชี้วัด!L48,ตัวชี้วัด!O48,ตัวชี้วัด!S48,ตัวชี้วัด!V48))))))))</f>
        <v>0</v>
      </c>
      <c r="DB48" s="15">
        <f>IF(ตัวชี้วัด!Y48="ร",ตัวชี้วัด!Y48,IF(ตัวชี้วัด!AB48="ร",ตัวชี้วัด!AB48,IF(ตัวชี้วัด!AE48="ร",ตัวชี้วัด!AE48,IF(ตัวชี้วัด!AK48="ร",ตัวชี้วัด!AK48,IF(ตัวชี้วัด!AN48="ร",ตัวชี้วัด!AN48,IF(ตัวชี้วัด!AQ48="ร",ตัวชี้วัด!AQ48,IF(ตัวชี้วัด!AT48="ร",ตัวชี้วัด!AT48,SUM(ตัวชี้วัด!Y48,ตัวชี้วัด!AB48,ตัวชี้วัด!AE48,ตัวชี้วัด!AK48,ตัวชี้วัด!AN48,ตัวชี้วัด!AQ48,ตัวชี้วัด!AT48))))))))</f>
        <v>0</v>
      </c>
      <c r="DC48" s="15">
        <f>IF(ตัวชี้วัด!AW48="ร",ตัวชี้วัด!AW48,IF(ตัวชี้วัด!BA48="ร",ตัวชี้วัด!BA48,IF(ตัวชี้วัด!BD48="ร",ตัวชี้วัด!BD48,IF(ตัวชี้วัด!BG48="ร",ตัวชี้วัด!BG48,IF(ตัวชี้วัด!BJ48="ร",ตัวชี้วัด!BJ48,IF(ตัวชี้วัด!BM48="ร",ตัวชี้วัด!BM48,IF(ตัวชี้วัด!BS48="ร",ตัวชี้วัด!BS48,SUM(ตัวชี้วัด!AW48,ตัวชี้วัด!BA48,ตัวชี้วัด!BD48,ตัวชี้วัด!BG48,ตัวชี้วัด!BJ48,ตัวชี้วัด!BM48,ตัวชี้วัด!BS48))))))))</f>
        <v>0</v>
      </c>
      <c r="DD48" s="15">
        <f>IF(ตัวชี้วัด!BV48="ร",ตัวชี้วัด!BV48,IF(ตัวชี้วัด!BY48="ร",ตัวชี้วัด!BY48,IF(ตัวชี้วัด!CB48="ร",ตัวชี้วัด!CB48,IF(ตัวชี้วัด!CE48="ร",ตัวชี้วัด!CE48,IF(ตัวชี้วัด!CI48="ร",ตัวชี้วัด!CI48,IF(ตัวชี้วัด!CL48="ร",ตัวชี้วัด!CL48,IF(ตัวชี้วัด!CO48="ร",ตัวชี้วัด!CO48,SUM(ตัวชี้วัด!BV48,ตัวชี้วัด!BY48,ตัวชี้วัด!CB48,ตัวชี้วัด!CE48,ตัวชี้วัด!CI48,ตัวชี้วัด!CL48,ตัวชี้วัด!CO48))))))))</f>
        <v>0</v>
      </c>
      <c r="DE48" s="15">
        <f>IF(ตัวชี้วัด!CR48="ร",ตัวชี้วัด!CR48,IF(ตัวชี้วัด!CU48="ร",ตัวชี้วัด!CU48,IF(ตัวชี้วัด!DA48="ร",ตัวชี้วัด!DA48,IF(ตัวชี้วัด!DD48="ร",ตัวชี้วัด!DD48,IF(ตัวชี้วัด!DG48="ร",ตัวชี้วัด!DG48,IF(ตัวชี้วัด!DJ48="ร",ตัวชี้วัด!DJ48,IF(ตัวชี้วัด!DM48="ร",ตัวชี้วัด!DM48,SUM(ตัวชี้วัด!CR48,ตัวชี้วัด!CU48,ตัวชี้วัด!DA48,ตัวชี้วัด!DD48,ตัวชี้วัด!DG48,ตัวชี้วัด!DJ48,ตัวชี้วัด!DM48))))))))</f>
        <v>0</v>
      </c>
      <c r="DF48" s="15">
        <f>IF(ตัวชี้วัด!DQ48="ร",ตัวชี้วัด!DQ48,IF(ตัวชี้วัด!DT48="ร",ตัวชี้วัด!DT48,IF(ตัวชี้วัด!DW48="ร",ตัวชี้วัด!DW48,IF(ตัวชี้วัด!DZ48="ร",ตัวชี้วัด!DZ48,SUM(ตัวชี้วัด!DQ48,ตัวชี้วัด!DT48,ตัวชี้วัด!DW48,ตัวชี้วัด!DZ48)))))</f>
        <v>0</v>
      </c>
      <c r="DG48" s="83">
        <f t="shared" si="12"/>
        <v>0</v>
      </c>
      <c r="DH48" s="50"/>
      <c r="DI48" s="15">
        <f>IF(ตัวชี้วัด!D48="/",1,0)</f>
        <v>0</v>
      </c>
      <c r="DJ48" s="15">
        <f>IF(ตัวชี้วัด!G48="/",1,0)</f>
        <v>0</v>
      </c>
      <c r="DK48" s="15">
        <f>IF(ตัวชี้วัด!J48="/",1,0)</f>
        <v>0</v>
      </c>
      <c r="DL48" s="15">
        <f>IF(ตัวชี้วัด!M48="/",1,0)</f>
        <v>0</v>
      </c>
      <c r="DM48" s="15">
        <f>IF(ตัวชี้วัด!P48="/",1,0)</f>
        <v>0</v>
      </c>
      <c r="DN48" s="15">
        <f>IF(ตัวชี้วัด!T48="/",1,0)</f>
        <v>0</v>
      </c>
      <c r="DO48" s="15">
        <f>IF(ตัวชี้วัด!W48="/",1,0)</f>
        <v>0</v>
      </c>
      <c r="DP48" s="15">
        <f>IF(ตัวชี้วัด!Z48="/",1,0)</f>
        <v>0</v>
      </c>
      <c r="DQ48" s="15">
        <f>IF(ตัวชี้วัด!AC48="/",1,0)</f>
        <v>0</v>
      </c>
      <c r="DR48" s="15">
        <f>IF(ตัวชี้วัด!AF48="/",1,0)</f>
        <v>0</v>
      </c>
      <c r="DS48" s="15">
        <f>IF(ตัวชี้วัด!AL48="/",1,0)</f>
        <v>0</v>
      </c>
      <c r="DT48" s="15">
        <f>IF(ตัวชี้วัด!AO48="/",1,0)</f>
        <v>0</v>
      </c>
      <c r="DU48" s="15">
        <f>IF(ตัวชี้วัด!AR48="/",1,0)</f>
        <v>0</v>
      </c>
      <c r="DV48" s="15">
        <f>IF(ตัวชี้วัด!AU48="/",1,0)</f>
        <v>0</v>
      </c>
      <c r="DW48" s="15">
        <f>IF(ตัวชี้วัด!AX48="/",1,0)</f>
        <v>0</v>
      </c>
      <c r="DX48" s="15">
        <f>IF(ตัวชี้วัด!BB48="/",1,0)</f>
        <v>0</v>
      </c>
      <c r="DY48" s="15">
        <f>IF(ตัวชี้วัด!BE48="/",1,0)</f>
        <v>0</v>
      </c>
      <c r="DZ48" s="15">
        <f>IF(ตัวชี้วัด!BH48="/",1,0)</f>
        <v>0</v>
      </c>
      <c r="EA48" s="15">
        <f>IF(ตัวชี้วัด!BK48="/",1,0)</f>
        <v>0</v>
      </c>
      <c r="EB48" s="15">
        <f>IF(ตัวชี้วัด!BN48="/",1,0)</f>
        <v>0</v>
      </c>
      <c r="EC48" s="15">
        <f>IF(ตัวชี้วัด!BT48="/",1,0)</f>
        <v>0</v>
      </c>
      <c r="ED48" s="15">
        <f>IF(ตัวชี้วัด!BW48="/",1,0)</f>
        <v>0</v>
      </c>
      <c r="EE48" s="15">
        <f>IF(ตัวชี้วัด!BZ48="/",1,0)</f>
        <v>0</v>
      </c>
      <c r="EF48" s="15">
        <f>IF(ตัวชี้วัด!CC48="/",1,0)</f>
        <v>0</v>
      </c>
      <c r="EG48" s="15">
        <f>IF(ตัวชี้วัด!CF48="/",1,0)</f>
        <v>0</v>
      </c>
      <c r="EH48" s="15">
        <f>IF(ตัวชี้วัด!CJ48="/",1,0)</f>
        <v>0</v>
      </c>
      <c r="EI48" s="15">
        <f>IF(ตัวชี้วัด!CM48="/",1,0)</f>
        <v>0</v>
      </c>
      <c r="EJ48" s="15">
        <f>IF(ตัวชี้วัด!CP48="/",1,0)</f>
        <v>0</v>
      </c>
      <c r="EK48" s="15">
        <f>IF(ตัวชี้วัด!CS48="/",1,0)</f>
        <v>0</v>
      </c>
      <c r="EL48" s="15">
        <f>IF(ตัวชี้วัด!CV48="/",1,0)</f>
        <v>0</v>
      </c>
      <c r="EM48" s="15">
        <f>IF(ตัวชี้วัด!DB48="/",1,0)</f>
        <v>0</v>
      </c>
      <c r="EN48" s="15">
        <f>IF(ตัวชี้วัด!DE48="/",1,0)</f>
        <v>0</v>
      </c>
      <c r="EO48" s="15">
        <f>IF(ตัวชี้วัด!DH48="/",1,0)</f>
        <v>0</v>
      </c>
      <c r="EP48" s="15">
        <f>IF(ตัวชี้วัด!DK48="/",1,0)</f>
        <v>0</v>
      </c>
      <c r="EQ48" s="15">
        <f>IF(ตัวชี้วัด!DN48="/",1,0)</f>
        <v>0</v>
      </c>
      <c r="ER48" s="15">
        <f>IF(ตัวชี้วัด!DR48="/",1,0)</f>
        <v>0</v>
      </c>
      <c r="ES48" s="15">
        <f>IF(ตัวชี้วัด!DU48="/",1,0)</f>
        <v>0</v>
      </c>
      <c r="ET48" s="15">
        <f>IF(ตัวชี้วัด!DX48="/",1,0)</f>
        <v>0</v>
      </c>
      <c r="EU48" s="15">
        <f>IF(ตัวชี้วัด!EA48="/",1,0)</f>
        <v>0</v>
      </c>
      <c r="EV48" s="83">
        <f t="shared" si="14"/>
        <v>0</v>
      </c>
      <c r="EX48" s="15">
        <v>43</v>
      </c>
      <c r="EY48" s="15">
        <f>IF(คุณลักษณะ!B48&gt;1,2,IF(คุณลักษณะ!B48=1,1,0))</f>
        <v>0</v>
      </c>
      <c r="EZ48" s="15">
        <f>IF(คุณลักษณะ!C48&gt;1,2,IF(คุณลักษณะ!C48=1,1,0))</f>
        <v>0</v>
      </c>
      <c r="FA48" s="15">
        <f>IF(คุณลักษณะ!D48&gt;1,2,IF(คุณลักษณะ!D48=1,1,0))</f>
        <v>0</v>
      </c>
      <c r="FB48" s="15">
        <f>IF(คุณลักษณะ!E48&gt;1,2,IF(คุณลักษณะ!E48=1,1,0))</f>
        <v>0</v>
      </c>
      <c r="FC48" s="83">
        <f t="shared" si="15"/>
        <v>0</v>
      </c>
      <c r="FD48" s="15">
        <f>IF(คุณลักษณะ!G48&gt;1,2,IF(คุณลักษณะ!G48=1,1,0))</f>
        <v>0</v>
      </c>
      <c r="FE48" s="15">
        <f>IF(คุณลักษณะ!H48&gt;1,2,IF(คุณลักษณะ!H48=1,1,0))</f>
        <v>0</v>
      </c>
      <c r="FF48" s="83">
        <f t="shared" si="16"/>
        <v>0</v>
      </c>
      <c r="FG48" s="15">
        <f>IF(คุณลักษณะ!O48&gt;1,2,IF(คุณลักษณะ!O48=1,1,0))</f>
        <v>0</v>
      </c>
      <c r="FH48" s="15">
        <f>IF(คุณลักษณะ!P48&gt;1,2,IF(คุณลักษณะ!P48=1,1,0))</f>
        <v>0</v>
      </c>
      <c r="FI48" s="83">
        <f t="shared" si="17"/>
        <v>0</v>
      </c>
      <c r="FJ48" s="15">
        <f>IF(คุณลักษณะ!S48&gt;1,2,IF(คุณลักษณะ!S48=1,1,0))</f>
        <v>0</v>
      </c>
      <c r="FK48" s="15">
        <f>IF(คุณลักษณะ!T48&gt;1,2,IF(คุณลักษณะ!T48=1,1,0))</f>
        <v>0</v>
      </c>
      <c r="FL48" s="83">
        <f t="shared" si="18"/>
        <v>0</v>
      </c>
      <c r="FM48" s="15">
        <f>IF(คุณลักษณะ!V48&gt;1,2,IF(คุณลักษณะ!V48=1,1,0))</f>
        <v>0</v>
      </c>
      <c r="FN48" s="15">
        <f>IF(คุณลักษณะ!W48&gt;1,2,IF(คุณลักษณะ!W48=1,1,0))</f>
        <v>0</v>
      </c>
      <c r="FO48" s="83">
        <f t="shared" si="19"/>
        <v>0</v>
      </c>
      <c r="FP48" s="15">
        <f>IF(คุณลักษณะ!Y48&gt;1,2,IF(คุณลักษณะ!Y48=1,1,0))</f>
        <v>0</v>
      </c>
      <c r="FQ48" s="15">
        <f>IF(คุณลักษณะ!AC48&gt;1,2,IF(คุณลักษณะ!AC48=1,1,0))</f>
        <v>0</v>
      </c>
      <c r="FR48" s="15">
        <f>IF(คุณลักษณะ!AD48&gt;1,2,IF(คุณลักษณะ!AD48=1,1,0))</f>
        <v>0</v>
      </c>
      <c r="FS48" s="83">
        <f t="shared" si="20"/>
        <v>0</v>
      </c>
      <c r="FT48" s="15">
        <f>IF(คุณลักษณะ!AF48&gt;1,2,IF(คุณลักษณะ!AF48=1,1,0))</f>
        <v>0</v>
      </c>
      <c r="FU48" s="15">
        <f>IF(คุณลักษณะ!AG48&gt;1,2,IF(คุณลักษณะ!AG48=1,1,0))</f>
        <v>0</v>
      </c>
      <c r="FV48" s="83">
        <f t="shared" si="21"/>
        <v>0</v>
      </c>
      <c r="FW48" s="50"/>
      <c r="FX48" s="15">
        <f>IF(คุณลักษณะ!F48&gt;1,2,IF(คุณลักษณะ!F48=1,1,0))</f>
        <v>0</v>
      </c>
      <c r="FY48" s="15">
        <f>IF(คุณลักษณะ!I48&gt;1,2,IF(คุณลักษณะ!I48=1,1,0))</f>
        <v>0</v>
      </c>
      <c r="FZ48" s="15">
        <f>IF(คุณลักษณะ!N48&gt;1,2,IF(คุณลักษณะ!N48=1,1,0))</f>
        <v>0</v>
      </c>
      <c r="GA48" s="15">
        <f>IF(คุณลักษณะ!Q48&gt;1,2,IF(คุณลักษณะ!Q48=1,1,0))</f>
        <v>0</v>
      </c>
      <c r="GB48" s="15">
        <f>IF(คุณลักษณะ!U48&gt;1,2,IF(คุณลักษณะ!U48=1,1,0))</f>
        <v>0</v>
      </c>
      <c r="GC48" s="15">
        <f>IF(คุณลักษณะ!X48&gt;1,2,IF(คุณลักษณะ!X48=1,1,0))</f>
        <v>0</v>
      </c>
      <c r="GD48" s="15">
        <f>IF(คุณลักษณะ!AE48&gt;1,2,IF(คุณลักษณะ!AE48=1,1,0))</f>
        <v>0</v>
      </c>
      <c r="GE48" s="15">
        <f>IF(คุณลักษณะ!AH48&gt;1,2,IF(คุณลักษณะ!AH48=1,1,0))</f>
        <v>0</v>
      </c>
      <c r="GF48" s="87">
        <f t="shared" si="22"/>
        <v>0</v>
      </c>
      <c r="GG48" s="85">
        <f>IF(คุณลักษณะ!F48=0,0,IF(คุณลักษณะ!I48=0,0,IF(คุณลักษณะ!N48=0,0,IF(คุณลักษณะ!Q48=0,0,IF(คุณลักษณะ!U48=0,0,IF(คุณลักษณะ!X48=0,0,IF(คุณลักษณะ!AE48=0,0,IF(คุณลักษณะ!AH48=0,0,GF48))))))))</f>
        <v>0</v>
      </c>
      <c r="GI48" s="2">
        <v>43</v>
      </c>
      <c r="GJ48" s="21">
        <f>IF(เวลาเรียน!C48="",0,1)</f>
        <v>0</v>
      </c>
      <c r="GK48" s="446">
        <f>IF(ผลการเรียน!$BC47=$GK$5,1,0)</f>
        <v>0</v>
      </c>
      <c r="GL48" s="446">
        <f>IF(ผลการเรียน!$BC47=$GL$5,1,0)</f>
        <v>0</v>
      </c>
      <c r="GM48" s="446">
        <f>IF(ผลการเรียน!$BC47=$GM$5,1,0)</f>
        <v>0</v>
      </c>
      <c r="GN48" s="446">
        <f>IF(ผลการเรียน!$BC47=$GN$5,1,0)</f>
        <v>0</v>
      </c>
      <c r="GO48" s="446">
        <f>IF(ผลการเรียน!$BC47=$GO$5,1,0)</f>
        <v>0</v>
      </c>
      <c r="GP48" s="446">
        <f>IF(ผลการเรียน!$BC47=$GP$5,1,0)</f>
        <v>0</v>
      </c>
      <c r="GQ48" s="446">
        <f>IF(ผลการเรียน!$BC47=$GQ$5,1,0)</f>
        <v>0</v>
      </c>
      <c r="GR48" s="446">
        <f>IF(ผลการเรียน!$BC47=$GR$5,1,0)</f>
        <v>0</v>
      </c>
      <c r="GS48" s="446">
        <f>IF(ผลการเรียน!$BC47=$GS$5,1,0)</f>
        <v>0</v>
      </c>
      <c r="GT48" s="446">
        <f>IF(ผลการเรียน!$BC47=$GT$5,1,0)</f>
        <v>0</v>
      </c>
      <c r="GU48" s="446">
        <f ca="1">IF(ผลการเรียน!$BS47=ลับ!$GU$5,1,0)</f>
        <v>0</v>
      </c>
      <c r="GV48" s="446">
        <f ca="1">IF(ผลการเรียน!$BS47=ลับ!$GV$5,1,0)</f>
        <v>0</v>
      </c>
      <c r="GW48" s="446">
        <f ca="1">IF(ผลการเรียน!$BS47=ลับ!$GW$5,1,0)</f>
        <v>0</v>
      </c>
      <c r="GX48" s="446">
        <f ca="1">IF(ผลการเรียน!$BS47=ลับ!$GX$5,1,0)</f>
        <v>0</v>
      </c>
      <c r="GY48" s="446">
        <f ca="1">IF(ผลการเรียน!$BJ47=ลับ!$GY$5,1,0)</f>
        <v>0</v>
      </c>
      <c r="GZ48" s="446">
        <f ca="1">IF(ผลการเรียน!$BJ47=ลับ!$GZ$5,1,0)</f>
        <v>0</v>
      </c>
      <c r="HA48" s="446">
        <f ca="1">IF(ผลการเรียน!$BJ47=ลับ!$HA$5,1,0)</f>
        <v>0</v>
      </c>
      <c r="HB48" s="446">
        <f ca="1">IF(ผลการเรียน!$BJ47=ลับ!$HB$5,1,0)</f>
        <v>0</v>
      </c>
      <c r="HC48" s="21">
        <f>IF(สรุปคะแนน!$Q48=3,1,0)</f>
        <v>0</v>
      </c>
      <c r="HD48" s="21">
        <f>IF(สรุปคะแนน!$Q48=2,1,0)</f>
        <v>0</v>
      </c>
      <c r="HE48" s="21">
        <f>IF(สรุปคะแนน!$Q48=1,1,0)</f>
        <v>0</v>
      </c>
      <c r="HF48" s="21">
        <f>IF(สรุปคะแนน!$Q48=0,1,0)</f>
        <v>1</v>
      </c>
      <c r="HG48" s="50"/>
      <c r="HH48" s="50"/>
      <c r="HI48" s="50"/>
      <c r="HJ48" s="50"/>
      <c r="HK48" s="50"/>
      <c r="HL48" s="50"/>
      <c r="HM48" s="50"/>
      <c r="HN48" s="50"/>
    </row>
    <row r="49" spans="1:222" ht="21">
      <c r="A49" s="28">
        <v>44</v>
      </c>
      <c r="B49" s="63">
        <f>IF(ลับ!B$3=0,0,IF(เวลาเรียน!G49="/",ลับ!B$3,0))</f>
        <v>0</v>
      </c>
      <c r="C49" s="63">
        <f>IF(ลับ!C$3=0,0,IF(เวลาเรียน!H49="/",ลับ!C$3,0))</f>
        <v>0</v>
      </c>
      <c r="D49" s="63">
        <f>IF(ลับ!D$3=0,0,IF(เวลาเรียน!I49="/",ลับ!D$3,0))</f>
        <v>0</v>
      </c>
      <c r="E49" s="63">
        <f>IF(ลับ!E$3=0,0,IF(เวลาเรียน!J49="/",ลับ!E$3,0))</f>
        <v>0</v>
      </c>
      <c r="F49" s="63">
        <f>IF(ลับ!F$3=0,0,IF(เวลาเรียน!K49="/",ลับ!F$3,0))</f>
        <v>0</v>
      </c>
      <c r="G49" s="63">
        <f>IF(ลับ!G$3=0,0,IF(เวลาเรียน!L49="/",ลับ!G$3,0))</f>
        <v>0</v>
      </c>
      <c r="H49" s="63">
        <f>IF(ลับ!H$3=0,0,IF(เวลาเรียน!M49="/",ลับ!H$3,0))</f>
        <v>0</v>
      </c>
      <c r="I49" s="63">
        <f>IF(ลับ!I$3=0,0,IF(เวลาเรียน!N49="/",ลับ!I$3,0))</f>
        <v>0</v>
      </c>
      <c r="J49" s="63">
        <f>IF(ลับ!J$3=0,0,IF(เวลาเรียน!O49="/",ลับ!J$3,0))</f>
        <v>0</v>
      </c>
      <c r="K49" s="63">
        <f>IF(ลับ!K$3=0,0,IF(เวลาเรียน!P49="/",ลับ!K$3,0))</f>
        <v>0</v>
      </c>
      <c r="L49" s="63">
        <f>IF(ลับ!L$3=0,0,IF(เวลาเรียน!Q49="/",ลับ!L$3,0))</f>
        <v>0</v>
      </c>
      <c r="M49" s="63">
        <f>IF(ลับ!M$3=0,0,IF(เวลาเรียน!R49="/",ลับ!M$3,0))</f>
        <v>0</v>
      </c>
      <c r="N49" s="63">
        <f>IF(ลับ!N$3=0,0,IF(เวลาเรียน!S49="/",ลับ!N$3,0))</f>
        <v>0</v>
      </c>
      <c r="O49" s="63">
        <f>IF(ลับ!O$3=0,0,IF(เวลาเรียน!T49="/",ลับ!O$3,0))</f>
        <v>0</v>
      </c>
      <c r="P49" s="63">
        <f>IF(ลับ!P$3=0,0,IF(เวลาเรียน!U49="/",ลับ!P$3,0))</f>
        <v>0</v>
      </c>
      <c r="Q49" s="63">
        <f>IF(ลับ!Q$3=0,0,IF(เวลาเรียน!V49="/",ลับ!Q$3,0))</f>
        <v>0</v>
      </c>
      <c r="R49" s="63">
        <f>IF(ลับ!R$3=0,0,IF(เวลาเรียน!W49="/",ลับ!R$3,0))</f>
        <v>0</v>
      </c>
      <c r="S49" s="63">
        <f>IF(ลับ!S$3=0,0,IF(เวลาเรียน!X49="/",ลับ!S$3,0))</f>
        <v>0</v>
      </c>
      <c r="T49" s="63">
        <f>IF(ลับ!T$3=0,0,IF(เวลาเรียน!Y49="/",ลับ!T$3,0))</f>
        <v>0</v>
      </c>
      <c r="U49" s="63">
        <f>IF(ลับ!U$3=0,0,IF(เวลาเรียน!Z49="/",ลับ!U$3,0))</f>
        <v>0</v>
      </c>
      <c r="V49" s="63">
        <f>IF(ลับ!V$3=0,0,IF(เวลาเรียน!AA49="/",ลับ!V$3,0))</f>
        <v>0</v>
      </c>
      <c r="W49" s="63">
        <f>IF(ลับ!W$3=0,0,IF(เวลาเรียน!AB49="/",ลับ!W$3,0))</f>
        <v>0</v>
      </c>
      <c r="X49" s="63">
        <f>IF(ลับ!X$3=0,0,IF(เวลาเรียน!AC49="/",ลับ!X$3,0))</f>
        <v>0</v>
      </c>
      <c r="Y49" s="63">
        <f>IF(ลับ!Y$3=0,0,IF(เวลาเรียน!AD49="/",ลับ!Y$3,0))</f>
        <v>0</v>
      </c>
      <c r="Z49" s="724">
        <f>IF(ลับ!Z$3=0,0,IF(เวลาเรียน!AE49="/",ลับ!Z$3,0))</f>
        <v>0</v>
      </c>
      <c r="AA49" s="63">
        <f>IF(ลับ!AA$3=0,0,IF(เวลาเรียน!AH49="/",ลับ!AA$3,0))</f>
        <v>0</v>
      </c>
      <c r="AB49" s="63">
        <f>IF(ลับ!AB$3=0,0,IF(เวลาเรียน!AI49="/",ลับ!AB$3,0))</f>
        <v>0</v>
      </c>
      <c r="AC49" s="63">
        <f>IF(ลับ!AC$3=0,0,IF(เวลาเรียน!AJ49="/",ลับ!AC$3,0))</f>
        <v>0</v>
      </c>
      <c r="AD49" s="63">
        <f>IF(ลับ!AD$3=0,0,IF(เวลาเรียน!AK49="/",ลับ!AD$3,0))</f>
        <v>0</v>
      </c>
      <c r="AE49" s="63">
        <f>IF(ลับ!AE$3=0,0,IF(เวลาเรียน!AL49="/",ลับ!AE$3,0))</f>
        <v>0</v>
      </c>
      <c r="AF49" s="63">
        <f>IF(ลับ!AF$3=0,0,IF(เวลาเรียน!AM49="/",ลับ!AF$3,0))</f>
        <v>0</v>
      </c>
      <c r="AG49" s="63">
        <f>IF(ลับ!AG$3=0,0,IF(เวลาเรียน!AN49="/",ลับ!AG$3,0))</f>
        <v>0</v>
      </c>
      <c r="AH49" s="63">
        <f>IF(ลับ!AH$3=0,0,IF(เวลาเรียน!AO49="/",ลับ!AH$3,0))</f>
        <v>0</v>
      </c>
      <c r="AI49" s="63">
        <f>IF(ลับ!AI$3=0,0,IF(เวลาเรียน!AP49="/",ลับ!AI$3,0))</f>
        <v>0</v>
      </c>
      <c r="AJ49" s="63">
        <f>IF(ลับ!AJ$3=0,0,IF(เวลาเรียน!AQ49="/",ลับ!AJ$3,0))</f>
        <v>0</v>
      </c>
      <c r="AK49" s="63">
        <f>IF(ลับ!AK$3=0,0,IF(เวลาเรียน!AR49="/",ลับ!AK$3,0))</f>
        <v>0</v>
      </c>
      <c r="AL49" s="63">
        <f>IF(ลับ!AL$3=0,0,IF(เวลาเรียน!AS49="/",ลับ!AL$3,0))</f>
        <v>0</v>
      </c>
      <c r="AM49" s="63">
        <f>IF(ลับ!AM$3=0,0,IF(เวลาเรียน!AT49="/",ลับ!AM$3,0))</f>
        <v>0</v>
      </c>
      <c r="AN49" s="63">
        <f>IF(ลับ!AN$3=0,0,IF(เวลาเรียน!AU49="/",ลับ!AN$3,0))</f>
        <v>0</v>
      </c>
      <c r="AO49" s="63">
        <f>IF(ลับ!AO$3=0,0,IF(เวลาเรียน!AV49="/",ลับ!AO$3,0))</f>
        <v>0</v>
      </c>
      <c r="AP49" s="63">
        <f>IF(ลับ!AP$3=0,0,IF(เวลาเรียน!AW49="/",ลับ!AP$3,0))</f>
        <v>0</v>
      </c>
      <c r="AQ49" s="63">
        <f>IF(ลับ!AQ$3=0,0,IF(เวลาเรียน!AX49="/",ลับ!AQ$3,0))</f>
        <v>0</v>
      </c>
      <c r="AR49" s="63">
        <f>IF(ลับ!AR$3=0,0,IF(เวลาเรียน!AY49="/",ลับ!AR$3,0))</f>
        <v>0</v>
      </c>
      <c r="AS49" s="63">
        <f>IF(ลับ!AS$3=0,0,IF(เวลาเรียน!AZ49="/",ลับ!AS$3,0))</f>
        <v>0</v>
      </c>
      <c r="AT49" s="63">
        <f>IF(ลับ!AT$3=0,0,IF(เวลาเรียน!BA49="/",ลับ!AT$3,0))</f>
        <v>0</v>
      </c>
      <c r="AU49" s="63">
        <f>IF(ลับ!AU$3=0,0,IF(เวลาเรียน!BB49="/",ลับ!AU$3,0))</f>
        <v>0</v>
      </c>
      <c r="AV49" s="63">
        <f>IF(ลับ!AV$3=0,0,IF(เวลาเรียน!BC49="/",ลับ!AV$3,0))</f>
        <v>0</v>
      </c>
      <c r="AW49" s="63">
        <f>IF(ลับ!AW$3=0,0,IF(เวลาเรียน!BD49="/",ลับ!AW$3,0))</f>
        <v>0</v>
      </c>
      <c r="AX49" s="63">
        <f>IF(ลับ!AX$3=0,0,IF(เวลาเรียน!BE49="/",ลับ!AX$3,0))</f>
        <v>0</v>
      </c>
      <c r="AY49" s="63">
        <f>IF(ลับ!AY$3=0,0,IF(เวลาเรียน!BF49="/",ลับ!AY$3,0))</f>
        <v>0</v>
      </c>
      <c r="AZ49" s="63">
        <f>IF(ลับ!AZ$3=0,0,IF(เวลาเรียน!BG49="/",ลับ!AZ$3,0))</f>
        <v>0</v>
      </c>
      <c r="BA49" s="63">
        <f>IF(ลับ!BA$3=0,0,IF(เวลาเรียน!BH49="/",ลับ!BA$3,0))</f>
        <v>0</v>
      </c>
      <c r="BB49" s="63">
        <f>IF(ลับ!BB$3=0,0,IF(เวลาเรียน!BI49="/",ลับ!BB$3,0))</f>
        <v>0</v>
      </c>
      <c r="BC49" s="63">
        <f>IF(ลับ!BC$3=0,0,IF(เวลาเรียน!BJ49="/",ลับ!BC$3,0))</f>
        <v>0</v>
      </c>
      <c r="BD49" s="63">
        <f>IF(ลับ!BD$3=0,0,IF(เวลาเรียน!BK49="/",ลับ!BD$3,0))</f>
        <v>0</v>
      </c>
      <c r="BE49" s="63">
        <f>IF(ลับ!BE$3=0,0,IF(เวลาเรียน!BL49="/",ลับ!BE$3,0))</f>
        <v>0</v>
      </c>
      <c r="BF49" s="63">
        <f>IF(ลับ!BF$3=0,0,IF(เวลาเรียน!BM49="/",ลับ!BF$3,0))</f>
        <v>0</v>
      </c>
      <c r="BG49" s="63">
        <f>IF(ลับ!BG$3=0,0,IF(เวลาเรียน!BN49="/",ลับ!BG$3,0))</f>
        <v>0</v>
      </c>
      <c r="BH49" s="63">
        <f>IF(ลับ!BH$3=0,0,IF(เวลาเรียน!BO49="/",ลับ!BH$3,0))</f>
        <v>0</v>
      </c>
      <c r="BI49" s="63">
        <f>IF(ลับ!BI$3=0,0,IF(เวลาเรียน!BP49="/",ลับ!BI$3,0))</f>
        <v>0</v>
      </c>
      <c r="BJ49" s="63">
        <f>IF(ลับ!BJ$3=0,0,IF(เวลาเรียน!BQ49="/",ลับ!BJ$3,0))</f>
        <v>0</v>
      </c>
      <c r="BK49" s="63">
        <f>IF(ลับ!BK$3=0,0,IF(เวลาเรียน!BR49="/",ลับ!BK$3,0))</f>
        <v>0</v>
      </c>
      <c r="BL49" s="63">
        <f>IF(ลับ!BL$3=0,0,IF(เวลาเรียน!BS49="/",ลับ!BL$3,0))</f>
        <v>0</v>
      </c>
      <c r="BM49" s="63">
        <f>IF(ลับ!BM$3=0,0,IF(เวลาเรียน!BT49="/",ลับ!BM$3,0))</f>
        <v>0</v>
      </c>
      <c r="BN49" s="63">
        <f>IF(ลับ!BN$3=0,0,IF(เวลาเรียน!BU49="/",ลับ!BN$3,0))</f>
        <v>0</v>
      </c>
      <c r="BO49" s="63">
        <f>IF(ลับ!BO$3=0,0,IF(เวลาเรียน!BV49="/",ลับ!BO$3,0))</f>
        <v>0</v>
      </c>
      <c r="BP49" s="63">
        <f>IF(ลับ!BP$3=0,0,IF(เวลาเรียน!BW49="/",ลับ!BP$3,0))</f>
        <v>0</v>
      </c>
      <c r="BQ49" s="63">
        <f>IF(ลับ!BQ$3=0,0,IF(เวลาเรียน!BX49="/",ลับ!BQ$3,0))</f>
        <v>0</v>
      </c>
      <c r="BR49" s="63">
        <f>IF(ลับ!BR$3=0,0,IF(เวลาเรียน!BY49="/",ลับ!BR$3,0))</f>
        <v>0</v>
      </c>
      <c r="BS49" s="724">
        <f>IF(ลับ!BS$3=0,0,IF(เวลาเรียน!BZ49="/",ลับ!BS$3,0))</f>
        <v>0</v>
      </c>
      <c r="BT49" s="63">
        <f>IF(ลับ!BT$3=0,0,IF(เวลาเรียน!CB49="/",ลับ!BT$3,0))</f>
        <v>0</v>
      </c>
      <c r="BU49" s="63">
        <f>IF(ลับ!BU$3=0,0,IF(เวลาเรียน!CC49="/",ลับ!BU$3,0))</f>
        <v>0</v>
      </c>
      <c r="BV49" s="63">
        <f>IF(ลับ!BV$3=0,0,IF(เวลาเรียน!CD49="/",ลับ!BV$3,0))</f>
        <v>0</v>
      </c>
      <c r="BW49" s="63">
        <f>IF(ลับ!BW$3=0,0,IF(เวลาเรียน!CE49="/",ลับ!BW$3,0))</f>
        <v>0</v>
      </c>
      <c r="BX49" s="63">
        <f>IF(ลับ!BX$3=0,0,IF(เวลาเรียน!CF49="/",ลับ!BX$3,0))</f>
        <v>0</v>
      </c>
      <c r="BY49" s="63">
        <f>IF(ลับ!BY$3=0,0,IF(เวลาเรียน!CG49="/",ลับ!BY$3,0))</f>
        <v>0</v>
      </c>
      <c r="BZ49" s="63">
        <f>IF(ลับ!BZ$3=0,0,IF(เวลาเรียน!CH49="/",ลับ!BZ$3,0))</f>
        <v>0</v>
      </c>
      <c r="CA49" s="63">
        <f>IF(ลับ!CA$3=0,0,IF(เวลาเรียน!CI49="/",ลับ!CA$3,0))</f>
        <v>0</v>
      </c>
      <c r="CB49" s="63">
        <f>IF(ลับ!CB$3=0,0,IF(เวลาเรียน!CJ49="/",ลับ!CB$3,0))</f>
        <v>0</v>
      </c>
      <c r="CC49" s="63">
        <f>IF(ลับ!CC$3=0,0,IF(เวลาเรียน!CK49="/",ลับ!CC$3,0))</f>
        <v>0</v>
      </c>
      <c r="CD49" s="63">
        <f>IF(ลับ!CD$3=0,0,IF(เวลาเรียน!CL49="/",ลับ!CD$3,0))</f>
        <v>0</v>
      </c>
      <c r="CE49" s="63">
        <f>IF(ลับ!CE$3=0,0,IF(เวลาเรียน!CM49="/",ลับ!CE$3,0))</f>
        <v>0</v>
      </c>
      <c r="CF49" s="63">
        <f>IF(ลับ!CF$3=0,0,IF(เวลาเรียน!CN49="/",ลับ!CF$3,0))</f>
        <v>0</v>
      </c>
      <c r="CG49" s="63">
        <f>IF(ลับ!CG$3=0,0,IF(เวลาเรียน!CO49="/",ลับ!CG$3,0))</f>
        <v>0</v>
      </c>
      <c r="CH49" s="63">
        <f>IF(ลับ!CH$3=0,0,IF(เวลาเรียน!CP49="/",ลับ!CH$3,0))</f>
        <v>0</v>
      </c>
      <c r="CI49" s="63">
        <f>IF(ลับ!CI$3=0,0,IF(เวลาเรียน!CQ49="/",ลับ!CI$3,0))</f>
        <v>0</v>
      </c>
      <c r="CJ49" s="63">
        <f>IF(ลับ!CJ$3=0,0,IF(เวลาเรียน!CR49="/",ลับ!CJ$3,0))</f>
        <v>0</v>
      </c>
      <c r="CK49" s="63">
        <f>IF(ลับ!CK$3=0,0,IF(เวลาเรียน!CS49="/",ลับ!CK$3,0))</f>
        <v>0</v>
      </c>
      <c r="CL49" s="63">
        <f>IF(ลับ!CL$3=0,0,IF(เวลาเรียน!CT49="/",ลับ!CL$3,0))</f>
        <v>0</v>
      </c>
      <c r="CM49" s="63">
        <f>IF(ลับ!CM$3=0,0,IF(เวลาเรียน!CU49="/",ลับ!CM$3,0))</f>
        <v>0</v>
      </c>
      <c r="CN49" s="63">
        <f>IF(ลับ!CN$3=0,0,IF(เวลาเรียน!CV49="/",ลับ!CN$3,0))</f>
        <v>0</v>
      </c>
      <c r="CO49" s="63">
        <f>IF(ลับ!CO$3=0,0,IF(เวลาเรียน!CW49="/",ลับ!CO$3,0))</f>
        <v>0</v>
      </c>
      <c r="CP49" s="63">
        <f>IF(ลับ!CP$3=0,0,IF(เวลาเรียน!CX49="/",ลับ!CP$3,0))</f>
        <v>0</v>
      </c>
      <c r="CQ49" s="63">
        <f>IF(ลับ!CQ$3=0,0,IF(เวลาเรียน!CY49="/",ลับ!CQ$3,0))</f>
        <v>0</v>
      </c>
      <c r="CR49" s="63">
        <f>IF(ลับ!CR$3=0,0,IF(เวลาเรียน!CZ49="/",ลับ!CR$3,0))</f>
        <v>0</v>
      </c>
      <c r="CS49" s="63">
        <f>IF(ลับ!CS$3=0,0,IF(เวลาเรียน!DA49="/",ลับ!CS$3,0))</f>
        <v>0</v>
      </c>
      <c r="CT49" s="63">
        <f>IF(ลับ!CT$3=0,0,IF(เวลาเรียน!DB49="/",ลับ!CT$3,0))</f>
        <v>0</v>
      </c>
      <c r="CU49" s="63">
        <f>IF(ลับ!CU$3=0,0,IF(เวลาเรียน!DC49="/",ลับ!CU$3,0))</f>
        <v>0</v>
      </c>
      <c r="CV49" s="63">
        <f>IF(ลับ!CV$3=0,0,IF(เวลาเรียน!DD49="/",ลับ!CV$3,0))</f>
        <v>0</v>
      </c>
      <c r="CW49" s="64">
        <f>IF(ลับ!CW$3=0,0,IF(เวลาเรียน!DE49="/",ลับ!CW$3,0))</f>
        <v>0</v>
      </c>
      <c r="CX49" s="84">
        <f t="shared" si="11"/>
        <v>0</v>
      </c>
      <c r="CZ49" s="15">
        <v>44</v>
      </c>
      <c r="DA49" s="15">
        <f>IF(ตัวชี้วัด!C49="ร",ตัวชี้วัด!C49,IF(ตัวชี้วัด!F49="ร",ตัวชี้วัด!F49,IF(ตัวชี้วัด!I49="ร",ตัวชี้วัด!I49,IF(ตัวชี้วัด!L49="ร",ตัวชี้วัด!L49,IF(ตัวชี้วัด!O49="ร",ตัวชี้วัด!O49,IF(ตัวชี้วัด!S49="ร",ตัวชี้วัด!S49,IF(ตัวชี้วัด!V49="ร",ตัวชี้วัด!V49,SUM(ตัวชี้วัด!C49,ตัวชี้วัด!F49,ตัวชี้วัด!I49,ตัวชี้วัด!L49,ตัวชี้วัด!O49,ตัวชี้วัด!S49,ตัวชี้วัด!V49))))))))</f>
        <v>0</v>
      </c>
      <c r="DB49" s="15">
        <f>IF(ตัวชี้วัด!Y49="ร",ตัวชี้วัด!Y49,IF(ตัวชี้วัด!AB49="ร",ตัวชี้วัด!AB49,IF(ตัวชี้วัด!AE49="ร",ตัวชี้วัด!AE49,IF(ตัวชี้วัด!AK49="ร",ตัวชี้วัด!AK49,IF(ตัวชี้วัด!AN49="ร",ตัวชี้วัด!AN49,IF(ตัวชี้วัด!AQ49="ร",ตัวชี้วัด!AQ49,IF(ตัวชี้วัด!AT49="ร",ตัวชี้วัด!AT49,SUM(ตัวชี้วัด!Y49,ตัวชี้วัด!AB49,ตัวชี้วัด!AE49,ตัวชี้วัด!AK49,ตัวชี้วัด!AN49,ตัวชี้วัด!AQ49,ตัวชี้วัด!AT49))))))))</f>
        <v>0</v>
      </c>
      <c r="DC49" s="15">
        <f>IF(ตัวชี้วัด!AW49="ร",ตัวชี้วัด!AW49,IF(ตัวชี้วัด!BA49="ร",ตัวชี้วัด!BA49,IF(ตัวชี้วัด!BD49="ร",ตัวชี้วัด!BD49,IF(ตัวชี้วัด!BG49="ร",ตัวชี้วัด!BG49,IF(ตัวชี้วัด!BJ49="ร",ตัวชี้วัด!BJ49,IF(ตัวชี้วัด!BM49="ร",ตัวชี้วัด!BM49,IF(ตัวชี้วัด!BS49="ร",ตัวชี้วัด!BS49,SUM(ตัวชี้วัด!AW49,ตัวชี้วัด!BA49,ตัวชี้วัด!BD49,ตัวชี้วัด!BG49,ตัวชี้วัด!BJ49,ตัวชี้วัด!BM49,ตัวชี้วัด!BS49))))))))</f>
        <v>0</v>
      </c>
      <c r="DD49" s="15">
        <f>IF(ตัวชี้วัด!BV49="ร",ตัวชี้วัด!BV49,IF(ตัวชี้วัด!BY49="ร",ตัวชี้วัด!BY49,IF(ตัวชี้วัด!CB49="ร",ตัวชี้วัด!CB49,IF(ตัวชี้วัด!CE49="ร",ตัวชี้วัด!CE49,IF(ตัวชี้วัด!CI49="ร",ตัวชี้วัด!CI49,IF(ตัวชี้วัด!CL49="ร",ตัวชี้วัด!CL49,IF(ตัวชี้วัด!CO49="ร",ตัวชี้วัด!CO49,SUM(ตัวชี้วัด!BV49,ตัวชี้วัด!BY49,ตัวชี้วัด!CB49,ตัวชี้วัด!CE49,ตัวชี้วัด!CI49,ตัวชี้วัด!CL49,ตัวชี้วัด!CO49))))))))</f>
        <v>0</v>
      </c>
      <c r="DE49" s="15">
        <f>IF(ตัวชี้วัด!CR49="ร",ตัวชี้วัด!CR49,IF(ตัวชี้วัด!CU49="ร",ตัวชี้วัด!CU49,IF(ตัวชี้วัด!DA49="ร",ตัวชี้วัด!DA49,IF(ตัวชี้วัด!DD49="ร",ตัวชี้วัด!DD49,IF(ตัวชี้วัด!DG49="ร",ตัวชี้วัด!DG49,IF(ตัวชี้วัด!DJ49="ร",ตัวชี้วัด!DJ49,IF(ตัวชี้วัด!DM49="ร",ตัวชี้วัด!DM49,SUM(ตัวชี้วัด!CR49,ตัวชี้วัด!CU49,ตัวชี้วัด!DA49,ตัวชี้วัด!DD49,ตัวชี้วัด!DG49,ตัวชี้วัด!DJ49,ตัวชี้วัด!DM49))))))))</f>
        <v>0</v>
      </c>
      <c r="DF49" s="15">
        <f>IF(ตัวชี้วัด!DQ49="ร",ตัวชี้วัด!DQ49,IF(ตัวชี้วัด!DT49="ร",ตัวชี้วัด!DT49,IF(ตัวชี้วัด!DW49="ร",ตัวชี้วัด!DW49,IF(ตัวชี้วัด!DZ49="ร",ตัวชี้วัด!DZ49,SUM(ตัวชี้วัด!DQ49,ตัวชี้วัด!DT49,ตัวชี้วัด!DW49,ตัวชี้วัด!DZ49)))))</f>
        <v>0</v>
      </c>
      <c r="DG49" s="83">
        <f t="shared" si="12"/>
        <v>0</v>
      </c>
      <c r="DH49" s="50"/>
      <c r="DI49" s="15">
        <f>IF(ตัวชี้วัด!D49="/",1,0)</f>
        <v>0</v>
      </c>
      <c r="DJ49" s="15">
        <f>IF(ตัวชี้วัด!G49="/",1,0)</f>
        <v>0</v>
      </c>
      <c r="DK49" s="15">
        <f>IF(ตัวชี้วัด!J49="/",1,0)</f>
        <v>0</v>
      </c>
      <c r="DL49" s="15">
        <f>IF(ตัวชี้วัด!M49="/",1,0)</f>
        <v>0</v>
      </c>
      <c r="DM49" s="15">
        <f>IF(ตัวชี้วัด!P49="/",1,0)</f>
        <v>0</v>
      </c>
      <c r="DN49" s="15">
        <f>IF(ตัวชี้วัด!T49="/",1,0)</f>
        <v>0</v>
      </c>
      <c r="DO49" s="15">
        <f>IF(ตัวชี้วัด!W49="/",1,0)</f>
        <v>0</v>
      </c>
      <c r="DP49" s="15">
        <f>IF(ตัวชี้วัด!Z49="/",1,0)</f>
        <v>0</v>
      </c>
      <c r="DQ49" s="15">
        <f>IF(ตัวชี้วัด!AC49="/",1,0)</f>
        <v>0</v>
      </c>
      <c r="DR49" s="15">
        <f>IF(ตัวชี้วัด!AF49="/",1,0)</f>
        <v>0</v>
      </c>
      <c r="DS49" s="15">
        <f>IF(ตัวชี้วัด!AL49="/",1,0)</f>
        <v>0</v>
      </c>
      <c r="DT49" s="15">
        <f>IF(ตัวชี้วัด!AO49="/",1,0)</f>
        <v>0</v>
      </c>
      <c r="DU49" s="15">
        <f>IF(ตัวชี้วัด!AR49="/",1,0)</f>
        <v>0</v>
      </c>
      <c r="DV49" s="15">
        <f>IF(ตัวชี้วัด!AU49="/",1,0)</f>
        <v>0</v>
      </c>
      <c r="DW49" s="15">
        <f>IF(ตัวชี้วัด!AX49="/",1,0)</f>
        <v>0</v>
      </c>
      <c r="DX49" s="15">
        <f>IF(ตัวชี้วัด!BB49="/",1,0)</f>
        <v>0</v>
      </c>
      <c r="DY49" s="15">
        <f>IF(ตัวชี้วัด!BE49="/",1,0)</f>
        <v>0</v>
      </c>
      <c r="DZ49" s="15">
        <f>IF(ตัวชี้วัด!BH49="/",1,0)</f>
        <v>0</v>
      </c>
      <c r="EA49" s="15">
        <f>IF(ตัวชี้วัด!BK49="/",1,0)</f>
        <v>0</v>
      </c>
      <c r="EB49" s="15">
        <f>IF(ตัวชี้วัด!BN49="/",1,0)</f>
        <v>0</v>
      </c>
      <c r="EC49" s="15">
        <f>IF(ตัวชี้วัด!BT49="/",1,0)</f>
        <v>0</v>
      </c>
      <c r="ED49" s="15">
        <f>IF(ตัวชี้วัด!BW49="/",1,0)</f>
        <v>0</v>
      </c>
      <c r="EE49" s="15">
        <f>IF(ตัวชี้วัด!BZ49="/",1,0)</f>
        <v>0</v>
      </c>
      <c r="EF49" s="15">
        <f>IF(ตัวชี้วัด!CC49="/",1,0)</f>
        <v>0</v>
      </c>
      <c r="EG49" s="15">
        <f>IF(ตัวชี้วัด!CF49="/",1,0)</f>
        <v>0</v>
      </c>
      <c r="EH49" s="15">
        <f>IF(ตัวชี้วัด!CJ49="/",1,0)</f>
        <v>0</v>
      </c>
      <c r="EI49" s="15">
        <f>IF(ตัวชี้วัด!CM49="/",1,0)</f>
        <v>0</v>
      </c>
      <c r="EJ49" s="15">
        <f>IF(ตัวชี้วัด!CP49="/",1,0)</f>
        <v>0</v>
      </c>
      <c r="EK49" s="15">
        <f>IF(ตัวชี้วัด!CS49="/",1,0)</f>
        <v>0</v>
      </c>
      <c r="EL49" s="15">
        <f>IF(ตัวชี้วัด!CV49="/",1,0)</f>
        <v>0</v>
      </c>
      <c r="EM49" s="15">
        <f>IF(ตัวชี้วัด!DB49="/",1,0)</f>
        <v>0</v>
      </c>
      <c r="EN49" s="15">
        <f>IF(ตัวชี้วัด!DE49="/",1,0)</f>
        <v>0</v>
      </c>
      <c r="EO49" s="15">
        <f>IF(ตัวชี้วัด!DH49="/",1,0)</f>
        <v>0</v>
      </c>
      <c r="EP49" s="15">
        <f>IF(ตัวชี้วัด!DK49="/",1,0)</f>
        <v>0</v>
      </c>
      <c r="EQ49" s="15">
        <f>IF(ตัวชี้วัด!DN49="/",1,0)</f>
        <v>0</v>
      </c>
      <c r="ER49" s="15">
        <f>IF(ตัวชี้วัด!DR49="/",1,0)</f>
        <v>0</v>
      </c>
      <c r="ES49" s="15">
        <f>IF(ตัวชี้วัด!DU49="/",1,0)</f>
        <v>0</v>
      </c>
      <c r="ET49" s="15">
        <f>IF(ตัวชี้วัด!DX49="/",1,0)</f>
        <v>0</v>
      </c>
      <c r="EU49" s="15">
        <f>IF(ตัวชี้วัด!EA49="/",1,0)</f>
        <v>0</v>
      </c>
      <c r="EV49" s="83">
        <f t="shared" si="14"/>
        <v>0</v>
      </c>
      <c r="EX49" s="15">
        <v>44</v>
      </c>
      <c r="EY49" s="15">
        <f>IF(คุณลักษณะ!B49&gt;1,2,IF(คุณลักษณะ!B49=1,1,0))</f>
        <v>0</v>
      </c>
      <c r="EZ49" s="15">
        <f>IF(คุณลักษณะ!C49&gt;1,2,IF(คุณลักษณะ!C49=1,1,0))</f>
        <v>0</v>
      </c>
      <c r="FA49" s="15">
        <f>IF(คุณลักษณะ!D49&gt;1,2,IF(คุณลักษณะ!D49=1,1,0))</f>
        <v>0</v>
      </c>
      <c r="FB49" s="15">
        <f>IF(คุณลักษณะ!E49&gt;1,2,IF(คุณลักษณะ!E49=1,1,0))</f>
        <v>0</v>
      </c>
      <c r="FC49" s="83">
        <f t="shared" si="15"/>
        <v>0</v>
      </c>
      <c r="FD49" s="15">
        <f>IF(คุณลักษณะ!G49&gt;1,2,IF(คุณลักษณะ!G49=1,1,0))</f>
        <v>0</v>
      </c>
      <c r="FE49" s="15">
        <f>IF(คุณลักษณะ!H49&gt;1,2,IF(คุณลักษณะ!H49=1,1,0))</f>
        <v>0</v>
      </c>
      <c r="FF49" s="83">
        <f t="shared" si="16"/>
        <v>0</v>
      </c>
      <c r="FG49" s="15">
        <f>IF(คุณลักษณะ!O49&gt;1,2,IF(คุณลักษณะ!O49=1,1,0))</f>
        <v>0</v>
      </c>
      <c r="FH49" s="15">
        <f>IF(คุณลักษณะ!P49&gt;1,2,IF(คุณลักษณะ!P49=1,1,0))</f>
        <v>0</v>
      </c>
      <c r="FI49" s="83">
        <f t="shared" si="17"/>
        <v>0</v>
      </c>
      <c r="FJ49" s="15">
        <f>IF(คุณลักษณะ!S49&gt;1,2,IF(คุณลักษณะ!S49=1,1,0))</f>
        <v>0</v>
      </c>
      <c r="FK49" s="15">
        <f>IF(คุณลักษณะ!T49&gt;1,2,IF(คุณลักษณะ!T49=1,1,0))</f>
        <v>0</v>
      </c>
      <c r="FL49" s="83">
        <f t="shared" si="18"/>
        <v>0</v>
      </c>
      <c r="FM49" s="15">
        <f>IF(คุณลักษณะ!V49&gt;1,2,IF(คุณลักษณะ!V49=1,1,0))</f>
        <v>0</v>
      </c>
      <c r="FN49" s="15">
        <f>IF(คุณลักษณะ!W49&gt;1,2,IF(คุณลักษณะ!W49=1,1,0))</f>
        <v>0</v>
      </c>
      <c r="FO49" s="83">
        <f t="shared" si="19"/>
        <v>0</v>
      </c>
      <c r="FP49" s="15">
        <f>IF(คุณลักษณะ!Y49&gt;1,2,IF(คุณลักษณะ!Y49=1,1,0))</f>
        <v>0</v>
      </c>
      <c r="FQ49" s="15">
        <f>IF(คุณลักษณะ!AC49&gt;1,2,IF(คุณลักษณะ!AC49=1,1,0))</f>
        <v>0</v>
      </c>
      <c r="FR49" s="15">
        <f>IF(คุณลักษณะ!AD49&gt;1,2,IF(คุณลักษณะ!AD49=1,1,0))</f>
        <v>0</v>
      </c>
      <c r="FS49" s="83">
        <f t="shared" si="20"/>
        <v>0</v>
      </c>
      <c r="FT49" s="15">
        <f>IF(คุณลักษณะ!AF49&gt;1,2,IF(คุณลักษณะ!AF49=1,1,0))</f>
        <v>0</v>
      </c>
      <c r="FU49" s="15">
        <f>IF(คุณลักษณะ!AG49&gt;1,2,IF(คุณลักษณะ!AG49=1,1,0))</f>
        <v>0</v>
      </c>
      <c r="FV49" s="83">
        <f t="shared" si="21"/>
        <v>0</v>
      </c>
      <c r="FW49" s="50"/>
      <c r="FX49" s="15">
        <f>IF(คุณลักษณะ!F49&gt;1,2,IF(คุณลักษณะ!F49=1,1,0))</f>
        <v>0</v>
      </c>
      <c r="FY49" s="15">
        <f>IF(คุณลักษณะ!I49&gt;1,2,IF(คุณลักษณะ!I49=1,1,0))</f>
        <v>0</v>
      </c>
      <c r="FZ49" s="15">
        <f>IF(คุณลักษณะ!N49&gt;1,2,IF(คุณลักษณะ!N49=1,1,0))</f>
        <v>0</v>
      </c>
      <c r="GA49" s="15">
        <f>IF(คุณลักษณะ!Q49&gt;1,2,IF(คุณลักษณะ!Q49=1,1,0))</f>
        <v>0</v>
      </c>
      <c r="GB49" s="15">
        <f>IF(คุณลักษณะ!U49&gt;1,2,IF(คุณลักษณะ!U49=1,1,0))</f>
        <v>0</v>
      </c>
      <c r="GC49" s="15">
        <f>IF(คุณลักษณะ!X49&gt;1,2,IF(คุณลักษณะ!X49=1,1,0))</f>
        <v>0</v>
      </c>
      <c r="GD49" s="15">
        <f>IF(คุณลักษณะ!AE49&gt;1,2,IF(คุณลักษณะ!AE49=1,1,0))</f>
        <v>0</v>
      </c>
      <c r="GE49" s="15">
        <f>IF(คุณลักษณะ!AH49&gt;1,2,IF(คุณลักษณะ!AH49=1,1,0))</f>
        <v>0</v>
      </c>
      <c r="GF49" s="87">
        <f t="shared" si="22"/>
        <v>0</v>
      </c>
      <c r="GG49" s="85">
        <f>IF(คุณลักษณะ!F49=0,0,IF(คุณลักษณะ!I49=0,0,IF(คุณลักษณะ!N49=0,0,IF(คุณลักษณะ!Q49=0,0,IF(คุณลักษณะ!U49=0,0,IF(คุณลักษณะ!X49=0,0,IF(คุณลักษณะ!AE49=0,0,IF(คุณลักษณะ!AH49=0,0,GF49))))))))</f>
        <v>0</v>
      </c>
      <c r="GI49" s="2">
        <v>44</v>
      </c>
      <c r="GJ49" s="21">
        <f>IF(เวลาเรียน!C49="",0,1)</f>
        <v>0</v>
      </c>
      <c r="GK49" s="446">
        <f>IF(ผลการเรียน!$BC48=$GK$5,1,0)</f>
        <v>0</v>
      </c>
      <c r="GL49" s="446">
        <f>IF(ผลการเรียน!$BC48=$GL$5,1,0)</f>
        <v>0</v>
      </c>
      <c r="GM49" s="446">
        <f>IF(ผลการเรียน!$BC48=$GM$5,1,0)</f>
        <v>0</v>
      </c>
      <c r="GN49" s="446">
        <f>IF(ผลการเรียน!$BC48=$GN$5,1,0)</f>
        <v>0</v>
      </c>
      <c r="GO49" s="446">
        <f>IF(ผลการเรียน!$BC48=$GO$5,1,0)</f>
        <v>0</v>
      </c>
      <c r="GP49" s="446">
        <f>IF(ผลการเรียน!$BC48=$GP$5,1,0)</f>
        <v>0</v>
      </c>
      <c r="GQ49" s="446">
        <f>IF(ผลการเรียน!$BC48=$GQ$5,1,0)</f>
        <v>0</v>
      </c>
      <c r="GR49" s="446">
        <f>IF(ผลการเรียน!$BC48=$GR$5,1,0)</f>
        <v>0</v>
      </c>
      <c r="GS49" s="446">
        <f>IF(ผลการเรียน!$BC48=$GS$5,1,0)</f>
        <v>0</v>
      </c>
      <c r="GT49" s="446">
        <f>IF(ผลการเรียน!$BC48=$GT$5,1,0)</f>
        <v>0</v>
      </c>
      <c r="GU49" s="446">
        <f ca="1">IF(ผลการเรียน!$BS48=ลับ!$GU$5,1,0)</f>
        <v>0</v>
      </c>
      <c r="GV49" s="446">
        <f ca="1">IF(ผลการเรียน!$BS48=ลับ!$GV$5,1,0)</f>
        <v>0</v>
      </c>
      <c r="GW49" s="446">
        <f ca="1">IF(ผลการเรียน!$BS48=ลับ!$GW$5,1,0)</f>
        <v>0</v>
      </c>
      <c r="GX49" s="446">
        <f ca="1">IF(ผลการเรียน!$BS48=ลับ!$GX$5,1,0)</f>
        <v>0</v>
      </c>
      <c r="GY49" s="446">
        <f ca="1">IF(ผลการเรียน!$BJ48=ลับ!$GY$5,1,0)</f>
        <v>0</v>
      </c>
      <c r="GZ49" s="446">
        <f ca="1">IF(ผลการเรียน!$BJ48=ลับ!$GZ$5,1,0)</f>
        <v>0</v>
      </c>
      <c r="HA49" s="446">
        <f ca="1">IF(ผลการเรียน!$BJ48=ลับ!$HA$5,1,0)</f>
        <v>0</v>
      </c>
      <c r="HB49" s="446">
        <f ca="1">IF(ผลการเรียน!$BJ48=ลับ!$HB$5,1,0)</f>
        <v>0</v>
      </c>
      <c r="HC49" s="21">
        <f>IF(สรุปคะแนน!$Q49=3,1,0)</f>
        <v>0</v>
      </c>
      <c r="HD49" s="21">
        <f>IF(สรุปคะแนน!$Q49=2,1,0)</f>
        <v>0</v>
      </c>
      <c r="HE49" s="21">
        <f>IF(สรุปคะแนน!$Q49=1,1,0)</f>
        <v>0</v>
      </c>
      <c r="HF49" s="21">
        <f>IF(สรุปคะแนน!$Q49=0,1,0)</f>
        <v>1</v>
      </c>
      <c r="HG49" s="50"/>
      <c r="HH49" s="50"/>
      <c r="HI49" s="50"/>
      <c r="HJ49" s="50"/>
      <c r="HK49" s="50"/>
      <c r="HL49" s="50"/>
      <c r="HM49" s="50"/>
      <c r="HN49" s="50"/>
    </row>
    <row r="50" spans="1:222" ht="21">
      <c r="A50" s="28">
        <v>45</v>
      </c>
      <c r="B50" s="63">
        <f>IF(ลับ!B$3=0,0,IF(เวลาเรียน!G50="/",ลับ!B$3,0))</f>
        <v>0</v>
      </c>
      <c r="C50" s="63">
        <f>IF(ลับ!C$3=0,0,IF(เวลาเรียน!H50="/",ลับ!C$3,0))</f>
        <v>0</v>
      </c>
      <c r="D50" s="63">
        <f>IF(ลับ!D$3=0,0,IF(เวลาเรียน!I50="/",ลับ!D$3,0))</f>
        <v>0</v>
      </c>
      <c r="E50" s="63">
        <f>IF(ลับ!E$3=0,0,IF(เวลาเรียน!J50="/",ลับ!E$3,0))</f>
        <v>0</v>
      </c>
      <c r="F50" s="63">
        <f>IF(ลับ!F$3=0,0,IF(เวลาเรียน!K50="/",ลับ!F$3,0))</f>
        <v>0</v>
      </c>
      <c r="G50" s="63">
        <f>IF(ลับ!G$3=0,0,IF(เวลาเรียน!L50="/",ลับ!G$3,0))</f>
        <v>0</v>
      </c>
      <c r="H50" s="63">
        <f>IF(ลับ!H$3=0,0,IF(เวลาเรียน!M50="/",ลับ!H$3,0))</f>
        <v>0</v>
      </c>
      <c r="I50" s="63">
        <f>IF(ลับ!I$3=0,0,IF(เวลาเรียน!N50="/",ลับ!I$3,0))</f>
        <v>0</v>
      </c>
      <c r="J50" s="63">
        <f>IF(ลับ!J$3=0,0,IF(เวลาเรียน!O50="/",ลับ!J$3,0))</f>
        <v>0</v>
      </c>
      <c r="K50" s="63">
        <f>IF(ลับ!K$3=0,0,IF(เวลาเรียน!P50="/",ลับ!K$3,0))</f>
        <v>0</v>
      </c>
      <c r="L50" s="63">
        <f>IF(ลับ!L$3=0,0,IF(เวลาเรียน!Q50="/",ลับ!L$3,0))</f>
        <v>0</v>
      </c>
      <c r="M50" s="63">
        <f>IF(ลับ!M$3=0,0,IF(เวลาเรียน!R50="/",ลับ!M$3,0))</f>
        <v>0</v>
      </c>
      <c r="N50" s="63">
        <f>IF(ลับ!N$3=0,0,IF(เวลาเรียน!S50="/",ลับ!N$3,0))</f>
        <v>0</v>
      </c>
      <c r="O50" s="63">
        <f>IF(ลับ!O$3=0,0,IF(เวลาเรียน!T50="/",ลับ!O$3,0))</f>
        <v>0</v>
      </c>
      <c r="P50" s="63">
        <f>IF(ลับ!P$3=0,0,IF(เวลาเรียน!U50="/",ลับ!P$3,0))</f>
        <v>0</v>
      </c>
      <c r="Q50" s="63">
        <f>IF(ลับ!Q$3=0,0,IF(เวลาเรียน!V50="/",ลับ!Q$3,0))</f>
        <v>0</v>
      </c>
      <c r="R50" s="63">
        <f>IF(ลับ!R$3=0,0,IF(เวลาเรียน!W50="/",ลับ!R$3,0))</f>
        <v>0</v>
      </c>
      <c r="S50" s="63">
        <f>IF(ลับ!S$3=0,0,IF(เวลาเรียน!X50="/",ลับ!S$3,0))</f>
        <v>0</v>
      </c>
      <c r="T50" s="63">
        <f>IF(ลับ!T$3=0,0,IF(เวลาเรียน!Y50="/",ลับ!T$3,0))</f>
        <v>0</v>
      </c>
      <c r="U50" s="63">
        <f>IF(ลับ!U$3=0,0,IF(เวลาเรียน!Z50="/",ลับ!U$3,0))</f>
        <v>0</v>
      </c>
      <c r="V50" s="63">
        <f>IF(ลับ!V$3=0,0,IF(เวลาเรียน!AA50="/",ลับ!V$3,0))</f>
        <v>0</v>
      </c>
      <c r="W50" s="63">
        <f>IF(ลับ!W$3=0,0,IF(เวลาเรียน!AB50="/",ลับ!W$3,0))</f>
        <v>0</v>
      </c>
      <c r="X50" s="63">
        <f>IF(ลับ!X$3=0,0,IF(เวลาเรียน!AC50="/",ลับ!X$3,0))</f>
        <v>0</v>
      </c>
      <c r="Y50" s="63">
        <f>IF(ลับ!Y$3=0,0,IF(เวลาเรียน!AD50="/",ลับ!Y$3,0))</f>
        <v>0</v>
      </c>
      <c r="Z50" s="724">
        <f>IF(ลับ!Z$3=0,0,IF(เวลาเรียน!AE50="/",ลับ!Z$3,0))</f>
        <v>0</v>
      </c>
      <c r="AA50" s="63">
        <f>IF(ลับ!AA$3=0,0,IF(เวลาเรียน!AH50="/",ลับ!AA$3,0))</f>
        <v>0</v>
      </c>
      <c r="AB50" s="63">
        <f>IF(ลับ!AB$3=0,0,IF(เวลาเรียน!AI50="/",ลับ!AB$3,0))</f>
        <v>0</v>
      </c>
      <c r="AC50" s="63">
        <f>IF(ลับ!AC$3=0,0,IF(เวลาเรียน!AJ50="/",ลับ!AC$3,0))</f>
        <v>0</v>
      </c>
      <c r="AD50" s="63">
        <f>IF(ลับ!AD$3=0,0,IF(เวลาเรียน!AK50="/",ลับ!AD$3,0))</f>
        <v>0</v>
      </c>
      <c r="AE50" s="63">
        <f>IF(ลับ!AE$3=0,0,IF(เวลาเรียน!AL50="/",ลับ!AE$3,0))</f>
        <v>0</v>
      </c>
      <c r="AF50" s="63">
        <f>IF(ลับ!AF$3=0,0,IF(เวลาเรียน!AM50="/",ลับ!AF$3,0))</f>
        <v>0</v>
      </c>
      <c r="AG50" s="63">
        <f>IF(ลับ!AG$3=0,0,IF(เวลาเรียน!AN50="/",ลับ!AG$3,0))</f>
        <v>0</v>
      </c>
      <c r="AH50" s="63">
        <f>IF(ลับ!AH$3=0,0,IF(เวลาเรียน!AO50="/",ลับ!AH$3,0))</f>
        <v>0</v>
      </c>
      <c r="AI50" s="63">
        <f>IF(ลับ!AI$3=0,0,IF(เวลาเรียน!AP50="/",ลับ!AI$3,0))</f>
        <v>0</v>
      </c>
      <c r="AJ50" s="63">
        <f>IF(ลับ!AJ$3=0,0,IF(เวลาเรียน!AQ50="/",ลับ!AJ$3,0))</f>
        <v>0</v>
      </c>
      <c r="AK50" s="63">
        <f>IF(ลับ!AK$3=0,0,IF(เวลาเรียน!AR50="/",ลับ!AK$3,0))</f>
        <v>0</v>
      </c>
      <c r="AL50" s="63">
        <f>IF(ลับ!AL$3=0,0,IF(เวลาเรียน!AS50="/",ลับ!AL$3,0))</f>
        <v>0</v>
      </c>
      <c r="AM50" s="63">
        <f>IF(ลับ!AM$3=0,0,IF(เวลาเรียน!AT50="/",ลับ!AM$3,0))</f>
        <v>0</v>
      </c>
      <c r="AN50" s="63">
        <f>IF(ลับ!AN$3=0,0,IF(เวลาเรียน!AU50="/",ลับ!AN$3,0))</f>
        <v>0</v>
      </c>
      <c r="AO50" s="63">
        <f>IF(ลับ!AO$3=0,0,IF(เวลาเรียน!AV50="/",ลับ!AO$3,0))</f>
        <v>0</v>
      </c>
      <c r="AP50" s="63">
        <f>IF(ลับ!AP$3=0,0,IF(เวลาเรียน!AW50="/",ลับ!AP$3,0))</f>
        <v>0</v>
      </c>
      <c r="AQ50" s="63">
        <f>IF(ลับ!AQ$3=0,0,IF(เวลาเรียน!AX50="/",ลับ!AQ$3,0))</f>
        <v>0</v>
      </c>
      <c r="AR50" s="63">
        <f>IF(ลับ!AR$3=0,0,IF(เวลาเรียน!AY50="/",ลับ!AR$3,0))</f>
        <v>0</v>
      </c>
      <c r="AS50" s="63">
        <f>IF(ลับ!AS$3=0,0,IF(เวลาเรียน!AZ50="/",ลับ!AS$3,0))</f>
        <v>0</v>
      </c>
      <c r="AT50" s="63">
        <f>IF(ลับ!AT$3=0,0,IF(เวลาเรียน!BA50="/",ลับ!AT$3,0))</f>
        <v>0</v>
      </c>
      <c r="AU50" s="63">
        <f>IF(ลับ!AU$3=0,0,IF(เวลาเรียน!BB50="/",ลับ!AU$3,0))</f>
        <v>0</v>
      </c>
      <c r="AV50" s="63">
        <f>IF(ลับ!AV$3=0,0,IF(เวลาเรียน!BC50="/",ลับ!AV$3,0))</f>
        <v>0</v>
      </c>
      <c r="AW50" s="63">
        <f>IF(ลับ!AW$3=0,0,IF(เวลาเรียน!BD50="/",ลับ!AW$3,0))</f>
        <v>0</v>
      </c>
      <c r="AX50" s="63">
        <f>IF(ลับ!AX$3=0,0,IF(เวลาเรียน!BE50="/",ลับ!AX$3,0))</f>
        <v>0</v>
      </c>
      <c r="AY50" s="63">
        <f>IF(ลับ!AY$3=0,0,IF(เวลาเรียน!BF50="/",ลับ!AY$3,0))</f>
        <v>0</v>
      </c>
      <c r="AZ50" s="63">
        <f>IF(ลับ!AZ$3=0,0,IF(เวลาเรียน!BG50="/",ลับ!AZ$3,0))</f>
        <v>0</v>
      </c>
      <c r="BA50" s="63">
        <f>IF(ลับ!BA$3=0,0,IF(เวลาเรียน!BH50="/",ลับ!BA$3,0))</f>
        <v>0</v>
      </c>
      <c r="BB50" s="63">
        <f>IF(ลับ!BB$3=0,0,IF(เวลาเรียน!BI50="/",ลับ!BB$3,0))</f>
        <v>0</v>
      </c>
      <c r="BC50" s="63">
        <f>IF(ลับ!BC$3=0,0,IF(เวลาเรียน!BJ50="/",ลับ!BC$3,0))</f>
        <v>0</v>
      </c>
      <c r="BD50" s="63">
        <f>IF(ลับ!BD$3=0,0,IF(เวลาเรียน!BK50="/",ลับ!BD$3,0))</f>
        <v>0</v>
      </c>
      <c r="BE50" s="63">
        <f>IF(ลับ!BE$3=0,0,IF(เวลาเรียน!BL50="/",ลับ!BE$3,0))</f>
        <v>0</v>
      </c>
      <c r="BF50" s="63">
        <f>IF(ลับ!BF$3=0,0,IF(เวลาเรียน!BM50="/",ลับ!BF$3,0))</f>
        <v>0</v>
      </c>
      <c r="BG50" s="63">
        <f>IF(ลับ!BG$3=0,0,IF(เวลาเรียน!BN50="/",ลับ!BG$3,0))</f>
        <v>0</v>
      </c>
      <c r="BH50" s="63">
        <f>IF(ลับ!BH$3=0,0,IF(เวลาเรียน!BO50="/",ลับ!BH$3,0))</f>
        <v>0</v>
      </c>
      <c r="BI50" s="63">
        <f>IF(ลับ!BI$3=0,0,IF(เวลาเรียน!BP50="/",ลับ!BI$3,0))</f>
        <v>0</v>
      </c>
      <c r="BJ50" s="63">
        <f>IF(ลับ!BJ$3=0,0,IF(เวลาเรียน!BQ50="/",ลับ!BJ$3,0))</f>
        <v>0</v>
      </c>
      <c r="BK50" s="63">
        <f>IF(ลับ!BK$3=0,0,IF(เวลาเรียน!BR50="/",ลับ!BK$3,0))</f>
        <v>0</v>
      </c>
      <c r="BL50" s="63">
        <f>IF(ลับ!BL$3=0,0,IF(เวลาเรียน!BS50="/",ลับ!BL$3,0))</f>
        <v>0</v>
      </c>
      <c r="BM50" s="63">
        <f>IF(ลับ!BM$3=0,0,IF(เวลาเรียน!BT50="/",ลับ!BM$3,0))</f>
        <v>0</v>
      </c>
      <c r="BN50" s="63">
        <f>IF(ลับ!BN$3=0,0,IF(เวลาเรียน!BU50="/",ลับ!BN$3,0))</f>
        <v>0</v>
      </c>
      <c r="BO50" s="63">
        <f>IF(ลับ!BO$3=0,0,IF(เวลาเรียน!BV50="/",ลับ!BO$3,0))</f>
        <v>0</v>
      </c>
      <c r="BP50" s="63">
        <f>IF(ลับ!BP$3=0,0,IF(เวลาเรียน!BW50="/",ลับ!BP$3,0))</f>
        <v>0</v>
      </c>
      <c r="BQ50" s="63">
        <f>IF(ลับ!BQ$3=0,0,IF(เวลาเรียน!BX50="/",ลับ!BQ$3,0))</f>
        <v>0</v>
      </c>
      <c r="BR50" s="63">
        <f>IF(ลับ!BR$3=0,0,IF(เวลาเรียน!BY50="/",ลับ!BR$3,0))</f>
        <v>0</v>
      </c>
      <c r="BS50" s="724">
        <f>IF(ลับ!BS$3=0,0,IF(เวลาเรียน!BZ50="/",ลับ!BS$3,0))</f>
        <v>0</v>
      </c>
      <c r="BT50" s="63">
        <f>IF(ลับ!BT$3=0,0,IF(เวลาเรียน!CB50="/",ลับ!BT$3,0))</f>
        <v>0</v>
      </c>
      <c r="BU50" s="63">
        <f>IF(ลับ!BU$3=0,0,IF(เวลาเรียน!CC50="/",ลับ!BU$3,0))</f>
        <v>0</v>
      </c>
      <c r="BV50" s="63">
        <f>IF(ลับ!BV$3=0,0,IF(เวลาเรียน!CD50="/",ลับ!BV$3,0))</f>
        <v>0</v>
      </c>
      <c r="BW50" s="63">
        <f>IF(ลับ!BW$3=0,0,IF(เวลาเรียน!CE50="/",ลับ!BW$3,0))</f>
        <v>0</v>
      </c>
      <c r="BX50" s="63">
        <f>IF(ลับ!BX$3=0,0,IF(เวลาเรียน!CF50="/",ลับ!BX$3,0))</f>
        <v>0</v>
      </c>
      <c r="BY50" s="63">
        <f>IF(ลับ!BY$3=0,0,IF(เวลาเรียน!CG50="/",ลับ!BY$3,0))</f>
        <v>0</v>
      </c>
      <c r="BZ50" s="63">
        <f>IF(ลับ!BZ$3=0,0,IF(เวลาเรียน!CH50="/",ลับ!BZ$3,0))</f>
        <v>0</v>
      </c>
      <c r="CA50" s="63">
        <f>IF(ลับ!CA$3=0,0,IF(เวลาเรียน!CI50="/",ลับ!CA$3,0))</f>
        <v>0</v>
      </c>
      <c r="CB50" s="63">
        <f>IF(ลับ!CB$3=0,0,IF(เวลาเรียน!CJ50="/",ลับ!CB$3,0))</f>
        <v>0</v>
      </c>
      <c r="CC50" s="63">
        <f>IF(ลับ!CC$3=0,0,IF(เวลาเรียน!CK50="/",ลับ!CC$3,0))</f>
        <v>0</v>
      </c>
      <c r="CD50" s="63">
        <f>IF(ลับ!CD$3=0,0,IF(เวลาเรียน!CL50="/",ลับ!CD$3,0))</f>
        <v>0</v>
      </c>
      <c r="CE50" s="63">
        <f>IF(ลับ!CE$3=0,0,IF(เวลาเรียน!CM50="/",ลับ!CE$3,0))</f>
        <v>0</v>
      </c>
      <c r="CF50" s="63">
        <f>IF(ลับ!CF$3=0,0,IF(เวลาเรียน!CN50="/",ลับ!CF$3,0))</f>
        <v>0</v>
      </c>
      <c r="CG50" s="63">
        <f>IF(ลับ!CG$3=0,0,IF(เวลาเรียน!CO50="/",ลับ!CG$3,0))</f>
        <v>0</v>
      </c>
      <c r="CH50" s="63">
        <f>IF(ลับ!CH$3=0,0,IF(เวลาเรียน!CP50="/",ลับ!CH$3,0))</f>
        <v>0</v>
      </c>
      <c r="CI50" s="63">
        <f>IF(ลับ!CI$3=0,0,IF(เวลาเรียน!CQ50="/",ลับ!CI$3,0))</f>
        <v>0</v>
      </c>
      <c r="CJ50" s="63">
        <f>IF(ลับ!CJ$3=0,0,IF(เวลาเรียน!CR50="/",ลับ!CJ$3,0))</f>
        <v>0</v>
      </c>
      <c r="CK50" s="63">
        <f>IF(ลับ!CK$3=0,0,IF(เวลาเรียน!CS50="/",ลับ!CK$3,0))</f>
        <v>0</v>
      </c>
      <c r="CL50" s="63">
        <f>IF(ลับ!CL$3=0,0,IF(เวลาเรียน!CT50="/",ลับ!CL$3,0))</f>
        <v>0</v>
      </c>
      <c r="CM50" s="63">
        <f>IF(ลับ!CM$3=0,0,IF(เวลาเรียน!CU50="/",ลับ!CM$3,0))</f>
        <v>0</v>
      </c>
      <c r="CN50" s="63">
        <f>IF(ลับ!CN$3=0,0,IF(เวลาเรียน!CV50="/",ลับ!CN$3,0))</f>
        <v>0</v>
      </c>
      <c r="CO50" s="63">
        <f>IF(ลับ!CO$3=0,0,IF(เวลาเรียน!CW50="/",ลับ!CO$3,0))</f>
        <v>0</v>
      </c>
      <c r="CP50" s="63">
        <f>IF(ลับ!CP$3=0,0,IF(เวลาเรียน!CX50="/",ลับ!CP$3,0))</f>
        <v>0</v>
      </c>
      <c r="CQ50" s="63">
        <f>IF(ลับ!CQ$3=0,0,IF(เวลาเรียน!CY50="/",ลับ!CQ$3,0))</f>
        <v>0</v>
      </c>
      <c r="CR50" s="63">
        <f>IF(ลับ!CR$3=0,0,IF(เวลาเรียน!CZ50="/",ลับ!CR$3,0))</f>
        <v>0</v>
      </c>
      <c r="CS50" s="63">
        <f>IF(ลับ!CS$3=0,0,IF(เวลาเรียน!DA50="/",ลับ!CS$3,0))</f>
        <v>0</v>
      </c>
      <c r="CT50" s="63">
        <f>IF(ลับ!CT$3=0,0,IF(เวลาเรียน!DB50="/",ลับ!CT$3,0))</f>
        <v>0</v>
      </c>
      <c r="CU50" s="63">
        <f>IF(ลับ!CU$3=0,0,IF(เวลาเรียน!DC50="/",ลับ!CU$3,0))</f>
        <v>0</v>
      </c>
      <c r="CV50" s="63">
        <f>IF(ลับ!CV$3=0,0,IF(เวลาเรียน!DD50="/",ลับ!CV$3,0))</f>
        <v>0</v>
      </c>
      <c r="CW50" s="64">
        <f>IF(ลับ!CW$3=0,0,IF(เวลาเรียน!DE50="/",ลับ!CW$3,0))</f>
        <v>0</v>
      </c>
      <c r="CX50" s="84">
        <f t="shared" si="11"/>
        <v>0</v>
      </c>
      <c r="CZ50" s="15">
        <v>45</v>
      </c>
      <c r="DA50" s="15">
        <f>IF(ตัวชี้วัด!C50="ร",ตัวชี้วัด!C50,IF(ตัวชี้วัด!F50="ร",ตัวชี้วัด!F50,IF(ตัวชี้วัด!I50="ร",ตัวชี้วัด!I50,IF(ตัวชี้วัด!L50="ร",ตัวชี้วัด!L50,IF(ตัวชี้วัด!O50="ร",ตัวชี้วัด!O50,IF(ตัวชี้วัด!S50="ร",ตัวชี้วัด!S50,IF(ตัวชี้วัด!V50="ร",ตัวชี้วัด!V50,SUM(ตัวชี้วัด!C50,ตัวชี้วัด!F50,ตัวชี้วัด!I50,ตัวชี้วัด!L50,ตัวชี้วัด!O50,ตัวชี้วัด!S50,ตัวชี้วัด!V50))))))))</f>
        <v>0</v>
      </c>
      <c r="DB50" s="15">
        <f>IF(ตัวชี้วัด!Y50="ร",ตัวชี้วัด!Y50,IF(ตัวชี้วัด!AB50="ร",ตัวชี้วัด!AB50,IF(ตัวชี้วัด!AE50="ร",ตัวชี้วัด!AE50,IF(ตัวชี้วัด!AK50="ร",ตัวชี้วัด!AK50,IF(ตัวชี้วัด!AN50="ร",ตัวชี้วัด!AN50,IF(ตัวชี้วัด!AQ50="ร",ตัวชี้วัด!AQ50,IF(ตัวชี้วัด!AT50="ร",ตัวชี้วัด!AT50,SUM(ตัวชี้วัด!Y50,ตัวชี้วัด!AB50,ตัวชี้วัด!AE50,ตัวชี้วัด!AK50,ตัวชี้วัด!AN50,ตัวชี้วัด!AQ50,ตัวชี้วัด!AT50))))))))</f>
        <v>0</v>
      </c>
      <c r="DC50" s="15">
        <f>IF(ตัวชี้วัด!AW50="ร",ตัวชี้วัด!AW50,IF(ตัวชี้วัด!BA50="ร",ตัวชี้วัด!BA50,IF(ตัวชี้วัด!BD50="ร",ตัวชี้วัด!BD50,IF(ตัวชี้วัด!BG50="ร",ตัวชี้วัด!BG50,IF(ตัวชี้วัด!BJ50="ร",ตัวชี้วัด!BJ50,IF(ตัวชี้วัด!BM50="ร",ตัวชี้วัด!BM50,IF(ตัวชี้วัด!BS50="ร",ตัวชี้วัด!BS50,SUM(ตัวชี้วัด!AW50,ตัวชี้วัด!BA50,ตัวชี้วัด!BD50,ตัวชี้วัด!BG50,ตัวชี้วัด!BJ50,ตัวชี้วัด!BM50,ตัวชี้วัด!BS50))))))))</f>
        <v>0</v>
      </c>
      <c r="DD50" s="15">
        <f>IF(ตัวชี้วัด!BV50="ร",ตัวชี้วัด!BV50,IF(ตัวชี้วัด!BY50="ร",ตัวชี้วัด!BY50,IF(ตัวชี้วัด!CB50="ร",ตัวชี้วัด!CB50,IF(ตัวชี้วัด!CE50="ร",ตัวชี้วัด!CE50,IF(ตัวชี้วัด!CI50="ร",ตัวชี้วัด!CI50,IF(ตัวชี้วัด!CL50="ร",ตัวชี้วัด!CL50,IF(ตัวชี้วัด!CO50="ร",ตัวชี้วัด!CO50,SUM(ตัวชี้วัด!BV50,ตัวชี้วัด!BY50,ตัวชี้วัด!CB50,ตัวชี้วัด!CE50,ตัวชี้วัด!CI50,ตัวชี้วัด!CL50,ตัวชี้วัด!CO50))))))))</f>
        <v>0</v>
      </c>
      <c r="DE50" s="15">
        <f>IF(ตัวชี้วัด!CR50="ร",ตัวชี้วัด!CR50,IF(ตัวชี้วัด!CU50="ร",ตัวชี้วัด!CU50,IF(ตัวชี้วัด!DA50="ร",ตัวชี้วัด!DA50,IF(ตัวชี้วัด!DD50="ร",ตัวชี้วัด!DD50,IF(ตัวชี้วัด!DG50="ร",ตัวชี้วัด!DG50,IF(ตัวชี้วัด!DJ50="ร",ตัวชี้วัด!DJ50,IF(ตัวชี้วัด!DM50="ร",ตัวชี้วัด!DM50,SUM(ตัวชี้วัด!CR50,ตัวชี้วัด!CU50,ตัวชี้วัด!DA50,ตัวชี้วัด!DD50,ตัวชี้วัด!DG50,ตัวชี้วัด!DJ50,ตัวชี้วัด!DM50))))))))</f>
        <v>0</v>
      </c>
      <c r="DF50" s="15">
        <f>IF(ตัวชี้วัด!DQ50="ร",ตัวชี้วัด!DQ50,IF(ตัวชี้วัด!DT50="ร",ตัวชี้วัด!DT50,IF(ตัวชี้วัด!DW50="ร",ตัวชี้วัด!DW50,IF(ตัวชี้วัด!DZ50="ร",ตัวชี้วัด!DZ50,SUM(ตัวชี้วัด!DQ50,ตัวชี้วัด!DT50,ตัวชี้วัด!DW50,ตัวชี้วัด!DZ50)))))</f>
        <v>0</v>
      </c>
      <c r="DG50" s="83">
        <f t="shared" si="12"/>
        <v>0</v>
      </c>
      <c r="DH50" s="50"/>
      <c r="DI50" s="15">
        <f>IF(ตัวชี้วัด!D50="/",1,0)</f>
        <v>0</v>
      </c>
      <c r="DJ50" s="15">
        <f>IF(ตัวชี้วัด!G50="/",1,0)</f>
        <v>0</v>
      </c>
      <c r="DK50" s="15">
        <f>IF(ตัวชี้วัด!J50="/",1,0)</f>
        <v>0</v>
      </c>
      <c r="DL50" s="15">
        <f>IF(ตัวชี้วัด!M50="/",1,0)</f>
        <v>0</v>
      </c>
      <c r="DM50" s="15">
        <f>IF(ตัวชี้วัด!P50="/",1,0)</f>
        <v>0</v>
      </c>
      <c r="DN50" s="15">
        <f>IF(ตัวชี้วัด!T50="/",1,0)</f>
        <v>0</v>
      </c>
      <c r="DO50" s="15">
        <f>IF(ตัวชี้วัด!W50="/",1,0)</f>
        <v>0</v>
      </c>
      <c r="DP50" s="15">
        <f>IF(ตัวชี้วัด!Z50="/",1,0)</f>
        <v>0</v>
      </c>
      <c r="DQ50" s="15">
        <f>IF(ตัวชี้วัด!AC50="/",1,0)</f>
        <v>0</v>
      </c>
      <c r="DR50" s="15">
        <f>IF(ตัวชี้วัด!AF50="/",1,0)</f>
        <v>0</v>
      </c>
      <c r="DS50" s="15">
        <f>IF(ตัวชี้วัด!AL50="/",1,0)</f>
        <v>0</v>
      </c>
      <c r="DT50" s="15">
        <f>IF(ตัวชี้วัด!AO50="/",1,0)</f>
        <v>0</v>
      </c>
      <c r="DU50" s="15">
        <f>IF(ตัวชี้วัด!AR50="/",1,0)</f>
        <v>0</v>
      </c>
      <c r="DV50" s="15">
        <f>IF(ตัวชี้วัด!AU50="/",1,0)</f>
        <v>0</v>
      </c>
      <c r="DW50" s="15">
        <f>IF(ตัวชี้วัด!AX50="/",1,0)</f>
        <v>0</v>
      </c>
      <c r="DX50" s="15">
        <f>IF(ตัวชี้วัด!BB50="/",1,0)</f>
        <v>0</v>
      </c>
      <c r="DY50" s="15">
        <f>IF(ตัวชี้วัด!BE50="/",1,0)</f>
        <v>0</v>
      </c>
      <c r="DZ50" s="15">
        <f>IF(ตัวชี้วัด!BH50="/",1,0)</f>
        <v>0</v>
      </c>
      <c r="EA50" s="15">
        <f>IF(ตัวชี้วัด!BK50="/",1,0)</f>
        <v>0</v>
      </c>
      <c r="EB50" s="15">
        <f>IF(ตัวชี้วัด!BN50="/",1,0)</f>
        <v>0</v>
      </c>
      <c r="EC50" s="15">
        <f>IF(ตัวชี้วัด!BT50="/",1,0)</f>
        <v>0</v>
      </c>
      <c r="ED50" s="15">
        <f>IF(ตัวชี้วัด!BW50="/",1,0)</f>
        <v>0</v>
      </c>
      <c r="EE50" s="15">
        <f>IF(ตัวชี้วัด!BZ50="/",1,0)</f>
        <v>0</v>
      </c>
      <c r="EF50" s="15">
        <f>IF(ตัวชี้วัด!CC50="/",1,0)</f>
        <v>0</v>
      </c>
      <c r="EG50" s="15">
        <f>IF(ตัวชี้วัด!CF50="/",1,0)</f>
        <v>0</v>
      </c>
      <c r="EH50" s="15">
        <f>IF(ตัวชี้วัด!CJ50="/",1,0)</f>
        <v>0</v>
      </c>
      <c r="EI50" s="15">
        <f>IF(ตัวชี้วัด!CM50="/",1,0)</f>
        <v>0</v>
      </c>
      <c r="EJ50" s="15">
        <f>IF(ตัวชี้วัด!CP50="/",1,0)</f>
        <v>0</v>
      </c>
      <c r="EK50" s="15">
        <f>IF(ตัวชี้วัด!CS50="/",1,0)</f>
        <v>0</v>
      </c>
      <c r="EL50" s="15">
        <f>IF(ตัวชี้วัด!CV50="/",1,0)</f>
        <v>0</v>
      </c>
      <c r="EM50" s="15">
        <f>IF(ตัวชี้วัด!DB50="/",1,0)</f>
        <v>0</v>
      </c>
      <c r="EN50" s="15">
        <f>IF(ตัวชี้วัด!DE50="/",1,0)</f>
        <v>0</v>
      </c>
      <c r="EO50" s="15">
        <f>IF(ตัวชี้วัด!DH50="/",1,0)</f>
        <v>0</v>
      </c>
      <c r="EP50" s="15">
        <f>IF(ตัวชี้วัด!DK50="/",1,0)</f>
        <v>0</v>
      </c>
      <c r="EQ50" s="15">
        <f>IF(ตัวชี้วัด!DN50="/",1,0)</f>
        <v>0</v>
      </c>
      <c r="ER50" s="15">
        <f>IF(ตัวชี้วัด!DR50="/",1,0)</f>
        <v>0</v>
      </c>
      <c r="ES50" s="15">
        <f>IF(ตัวชี้วัด!DU50="/",1,0)</f>
        <v>0</v>
      </c>
      <c r="ET50" s="15">
        <f>IF(ตัวชี้วัด!DX50="/",1,0)</f>
        <v>0</v>
      </c>
      <c r="EU50" s="15">
        <f>IF(ตัวชี้วัด!EA50="/",1,0)</f>
        <v>0</v>
      </c>
      <c r="EV50" s="83">
        <f t="shared" si="14"/>
        <v>0</v>
      </c>
      <c r="EX50" s="15">
        <v>45</v>
      </c>
      <c r="EY50" s="15">
        <f>IF(คุณลักษณะ!B50&gt;1,2,IF(คุณลักษณะ!B50=1,1,0))</f>
        <v>0</v>
      </c>
      <c r="EZ50" s="15">
        <f>IF(คุณลักษณะ!C50&gt;1,2,IF(คุณลักษณะ!C50=1,1,0))</f>
        <v>0</v>
      </c>
      <c r="FA50" s="15">
        <f>IF(คุณลักษณะ!D50&gt;1,2,IF(คุณลักษณะ!D50=1,1,0))</f>
        <v>0</v>
      </c>
      <c r="FB50" s="15">
        <f>IF(คุณลักษณะ!E50&gt;1,2,IF(คุณลักษณะ!E50=1,1,0))</f>
        <v>0</v>
      </c>
      <c r="FC50" s="83">
        <f t="shared" si="15"/>
        <v>0</v>
      </c>
      <c r="FD50" s="15">
        <f>IF(คุณลักษณะ!G50&gt;1,2,IF(คุณลักษณะ!G50=1,1,0))</f>
        <v>0</v>
      </c>
      <c r="FE50" s="15">
        <f>IF(คุณลักษณะ!H50&gt;1,2,IF(คุณลักษณะ!H50=1,1,0))</f>
        <v>0</v>
      </c>
      <c r="FF50" s="83">
        <f t="shared" si="16"/>
        <v>0</v>
      </c>
      <c r="FG50" s="15">
        <f>IF(คุณลักษณะ!O50&gt;1,2,IF(คุณลักษณะ!O50=1,1,0))</f>
        <v>0</v>
      </c>
      <c r="FH50" s="15">
        <f>IF(คุณลักษณะ!P50&gt;1,2,IF(คุณลักษณะ!P50=1,1,0))</f>
        <v>0</v>
      </c>
      <c r="FI50" s="83">
        <f t="shared" si="17"/>
        <v>0</v>
      </c>
      <c r="FJ50" s="15">
        <f>IF(คุณลักษณะ!S50&gt;1,2,IF(คุณลักษณะ!S50=1,1,0))</f>
        <v>0</v>
      </c>
      <c r="FK50" s="15">
        <f>IF(คุณลักษณะ!T50&gt;1,2,IF(คุณลักษณะ!T50=1,1,0))</f>
        <v>0</v>
      </c>
      <c r="FL50" s="83">
        <f t="shared" si="18"/>
        <v>0</v>
      </c>
      <c r="FM50" s="15">
        <f>IF(คุณลักษณะ!V50&gt;1,2,IF(คุณลักษณะ!V50=1,1,0))</f>
        <v>0</v>
      </c>
      <c r="FN50" s="15">
        <f>IF(คุณลักษณะ!W50&gt;1,2,IF(คุณลักษณะ!W50=1,1,0))</f>
        <v>0</v>
      </c>
      <c r="FO50" s="83">
        <f t="shared" si="19"/>
        <v>0</v>
      </c>
      <c r="FP50" s="15">
        <f>IF(คุณลักษณะ!Y50&gt;1,2,IF(คุณลักษณะ!Y50=1,1,0))</f>
        <v>0</v>
      </c>
      <c r="FQ50" s="15">
        <f>IF(คุณลักษณะ!AC50&gt;1,2,IF(คุณลักษณะ!AC50=1,1,0))</f>
        <v>0</v>
      </c>
      <c r="FR50" s="15">
        <f>IF(คุณลักษณะ!AD50&gt;1,2,IF(คุณลักษณะ!AD50=1,1,0))</f>
        <v>0</v>
      </c>
      <c r="FS50" s="83">
        <f t="shared" si="20"/>
        <v>0</v>
      </c>
      <c r="FT50" s="15">
        <f>IF(คุณลักษณะ!AF50&gt;1,2,IF(คุณลักษณะ!AF50=1,1,0))</f>
        <v>0</v>
      </c>
      <c r="FU50" s="15">
        <f>IF(คุณลักษณะ!AG50&gt;1,2,IF(คุณลักษณะ!AG50=1,1,0))</f>
        <v>0</v>
      </c>
      <c r="FV50" s="83">
        <f t="shared" si="21"/>
        <v>0</v>
      </c>
      <c r="FW50" s="50"/>
      <c r="FX50" s="15">
        <f>IF(คุณลักษณะ!F50&gt;1,2,IF(คุณลักษณะ!F50=1,1,0))</f>
        <v>0</v>
      </c>
      <c r="FY50" s="15">
        <f>IF(คุณลักษณะ!I50&gt;1,2,IF(คุณลักษณะ!I50=1,1,0))</f>
        <v>0</v>
      </c>
      <c r="FZ50" s="15">
        <f>IF(คุณลักษณะ!N50&gt;1,2,IF(คุณลักษณะ!N50=1,1,0))</f>
        <v>0</v>
      </c>
      <c r="GA50" s="15">
        <f>IF(คุณลักษณะ!Q50&gt;1,2,IF(คุณลักษณะ!Q50=1,1,0))</f>
        <v>0</v>
      </c>
      <c r="GB50" s="15">
        <f>IF(คุณลักษณะ!U50&gt;1,2,IF(คุณลักษณะ!U50=1,1,0))</f>
        <v>0</v>
      </c>
      <c r="GC50" s="15">
        <f>IF(คุณลักษณะ!X50&gt;1,2,IF(คุณลักษณะ!X50=1,1,0))</f>
        <v>0</v>
      </c>
      <c r="GD50" s="15">
        <f>IF(คุณลักษณะ!AE50&gt;1,2,IF(คุณลักษณะ!AE50=1,1,0))</f>
        <v>0</v>
      </c>
      <c r="GE50" s="15">
        <f>IF(คุณลักษณะ!AH50&gt;1,2,IF(คุณลักษณะ!AH50=1,1,0))</f>
        <v>0</v>
      </c>
      <c r="GF50" s="87">
        <f t="shared" si="22"/>
        <v>0</v>
      </c>
      <c r="GG50" s="85">
        <f>IF(คุณลักษณะ!F50=0,0,IF(คุณลักษณะ!I50=0,0,IF(คุณลักษณะ!N50=0,0,IF(คุณลักษณะ!Q50=0,0,IF(คุณลักษณะ!U50=0,0,IF(คุณลักษณะ!X50=0,0,IF(คุณลักษณะ!AE50=0,0,IF(คุณลักษณะ!AH50=0,0,GF50))))))))</f>
        <v>0</v>
      </c>
      <c r="GI50" s="2">
        <v>45</v>
      </c>
      <c r="GJ50" s="21">
        <f>IF(เวลาเรียน!C50="",0,1)</f>
        <v>0</v>
      </c>
      <c r="GK50" s="446">
        <f>IF(ผลการเรียน!$BC49=$GK$5,1,0)</f>
        <v>0</v>
      </c>
      <c r="GL50" s="446">
        <f>IF(ผลการเรียน!$BC49=$GL$5,1,0)</f>
        <v>0</v>
      </c>
      <c r="GM50" s="446">
        <f>IF(ผลการเรียน!$BC49=$GM$5,1,0)</f>
        <v>0</v>
      </c>
      <c r="GN50" s="446">
        <f>IF(ผลการเรียน!$BC49=$GN$5,1,0)</f>
        <v>0</v>
      </c>
      <c r="GO50" s="446">
        <f>IF(ผลการเรียน!$BC49=$GO$5,1,0)</f>
        <v>0</v>
      </c>
      <c r="GP50" s="446">
        <f>IF(ผลการเรียน!$BC49=$GP$5,1,0)</f>
        <v>0</v>
      </c>
      <c r="GQ50" s="446">
        <f>IF(ผลการเรียน!$BC49=$GQ$5,1,0)</f>
        <v>0</v>
      </c>
      <c r="GR50" s="446">
        <f>IF(ผลการเรียน!$BC49=$GR$5,1,0)</f>
        <v>0</v>
      </c>
      <c r="GS50" s="446">
        <f>IF(ผลการเรียน!$BC49=$GS$5,1,0)</f>
        <v>0</v>
      </c>
      <c r="GT50" s="446">
        <f>IF(ผลการเรียน!$BC49=$GT$5,1,0)</f>
        <v>0</v>
      </c>
      <c r="GU50" s="446">
        <f ca="1">IF(ผลการเรียน!$BS49=ลับ!$GU$5,1,0)</f>
        <v>0</v>
      </c>
      <c r="GV50" s="446">
        <f ca="1">IF(ผลการเรียน!$BS49=ลับ!$GV$5,1,0)</f>
        <v>0</v>
      </c>
      <c r="GW50" s="446">
        <f ca="1">IF(ผลการเรียน!$BS49=ลับ!$GW$5,1,0)</f>
        <v>0</v>
      </c>
      <c r="GX50" s="446">
        <f ca="1">IF(ผลการเรียน!$BS49=ลับ!$GX$5,1,0)</f>
        <v>0</v>
      </c>
      <c r="GY50" s="446">
        <f ca="1">IF(ผลการเรียน!$BJ49=ลับ!$GY$5,1,0)</f>
        <v>0</v>
      </c>
      <c r="GZ50" s="446">
        <f ca="1">IF(ผลการเรียน!$BJ49=ลับ!$GZ$5,1,0)</f>
        <v>0</v>
      </c>
      <c r="HA50" s="446">
        <f ca="1">IF(ผลการเรียน!$BJ49=ลับ!$HA$5,1,0)</f>
        <v>0</v>
      </c>
      <c r="HB50" s="446">
        <f ca="1">IF(ผลการเรียน!$BJ49=ลับ!$HB$5,1,0)</f>
        <v>0</v>
      </c>
      <c r="HC50" s="21">
        <f>IF(สรุปคะแนน!$Q50=3,1,0)</f>
        <v>0</v>
      </c>
      <c r="HD50" s="21">
        <f>IF(สรุปคะแนน!$Q50=2,1,0)</f>
        <v>0</v>
      </c>
      <c r="HE50" s="21">
        <f>IF(สรุปคะแนน!$Q50=1,1,0)</f>
        <v>0</v>
      </c>
      <c r="HF50" s="21">
        <f>IF(สรุปคะแนน!$Q50=0,1,0)</f>
        <v>1</v>
      </c>
      <c r="HG50" s="50"/>
      <c r="HH50" s="50"/>
      <c r="HI50" s="50"/>
      <c r="HJ50" s="50"/>
      <c r="HK50" s="50"/>
      <c r="HL50" s="50"/>
      <c r="HM50" s="50"/>
      <c r="HN50" s="50"/>
    </row>
    <row r="51" spans="1:222" ht="21">
      <c r="A51" s="28">
        <v>46</v>
      </c>
      <c r="B51" s="63">
        <f>IF(ลับ!B$3=0,0,IF(เวลาเรียน!G51="/",ลับ!B$3,0))</f>
        <v>0</v>
      </c>
      <c r="C51" s="63">
        <f>IF(ลับ!C$3=0,0,IF(เวลาเรียน!H51="/",ลับ!C$3,0))</f>
        <v>0</v>
      </c>
      <c r="D51" s="63">
        <f>IF(ลับ!D$3=0,0,IF(เวลาเรียน!I51="/",ลับ!D$3,0))</f>
        <v>0</v>
      </c>
      <c r="E51" s="63">
        <f>IF(ลับ!E$3=0,0,IF(เวลาเรียน!J51="/",ลับ!E$3,0))</f>
        <v>0</v>
      </c>
      <c r="F51" s="63">
        <f>IF(ลับ!F$3=0,0,IF(เวลาเรียน!K51="/",ลับ!F$3,0))</f>
        <v>0</v>
      </c>
      <c r="G51" s="63">
        <f>IF(ลับ!G$3=0,0,IF(เวลาเรียน!L51="/",ลับ!G$3,0))</f>
        <v>0</v>
      </c>
      <c r="H51" s="63">
        <f>IF(ลับ!H$3=0,0,IF(เวลาเรียน!M51="/",ลับ!H$3,0))</f>
        <v>0</v>
      </c>
      <c r="I51" s="63">
        <f>IF(ลับ!I$3=0,0,IF(เวลาเรียน!N51="/",ลับ!I$3,0))</f>
        <v>0</v>
      </c>
      <c r="J51" s="63">
        <f>IF(ลับ!J$3=0,0,IF(เวลาเรียน!O51="/",ลับ!J$3,0))</f>
        <v>0</v>
      </c>
      <c r="K51" s="63">
        <f>IF(ลับ!K$3=0,0,IF(เวลาเรียน!P51="/",ลับ!K$3,0))</f>
        <v>0</v>
      </c>
      <c r="L51" s="63">
        <f>IF(ลับ!L$3=0,0,IF(เวลาเรียน!Q51="/",ลับ!L$3,0))</f>
        <v>0</v>
      </c>
      <c r="M51" s="63">
        <f>IF(ลับ!M$3=0,0,IF(เวลาเรียน!R51="/",ลับ!M$3,0))</f>
        <v>0</v>
      </c>
      <c r="N51" s="63">
        <f>IF(ลับ!N$3=0,0,IF(เวลาเรียน!S51="/",ลับ!N$3,0))</f>
        <v>0</v>
      </c>
      <c r="O51" s="63">
        <f>IF(ลับ!O$3=0,0,IF(เวลาเรียน!T51="/",ลับ!O$3,0))</f>
        <v>0</v>
      </c>
      <c r="P51" s="63">
        <f>IF(ลับ!P$3=0,0,IF(เวลาเรียน!U51="/",ลับ!P$3,0))</f>
        <v>0</v>
      </c>
      <c r="Q51" s="63">
        <f>IF(ลับ!Q$3=0,0,IF(เวลาเรียน!V51="/",ลับ!Q$3,0))</f>
        <v>0</v>
      </c>
      <c r="R51" s="63">
        <f>IF(ลับ!R$3=0,0,IF(เวลาเรียน!W51="/",ลับ!R$3,0))</f>
        <v>0</v>
      </c>
      <c r="S51" s="63">
        <f>IF(ลับ!S$3=0,0,IF(เวลาเรียน!X51="/",ลับ!S$3,0))</f>
        <v>0</v>
      </c>
      <c r="T51" s="63">
        <f>IF(ลับ!T$3=0,0,IF(เวลาเรียน!Y51="/",ลับ!T$3,0))</f>
        <v>0</v>
      </c>
      <c r="U51" s="63">
        <f>IF(ลับ!U$3=0,0,IF(เวลาเรียน!Z51="/",ลับ!U$3,0))</f>
        <v>0</v>
      </c>
      <c r="V51" s="63">
        <f>IF(ลับ!V$3=0,0,IF(เวลาเรียน!AA51="/",ลับ!V$3,0))</f>
        <v>0</v>
      </c>
      <c r="W51" s="63">
        <f>IF(ลับ!W$3=0,0,IF(เวลาเรียน!AB51="/",ลับ!W$3,0))</f>
        <v>0</v>
      </c>
      <c r="X51" s="63">
        <f>IF(ลับ!X$3=0,0,IF(เวลาเรียน!AC51="/",ลับ!X$3,0))</f>
        <v>0</v>
      </c>
      <c r="Y51" s="63">
        <f>IF(ลับ!Y$3=0,0,IF(เวลาเรียน!AD51="/",ลับ!Y$3,0))</f>
        <v>0</v>
      </c>
      <c r="Z51" s="724">
        <f>IF(ลับ!Z$3=0,0,IF(เวลาเรียน!AE51="/",ลับ!Z$3,0))</f>
        <v>0</v>
      </c>
      <c r="AA51" s="63">
        <f>IF(ลับ!AA$3=0,0,IF(เวลาเรียน!AH51="/",ลับ!AA$3,0))</f>
        <v>0</v>
      </c>
      <c r="AB51" s="63">
        <f>IF(ลับ!AB$3=0,0,IF(เวลาเรียน!AI51="/",ลับ!AB$3,0))</f>
        <v>0</v>
      </c>
      <c r="AC51" s="63">
        <f>IF(ลับ!AC$3=0,0,IF(เวลาเรียน!AJ51="/",ลับ!AC$3,0))</f>
        <v>0</v>
      </c>
      <c r="AD51" s="63">
        <f>IF(ลับ!AD$3=0,0,IF(เวลาเรียน!AK51="/",ลับ!AD$3,0))</f>
        <v>0</v>
      </c>
      <c r="AE51" s="63">
        <f>IF(ลับ!AE$3=0,0,IF(เวลาเรียน!AL51="/",ลับ!AE$3,0))</f>
        <v>0</v>
      </c>
      <c r="AF51" s="63">
        <f>IF(ลับ!AF$3=0,0,IF(เวลาเรียน!AM51="/",ลับ!AF$3,0))</f>
        <v>0</v>
      </c>
      <c r="AG51" s="63">
        <f>IF(ลับ!AG$3=0,0,IF(เวลาเรียน!AN51="/",ลับ!AG$3,0))</f>
        <v>0</v>
      </c>
      <c r="AH51" s="63">
        <f>IF(ลับ!AH$3=0,0,IF(เวลาเรียน!AO51="/",ลับ!AH$3,0))</f>
        <v>0</v>
      </c>
      <c r="AI51" s="63">
        <f>IF(ลับ!AI$3=0,0,IF(เวลาเรียน!AP51="/",ลับ!AI$3,0))</f>
        <v>0</v>
      </c>
      <c r="AJ51" s="63">
        <f>IF(ลับ!AJ$3=0,0,IF(เวลาเรียน!AQ51="/",ลับ!AJ$3,0))</f>
        <v>0</v>
      </c>
      <c r="AK51" s="63">
        <f>IF(ลับ!AK$3=0,0,IF(เวลาเรียน!AR51="/",ลับ!AK$3,0))</f>
        <v>0</v>
      </c>
      <c r="AL51" s="63">
        <f>IF(ลับ!AL$3=0,0,IF(เวลาเรียน!AS51="/",ลับ!AL$3,0))</f>
        <v>0</v>
      </c>
      <c r="AM51" s="63">
        <f>IF(ลับ!AM$3=0,0,IF(เวลาเรียน!AT51="/",ลับ!AM$3,0))</f>
        <v>0</v>
      </c>
      <c r="AN51" s="63">
        <f>IF(ลับ!AN$3=0,0,IF(เวลาเรียน!AU51="/",ลับ!AN$3,0))</f>
        <v>0</v>
      </c>
      <c r="AO51" s="63">
        <f>IF(ลับ!AO$3=0,0,IF(เวลาเรียน!AV51="/",ลับ!AO$3,0))</f>
        <v>0</v>
      </c>
      <c r="AP51" s="63">
        <f>IF(ลับ!AP$3=0,0,IF(เวลาเรียน!AW51="/",ลับ!AP$3,0))</f>
        <v>0</v>
      </c>
      <c r="AQ51" s="63">
        <f>IF(ลับ!AQ$3=0,0,IF(เวลาเรียน!AX51="/",ลับ!AQ$3,0))</f>
        <v>0</v>
      </c>
      <c r="AR51" s="63">
        <f>IF(ลับ!AR$3=0,0,IF(เวลาเรียน!AY51="/",ลับ!AR$3,0))</f>
        <v>0</v>
      </c>
      <c r="AS51" s="63">
        <f>IF(ลับ!AS$3=0,0,IF(เวลาเรียน!AZ51="/",ลับ!AS$3,0))</f>
        <v>0</v>
      </c>
      <c r="AT51" s="63">
        <f>IF(ลับ!AT$3=0,0,IF(เวลาเรียน!BA51="/",ลับ!AT$3,0))</f>
        <v>0</v>
      </c>
      <c r="AU51" s="63">
        <f>IF(ลับ!AU$3=0,0,IF(เวลาเรียน!BB51="/",ลับ!AU$3,0))</f>
        <v>0</v>
      </c>
      <c r="AV51" s="63">
        <f>IF(ลับ!AV$3=0,0,IF(เวลาเรียน!BC51="/",ลับ!AV$3,0))</f>
        <v>0</v>
      </c>
      <c r="AW51" s="63">
        <f>IF(ลับ!AW$3=0,0,IF(เวลาเรียน!BD51="/",ลับ!AW$3,0))</f>
        <v>0</v>
      </c>
      <c r="AX51" s="63">
        <f>IF(ลับ!AX$3=0,0,IF(เวลาเรียน!BE51="/",ลับ!AX$3,0))</f>
        <v>0</v>
      </c>
      <c r="AY51" s="63">
        <f>IF(ลับ!AY$3=0,0,IF(เวลาเรียน!BF51="/",ลับ!AY$3,0))</f>
        <v>0</v>
      </c>
      <c r="AZ51" s="63">
        <f>IF(ลับ!AZ$3=0,0,IF(เวลาเรียน!BG51="/",ลับ!AZ$3,0))</f>
        <v>0</v>
      </c>
      <c r="BA51" s="63">
        <f>IF(ลับ!BA$3=0,0,IF(เวลาเรียน!BH51="/",ลับ!BA$3,0))</f>
        <v>0</v>
      </c>
      <c r="BB51" s="63">
        <f>IF(ลับ!BB$3=0,0,IF(เวลาเรียน!BI51="/",ลับ!BB$3,0))</f>
        <v>0</v>
      </c>
      <c r="BC51" s="63">
        <f>IF(ลับ!BC$3=0,0,IF(เวลาเรียน!BJ51="/",ลับ!BC$3,0))</f>
        <v>0</v>
      </c>
      <c r="BD51" s="63">
        <f>IF(ลับ!BD$3=0,0,IF(เวลาเรียน!BK51="/",ลับ!BD$3,0))</f>
        <v>0</v>
      </c>
      <c r="BE51" s="63">
        <f>IF(ลับ!BE$3=0,0,IF(เวลาเรียน!BL51="/",ลับ!BE$3,0))</f>
        <v>0</v>
      </c>
      <c r="BF51" s="63">
        <f>IF(ลับ!BF$3=0,0,IF(เวลาเรียน!BM51="/",ลับ!BF$3,0))</f>
        <v>0</v>
      </c>
      <c r="BG51" s="63">
        <f>IF(ลับ!BG$3=0,0,IF(เวลาเรียน!BN51="/",ลับ!BG$3,0))</f>
        <v>0</v>
      </c>
      <c r="BH51" s="63">
        <f>IF(ลับ!BH$3=0,0,IF(เวลาเรียน!BO51="/",ลับ!BH$3,0))</f>
        <v>0</v>
      </c>
      <c r="BI51" s="63">
        <f>IF(ลับ!BI$3=0,0,IF(เวลาเรียน!BP51="/",ลับ!BI$3,0))</f>
        <v>0</v>
      </c>
      <c r="BJ51" s="63">
        <f>IF(ลับ!BJ$3=0,0,IF(เวลาเรียน!BQ51="/",ลับ!BJ$3,0))</f>
        <v>0</v>
      </c>
      <c r="BK51" s="63">
        <f>IF(ลับ!BK$3=0,0,IF(เวลาเรียน!BR51="/",ลับ!BK$3,0))</f>
        <v>0</v>
      </c>
      <c r="BL51" s="63">
        <f>IF(ลับ!BL$3=0,0,IF(เวลาเรียน!BS51="/",ลับ!BL$3,0))</f>
        <v>0</v>
      </c>
      <c r="BM51" s="63">
        <f>IF(ลับ!BM$3=0,0,IF(เวลาเรียน!BT51="/",ลับ!BM$3,0))</f>
        <v>0</v>
      </c>
      <c r="BN51" s="63">
        <f>IF(ลับ!BN$3=0,0,IF(เวลาเรียน!BU51="/",ลับ!BN$3,0))</f>
        <v>0</v>
      </c>
      <c r="BO51" s="63">
        <f>IF(ลับ!BO$3=0,0,IF(เวลาเรียน!BV51="/",ลับ!BO$3,0))</f>
        <v>0</v>
      </c>
      <c r="BP51" s="63">
        <f>IF(ลับ!BP$3=0,0,IF(เวลาเรียน!BW51="/",ลับ!BP$3,0))</f>
        <v>0</v>
      </c>
      <c r="BQ51" s="63">
        <f>IF(ลับ!BQ$3=0,0,IF(เวลาเรียน!BX51="/",ลับ!BQ$3,0))</f>
        <v>0</v>
      </c>
      <c r="BR51" s="63">
        <f>IF(ลับ!BR$3=0,0,IF(เวลาเรียน!BY51="/",ลับ!BR$3,0))</f>
        <v>0</v>
      </c>
      <c r="BS51" s="724">
        <f>IF(ลับ!BS$3=0,0,IF(เวลาเรียน!BZ51="/",ลับ!BS$3,0))</f>
        <v>0</v>
      </c>
      <c r="BT51" s="63">
        <f>IF(ลับ!BT$3=0,0,IF(เวลาเรียน!CB51="/",ลับ!BT$3,0))</f>
        <v>0</v>
      </c>
      <c r="BU51" s="63">
        <f>IF(ลับ!BU$3=0,0,IF(เวลาเรียน!CC51="/",ลับ!BU$3,0))</f>
        <v>0</v>
      </c>
      <c r="BV51" s="63">
        <f>IF(ลับ!BV$3=0,0,IF(เวลาเรียน!CD51="/",ลับ!BV$3,0))</f>
        <v>0</v>
      </c>
      <c r="BW51" s="63">
        <f>IF(ลับ!BW$3=0,0,IF(เวลาเรียน!CE51="/",ลับ!BW$3,0))</f>
        <v>0</v>
      </c>
      <c r="BX51" s="63">
        <f>IF(ลับ!BX$3=0,0,IF(เวลาเรียน!CF51="/",ลับ!BX$3,0))</f>
        <v>0</v>
      </c>
      <c r="BY51" s="63">
        <f>IF(ลับ!BY$3=0,0,IF(เวลาเรียน!CG51="/",ลับ!BY$3,0))</f>
        <v>0</v>
      </c>
      <c r="BZ51" s="63">
        <f>IF(ลับ!BZ$3=0,0,IF(เวลาเรียน!CH51="/",ลับ!BZ$3,0))</f>
        <v>0</v>
      </c>
      <c r="CA51" s="63">
        <f>IF(ลับ!CA$3=0,0,IF(เวลาเรียน!CI51="/",ลับ!CA$3,0))</f>
        <v>0</v>
      </c>
      <c r="CB51" s="63">
        <f>IF(ลับ!CB$3=0,0,IF(เวลาเรียน!CJ51="/",ลับ!CB$3,0))</f>
        <v>0</v>
      </c>
      <c r="CC51" s="63">
        <f>IF(ลับ!CC$3=0,0,IF(เวลาเรียน!CK51="/",ลับ!CC$3,0))</f>
        <v>0</v>
      </c>
      <c r="CD51" s="63">
        <f>IF(ลับ!CD$3=0,0,IF(เวลาเรียน!CL51="/",ลับ!CD$3,0))</f>
        <v>0</v>
      </c>
      <c r="CE51" s="63">
        <f>IF(ลับ!CE$3=0,0,IF(เวลาเรียน!CM51="/",ลับ!CE$3,0))</f>
        <v>0</v>
      </c>
      <c r="CF51" s="63">
        <f>IF(ลับ!CF$3=0,0,IF(เวลาเรียน!CN51="/",ลับ!CF$3,0))</f>
        <v>0</v>
      </c>
      <c r="CG51" s="63">
        <f>IF(ลับ!CG$3=0,0,IF(เวลาเรียน!CO51="/",ลับ!CG$3,0))</f>
        <v>0</v>
      </c>
      <c r="CH51" s="63">
        <f>IF(ลับ!CH$3=0,0,IF(เวลาเรียน!CP51="/",ลับ!CH$3,0))</f>
        <v>0</v>
      </c>
      <c r="CI51" s="63">
        <f>IF(ลับ!CI$3=0,0,IF(เวลาเรียน!CQ51="/",ลับ!CI$3,0))</f>
        <v>0</v>
      </c>
      <c r="CJ51" s="63">
        <f>IF(ลับ!CJ$3=0,0,IF(เวลาเรียน!CR51="/",ลับ!CJ$3,0))</f>
        <v>0</v>
      </c>
      <c r="CK51" s="63">
        <f>IF(ลับ!CK$3=0,0,IF(เวลาเรียน!CS51="/",ลับ!CK$3,0))</f>
        <v>0</v>
      </c>
      <c r="CL51" s="63">
        <f>IF(ลับ!CL$3=0,0,IF(เวลาเรียน!CT51="/",ลับ!CL$3,0))</f>
        <v>0</v>
      </c>
      <c r="CM51" s="63">
        <f>IF(ลับ!CM$3=0,0,IF(เวลาเรียน!CU51="/",ลับ!CM$3,0))</f>
        <v>0</v>
      </c>
      <c r="CN51" s="63">
        <f>IF(ลับ!CN$3=0,0,IF(เวลาเรียน!CV51="/",ลับ!CN$3,0))</f>
        <v>0</v>
      </c>
      <c r="CO51" s="63">
        <f>IF(ลับ!CO$3=0,0,IF(เวลาเรียน!CW51="/",ลับ!CO$3,0))</f>
        <v>0</v>
      </c>
      <c r="CP51" s="63">
        <f>IF(ลับ!CP$3=0,0,IF(เวลาเรียน!CX51="/",ลับ!CP$3,0))</f>
        <v>0</v>
      </c>
      <c r="CQ51" s="63">
        <f>IF(ลับ!CQ$3=0,0,IF(เวลาเรียน!CY51="/",ลับ!CQ$3,0))</f>
        <v>0</v>
      </c>
      <c r="CR51" s="63">
        <f>IF(ลับ!CR$3=0,0,IF(เวลาเรียน!CZ51="/",ลับ!CR$3,0))</f>
        <v>0</v>
      </c>
      <c r="CS51" s="63">
        <f>IF(ลับ!CS$3=0,0,IF(เวลาเรียน!DA51="/",ลับ!CS$3,0))</f>
        <v>0</v>
      </c>
      <c r="CT51" s="63">
        <f>IF(ลับ!CT$3=0,0,IF(เวลาเรียน!DB51="/",ลับ!CT$3,0))</f>
        <v>0</v>
      </c>
      <c r="CU51" s="63">
        <f>IF(ลับ!CU$3=0,0,IF(เวลาเรียน!DC51="/",ลับ!CU$3,0))</f>
        <v>0</v>
      </c>
      <c r="CV51" s="63">
        <f>IF(ลับ!CV$3=0,0,IF(เวลาเรียน!DD51="/",ลับ!CV$3,0))</f>
        <v>0</v>
      </c>
      <c r="CW51" s="64">
        <f>IF(ลับ!CW$3=0,0,IF(เวลาเรียน!DE51="/",ลับ!CW$3,0))</f>
        <v>0</v>
      </c>
      <c r="CX51" s="84">
        <f t="shared" si="11"/>
        <v>0</v>
      </c>
      <c r="CZ51" s="15">
        <v>46</v>
      </c>
      <c r="DA51" s="15">
        <f>IF(ตัวชี้วัด!C51="ร",ตัวชี้วัด!C51,IF(ตัวชี้วัด!F51="ร",ตัวชี้วัด!F51,IF(ตัวชี้วัด!I51="ร",ตัวชี้วัด!I51,IF(ตัวชี้วัด!L51="ร",ตัวชี้วัด!L51,IF(ตัวชี้วัด!O51="ร",ตัวชี้วัด!O51,IF(ตัวชี้วัด!S51="ร",ตัวชี้วัด!S51,IF(ตัวชี้วัด!V51="ร",ตัวชี้วัด!V51,SUM(ตัวชี้วัด!C51,ตัวชี้วัด!F51,ตัวชี้วัด!I51,ตัวชี้วัด!L51,ตัวชี้วัด!O51,ตัวชี้วัด!S51,ตัวชี้วัด!V51))))))))</f>
        <v>0</v>
      </c>
      <c r="DB51" s="15">
        <f>IF(ตัวชี้วัด!Y51="ร",ตัวชี้วัด!Y51,IF(ตัวชี้วัด!AB51="ร",ตัวชี้วัด!AB51,IF(ตัวชี้วัด!AE51="ร",ตัวชี้วัด!AE51,IF(ตัวชี้วัด!AK51="ร",ตัวชี้วัด!AK51,IF(ตัวชี้วัด!AN51="ร",ตัวชี้วัด!AN51,IF(ตัวชี้วัด!AQ51="ร",ตัวชี้วัด!AQ51,IF(ตัวชี้วัด!AT51="ร",ตัวชี้วัด!AT51,SUM(ตัวชี้วัด!Y51,ตัวชี้วัด!AB51,ตัวชี้วัด!AE51,ตัวชี้วัด!AK51,ตัวชี้วัด!AN51,ตัวชี้วัด!AQ51,ตัวชี้วัด!AT51))))))))</f>
        <v>0</v>
      </c>
      <c r="DC51" s="15">
        <f>IF(ตัวชี้วัด!AW51="ร",ตัวชี้วัด!AW51,IF(ตัวชี้วัด!BA51="ร",ตัวชี้วัด!BA51,IF(ตัวชี้วัด!BD51="ร",ตัวชี้วัด!BD51,IF(ตัวชี้วัด!BG51="ร",ตัวชี้วัด!BG51,IF(ตัวชี้วัด!BJ51="ร",ตัวชี้วัด!BJ51,IF(ตัวชี้วัด!BM51="ร",ตัวชี้วัด!BM51,IF(ตัวชี้วัด!BS51="ร",ตัวชี้วัด!BS51,SUM(ตัวชี้วัด!AW51,ตัวชี้วัด!BA51,ตัวชี้วัด!BD51,ตัวชี้วัด!BG51,ตัวชี้วัด!BJ51,ตัวชี้วัด!BM51,ตัวชี้วัด!BS51))))))))</f>
        <v>0</v>
      </c>
      <c r="DD51" s="15">
        <f>IF(ตัวชี้วัด!BV51="ร",ตัวชี้วัด!BV51,IF(ตัวชี้วัด!BY51="ร",ตัวชี้วัด!BY51,IF(ตัวชี้วัด!CB51="ร",ตัวชี้วัด!CB51,IF(ตัวชี้วัด!CE51="ร",ตัวชี้วัด!CE51,IF(ตัวชี้วัด!CI51="ร",ตัวชี้วัด!CI51,IF(ตัวชี้วัด!CL51="ร",ตัวชี้วัด!CL51,IF(ตัวชี้วัด!CO51="ร",ตัวชี้วัด!CO51,SUM(ตัวชี้วัด!BV51,ตัวชี้วัด!BY51,ตัวชี้วัด!CB51,ตัวชี้วัด!CE51,ตัวชี้วัด!CI51,ตัวชี้วัด!CL51,ตัวชี้วัด!CO51))))))))</f>
        <v>0</v>
      </c>
      <c r="DE51" s="15">
        <f>IF(ตัวชี้วัด!CR51="ร",ตัวชี้วัด!CR51,IF(ตัวชี้วัด!CU51="ร",ตัวชี้วัด!CU51,IF(ตัวชี้วัด!DA51="ร",ตัวชี้วัด!DA51,IF(ตัวชี้วัด!DD51="ร",ตัวชี้วัด!DD51,IF(ตัวชี้วัด!DG51="ร",ตัวชี้วัด!DG51,IF(ตัวชี้วัด!DJ51="ร",ตัวชี้วัด!DJ51,IF(ตัวชี้วัด!DM51="ร",ตัวชี้วัด!DM51,SUM(ตัวชี้วัด!CR51,ตัวชี้วัด!CU51,ตัวชี้วัด!DA51,ตัวชี้วัด!DD51,ตัวชี้วัด!DG51,ตัวชี้วัด!DJ51,ตัวชี้วัด!DM51))))))))</f>
        <v>0</v>
      </c>
      <c r="DF51" s="15">
        <f>IF(ตัวชี้วัด!DQ51="ร",ตัวชี้วัด!DQ51,IF(ตัวชี้วัด!DT51="ร",ตัวชี้วัด!DT51,IF(ตัวชี้วัด!DW51="ร",ตัวชี้วัด!DW51,IF(ตัวชี้วัด!DZ51="ร",ตัวชี้วัด!DZ51,SUM(ตัวชี้วัด!DQ51,ตัวชี้วัด!DT51,ตัวชี้วัด!DW51,ตัวชี้วัด!DZ51)))))</f>
        <v>0</v>
      </c>
      <c r="DG51" s="83">
        <f t="shared" si="12"/>
        <v>0</v>
      </c>
      <c r="DH51" s="50"/>
      <c r="DI51" s="15">
        <f>IF(ตัวชี้วัด!D51="/",1,0)</f>
        <v>0</v>
      </c>
      <c r="DJ51" s="15">
        <f>IF(ตัวชี้วัด!G51="/",1,0)</f>
        <v>0</v>
      </c>
      <c r="DK51" s="15">
        <f>IF(ตัวชี้วัด!J51="/",1,0)</f>
        <v>0</v>
      </c>
      <c r="DL51" s="15">
        <f>IF(ตัวชี้วัด!M51="/",1,0)</f>
        <v>0</v>
      </c>
      <c r="DM51" s="15">
        <f>IF(ตัวชี้วัด!P51="/",1,0)</f>
        <v>0</v>
      </c>
      <c r="DN51" s="15">
        <f>IF(ตัวชี้วัด!T51="/",1,0)</f>
        <v>0</v>
      </c>
      <c r="DO51" s="15">
        <f>IF(ตัวชี้วัด!W51="/",1,0)</f>
        <v>0</v>
      </c>
      <c r="DP51" s="15">
        <f>IF(ตัวชี้วัด!Z51="/",1,0)</f>
        <v>0</v>
      </c>
      <c r="DQ51" s="15">
        <f>IF(ตัวชี้วัด!AC51="/",1,0)</f>
        <v>0</v>
      </c>
      <c r="DR51" s="15">
        <f>IF(ตัวชี้วัด!AF51="/",1,0)</f>
        <v>0</v>
      </c>
      <c r="DS51" s="15">
        <f>IF(ตัวชี้วัด!AL51="/",1,0)</f>
        <v>0</v>
      </c>
      <c r="DT51" s="15">
        <f>IF(ตัวชี้วัด!AO51="/",1,0)</f>
        <v>0</v>
      </c>
      <c r="DU51" s="15">
        <f>IF(ตัวชี้วัด!AR51="/",1,0)</f>
        <v>0</v>
      </c>
      <c r="DV51" s="15">
        <f>IF(ตัวชี้วัด!AU51="/",1,0)</f>
        <v>0</v>
      </c>
      <c r="DW51" s="15">
        <f>IF(ตัวชี้วัด!AX51="/",1,0)</f>
        <v>0</v>
      </c>
      <c r="DX51" s="15">
        <f>IF(ตัวชี้วัด!BB51="/",1,0)</f>
        <v>0</v>
      </c>
      <c r="DY51" s="15">
        <f>IF(ตัวชี้วัด!BE51="/",1,0)</f>
        <v>0</v>
      </c>
      <c r="DZ51" s="15">
        <f>IF(ตัวชี้วัด!BH51="/",1,0)</f>
        <v>0</v>
      </c>
      <c r="EA51" s="15">
        <f>IF(ตัวชี้วัด!BK51="/",1,0)</f>
        <v>0</v>
      </c>
      <c r="EB51" s="15">
        <f>IF(ตัวชี้วัด!BN51="/",1,0)</f>
        <v>0</v>
      </c>
      <c r="EC51" s="15">
        <f>IF(ตัวชี้วัด!BT51="/",1,0)</f>
        <v>0</v>
      </c>
      <c r="ED51" s="15">
        <f>IF(ตัวชี้วัด!BW51="/",1,0)</f>
        <v>0</v>
      </c>
      <c r="EE51" s="15">
        <f>IF(ตัวชี้วัด!BZ51="/",1,0)</f>
        <v>0</v>
      </c>
      <c r="EF51" s="15">
        <f>IF(ตัวชี้วัด!CC51="/",1,0)</f>
        <v>0</v>
      </c>
      <c r="EG51" s="15">
        <f>IF(ตัวชี้วัด!CF51="/",1,0)</f>
        <v>0</v>
      </c>
      <c r="EH51" s="15">
        <f>IF(ตัวชี้วัด!CJ51="/",1,0)</f>
        <v>0</v>
      </c>
      <c r="EI51" s="15">
        <f>IF(ตัวชี้วัด!CM51="/",1,0)</f>
        <v>0</v>
      </c>
      <c r="EJ51" s="15">
        <f>IF(ตัวชี้วัด!CP51="/",1,0)</f>
        <v>0</v>
      </c>
      <c r="EK51" s="15">
        <f>IF(ตัวชี้วัด!CS51="/",1,0)</f>
        <v>0</v>
      </c>
      <c r="EL51" s="15">
        <f>IF(ตัวชี้วัด!CV51="/",1,0)</f>
        <v>0</v>
      </c>
      <c r="EM51" s="15">
        <f>IF(ตัวชี้วัด!DB51="/",1,0)</f>
        <v>0</v>
      </c>
      <c r="EN51" s="15">
        <f>IF(ตัวชี้วัด!DE51="/",1,0)</f>
        <v>0</v>
      </c>
      <c r="EO51" s="15">
        <f>IF(ตัวชี้วัด!DH51="/",1,0)</f>
        <v>0</v>
      </c>
      <c r="EP51" s="15">
        <f>IF(ตัวชี้วัด!DK51="/",1,0)</f>
        <v>0</v>
      </c>
      <c r="EQ51" s="15">
        <f>IF(ตัวชี้วัด!DN51="/",1,0)</f>
        <v>0</v>
      </c>
      <c r="ER51" s="15">
        <f>IF(ตัวชี้วัด!DR51="/",1,0)</f>
        <v>0</v>
      </c>
      <c r="ES51" s="15">
        <f>IF(ตัวชี้วัด!DU51="/",1,0)</f>
        <v>0</v>
      </c>
      <c r="ET51" s="15">
        <f>IF(ตัวชี้วัด!DX51="/",1,0)</f>
        <v>0</v>
      </c>
      <c r="EU51" s="15">
        <f>IF(ตัวชี้วัด!EA51="/",1,0)</f>
        <v>0</v>
      </c>
      <c r="EV51" s="83">
        <f t="shared" si="14"/>
        <v>0</v>
      </c>
      <c r="EX51" s="15">
        <v>46</v>
      </c>
      <c r="EY51" s="15">
        <f>IF(คุณลักษณะ!B51&gt;1,2,IF(คุณลักษณะ!B51=1,1,0))</f>
        <v>0</v>
      </c>
      <c r="EZ51" s="15">
        <f>IF(คุณลักษณะ!C51&gt;1,2,IF(คุณลักษณะ!C51=1,1,0))</f>
        <v>0</v>
      </c>
      <c r="FA51" s="15">
        <f>IF(คุณลักษณะ!D51&gt;1,2,IF(คุณลักษณะ!D51=1,1,0))</f>
        <v>0</v>
      </c>
      <c r="FB51" s="15">
        <f>IF(คุณลักษณะ!E51&gt;1,2,IF(คุณลักษณะ!E51=1,1,0))</f>
        <v>0</v>
      </c>
      <c r="FC51" s="83">
        <f t="shared" si="15"/>
        <v>0</v>
      </c>
      <c r="FD51" s="15">
        <f>IF(คุณลักษณะ!G51&gt;1,2,IF(คุณลักษณะ!G51=1,1,0))</f>
        <v>0</v>
      </c>
      <c r="FE51" s="15">
        <f>IF(คุณลักษณะ!H51&gt;1,2,IF(คุณลักษณะ!H51=1,1,0))</f>
        <v>0</v>
      </c>
      <c r="FF51" s="83">
        <f t="shared" si="16"/>
        <v>0</v>
      </c>
      <c r="FG51" s="15">
        <f>IF(คุณลักษณะ!O51&gt;1,2,IF(คุณลักษณะ!O51=1,1,0))</f>
        <v>0</v>
      </c>
      <c r="FH51" s="15">
        <f>IF(คุณลักษณะ!P51&gt;1,2,IF(คุณลักษณะ!P51=1,1,0))</f>
        <v>0</v>
      </c>
      <c r="FI51" s="83">
        <f t="shared" si="17"/>
        <v>0</v>
      </c>
      <c r="FJ51" s="15">
        <f>IF(คุณลักษณะ!S51&gt;1,2,IF(คุณลักษณะ!S51=1,1,0))</f>
        <v>0</v>
      </c>
      <c r="FK51" s="15">
        <f>IF(คุณลักษณะ!T51&gt;1,2,IF(คุณลักษณะ!T51=1,1,0))</f>
        <v>0</v>
      </c>
      <c r="FL51" s="83">
        <f t="shared" si="18"/>
        <v>0</v>
      </c>
      <c r="FM51" s="15">
        <f>IF(คุณลักษณะ!V51&gt;1,2,IF(คุณลักษณะ!V51=1,1,0))</f>
        <v>0</v>
      </c>
      <c r="FN51" s="15">
        <f>IF(คุณลักษณะ!W51&gt;1,2,IF(คุณลักษณะ!W51=1,1,0))</f>
        <v>0</v>
      </c>
      <c r="FO51" s="83">
        <f t="shared" si="19"/>
        <v>0</v>
      </c>
      <c r="FP51" s="15">
        <f>IF(คุณลักษณะ!Y51&gt;1,2,IF(คุณลักษณะ!Y51=1,1,0))</f>
        <v>0</v>
      </c>
      <c r="FQ51" s="15">
        <f>IF(คุณลักษณะ!AC51&gt;1,2,IF(คุณลักษณะ!AC51=1,1,0))</f>
        <v>0</v>
      </c>
      <c r="FR51" s="15">
        <f>IF(คุณลักษณะ!AD51&gt;1,2,IF(คุณลักษณะ!AD51=1,1,0))</f>
        <v>0</v>
      </c>
      <c r="FS51" s="83">
        <f t="shared" si="20"/>
        <v>0</v>
      </c>
      <c r="FT51" s="15">
        <f>IF(คุณลักษณะ!AF51&gt;1,2,IF(คุณลักษณะ!AF51=1,1,0))</f>
        <v>0</v>
      </c>
      <c r="FU51" s="15">
        <f>IF(คุณลักษณะ!AG51&gt;1,2,IF(คุณลักษณะ!AG51=1,1,0))</f>
        <v>0</v>
      </c>
      <c r="FV51" s="83">
        <f t="shared" si="21"/>
        <v>0</v>
      </c>
      <c r="FW51" s="50"/>
      <c r="FX51" s="15">
        <f>IF(คุณลักษณะ!F51&gt;1,2,IF(คุณลักษณะ!F51=1,1,0))</f>
        <v>0</v>
      </c>
      <c r="FY51" s="15">
        <f>IF(คุณลักษณะ!I51&gt;1,2,IF(คุณลักษณะ!I51=1,1,0))</f>
        <v>0</v>
      </c>
      <c r="FZ51" s="15">
        <f>IF(คุณลักษณะ!N51&gt;1,2,IF(คุณลักษณะ!N51=1,1,0))</f>
        <v>0</v>
      </c>
      <c r="GA51" s="15">
        <f>IF(คุณลักษณะ!Q51&gt;1,2,IF(คุณลักษณะ!Q51=1,1,0))</f>
        <v>0</v>
      </c>
      <c r="GB51" s="15">
        <f>IF(คุณลักษณะ!U51&gt;1,2,IF(คุณลักษณะ!U51=1,1,0))</f>
        <v>0</v>
      </c>
      <c r="GC51" s="15">
        <f>IF(คุณลักษณะ!X51&gt;1,2,IF(คุณลักษณะ!X51=1,1,0))</f>
        <v>0</v>
      </c>
      <c r="GD51" s="15">
        <f>IF(คุณลักษณะ!AE51&gt;1,2,IF(คุณลักษณะ!AE51=1,1,0))</f>
        <v>0</v>
      </c>
      <c r="GE51" s="15">
        <f>IF(คุณลักษณะ!AH51&gt;1,2,IF(คุณลักษณะ!AH51=1,1,0))</f>
        <v>0</v>
      </c>
      <c r="GF51" s="87">
        <f t="shared" si="22"/>
        <v>0</v>
      </c>
      <c r="GG51" s="85">
        <f>IF(คุณลักษณะ!F51=0,0,IF(คุณลักษณะ!I51=0,0,IF(คุณลักษณะ!N51=0,0,IF(คุณลักษณะ!Q51=0,0,IF(คุณลักษณะ!U51=0,0,IF(คุณลักษณะ!X51=0,0,IF(คุณลักษณะ!AE51=0,0,IF(คุณลักษณะ!AH51=0,0,GF51))))))))</f>
        <v>0</v>
      </c>
      <c r="GI51" s="2">
        <v>46</v>
      </c>
      <c r="GJ51" s="21">
        <f>IF(เวลาเรียน!C51="",0,1)</f>
        <v>0</v>
      </c>
      <c r="GK51" s="446">
        <f>IF(ผลการเรียน!$BC50=$GK$5,1,0)</f>
        <v>0</v>
      </c>
      <c r="GL51" s="446">
        <f>IF(ผลการเรียน!$BC50=$GL$5,1,0)</f>
        <v>0</v>
      </c>
      <c r="GM51" s="446">
        <f>IF(ผลการเรียน!$BC50=$GM$5,1,0)</f>
        <v>0</v>
      </c>
      <c r="GN51" s="446">
        <f>IF(ผลการเรียน!$BC50=$GN$5,1,0)</f>
        <v>0</v>
      </c>
      <c r="GO51" s="446">
        <f>IF(ผลการเรียน!$BC50=$GO$5,1,0)</f>
        <v>0</v>
      </c>
      <c r="GP51" s="446">
        <f>IF(ผลการเรียน!$BC50=$GP$5,1,0)</f>
        <v>0</v>
      </c>
      <c r="GQ51" s="446">
        <f>IF(ผลการเรียน!$BC50=$GQ$5,1,0)</f>
        <v>0</v>
      </c>
      <c r="GR51" s="446">
        <f>IF(ผลการเรียน!$BC50=$GR$5,1,0)</f>
        <v>0</v>
      </c>
      <c r="GS51" s="446">
        <f>IF(ผลการเรียน!$BC50=$GS$5,1,0)</f>
        <v>0</v>
      </c>
      <c r="GT51" s="446">
        <f>IF(ผลการเรียน!$BC50=$GT$5,1,0)</f>
        <v>0</v>
      </c>
      <c r="GU51" s="446">
        <f ca="1">IF(ผลการเรียน!$BS50=ลับ!$GU$5,1,0)</f>
        <v>0</v>
      </c>
      <c r="GV51" s="446">
        <f ca="1">IF(ผลการเรียน!$BS50=ลับ!$GV$5,1,0)</f>
        <v>0</v>
      </c>
      <c r="GW51" s="446">
        <f ca="1">IF(ผลการเรียน!$BS50=ลับ!$GW$5,1,0)</f>
        <v>0</v>
      </c>
      <c r="GX51" s="446">
        <f ca="1">IF(ผลการเรียน!$BS50=ลับ!$GX$5,1,0)</f>
        <v>0</v>
      </c>
      <c r="GY51" s="446">
        <f ca="1">IF(ผลการเรียน!$BJ50=ลับ!$GY$5,1,0)</f>
        <v>0</v>
      </c>
      <c r="GZ51" s="446">
        <f ca="1">IF(ผลการเรียน!$BJ50=ลับ!$GZ$5,1,0)</f>
        <v>0</v>
      </c>
      <c r="HA51" s="446">
        <f ca="1">IF(ผลการเรียน!$BJ50=ลับ!$HA$5,1,0)</f>
        <v>0</v>
      </c>
      <c r="HB51" s="446">
        <f ca="1">IF(ผลการเรียน!$BJ50=ลับ!$HB$5,1,0)</f>
        <v>0</v>
      </c>
      <c r="HC51" s="21">
        <f>IF(สรุปคะแนน!$Q51=3,1,0)</f>
        <v>0</v>
      </c>
      <c r="HD51" s="21">
        <f>IF(สรุปคะแนน!$Q51=2,1,0)</f>
        <v>0</v>
      </c>
      <c r="HE51" s="21">
        <f>IF(สรุปคะแนน!$Q51=1,1,0)</f>
        <v>0</v>
      </c>
      <c r="HF51" s="21">
        <f>IF(สรุปคะแนน!$Q51=0,1,0)</f>
        <v>1</v>
      </c>
      <c r="HG51" s="50"/>
      <c r="HH51" s="50"/>
      <c r="HI51" s="50"/>
      <c r="HJ51" s="50"/>
      <c r="HK51" s="50"/>
      <c r="HL51" s="50"/>
      <c r="HM51" s="50"/>
      <c r="HN51" s="50"/>
    </row>
    <row r="52" spans="1:222" ht="21">
      <c r="A52" s="28">
        <v>47</v>
      </c>
      <c r="B52" s="63">
        <f>IF(ลับ!B$3=0,0,IF(เวลาเรียน!G52="/",ลับ!B$3,0))</f>
        <v>0</v>
      </c>
      <c r="C52" s="63">
        <f>IF(ลับ!C$3=0,0,IF(เวลาเรียน!H52="/",ลับ!C$3,0))</f>
        <v>0</v>
      </c>
      <c r="D52" s="63">
        <f>IF(ลับ!D$3=0,0,IF(เวลาเรียน!I52="/",ลับ!D$3,0))</f>
        <v>0</v>
      </c>
      <c r="E52" s="63">
        <f>IF(ลับ!E$3=0,0,IF(เวลาเรียน!J52="/",ลับ!E$3,0))</f>
        <v>0</v>
      </c>
      <c r="F52" s="63">
        <f>IF(ลับ!F$3=0,0,IF(เวลาเรียน!K52="/",ลับ!F$3,0))</f>
        <v>0</v>
      </c>
      <c r="G52" s="63">
        <f>IF(ลับ!G$3=0,0,IF(เวลาเรียน!L52="/",ลับ!G$3,0))</f>
        <v>0</v>
      </c>
      <c r="H52" s="63">
        <f>IF(ลับ!H$3=0,0,IF(เวลาเรียน!M52="/",ลับ!H$3,0))</f>
        <v>0</v>
      </c>
      <c r="I52" s="63">
        <f>IF(ลับ!I$3=0,0,IF(เวลาเรียน!N52="/",ลับ!I$3,0))</f>
        <v>0</v>
      </c>
      <c r="J52" s="63">
        <f>IF(ลับ!J$3=0,0,IF(เวลาเรียน!O52="/",ลับ!J$3,0))</f>
        <v>0</v>
      </c>
      <c r="K52" s="63">
        <f>IF(ลับ!K$3=0,0,IF(เวลาเรียน!P52="/",ลับ!K$3,0))</f>
        <v>0</v>
      </c>
      <c r="L52" s="63">
        <f>IF(ลับ!L$3=0,0,IF(เวลาเรียน!Q52="/",ลับ!L$3,0))</f>
        <v>0</v>
      </c>
      <c r="M52" s="63">
        <f>IF(ลับ!M$3=0,0,IF(เวลาเรียน!R52="/",ลับ!M$3,0))</f>
        <v>0</v>
      </c>
      <c r="N52" s="63">
        <f>IF(ลับ!N$3=0,0,IF(เวลาเรียน!S52="/",ลับ!N$3,0))</f>
        <v>0</v>
      </c>
      <c r="O52" s="63">
        <f>IF(ลับ!O$3=0,0,IF(เวลาเรียน!T52="/",ลับ!O$3,0))</f>
        <v>0</v>
      </c>
      <c r="P52" s="63">
        <f>IF(ลับ!P$3=0,0,IF(เวลาเรียน!U52="/",ลับ!P$3,0))</f>
        <v>0</v>
      </c>
      <c r="Q52" s="63">
        <f>IF(ลับ!Q$3=0,0,IF(เวลาเรียน!V52="/",ลับ!Q$3,0))</f>
        <v>0</v>
      </c>
      <c r="R52" s="63">
        <f>IF(ลับ!R$3=0,0,IF(เวลาเรียน!W52="/",ลับ!R$3,0))</f>
        <v>0</v>
      </c>
      <c r="S52" s="63">
        <f>IF(ลับ!S$3=0,0,IF(เวลาเรียน!X52="/",ลับ!S$3,0))</f>
        <v>0</v>
      </c>
      <c r="T52" s="63">
        <f>IF(ลับ!T$3=0,0,IF(เวลาเรียน!Y52="/",ลับ!T$3,0))</f>
        <v>0</v>
      </c>
      <c r="U52" s="63">
        <f>IF(ลับ!U$3=0,0,IF(เวลาเรียน!Z52="/",ลับ!U$3,0))</f>
        <v>0</v>
      </c>
      <c r="V52" s="63">
        <f>IF(ลับ!V$3=0,0,IF(เวลาเรียน!AA52="/",ลับ!V$3,0))</f>
        <v>0</v>
      </c>
      <c r="W52" s="63">
        <f>IF(ลับ!W$3=0,0,IF(เวลาเรียน!AB52="/",ลับ!W$3,0))</f>
        <v>0</v>
      </c>
      <c r="X52" s="63">
        <f>IF(ลับ!X$3=0,0,IF(เวลาเรียน!AC52="/",ลับ!X$3,0))</f>
        <v>0</v>
      </c>
      <c r="Y52" s="63">
        <f>IF(ลับ!Y$3=0,0,IF(เวลาเรียน!AD52="/",ลับ!Y$3,0))</f>
        <v>0</v>
      </c>
      <c r="Z52" s="724">
        <f>IF(ลับ!Z$3=0,0,IF(เวลาเรียน!AE52="/",ลับ!Z$3,0))</f>
        <v>0</v>
      </c>
      <c r="AA52" s="63">
        <f>IF(ลับ!AA$3=0,0,IF(เวลาเรียน!AH52="/",ลับ!AA$3,0))</f>
        <v>0</v>
      </c>
      <c r="AB52" s="63">
        <f>IF(ลับ!AB$3=0,0,IF(เวลาเรียน!AI52="/",ลับ!AB$3,0))</f>
        <v>0</v>
      </c>
      <c r="AC52" s="63">
        <f>IF(ลับ!AC$3=0,0,IF(เวลาเรียน!AJ52="/",ลับ!AC$3,0))</f>
        <v>0</v>
      </c>
      <c r="AD52" s="63">
        <f>IF(ลับ!AD$3=0,0,IF(เวลาเรียน!AK52="/",ลับ!AD$3,0))</f>
        <v>0</v>
      </c>
      <c r="AE52" s="63">
        <f>IF(ลับ!AE$3=0,0,IF(เวลาเรียน!AL52="/",ลับ!AE$3,0))</f>
        <v>0</v>
      </c>
      <c r="AF52" s="63">
        <f>IF(ลับ!AF$3=0,0,IF(เวลาเรียน!AM52="/",ลับ!AF$3,0))</f>
        <v>0</v>
      </c>
      <c r="AG52" s="63">
        <f>IF(ลับ!AG$3=0,0,IF(เวลาเรียน!AN52="/",ลับ!AG$3,0))</f>
        <v>0</v>
      </c>
      <c r="AH52" s="63">
        <f>IF(ลับ!AH$3=0,0,IF(เวลาเรียน!AO52="/",ลับ!AH$3,0))</f>
        <v>0</v>
      </c>
      <c r="AI52" s="63">
        <f>IF(ลับ!AI$3=0,0,IF(เวลาเรียน!AP52="/",ลับ!AI$3,0))</f>
        <v>0</v>
      </c>
      <c r="AJ52" s="63">
        <f>IF(ลับ!AJ$3=0,0,IF(เวลาเรียน!AQ52="/",ลับ!AJ$3,0))</f>
        <v>0</v>
      </c>
      <c r="AK52" s="63">
        <f>IF(ลับ!AK$3=0,0,IF(เวลาเรียน!AR52="/",ลับ!AK$3,0))</f>
        <v>0</v>
      </c>
      <c r="AL52" s="63">
        <f>IF(ลับ!AL$3=0,0,IF(เวลาเรียน!AS52="/",ลับ!AL$3,0))</f>
        <v>0</v>
      </c>
      <c r="AM52" s="63">
        <f>IF(ลับ!AM$3=0,0,IF(เวลาเรียน!AT52="/",ลับ!AM$3,0))</f>
        <v>0</v>
      </c>
      <c r="AN52" s="63">
        <f>IF(ลับ!AN$3=0,0,IF(เวลาเรียน!AU52="/",ลับ!AN$3,0))</f>
        <v>0</v>
      </c>
      <c r="AO52" s="63">
        <f>IF(ลับ!AO$3=0,0,IF(เวลาเรียน!AV52="/",ลับ!AO$3,0))</f>
        <v>0</v>
      </c>
      <c r="AP52" s="63">
        <f>IF(ลับ!AP$3=0,0,IF(เวลาเรียน!AW52="/",ลับ!AP$3,0))</f>
        <v>0</v>
      </c>
      <c r="AQ52" s="63">
        <f>IF(ลับ!AQ$3=0,0,IF(เวลาเรียน!AX52="/",ลับ!AQ$3,0))</f>
        <v>0</v>
      </c>
      <c r="AR52" s="63">
        <f>IF(ลับ!AR$3=0,0,IF(เวลาเรียน!AY52="/",ลับ!AR$3,0))</f>
        <v>0</v>
      </c>
      <c r="AS52" s="63">
        <f>IF(ลับ!AS$3=0,0,IF(เวลาเรียน!AZ52="/",ลับ!AS$3,0))</f>
        <v>0</v>
      </c>
      <c r="AT52" s="63">
        <f>IF(ลับ!AT$3=0,0,IF(เวลาเรียน!BA52="/",ลับ!AT$3,0))</f>
        <v>0</v>
      </c>
      <c r="AU52" s="63">
        <f>IF(ลับ!AU$3=0,0,IF(เวลาเรียน!BB52="/",ลับ!AU$3,0))</f>
        <v>0</v>
      </c>
      <c r="AV52" s="63">
        <f>IF(ลับ!AV$3=0,0,IF(เวลาเรียน!BC52="/",ลับ!AV$3,0))</f>
        <v>0</v>
      </c>
      <c r="AW52" s="63">
        <f>IF(ลับ!AW$3=0,0,IF(เวลาเรียน!BD52="/",ลับ!AW$3,0))</f>
        <v>0</v>
      </c>
      <c r="AX52" s="63">
        <f>IF(ลับ!AX$3=0,0,IF(เวลาเรียน!BE52="/",ลับ!AX$3,0))</f>
        <v>0</v>
      </c>
      <c r="AY52" s="63">
        <f>IF(ลับ!AY$3=0,0,IF(เวลาเรียน!BF52="/",ลับ!AY$3,0))</f>
        <v>0</v>
      </c>
      <c r="AZ52" s="63">
        <f>IF(ลับ!AZ$3=0,0,IF(เวลาเรียน!BG52="/",ลับ!AZ$3,0))</f>
        <v>0</v>
      </c>
      <c r="BA52" s="63">
        <f>IF(ลับ!BA$3=0,0,IF(เวลาเรียน!BH52="/",ลับ!BA$3,0))</f>
        <v>0</v>
      </c>
      <c r="BB52" s="63">
        <f>IF(ลับ!BB$3=0,0,IF(เวลาเรียน!BI52="/",ลับ!BB$3,0))</f>
        <v>0</v>
      </c>
      <c r="BC52" s="63">
        <f>IF(ลับ!BC$3=0,0,IF(เวลาเรียน!BJ52="/",ลับ!BC$3,0))</f>
        <v>0</v>
      </c>
      <c r="BD52" s="63">
        <f>IF(ลับ!BD$3=0,0,IF(เวลาเรียน!BK52="/",ลับ!BD$3,0))</f>
        <v>0</v>
      </c>
      <c r="BE52" s="63">
        <f>IF(ลับ!BE$3=0,0,IF(เวลาเรียน!BL52="/",ลับ!BE$3,0))</f>
        <v>0</v>
      </c>
      <c r="BF52" s="63">
        <f>IF(ลับ!BF$3=0,0,IF(เวลาเรียน!BM52="/",ลับ!BF$3,0))</f>
        <v>0</v>
      </c>
      <c r="BG52" s="63">
        <f>IF(ลับ!BG$3=0,0,IF(เวลาเรียน!BN52="/",ลับ!BG$3,0))</f>
        <v>0</v>
      </c>
      <c r="BH52" s="63">
        <f>IF(ลับ!BH$3=0,0,IF(เวลาเรียน!BO52="/",ลับ!BH$3,0))</f>
        <v>0</v>
      </c>
      <c r="BI52" s="63">
        <f>IF(ลับ!BI$3=0,0,IF(เวลาเรียน!BP52="/",ลับ!BI$3,0))</f>
        <v>0</v>
      </c>
      <c r="BJ52" s="63">
        <f>IF(ลับ!BJ$3=0,0,IF(เวลาเรียน!BQ52="/",ลับ!BJ$3,0))</f>
        <v>0</v>
      </c>
      <c r="BK52" s="63">
        <f>IF(ลับ!BK$3=0,0,IF(เวลาเรียน!BR52="/",ลับ!BK$3,0))</f>
        <v>0</v>
      </c>
      <c r="BL52" s="63">
        <f>IF(ลับ!BL$3=0,0,IF(เวลาเรียน!BS52="/",ลับ!BL$3,0))</f>
        <v>0</v>
      </c>
      <c r="BM52" s="63">
        <f>IF(ลับ!BM$3=0,0,IF(เวลาเรียน!BT52="/",ลับ!BM$3,0))</f>
        <v>0</v>
      </c>
      <c r="BN52" s="63">
        <f>IF(ลับ!BN$3=0,0,IF(เวลาเรียน!BU52="/",ลับ!BN$3,0))</f>
        <v>0</v>
      </c>
      <c r="BO52" s="63">
        <f>IF(ลับ!BO$3=0,0,IF(เวลาเรียน!BV52="/",ลับ!BO$3,0))</f>
        <v>0</v>
      </c>
      <c r="BP52" s="63">
        <f>IF(ลับ!BP$3=0,0,IF(เวลาเรียน!BW52="/",ลับ!BP$3,0))</f>
        <v>0</v>
      </c>
      <c r="BQ52" s="63">
        <f>IF(ลับ!BQ$3=0,0,IF(เวลาเรียน!BX52="/",ลับ!BQ$3,0))</f>
        <v>0</v>
      </c>
      <c r="BR52" s="63">
        <f>IF(ลับ!BR$3=0,0,IF(เวลาเรียน!BY52="/",ลับ!BR$3,0))</f>
        <v>0</v>
      </c>
      <c r="BS52" s="724">
        <f>IF(ลับ!BS$3=0,0,IF(เวลาเรียน!BZ52="/",ลับ!BS$3,0))</f>
        <v>0</v>
      </c>
      <c r="BT52" s="63">
        <f>IF(ลับ!BT$3=0,0,IF(เวลาเรียน!CB52="/",ลับ!BT$3,0))</f>
        <v>0</v>
      </c>
      <c r="BU52" s="63">
        <f>IF(ลับ!BU$3=0,0,IF(เวลาเรียน!CC52="/",ลับ!BU$3,0))</f>
        <v>0</v>
      </c>
      <c r="BV52" s="63">
        <f>IF(ลับ!BV$3=0,0,IF(เวลาเรียน!CD52="/",ลับ!BV$3,0))</f>
        <v>0</v>
      </c>
      <c r="BW52" s="63">
        <f>IF(ลับ!BW$3=0,0,IF(เวลาเรียน!CE52="/",ลับ!BW$3,0))</f>
        <v>0</v>
      </c>
      <c r="BX52" s="63">
        <f>IF(ลับ!BX$3=0,0,IF(เวลาเรียน!CF52="/",ลับ!BX$3,0))</f>
        <v>0</v>
      </c>
      <c r="BY52" s="63">
        <f>IF(ลับ!BY$3=0,0,IF(เวลาเรียน!CG52="/",ลับ!BY$3,0))</f>
        <v>0</v>
      </c>
      <c r="BZ52" s="63">
        <f>IF(ลับ!BZ$3=0,0,IF(เวลาเรียน!CH52="/",ลับ!BZ$3,0))</f>
        <v>0</v>
      </c>
      <c r="CA52" s="63">
        <f>IF(ลับ!CA$3=0,0,IF(เวลาเรียน!CI52="/",ลับ!CA$3,0))</f>
        <v>0</v>
      </c>
      <c r="CB52" s="63">
        <f>IF(ลับ!CB$3=0,0,IF(เวลาเรียน!CJ52="/",ลับ!CB$3,0))</f>
        <v>0</v>
      </c>
      <c r="CC52" s="63">
        <f>IF(ลับ!CC$3=0,0,IF(เวลาเรียน!CK52="/",ลับ!CC$3,0))</f>
        <v>0</v>
      </c>
      <c r="CD52" s="63">
        <f>IF(ลับ!CD$3=0,0,IF(เวลาเรียน!CL52="/",ลับ!CD$3,0))</f>
        <v>0</v>
      </c>
      <c r="CE52" s="63">
        <f>IF(ลับ!CE$3=0,0,IF(เวลาเรียน!CM52="/",ลับ!CE$3,0))</f>
        <v>0</v>
      </c>
      <c r="CF52" s="63">
        <f>IF(ลับ!CF$3=0,0,IF(เวลาเรียน!CN52="/",ลับ!CF$3,0))</f>
        <v>0</v>
      </c>
      <c r="CG52" s="63">
        <f>IF(ลับ!CG$3=0,0,IF(เวลาเรียน!CO52="/",ลับ!CG$3,0))</f>
        <v>0</v>
      </c>
      <c r="CH52" s="63">
        <f>IF(ลับ!CH$3=0,0,IF(เวลาเรียน!CP52="/",ลับ!CH$3,0))</f>
        <v>0</v>
      </c>
      <c r="CI52" s="63">
        <f>IF(ลับ!CI$3=0,0,IF(เวลาเรียน!CQ52="/",ลับ!CI$3,0))</f>
        <v>0</v>
      </c>
      <c r="CJ52" s="63">
        <f>IF(ลับ!CJ$3=0,0,IF(เวลาเรียน!CR52="/",ลับ!CJ$3,0))</f>
        <v>0</v>
      </c>
      <c r="CK52" s="63">
        <f>IF(ลับ!CK$3=0,0,IF(เวลาเรียน!CS52="/",ลับ!CK$3,0))</f>
        <v>0</v>
      </c>
      <c r="CL52" s="63">
        <f>IF(ลับ!CL$3=0,0,IF(เวลาเรียน!CT52="/",ลับ!CL$3,0))</f>
        <v>0</v>
      </c>
      <c r="CM52" s="63">
        <f>IF(ลับ!CM$3=0,0,IF(เวลาเรียน!CU52="/",ลับ!CM$3,0))</f>
        <v>0</v>
      </c>
      <c r="CN52" s="63">
        <f>IF(ลับ!CN$3=0,0,IF(เวลาเรียน!CV52="/",ลับ!CN$3,0))</f>
        <v>0</v>
      </c>
      <c r="CO52" s="63">
        <f>IF(ลับ!CO$3=0,0,IF(เวลาเรียน!CW52="/",ลับ!CO$3,0))</f>
        <v>0</v>
      </c>
      <c r="CP52" s="63">
        <f>IF(ลับ!CP$3=0,0,IF(เวลาเรียน!CX52="/",ลับ!CP$3,0))</f>
        <v>0</v>
      </c>
      <c r="CQ52" s="63">
        <f>IF(ลับ!CQ$3=0,0,IF(เวลาเรียน!CY52="/",ลับ!CQ$3,0))</f>
        <v>0</v>
      </c>
      <c r="CR52" s="63">
        <f>IF(ลับ!CR$3=0,0,IF(เวลาเรียน!CZ52="/",ลับ!CR$3,0))</f>
        <v>0</v>
      </c>
      <c r="CS52" s="63">
        <f>IF(ลับ!CS$3=0,0,IF(เวลาเรียน!DA52="/",ลับ!CS$3,0))</f>
        <v>0</v>
      </c>
      <c r="CT52" s="63">
        <f>IF(ลับ!CT$3=0,0,IF(เวลาเรียน!DB52="/",ลับ!CT$3,0))</f>
        <v>0</v>
      </c>
      <c r="CU52" s="63">
        <f>IF(ลับ!CU$3=0,0,IF(เวลาเรียน!DC52="/",ลับ!CU$3,0))</f>
        <v>0</v>
      </c>
      <c r="CV52" s="63">
        <f>IF(ลับ!CV$3=0,0,IF(เวลาเรียน!DD52="/",ลับ!CV$3,0))</f>
        <v>0</v>
      </c>
      <c r="CW52" s="64">
        <f>IF(ลับ!CW$3=0,0,IF(เวลาเรียน!DE52="/",ลับ!CW$3,0))</f>
        <v>0</v>
      </c>
      <c r="CX52" s="84">
        <f t="shared" si="11"/>
        <v>0</v>
      </c>
      <c r="CZ52" s="15">
        <v>47</v>
      </c>
      <c r="DA52" s="15">
        <f>IF(ตัวชี้วัด!C52="ร",ตัวชี้วัด!C52,IF(ตัวชี้วัด!F52="ร",ตัวชี้วัด!F52,IF(ตัวชี้วัด!I52="ร",ตัวชี้วัด!I52,IF(ตัวชี้วัด!L52="ร",ตัวชี้วัด!L52,IF(ตัวชี้วัด!O52="ร",ตัวชี้วัด!O52,IF(ตัวชี้วัด!S52="ร",ตัวชี้วัด!S52,IF(ตัวชี้วัด!V52="ร",ตัวชี้วัด!V52,SUM(ตัวชี้วัด!C52,ตัวชี้วัด!F52,ตัวชี้วัด!I52,ตัวชี้วัด!L52,ตัวชี้วัด!O52,ตัวชี้วัด!S52,ตัวชี้วัด!V52))))))))</f>
        <v>0</v>
      </c>
      <c r="DB52" s="15">
        <f>IF(ตัวชี้วัด!Y52="ร",ตัวชี้วัด!Y52,IF(ตัวชี้วัด!AB52="ร",ตัวชี้วัด!AB52,IF(ตัวชี้วัด!AE52="ร",ตัวชี้วัด!AE52,IF(ตัวชี้วัด!AK52="ร",ตัวชี้วัด!AK52,IF(ตัวชี้วัด!AN52="ร",ตัวชี้วัด!AN52,IF(ตัวชี้วัด!AQ52="ร",ตัวชี้วัด!AQ52,IF(ตัวชี้วัด!AT52="ร",ตัวชี้วัด!AT52,SUM(ตัวชี้วัด!Y52,ตัวชี้วัด!AB52,ตัวชี้วัด!AE52,ตัวชี้วัด!AK52,ตัวชี้วัด!AN52,ตัวชี้วัด!AQ52,ตัวชี้วัด!AT52))))))))</f>
        <v>0</v>
      </c>
      <c r="DC52" s="15">
        <f>IF(ตัวชี้วัด!AW52="ร",ตัวชี้วัด!AW52,IF(ตัวชี้วัด!BA52="ร",ตัวชี้วัด!BA52,IF(ตัวชี้วัด!BD52="ร",ตัวชี้วัด!BD52,IF(ตัวชี้วัด!BG52="ร",ตัวชี้วัด!BG52,IF(ตัวชี้วัด!BJ52="ร",ตัวชี้วัด!BJ52,IF(ตัวชี้วัด!BM52="ร",ตัวชี้วัด!BM52,IF(ตัวชี้วัด!BS52="ร",ตัวชี้วัด!BS52,SUM(ตัวชี้วัด!AW52,ตัวชี้วัด!BA52,ตัวชี้วัด!BD52,ตัวชี้วัด!BG52,ตัวชี้วัด!BJ52,ตัวชี้วัด!BM52,ตัวชี้วัด!BS52))))))))</f>
        <v>0</v>
      </c>
      <c r="DD52" s="15">
        <f>IF(ตัวชี้วัด!BV52="ร",ตัวชี้วัด!BV52,IF(ตัวชี้วัด!BY52="ร",ตัวชี้วัด!BY52,IF(ตัวชี้วัด!CB52="ร",ตัวชี้วัด!CB52,IF(ตัวชี้วัด!CE52="ร",ตัวชี้วัด!CE52,IF(ตัวชี้วัด!CI52="ร",ตัวชี้วัด!CI52,IF(ตัวชี้วัด!CL52="ร",ตัวชี้วัด!CL52,IF(ตัวชี้วัด!CO52="ร",ตัวชี้วัด!CO52,SUM(ตัวชี้วัด!BV52,ตัวชี้วัด!BY52,ตัวชี้วัด!CB52,ตัวชี้วัด!CE52,ตัวชี้วัด!CI52,ตัวชี้วัด!CL52,ตัวชี้วัด!CO52))))))))</f>
        <v>0</v>
      </c>
      <c r="DE52" s="15">
        <f>IF(ตัวชี้วัด!CR52="ร",ตัวชี้วัด!CR52,IF(ตัวชี้วัด!CU52="ร",ตัวชี้วัด!CU52,IF(ตัวชี้วัด!DA52="ร",ตัวชี้วัด!DA52,IF(ตัวชี้วัด!DD52="ร",ตัวชี้วัด!DD52,IF(ตัวชี้วัด!DG52="ร",ตัวชี้วัด!DG52,IF(ตัวชี้วัด!DJ52="ร",ตัวชี้วัด!DJ52,IF(ตัวชี้วัด!DM52="ร",ตัวชี้วัด!DM52,SUM(ตัวชี้วัด!CR52,ตัวชี้วัด!CU52,ตัวชี้วัด!DA52,ตัวชี้วัด!DD52,ตัวชี้วัด!DG52,ตัวชี้วัด!DJ52,ตัวชี้วัด!DM52))))))))</f>
        <v>0</v>
      </c>
      <c r="DF52" s="15">
        <f>IF(ตัวชี้วัด!DQ52="ร",ตัวชี้วัด!DQ52,IF(ตัวชี้วัด!DT52="ร",ตัวชี้วัด!DT52,IF(ตัวชี้วัด!DW52="ร",ตัวชี้วัด!DW52,IF(ตัวชี้วัด!DZ52="ร",ตัวชี้วัด!DZ52,SUM(ตัวชี้วัด!DQ52,ตัวชี้วัด!DT52,ตัวชี้วัด!DW52,ตัวชี้วัด!DZ52)))))</f>
        <v>0</v>
      </c>
      <c r="DG52" s="83">
        <f t="shared" si="12"/>
        <v>0</v>
      </c>
      <c r="DH52" s="50"/>
      <c r="DI52" s="15">
        <f>IF(ตัวชี้วัด!D52="/",1,0)</f>
        <v>0</v>
      </c>
      <c r="DJ52" s="15">
        <f>IF(ตัวชี้วัด!G52="/",1,0)</f>
        <v>0</v>
      </c>
      <c r="DK52" s="15">
        <f>IF(ตัวชี้วัด!J52="/",1,0)</f>
        <v>0</v>
      </c>
      <c r="DL52" s="15">
        <f>IF(ตัวชี้วัด!M52="/",1,0)</f>
        <v>0</v>
      </c>
      <c r="DM52" s="15">
        <f>IF(ตัวชี้วัด!P52="/",1,0)</f>
        <v>0</v>
      </c>
      <c r="DN52" s="15">
        <f>IF(ตัวชี้วัด!T52="/",1,0)</f>
        <v>0</v>
      </c>
      <c r="DO52" s="15">
        <f>IF(ตัวชี้วัด!W52="/",1,0)</f>
        <v>0</v>
      </c>
      <c r="DP52" s="15">
        <f>IF(ตัวชี้วัด!Z52="/",1,0)</f>
        <v>0</v>
      </c>
      <c r="DQ52" s="15">
        <f>IF(ตัวชี้วัด!AC52="/",1,0)</f>
        <v>0</v>
      </c>
      <c r="DR52" s="15">
        <f>IF(ตัวชี้วัด!AF52="/",1,0)</f>
        <v>0</v>
      </c>
      <c r="DS52" s="15">
        <f>IF(ตัวชี้วัด!AL52="/",1,0)</f>
        <v>0</v>
      </c>
      <c r="DT52" s="15">
        <f>IF(ตัวชี้วัด!AO52="/",1,0)</f>
        <v>0</v>
      </c>
      <c r="DU52" s="15">
        <f>IF(ตัวชี้วัด!AR52="/",1,0)</f>
        <v>0</v>
      </c>
      <c r="DV52" s="15">
        <f>IF(ตัวชี้วัด!AU52="/",1,0)</f>
        <v>0</v>
      </c>
      <c r="DW52" s="15">
        <f>IF(ตัวชี้วัด!AX52="/",1,0)</f>
        <v>0</v>
      </c>
      <c r="DX52" s="15">
        <f>IF(ตัวชี้วัด!BB52="/",1,0)</f>
        <v>0</v>
      </c>
      <c r="DY52" s="15">
        <f>IF(ตัวชี้วัด!BE52="/",1,0)</f>
        <v>0</v>
      </c>
      <c r="DZ52" s="15">
        <f>IF(ตัวชี้วัด!BH52="/",1,0)</f>
        <v>0</v>
      </c>
      <c r="EA52" s="15">
        <f>IF(ตัวชี้วัด!BK52="/",1,0)</f>
        <v>0</v>
      </c>
      <c r="EB52" s="15">
        <f>IF(ตัวชี้วัด!BN52="/",1,0)</f>
        <v>0</v>
      </c>
      <c r="EC52" s="15">
        <f>IF(ตัวชี้วัด!BT52="/",1,0)</f>
        <v>0</v>
      </c>
      <c r="ED52" s="15">
        <f>IF(ตัวชี้วัด!BW52="/",1,0)</f>
        <v>0</v>
      </c>
      <c r="EE52" s="15">
        <f>IF(ตัวชี้วัด!BZ52="/",1,0)</f>
        <v>0</v>
      </c>
      <c r="EF52" s="15">
        <f>IF(ตัวชี้วัด!CC52="/",1,0)</f>
        <v>0</v>
      </c>
      <c r="EG52" s="15">
        <f>IF(ตัวชี้วัด!CF52="/",1,0)</f>
        <v>0</v>
      </c>
      <c r="EH52" s="15">
        <f>IF(ตัวชี้วัด!CJ52="/",1,0)</f>
        <v>0</v>
      </c>
      <c r="EI52" s="15">
        <f>IF(ตัวชี้วัด!CM52="/",1,0)</f>
        <v>0</v>
      </c>
      <c r="EJ52" s="15">
        <f>IF(ตัวชี้วัด!CP52="/",1,0)</f>
        <v>0</v>
      </c>
      <c r="EK52" s="15">
        <f>IF(ตัวชี้วัด!CS52="/",1,0)</f>
        <v>0</v>
      </c>
      <c r="EL52" s="15">
        <f>IF(ตัวชี้วัด!CV52="/",1,0)</f>
        <v>0</v>
      </c>
      <c r="EM52" s="15">
        <f>IF(ตัวชี้วัด!DB52="/",1,0)</f>
        <v>0</v>
      </c>
      <c r="EN52" s="15">
        <f>IF(ตัวชี้วัด!DE52="/",1,0)</f>
        <v>0</v>
      </c>
      <c r="EO52" s="15">
        <f>IF(ตัวชี้วัด!DH52="/",1,0)</f>
        <v>0</v>
      </c>
      <c r="EP52" s="15">
        <f>IF(ตัวชี้วัด!DK52="/",1,0)</f>
        <v>0</v>
      </c>
      <c r="EQ52" s="15">
        <f>IF(ตัวชี้วัด!DN52="/",1,0)</f>
        <v>0</v>
      </c>
      <c r="ER52" s="15">
        <f>IF(ตัวชี้วัด!DR52="/",1,0)</f>
        <v>0</v>
      </c>
      <c r="ES52" s="15">
        <f>IF(ตัวชี้วัด!DU52="/",1,0)</f>
        <v>0</v>
      </c>
      <c r="ET52" s="15">
        <f>IF(ตัวชี้วัด!DX52="/",1,0)</f>
        <v>0</v>
      </c>
      <c r="EU52" s="15">
        <f>IF(ตัวชี้วัด!EA52="/",1,0)</f>
        <v>0</v>
      </c>
      <c r="EV52" s="83">
        <f t="shared" si="14"/>
        <v>0</v>
      </c>
      <c r="EX52" s="15">
        <v>47</v>
      </c>
      <c r="EY52" s="15">
        <f>IF(คุณลักษณะ!B52&gt;1,2,IF(คุณลักษณะ!B52=1,1,0))</f>
        <v>0</v>
      </c>
      <c r="EZ52" s="15">
        <f>IF(คุณลักษณะ!C52&gt;1,2,IF(คุณลักษณะ!C52=1,1,0))</f>
        <v>0</v>
      </c>
      <c r="FA52" s="15">
        <f>IF(คุณลักษณะ!D52&gt;1,2,IF(คุณลักษณะ!D52=1,1,0))</f>
        <v>0</v>
      </c>
      <c r="FB52" s="15">
        <f>IF(คุณลักษณะ!E52&gt;1,2,IF(คุณลักษณะ!E52=1,1,0))</f>
        <v>0</v>
      </c>
      <c r="FC52" s="83">
        <f t="shared" si="15"/>
        <v>0</v>
      </c>
      <c r="FD52" s="15">
        <f>IF(คุณลักษณะ!G52&gt;1,2,IF(คุณลักษณะ!G52=1,1,0))</f>
        <v>0</v>
      </c>
      <c r="FE52" s="15">
        <f>IF(คุณลักษณะ!H52&gt;1,2,IF(คุณลักษณะ!H52=1,1,0))</f>
        <v>0</v>
      </c>
      <c r="FF52" s="83">
        <f t="shared" si="16"/>
        <v>0</v>
      </c>
      <c r="FG52" s="15">
        <f>IF(คุณลักษณะ!O52&gt;1,2,IF(คุณลักษณะ!O52=1,1,0))</f>
        <v>0</v>
      </c>
      <c r="FH52" s="15">
        <f>IF(คุณลักษณะ!P52&gt;1,2,IF(คุณลักษณะ!P52=1,1,0))</f>
        <v>0</v>
      </c>
      <c r="FI52" s="83">
        <f t="shared" si="17"/>
        <v>0</v>
      </c>
      <c r="FJ52" s="15">
        <f>IF(คุณลักษณะ!S52&gt;1,2,IF(คุณลักษณะ!S52=1,1,0))</f>
        <v>0</v>
      </c>
      <c r="FK52" s="15">
        <f>IF(คุณลักษณะ!T52&gt;1,2,IF(คุณลักษณะ!T52=1,1,0))</f>
        <v>0</v>
      </c>
      <c r="FL52" s="83">
        <f t="shared" si="18"/>
        <v>0</v>
      </c>
      <c r="FM52" s="15">
        <f>IF(คุณลักษณะ!V52&gt;1,2,IF(คุณลักษณะ!V52=1,1,0))</f>
        <v>0</v>
      </c>
      <c r="FN52" s="15">
        <f>IF(คุณลักษณะ!W52&gt;1,2,IF(คุณลักษณะ!W52=1,1,0))</f>
        <v>0</v>
      </c>
      <c r="FO52" s="83">
        <f t="shared" si="19"/>
        <v>0</v>
      </c>
      <c r="FP52" s="15">
        <f>IF(คุณลักษณะ!Y52&gt;1,2,IF(คุณลักษณะ!Y52=1,1,0))</f>
        <v>0</v>
      </c>
      <c r="FQ52" s="15">
        <f>IF(คุณลักษณะ!AC52&gt;1,2,IF(คุณลักษณะ!AC52=1,1,0))</f>
        <v>0</v>
      </c>
      <c r="FR52" s="15">
        <f>IF(คุณลักษณะ!AD52&gt;1,2,IF(คุณลักษณะ!AD52=1,1,0))</f>
        <v>0</v>
      </c>
      <c r="FS52" s="83">
        <f t="shared" si="20"/>
        <v>0</v>
      </c>
      <c r="FT52" s="15">
        <f>IF(คุณลักษณะ!AF52&gt;1,2,IF(คุณลักษณะ!AF52=1,1,0))</f>
        <v>0</v>
      </c>
      <c r="FU52" s="15">
        <f>IF(คุณลักษณะ!AG52&gt;1,2,IF(คุณลักษณะ!AG52=1,1,0))</f>
        <v>0</v>
      </c>
      <c r="FV52" s="83">
        <f t="shared" si="21"/>
        <v>0</v>
      </c>
      <c r="FW52" s="50"/>
      <c r="FX52" s="15">
        <f>IF(คุณลักษณะ!F52&gt;1,2,IF(คุณลักษณะ!F52=1,1,0))</f>
        <v>0</v>
      </c>
      <c r="FY52" s="15">
        <f>IF(คุณลักษณะ!I52&gt;1,2,IF(คุณลักษณะ!I52=1,1,0))</f>
        <v>0</v>
      </c>
      <c r="FZ52" s="15">
        <f>IF(คุณลักษณะ!N52&gt;1,2,IF(คุณลักษณะ!N52=1,1,0))</f>
        <v>0</v>
      </c>
      <c r="GA52" s="15">
        <f>IF(คุณลักษณะ!Q52&gt;1,2,IF(คุณลักษณะ!Q52=1,1,0))</f>
        <v>0</v>
      </c>
      <c r="GB52" s="15">
        <f>IF(คุณลักษณะ!U52&gt;1,2,IF(คุณลักษณะ!U52=1,1,0))</f>
        <v>0</v>
      </c>
      <c r="GC52" s="15">
        <f>IF(คุณลักษณะ!X52&gt;1,2,IF(คุณลักษณะ!X52=1,1,0))</f>
        <v>0</v>
      </c>
      <c r="GD52" s="15">
        <f>IF(คุณลักษณะ!AE52&gt;1,2,IF(คุณลักษณะ!AE52=1,1,0))</f>
        <v>0</v>
      </c>
      <c r="GE52" s="15">
        <f>IF(คุณลักษณะ!AH52&gt;1,2,IF(คุณลักษณะ!AH52=1,1,0))</f>
        <v>0</v>
      </c>
      <c r="GF52" s="87">
        <f t="shared" si="22"/>
        <v>0</v>
      </c>
      <c r="GG52" s="85">
        <f>IF(คุณลักษณะ!F52=0,0,IF(คุณลักษณะ!I52=0,0,IF(คุณลักษณะ!N52=0,0,IF(คุณลักษณะ!Q52=0,0,IF(คุณลักษณะ!U52=0,0,IF(คุณลักษณะ!X52=0,0,IF(คุณลักษณะ!AE52=0,0,IF(คุณลักษณะ!AH52=0,0,GF52))))))))</f>
        <v>0</v>
      </c>
      <c r="GI52" s="2">
        <v>47</v>
      </c>
      <c r="GJ52" s="21">
        <f>IF(เวลาเรียน!C52="",0,1)</f>
        <v>0</v>
      </c>
      <c r="GK52" s="446">
        <f>IF(ผลการเรียน!$BC51=$GK$5,1,0)</f>
        <v>0</v>
      </c>
      <c r="GL52" s="446">
        <f>IF(ผลการเรียน!$BC51=$GL$5,1,0)</f>
        <v>0</v>
      </c>
      <c r="GM52" s="446">
        <f>IF(ผลการเรียน!$BC51=$GM$5,1,0)</f>
        <v>0</v>
      </c>
      <c r="GN52" s="446">
        <f>IF(ผลการเรียน!$BC51=$GN$5,1,0)</f>
        <v>0</v>
      </c>
      <c r="GO52" s="446">
        <f>IF(ผลการเรียน!$BC51=$GO$5,1,0)</f>
        <v>0</v>
      </c>
      <c r="GP52" s="446">
        <f>IF(ผลการเรียน!$BC51=$GP$5,1,0)</f>
        <v>0</v>
      </c>
      <c r="GQ52" s="446">
        <f>IF(ผลการเรียน!$BC51=$GQ$5,1,0)</f>
        <v>0</v>
      </c>
      <c r="GR52" s="446">
        <f>IF(ผลการเรียน!$BC51=$GR$5,1,0)</f>
        <v>0</v>
      </c>
      <c r="GS52" s="446">
        <f>IF(ผลการเรียน!$BC51=$GS$5,1,0)</f>
        <v>0</v>
      </c>
      <c r="GT52" s="446">
        <f>IF(ผลการเรียน!$BC51=$GT$5,1,0)</f>
        <v>0</v>
      </c>
      <c r="GU52" s="446">
        <f ca="1">IF(ผลการเรียน!$BS51=ลับ!$GU$5,1,0)</f>
        <v>0</v>
      </c>
      <c r="GV52" s="446">
        <f ca="1">IF(ผลการเรียน!$BS51=ลับ!$GV$5,1,0)</f>
        <v>0</v>
      </c>
      <c r="GW52" s="446">
        <f ca="1">IF(ผลการเรียน!$BS51=ลับ!$GW$5,1,0)</f>
        <v>0</v>
      </c>
      <c r="GX52" s="446">
        <f ca="1">IF(ผลการเรียน!$BS51=ลับ!$GX$5,1,0)</f>
        <v>0</v>
      </c>
      <c r="GY52" s="446">
        <f ca="1">IF(ผลการเรียน!$BJ51=ลับ!$GY$5,1,0)</f>
        <v>0</v>
      </c>
      <c r="GZ52" s="446">
        <f ca="1">IF(ผลการเรียน!$BJ51=ลับ!$GZ$5,1,0)</f>
        <v>0</v>
      </c>
      <c r="HA52" s="446">
        <f ca="1">IF(ผลการเรียน!$BJ51=ลับ!$HA$5,1,0)</f>
        <v>0</v>
      </c>
      <c r="HB52" s="446">
        <f ca="1">IF(ผลการเรียน!$BJ51=ลับ!$HB$5,1,0)</f>
        <v>0</v>
      </c>
      <c r="HC52" s="21">
        <f>IF(สรุปคะแนน!$Q52=3,1,0)</f>
        <v>0</v>
      </c>
      <c r="HD52" s="21">
        <f>IF(สรุปคะแนน!$Q52=2,1,0)</f>
        <v>0</v>
      </c>
      <c r="HE52" s="21">
        <f>IF(สรุปคะแนน!$Q52=1,1,0)</f>
        <v>0</v>
      </c>
      <c r="HF52" s="21">
        <f>IF(สรุปคะแนน!$Q52=0,1,0)</f>
        <v>1</v>
      </c>
      <c r="HG52" s="50"/>
      <c r="HH52" s="50"/>
      <c r="HI52" s="50"/>
      <c r="HJ52" s="50"/>
      <c r="HK52" s="50"/>
      <c r="HL52" s="50"/>
      <c r="HM52" s="50"/>
      <c r="HN52" s="50"/>
    </row>
    <row r="53" spans="1:222" ht="21">
      <c r="A53" s="28">
        <v>48</v>
      </c>
      <c r="B53" s="63">
        <f>IF(ลับ!B$3=0,0,IF(เวลาเรียน!G53="/",ลับ!B$3,0))</f>
        <v>0</v>
      </c>
      <c r="C53" s="63">
        <f>IF(ลับ!C$3=0,0,IF(เวลาเรียน!H53="/",ลับ!C$3,0))</f>
        <v>0</v>
      </c>
      <c r="D53" s="63">
        <f>IF(ลับ!D$3=0,0,IF(เวลาเรียน!I53="/",ลับ!D$3,0))</f>
        <v>0</v>
      </c>
      <c r="E53" s="63">
        <f>IF(ลับ!E$3=0,0,IF(เวลาเรียน!J53="/",ลับ!E$3,0))</f>
        <v>0</v>
      </c>
      <c r="F53" s="63">
        <f>IF(ลับ!F$3=0,0,IF(เวลาเรียน!K53="/",ลับ!F$3,0))</f>
        <v>0</v>
      </c>
      <c r="G53" s="63">
        <f>IF(ลับ!G$3=0,0,IF(เวลาเรียน!L53="/",ลับ!G$3,0))</f>
        <v>0</v>
      </c>
      <c r="H53" s="63">
        <f>IF(ลับ!H$3=0,0,IF(เวลาเรียน!M53="/",ลับ!H$3,0))</f>
        <v>0</v>
      </c>
      <c r="I53" s="63">
        <f>IF(ลับ!I$3=0,0,IF(เวลาเรียน!N53="/",ลับ!I$3,0))</f>
        <v>0</v>
      </c>
      <c r="J53" s="63">
        <f>IF(ลับ!J$3=0,0,IF(เวลาเรียน!O53="/",ลับ!J$3,0))</f>
        <v>0</v>
      </c>
      <c r="K53" s="63">
        <f>IF(ลับ!K$3=0,0,IF(เวลาเรียน!P53="/",ลับ!K$3,0))</f>
        <v>0</v>
      </c>
      <c r="L53" s="63">
        <f>IF(ลับ!L$3=0,0,IF(เวลาเรียน!Q53="/",ลับ!L$3,0))</f>
        <v>0</v>
      </c>
      <c r="M53" s="63">
        <f>IF(ลับ!M$3=0,0,IF(เวลาเรียน!R53="/",ลับ!M$3,0))</f>
        <v>0</v>
      </c>
      <c r="N53" s="63">
        <f>IF(ลับ!N$3=0,0,IF(เวลาเรียน!S53="/",ลับ!N$3,0))</f>
        <v>0</v>
      </c>
      <c r="O53" s="63">
        <f>IF(ลับ!O$3=0,0,IF(เวลาเรียน!T53="/",ลับ!O$3,0))</f>
        <v>0</v>
      </c>
      <c r="P53" s="63">
        <f>IF(ลับ!P$3=0,0,IF(เวลาเรียน!U53="/",ลับ!P$3,0))</f>
        <v>0</v>
      </c>
      <c r="Q53" s="63">
        <f>IF(ลับ!Q$3=0,0,IF(เวลาเรียน!V53="/",ลับ!Q$3,0))</f>
        <v>0</v>
      </c>
      <c r="R53" s="63">
        <f>IF(ลับ!R$3=0,0,IF(เวลาเรียน!W53="/",ลับ!R$3,0))</f>
        <v>0</v>
      </c>
      <c r="S53" s="63">
        <f>IF(ลับ!S$3=0,0,IF(เวลาเรียน!X53="/",ลับ!S$3,0))</f>
        <v>0</v>
      </c>
      <c r="T53" s="63">
        <f>IF(ลับ!T$3=0,0,IF(เวลาเรียน!Y53="/",ลับ!T$3,0))</f>
        <v>0</v>
      </c>
      <c r="U53" s="63">
        <f>IF(ลับ!U$3=0,0,IF(เวลาเรียน!Z53="/",ลับ!U$3,0))</f>
        <v>0</v>
      </c>
      <c r="V53" s="63">
        <f>IF(ลับ!V$3=0,0,IF(เวลาเรียน!AA53="/",ลับ!V$3,0))</f>
        <v>0</v>
      </c>
      <c r="W53" s="63">
        <f>IF(ลับ!W$3=0,0,IF(เวลาเรียน!AB53="/",ลับ!W$3,0))</f>
        <v>0</v>
      </c>
      <c r="X53" s="63">
        <f>IF(ลับ!X$3=0,0,IF(เวลาเรียน!AC53="/",ลับ!X$3,0))</f>
        <v>0</v>
      </c>
      <c r="Y53" s="63">
        <f>IF(ลับ!Y$3=0,0,IF(เวลาเรียน!AD53="/",ลับ!Y$3,0))</f>
        <v>0</v>
      </c>
      <c r="Z53" s="724">
        <f>IF(ลับ!Z$3=0,0,IF(เวลาเรียน!AE53="/",ลับ!Z$3,0))</f>
        <v>0</v>
      </c>
      <c r="AA53" s="63">
        <f>IF(ลับ!AA$3=0,0,IF(เวลาเรียน!AH53="/",ลับ!AA$3,0))</f>
        <v>0</v>
      </c>
      <c r="AB53" s="63">
        <f>IF(ลับ!AB$3=0,0,IF(เวลาเรียน!AI53="/",ลับ!AB$3,0))</f>
        <v>0</v>
      </c>
      <c r="AC53" s="63">
        <f>IF(ลับ!AC$3=0,0,IF(เวลาเรียน!AJ53="/",ลับ!AC$3,0))</f>
        <v>0</v>
      </c>
      <c r="AD53" s="63">
        <f>IF(ลับ!AD$3=0,0,IF(เวลาเรียน!AK53="/",ลับ!AD$3,0))</f>
        <v>0</v>
      </c>
      <c r="AE53" s="63">
        <f>IF(ลับ!AE$3=0,0,IF(เวลาเรียน!AL53="/",ลับ!AE$3,0))</f>
        <v>0</v>
      </c>
      <c r="AF53" s="63">
        <f>IF(ลับ!AF$3=0,0,IF(เวลาเรียน!AM53="/",ลับ!AF$3,0))</f>
        <v>0</v>
      </c>
      <c r="AG53" s="63">
        <f>IF(ลับ!AG$3=0,0,IF(เวลาเรียน!AN53="/",ลับ!AG$3,0))</f>
        <v>0</v>
      </c>
      <c r="AH53" s="63">
        <f>IF(ลับ!AH$3=0,0,IF(เวลาเรียน!AO53="/",ลับ!AH$3,0))</f>
        <v>0</v>
      </c>
      <c r="AI53" s="63">
        <f>IF(ลับ!AI$3=0,0,IF(เวลาเรียน!AP53="/",ลับ!AI$3,0))</f>
        <v>0</v>
      </c>
      <c r="AJ53" s="63">
        <f>IF(ลับ!AJ$3=0,0,IF(เวลาเรียน!AQ53="/",ลับ!AJ$3,0))</f>
        <v>0</v>
      </c>
      <c r="AK53" s="63">
        <f>IF(ลับ!AK$3=0,0,IF(เวลาเรียน!AR53="/",ลับ!AK$3,0))</f>
        <v>0</v>
      </c>
      <c r="AL53" s="63">
        <f>IF(ลับ!AL$3=0,0,IF(เวลาเรียน!AS53="/",ลับ!AL$3,0))</f>
        <v>0</v>
      </c>
      <c r="AM53" s="63">
        <f>IF(ลับ!AM$3=0,0,IF(เวลาเรียน!AT53="/",ลับ!AM$3,0))</f>
        <v>0</v>
      </c>
      <c r="AN53" s="63">
        <f>IF(ลับ!AN$3=0,0,IF(เวลาเรียน!AU53="/",ลับ!AN$3,0))</f>
        <v>0</v>
      </c>
      <c r="AO53" s="63">
        <f>IF(ลับ!AO$3=0,0,IF(เวลาเรียน!AV53="/",ลับ!AO$3,0))</f>
        <v>0</v>
      </c>
      <c r="AP53" s="63">
        <f>IF(ลับ!AP$3=0,0,IF(เวลาเรียน!AW53="/",ลับ!AP$3,0))</f>
        <v>0</v>
      </c>
      <c r="AQ53" s="63">
        <f>IF(ลับ!AQ$3=0,0,IF(เวลาเรียน!AX53="/",ลับ!AQ$3,0))</f>
        <v>0</v>
      </c>
      <c r="AR53" s="63">
        <f>IF(ลับ!AR$3=0,0,IF(เวลาเรียน!AY53="/",ลับ!AR$3,0))</f>
        <v>0</v>
      </c>
      <c r="AS53" s="63">
        <f>IF(ลับ!AS$3=0,0,IF(เวลาเรียน!AZ53="/",ลับ!AS$3,0))</f>
        <v>0</v>
      </c>
      <c r="AT53" s="63">
        <f>IF(ลับ!AT$3=0,0,IF(เวลาเรียน!BA53="/",ลับ!AT$3,0))</f>
        <v>0</v>
      </c>
      <c r="AU53" s="63">
        <f>IF(ลับ!AU$3=0,0,IF(เวลาเรียน!BB53="/",ลับ!AU$3,0))</f>
        <v>0</v>
      </c>
      <c r="AV53" s="63">
        <f>IF(ลับ!AV$3=0,0,IF(เวลาเรียน!BC53="/",ลับ!AV$3,0))</f>
        <v>0</v>
      </c>
      <c r="AW53" s="63">
        <f>IF(ลับ!AW$3=0,0,IF(เวลาเรียน!BD53="/",ลับ!AW$3,0))</f>
        <v>0</v>
      </c>
      <c r="AX53" s="63">
        <f>IF(ลับ!AX$3=0,0,IF(เวลาเรียน!BE53="/",ลับ!AX$3,0))</f>
        <v>0</v>
      </c>
      <c r="AY53" s="63">
        <f>IF(ลับ!AY$3=0,0,IF(เวลาเรียน!BF53="/",ลับ!AY$3,0))</f>
        <v>0</v>
      </c>
      <c r="AZ53" s="63">
        <f>IF(ลับ!AZ$3=0,0,IF(เวลาเรียน!BG53="/",ลับ!AZ$3,0))</f>
        <v>0</v>
      </c>
      <c r="BA53" s="63">
        <f>IF(ลับ!BA$3=0,0,IF(เวลาเรียน!BH53="/",ลับ!BA$3,0))</f>
        <v>0</v>
      </c>
      <c r="BB53" s="63">
        <f>IF(ลับ!BB$3=0,0,IF(เวลาเรียน!BI53="/",ลับ!BB$3,0))</f>
        <v>0</v>
      </c>
      <c r="BC53" s="63">
        <f>IF(ลับ!BC$3=0,0,IF(เวลาเรียน!BJ53="/",ลับ!BC$3,0))</f>
        <v>0</v>
      </c>
      <c r="BD53" s="63">
        <f>IF(ลับ!BD$3=0,0,IF(เวลาเรียน!BK53="/",ลับ!BD$3,0))</f>
        <v>0</v>
      </c>
      <c r="BE53" s="63">
        <f>IF(ลับ!BE$3=0,0,IF(เวลาเรียน!BL53="/",ลับ!BE$3,0))</f>
        <v>0</v>
      </c>
      <c r="BF53" s="63">
        <f>IF(ลับ!BF$3=0,0,IF(เวลาเรียน!BM53="/",ลับ!BF$3,0))</f>
        <v>0</v>
      </c>
      <c r="BG53" s="63">
        <f>IF(ลับ!BG$3=0,0,IF(เวลาเรียน!BN53="/",ลับ!BG$3,0))</f>
        <v>0</v>
      </c>
      <c r="BH53" s="63">
        <f>IF(ลับ!BH$3=0,0,IF(เวลาเรียน!BO53="/",ลับ!BH$3,0))</f>
        <v>0</v>
      </c>
      <c r="BI53" s="63">
        <f>IF(ลับ!BI$3=0,0,IF(เวลาเรียน!BP53="/",ลับ!BI$3,0))</f>
        <v>0</v>
      </c>
      <c r="BJ53" s="63">
        <f>IF(ลับ!BJ$3=0,0,IF(เวลาเรียน!BQ53="/",ลับ!BJ$3,0))</f>
        <v>0</v>
      </c>
      <c r="BK53" s="63">
        <f>IF(ลับ!BK$3=0,0,IF(เวลาเรียน!BR53="/",ลับ!BK$3,0))</f>
        <v>0</v>
      </c>
      <c r="BL53" s="63">
        <f>IF(ลับ!BL$3=0,0,IF(เวลาเรียน!BS53="/",ลับ!BL$3,0))</f>
        <v>0</v>
      </c>
      <c r="BM53" s="63">
        <f>IF(ลับ!BM$3=0,0,IF(เวลาเรียน!BT53="/",ลับ!BM$3,0))</f>
        <v>0</v>
      </c>
      <c r="BN53" s="63">
        <f>IF(ลับ!BN$3=0,0,IF(เวลาเรียน!BU53="/",ลับ!BN$3,0))</f>
        <v>0</v>
      </c>
      <c r="BO53" s="63">
        <f>IF(ลับ!BO$3=0,0,IF(เวลาเรียน!BV53="/",ลับ!BO$3,0))</f>
        <v>0</v>
      </c>
      <c r="BP53" s="63">
        <f>IF(ลับ!BP$3=0,0,IF(เวลาเรียน!BW53="/",ลับ!BP$3,0))</f>
        <v>0</v>
      </c>
      <c r="BQ53" s="63">
        <f>IF(ลับ!BQ$3=0,0,IF(เวลาเรียน!BX53="/",ลับ!BQ$3,0))</f>
        <v>0</v>
      </c>
      <c r="BR53" s="63">
        <f>IF(ลับ!BR$3=0,0,IF(เวลาเรียน!BY53="/",ลับ!BR$3,0))</f>
        <v>0</v>
      </c>
      <c r="BS53" s="724">
        <f>IF(ลับ!BS$3=0,0,IF(เวลาเรียน!BZ53="/",ลับ!BS$3,0))</f>
        <v>0</v>
      </c>
      <c r="BT53" s="63">
        <f>IF(ลับ!BT$3=0,0,IF(เวลาเรียน!CB53="/",ลับ!BT$3,0))</f>
        <v>0</v>
      </c>
      <c r="BU53" s="63">
        <f>IF(ลับ!BU$3=0,0,IF(เวลาเรียน!CC53="/",ลับ!BU$3,0))</f>
        <v>0</v>
      </c>
      <c r="BV53" s="63">
        <f>IF(ลับ!BV$3=0,0,IF(เวลาเรียน!CD53="/",ลับ!BV$3,0))</f>
        <v>0</v>
      </c>
      <c r="BW53" s="63">
        <f>IF(ลับ!BW$3=0,0,IF(เวลาเรียน!CE53="/",ลับ!BW$3,0))</f>
        <v>0</v>
      </c>
      <c r="BX53" s="63">
        <f>IF(ลับ!BX$3=0,0,IF(เวลาเรียน!CF53="/",ลับ!BX$3,0))</f>
        <v>0</v>
      </c>
      <c r="BY53" s="63">
        <f>IF(ลับ!BY$3=0,0,IF(เวลาเรียน!CG53="/",ลับ!BY$3,0))</f>
        <v>0</v>
      </c>
      <c r="BZ53" s="63">
        <f>IF(ลับ!BZ$3=0,0,IF(เวลาเรียน!CH53="/",ลับ!BZ$3,0))</f>
        <v>0</v>
      </c>
      <c r="CA53" s="63">
        <f>IF(ลับ!CA$3=0,0,IF(เวลาเรียน!CI53="/",ลับ!CA$3,0))</f>
        <v>0</v>
      </c>
      <c r="CB53" s="63">
        <f>IF(ลับ!CB$3=0,0,IF(เวลาเรียน!CJ53="/",ลับ!CB$3,0))</f>
        <v>0</v>
      </c>
      <c r="CC53" s="63">
        <f>IF(ลับ!CC$3=0,0,IF(เวลาเรียน!CK53="/",ลับ!CC$3,0))</f>
        <v>0</v>
      </c>
      <c r="CD53" s="63">
        <f>IF(ลับ!CD$3=0,0,IF(เวลาเรียน!CL53="/",ลับ!CD$3,0))</f>
        <v>0</v>
      </c>
      <c r="CE53" s="63">
        <f>IF(ลับ!CE$3=0,0,IF(เวลาเรียน!CM53="/",ลับ!CE$3,0))</f>
        <v>0</v>
      </c>
      <c r="CF53" s="63">
        <f>IF(ลับ!CF$3=0,0,IF(เวลาเรียน!CN53="/",ลับ!CF$3,0))</f>
        <v>0</v>
      </c>
      <c r="CG53" s="63">
        <f>IF(ลับ!CG$3=0,0,IF(เวลาเรียน!CO53="/",ลับ!CG$3,0))</f>
        <v>0</v>
      </c>
      <c r="CH53" s="63">
        <f>IF(ลับ!CH$3=0,0,IF(เวลาเรียน!CP53="/",ลับ!CH$3,0))</f>
        <v>0</v>
      </c>
      <c r="CI53" s="63">
        <f>IF(ลับ!CI$3=0,0,IF(เวลาเรียน!CQ53="/",ลับ!CI$3,0))</f>
        <v>0</v>
      </c>
      <c r="CJ53" s="63">
        <f>IF(ลับ!CJ$3=0,0,IF(เวลาเรียน!CR53="/",ลับ!CJ$3,0))</f>
        <v>0</v>
      </c>
      <c r="CK53" s="63">
        <f>IF(ลับ!CK$3=0,0,IF(เวลาเรียน!CS53="/",ลับ!CK$3,0))</f>
        <v>0</v>
      </c>
      <c r="CL53" s="63">
        <f>IF(ลับ!CL$3=0,0,IF(เวลาเรียน!CT53="/",ลับ!CL$3,0))</f>
        <v>0</v>
      </c>
      <c r="CM53" s="63">
        <f>IF(ลับ!CM$3=0,0,IF(เวลาเรียน!CU53="/",ลับ!CM$3,0))</f>
        <v>0</v>
      </c>
      <c r="CN53" s="63">
        <f>IF(ลับ!CN$3=0,0,IF(เวลาเรียน!CV53="/",ลับ!CN$3,0))</f>
        <v>0</v>
      </c>
      <c r="CO53" s="63">
        <f>IF(ลับ!CO$3=0,0,IF(เวลาเรียน!CW53="/",ลับ!CO$3,0))</f>
        <v>0</v>
      </c>
      <c r="CP53" s="63">
        <f>IF(ลับ!CP$3=0,0,IF(เวลาเรียน!CX53="/",ลับ!CP$3,0))</f>
        <v>0</v>
      </c>
      <c r="CQ53" s="63">
        <f>IF(ลับ!CQ$3=0,0,IF(เวลาเรียน!CY53="/",ลับ!CQ$3,0))</f>
        <v>0</v>
      </c>
      <c r="CR53" s="63">
        <f>IF(ลับ!CR$3=0,0,IF(เวลาเรียน!CZ53="/",ลับ!CR$3,0))</f>
        <v>0</v>
      </c>
      <c r="CS53" s="63">
        <f>IF(ลับ!CS$3=0,0,IF(เวลาเรียน!DA53="/",ลับ!CS$3,0))</f>
        <v>0</v>
      </c>
      <c r="CT53" s="63">
        <f>IF(ลับ!CT$3=0,0,IF(เวลาเรียน!DB53="/",ลับ!CT$3,0))</f>
        <v>0</v>
      </c>
      <c r="CU53" s="63">
        <f>IF(ลับ!CU$3=0,0,IF(เวลาเรียน!DC53="/",ลับ!CU$3,0))</f>
        <v>0</v>
      </c>
      <c r="CV53" s="63">
        <f>IF(ลับ!CV$3=0,0,IF(เวลาเรียน!DD53="/",ลับ!CV$3,0))</f>
        <v>0</v>
      </c>
      <c r="CW53" s="64">
        <f>IF(ลับ!CW$3=0,0,IF(เวลาเรียน!DE53="/",ลับ!CW$3,0))</f>
        <v>0</v>
      </c>
      <c r="CX53" s="84">
        <f t="shared" si="11"/>
        <v>0</v>
      </c>
      <c r="CZ53" s="15">
        <v>48</v>
      </c>
      <c r="DA53" s="15">
        <f>IF(ตัวชี้วัด!C53="ร",ตัวชี้วัด!C53,IF(ตัวชี้วัด!F53="ร",ตัวชี้วัด!F53,IF(ตัวชี้วัด!I53="ร",ตัวชี้วัด!I53,IF(ตัวชี้วัด!L53="ร",ตัวชี้วัด!L53,IF(ตัวชี้วัด!O53="ร",ตัวชี้วัด!O53,IF(ตัวชี้วัด!S53="ร",ตัวชี้วัด!S53,IF(ตัวชี้วัด!V53="ร",ตัวชี้วัด!V53,SUM(ตัวชี้วัด!C53,ตัวชี้วัด!F53,ตัวชี้วัด!I53,ตัวชี้วัด!L53,ตัวชี้วัด!O53,ตัวชี้วัด!S53,ตัวชี้วัด!V53))))))))</f>
        <v>0</v>
      </c>
      <c r="DB53" s="15">
        <f>IF(ตัวชี้วัด!Y53="ร",ตัวชี้วัด!Y53,IF(ตัวชี้วัด!AB53="ร",ตัวชี้วัด!AB53,IF(ตัวชี้วัด!AE53="ร",ตัวชี้วัด!AE53,IF(ตัวชี้วัด!AK53="ร",ตัวชี้วัด!AK53,IF(ตัวชี้วัด!AN53="ร",ตัวชี้วัด!AN53,IF(ตัวชี้วัด!AQ53="ร",ตัวชี้วัด!AQ53,IF(ตัวชี้วัด!AT53="ร",ตัวชี้วัด!AT53,SUM(ตัวชี้วัด!Y53,ตัวชี้วัด!AB53,ตัวชี้วัด!AE53,ตัวชี้วัด!AK53,ตัวชี้วัด!AN53,ตัวชี้วัด!AQ53,ตัวชี้วัด!AT53))))))))</f>
        <v>0</v>
      </c>
      <c r="DC53" s="15">
        <f>IF(ตัวชี้วัด!AW53="ร",ตัวชี้วัด!AW53,IF(ตัวชี้วัด!BA53="ร",ตัวชี้วัด!BA53,IF(ตัวชี้วัด!BD53="ร",ตัวชี้วัด!BD53,IF(ตัวชี้วัด!BG53="ร",ตัวชี้วัด!BG53,IF(ตัวชี้วัด!BJ53="ร",ตัวชี้วัด!BJ53,IF(ตัวชี้วัด!BM53="ร",ตัวชี้วัด!BM53,IF(ตัวชี้วัด!BS53="ร",ตัวชี้วัด!BS53,SUM(ตัวชี้วัด!AW53,ตัวชี้วัด!BA53,ตัวชี้วัด!BD53,ตัวชี้วัด!BG53,ตัวชี้วัด!BJ53,ตัวชี้วัด!BM53,ตัวชี้วัด!BS53))))))))</f>
        <v>0</v>
      </c>
      <c r="DD53" s="15">
        <f>IF(ตัวชี้วัด!BV53="ร",ตัวชี้วัด!BV53,IF(ตัวชี้วัด!BY53="ร",ตัวชี้วัด!BY53,IF(ตัวชี้วัด!CB53="ร",ตัวชี้วัด!CB53,IF(ตัวชี้วัด!CE53="ร",ตัวชี้วัด!CE53,IF(ตัวชี้วัด!CI53="ร",ตัวชี้วัด!CI53,IF(ตัวชี้วัด!CL53="ร",ตัวชี้วัด!CL53,IF(ตัวชี้วัด!CO53="ร",ตัวชี้วัด!CO53,SUM(ตัวชี้วัด!BV53,ตัวชี้วัด!BY53,ตัวชี้วัด!CB53,ตัวชี้วัด!CE53,ตัวชี้วัด!CI53,ตัวชี้วัด!CL53,ตัวชี้วัด!CO53))))))))</f>
        <v>0</v>
      </c>
      <c r="DE53" s="15">
        <f>IF(ตัวชี้วัด!CR53="ร",ตัวชี้วัด!CR53,IF(ตัวชี้วัด!CU53="ร",ตัวชี้วัด!CU53,IF(ตัวชี้วัด!DA53="ร",ตัวชี้วัด!DA53,IF(ตัวชี้วัด!DD53="ร",ตัวชี้วัด!DD53,IF(ตัวชี้วัด!DG53="ร",ตัวชี้วัด!DG53,IF(ตัวชี้วัด!DJ53="ร",ตัวชี้วัด!DJ53,IF(ตัวชี้วัด!DM53="ร",ตัวชี้วัด!DM53,SUM(ตัวชี้วัด!CR53,ตัวชี้วัด!CU53,ตัวชี้วัด!DA53,ตัวชี้วัด!DD53,ตัวชี้วัด!DG53,ตัวชี้วัด!DJ53,ตัวชี้วัด!DM53))))))))</f>
        <v>0</v>
      </c>
      <c r="DF53" s="15">
        <f>IF(ตัวชี้วัด!DQ53="ร",ตัวชี้วัด!DQ53,IF(ตัวชี้วัด!DT53="ร",ตัวชี้วัด!DT53,IF(ตัวชี้วัด!DW53="ร",ตัวชี้วัด!DW53,IF(ตัวชี้วัด!DZ53="ร",ตัวชี้วัด!DZ53,SUM(ตัวชี้วัด!DQ53,ตัวชี้วัด!DT53,ตัวชี้วัด!DW53,ตัวชี้วัด!DZ53)))))</f>
        <v>0</v>
      </c>
      <c r="DG53" s="83">
        <f t="shared" si="12"/>
        <v>0</v>
      </c>
      <c r="DH53" s="50"/>
      <c r="DI53" s="15">
        <f>IF(ตัวชี้วัด!D53="/",1,0)</f>
        <v>0</v>
      </c>
      <c r="DJ53" s="15">
        <f>IF(ตัวชี้วัด!G53="/",1,0)</f>
        <v>0</v>
      </c>
      <c r="DK53" s="15">
        <f>IF(ตัวชี้วัด!J53="/",1,0)</f>
        <v>0</v>
      </c>
      <c r="DL53" s="15">
        <f>IF(ตัวชี้วัด!M53="/",1,0)</f>
        <v>0</v>
      </c>
      <c r="DM53" s="15">
        <f>IF(ตัวชี้วัด!P53="/",1,0)</f>
        <v>0</v>
      </c>
      <c r="DN53" s="15">
        <f>IF(ตัวชี้วัด!T53="/",1,0)</f>
        <v>0</v>
      </c>
      <c r="DO53" s="15">
        <f>IF(ตัวชี้วัด!W53="/",1,0)</f>
        <v>0</v>
      </c>
      <c r="DP53" s="15">
        <f>IF(ตัวชี้วัด!Z53="/",1,0)</f>
        <v>0</v>
      </c>
      <c r="DQ53" s="15">
        <f>IF(ตัวชี้วัด!AC53="/",1,0)</f>
        <v>0</v>
      </c>
      <c r="DR53" s="15">
        <f>IF(ตัวชี้วัด!AF53="/",1,0)</f>
        <v>0</v>
      </c>
      <c r="DS53" s="15">
        <f>IF(ตัวชี้วัด!AL53="/",1,0)</f>
        <v>0</v>
      </c>
      <c r="DT53" s="15">
        <f>IF(ตัวชี้วัด!AO53="/",1,0)</f>
        <v>0</v>
      </c>
      <c r="DU53" s="15">
        <f>IF(ตัวชี้วัด!AR53="/",1,0)</f>
        <v>0</v>
      </c>
      <c r="DV53" s="15">
        <f>IF(ตัวชี้วัด!AU53="/",1,0)</f>
        <v>0</v>
      </c>
      <c r="DW53" s="15">
        <f>IF(ตัวชี้วัด!AX53="/",1,0)</f>
        <v>0</v>
      </c>
      <c r="DX53" s="15">
        <f>IF(ตัวชี้วัด!BB53="/",1,0)</f>
        <v>0</v>
      </c>
      <c r="DY53" s="15">
        <f>IF(ตัวชี้วัด!BE53="/",1,0)</f>
        <v>0</v>
      </c>
      <c r="DZ53" s="15">
        <f>IF(ตัวชี้วัด!BH53="/",1,0)</f>
        <v>0</v>
      </c>
      <c r="EA53" s="15">
        <f>IF(ตัวชี้วัด!BK53="/",1,0)</f>
        <v>0</v>
      </c>
      <c r="EB53" s="15">
        <f>IF(ตัวชี้วัด!BN53="/",1,0)</f>
        <v>0</v>
      </c>
      <c r="EC53" s="15">
        <f>IF(ตัวชี้วัด!BT53="/",1,0)</f>
        <v>0</v>
      </c>
      <c r="ED53" s="15">
        <f>IF(ตัวชี้วัด!BW53="/",1,0)</f>
        <v>0</v>
      </c>
      <c r="EE53" s="15">
        <f>IF(ตัวชี้วัด!BZ53="/",1,0)</f>
        <v>0</v>
      </c>
      <c r="EF53" s="15">
        <f>IF(ตัวชี้วัด!CC53="/",1,0)</f>
        <v>0</v>
      </c>
      <c r="EG53" s="15">
        <f>IF(ตัวชี้วัด!CF53="/",1,0)</f>
        <v>0</v>
      </c>
      <c r="EH53" s="15">
        <f>IF(ตัวชี้วัด!CJ53="/",1,0)</f>
        <v>0</v>
      </c>
      <c r="EI53" s="15">
        <f>IF(ตัวชี้วัด!CM53="/",1,0)</f>
        <v>0</v>
      </c>
      <c r="EJ53" s="15">
        <f>IF(ตัวชี้วัด!CP53="/",1,0)</f>
        <v>0</v>
      </c>
      <c r="EK53" s="15">
        <f>IF(ตัวชี้วัด!CS53="/",1,0)</f>
        <v>0</v>
      </c>
      <c r="EL53" s="15">
        <f>IF(ตัวชี้วัด!CV53="/",1,0)</f>
        <v>0</v>
      </c>
      <c r="EM53" s="15">
        <f>IF(ตัวชี้วัด!DB53="/",1,0)</f>
        <v>0</v>
      </c>
      <c r="EN53" s="15">
        <f>IF(ตัวชี้วัด!DE53="/",1,0)</f>
        <v>0</v>
      </c>
      <c r="EO53" s="15">
        <f>IF(ตัวชี้วัด!DH53="/",1,0)</f>
        <v>0</v>
      </c>
      <c r="EP53" s="15">
        <f>IF(ตัวชี้วัด!DK53="/",1,0)</f>
        <v>0</v>
      </c>
      <c r="EQ53" s="15">
        <f>IF(ตัวชี้วัด!DN53="/",1,0)</f>
        <v>0</v>
      </c>
      <c r="ER53" s="15">
        <f>IF(ตัวชี้วัด!DR53="/",1,0)</f>
        <v>0</v>
      </c>
      <c r="ES53" s="15">
        <f>IF(ตัวชี้วัด!DU53="/",1,0)</f>
        <v>0</v>
      </c>
      <c r="ET53" s="15">
        <f>IF(ตัวชี้วัด!DX53="/",1,0)</f>
        <v>0</v>
      </c>
      <c r="EU53" s="15">
        <f>IF(ตัวชี้วัด!EA53="/",1,0)</f>
        <v>0</v>
      </c>
      <c r="EV53" s="83">
        <f t="shared" si="14"/>
        <v>0</v>
      </c>
      <c r="EX53" s="15">
        <v>48</v>
      </c>
      <c r="EY53" s="15">
        <f>IF(คุณลักษณะ!B53&gt;1,2,IF(คุณลักษณะ!B53=1,1,0))</f>
        <v>0</v>
      </c>
      <c r="EZ53" s="15">
        <f>IF(คุณลักษณะ!C53&gt;1,2,IF(คุณลักษณะ!C53=1,1,0))</f>
        <v>0</v>
      </c>
      <c r="FA53" s="15">
        <f>IF(คุณลักษณะ!D53&gt;1,2,IF(คุณลักษณะ!D53=1,1,0))</f>
        <v>0</v>
      </c>
      <c r="FB53" s="15">
        <f>IF(คุณลักษณะ!E53&gt;1,2,IF(คุณลักษณะ!E53=1,1,0))</f>
        <v>0</v>
      </c>
      <c r="FC53" s="83">
        <f t="shared" si="15"/>
        <v>0</v>
      </c>
      <c r="FD53" s="15">
        <f>IF(คุณลักษณะ!G53&gt;1,2,IF(คุณลักษณะ!G53=1,1,0))</f>
        <v>0</v>
      </c>
      <c r="FE53" s="15">
        <f>IF(คุณลักษณะ!H53&gt;1,2,IF(คุณลักษณะ!H53=1,1,0))</f>
        <v>0</v>
      </c>
      <c r="FF53" s="83">
        <f t="shared" si="16"/>
        <v>0</v>
      </c>
      <c r="FG53" s="15">
        <f>IF(คุณลักษณะ!O53&gt;1,2,IF(คุณลักษณะ!O53=1,1,0))</f>
        <v>0</v>
      </c>
      <c r="FH53" s="15">
        <f>IF(คุณลักษณะ!P53&gt;1,2,IF(คุณลักษณะ!P53=1,1,0))</f>
        <v>0</v>
      </c>
      <c r="FI53" s="83">
        <f t="shared" si="17"/>
        <v>0</v>
      </c>
      <c r="FJ53" s="15">
        <f>IF(คุณลักษณะ!S53&gt;1,2,IF(คุณลักษณะ!S53=1,1,0))</f>
        <v>0</v>
      </c>
      <c r="FK53" s="15">
        <f>IF(คุณลักษณะ!T53&gt;1,2,IF(คุณลักษณะ!T53=1,1,0))</f>
        <v>0</v>
      </c>
      <c r="FL53" s="83">
        <f t="shared" si="18"/>
        <v>0</v>
      </c>
      <c r="FM53" s="15">
        <f>IF(คุณลักษณะ!V53&gt;1,2,IF(คุณลักษณะ!V53=1,1,0))</f>
        <v>0</v>
      </c>
      <c r="FN53" s="15">
        <f>IF(คุณลักษณะ!W53&gt;1,2,IF(คุณลักษณะ!W53=1,1,0))</f>
        <v>0</v>
      </c>
      <c r="FO53" s="83">
        <f t="shared" si="19"/>
        <v>0</v>
      </c>
      <c r="FP53" s="15">
        <f>IF(คุณลักษณะ!Y53&gt;1,2,IF(คุณลักษณะ!Y53=1,1,0))</f>
        <v>0</v>
      </c>
      <c r="FQ53" s="15">
        <f>IF(คุณลักษณะ!AC53&gt;1,2,IF(คุณลักษณะ!AC53=1,1,0))</f>
        <v>0</v>
      </c>
      <c r="FR53" s="15">
        <f>IF(คุณลักษณะ!AD53&gt;1,2,IF(คุณลักษณะ!AD53=1,1,0))</f>
        <v>0</v>
      </c>
      <c r="FS53" s="83">
        <f t="shared" si="20"/>
        <v>0</v>
      </c>
      <c r="FT53" s="15">
        <f>IF(คุณลักษณะ!AF53&gt;1,2,IF(คุณลักษณะ!AF53=1,1,0))</f>
        <v>0</v>
      </c>
      <c r="FU53" s="15">
        <f>IF(คุณลักษณะ!AG53&gt;1,2,IF(คุณลักษณะ!AG53=1,1,0))</f>
        <v>0</v>
      </c>
      <c r="FV53" s="83">
        <f t="shared" si="21"/>
        <v>0</v>
      </c>
      <c r="FW53" s="50"/>
      <c r="FX53" s="15">
        <f>IF(คุณลักษณะ!F53&gt;1,2,IF(คุณลักษณะ!F53=1,1,0))</f>
        <v>0</v>
      </c>
      <c r="FY53" s="15">
        <f>IF(คุณลักษณะ!I53&gt;1,2,IF(คุณลักษณะ!I53=1,1,0))</f>
        <v>0</v>
      </c>
      <c r="FZ53" s="15">
        <f>IF(คุณลักษณะ!N53&gt;1,2,IF(คุณลักษณะ!N53=1,1,0))</f>
        <v>0</v>
      </c>
      <c r="GA53" s="15">
        <f>IF(คุณลักษณะ!Q53&gt;1,2,IF(คุณลักษณะ!Q53=1,1,0))</f>
        <v>0</v>
      </c>
      <c r="GB53" s="15">
        <f>IF(คุณลักษณะ!U53&gt;1,2,IF(คุณลักษณะ!U53=1,1,0))</f>
        <v>0</v>
      </c>
      <c r="GC53" s="15">
        <f>IF(คุณลักษณะ!X53&gt;1,2,IF(คุณลักษณะ!X53=1,1,0))</f>
        <v>0</v>
      </c>
      <c r="GD53" s="15">
        <f>IF(คุณลักษณะ!AE53&gt;1,2,IF(คุณลักษณะ!AE53=1,1,0))</f>
        <v>0</v>
      </c>
      <c r="GE53" s="15">
        <f>IF(คุณลักษณะ!AH53&gt;1,2,IF(คุณลักษณะ!AH53=1,1,0))</f>
        <v>0</v>
      </c>
      <c r="GF53" s="87">
        <f t="shared" si="22"/>
        <v>0</v>
      </c>
      <c r="GG53" s="85">
        <f>IF(คุณลักษณะ!F53=0,0,IF(คุณลักษณะ!I53=0,0,IF(คุณลักษณะ!N53=0,0,IF(คุณลักษณะ!Q53=0,0,IF(คุณลักษณะ!U53=0,0,IF(คุณลักษณะ!X53=0,0,IF(คุณลักษณะ!AE53=0,0,IF(คุณลักษณะ!AH53=0,0,GF53))))))))</f>
        <v>0</v>
      </c>
      <c r="GI53" s="2">
        <v>48</v>
      </c>
      <c r="GJ53" s="21">
        <f>IF(เวลาเรียน!C53="",0,1)</f>
        <v>0</v>
      </c>
      <c r="GK53" s="446">
        <f>IF(ผลการเรียน!$BC52=$GK$5,1,0)</f>
        <v>0</v>
      </c>
      <c r="GL53" s="446">
        <f>IF(ผลการเรียน!$BC52=$GL$5,1,0)</f>
        <v>0</v>
      </c>
      <c r="GM53" s="446">
        <f>IF(ผลการเรียน!$BC52=$GM$5,1,0)</f>
        <v>0</v>
      </c>
      <c r="GN53" s="446">
        <f>IF(ผลการเรียน!$BC52=$GN$5,1,0)</f>
        <v>0</v>
      </c>
      <c r="GO53" s="446">
        <f>IF(ผลการเรียน!$BC52=$GO$5,1,0)</f>
        <v>0</v>
      </c>
      <c r="GP53" s="446">
        <f>IF(ผลการเรียน!$BC52=$GP$5,1,0)</f>
        <v>0</v>
      </c>
      <c r="GQ53" s="446">
        <f>IF(ผลการเรียน!$BC52=$GQ$5,1,0)</f>
        <v>0</v>
      </c>
      <c r="GR53" s="446">
        <f>IF(ผลการเรียน!$BC52=$GR$5,1,0)</f>
        <v>0</v>
      </c>
      <c r="GS53" s="446">
        <f>IF(ผลการเรียน!$BC52=$GS$5,1,0)</f>
        <v>0</v>
      </c>
      <c r="GT53" s="446">
        <f>IF(ผลการเรียน!$BC52=$GT$5,1,0)</f>
        <v>0</v>
      </c>
      <c r="GU53" s="446">
        <f ca="1">IF(ผลการเรียน!$BS52=ลับ!$GU$5,1,0)</f>
        <v>0</v>
      </c>
      <c r="GV53" s="446">
        <f ca="1">IF(ผลการเรียน!$BS52=ลับ!$GV$5,1,0)</f>
        <v>0</v>
      </c>
      <c r="GW53" s="446">
        <f ca="1">IF(ผลการเรียน!$BS52=ลับ!$GW$5,1,0)</f>
        <v>0</v>
      </c>
      <c r="GX53" s="446">
        <f ca="1">IF(ผลการเรียน!$BS52=ลับ!$GX$5,1,0)</f>
        <v>0</v>
      </c>
      <c r="GY53" s="446">
        <f ca="1">IF(ผลการเรียน!$BJ52=ลับ!$GY$5,1,0)</f>
        <v>0</v>
      </c>
      <c r="GZ53" s="446">
        <f ca="1">IF(ผลการเรียน!$BJ52=ลับ!$GZ$5,1,0)</f>
        <v>0</v>
      </c>
      <c r="HA53" s="446">
        <f ca="1">IF(ผลการเรียน!$BJ52=ลับ!$HA$5,1,0)</f>
        <v>0</v>
      </c>
      <c r="HB53" s="446">
        <f ca="1">IF(ผลการเรียน!$BJ52=ลับ!$HB$5,1,0)</f>
        <v>0</v>
      </c>
      <c r="HC53" s="21">
        <f>IF(สรุปคะแนน!$Q53=3,1,0)</f>
        <v>0</v>
      </c>
      <c r="HD53" s="21">
        <f>IF(สรุปคะแนน!$Q53=2,1,0)</f>
        <v>0</v>
      </c>
      <c r="HE53" s="21">
        <f>IF(สรุปคะแนน!$Q53=1,1,0)</f>
        <v>0</v>
      </c>
      <c r="HF53" s="21">
        <f>IF(สรุปคะแนน!$Q53=0,1,0)</f>
        <v>1</v>
      </c>
      <c r="HG53" s="50"/>
      <c r="HH53" s="50"/>
      <c r="HI53" s="50"/>
      <c r="HJ53" s="50"/>
      <c r="HK53" s="50"/>
      <c r="HL53" s="50"/>
      <c r="HM53" s="50"/>
      <c r="HN53" s="50"/>
    </row>
    <row r="54" spans="1:222" ht="21">
      <c r="A54" s="28">
        <v>49</v>
      </c>
      <c r="B54" s="63">
        <f>IF(ลับ!B$3=0,0,IF(เวลาเรียน!G54="/",ลับ!B$3,0))</f>
        <v>0</v>
      </c>
      <c r="C54" s="63">
        <f>IF(ลับ!C$3=0,0,IF(เวลาเรียน!H54="/",ลับ!C$3,0))</f>
        <v>0</v>
      </c>
      <c r="D54" s="63">
        <f>IF(ลับ!D$3=0,0,IF(เวลาเรียน!I54="/",ลับ!D$3,0))</f>
        <v>0</v>
      </c>
      <c r="E54" s="63">
        <f>IF(ลับ!E$3=0,0,IF(เวลาเรียน!J54="/",ลับ!E$3,0))</f>
        <v>0</v>
      </c>
      <c r="F54" s="63">
        <f>IF(ลับ!F$3=0,0,IF(เวลาเรียน!K54="/",ลับ!F$3,0))</f>
        <v>0</v>
      </c>
      <c r="G54" s="63">
        <f>IF(ลับ!G$3=0,0,IF(เวลาเรียน!L54="/",ลับ!G$3,0))</f>
        <v>0</v>
      </c>
      <c r="H54" s="63">
        <f>IF(ลับ!H$3=0,0,IF(เวลาเรียน!M54="/",ลับ!H$3,0))</f>
        <v>0</v>
      </c>
      <c r="I54" s="63">
        <f>IF(ลับ!I$3=0,0,IF(เวลาเรียน!N54="/",ลับ!I$3,0))</f>
        <v>0</v>
      </c>
      <c r="J54" s="63">
        <f>IF(ลับ!J$3=0,0,IF(เวลาเรียน!O54="/",ลับ!J$3,0))</f>
        <v>0</v>
      </c>
      <c r="K54" s="63">
        <f>IF(ลับ!K$3=0,0,IF(เวลาเรียน!P54="/",ลับ!K$3,0))</f>
        <v>0</v>
      </c>
      <c r="L54" s="63">
        <f>IF(ลับ!L$3=0,0,IF(เวลาเรียน!Q54="/",ลับ!L$3,0))</f>
        <v>0</v>
      </c>
      <c r="M54" s="63">
        <f>IF(ลับ!M$3=0,0,IF(เวลาเรียน!R54="/",ลับ!M$3,0))</f>
        <v>0</v>
      </c>
      <c r="N54" s="63">
        <f>IF(ลับ!N$3=0,0,IF(เวลาเรียน!S54="/",ลับ!N$3,0))</f>
        <v>0</v>
      </c>
      <c r="O54" s="63">
        <f>IF(ลับ!O$3=0,0,IF(เวลาเรียน!T54="/",ลับ!O$3,0))</f>
        <v>0</v>
      </c>
      <c r="P54" s="63">
        <f>IF(ลับ!P$3=0,0,IF(เวลาเรียน!U54="/",ลับ!P$3,0))</f>
        <v>0</v>
      </c>
      <c r="Q54" s="63">
        <f>IF(ลับ!Q$3=0,0,IF(เวลาเรียน!V54="/",ลับ!Q$3,0))</f>
        <v>0</v>
      </c>
      <c r="R54" s="63">
        <f>IF(ลับ!R$3=0,0,IF(เวลาเรียน!W54="/",ลับ!R$3,0))</f>
        <v>0</v>
      </c>
      <c r="S54" s="63">
        <f>IF(ลับ!S$3=0,0,IF(เวลาเรียน!X54="/",ลับ!S$3,0))</f>
        <v>0</v>
      </c>
      <c r="T54" s="63">
        <f>IF(ลับ!T$3=0,0,IF(เวลาเรียน!Y54="/",ลับ!T$3,0))</f>
        <v>0</v>
      </c>
      <c r="U54" s="63">
        <f>IF(ลับ!U$3=0,0,IF(เวลาเรียน!Z54="/",ลับ!U$3,0))</f>
        <v>0</v>
      </c>
      <c r="V54" s="63">
        <f>IF(ลับ!V$3=0,0,IF(เวลาเรียน!AA54="/",ลับ!V$3,0))</f>
        <v>0</v>
      </c>
      <c r="W54" s="63">
        <f>IF(ลับ!W$3=0,0,IF(เวลาเรียน!AB54="/",ลับ!W$3,0))</f>
        <v>0</v>
      </c>
      <c r="X54" s="63">
        <f>IF(ลับ!X$3=0,0,IF(เวลาเรียน!AC54="/",ลับ!X$3,0))</f>
        <v>0</v>
      </c>
      <c r="Y54" s="63">
        <f>IF(ลับ!Y$3=0,0,IF(เวลาเรียน!AD54="/",ลับ!Y$3,0))</f>
        <v>0</v>
      </c>
      <c r="Z54" s="724">
        <f>IF(ลับ!Z$3=0,0,IF(เวลาเรียน!AE54="/",ลับ!Z$3,0))</f>
        <v>0</v>
      </c>
      <c r="AA54" s="63">
        <f>IF(ลับ!AA$3=0,0,IF(เวลาเรียน!AH54="/",ลับ!AA$3,0))</f>
        <v>0</v>
      </c>
      <c r="AB54" s="63">
        <f>IF(ลับ!AB$3=0,0,IF(เวลาเรียน!AI54="/",ลับ!AB$3,0))</f>
        <v>0</v>
      </c>
      <c r="AC54" s="63">
        <f>IF(ลับ!AC$3=0,0,IF(เวลาเรียน!AJ54="/",ลับ!AC$3,0))</f>
        <v>0</v>
      </c>
      <c r="AD54" s="63">
        <f>IF(ลับ!AD$3=0,0,IF(เวลาเรียน!AK54="/",ลับ!AD$3,0))</f>
        <v>0</v>
      </c>
      <c r="AE54" s="63">
        <f>IF(ลับ!AE$3=0,0,IF(เวลาเรียน!AL54="/",ลับ!AE$3,0))</f>
        <v>0</v>
      </c>
      <c r="AF54" s="63">
        <f>IF(ลับ!AF$3=0,0,IF(เวลาเรียน!AM54="/",ลับ!AF$3,0))</f>
        <v>0</v>
      </c>
      <c r="AG54" s="63">
        <f>IF(ลับ!AG$3=0,0,IF(เวลาเรียน!AN54="/",ลับ!AG$3,0))</f>
        <v>0</v>
      </c>
      <c r="AH54" s="63">
        <f>IF(ลับ!AH$3=0,0,IF(เวลาเรียน!AO54="/",ลับ!AH$3,0))</f>
        <v>0</v>
      </c>
      <c r="AI54" s="63">
        <f>IF(ลับ!AI$3=0,0,IF(เวลาเรียน!AP54="/",ลับ!AI$3,0))</f>
        <v>0</v>
      </c>
      <c r="AJ54" s="63">
        <f>IF(ลับ!AJ$3=0,0,IF(เวลาเรียน!AQ54="/",ลับ!AJ$3,0))</f>
        <v>0</v>
      </c>
      <c r="AK54" s="63">
        <f>IF(ลับ!AK$3=0,0,IF(เวลาเรียน!AR54="/",ลับ!AK$3,0))</f>
        <v>0</v>
      </c>
      <c r="AL54" s="63">
        <f>IF(ลับ!AL$3=0,0,IF(เวลาเรียน!AS54="/",ลับ!AL$3,0))</f>
        <v>0</v>
      </c>
      <c r="AM54" s="63">
        <f>IF(ลับ!AM$3=0,0,IF(เวลาเรียน!AT54="/",ลับ!AM$3,0))</f>
        <v>0</v>
      </c>
      <c r="AN54" s="63">
        <f>IF(ลับ!AN$3=0,0,IF(เวลาเรียน!AU54="/",ลับ!AN$3,0))</f>
        <v>0</v>
      </c>
      <c r="AO54" s="63">
        <f>IF(ลับ!AO$3=0,0,IF(เวลาเรียน!AV54="/",ลับ!AO$3,0))</f>
        <v>0</v>
      </c>
      <c r="AP54" s="63">
        <f>IF(ลับ!AP$3=0,0,IF(เวลาเรียน!AW54="/",ลับ!AP$3,0))</f>
        <v>0</v>
      </c>
      <c r="AQ54" s="63">
        <f>IF(ลับ!AQ$3=0,0,IF(เวลาเรียน!AX54="/",ลับ!AQ$3,0))</f>
        <v>0</v>
      </c>
      <c r="AR54" s="63">
        <f>IF(ลับ!AR$3=0,0,IF(เวลาเรียน!AY54="/",ลับ!AR$3,0))</f>
        <v>0</v>
      </c>
      <c r="AS54" s="63">
        <f>IF(ลับ!AS$3=0,0,IF(เวลาเรียน!AZ54="/",ลับ!AS$3,0))</f>
        <v>0</v>
      </c>
      <c r="AT54" s="63">
        <f>IF(ลับ!AT$3=0,0,IF(เวลาเรียน!BA54="/",ลับ!AT$3,0))</f>
        <v>0</v>
      </c>
      <c r="AU54" s="63">
        <f>IF(ลับ!AU$3=0,0,IF(เวลาเรียน!BB54="/",ลับ!AU$3,0))</f>
        <v>0</v>
      </c>
      <c r="AV54" s="63">
        <f>IF(ลับ!AV$3=0,0,IF(เวลาเรียน!BC54="/",ลับ!AV$3,0))</f>
        <v>0</v>
      </c>
      <c r="AW54" s="63">
        <f>IF(ลับ!AW$3=0,0,IF(เวลาเรียน!BD54="/",ลับ!AW$3,0))</f>
        <v>0</v>
      </c>
      <c r="AX54" s="63">
        <f>IF(ลับ!AX$3=0,0,IF(เวลาเรียน!BE54="/",ลับ!AX$3,0))</f>
        <v>0</v>
      </c>
      <c r="AY54" s="63">
        <f>IF(ลับ!AY$3=0,0,IF(เวลาเรียน!BF54="/",ลับ!AY$3,0))</f>
        <v>0</v>
      </c>
      <c r="AZ54" s="63">
        <f>IF(ลับ!AZ$3=0,0,IF(เวลาเรียน!BG54="/",ลับ!AZ$3,0))</f>
        <v>0</v>
      </c>
      <c r="BA54" s="63">
        <f>IF(ลับ!BA$3=0,0,IF(เวลาเรียน!BH54="/",ลับ!BA$3,0))</f>
        <v>0</v>
      </c>
      <c r="BB54" s="63">
        <f>IF(ลับ!BB$3=0,0,IF(เวลาเรียน!BI54="/",ลับ!BB$3,0))</f>
        <v>0</v>
      </c>
      <c r="BC54" s="63">
        <f>IF(ลับ!BC$3=0,0,IF(เวลาเรียน!BJ54="/",ลับ!BC$3,0))</f>
        <v>0</v>
      </c>
      <c r="BD54" s="63">
        <f>IF(ลับ!BD$3=0,0,IF(เวลาเรียน!BK54="/",ลับ!BD$3,0))</f>
        <v>0</v>
      </c>
      <c r="BE54" s="63">
        <f>IF(ลับ!BE$3=0,0,IF(เวลาเรียน!BL54="/",ลับ!BE$3,0))</f>
        <v>0</v>
      </c>
      <c r="BF54" s="63">
        <f>IF(ลับ!BF$3=0,0,IF(เวลาเรียน!BM54="/",ลับ!BF$3,0))</f>
        <v>0</v>
      </c>
      <c r="BG54" s="63">
        <f>IF(ลับ!BG$3=0,0,IF(เวลาเรียน!BN54="/",ลับ!BG$3,0))</f>
        <v>0</v>
      </c>
      <c r="BH54" s="63">
        <f>IF(ลับ!BH$3=0,0,IF(เวลาเรียน!BO54="/",ลับ!BH$3,0))</f>
        <v>0</v>
      </c>
      <c r="BI54" s="63">
        <f>IF(ลับ!BI$3=0,0,IF(เวลาเรียน!BP54="/",ลับ!BI$3,0))</f>
        <v>0</v>
      </c>
      <c r="BJ54" s="63">
        <f>IF(ลับ!BJ$3=0,0,IF(เวลาเรียน!BQ54="/",ลับ!BJ$3,0))</f>
        <v>0</v>
      </c>
      <c r="BK54" s="63">
        <f>IF(ลับ!BK$3=0,0,IF(เวลาเรียน!BR54="/",ลับ!BK$3,0))</f>
        <v>0</v>
      </c>
      <c r="BL54" s="63">
        <f>IF(ลับ!BL$3=0,0,IF(เวลาเรียน!BS54="/",ลับ!BL$3,0))</f>
        <v>0</v>
      </c>
      <c r="BM54" s="63">
        <f>IF(ลับ!BM$3=0,0,IF(เวลาเรียน!BT54="/",ลับ!BM$3,0))</f>
        <v>0</v>
      </c>
      <c r="BN54" s="63">
        <f>IF(ลับ!BN$3=0,0,IF(เวลาเรียน!BU54="/",ลับ!BN$3,0))</f>
        <v>0</v>
      </c>
      <c r="BO54" s="63">
        <f>IF(ลับ!BO$3=0,0,IF(เวลาเรียน!BV54="/",ลับ!BO$3,0))</f>
        <v>0</v>
      </c>
      <c r="BP54" s="63">
        <f>IF(ลับ!BP$3=0,0,IF(เวลาเรียน!BW54="/",ลับ!BP$3,0))</f>
        <v>0</v>
      </c>
      <c r="BQ54" s="63">
        <f>IF(ลับ!BQ$3=0,0,IF(เวลาเรียน!BX54="/",ลับ!BQ$3,0))</f>
        <v>0</v>
      </c>
      <c r="BR54" s="63">
        <f>IF(ลับ!BR$3=0,0,IF(เวลาเรียน!BY54="/",ลับ!BR$3,0))</f>
        <v>0</v>
      </c>
      <c r="BS54" s="724">
        <f>IF(ลับ!BS$3=0,0,IF(เวลาเรียน!BZ54="/",ลับ!BS$3,0))</f>
        <v>0</v>
      </c>
      <c r="BT54" s="63">
        <f>IF(ลับ!BT$3=0,0,IF(เวลาเรียน!CB54="/",ลับ!BT$3,0))</f>
        <v>0</v>
      </c>
      <c r="BU54" s="63">
        <f>IF(ลับ!BU$3=0,0,IF(เวลาเรียน!CC54="/",ลับ!BU$3,0))</f>
        <v>0</v>
      </c>
      <c r="BV54" s="63">
        <f>IF(ลับ!BV$3=0,0,IF(เวลาเรียน!CD54="/",ลับ!BV$3,0))</f>
        <v>0</v>
      </c>
      <c r="BW54" s="63">
        <f>IF(ลับ!BW$3=0,0,IF(เวลาเรียน!CE54="/",ลับ!BW$3,0))</f>
        <v>0</v>
      </c>
      <c r="BX54" s="63">
        <f>IF(ลับ!BX$3=0,0,IF(เวลาเรียน!CF54="/",ลับ!BX$3,0))</f>
        <v>0</v>
      </c>
      <c r="BY54" s="63">
        <f>IF(ลับ!BY$3=0,0,IF(เวลาเรียน!CG54="/",ลับ!BY$3,0))</f>
        <v>0</v>
      </c>
      <c r="BZ54" s="63">
        <f>IF(ลับ!BZ$3=0,0,IF(เวลาเรียน!CH54="/",ลับ!BZ$3,0))</f>
        <v>0</v>
      </c>
      <c r="CA54" s="63">
        <f>IF(ลับ!CA$3=0,0,IF(เวลาเรียน!CI54="/",ลับ!CA$3,0))</f>
        <v>0</v>
      </c>
      <c r="CB54" s="63">
        <f>IF(ลับ!CB$3=0,0,IF(เวลาเรียน!CJ54="/",ลับ!CB$3,0))</f>
        <v>0</v>
      </c>
      <c r="CC54" s="63">
        <f>IF(ลับ!CC$3=0,0,IF(เวลาเรียน!CK54="/",ลับ!CC$3,0))</f>
        <v>0</v>
      </c>
      <c r="CD54" s="63">
        <f>IF(ลับ!CD$3=0,0,IF(เวลาเรียน!CL54="/",ลับ!CD$3,0))</f>
        <v>0</v>
      </c>
      <c r="CE54" s="63">
        <f>IF(ลับ!CE$3=0,0,IF(เวลาเรียน!CM54="/",ลับ!CE$3,0))</f>
        <v>0</v>
      </c>
      <c r="CF54" s="63">
        <f>IF(ลับ!CF$3=0,0,IF(เวลาเรียน!CN54="/",ลับ!CF$3,0))</f>
        <v>0</v>
      </c>
      <c r="CG54" s="63">
        <f>IF(ลับ!CG$3=0,0,IF(เวลาเรียน!CO54="/",ลับ!CG$3,0))</f>
        <v>0</v>
      </c>
      <c r="CH54" s="63">
        <f>IF(ลับ!CH$3=0,0,IF(เวลาเรียน!CP54="/",ลับ!CH$3,0))</f>
        <v>0</v>
      </c>
      <c r="CI54" s="63">
        <f>IF(ลับ!CI$3=0,0,IF(เวลาเรียน!CQ54="/",ลับ!CI$3,0))</f>
        <v>0</v>
      </c>
      <c r="CJ54" s="63">
        <f>IF(ลับ!CJ$3=0,0,IF(เวลาเรียน!CR54="/",ลับ!CJ$3,0))</f>
        <v>0</v>
      </c>
      <c r="CK54" s="63">
        <f>IF(ลับ!CK$3=0,0,IF(เวลาเรียน!CS54="/",ลับ!CK$3,0))</f>
        <v>0</v>
      </c>
      <c r="CL54" s="63">
        <f>IF(ลับ!CL$3=0,0,IF(เวลาเรียน!CT54="/",ลับ!CL$3,0))</f>
        <v>0</v>
      </c>
      <c r="CM54" s="63">
        <f>IF(ลับ!CM$3=0,0,IF(เวลาเรียน!CU54="/",ลับ!CM$3,0))</f>
        <v>0</v>
      </c>
      <c r="CN54" s="63">
        <f>IF(ลับ!CN$3=0,0,IF(เวลาเรียน!CV54="/",ลับ!CN$3,0))</f>
        <v>0</v>
      </c>
      <c r="CO54" s="63">
        <f>IF(ลับ!CO$3=0,0,IF(เวลาเรียน!CW54="/",ลับ!CO$3,0))</f>
        <v>0</v>
      </c>
      <c r="CP54" s="63">
        <f>IF(ลับ!CP$3=0,0,IF(เวลาเรียน!CX54="/",ลับ!CP$3,0))</f>
        <v>0</v>
      </c>
      <c r="CQ54" s="63">
        <f>IF(ลับ!CQ$3=0,0,IF(เวลาเรียน!CY54="/",ลับ!CQ$3,0))</f>
        <v>0</v>
      </c>
      <c r="CR54" s="63">
        <f>IF(ลับ!CR$3=0,0,IF(เวลาเรียน!CZ54="/",ลับ!CR$3,0))</f>
        <v>0</v>
      </c>
      <c r="CS54" s="63">
        <f>IF(ลับ!CS$3=0,0,IF(เวลาเรียน!DA54="/",ลับ!CS$3,0))</f>
        <v>0</v>
      </c>
      <c r="CT54" s="63">
        <f>IF(ลับ!CT$3=0,0,IF(เวลาเรียน!DB54="/",ลับ!CT$3,0))</f>
        <v>0</v>
      </c>
      <c r="CU54" s="63">
        <f>IF(ลับ!CU$3=0,0,IF(เวลาเรียน!DC54="/",ลับ!CU$3,0))</f>
        <v>0</v>
      </c>
      <c r="CV54" s="63">
        <f>IF(ลับ!CV$3=0,0,IF(เวลาเรียน!DD54="/",ลับ!CV$3,0))</f>
        <v>0</v>
      </c>
      <c r="CW54" s="64">
        <f>IF(ลับ!CW$3=0,0,IF(เวลาเรียน!DE54="/",ลับ!CW$3,0))</f>
        <v>0</v>
      </c>
      <c r="CX54" s="84">
        <f t="shared" si="11"/>
        <v>0</v>
      </c>
      <c r="CZ54" s="15">
        <v>49</v>
      </c>
      <c r="DA54" s="15">
        <f>IF(ตัวชี้วัด!C54="ร",ตัวชี้วัด!C54,IF(ตัวชี้วัด!F54="ร",ตัวชี้วัด!F54,IF(ตัวชี้วัด!I54="ร",ตัวชี้วัด!I54,IF(ตัวชี้วัด!L54="ร",ตัวชี้วัด!L54,IF(ตัวชี้วัด!O54="ร",ตัวชี้วัด!O54,IF(ตัวชี้วัด!S54="ร",ตัวชี้วัด!S54,IF(ตัวชี้วัด!V54="ร",ตัวชี้วัด!V54,SUM(ตัวชี้วัด!C54,ตัวชี้วัด!F54,ตัวชี้วัด!I54,ตัวชี้วัด!L54,ตัวชี้วัด!O54,ตัวชี้วัด!S54,ตัวชี้วัด!V54))))))))</f>
        <v>0</v>
      </c>
      <c r="DB54" s="15">
        <f>IF(ตัวชี้วัด!Y54="ร",ตัวชี้วัด!Y54,IF(ตัวชี้วัด!AB54="ร",ตัวชี้วัด!AB54,IF(ตัวชี้วัด!AE54="ร",ตัวชี้วัด!AE54,IF(ตัวชี้วัด!AK54="ร",ตัวชี้วัด!AK54,IF(ตัวชี้วัด!AN54="ร",ตัวชี้วัด!AN54,IF(ตัวชี้วัด!AQ54="ร",ตัวชี้วัด!AQ54,IF(ตัวชี้วัด!AT54="ร",ตัวชี้วัด!AT54,SUM(ตัวชี้วัด!Y54,ตัวชี้วัด!AB54,ตัวชี้วัด!AE54,ตัวชี้วัด!AK54,ตัวชี้วัด!AN54,ตัวชี้วัด!AQ54,ตัวชี้วัด!AT54))))))))</f>
        <v>0</v>
      </c>
      <c r="DC54" s="15">
        <f>IF(ตัวชี้วัด!AW54="ร",ตัวชี้วัด!AW54,IF(ตัวชี้วัด!BA54="ร",ตัวชี้วัด!BA54,IF(ตัวชี้วัด!BD54="ร",ตัวชี้วัด!BD54,IF(ตัวชี้วัด!BG54="ร",ตัวชี้วัด!BG54,IF(ตัวชี้วัด!BJ54="ร",ตัวชี้วัด!BJ54,IF(ตัวชี้วัด!BM54="ร",ตัวชี้วัด!BM54,IF(ตัวชี้วัด!BS54="ร",ตัวชี้วัด!BS54,SUM(ตัวชี้วัด!AW54,ตัวชี้วัด!BA54,ตัวชี้วัด!BD54,ตัวชี้วัด!BG54,ตัวชี้วัด!BJ54,ตัวชี้วัด!BM54,ตัวชี้วัด!BS54))))))))</f>
        <v>0</v>
      </c>
      <c r="DD54" s="15">
        <f>IF(ตัวชี้วัด!BV54="ร",ตัวชี้วัด!BV54,IF(ตัวชี้วัด!BY54="ร",ตัวชี้วัด!BY54,IF(ตัวชี้วัด!CB54="ร",ตัวชี้วัด!CB54,IF(ตัวชี้วัด!CE54="ร",ตัวชี้วัด!CE54,IF(ตัวชี้วัด!CI54="ร",ตัวชี้วัด!CI54,IF(ตัวชี้วัด!CL54="ร",ตัวชี้วัด!CL54,IF(ตัวชี้วัด!CO54="ร",ตัวชี้วัด!CO54,SUM(ตัวชี้วัด!BV54,ตัวชี้วัด!BY54,ตัวชี้วัด!CB54,ตัวชี้วัด!CE54,ตัวชี้วัด!CI54,ตัวชี้วัด!CL54,ตัวชี้วัด!CO54))))))))</f>
        <v>0</v>
      </c>
      <c r="DE54" s="15">
        <f>IF(ตัวชี้วัด!CR54="ร",ตัวชี้วัด!CR54,IF(ตัวชี้วัด!CU54="ร",ตัวชี้วัด!CU54,IF(ตัวชี้วัด!DA54="ร",ตัวชี้วัด!DA54,IF(ตัวชี้วัด!DD54="ร",ตัวชี้วัด!DD54,IF(ตัวชี้วัด!DG54="ร",ตัวชี้วัด!DG54,IF(ตัวชี้วัด!DJ54="ร",ตัวชี้วัด!DJ54,IF(ตัวชี้วัด!DM54="ร",ตัวชี้วัด!DM54,SUM(ตัวชี้วัด!CR54,ตัวชี้วัด!CU54,ตัวชี้วัด!DA54,ตัวชี้วัด!DD54,ตัวชี้วัด!DG54,ตัวชี้วัด!DJ54,ตัวชี้วัด!DM54))))))))</f>
        <v>0</v>
      </c>
      <c r="DF54" s="15">
        <f>IF(ตัวชี้วัด!DQ54="ร",ตัวชี้วัด!DQ54,IF(ตัวชี้วัด!DT54="ร",ตัวชี้วัด!DT54,IF(ตัวชี้วัด!DW54="ร",ตัวชี้วัด!DW54,IF(ตัวชี้วัด!DZ54="ร",ตัวชี้วัด!DZ54,SUM(ตัวชี้วัด!DQ54,ตัวชี้วัด!DT54,ตัวชี้วัด!DW54,ตัวชี้วัด!DZ54)))))</f>
        <v>0</v>
      </c>
      <c r="DG54" s="83">
        <f t="shared" si="12"/>
        <v>0</v>
      </c>
      <c r="DH54" s="50"/>
      <c r="DI54" s="15">
        <f>IF(ตัวชี้วัด!D54="/",1,0)</f>
        <v>0</v>
      </c>
      <c r="DJ54" s="15">
        <f>IF(ตัวชี้วัด!G54="/",1,0)</f>
        <v>0</v>
      </c>
      <c r="DK54" s="15">
        <f>IF(ตัวชี้วัด!J54="/",1,0)</f>
        <v>0</v>
      </c>
      <c r="DL54" s="15">
        <f>IF(ตัวชี้วัด!M54="/",1,0)</f>
        <v>0</v>
      </c>
      <c r="DM54" s="15">
        <f>IF(ตัวชี้วัด!P54="/",1,0)</f>
        <v>0</v>
      </c>
      <c r="DN54" s="15">
        <f>IF(ตัวชี้วัด!T54="/",1,0)</f>
        <v>0</v>
      </c>
      <c r="DO54" s="15">
        <f>IF(ตัวชี้วัด!W54="/",1,0)</f>
        <v>0</v>
      </c>
      <c r="DP54" s="15">
        <f>IF(ตัวชี้วัด!Z54="/",1,0)</f>
        <v>0</v>
      </c>
      <c r="DQ54" s="15">
        <f>IF(ตัวชี้วัด!AC54="/",1,0)</f>
        <v>0</v>
      </c>
      <c r="DR54" s="15">
        <f>IF(ตัวชี้วัด!AF54="/",1,0)</f>
        <v>0</v>
      </c>
      <c r="DS54" s="15">
        <f>IF(ตัวชี้วัด!AL54="/",1,0)</f>
        <v>0</v>
      </c>
      <c r="DT54" s="15">
        <f>IF(ตัวชี้วัด!AO54="/",1,0)</f>
        <v>0</v>
      </c>
      <c r="DU54" s="15">
        <f>IF(ตัวชี้วัด!AR54="/",1,0)</f>
        <v>0</v>
      </c>
      <c r="DV54" s="15">
        <f>IF(ตัวชี้วัด!AU54="/",1,0)</f>
        <v>0</v>
      </c>
      <c r="DW54" s="15">
        <f>IF(ตัวชี้วัด!AX54="/",1,0)</f>
        <v>0</v>
      </c>
      <c r="DX54" s="15">
        <f>IF(ตัวชี้วัด!BB54="/",1,0)</f>
        <v>0</v>
      </c>
      <c r="DY54" s="15">
        <f>IF(ตัวชี้วัด!BE54="/",1,0)</f>
        <v>0</v>
      </c>
      <c r="DZ54" s="15">
        <f>IF(ตัวชี้วัด!BH54="/",1,0)</f>
        <v>0</v>
      </c>
      <c r="EA54" s="15">
        <f>IF(ตัวชี้วัด!BK54="/",1,0)</f>
        <v>0</v>
      </c>
      <c r="EB54" s="15">
        <f>IF(ตัวชี้วัด!BN54="/",1,0)</f>
        <v>0</v>
      </c>
      <c r="EC54" s="15">
        <f>IF(ตัวชี้วัด!BT54="/",1,0)</f>
        <v>0</v>
      </c>
      <c r="ED54" s="15">
        <f>IF(ตัวชี้วัด!BW54="/",1,0)</f>
        <v>0</v>
      </c>
      <c r="EE54" s="15">
        <f>IF(ตัวชี้วัด!BZ54="/",1,0)</f>
        <v>0</v>
      </c>
      <c r="EF54" s="15">
        <f>IF(ตัวชี้วัด!CC54="/",1,0)</f>
        <v>0</v>
      </c>
      <c r="EG54" s="15">
        <f>IF(ตัวชี้วัด!CF54="/",1,0)</f>
        <v>0</v>
      </c>
      <c r="EH54" s="15">
        <f>IF(ตัวชี้วัด!CJ54="/",1,0)</f>
        <v>0</v>
      </c>
      <c r="EI54" s="15">
        <f>IF(ตัวชี้วัด!CM54="/",1,0)</f>
        <v>0</v>
      </c>
      <c r="EJ54" s="15">
        <f>IF(ตัวชี้วัด!CP54="/",1,0)</f>
        <v>0</v>
      </c>
      <c r="EK54" s="15">
        <f>IF(ตัวชี้วัด!CS54="/",1,0)</f>
        <v>0</v>
      </c>
      <c r="EL54" s="15">
        <f>IF(ตัวชี้วัด!CV54="/",1,0)</f>
        <v>0</v>
      </c>
      <c r="EM54" s="15">
        <f>IF(ตัวชี้วัด!DB54="/",1,0)</f>
        <v>0</v>
      </c>
      <c r="EN54" s="15">
        <f>IF(ตัวชี้วัด!DE54="/",1,0)</f>
        <v>0</v>
      </c>
      <c r="EO54" s="15">
        <f>IF(ตัวชี้วัด!DH54="/",1,0)</f>
        <v>0</v>
      </c>
      <c r="EP54" s="15">
        <f>IF(ตัวชี้วัด!DK54="/",1,0)</f>
        <v>0</v>
      </c>
      <c r="EQ54" s="15">
        <f>IF(ตัวชี้วัด!DN54="/",1,0)</f>
        <v>0</v>
      </c>
      <c r="ER54" s="15">
        <f>IF(ตัวชี้วัด!DR54="/",1,0)</f>
        <v>0</v>
      </c>
      <c r="ES54" s="15">
        <f>IF(ตัวชี้วัด!DU54="/",1,0)</f>
        <v>0</v>
      </c>
      <c r="ET54" s="15">
        <f>IF(ตัวชี้วัด!DX54="/",1,0)</f>
        <v>0</v>
      </c>
      <c r="EU54" s="15">
        <f>IF(ตัวชี้วัด!EA54="/",1,0)</f>
        <v>0</v>
      </c>
      <c r="EV54" s="83">
        <f t="shared" si="14"/>
        <v>0</v>
      </c>
      <c r="EX54" s="15">
        <v>49</v>
      </c>
      <c r="EY54" s="15">
        <f>IF(คุณลักษณะ!B54&gt;1,2,IF(คุณลักษณะ!B54=1,1,0))</f>
        <v>0</v>
      </c>
      <c r="EZ54" s="15">
        <f>IF(คุณลักษณะ!C54&gt;1,2,IF(คุณลักษณะ!C54=1,1,0))</f>
        <v>0</v>
      </c>
      <c r="FA54" s="15">
        <f>IF(คุณลักษณะ!D54&gt;1,2,IF(คุณลักษณะ!D54=1,1,0))</f>
        <v>0</v>
      </c>
      <c r="FB54" s="15">
        <f>IF(คุณลักษณะ!E54&gt;1,2,IF(คุณลักษณะ!E54=1,1,0))</f>
        <v>0</v>
      </c>
      <c r="FC54" s="83">
        <f t="shared" si="15"/>
        <v>0</v>
      </c>
      <c r="FD54" s="15">
        <f>IF(คุณลักษณะ!G54&gt;1,2,IF(คุณลักษณะ!G54=1,1,0))</f>
        <v>0</v>
      </c>
      <c r="FE54" s="15">
        <f>IF(คุณลักษณะ!H54&gt;1,2,IF(คุณลักษณะ!H54=1,1,0))</f>
        <v>0</v>
      </c>
      <c r="FF54" s="83">
        <f t="shared" si="16"/>
        <v>0</v>
      </c>
      <c r="FG54" s="15">
        <f>IF(คุณลักษณะ!O54&gt;1,2,IF(คุณลักษณะ!O54=1,1,0))</f>
        <v>0</v>
      </c>
      <c r="FH54" s="15">
        <f>IF(คุณลักษณะ!P54&gt;1,2,IF(คุณลักษณะ!P54=1,1,0))</f>
        <v>0</v>
      </c>
      <c r="FI54" s="83">
        <f t="shared" si="17"/>
        <v>0</v>
      </c>
      <c r="FJ54" s="15">
        <f>IF(คุณลักษณะ!S54&gt;1,2,IF(คุณลักษณะ!S54=1,1,0))</f>
        <v>0</v>
      </c>
      <c r="FK54" s="15">
        <f>IF(คุณลักษณะ!T54&gt;1,2,IF(คุณลักษณะ!T54=1,1,0))</f>
        <v>0</v>
      </c>
      <c r="FL54" s="83">
        <f t="shared" si="18"/>
        <v>0</v>
      </c>
      <c r="FM54" s="15">
        <f>IF(คุณลักษณะ!V54&gt;1,2,IF(คุณลักษณะ!V54=1,1,0))</f>
        <v>0</v>
      </c>
      <c r="FN54" s="15">
        <f>IF(คุณลักษณะ!W54&gt;1,2,IF(คุณลักษณะ!W54=1,1,0))</f>
        <v>0</v>
      </c>
      <c r="FO54" s="83">
        <f t="shared" si="19"/>
        <v>0</v>
      </c>
      <c r="FP54" s="15">
        <f>IF(คุณลักษณะ!Y54&gt;1,2,IF(คุณลักษณะ!Y54=1,1,0))</f>
        <v>0</v>
      </c>
      <c r="FQ54" s="15">
        <f>IF(คุณลักษณะ!AC54&gt;1,2,IF(คุณลักษณะ!AC54=1,1,0))</f>
        <v>0</v>
      </c>
      <c r="FR54" s="15">
        <f>IF(คุณลักษณะ!AD54&gt;1,2,IF(คุณลักษณะ!AD54=1,1,0))</f>
        <v>0</v>
      </c>
      <c r="FS54" s="83">
        <f t="shared" si="20"/>
        <v>0</v>
      </c>
      <c r="FT54" s="15">
        <f>IF(คุณลักษณะ!AF54&gt;1,2,IF(คุณลักษณะ!AF54=1,1,0))</f>
        <v>0</v>
      </c>
      <c r="FU54" s="15">
        <f>IF(คุณลักษณะ!AG54&gt;1,2,IF(คุณลักษณะ!AG54=1,1,0))</f>
        <v>0</v>
      </c>
      <c r="FV54" s="83">
        <f t="shared" si="21"/>
        <v>0</v>
      </c>
      <c r="FW54" s="50"/>
      <c r="FX54" s="15">
        <f>IF(คุณลักษณะ!F54&gt;1,2,IF(คุณลักษณะ!F54=1,1,0))</f>
        <v>0</v>
      </c>
      <c r="FY54" s="15">
        <f>IF(คุณลักษณะ!I54&gt;1,2,IF(คุณลักษณะ!I54=1,1,0))</f>
        <v>0</v>
      </c>
      <c r="FZ54" s="15">
        <f>IF(คุณลักษณะ!N54&gt;1,2,IF(คุณลักษณะ!N54=1,1,0))</f>
        <v>0</v>
      </c>
      <c r="GA54" s="15">
        <f>IF(คุณลักษณะ!Q54&gt;1,2,IF(คุณลักษณะ!Q54=1,1,0))</f>
        <v>0</v>
      </c>
      <c r="GB54" s="15">
        <f>IF(คุณลักษณะ!U54&gt;1,2,IF(คุณลักษณะ!U54=1,1,0))</f>
        <v>0</v>
      </c>
      <c r="GC54" s="15">
        <f>IF(คุณลักษณะ!X54&gt;1,2,IF(คุณลักษณะ!X54=1,1,0))</f>
        <v>0</v>
      </c>
      <c r="GD54" s="15">
        <f>IF(คุณลักษณะ!AE54&gt;1,2,IF(คุณลักษณะ!AE54=1,1,0))</f>
        <v>0</v>
      </c>
      <c r="GE54" s="15">
        <f>IF(คุณลักษณะ!AH54&gt;1,2,IF(คุณลักษณะ!AH54=1,1,0))</f>
        <v>0</v>
      </c>
      <c r="GF54" s="87">
        <f t="shared" si="22"/>
        <v>0</v>
      </c>
      <c r="GG54" s="85">
        <f>IF(คุณลักษณะ!F54=0,0,IF(คุณลักษณะ!I54=0,0,IF(คุณลักษณะ!N54=0,0,IF(คุณลักษณะ!Q54=0,0,IF(คุณลักษณะ!U54=0,0,IF(คุณลักษณะ!X54=0,0,IF(คุณลักษณะ!AE54=0,0,IF(คุณลักษณะ!AH54=0,0,GF54))))))))</f>
        <v>0</v>
      </c>
      <c r="GI54" s="2">
        <v>49</v>
      </c>
      <c r="GJ54" s="21">
        <f>IF(เวลาเรียน!C54="",0,1)</f>
        <v>0</v>
      </c>
      <c r="GK54" s="446">
        <f>IF(ผลการเรียน!$BC53=$GK$5,1,0)</f>
        <v>0</v>
      </c>
      <c r="GL54" s="446">
        <f>IF(ผลการเรียน!$BC53=$GL$5,1,0)</f>
        <v>0</v>
      </c>
      <c r="GM54" s="446">
        <f>IF(ผลการเรียน!$BC53=$GM$5,1,0)</f>
        <v>0</v>
      </c>
      <c r="GN54" s="446">
        <f>IF(ผลการเรียน!$BC53=$GN$5,1,0)</f>
        <v>0</v>
      </c>
      <c r="GO54" s="446">
        <f>IF(ผลการเรียน!$BC53=$GO$5,1,0)</f>
        <v>0</v>
      </c>
      <c r="GP54" s="446">
        <f>IF(ผลการเรียน!$BC53=$GP$5,1,0)</f>
        <v>0</v>
      </c>
      <c r="GQ54" s="446">
        <f>IF(ผลการเรียน!$BC53=$GQ$5,1,0)</f>
        <v>0</v>
      </c>
      <c r="GR54" s="446">
        <f>IF(ผลการเรียน!$BC53=$GR$5,1,0)</f>
        <v>0</v>
      </c>
      <c r="GS54" s="446">
        <f>IF(ผลการเรียน!$BC53=$GS$5,1,0)</f>
        <v>0</v>
      </c>
      <c r="GT54" s="446">
        <f>IF(ผลการเรียน!$BC53=$GT$5,1,0)</f>
        <v>0</v>
      </c>
      <c r="GU54" s="446">
        <f ca="1">IF(ผลการเรียน!$BS53=ลับ!$GU$5,1,0)</f>
        <v>0</v>
      </c>
      <c r="GV54" s="446">
        <f ca="1">IF(ผลการเรียน!$BS53=ลับ!$GV$5,1,0)</f>
        <v>0</v>
      </c>
      <c r="GW54" s="446">
        <f ca="1">IF(ผลการเรียน!$BS53=ลับ!$GW$5,1,0)</f>
        <v>0</v>
      </c>
      <c r="GX54" s="446">
        <f ca="1">IF(ผลการเรียน!$BS53=ลับ!$GX$5,1,0)</f>
        <v>0</v>
      </c>
      <c r="GY54" s="446">
        <f ca="1">IF(ผลการเรียน!$BJ53=ลับ!$GY$5,1,0)</f>
        <v>0</v>
      </c>
      <c r="GZ54" s="446">
        <f ca="1">IF(ผลการเรียน!$BJ53=ลับ!$GZ$5,1,0)</f>
        <v>0</v>
      </c>
      <c r="HA54" s="446">
        <f ca="1">IF(ผลการเรียน!$BJ53=ลับ!$HA$5,1,0)</f>
        <v>0</v>
      </c>
      <c r="HB54" s="446">
        <f ca="1">IF(ผลการเรียน!$BJ53=ลับ!$HB$5,1,0)</f>
        <v>0</v>
      </c>
      <c r="HC54" s="21">
        <f>IF(สรุปคะแนน!$Q54=3,1,0)</f>
        <v>0</v>
      </c>
      <c r="HD54" s="21">
        <f>IF(สรุปคะแนน!$Q54=2,1,0)</f>
        <v>0</v>
      </c>
      <c r="HE54" s="21">
        <f>IF(สรุปคะแนน!$Q54=1,1,0)</f>
        <v>0</v>
      </c>
      <c r="HF54" s="21">
        <f>IF(สรุปคะแนน!$Q54=0,1,0)</f>
        <v>1</v>
      </c>
      <c r="HG54" s="50"/>
      <c r="HH54" s="50"/>
      <c r="HI54" s="50"/>
      <c r="HJ54" s="50"/>
      <c r="HK54" s="50"/>
      <c r="HL54" s="50"/>
      <c r="HM54" s="50"/>
      <c r="HN54" s="50"/>
    </row>
    <row r="55" spans="1:222" ht="21.75" thickBot="1">
      <c r="A55" s="29">
        <v>50</v>
      </c>
      <c r="B55" s="63">
        <f>IF(ลับ!B$3=0,0,IF(เวลาเรียน!G55="/",ลับ!B$3,0))</f>
        <v>0</v>
      </c>
      <c r="C55" s="63">
        <f>IF(ลับ!C$3=0,0,IF(เวลาเรียน!H55="/",ลับ!C$3,0))</f>
        <v>0</v>
      </c>
      <c r="D55" s="63">
        <f>IF(ลับ!D$3=0,0,IF(เวลาเรียน!I55="/",ลับ!D$3,0))</f>
        <v>0</v>
      </c>
      <c r="E55" s="63">
        <f>IF(ลับ!E$3=0,0,IF(เวลาเรียน!J55="/",ลับ!E$3,0))</f>
        <v>0</v>
      </c>
      <c r="F55" s="63">
        <f>IF(ลับ!F$3=0,0,IF(เวลาเรียน!K55="/",ลับ!F$3,0))</f>
        <v>0</v>
      </c>
      <c r="G55" s="63">
        <f>IF(ลับ!G$3=0,0,IF(เวลาเรียน!L55="/",ลับ!G$3,0))</f>
        <v>0</v>
      </c>
      <c r="H55" s="63">
        <f>IF(ลับ!H$3=0,0,IF(เวลาเรียน!M55="/",ลับ!H$3,0))</f>
        <v>0</v>
      </c>
      <c r="I55" s="63">
        <f>IF(ลับ!I$3=0,0,IF(เวลาเรียน!N55="/",ลับ!I$3,0))</f>
        <v>0</v>
      </c>
      <c r="J55" s="63">
        <f>IF(ลับ!J$3=0,0,IF(เวลาเรียน!O55="/",ลับ!J$3,0))</f>
        <v>0</v>
      </c>
      <c r="K55" s="63">
        <f>IF(ลับ!K$3=0,0,IF(เวลาเรียน!P55="/",ลับ!K$3,0))</f>
        <v>0</v>
      </c>
      <c r="L55" s="63">
        <f>IF(ลับ!L$3=0,0,IF(เวลาเรียน!Q55="/",ลับ!L$3,0))</f>
        <v>0</v>
      </c>
      <c r="M55" s="63">
        <f>IF(ลับ!M$3=0,0,IF(เวลาเรียน!R55="/",ลับ!M$3,0))</f>
        <v>0</v>
      </c>
      <c r="N55" s="63">
        <f>IF(ลับ!N$3=0,0,IF(เวลาเรียน!S55="/",ลับ!N$3,0))</f>
        <v>0</v>
      </c>
      <c r="O55" s="63">
        <f>IF(ลับ!O$3=0,0,IF(เวลาเรียน!T55="/",ลับ!O$3,0))</f>
        <v>0</v>
      </c>
      <c r="P55" s="63">
        <f>IF(ลับ!P$3=0,0,IF(เวลาเรียน!U55="/",ลับ!P$3,0))</f>
        <v>0</v>
      </c>
      <c r="Q55" s="63">
        <f>IF(ลับ!Q$3=0,0,IF(เวลาเรียน!V55="/",ลับ!Q$3,0))</f>
        <v>0</v>
      </c>
      <c r="R55" s="63">
        <f>IF(ลับ!R$3=0,0,IF(เวลาเรียน!W55="/",ลับ!R$3,0))</f>
        <v>0</v>
      </c>
      <c r="S55" s="63">
        <f>IF(ลับ!S$3=0,0,IF(เวลาเรียน!X55="/",ลับ!S$3,0))</f>
        <v>0</v>
      </c>
      <c r="T55" s="63">
        <f>IF(ลับ!T$3=0,0,IF(เวลาเรียน!Y55="/",ลับ!T$3,0))</f>
        <v>0</v>
      </c>
      <c r="U55" s="63">
        <f>IF(ลับ!U$3=0,0,IF(เวลาเรียน!Z55="/",ลับ!U$3,0))</f>
        <v>0</v>
      </c>
      <c r="V55" s="63">
        <f>IF(ลับ!V$3=0,0,IF(เวลาเรียน!AA55="/",ลับ!V$3,0))</f>
        <v>0</v>
      </c>
      <c r="W55" s="63">
        <f>IF(ลับ!W$3=0,0,IF(เวลาเรียน!AB55="/",ลับ!W$3,0))</f>
        <v>0</v>
      </c>
      <c r="X55" s="63">
        <f>IF(ลับ!X$3=0,0,IF(เวลาเรียน!AC55="/",ลับ!X$3,0))</f>
        <v>0</v>
      </c>
      <c r="Y55" s="63">
        <f>IF(ลับ!Y$3=0,0,IF(เวลาเรียน!AD55="/",ลับ!Y$3,0))</f>
        <v>0</v>
      </c>
      <c r="Z55" s="724">
        <f>IF(ลับ!Z$3=0,0,IF(เวลาเรียน!AE55="/",ลับ!Z$3,0))</f>
        <v>0</v>
      </c>
      <c r="AA55" s="63">
        <f>IF(ลับ!AA$3=0,0,IF(เวลาเรียน!AH55="/",ลับ!AA$3,0))</f>
        <v>0</v>
      </c>
      <c r="AB55" s="63">
        <f>IF(ลับ!AB$3=0,0,IF(เวลาเรียน!AI55="/",ลับ!AB$3,0))</f>
        <v>0</v>
      </c>
      <c r="AC55" s="63">
        <f>IF(ลับ!AC$3=0,0,IF(เวลาเรียน!AJ55="/",ลับ!AC$3,0))</f>
        <v>0</v>
      </c>
      <c r="AD55" s="63">
        <f>IF(ลับ!AD$3=0,0,IF(เวลาเรียน!AK55="/",ลับ!AD$3,0))</f>
        <v>0</v>
      </c>
      <c r="AE55" s="63">
        <f>IF(ลับ!AE$3=0,0,IF(เวลาเรียน!AL55="/",ลับ!AE$3,0))</f>
        <v>0</v>
      </c>
      <c r="AF55" s="63">
        <f>IF(ลับ!AF$3=0,0,IF(เวลาเรียน!AM55="/",ลับ!AF$3,0))</f>
        <v>0</v>
      </c>
      <c r="AG55" s="63">
        <f>IF(ลับ!AG$3=0,0,IF(เวลาเรียน!AN55="/",ลับ!AG$3,0))</f>
        <v>0</v>
      </c>
      <c r="AH55" s="63">
        <f>IF(ลับ!AH$3=0,0,IF(เวลาเรียน!AO55="/",ลับ!AH$3,0))</f>
        <v>0</v>
      </c>
      <c r="AI55" s="63">
        <f>IF(ลับ!AI$3=0,0,IF(เวลาเรียน!AP55="/",ลับ!AI$3,0))</f>
        <v>0</v>
      </c>
      <c r="AJ55" s="63">
        <f>IF(ลับ!AJ$3=0,0,IF(เวลาเรียน!AQ55="/",ลับ!AJ$3,0))</f>
        <v>0</v>
      </c>
      <c r="AK55" s="63">
        <f>IF(ลับ!AK$3=0,0,IF(เวลาเรียน!AR55="/",ลับ!AK$3,0))</f>
        <v>0</v>
      </c>
      <c r="AL55" s="63">
        <f>IF(ลับ!AL$3=0,0,IF(เวลาเรียน!AS55="/",ลับ!AL$3,0))</f>
        <v>0</v>
      </c>
      <c r="AM55" s="63">
        <f>IF(ลับ!AM$3=0,0,IF(เวลาเรียน!AT55="/",ลับ!AM$3,0))</f>
        <v>0</v>
      </c>
      <c r="AN55" s="63">
        <f>IF(ลับ!AN$3=0,0,IF(เวลาเรียน!AU55="/",ลับ!AN$3,0))</f>
        <v>0</v>
      </c>
      <c r="AO55" s="63">
        <f>IF(ลับ!AO$3=0,0,IF(เวลาเรียน!AV55="/",ลับ!AO$3,0))</f>
        <v>0</v>
      </c>
      <c r="AP55" s="63">
        <f>IF(ลับ!AP$3=0,0,IF(เวลาเรียน!AW55="/",ลับ!AP$3,0))</f>
        <v>0</v>
      </c>
      <c r="AQ55" s="63">
        <f>IF(ลับ!AQ$3=0,0,IF(เวลาเรียน!AX55="/",ลับ!AQ$3,0))</f>
        <v>0</v>
      </c>
      <c r="AR55" s="63">
        <f>IF(ลับ!AR$3=0,0,IF(เวลาเรียน!AY55="/",ลับ!AR$3,0))</f>
        <v>0</v>
      </c>
      <c r="AS55" s="63">
        <f>IF(ลับ!AS$3=0,0,IF(เวลาเรียน!AZ55="/",ลับ!AS$3,0))</f>
        <v>0</v>
      </c>
      <c r="AT55" s="63">
        <f>IF(ลับ!AT$3=0,0,IF(เวลาเรียน!BA55="/",ลับ!AT$3,0))</f>
        <v>0</v>
      </c>
      <c r="AU55" s="63">
        <f>IF(ลับ!AU$3=0,0,IF(เวลาเรียน!BB55="/",ลับ!AU$3,0))</f>
        <v>0</v>
      </c>
      <c r="AV55" s="63">
        <f>IF(ลับ!AV$3=0,0,IF(เวลาเรียน!BC55="/",ลับ!AV$3,0))</f>
        <v>0</v>
      </c>
      <c r="AW55" s="63">
        <f>IF(ลับ!AW$3=0,0,IF(เวลาเรียน!BD55="/",ลับ!AW$3,0))</f>
        <v>0</v>
      </c>
      <c r="AX55" s="63">
        <f>IF(ลับ!AX$3=0,0,IF(เวลาเรียน!BE55="/",ลับ!AX$3,0))</f>
        <v>0</v>
      </c>
      <c r="AY55" s="63">
        <f>IF(ลับ!AY$3=0,0,IF(เวลาเรียน!BF55="/",ลับ!AY$3,0))</f>
        <v>0</v>
      </c>
      <c r="AZ55" s="63">
        <f>IF(ลับ!AZ$3=0,0,IF(เวลาเรียน!BG55="/",ลับ!AZ$3,0))</f>
        <v>0</v>
      </c>
      <c r="BA55" s="63">
        <f>IF(ลับ!BA$3=0,0,IF(เวลาเรียน!BH55="/",ลับ!BA$3,0))</f>
        <v>0</v>
      </c>
      <c r="BB55" s="63">
        <f>IF(ลับ!BB$3=0,0,IF(เวลาเรียน!BI55="/",ลับ!BB$3,0))</f>
        <v>0</v>
      </c>
      <c r="BC55" s="63">
        <f>IF(ลับ!BC$3=0,0,IF(เวลาเรียน!BJ55="/",ลับ!BC$3,0))</f>
        <v>0</v>
      </c>
      <c r="BD55" s="63">
        <f>IF(ลับ!BD$3=0,0,IF(เวลาเรียน!BK55="/",ลับ!BD$3,0))</f>
        <v>0</v>
      </c>
      <c r="BE55" s="63">
        <f>IF(ลับ!BE$3=0,0,IF(เวลาเรียน!BL55="/",ลับ!BE$3,0))</f>
        <v>0</v>
      </c>
      <c r="BF55" s="63">
        <f>IF(ลับ!BF$3=0,0,IF(เวลาเรียน!BM55="/",ลับ!BF$3,0))</f>
        <v>0</v>
      </c>
      <c r="BG55" s="63">
        <f>IF(ลับ!BG$3=0,0,IF(เวลาเรียน!BN55="/",ลับ!BG$3,0))</f>
        <v>0</v>
      </c>
      <c r="BH55" s="63">
        <f>IF(ลับ!BH$3=0,0,IF(เวลาเรียน!BO55="/",ลับ!BH$3,0))</f>
        <v>0</v>
      </c>
      <c r="BI55" s="63">
        <f>IF(ลับ!BI$3=0,0,IF(เวลาเรียน!BP55="/",ลับ!BI$3,0))</f>
        <v>0</v>
      </c>
      <c r="BJ55" s="63">
        <f>IF(ลับ!BJ$3=0,0,IF(เวลาเรียน!BQ55="/",ลับ!BJ$3,0))</f>
        <v>0</v>
      </c>
      <c r="BK55" s="63">
        <f>IF(ลับ!BK$3=0,0,IF(เวลาเรียน!BR55="/",ลับ!BK$3,0))</f>
        <v>0</v>
      </c>
      <c r="BL55" s="63">
        <f>IF(ลับ!BL$3=0,0,IF(เวลาเรียน!BS55="/",ลับ!BL$3,0))</f>
        <v>0</v>
      </c>
      <c r="BM55" s="63">
        <f>IF(ลับ!BM$3=0,0,IF(เวลาเรียน!BT55="/",ลับ!BM$3,0))</f>
        <v>0</v>
      </c>
      <c r="BN55" s="63">
        <f>IF(ลับ!BN$3=0,0,IF(เวลาเรียน!BU55="/",ลับ!BN$3,0))</f>
        <v>0</v>
      </c>
      <c r="BO55" s="63">
        <f>IF(ลับ!BO$3=0,0,IF(เวลาเรียน!BV55="/",ลับ!BO$3,0))</f>
        <v>0</v>
      </c>
      <c r="BP55" s="63">
        <f>IF(ลับ!BP$3=0,0,IF(เวลาเรียน!BW55="/",ลับ!BP$3,0))</f>
        <v>0</v>
      </c>
      <c r="BQ55" s="63">
        <f>IF(ลับ!BQ$3=0,0,IF(เวลาเรียน!BX55="/",ลับ!BQ$3,0))</f>
        <v>0</v>
      </c>
      <c r="BR55" s="63">
        <f>IF(ลับ!BR$3=0,0,IF(เวลาเรียน!BY55="/",ลับ!BR$3,0))</f>
        <v>0</v>
      </c>
      <c r="BS55" s="724">
        <f>IF(ลับ!BS$3=0,0,IF(เวลาเรียน!BZ55="/",ลับ!BS$3,0))</f>
        <v>0</v>
      </c>
      <c r="BT55" s="63">
        <f>IF(ลับ!BT$3=0,0,IF(เวลาเรียน!CB55="/",ลับ!BT$3,0))</f>
        <v>0</v>
      </c>
      <c r="BU55" s="63">
        <f>IF(ลับ!BU$3=0,0,IF(เวลาเรียน!CC55="/",ลับ!BU$3,0))</f>
        <v>0</v>
      </c>
      <c r="BV55" s="63">
        <f>IF(ลับ!BV$3=0,0,IF(เวลาเรียน!CD55="/",ลับ!BV$3,0))</f>
        <v>0</v>
      </c>
      <c r="BW55" s="63">
        <f>IF(ลับ!BW$3=0,0,IF(เวลาเรียน!CE55="/",ลับ!BW$3,0))</f>
        <v>0</v>
      </c>
      <c r="BX55" s="63">
        <f>IF(ลับ!BX$3=0,0,IF(เวลาเรียน!CF55="/",ลับ!BX$3,0))</f>
        <v>0</v>
      </c>
      <c r="BY55" s="63">
        <f>IF(ลับ!BY$3=0,0,IF(เวลาเรียน!CG55="/",ลับ!BY$3,0))</f>
        <v>0</v>
      </c>
      <c r="BZ55" s="63">
        <f>IF(ลับ!BZ$3=0,0,IF(เวลาเรียน!CH55="/",ลับ!BZ$3,0))</f>
        <v>0</v>
      </c>
      <c r="CA55" s="63">
        <f>IF(ลับ!CA$3=0,0,IF(เวลาเรียน!CI55="/",ลับ!CA$3,0))</f>
        <v>0</v>
      </c>
      <c r="CB55" s="63">
        <f>IF(ลับ!CB$3=0,0,IF(เวลาเรียน!CJ55="/",ลับ!CB$3,0))</f>
        <v>0</v>
      </c>
      <c r="CC55" s="63">
        <f>IF(ลับ!CC$3=0,0,IF(เวลาเรียน!CK55="/",ลับ!CC$3,0))</f>
        <v>0</v>
      </c>
      <c r="CD55" s="63">
        <f>IF(ลับ!CD$3=0,0,IF(เวลาเรียน!CL55="/",ลับ!CD$3,0))</f>
        <v>0</v>
      </c>
      <c r="CE55" s="63">
        <f>IF(ลับ!CE$3=0,0,IF(เวลาเรียน!CM55="/",ลับ!CE$3,0))</f>
        <v>0</v>
      </c>
      <c r="CF55" s="63">
        <f>IF(ลับ!CF$3=0,0,IF(เวลาเรียน!CN55="/",ลับ!CF$3,0))</f>
        <v>0</v>
      </c>
      <c r="CG55" s="63">
        <f>IF(ลับ!CG$3=0,0,IF(เวลาเรียน!CO55="/",ลับ!CG$3,0))</f>
        <v>0</v>
      </c>
      <c r="CH55" s="63">
        <f>IF(ลับ!CH$3=0,0,IF(เวลาเรียน!CP55="/",ลับ!CH$3,0))</f>
        <v>0</v>
      </c>
      <c r="CI55" s="63">
        <f>IF(ลับ!CI$3=0,0,IF(เวลาเรียน!CQ55="/",ลับ!CI$3,0))</f>
        <v>0</v>
      </c>
      <c r="CJ55" s="63">
        <f>IF(ลับ!CJ$3=0,0,IF(เวลาเรียน!CR55="/",ลับ!CJ$3,0))</f>
        <v>0</v>
      </c>
      <c r="CK55" s="63">
        <f>IF(ลับ!CK$3=0,0,IF(เวลาเรียน!CS55="/",ลับ!CK$3,0))</f>
        <v>0</v>
      </c>
      <c r="CL55" s="63">
        <f>IF(ลับ!CL$3=0,0,IF(เวลาเรียน!CT55="/",ลับ!CL$3,0))</f>
        <v>0</v>
      </c>
      <c r="CM55" s="63">
        <f>IF(ลับ!CM$3=0,0,IF(เวลาเรียน!CU55="/",ลับ!CM$3,0))</f>
        <v>0</v>
      </c>
      <c r="CN55" s="63">
        <f>IF(ลับ!CN$3=0,0,IF(เวลาเรียน!CV55="/",ลับ!CN$3,0))</f>
        <v>0</v>
      </c>
      <c r="CO55" s="63">
        <f>IF(ลับ!CO$3=0,0,IF(เวลาเรียน!CW55="/",ลับ!CO$3,0))</f>
        <v>0</v>
      </c>
      <c r="CP55" s="63">
        <f>IF(ลับ!CP$3=0,0,IF(เวลาเรียน!CX55="/",ลับ!CP$3,0))</f>
        <v>0</v>
      </c>
      <c r="CQ55" s="63">
        <f>IF(ลับ!CQ$3=0,0,IF(เวลาเรียน!CY55="/",ลับ!CQ$3,0))</f>
        <v>0</v>
      </c>
      <c r="CR55" s="63">
        <f>IF(ลับ!CR$3=0,0,IF(เวลาเรียน!CZ55="/",ลับ!CR$3,0))</f>
        <v>0</v>
      </c>
      <c r="CS55" s="63">
        <f>IF(ลับ!CS$3=0,0,IF(เวลาเรียน!DA55="/",ลับ!CS$3,0))</f>
        <v>0</v>
      </c>
      <c r="CT55" s="63">
        <f>IF(ลับ!CT$3=0,0,IF(เวลาเรียน!DB55="/",ลับ!CT$3,0))</f>
        <v>0</v>
      </c>
      <c r="CU55" s="63">
        <f>IF(ลับ!CU$3=0,0,IF(เวลาเรียน!DC55="/",ลับ!CU$3,0))</f>
        <v>0</v>
      </c>
      <c r="CV55" s="63">
        <f>IF(ลับ!CV$3=0,0,IF(เวลาเรียน!DD55="/",ลับ!CV$3,0))</f>
        <v>0</v>
      </c>
      <c r="CW55" s="64">
        <f>IF(ลับ!CW$3=0,0,IF(เวลาเรียน!DE55="/",ลับ!CW$3,0))</f>
        <v>0</v>
      </c>
      <c r="CX55" s="84">
        <f t="shared" si="11"/>
        <v>0</v>
      </c>
      <c r="CZ55" s="15">
        <v>50</v>
      </c>
      <c r="DA55" s="15">
        <f>IF(ตัวชี้วัด!C55="ร",ตัวชี้วัด!C55,IF(ตัวชี้วัด!F55="ร",ตัวชี้วัด!F55,IF(ตัวชี้วัด!I55="ร",ตัวชี้วัด!I55,IF(ตัวชี้วัด!L55="ร",ตัวชี้วัด!L55,IF(ตัวชี้วัด!O55="ร",ตัวชี้วัด!O55,IF(ตัวชี้วัด!S55="ร",ตัวชี้วัด!S55,IF(ตัวชี้วัด!V55="ร",ตัวชี้วัด!V55,SUM(ตัวชี้วัด!C55,ตัวชี้วัด!F55,ตัวชี้วัด!I55,ตัวชี้วัด!L55,ตัวชี้วัด!O55,ตัวชี้วัด!S55,ตัวชี้วัด!V55))))))))</f>
        <v>0</v>
      </c>
      <c r="DB55" s="15">
        <f>IF(ตัวชี้วัด!Y55="ร",ตัวชี้วัด!Y55,IF(ตัวชี้วัด!AB55="ร",ตัวชี้วัด!AB55,IF(ตัวชี้วัด!AE55="ร",ตัวชี้วัด!AE55,IF(ตัวชี้วัด!AK55="ร",ตัวชี้วัด!AK55,IF(ตัวชี้วัด!AN55="ร",ตัวชี้วัด!AN55,IF(ตัวชี้วัด!AQ55="ร",ตัวชี้วัด!AQ55,IF(ตัวชี้วัด!AT55="ร",ตัวชี้วัด!AT55,SUM(ตัวชี้วัด!Y55,ตัวชี้วัด!AB55,ตัวชี้วัด!AE55,ตัวชี้วัด!AK55,ตัวชี้วัด!AN55,ตัวชี้วัด!AQ55,ตัวชี้วัด!AT55))))))))</f>
        <v>0</v>
      </c>
      <c r="DC55" s="15">
        <f>IF(ตัวชี้วัด!AW55="ร",ตัวชี้วัด!AW55,IF(ตัวชี้วัด!BA55="ร",ตัวชี้วัด!BA55,IF(ตัวชี้วัด!BD55="ร",ตัวชี้วัด!BD55,IF(ตัวชี้วัด!BG55="ร",ตัวชี้วัด!BG55,IF(ตัวชี้วัด!BJ55="ร",ตัวชี้วัด!BJ55,IF(ตัวชี้วัด!BM55="ร",ตัวชี้วัด!BM55,IF(ตัวชี้วัด!BS55="ร",ตัวชี้วัด!BS55,SUM(ตัวชี้วัด!AW55,ตัวชี้วัด!BA55,ตัวชี้วัด!BD55,ตัวชี้วัด!BG55,ตัวชี้วัด!BJ55,ตัวชี้วัด!BM55,ตัวชี้วัด!BS55))))))))</f>
        <v>0</v>
      </c>
      <c r="DD55" s="15">
        <f>IF(ตัวชี้วัด!BV55="ร",ตัวชี้วัด!BV55,IF(ตัวชี้วัด!BY55="ร",ตัวชี้วัด!BY55,IF(ตัวชี้วัด!CB55="ร",ตัวชี้วัด!CB55,IF(ตัวชี้วัด!CE55="ร",ตัวชี้วัด!CE55,IF(ตัวชี้วัด!CI55="ร",ตัวชี้วัด!CI55,IF(ตัวชี้วัด!CL55="ร",ตัวชี้วัด!CL55,IF(ตัวชี้วัด!CO55="ร",ตัวชี้วัด!CO55,SUM(ตัวชี้วัด!BV55,ตัวชี้วัด!BY55,ตัวชี้วัด!CB55,ตัวชี้วัด!CE55,ตัวชี้วัด!CI55,ตัวชี้วัด!CL55,ตัวชี้วัด!CO55))))))))</f>
        <v>0</v>
      </c>
      <c r="DE55" s="15">
        <f>IF(ตัวชี้วัด!CR55="ร",ตัวชี้วัด!CR55,IF(ตัวชี้วัด!CU55="ร",ตัวชี้วัด!CU55,IF(ตัวชี้วัด!DA55="ร",ตัวชี้วัด!DA55,IF(ตัวชี้วัด!DD55="ร",ตัวชี้วัด!DD55,IF(ตัวชี้วัด!DG55="ร",ตัวชี้วัด!DG55,IF(ตัวชี้วัด!DJ55="ร",ตัวชี้วัด!DJ55,IF(ตัวชี้วัด!DM55="ร",ตัวชี้วัด!DM55,SUM(ตัวชี้วัด!CR55,ตัวชี้วัด!CU55,ตัวชี้วัด!DA55,ตัวชี้วัด!DD55,ตัวชี้วัด!DG55,ตัวชี้วัด!DJ55,ตัวชี้วัด!DM55))))))))</f>
        <v>0</v>
      </c>
      <c r="DF55" s="15">
        <f>IF(ตัวชี้วัด!DQ55="ร",ตัวชี้วัด!DQ55,IF(ตัวชี้วัด!DT55="ร",ตัวชี้วัด!DT55,IF(ตัวชี้วัด!DW55="ร",ตัวชี้วัด!DW55,IF(ตัวชี้วัด!DZ55="ร",ตัวชี้วัด!DZ55,SUM(ตัวชี้วัด!DQ55,ตัวชี้วัด!DT55,ตัวชี้วัด!DW55,ตัวชี้วัด!DZ55)))))</f>
        <v>0</v>
      </c>
      <c r="DG55" s="83">
        <f t="shared" si="12"/>
        <v>0</v>
      </c>
      <c r="DH55" s="50"/>
      <c r="DI55" s="15">
        <f>IF(ตัวชี้วัด!D55="/",1,0)</f>
        <v>0</v>
      </c>
      <c r="DJ55" s="15">
        <f>IF(ตัวชี้วัด!G55="/",1,0)</f>
        <v>0</v>
      </c>
      <c r="DK55" s="15">
        <f>IF(ตัวชี้วัด!J55="/",1,0)</f>
        <v>0</v>
      </c>
      <c r="DL55" s="15">
        <f>IF(ตัวชี้วัด!M55="/",1,0)</f>
        <v>0</v>
      </c>
      <c r="DM55" s="15">
        <f>IF(ตัวชี้วัด!P55="/",1,0)</f>
        <v>0</v>
      </c>
      <c r="DN55" s="15">
        <f>IF(ตัวชี้วัด!T55="/",1,0)</f>
        <v>0</v>
      </c>
      <c r="DO55" s="15">
        <f>IF(ตัวชี้วัด!W55="/",1,0)</f>
        <v>0</v>
      </c>
      <c r="DP55" s="15">
        <f>IF(ตัวชี้วัด!Z55="/",1,0)</f>
        <v>0</v>
      </c>
      <c r="DQ55" s="15">
        <f>IF(ตัวชี้วัด!AC55="/",1,0)</f>
        <v>0</v>
      </c>
      <c r="DR55" s="15">
        <f>IF(ตัวชี้วัด!AF55="/",1,0)</f>
        <v>0</v>
      </c>
      <c r="DS55" s="15">
        <f>IF(ตัวชี้วัด!AL55="/",1,0)</f>
        <v>0</v>
      </c>
      <c r="DT55" s="15">
        <f>IF(ตัวชี้วัด!AO55="/",1,0)</f>
        <v>0</v>
      </c>
      <c r="DU55" s="15">
        <f>IF(ตัวชี้วัด!AR55="/",1,0)</f>
        <v>0</v>
      </c>
      <c r="DV55" s="15">
        <f>IF(ตัวชี้วัด!AU55="/",1,0)</f>
        <v>0</v>
      </c>
      <c r="DW55" s="15">
        <f>IF(ตัวชี้วัด!AX55="/",1,0)</f>
        <v>0</v>
      </c>
      <c r="DX55" s="15">
        <f>IF(ตัวชี้วัด!BB55="/",1,0)</f>
        <v>0</v>
      </c>
      <c r="DY55" s="15">
        <f>IF(ตัวชี้วัด!BE55="/",1,0)</f>
        <v>0</v>
      </c>
      <c r="DZ55" s="15">
        <f>IF(ตัวชี้วัด!BH55="/",1,0)</f>
        <v>0</v>
      </c>
      <c r="EA55" s="15">
        <f>IF(ตัวชี้วัด!BK55="/",1,0)</f>
        <v>0</v>
      </c>
      <c r="EB55" s="15">
        <f>IF(ตัวชี้วัด!BN55="/",1,0)</f>
        <v>0</v>
      </c>
      <c r="EC55" s="15">
        <f>IF(ตัวชี้วัด!BT55="/",1,0)</f>
        <v>0</v>
      </c>
      <c r="ED55" s="15">
        <f>IF(ตัวชี้วัด!BW55="/",1,0)</f>
        <v>0</v>
      </c>
      <c r="EE55" s="15">
        <f>IF(ตัวชี้วัด!BZ55="/",1,0)</f>
        <v>0</v>
      </c>
      <c r="EF55" s="15">
        <f>IF(ตัวชี้วัด!CC55="/",1,0)</f>
        <v>0</v>
      </c>
      <c r="EG55" s="15">
        <f>IF(ตัวชี้วัด!CF55="/",1,0)</f>
        <v>0</v>
      </c>
      <c r="EH55" s="15">
        <f>IF(ตัวชี้วัด!CJ55="/",1,0)</f>
        <v>0</v>
      </c>
      <c r="EI55" s="15">
        <f>IF(ตัวชี้วัด!CM55="/",1,0)</f>
        <v>0</v>
      </c>
      <c r="EJ55" s="15">
        <f>IF(ตัวชี้วัด!CP55="/",1,0)</f>
        <v>0</v>
      </c>
      <c r="EK55" s="15">
        <f>IF(ตัวชี้วัด!CS55="/",1,0)</f>
        <v>0</v>
      </c>
      <c r="EL55" s="15">
        <f>IF(ตัวชี้วัด!CV55="/",1,0)</f>
        <v>0</v>
      </c>
      <c r="EM55" s="15">
        <f>IF(ตัวชี้วัด!DB55="/",1,0)</f>
        <v>0</v>
      </c>
      <c r="EN55" s="15">
        <f>IF(ตัวชี้วัด!DE55="/",1,0)</f>
        <v>0</v>
      </c>
      <c r="EO55" s="15">
        <f>IF(ตัวชี้วัด!DH55="/",1,0)</f>
        <v>0</v>
      </c>
      <c r="EP55" s="15">
        <f>IF(ตัวชี้วัด!DK55="/",1,0)</f>
        <v>0</v>
      </c>
      <c r="EQ55" s="15">
        <f>IF(ตัวชี้วัด!DN55="/",1,0)</f>
        <v>0</v>
      </c>
      <c r="ER55" s="15">
        <f>IF(ตัวชี้วัด!DR55="/",1,0)</f>
        <v>0</v>
      </c>
      <c r="ES55" s="15">
        <f>IF(ตัวชี้วัด!DU55="/",1,0)</f>
        <v>0</v>
      </c>
      <c r="ET55" s="15">
        <f>IF(ตัวชี้วัด!DX55="/",1,0)</f>
        <v>0</v>
      </c>
      <c r="EU55" s="15">
        <f>IF(ตัวชี้วัด!EA55="/",1,0)</f>
        <v>0</v>
      </c>
      <c r="EV55" s="83">
        <f t="shared" si="14"/>
        <v>0</v>
      </c>
      <c r="EX55" s="15">
        <v>50</v>
      </c>
      <c r="EY55" s="15">
        <f>IF(คุณลักษณะ!B55&gt;1,2,IF(คุณลักษณะ!B55=1,1,0))</f>
        <v>0</v>
      </c>
      <c r="EZ55" s="15">
        <f>IF(คุณลักษณะ!C55&gt;1,2,IF(คุณลักษณะ!C55=1,1,0))</f>
        <v>0</v>
      </c>
      <c r="FA55" s="15">
        <f>IF(คุณลักษณะ!D55&gt;1,2,IF(คุณลักษณะ!D55=1,1,0))</f>
        <v>0</v>
      </c>
      <c r="FB55" s="15">
        <f>IF(คุณลักษณะ!E55&gt;1,2,IF(คุณลักษณะ!E55=1,1,0))</f>
        <v>0</v>
      </c>
      <c r="FC55" s="83">
        <f t="shared" si="15"/>
        <v>0</v>
      </c>
      <c r="FD55" s="15">
        <f>IF(คุณลักษณะ!G55&gt;1,2,IF(คุณลักษณะ!G55=1,1,0))</f>
        <v>0</v>
      </c>
      <c r="FE55" s="15">
        <f>IF(คุณลักษณะ!H55&gt;1,2,IF(คุณลักษณะ!H55=1,1,0))</f>
        <v>0</v>
      </c>
      <c r="FF55" s="83">
        <f t="shared" si="16"/>
        <v>0</v>
      </c>
      <c r="FG55" s="15">
        <f>IF(คุณลักษณะ!O55&gt;1,2,IF(คุณลักษณะ!O55=1,1,0))</f>
        <v>0</v>
      </c>
      <c r="FH55" s="15">
        <f>IF(คุณลักษณะ!P55&gt;1,2,IF(คุณลักษณะ!P55=1,1,0))</f>
        <v>0</v>
      </c>
      <c r="FI55" s="83">
        <f t="shared" si="17"/>
        <v>0</v>
      </c>
      <c r="FJ55" s="15">
        <f>IF(คุณลักษณะ!S55&gt;1,2,IF(คุณลักษณะ!S55=1,1,0))</f>
        <v>0</v>
      </c>
      <c r="FK55" s="15">
        <f>IF(คุณลักษณะ!T55&gt;1,2,IF(คุณลักษณะ!T55=1,1,0))</f>
        <v>0</v>
      </c>
      <c r="FL55" s="83">
        <f t="shared" si="18"/>
        <v>0</v>
      </c>
      <c r="FM55" s="15">
        <f>IF(คุณลักษณะ!V55&gt;1,2,IF(คุณลักษณะ!V55=1,1,0))</f>
        <v>0</v>
      </c>
      <c r="FN55" s="15">
        <f>IF(คุณลักษณะ!W55&gt;1,2,IF(คุณลักษณะ!W55=1,1,0))</f>
        <v>0</v>
      </c>
      <c r="FO55" s="83">
        <f t="shared" si="19"/>
        <v>0</v>
      </c>
      <c r="FP55" s="15">
        <f>IF(คุณลักษณะ!Y55&gt;1,2,IF(คุณลักษณะ!Y55=1,1,0))</f>
        <v>0</v>
      </c>
      <c r="FQ55" s="15">
        <f>IF(คุณลักษณะ!AC55&gt;1,2,IF(คุณลักษณะ!AC55=1,1,0))</f>
        <v>0</v>
      </c>
      <c r="FR55" s="15">
        <f>IF(คุณลักษณะ!AD55&gt;1,2,IF(คุณลักษณะ!AD55=1,1,0))</f>
        <v>0</v>
      </c>
      <c r="FS55" s="83">
        <f t="shared" si="20"/>
        <v>0</v>
      </c>
      <c r="FT55" s="15">
        <f>IF(คุณลักษณะ!AF55&gt;1,2,IF(คุณลักษณะ!AF55=1,1,0))</f>
        <v>0</v>
      </c>
      <c r="FU55" s="15">
        <f>IF(คุณลักษณะ!AG55&gt;1,2,IF(คุณลักษณะ!AG55=1,1,0))</f>
        <v>0</v>
      </c>
      <c r="FV55" s="83">
        <f t="shared" si="21"/>
        <v>0</v>
      </c>
      <c r="FW55" s="14"/>
      <c r="FX55" s="15">
        <f>IF(คุณลักษณะ!F55&gt;1,2,IF(คุณลักษณะ!F55=1,1,0))</f>
        <v>0</v>
      </c>
      <c r="FY55" s="15">
        <f>IF(คุณลักษณะ!I55&gt;1,2,IF(คุณลักษณะ!I55=1,1,0))</f>
        <v>0</v>
      </c>
      <c r="FZ55" s="15">
        <f>IF(คุณลักษณะ!N55&gt;1,2,IF(คุณลักษณะ!N55=1,1,0))</f>
        <v>0</v>
      </c>
      <c r="GA55" s="15">
        <f>IF(คุณลักษณะ!Q55&gt;1,2,IF(คุณลักษณะ!Q55=1,1,0))</f>
        <v>0</v>
      </c>
      <c r="GB55" s="15">
        <f>IF(คุณลักษณะ!U55&gt;1,2,IF(คุณลักษณะ!U55=1,1,0))</f>
        <v>0</v>
      </c>
      <c r="GC55" s="15">
        <f>IF(คุณลักษณะ!X55&gt;1,2,IF(คุณลักษณะ!X55=1,1,0))</f>
        <v>0</v>
      </c>
      <c r="GD55" s="15">
        <f>IF(คุณลักษณะ!AE55&gt;1,2,IF(คุณลักษณะ!AE55=1,1,0))</f>
        <v>0</v>
      </c>
      <c r="GE55" s="15">
        <f>IF(คุณลักษณะ!AH55&gt;1,2,IF(คุณลักษณะ!AH55=1,1,0))</f>
        <v>0</v>
      </c>
      <c r="GF55" s="87">
        <f t="shared" si="22"/>
        <v>0</v>
      </c>
      <c r="GG55" s="85">
        <f>IF(คุณลักษณะ!F55=0,0,IF(คุณลักษณะ!I55=0,0,IF(คุณลักษณะ!N55=0,0,IF(คุณลักษณะ!Q55=0,0,IF(คุณลักษณะ!U55=0,0,IF(คุณลักษณะ!X55=0,0,IF(คุณลักษณะ!AE55=0,0,IF(คุณลักษณะ!AH55=0,0,GF55))))))))</f>
        <v>0</v>
      </c>
      <c r="GI55" s="2">
        <v>50</v>
      </c>
      <c r="GJ55" s="89">
        <f>IF(เวลาเรียน!C55="",0,1)</f>
        <v>0</v>
      </c>
      <c r="GK55" s="446">
        <f>IF(ผลการเรียน!$BC54=$GK$5,1,0)</f>
        <v>0</v>
      </c>
      <c r="GL55" s="446">
        <f>IF(ผลการเรียน!$BC54=$GL$5,1,0)</f>
        <v>0</v>
      </c>
      <c r="GM55" s="446">
        <f>IF(ผลการเรียน!$BC54=$GM$5,1,0)</f>
        <v>0</v>
      </c>
      <c r="GN55" s="446">
        <f>IF(ผลการเรียน!$BC54=$GN$5,1,0)</f>
        <v>0</v>
      </c>
      <c r="GO55" s="446">
        <f>IF(ผลการเรียน!$BC54=$GO$5,1,0)</f>
        <v>0</v>
      </c>
      <c r="GP55" s="446">
        <f>IF(ผลการเรียน!$BC54=$GP$5,1,0)</f>
        <v>0</v>
      </c>
      <c r="GQ55" s="446">
        <f>IF(ผลการเรียน!$BC54=$GQ$5,1,0)</f>
        <v>0</v>
      </c>
      <c r="GR55" s="446">
        <f>IF(ผลการเรียน!$BC54=$GR$5,1,0)</f>
        <v>0</v>
      </c>
      <c r="GS55" s="446">
        <f>IF(ผลการเรียน!$BC54=$GS$5,1,0)</f>
        <v>0</v>
      </c>
      <c r="GT55" s="446">
        <f>IF(ผลการเรียน!$BC54=$GT$5,1,0)</f>
        <v>0</v>
      </c>
      <c r="GU55" s="446">
        <f ca="1">IF(ผลการเรียน!$BS54=ลับ!$GU$5,1,0)</f>
        <v>0</v>
      </c>
      <c r="GV55" s="446">
        <f ca="1">IF(ผลการเรียน!$BS54=ลับ!$GV$5,1,0)</f>
        <v>0</v>
      </c>
      <c r="GW55" s="446">
        <f ca="1">IF(ผลการเรียน!$BS54=ลับ!$GW$5,1,0)</f>
        <v>0</v>
      </c>
      <c r="GX55" s="446">
        <f ca="1">IF(ผลการเรียน!$BS54=ลับ!$GX$5,1,0)</f>
        <v>0</v>
      </c>
      <c r="GY55" s="446">
        <f ca="1">IF(ผลการเรียน!$BJ54=ลับ!$GY$5,1,0)</f>
        <v>0</v>
      </c>
      <c r="GZ55" s="446">
        <f ca="1">IF(ผลการเรียน!$BJ54=ลับ!$GZ$5,1,0)</f>
        <v>0</v>
      </c>
      <c r="HA55" s="446">
        <f ca="1">IF(ผลการเรียน!$BJ54=ลับ!$HA$5,1,0)</f>
        <v>0</v>
      </c>
      <c r="HB55" s="446">
        <f ca="1">IF(ผลการเรียน!$BJ54=ลับ!$HB$5,1,0)</f>
        <v>0</v>
      </c>
      <c r="HC55" s="89">
        <f>IF(สรุปคะแนน!$Q55=3,1,0)</f>
        <v>0</v>
      </c>
      <c r="HD55" s="89">
        <f>IF(สรุปคะแนน!$Q55=2,1,0)</f>
        <v>0</v>
      </c>
      <c r="HE55" s="89">
        <f>IF(สรุปคะแนน!$Q55=1,1,0)</f>
        <v>0</v>
      </c>
      <c r="HF55" s="89">
        <f>IF(สรุปคะแนน!$Q55=0,1,0)</f>
        <v>1</v>
      </c>
      <c r="HG55" s="50"/>
      <c r="HH55" s="50"/>
      <c r="HI55" s="50"/>
      <c r="HJ55" s="50"/>
      <c r="HK55" s="50"/>
      <c r="HL55" s="50"/>
      <c r="HM55" s="50"/>
      <c r="HN55" s="50"/>
    </row>
    <row r="56" spans="1:222" ht="21.75" thickBot="1">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I56" s="51" t="s">
        <v>130</v>
      </c>
      <c r="GJ56" s="97">
        <f>SUM(GJ6:GJ55)</f>
        <v>0</v>
      </c>
      <c r="GK56" s="90">
        <f>IF(เวลาเรียน!$C6=0," ",SUM(GK6:GK55))</f>
        <v>0</v>
      </c>
      <c r="GL56" s="91">
        <f>IF(เวลาเรียน!$C6=0," ",SUM(GL6:GL55))</f>
        <v>0</v>
      </c>
      <c r="GM56" s="91">
        <f>IF(เวลาเรียน!$C6=0," ",SUM(GM6:GM55))</f>
        <v>0</v>
      </c>
      <c r="GN56" s="91">
        <f>IF(เวลาเรียน!$C6=0," ",SUM(GN6:GN55))</f>
        <v>0</v>
      </c>
      <c r="GO56" s="91">
        <f>IF(เวลาเรียน!$C6=0," ",SUM(GO6:GO55))</f>
        <v>0</v>
      </c>
      <c r="GP56" s="91">
        <f>IF(เวลาเรียน!$C6=0," ",SUM(GP6:GP55))</f>
        <v>0</v>
      </c>
      <c r="GQ56" s="91">
        <f>IF(เวลาเรียน!$C6=0," ",SUM(GQ6:GQ55))</f>
        <v>0</v>
      </c>
      <c r="GR56" s="91">
        <f>IF(เวลาเรียน!$C6=0," ",SUM(GR6:GR55))</f>
        <v>1</v>
      </c>
      <c r="GS56" s="91">
        <f>IF(เวลาเรียน!$C6=0," ",SUM(GS6:GS55))</f>
        <v>0</v>
      </c>
      <c r="GT56" s="92">
        <f>IF(เวลาเรียน!$C6=0," ",SUM(GT6:GT55))</f>
        <v>0</v>
      </c>
      <c r="GU56" s="90" t="e">
        <f ca="1">IF(เวลาเรียน!$C6=0," ",SUM(GU6:GU55))</f>
        <v>#REF!</v>
      </c>
      <c r="GV56" s="91" t="e">
        <f ca="1">IF(เวลาเรียน!$C6=0," ",SUM(GV6:GV55))</f>
        <v>#REF!</v>
      </c>
      <c r="GW56" s="91" t="e">
        <f ca="1">IF(เวลาเรียน!$C6=0," ",SUM(GW6:GW55))</f>
        <v>#REF!</v>
      </c>
      <c r="GX56" s="92" t="e">
        <f ca="1">IF(เวลาเรียน!$C6=0," ",SUM(GX6:GX55))</f>
        <v>#REF!</v>
      </c>
      <c r="GY56" s="90" t="e">
        <f ca="1">IF(เวลาเรียน!$C6=0," ",SUM(GY6:GY55))</f>
        <v>#REF!</v>
      </c>
      <c r="GZ56" s="91" t="e">
        <f ca="1">IF(เวลาเรียน!$C6=0," ",SUM(GZ6:GZ55))</f>
        <v>#REF!</v>
      </c>
      <c r="HA56" s="91" t="e">
        <f ca="1">IF(เวลาเรียน!$C6=0," ",SUM(HA6:HA55))</f>
        <v>#REF!</v>
      </c>
      <c r="HB56" s="92" t="e">
        <f ca="1">IF(เวลาเรียน!$C6=0," ",SUM(HB6:HB55))</f>
        <v>#REF!</v>
      </c>
      <c r="HC56" s="90">
        <f>IF(เวลาเรียน!$C6=0," ",SUM(HC6:HC55))</f>
        <v>0</v>
      </c>
      <c r="HD56" s="91">
        <f>IF(เวลาเรียน!$C6=0," ",SUM(HD6:HD55))</f>
        <v>0</v>
      </c>
      <c r="HE56" s="91">
        <f>IF(เวลาเรียน!$C6=0," ",SUM(HE6:HE55))</f>
        <v>0</v>
      </c>
      <c r="HF56" s="92">
        <f>IF(เวลาเรียน!$C6=0," ",SUM(HF6:HF55))</f>
        <v>50</v>
      </c>
      <c r="HG56" s="50"/>
      <c r="HH56" s="50"/>
      <c r="HI56" s="50"/>
      <c r="HJ56" s="50"/>
      <c r="HK56" s="50"/>
      <c r="HL56" s="50"/>
      <c r="HM56" s="50"/>
      <c r="HN56" s="50"/>
    </row>
    <row r="57" spans="1:222" ht="21.75" thickBot="1">
      <c r="A57" s="727" t="s">
        <v>437</v>
      </c>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I57" s="58"/>
      <c r="GJ57" s="58"/>
      <c r="GK57" s="128">
        <f>GK5*GK56</f>
        <v>0</v>
      </c>
      <c r="GL57" s="88">
        <f>GL5*GL56</f>
        <v>0</v>
      </c>
      <c r="GM57" s="88">
        <f>GM5*GM56</f>
        <v>0</v>
      </c>
      <c r="GN57" s="88">
        <f>GN5*GN56</f>
        <v>0</v>
      </c>
      <c r="GO57" s="88">
        <f>GO5*GO56</f>
        <v>0</v>
      </c>
      <c r="GP57" s="88">
        <f>GP5*GP56</f>
        <v>0</v>
      </c>
      <c r="GQ57" s="88">
        <f>GQ5*GQ56</f>
        <v>0</v>
      </c>
      <c r="GR57" s="129">
        <f>GR5*GR56</f>
        <v>0</v>
      </c>
      <c r="GS57" s="58"/>
      <c r="GT57" s="58"/>
      <c r="GU57" s="58"/>
      <c r="GV57" s="58"/>
      <c r="GW57" s="58"/>
      <c r="GX57" s="58"/>
      <c r="GY57" s="58"/>
      <c r="GZ57" s="58"/>
      <c r="HA57" s="58"/>
      <c r="HB57" s="58"/>
      <c r="HC57" s="58"/>
      <c r="HD57" s="58"/>
      <c r="HE57" s="58"/>
      <c r="HF57" s="58"/>
      <c r="HG57" s="50"/>
      <c r="HH57" s="50"/>
      <c r="HI57" s="50"/>
      <c r="HJ57" s="50"/>
      <c r="HK57" s="50"/>
      <c r="HL57" s="50"/>
      <c r="HM57" s="50"/>
      <c r="HN57" s="50"/>
    </row>
    <row r="58" spans="1:222" ht="21">
      <c r="A58" s="28">
        <v>1</v>
      </c>
      <c r="B58" s="63">
        <f>IF(ลับ!B$3=0,0,IF(เวลาเรียน!G6="ป",ลับ!B$3,0))</f>
        <v>0</v>
      </c>
      <c r="C58" s="63">
        <f>IF(ลับ!C$3=0,0,IF(เวลาเรียน!H6="ป",ลับ!C$3,0))</f>
        <v>0</v>
      </c>
      <c r="D58" s="63">
        <f>IF(ลับ!D$3=0,0,IF(เวลาเรียน!I6="ป",ลับ!D$3,0))</f>
        <v>0</v>
      </c>
      <c r="E58" s="63">
        <f>IF(ลับ!E$3=0,0,IF(เวลาเรียน!J6="ป",ลับ!E$3,0))</f>
        <v>0</v>
      </c>
      <c r="F58" s="63">
        <f>IF(ลับ!F$3=0,0,IF(เวลาเรียน!K6="ป",ลับ!F$3,0))</f>
        <v>0</v>
      </c>
      <c r="G58" s="63">
        <f>IF(ลับ!G$3=0,0,IF(เวลาเรียน!L6="ป",ลับ!G$3,0))</f>
        <v>0</v>
      </c>
      <c r="H58" s="63">
        <f>IF(ลับ!H$3=0,0,IF(เวลาเรียน!M6="ป",ลับ!H$3,0))</f>
        <v>0</v>
      </c>
      <c r="I58" s="63">
        <f>IF(ลับ!I$3=0,0,IF(เวลาเรียน!N6="ป",ลับ!I$3,0))</f>
        <v>0</v>
      </c>
      <c r="J58" s="63">
        <f>IF(ลับ!J$3=0,0,IF(เวลาเรียน!O6="ป",ลับ!J$3,0))</f>
        <v>0</v>
      </c>
      <c r="K58" s="63">
        <f>IF(ลับ!K$3=0,0,IF(เวลาเรียน!P6="ป",ลับ!K$3,0))</f>
        <v>0</v>
      </c>
      <c r="L58" s="63">
        <f>IF(ลับ!L$3=0,0,IF(เวลาเรียน!Q6="ป",ลับ!L$3,0))</f>
        <v>0</v>
      </c>
      <c r="M58" s="63">
        <f>IF(ลับ!M$3=0,0,IF(เวลาเรียน!R6="ป",ลับ!M$3,0))</f>
        <v>0</v>
      </c>
      <c r="N58" s="63">
        <f>IF(ลับ!N$3=0,0,IF(เวลาเรียน!S6="ป",ลับ!N$3,0))</f>
        <v>0</v>
      </c>
      <c r="O58" s="63">
        <f>IF(ลับ!O$3=0,0,IF(เวลาเรียน!T6="ป",ลับ!O$3,0))</f>
        <v>0</v>
      </c>
      <c r="P58" s="63">
        <f>IF(ลับ!P$3=0,0,IF(เวลาเรียน!U6="ป",ลับ!P$3,0))</f>
        <v>0</v>
      </c>
      <c r="Q58" s="63">
        <f>IF(ลับ!Q$3=0,0,IF(เวลาเรียน!V6="ป",ลับ!Q$3,0))</f>
        <v>0</v>
      </c>
      <c r="R58" s="63">
        <f>IF(ลับ!R$3=0,0,IF(เวลาเรียน!W6="ป",ลับ!R$3,0))</f>
        <v>0</v>
      </c>
      <c r="S58" s="63">
        <f>IF(ลับ!S$3=0,0,IF(เวลาเรียน!X6="ป",ลับ!S$3,0))</f>
        <v>0</v>
      </c>
      <c r="T58" s="63">
        <f>IF(ลับ!T$3=0,0,IF(เวลาเรียน!Y6="ป",ลับ!T$3,0))</f>
        <v>0</v>
      </c>
      <c r="U58" s="63">
        <f>IF(ลับ!U$3=0,0,IF(เวลาเรียน!Z6="ป",ลับ!U$3,0))</f>
        <v>0</v>
      </c>
      <c r="V58" s="63">
        <f>IF(ลับ!V$3=0,0,IF(เวลาเรียน!AA6="ป",ลับ!V$3,0))</f>
        <v>0</v>
      </c>
      <c r="W58" s="63">
        <f>IF(ลับ!W$3=0,0,IF(เวลาเรียน!AB6="ป",ลับ!W$3,0))</f>
        <v>0</v>
      </c>
      <c r="X58" s="63">
        <f>IF(ลับ!X$3=0,0,IF(เวลาเรียน!AC6="ป",ลับ!X$3,0))</f>
        <v>0</v>
      </c>
      <c r="Y58" s="63">
        <f>IF(ลับ!Y$3=0,0,IF(เวลาเรียน!AD6="ป",ลับ!Y$3,0))</f>
        <v>0</v>
      </c>
      <c r="Z58" s="724">
        <f>IF(ลับ!Z$3=0,0,IF(เวลาเรียน!AE6="ป",ลับ!Z$3,0))</f>
        <v>0</v>
      </c>
      <c r="AA58" s="63">
        <f>IF(ลับ!B$3=0,0,IF(เวลาเรียน!AH6="ป",ลับ!B$3,0))</f>
        <v>0</v>
      </c>
      <c r="AB58" s="63">
        <f>IF(ลับ!C$3=0,0,IF(เวลาเรียน!AI6="ป",ลับ!C$3,0))</f>
        <v>0</v>
      </c>
      <c r="AC58" s="63">
        <f>IF(ลับ!D$3=0,0,IF(เวลาเรียน!AJ6="ป",ลับ!D$3,0))</f>
        <v>0</v>
      </c>
      <c r="AD58" s="63">
        <f>IF(ลับ!E$3=0,0,IF(เวลาเรียน!AK6="ป",ลับ!E$3,0))</f>
        <v>0</v>
      </c>
      <c r="AE58" s="63">
        <f>IF(ลับ!F$3=0,0,IF(เวลาเรียน!AL6="ป",ลับ!F$3,0))</f>
        <v>0</v>
      </c>
      <c r="AF58" s="63">
        <f>IF(ลับ!G$3=0,0,IF(เวลาเรียน!AM6="ป",ลับ!G$3,0))</f>
        <v>0</v>
      </c>
      <c r="AG58" s="63">
        <f>IF(ลับ!H$3=0,0,IF(เวลาเรียน!AN6="ป",ลับ!H$3,0))</f>
        <v>0</v>
      </c>
      <c r="AH58" s="63">
        <f>IF(ลับ!I$3=0,0,IF(เวลาเรียน!AO6="ป",ลับ!I$3,0))</f>
        <v>0</v>
      </c>
      <c r="AI58" s="63">
        <f>IF(ลับ!J$3=0,0,IF(เวลาเรียน!AP6="ป",ลับ!J$3,0))</f>
        <v>0</v>
      </c>
      <c r="AJ58" s="63">
        <f>IF(ลับ!K$3=0,0,IF(เวลาเรียน!AQ6="ป",ลับ!K$3,0))</f>
        <v>0</v>
      </c>
      <c r="AK58" s="63">
        <f>IF(ลับ!L$3=0,0,IF(เวลาเรียน!AR6="ป",ลับ!L$3,0))</f>
        <v>0</v>
      </c>
      <c r="AL58" s="63">
        <f>IF(ลับ!M$3=0,0,IF(เวลาเรียน!AS6="ป",ลับ!M$3,0))</f>
        <v>0</v>
      </c>
      <c r="AM58" s="63">
        <f>IF(ลับ!N$3=0,0,IF(เวลาเรียน!AT6="ป",ลับ!N$3,0))</f>
        <v>0</v>
      </c>
      <c r="AN58" s="63">
        <f>IF(ลับ!O$3=0,0,IF(เวลาเรียน!AU6="ป",ลับ!O$3,0))</f>
        <v>0</v>
      </c>
      <c r="AO58" s="63">
        <f>IF(ลับ!P$3=0,0,IF(เวลาเรียน!AV6="ป",ลับ!P$3,0))</f>
        <v>0</v>
      </c>
      <c r="AP58" s="63">
        <f>IF(ลับ!Q$3=0,0,IF(เวลาเรียน!AW6="ป",ลับ!Q$3,0))</f>
        <v>0</v>
      </c>
      <c r="AQ58" s="63">
        <f>IF(ลับ!R$3=0,0,IF(เวลาเรียน!AX6="ป",ลับ!R$3,0))</f>
        <v>0</v>
      </c>
      <c r="AR58" s="63">
        <f>IF(ลับ!S$3=0,0,IF(เวลาเรียน!AY6="ป",ลับ!S$3,0))</f>
        <v>0</v>
      </c>
      <c r="AS58" s="63">
        <f>IF(ลับ!T$3=0,0,IF(เวลาเรียน!AZ6="ป",ลับ!T$3,0))</f>
        <v>0</v>
      </c>
      <c r="AT58" s="63">
        <f>IF(ลับ!U$3=0,0,IF(เวลาเรียน!BA6="ป",ลับ!U$3,0))</f>
        <v>0</v>
      </c>
      <c r="AU58" s="63">
        <f>IF(ลับ!V$3=0,0,IF(เวลาเรียน!BB6="ป",ลับ!V$3,0))</f>
        <v>0</v>
      </c>
      <c r="AV58" s="63">
        <f>IF(ลับ!W$3=0,0,IF(เวลาเรียน!BC6="ป",ลับ!W$3,0))</f>
        <v>0</v>
      </c>
      <c r="AW58" s="63">
        <f>IF(ลับ!X$3=0,0,IF(เวลาเรียน!BD6="ป",ลับ!X$3,0))</f>
        <v>0</v>
      </c>
      <c r="AX58" s="63">
        <f>IF(ลับ!Y$3=0,0,IF(เวลาเรียน!BE6="ป",ลับ!Y$3,0))</f>
        <v>0</v>
      </c>
      <c r="AY58" s="63">
        <f>IF(ลับ!Z$3=0,0,IF(เวลาเรียน!BF6="ป",ลับ!Z$3,0))</f>
        <v>0</v>
      </c>
      <c r="AZ58" s="63">
        <f>IF(ลับ!AA$3=0,0,IF(เวลาเรียน!BG6="ป",ลับ!AA$3,0))</f>
        <v>0</v>
      </c>
      <c r="BA58" s="63">
        <f>IF(ลับ!AB$3=0,0,IF(เวลาเรียน!BH6="ป",ลับ!AB$3,0))</f>
        <v>0</v>
      </c>
      <c r="BB58" s="63">
        <f>IF(ลับ!AC$3=0,0,IF(เวลาเรียน!BI6="ป",ลับ!AC$3,0))</f>
        <v>0</v>
      </c>
      <c r="BC58" s="63">
        <f>IF(ลับ!AD$3=0,0,IF(เวลาเรียน!BJ6="ป",ลับ!AD$3,0))</f>
        <v>0</v>
      </c>
      <c r="BD58" s="63">
        <f>IF(ลับ!AE$3=0,0,IF(เวลาเรียน!BK6="ป",ลับ!AE$3,0))</f>
        <v>0</v>
      </c>
      <c r="BE58" s="63">
        <f>IF(ลับ!AF$3=0,0,IF(เวลาเรียน!BL6="ป",ลับ!AF$3,0))</f>
        <v>0</v>
      </c>
      <c r="BF58" s="63">
        <f>IF(ลับ!AG$3=0,0,IF(เวลาเรียน!BM6="ป",ลับ!AG$3,0))</f>
        <v>0</v>
      </c>
      <c r="BG58" s="63">
        <f>IF(ลับ!AH$3=0,0,IF(เวลาเรียน!BN6="ป",ลับ!AH$3,0))</f>
        <v>0</v>
      </c>
      <c r="BH58" s="63">
        <f>IF(ลับ!AI$3=0,0,IF(เวลาเรียน!BO6="ป",ลับ!AI$3,0))</f>
        <v>0</v>
      </c>
      <c r="BI58" s="63">
        <f>IF(ลับ!AJ$3=0,0,IF(เวลาเรียน!BP6="ป",ลับ!AJ$3,0))</f>
        <v>0</v>
      </c>
      <c r="BJ58" s="63">
        <f>IF(ลับ!AK$3=0,0,IF(เวลาเรียน!BQ6="ป",ลับ!AK$3,0))</f>
        <v>0</v>
      </c>
      <c r="BK58" s="63">
        <f>IF(ลับ!AL$3=0,0,IF(เวลาเรียน!BR6="ป",ลับ!AL$3,0))</f>
        <v>0</v>
      </c>
      <c r="BL58" s="63">
        <f>IF(ลับ!AM$3=0,0,IF(เวลาเรียน!BS6="ป",ลับ!AM$3,0))</f>
        <v>0</v>
      </c>
      <c r="BM58" s="63">
        <f>IF(ลับ!AN$3=0,0,IF(เวลาเรียน!BT6="ป",ลับ!AN$3,0))</f>
        <v>0</v>
      </c>
      <c r="BN58" s="63">
        <f>IF(ลับ!AO$3=0,0,IF(เวลาเรียน!BU6="ป",ลับ!AO$3,0))</f>
        <v>0</v>
      </c>
      <c r="BO58" s="63">
        <f>IF(ลับ!AP$3=0,0,IF(เวลาเรียน!BV6="ป",ลับ!AP$3,0))</f>
        <v>0</v>
      </c>
      <c r="BP58" s="63">
        <f>IF(ลับ!AQ$3=0,0,IF(เวลาเรียน!BW6="ป",ลับ!AQ$3,0))</f>
        <v>0</v>
      </c>
      <c r="BQ58" s="63">
        <f>IF(ลับ!AR$3=0,0,IF(เวลาเรียน!BX6="ป",ลับ!AR$3,0))</f>
        <v>0</v>
      </c>
      <c r="BR58" s="63">
        <f>IF(ลับ!AS$3=0,0,IF(เวลาเรียน!BY6="ป",ลับ!AS$3,0))</f>
        <v>0</v>
      </c>
      <c r="BS58" s="724">
        <f>IF(ลับ!AT$3=0,0,IF(เวลาเรียน!BZ6="ป",ลับ!AT$3,0))</f>
        <v>0</v>
      </c>
      <c r="BT58" s="63">
        <f>IF(ลับ!BT$3=0,0,IF(เวลาเรียน!CB6="ป",ลับ!BT$3,0))</f>
        <v>0</v>
      </c>
      <c r="BU58" s="63">
        <f>IF(ลับ!BU$3=0,0,IF(เวลาเรียน!CC6="ป",ลับ!BU$3,0))</f>
        <v>0</v>
      </c>
      <c r="BV58" s="63">
        <f>IF(ลับ!BV$3=0,0,IF(เวลาเรียน!CD6="ป",ลับ!BV$3,0))</f>
        <v>0</v>
      </c>
      <c r="BW58" s="63">
        <f>IF(ลับ!BW$3=0,0,IF(เวลาเรียน!CE6="ป",ลับ!BW$3,0))</f>
        <v>0</v>
      </c>
      <c r="BX58" s="63">
        <f>IF(ลับ!BX$3=0,0,IF(เวลาเรียน!CF6="ป",ลับ!BX$3,0))</f>
        <v>0</v>
      </c>
      <c r="BY58" s="63">
        <f>IF(ลับ!BY$3=0,0,IF(เวลาเรียน!CG6="ป",ลับ!BY$3,0))</f>
        <v>0</v>
      </c>
      <c r="BZ58" s="63">
        <f>IF(ลับ!BZ$3=0,0,IF(เวลาเรียน!CH6="ป",ลับ!BZ$3,0))</f>
        <v>0</v>
      </c>
      <c r="CA58" s="63">
        <f>IF(ลับ!CA$3=0,0,IF(เวลาเรียน!CI6="ป",ลับ!CA$3,0))</f>
        <v>0</v>
      </c>
      <c r="CB58" s="63">
        <f>IF(ลับ!CB$3=0,0,IF(เวลาเรียน!CJ6="ป",ลับ!CB$3,0))</f>
        <v>0</v>
      </c>
      <c r="CC58" s="63">
        <f>IF(ลับ!CC$3=0,0,IF(เวลาเรียน!CK6="ป",ลับ!CC$3,0))</f>
        <v>0</v>
      </c>
      <c r="CD58" s="63">
        <f>IF(ลับ!CD$3=0,0,IF(เวลาเรียน!CL6="ป",ลับ!CD$3,0))</f>
        <v>0</v>
      </c>
      <c r="CE58" s="63">
        <f>IF(ลับ!CE$3=0,0,IF(เวลาเรียน!CM6="ป",ลับ!CE$3,0))</f>
        <v>0</v>
      </c>
      <c r="CF58" s="63">
        <f>IF(ลับ!CF$3=0,0,IF(เวลาเรียน!CN6="ป",ลับ!CF$3,0))</f>
        <v>0</v>
      </c>
      <c r="CG58" s="63">
        <f>IF(ลับ!CG$3=0,0,IF(เวลาเรียน!CO6="ป",ลับ!CG$3,0))</f>
        <v>0</v>
      </c>
      <c r="CH58" s="63">
        <f>IF(ลับ!CH$3=0,0,IF(เวลาเรียน!CP6="ป",ลับ!CH$3,0))</f>
        <v>0</v>
      </c>
      <c r="CI58" s="63">
        <f>IF(ลับ!CI$3=0,0,IF(เวลาเรียน!CQ6="ป",ลับ!CI$3,0))</f>
        <v>0</v>
      </c>
      <c r="CJ58" s="63">
        <f>IF(ลับ!CJ$3=0,0,IF(เวลาเรียน!CR6="ป",ลับ!CJ$3,0))</f>
        <v>0</v>
      </c>
      <c r="CK58" s="63">
        <f>IF(ลับ!CK$3=0,0,IF(เวลาเรียน!CS6="ป",ลับ!CK$3,0))</f>
        <v>0</v>
      </c>
      <c r="CL58" s="63">
        <f>IF(ลับ!CL$3=0,0,IF(เวลาเรียน!CT6="ป",ลับ!CL$3,0))</f>
        <v>0</v>
      </c>
      <c r="CM58" s="63">
        <f>IF(ลับ!CM$3=0,0,IF(เวลาเรียน!CU6="ป",ลับ!CM$3,0))</f>
        <v>0</v>
      </c>
      <c r="CN58" s="63">
        <f>IF(ลับ!CN$3=0,0,IF(เวลาเรียน!CV6="ป",ลับ!CN$3,0))</f>
        <v>0</v>
      </c>
      <c r="CO58" s="63">
        <f>IF(ลับ!CO$3=0,0,IF(เวลาเรียน!CW6="ป",ลับ!CO$3,0))</f>
        <v>0</v>
      </c>
      <c r="CP58" s="63">
        <f>IF(ลับ!CP$3=0,0,IF(เวลาเรียน!CX6="ป",ลับ!CP$3,0))</f>
        <v>0</v>
      </c>
      <c r="CQ58" s="63">
        <f>IF(ลับ!CQ$3=0,0,IF(เวลาเรียน!CY6="ป",ลับ!CQ$3,0))</f>
        <v>0</v>
      </c>
      <c r="CR58" s="63">
        <f>IF(ลับ!CR$3=0,0,IF(เวลาเรียน!CZ6="ป",ลับ!CR$3,0))</f>
        <v>0</v>
      </c>
      <c r="CS58" s="63">
        <f>IF(ลับ!CS$3=0,0,IF(เวลาเรียน!DA6="ป",ลับ!CS$3,0))</f>
        <v>0</v>
      </c>
      <c r="CT58" s="63">
        <f>IF(ลับ!CT$3=0,0,IF(เวลาเรียน!DB6="ป",ลับ!CT$3,0))</f>
        <v>0</v>
      </c>
      <c r="CU58" s="63">
        <f>IF(ลับ!CU$3=0,0,IF(เวลาเรียน!DC6="ป",ลับ!CU$3,0))</f>
        <v>0</v>
      </c>
      <c r="CV58" s="63">
        <f>IF(ลับ!CV$3=0,0,IF(เวลาเรียน!DD6="ป",ลับ!CV$3,0))</f>
        <v>0</v>
      </c>
      <c r="CW58" s="63">
        <f>IF(ลับ!CW$3=0,0,IF(เวลาเรียน!DE6="ป",ลับ!CW$3,0))</f>
        <v>0</v>
      </c>
      <c r="CX58" s="84">
        <f>SUM(B58:CW58)</f>
        <v>0</v>
      </c>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50"/>
      <c r="HH58" s="50"/>
      <c r="HI58" s="50"/>
      <c r="HJ58" s="50"/>
      <c r="HK58" s="50"/>
      <c r="HL58" s="50"/>
      <c r="HM58" s="50"/>
      <c r="HN58" s="50"/>
    </row>
    <row r="59" spans="1:222" ht="21">
      <c r="A59" s="28">
        <v>2</v>
      </c>
      <c r="B59" s="63">
        <f>IF(ลับ!B$3=0,0,IF(เวลาเรียน!G7="ป",ลับ!B$3,0))</f>
        <v>0</v>
      </c>
      <c r="C59" s="63">
        <f>IF(ลับ!C$3=0,0,IF(เวลาเรียน!H7="ป",ลับ!C$3,0))</f>
        <v>0</v>
      </c>
      <c r="D59" s="63">
        <f>IF(ลับ!D$3=0,0,IF(เวลาเรียน!I7="ป",ลับ!D$3,0))</f>
        <v>0</v>
      </c>
      <c r="E59" s="63">
        <f>IF(ลับ!E$3=0,0,IF(เวลาเรียน!J7="ป",ลับ!E$3,0))</f>
        <v>0</v>
      </c>
      <c r="F59" s="63">
        <f>IF(ลับ!F$3=0,0,IF(เวลาเรียน!K7="ป",ลับ!F$3,0))</f>
        <v>0</v>
      </c>
      <c r="G59" s="63">
        <f>IF(ลับ!G$3=0,0,IF(เวลาเรียน!L7="ป",ลับ!G$3,0))</f>
        <v>0</v>
      </c>
      <c r="H59" s="63">
        <f>IF(ลับ!H$3=0,0,IF(เวลาเรียน!M7="ป",ลับ!H$3,0))</f>
        <v>0</v>
      </c>
      <c r="I59" s="63">
        <f>IF(ลับ!I$3=0,0,IF(เวลาเรียน!N7="ป",ลับ!I$3,0))</f>
        <v>0</v>
      </c>
      <c r="J59" s="63">
        <f>IF(ลับ!J$3=0,0,IF(เวลาเรียน!O7="ป",ลับ!J$3,0))</f>
        <v>0</v>
      </c>
      <c r="K59" s="63">
        <f>IF(ลับ!K$3=0,0,IF(เวลาเรียน!P7="ป",ลับ!K$3,0))</f>
        <v>0</v>
      </c>
      <c r="L59" s="63">
        <f>IF(ลับ!L$3=0,0,IF(เวลาเรียน!Q7="ป",ลับ!L$3,0))</f>
        <v>0</v>
      </c>
      <c r="M59" s="63">
        <f>IF(ลับ!M$3=0,0,IF(เวลาเรียน!R7="ป",ลับ!M$3,0))</f>
        <v>0</v>
      </c>
      <c r="N59" s="63">
        <f>IF(ลับ!N$3=0,0,IF(เวลาเรียน!S7="ป",ลับ!N$3,0))</f>
        <v>0</v>
      </c>
      <c r="O59" s="63">
        <f>IF(ลับ!O$3=0,0,IF(เวลาเรียน!T7="ป",ลับ!O$3,0))</f>
        <v>0</v>
      </c>
      <c r="P59" s="63">
        <f>IF(ลับ!P$3=0,0,IF(เวลาเรียน!U7="ป",ลับ!P$3,0))</f>
        <v>0</v>
      </c>
      <c r="Q59" s="63">
        <f>IF(ลับ!Q$3=0,0,IF(เวลาเรียน!V7="ป",ลับ!Q$3,0))</f>
        <v>0</v>
      </c>
      <c r="R59" s="63">
        <f>IF(ลับ!R$3=0,0,IF(เวลาเรียน!W7="ป",ลับ!R$3,0))</f>
        <v>0</v>
      </c>
      <c r="S59" s="63">
        <f>IF(ลับ!S$3=0,0,IF(เวลาเรียน!X7="ป",ลับ!S$3,0))</f>
        <v>0</v>
      </c>
      <c r="T59" s="63">
        <f>IF(ลับ!T$3=0,0,IF(เวลาเรียน!Y7="ป",ลับ!T$3,0))</f>
        <v>0</v>
      </c>
      <c r="U59" s="63">
        <f>IF(ลับ!U$3=0,0,IF(เวลาเรียน!Z7="ป",ลับ!U$3,0))</f>
        <v>0</v>
      </c>
      <c r="V59" s="63">
        <f>IF(ลับ!V$3=0,0,IF(เวลาเรียน!AA7="ป",ลับ!V$3,0))</f>
        <v>0</v>
      </c>
      <c r="W59" s="63">
        <f>IF(ลับ!W$3=0,0,IF(เวลาเรียน!AB7="ป",ลับ!W$3,0))</f>
        <v>0</v>
      </c>
      <c r="X59" s="63">
        <f>IF(ลับ!X$3=0,0,IF(เวลาเรียน!AC7="ป",ลับ!X$3,0))</f>
        <v>0</v>
      </c>
      <c r="Y59" s="63">
        <f>IF(ลับ!Y$3=0,0,IF(เวลาเรียน!AD7="ป",ลับ!Y$3,0))</f>
        <v>0</v>
      </c>
      <c r="Z59" s="724">
        <f>IF(ลับ!Z$3=0,0,IF(เวลาเรียน!AE7="ป",ลับ!Z$3,0))</f>
        <v>0</v>
      </c>
      <c r="AA59" s="63">
        <f>IF(ลับ!B$3=0,0,IF(เวลาเรียน!AH7="ป",ลับ!B$3,0))</f>
        <v>0</v>
      </c>
      <c r="AB59" s="63">
        <f>IF(ลับ!C$3=0,0,IF(เวลาเรียน!AI7="ป",ลับ!C$3,0))</f>
        <v>0</v>
      </c>
      <c r="AC59" s="63">
        <f>IF(ลับ!D$3=0,0,IF(เวลาเรียน!AJ7="ป",ลับ!D$3,0))</f>
        <v>0</v>
      </c>
      <c r="AD59" s="63">
        <f>IF(ลับ!E$3=0,0,IF(เวลาเรียน!AK7="ป",ลับ!E$3,0))</f>
        <v>0</v>
      </c>
      <c r="AE59" s="63">
        <f>IF(ลับ!F$3=0,0,IF(เวลาเรียน!AL7="ป",ลับ!F$3,0))</f>
        <v>0</v>
      </c>
      <c r="AF59" s="63">
        <f>IF(ลับ!G$3=0,0,IF(เวลาเรียน!AM7="ป",ลับ!G$3,0))</f>
        <v>0</v>
      </c>
      <c r="AG59" s="63">
        <f>IF(ลับ!H$3=0,0,IF(เวลาเรียน!AN7="ป",ลับ!H$3,0))</f>
        <v>0</v>
      </c>
      <c r="AH59" s="63">
        <f>IF(ลับ!I$3=0,0,IF(เวลาเรียน!AO7="ป",ลับ!I$3,0))</f>
        <v>0</v>
      </c>
      <c r="AI59" s="63">
        <f>IF(ลับ!J$3=0,0,IF(เวลาเรียน!AP7="ป",ลับ!J$3,0))</f>
        <v>0</v>
      </c>
      <c r="AJ59" s="63">
        <f>IF(ลับ!K$3=0,0,IF(เวลาเรียน!AQ7="ป",ลับ!K$3,0))</f>
        <v>0</v>
      </c>
      <c r="AK59" s="63">
        <f>IF(ลับ!L$3=0,0,IF(เวลาเรียน!AR7="ป",ลับ!L$3,0))</f>
        <v>0</v>
      </c>
      <c r="AL59" s="63">
        <f>IF(ลับ!M$3=0,0,IF(เวลาเรียน!AS7="ป",ลับ!M$3,0))</f>
        <v>0</v>
      </c>
      <c r="AM59" s="63">
        <f>IF(ลับ!N$3=0,0,IF(เวลาเรียน!AT7="ป",ลับ!N$3,0))</f>
        <v>0</v>
      </c>
      <c r="AN59" s="63">
        <f>IF(ลับ!O$3=0,0,IF(เวลาเรียน!AU7="ป",ลับ!O$3,0))</f>
        <v>0</v>
      </c>
      <c r="AO59" s="63">
        <f>IF(ลับ!P$3=0,0,IF(เวลาเรียน!AV7="ป",ลับ!P$3,0))</f>
        <v>0</v>
      </c>
      <c r="AP59" s="63">
        <f>IF(ลับ!Q$3=0,0,IF(เวลาเรียน!AW7="ป",ลับ!Q$3,0))</f>
        <v>0</v>
      </c>
      <c r="AQ59" s="63">
        <f>IF(ลับ!R$3=0,0,IF(เวลาเรียน!AX7="ป",ลับ!R$3,0))</f>
        <v>0</v>
      </c>
      <c r="AR59" s="63">
        <f>IF(ลับ!S$3=0,0,IF(เวลาเรียน!AY7="ป",ลับ!S$3,0))</f>
        <v>0</v>
      </c>
      <c r="AS59" s="63">
        <f>IF(ลับ!T$3=0,0,IF(เวลาเรียน!AZ7="ป",ลับ!T$3,0))</f>
        <v>0</v>
      </c>
      <c r="AT59" s="63">
        <f>IF(ลับ!U$3=0,0,IF(เวลาเรียน!BA7="ป",ลับ!U$3,0))</f>
        <v>0</v>
      </c>
      <c r="AU59" s="63">
        <f>IF(ลับ!V$3=0,0,IF(เวลาเรียน!BB7="ป",ลับ!V$3,0))</f>
        <v>0</v>
      </c>
      <c r="AV59" s="63">
        <f>IF(ลับ!W$3=0,0,IF(เวลาเรียน!BC7="ป",ลับ!W$3,0))</f>
        <v>0</v>
      </c>
      <c r="AW59" s="63">
        <f>IF(ลับ!X$3=0,0,IF(เวลาเรียน!BD7="ป",ลับ!X$3,0))</f>
        <v>0</v>
      </c>
      <c r="AX59" s="63">
        <f>IF(ลับ!Y$3=0,0,IF(เวลาเรียน!BE7="ป",ลับ!Y$3,0))</f>
        <v>0</v>
      </c>
      <c r="AY59" s="63">
        <f>IF(ลับ!Z$3=0,0,IF(เวลาเรียน!BF7="ป",ลับ!Z$3,0))</f>
        <v>0</v>
      </c>
      <c r="AZ59" s="63">
        <f>IF(ลับ!AA$3=0,0,IF(เวลาเรียน!BG7="ป",ลับ!AA$3,0))</f>
        <v>0</v>
      </c>
      <c r="BA59" s="63">
        <f>IF(ลับ!AB$3=0,0,IF(เวลาเรียน!BH7="ป",ลับ!AB$3,0))</f>
        <v>0</v>
      </c>
      <c r="BB59" s="63">
        <f>IF(ลับ!AC$3=0,0,IF(เวลาเรียน!BI7="ป",ลับ!AC$3,0))</f>
        <v>0</v>
      </c>
      <c r="BC59" s="63">
        <f>IF(ลับ!AD$3=0,0,IF(เวลาเรียน!BJ7="ป",ลับ!AD$3,0))</f>
        <v>0</v>
      </c>
      <c r="BD59" s="63">
        <f>IF(ลับ!AE$3=0,0,IF(เวลาเรียน!BK7="ป",ลับ!AE$3,0))</f>
        <v>0</v>
      </c>
      <c r="BE59" s="63">
        <f>IF(ลับ!AF$3=0,0,IF(เวลาเรียน!BL7="ป",ลับ!AF$3,0))</f>
        <v>0</v>
      </c>
      <c r="BF59" s="63">
        <f>IF(ลับ!AG$3=0,0,IF(เวลาเรียน!BM7="ป",ลับ!AG$3,0))</f>
        <v>0</v>
      </c>
      <c r="BG59" s="63">
        <f>IF(ลับ!AH$3=0,0,IF(เวลาเรียน!BN7="ป",ลับ!AH$3,0))</f>
        <v>0</v>
      </c>
      <c r="BH59" s="63">
        <f>IF(ลับ!AI$3=0,0,IF(เวลาเรียน!BO7="ป",ลับ!AI$3,0))</f>
        <v>0</v>
      </c>
      <c r="BI59" s="63">
        <f>IF(ลับ!AJ$3=0,0,IF(เวลาเรียน!BP7="ป",ลับ!AJ$3,0))</f>
        <v>0</v>
      </c>
      <c r="BJ59" s="63">
        <f>IF(ลับ!AK$3=0,0,IF(เวลาเรียน!BQ7="ป",ลับ!AK$3,0))</f>
        <v>0</v>
      </c>
      <c r="BK59" s="63">
        <f>IF(ลับ!AL$3=0,0,IF(เวลาเรียน!BR7="ป",ลับ!AL$3,0))</f>
        <v>0</v>
      </c>
      <c r="BL59" s="63">
        <f>IF(ลับ!AM$3=0,0,IF(เวลาเรียน!BS7="ป",ลับ!AM$3,0))</f>
        <v>0</v>
      </c>
      <c r="BM59" s="63">
        <f>IF(ลับ!AN$3=0,0,IF(เวลาเรียน!BT7="ป",ลับ!AN$3,0))</f>
        <v>0</v>
      </c>
      <c r="BN59" s="63">
        <f>IF(ลับ!AO$3=0,0,IF(เวลาเรียน!BU7="ป",ลับ!AO$3,0))</f>
        <v>0</v>
      </c>
      <c r="BO59" s="63">
        <f>IF(ลับ!AP$3=0,0,IF(เวลาเรียน!BV7="ป",ลับ!AP$3,0))</f>
        <v>0</v>
      </c>
      <c r="BP59" s="63">
        <f>IF(ลับ!AQ$3=0,0,IF(เวลาเรียน!BW7="ป",ลับ!AQ$3,0))</f>
        <v>0</v>
      </c>
      <c r="BQ59" s="63">
        <f>IF(ลับ!AR$3=0,0,IF(เวลาเรียน!BX7="ป",ลับ!AR$3,0))</f>
        <v>0</v>
      </c>
      <c r="BR59" s="63">
        <f>IF(ลับ!AS$3=0,0,IF(เวลาเรียน!BY7="ป",ลับ!AS$3,0))</f>
        <v>0</v>
      </c>
      <c r="BS59" s="724">
        <f>IF(ลับ!AT$3=0,0,IF(เวลาเรียน!BZ7="ป",ลับ!AT$3,0))</f>
        <v>0</v>
      </c>
      <c r="BT59" s="63">
        <f>IF(ลับ!BT$3=0,0,IF(เวลาเรียน!CB7="ป",ลับ!BT$3,0))</f>
        <v>0</v>
      </c>
      <c r="BU59" s="63">
        <f>IF(ลับ!BU$3=0,0,IF(เวลาเรียน!CC7="ป",ลับ!BU$3,0))</f>
        <v>0</v>
      </c>
      <c r="BV59" s="63">
        <f>IF(ลับ!BV$3=0,0,IF(เวลาเรียน!CD7="ป",ลับ!BV$3,0))</f>
        <v>0</v>
      </c>
      <c r="BW59" s="63">
        <f>IF(ลับ!BW$3=0,0,IF(เวลาเรียน!CE7="ป",ลับ!BW$3,0))</f>
        <v>0</v>
      </c>
      <c r="BX59" s="63">
        <f>IF(ลับ!BX$3=0,0,IF(เวลาเรียน!CF7="ป",ลับ!BX$3,0))</f>
        <v>0</v>
      </c>
      <c r="BY59" s="63">
        <f>IF(ลับ!BY$3=0,0,IF(เวลาเรียน!CG7="ป",ลับ!BY$3,0))</f>
        <v>0</v>
      </c>
      <c r="BZ59" s="63">
        <f>IF(ลับ!BZ$3=0,0,IF(เวลาเรียน!CH7="ป",ลับ!BZ$3,0))</f>
        <v>0</v>
      </c>
      <c r="CA59" s="63">
        <f>IF(ลับ!CA$3=0,0,IF(เวลาเรียน!CI7="ป",ลับ!CA$3,0))</f>
        <v>0</v>
      </c>
      <c r="CB59" s="63">
        <f>IF(ลับ!CB$3=0,0,IF(เวลาเรียน!CJ7="ป",ลับ!CB$3,0))</f>
        <v>0</v>
      </c>
      <c r="CC59" s="63">
        <f>IF(ลับ!CC$3=0,0,IF(เวลาเรียน!CK7="ป",ลับ!CC$3,0))</f>
        <v>0</v>
      </c>
      <c r="CD59" s="63">
        <f>IF(ลับ!CD$3=0,0,IF(เวลาเรียน!CL7="ป",ลับ!CD$3,0))</f>
        <v>0</v>
      </c>
      <c r="CE59" s="63">
        <f>IF(ลับ!CE$3=0,0,IF(เวลาเรียน!CM7="ป",ลับ!CE$3,0))</f>
        <v>0</v>
      </c>
      <c r="CF59" s="63">
        <f>IF(ลับ!CF$3=0,0,IF(เวลาเรียน!CN7="ป",ลับ!CF$3,0))</f>
        <v>0</v>
      </c>
      <c r="CG59" s="63">
        <f>IF(ลับ!CG$3=0,0,IF(เวลาเรียน!CO7="ป",ลับ!CG$3,0))</f>
        <v>0</v>
      </c>
      <c r="CH59" s="63">
        <f>IF(ลับ!CH$3=0,0,IF(เวลาเรียน!CP7="ป",ลับ!CH$3,0))</f>
        <v>0</v>
      </c>
      <c r="CI59" s="63">
        <f>IF(ลับ!CI$3=0,0,IF(เวลาเรียน!CQ7="ป",ลับ!CI$3,0))</f>
        <v>0</v>
      </c>
      <c r="CJ59" s="63">
        <f>IF(ลับ!CJ$3=0,0,IF(เวลาเรียน!CR7="ป",ลับ!CJ$3,0))</f>
        <v>0</v>
      </c>
      <c r="CK59" s="63">
        <f>IF(ลับ!CK$3=0,0,IF(เวลาเรียน!CS7="ป",ลับ!CK$3,0))</f>
        <v>0</v>
      </c>
      <c r="CL59" s="63">
        <f>IF(ลับ!CL$3=0,0,IF(เวลาเรียน!CT7="ป",ลับ!CL$3,0))</f>
        <v>0</v>
      </c>
      <c r="CM59" s="63">
        <f>IF(ลับ!CM$3=0,0,IF(เวลาเรียน!CU7="ป",ลับ!CM$3,0))</f>
        <v>0</v>
      </c>
      <c r="CN59" s="63">
        <f>IF(ลับ!CN$3=0,0,IF(เวลาเรียน!CV7="ป",ลับ!CN$3,0))</f>
        <v>0</v>
      </c>
      <c r="CO59" s="63">
        <f>IF(ลับ!CO$3=0,0,IF(เวลาเรียน!CW7="ป",ลับ!CO$3,0))</f>
        <v>0</v>
      </c>
      <c r="CP59" s="63">
        <f>IF(ลับ!CP$3=0,0,IF(เวลาเรียน!CX7="ป",ลับ!CP$3,0))</f>
        <v>0</v>
      </c>
      <c r="CQ59" s="63">
        <f>IF(ลับ!CQ$3=0,0,IF(เวลาเรียน!CY7="ป",ลับ!CQ$3,0))</f>
        <v>0</v>
      </c>
      <c r="CR59" s="63">
        <f>IF(ลับ!CR$3=0,0,IF(เวลาเรียน!CZ7="ป",ลับ!CR$3,0))</f>
        <v>0</v>
      </c>
      <c r="CS59" s="63">
        <f>IF(ลับ!CS$3=0,0,IF(เวลาเรียน!DA7="ป",ลับ!CS$3,0))</f>
        <v>0</v>
      </c>
      <c r="CT59" s="63">
        <f>IF(ลับ!CT$3=0,0,IF(เวลาเรียน!DB7="ป",ลับ!CT$3,0))</f>
        <v>0</v>
      </c>
      <c r="CU59" s="63">
        <f>IF(ลับ!CU$3=0,0,IF(เวลาเรียน!DC7="ป",ลับ!CU$3,0))</f>
        <v>0</v>
      </c>
      <c r="CV59" s="63">
        <f>IF(ลับ!CV$3=0,0,IF(เวลาเรียน!DD7="ป",ลับ!CV$3,0))</f>
        <v>0</v>
      </c>
      <c r="CW59" s="63">
        <f>IF(ลับ!CW$3=0,0,IF(เวลาเรียน!DE7="ป",ลับ!CW$3,0))</f>
        <v>0</v>
      </c>
      <c r="CX59" s="84">
        <f t="shared" ref="CX59:CX107" si="23">SUM(B59:CW59)</f>
        <v>0</v>
      </c>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50"/>
      <c r="HH59" s="50"/>
      <c r="HI59" s="50"/>
      <c r="HJ59" s="50"/>
      <c r="HK59" s="50"/>
      <c r="HL59" s="50"/>
      <c r="HM59" s="50"/>
      <c r="HN59" s="50"/>
    </row>
    <row r="60" spans="1:222" ht="21">
      <c r="A60" s="28">
        <v>3</v>
      </c>
      <c r="B60" s="63">
        <f>IF(ลับ!B$3=0,0,IF(เวลาเรียน!G8="ป",ลับ!B$3,0))</f>
        <v>0</v>
      </c>
      <c r="C60" s="63">
        <f>IF(ลับ!C$3=0,0,IF(เวลาเรียน!H8="ป",ลับ!C$3,0))</f>
        <v>0</v>
      </c>
      <c r="D60" s="63">
        <f>IF(ลับ!D$3=0,0,IF(เวลาเรียน!I8="ป",ลับ!D$3,0))</f>
        <v>0</v>
      </c>
      <c r="E60" s="63">
        <f>IF(ลับ!E$3=0,0,IF(เวลาเรียน!J8="ป",ลับ!E$3,0))</f>
        <v>0</v>
      </c>
      <c r="F60" s="63">
        <f>IF(ลับ!F$3=0,0,IF(เวลาเรียน!K8="ป",ลับ!F$3,0))</f>
        <v>0</v>
      </c>
      <c r="G60" s="63">
        <f>IF(ลับ!G$3=0,0,IF(เวลาเรียน!L8="ป",ลับ!G$3,0))</f>
        <v>0</v>
      </c>
      <c r="H60" s="63">
        <f>IF(ลับ!H$3=0,0,IF(เวลาเรียน!M8="ป",ลับ!H$3,0))</f>
        <v>0</v>
      </c>
      <c r="I60" s="63">
        <f>IF(ลับ!I$3=0,0,IF(เวลาเรียน!N8="ป",ลับ!I$3,0))</f>
        <v>0</v>
      </c>
      <c r="J60" s="63">
        <f>IF(ลับ!J$3=0,0,IF(เวลาเรียน!O8="ป",ลับ!J$3,0))</f>
        <v>0</v>
      </c>
      <c r="K60" s="63">
        <f>IF(ลับ!K$3=0,0,IF(เวลาเรียน!P8="ป",ลับ!K$3,0))</f>
        <v>0</v>
      </c>
      <c r="L60" s="63">
        <f>IF(ลับ!L$3=0,0,IF(เวลาเรียน!Q8="ป",ลับ!L$3,0))</f>
        <v>0</v>
      </c>
      <c r="M60" s="63">
        <f>IF(ลับ!M$3=0,0,IF(เวลาเรียน!R8="ป",ลับ!M$3,0))</f>
        <v>0</v>
      </c>
      <c r="N60" s="63">
        <f>IF(ลับ!N$3=0,0,IF(เวลาเรียน!S8="ป",ลับ!N$3,0))</f>
        <v>0</v>
      </c>
      <c r="O60" s="63">
        <f>IF(ลับ!O$3=0,0,IF(เวลาเรียน!T8="ป",ลับ!O$3,0))</f>
        <v>0</v>
      </c>
      <c r="P60" s="63">
        <f>IF(ลับ!P$3=0,0,IF(เวลาเรียน!U8="ป",ลับ!P$3,0))</f>
        <v>0</v>
      </c>
      <c r="Q60" s="63">
        <f>IF(ลับ!Q$3=0,0,IF(เวลาเรียน!V8="ป",ลับ!Q$3,0))</f>
        <v>0</v>
      </c>
      <c r="R60" s="63">
        <f>IF(ลับ!R$3=0,0,IF(เวลาเรียน!W8="ป",ลับ!R$3,0))</f>
        <v>0</v>
      </c>
      <c r="S60" s="63">
        <f>IF(ลับ!S$3=0,0,IF(เวลาเรียน!X8="ป",ลับ!S$3,0))</f>
        <v>0</v>
      </c>
      <c r="T60" s="63">
        <f>IF(ลับ!T$3=0,0,IF(เวลาเรียน!Y8="ป",ลับ!T$3,0))</f>
        <v>0</v>
      </c>
      <c r="U60" s="63">
        <f>IF(ลับ!U$3=0,0,IF(เวลาเรียน!Z8="ป",ลับ!U$3,0))</f>
        <v>0</v>
      </c>
      <c r="V60" s="63">
        <f>IF(ลับ!V$3=0,0,IF(เวลาเรียน!AA8="ป",ลับ!V$3,0))</f>
        <v>0</v>
      </c>
      <c r="W60" s="63">
        <f>IF(ลับ!W$3=0,0,IF(เวลาเรียน!AB8="ป",ลับ!W$3,0))</f>
        <v>0</v>
      </c>
      <c r="X60" s="63">
        <f>IF(ลับ!X$3=0,0,IF(เวลาเรียน!AC8="ป",ลับ!X$3,0))</f>
        <v>0</v>
      </c>
      <c r="Y60" s="63">
        <f>IF(ลับ!Y$3=0,0,IF(เวลาเรียน!AD8="ป",ลับ!Y$3,0))</f>
        <v>0</v>
      </c>
      <c r="Z60" s="724">
        <f>IF(ลับ!Z$3=0,0,IF(เวลาเรียน!AE8="ป",ลับ!Z$3,0))</f>
        <v>0</v>
      </c>
      <c r="AA60" s="63">
        <f>IF(ลับ!B$3=0,0,IF(เวลาเรียน!AH8="ป",ลับ!B$3,0))</f>
        <v>0</v>
      </c>
      <c r="AB60" s="63">
        <f>IF(ลับ!C$3=0,0,IF(เวลาเรียน!AI8="ป",ลับ!C$3,0))</f>
        <v>0</v>
      </c>
      <c r="AC60" s="63">
        <f>IF(ลับ!D$3=0,0,IF(เวลาเรียน!AJ8="ป",ลับ!D$3,0))</f>
        <v>0</v>
      </c>
      <c r="AD60" s="63">
        <f>IF(ลับ!E$3=0,0,IF(เวลาเรียน!AK8="ป",ลับ!E$3,0))</f>
        <v>0</v>
      </c>
      <c r="AE60" s="63">
        <f>IF(ลับ!F$3=0,0,IF(เวลาเรียน!AL8="ป",ลับ!F$3,0))</f>
        <v>0</v>
      </c>
      <c r="AF60" s="63">
        <f>IF(ลับ!G$3=0,0,IF(เวลาเรียน!AM8="ป",ลับ!G$3,0))</f>
        <v>0</v>
      </c>
      <c r="AG60" s="63">
        <f>IF(ลับ!H$3=0,0,IF(เวลาเรียน!AN8="ป",ลับ!H$3,0))</f>
        <v>0</v>
      </c>
      <c r="AH60" s="63">
        <f>IF(ลับ!I$3=0,0,IF(เวลาเรียน!AO8="ป",ลับ!I$3,0))</f>
        <v>0</v>
      </c>
      <c r="AI60" s="63">
        <f>IF(ลับ!J$3=0,0,IF(เวลาเรียน!AP8="ป",ลับ!J$3,0))</f>
        <v>0</v>
      </c>
      <c r="AJ60" s="63">
        <f>IF(ลับ!K$3=0,0,IF(เวลาเรียน!AQ8="ป",ลับ!K$3,0))</f>
        <v>0</v>
      </c>
      <c r="AK60" s="63">
        <f>IF(ลับ!L$3=0,0,IF(เวลาเรียน!AR8="ป",ลับ!L$3,0))</f>
        <v>0</v>
      </c>
      <c r="AL60" s="63">
        <f>IF(ลับ!M$3=0,0,IF(เวลาเรียน!AS8="ป",ลับ!M$3,0))</f>
        <v>0</v>
      </c>
      <c r="AM60" s="63">
        <f>IF(ลับ!N$3=0,0,IF(เวลาเรียน!AT8="ป",ลับ!N$3,0))</f>
        <v>0</v>
      </c>
      <c r="AN60" s="63">
        <f>IF(ลับ!O$3=0,0,IF(เวลาเรียน!AU8="ป",ลับ!O$3,0))</f>
        <v>0</v>
      </c>
      <c r="AO60" s="63">
        <f>IF(ลับ!P$3=0,0,IF(เวลาเรียน!AV8="ป",ลับ!P$3,0))</f>
        <v>0</v>
      </c>
      <c r="AP60" s="63">
        <f>IF(ลับ!Q$3=0,0,IF(เวลาเรียน!AW8="ป",ลับ!Q$3,0))</f>
        <v>0</v>
      </c>
      <c r="AQ60" s="63">
        <f>IF(ลับ!R$3=0,0,IF(เวลาเรียน!AX8="ป",ลับ!R$3,0))</f>
        <v>0</v>
      </c>
      <c r="AR60" s="63">
        <f>IF(ลับ!S$3=0,0,IF(เวลาเรียน!AY8="ป",ลับ!S$3,0))</f>
        <v>0</v>
      </c>
      <c r="AS60" s="63">
        <f>IF(ลับ!T$3=0,0,IF(เวลาเรียน!AZ8="ป",ลับ!T$3,0))</f>
        <v>0</v>
      </c>
      <c r="AT60" s="63">
        <f>IF(ลับ!U$3=0,0,IF(เวลาเรียน!BA8="ป",ลับ!U$3,0))</f>
        <v>0</v>
      </c>
      <c r="AU60" s="63">
        <f>IF(ลับ!V$3=0,0,IF(เวลาเรียน!BB8="ป",ลับ!V$3,0))</f>
        <v>0</v>
      </c>
      <c r="AV60" s="63">
        <f>IF(ลับ!W$3=0,0,IF(เวลาเรียน!BC8="ป",ลับ!W$3,0))</f>
        <v>0</v>
      </c>
      <c r="AW60" s="63">
        <f>IF(ลับ!X$3=0,0,IF(เวลาเรียน!BD8="ป",ลับ!X$3,0))</f>
        <v>0</v>
      </c>
      <c r="AX60" s="63">
        <f>IF(ลับ!Y$3=0,0,IF(เวลาเรียน!BE8="ป",ลับ!Y$3,0))</f>
        <v>0</v>
      </c>
      <c r="AY60" s="63">
        <f>IF(ลับ!Z$3=0,0,IF(เวลาเรียน!BF8="ป",ลับ!Z$3,0))</f>
        <v>0</v>
      </c>
      <c r="AZ60" s="63">
        <f>IF(ลับ!AA$3=0,0,IF(เวลาเรียน!BG8="ป",ลับ!AA$3,0))</f>
        <v>0</v>
      </c>
      <c r="BA60" s="63">
        <f>IF(ลับ!AB$3=0,0,IF(เวลาเรียน!BH8="ป",ลับ!AB$3,0))</f>
        <v>0</v>
      </c>
      <c r="BB60" s="63">
        <f>IF(ลับ!AC$3=0,0,IF(เวลาเรียน!BI8="ป",ลับ!AC$3,0))</f>
        <v>0</v>
      </c>
      <c r="BC60" s="63">
        <f>IF(ลับ!AD$3=0,0,IF(เวลาเรียน!BJ8="ป",ลับ!AD$3,0))</f>
        <v>0</v>
      </c>
      <c r="BD60" s="63">
        <f>IF(ลับ!AE$3=0,0,IF(เวลาเรียน!BK8="ป",ลับ!AE$3,0))</f>
        <v>0</v>
      </c>
      <c r="BE60" s="63">
        <f>IF(ลับ!AF$3=0,0,IF(เวลาเรียน!BL8="ป",ลับ!AF$3,0))</f>
        <v>0</v>
      </c>
      <c r="BF60" s="63">
        <f>IF(ลับ!AG$3=0,0,IF(เวลาเรียน!BM8="ป",ลับ!AG$3,0))</f>
        <v>0</v>
      </c>
      <c r="BG60" s="63">
        <f>IF(ลับ!AH$3=0,0,IF(เวลาเรียน!BN8="ป",ลับ!AH$3,0))</f>
        <v>0</v>
      </c>
      <c r="BH60" s="63">
        <f>IF(ลับ!AI$3=0,0,IF(เวลาเรียน!BO8="ป",ลับ!AI$3,0))</f>
        <v>0</v>
      </c>
      <c r="BI60" s="63">
        <f>IF(ลับ!AJ$3=0,0,IF(เวลาเรียน!BP8="ป",ลับ!AJ$3,0))</f>
        <v>0</v>
      </c>
      <c r="BJ60" s="63">
        <f>IF(ลับ!AK$3=0,0,IF(เวลาเรียน!BQ8="ป",ลับ!AK$3,0))</f>
        <v>0</v>
      </c>
      <c r="BK60" s="63">
        <f>IF(ลับ!AL$3=0,0,IF(เวลาเรียน!BR8="ป",ลับ!AL$3,0))</f>
        <v>0</v>
      </c>
      <c r="BL60" s="63">
        <f>IF(ลับ!AM$3=0,0,IF(เวลาเรียน!BS8="ป",ลับ!AM$3,0))</f>
        <v>0</v>
      </c>
      <c r="BM60" s="63">
        <f>IF(ลับ!AN$3=0,0,IF(เวลาเรียน!BT8="ป",ลับ!AN$3,0))</f>
        <v>0</v>
      </c>
      <c r="BN60" s="63">
        <f>IF(ลับ!AO$3=0,0,IF(เวลาเรียน!BU8="ป",ลับ!AO$3,0))</f>
        <v>0</v>
      </c>
      <c r="BO60" s="63">
        <f>IF(ลับ!AP$3=0,0,IF(เวลาเรียน!BV8="ป",ลับ!AP$3,0))</f>
        <v>0</v>
      </c>
      <c r="BP60" s="63">
        <f>IF(ลับ!AQ$3=0,0,IF(เวลาเรียน!BW8="ป",ลับ!AQ$3,0))</f>
        <v>0</v>
      </c>
      <c r="BQ60" s="63">
        <f>IF(ลับ!AR$3=0,0,IF(เวลาเรียน!BX8="ป",ลับ!AR$3,0))</f>
        <v>0</v>
      </c>
      <c r="BR60" s="63">
        <f>IF(ลับ!AS$3=0,0,IF(เวลาเรียน!BY8="ป",ลับ!AS$3,0))</f>
        <v>0</v>
      </c>
      <c r="BS60" s="724">
        <f>IF(ลับ!AT$3=0,0,IF(เวลาเรียน!BZ8="ป",ลับ!AT$3,0))</f>
        <v>0</v>
      </c>
      <c r="BT60" s="63">
        <f>IF(ลับ!BT$3=0,0,IF(เวลาเรียน!CB8="ป",ลับ!BT$3,0))</f>
        <v>0</v>
      </c>
      <c r="BU60" s="63">
        <f>IF(ลับ!BU$3=0,0,IF(เวลาเรียน!CC8="ป",ลับ!BU$3,0))</f>
        <v>0</v>
      </c>
      <c r="BV60" s="63">
        <f>IF(ลับ!BV$3=0,0,IF(เวลาเรียน!CD8="ป",ลับ!BV$3,0))</f>
        <v>0</v>
      </c>
      <c r="BW60" s="63">
        <f>IF(ลับ!BW$3=0,0,IF(เวลาเรียน!CE8="ป",ลับ!BW$3,0))</f>
        <v>0</v>
      </c>
      <c r="BX60" s="63">
        <f>IF(ลับ!BX$3=0,0,IF(เวลาเรียน!CF8="ป",ลับ!BX$3,0))</f>
        <v>0</v>
      </c>
      <c r="BY60" s="63">
        <f>IF(ลับ!BY$3=0,0,IF(เวลาเรียน!CG8="ป",ลับ!BY$3,0))</f>
        <v>0</v>
      </c>
      <c r="BZ60" s="63">
        <f>IF(ลับ!BZ$3=0,0,IF(เวลาเรียน!CH8="ป",ลับ!BZ$3,0))</f>
        <v>0</v>
      </c>
      <c r="CA60" s="63">
        <f>IF(ลับ!CA$3=0,0,IF(เวลาเรียน!CI8="ป",ลับ!CA$3,0))</f>
        <v>0</v>
      </c>
      <c r="CB60" s="63">
        <f>IF(ลับ!CB$3=0,0,IF(เวลาเรียน!CJ8="ป",ลับ!CB$3,0))</f>
        <v>0</v>
      </c>
      <c r="CC60" s="63">
        <f>IF(ลับ!CC$3=0,0,IF(เวลาเรียน!CK8="ป",ลับ!CC$3,0))</f>
        <v>0</v>
      </c>
      <c r="CD60" s="63">
        <f>IF(ลับ!CD$3=0,0,IF(เวลาเรียน!CL8="ป",ลับ!CD$3,0))</f>
        <v>0</v>
      </c>
      <c r="CE60" s="63">
        <f>IF(ลับ!CE$3=0,0,IF(เวลาเรียน!CM8="ป",ลับ!CE$3,0))</f>
        <v>0</v>
      </c>
      <c r="CF60" s="63">
        <f>IF(ลับ!CF$3=0,0,IF(เวลาเรียน!CN8="ป",ลับ!CF$3,0))</f>
        <v>0</v>
      </c>
      <c r="CG60" s="63">
        <f>IF(ลับ!CG$3=0,0,IF(เวลาเรียน!CO8="ป",ลับ!CG$3,0))</f>
        <v>0</v>
      </c>
      <c r="CH60" s="63">
        <f>IF(ลับ!CH$3=0,0,IF(เวลาเรียน!CP8="ป",ลับ!CH$3,0))</f>
        <v>0</v>
      </c>
      <c r="CI60" s="63">
        <f>IF(ลับ!CI$3=0,0,IF(เวลาเรียน!CQ8="ป",ลับ!CI$3,0))</f>
        <v>0</v>
      </c>
      <c r="CJ60" s="63">
        <f>IF(ลับ!CJ$3=0,0,IF(เวลาเรียน!CR8="ป",ลับ!CJ$3,0))</f>
        <v>0</v>
      </c>
      <c r="CK60" s="63">
        <f>IF(ลับ!CK$3=0,0,IF(เวลาเรียน!CS8="ป",ลับ!CK$3,0))</f>
        <v>0</v>
      </c>
      <c r="CL60" s="63">
        <f>IF(ลับ!CL$3=0,0,IF(เวลาเรียน!CT8="ป",ลับ!CL$3,0))</f>
        <v>0</v>
      </c>
      <c r="CM60" s="63">
        <f>IF(ลับ!CM$3=0,0,IF(เวลาเรียน!CU8="ป",ลับ!CM$3,0))</f>
        <v>0</v>
      </c>
      <c r="CN60" s="63">
        <f>IF(ลับ!CN$3=0,0,IF(เวลาเรียน!CV8="ป",ลับ!CN$3,0))</f>
        <v>0</v>
      </c>
      <c r="CO60" s="63">
        <f>IF(ลับ!CO$3=0,0,IF(เวลาเรียน!CW8="ป",ลับ!CO$3,0))</f>
        <v>0</v>
      </c>
      <c r="CP60" s="63">
        <f>IF(ลับ!CP$3=0,0,IF(เวลาเรียน!CX8="ป",ลับ!CP$3,0))</f>
        <v>0</v>
      </c>
      <c r="CQ60" s="63">
        <f>IF(ลับ!CQ$3=0,0,IF(เวลาเรียน!CY8="ป",ลับ!CQ$3,0))</f>
        <v>0</v>
      </c>
      <c r="CR60" s="63">
        <f>IF(ลับ!CR$3=0,0,IF(เวลาเรียน!CZ8="ป",ลับ!CR$3,0))</f>
        <v>0</v>
      </c>
      <c r="CS60" s="63">
        <f>IF(ลับ!CS$3=0,0,IF(เวลาเรียน!DA8="ป",ลับ!CS$3,0))</f>
        <v>0</v>
      </c>
      <c r="CT60" s="63">
        <f>IF(ลับ!CT$3=0,0,IF(เวลาเรียน!DB8="ป",ลับ!CT$3,0))</f>
        <v>0</v>
      </c>
      <c r="CU60" s="63">
        <f>IF(ลับ!CU$3=0,0,IF(เวลาเรียน!DC8="ป",ลับ!CU$3,0))</f>
        <v>0</v>
      </c>
      <c r="CV60" s="63">
        <f>IF(ลับ!CV$3=0,0,IF(เวลาเรียน!DD8="ป",ลับ!CV$3,0))</f>
        <v>0</v>
      </c>
      <c r="CW60" s="63">
        <f>IF(ลับ!CW$3=0,0,IF(เวลาเรียน!DE8="ป",ลับ!CW$3,0))</f>
        <v>0</v>
      </c>
      <c r="CX60" s="84">
        <f t="shared" si="23"/>
        <v>0</v>
      </c>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50"/>
      <c r="HH60" s="50"/>
      <c r="HI60" s="50"/>
      <c r="HJ60" s="50"/>
      <c r="HK60" s="50"/>
      <c r="HL60" s="50"/>
      <c r="HM60" s="50"/>
      <c r="HN60" s="50"/>
    </row>
    <row r="61" spans="1:222" ht="21">
      <c r="A61" s="28">
        <v>4</v>
      </c>
      <c r="B61" s="63">
        <f>IF(ลับ!B$3=0,0,IF(เวลาเรียน!G9="ป",ลับ!B$3,0))</f>
        <v>0</v>
      </c>
      <c r="C61" s="63">
        <f>IF(ลับ!C$3=0,0,IF(เวลาเรียน!H9="ป",ลับ!C$3,0))</f>
        <v>0</v>
      </c>
      <c r="D61" s="63">
        <f>IF(ลับ!D$3=0,0,IF(เวลาเรียน!I9="ป",ลับ!D$3,0))</f>
        <v>0</v>
      </c>
      <c r="E61" s="63">
        <f>IF(ลับ!E$3=0,0,IF(เวลาเรียน!J9="ป",ลับ!E$3,0))</f>
        <v>0</v>
      </c>
      <c r="F61" s="63">
        <f>IF(ลับ!F$3=0,0,IF(เวลาเรียน!K9="ป",ลับ!F$3,0))</f>
        <v>0</v>
      </c>
      <c r="G61" s="63">
        <f>IF(ลับ!G$3=0,0,IF(เวลาเรียน!L9="ป",ลับ!G$3,0))</f>
        <v>0</v>
      </c>
      <c r="H61" s="63">
        <f>IF(ลับ!H$3=0,0,IF(เวลาเรียน!M9="ป",ลับ!H$3,0))</f>
        <v>0</v>
      </c>
      <c r="I61" s="63">
        <f>IF(ลับ!I$3=0,0,IF(เวลาเรียน!N9="ป",ลับ!I$3,0))</f>
        <v>0</v>
      </c>
      <c r="J61" s="63">
        <f>IF(ลับ!J$3=0,0,IF(เวลาเรียน!O9="ป",ลับ!J$3,0))</f>
        <v>0</v>
      </c>
      <c r="K61" s="63">
        <f>IF(ลับ!K$3=0,0,IF(เวลาเรียน!P9="ป",ลับ!K$3,0))</f>
        <v>0</v>
      </c>
      <c r="L61" s="63">
        <f>IF(ลับ!L$3=0,0,IF(เวลาเรียน!Q9="ป",ลับ!L$3,0))</f>
        <v>0</v>
      </c>
      <c r="M61" s="63">
        <f>IF(ลับ!M$3=0,0,IF(เวลาเรียน!R9="ป",ลับ!M$3,0))</f>
        <v>0</v>
      </c>
      <c r="N61" s="63">
        <f>IF(ลับ!N$3=0,0,IF(เวลาเรียน!S9="ป",ลับ!N$3,0))</f>
        <v>0</v>
      </c>
      <c r="O61" s="63">
        <f>IF(ลับ!O$3=0,0,IF(เวลาเรียน!T9="ป",ลับ!O$3,0))</f>
        <v>0</v>
      </c>
      <c r="P61" s="63">
        <f>IF(ลับ!P$3=0,0,IF(เวลาเรียน!U9="ป",ลับ!P$3,0))</f>
        <v>0</v>
      </c>
      <c r="Q61" s="63">
        <f>IF(ลับ!Q$3=0,0,IF(เวลาเรียน!V9="ป",ลับ!Q$3,0))</f>
        <v>0</v>
      </c>
      <c r="R61" s="63">
        <f>IF(ลับ!R$3=0,0,IF(เวลาเรียน!W9="ป",ลับ!R$3,0))</f>
        <v>0</v>
      </c>
      <c r="S61" s="63">
        <f>IF(ลับ!S$3=0,0,IF(เวลาเรียน!X9="ป",ลับ!S$3,0))</f>
        <v>0</v>
      </c>
      <c r="T61" s="63">
        <f>IF(ลับ!T$3=0,0,IF(เวลาเรียน!Y9="ป",ลับ!T$3,0))</f>
        <v>0</v>
      </c>
      <c r="U61" s="63">
        <f>IF(ลับ!U$3=0,0,IF(เวลาเรียน!Z9="ป",ลับ!U$3,0))</f>
        <v>0</v>
      </c>
      <c r="V61" s="63">
        <f>IF(ลับ!V$3=0,0,IF(เวลาเรียน!AA9="ป",ลับ!V$3,0))</f>
        <v>0</v>
      </c>
      <c r="W61" s="63">
        <f>IF(ลับ!W$3=0,0,IF(เวลาเรียน!AB9="ป",ลับ!W$3,0))</f>
        <v>0</v>
      </c>
      <c r="X61" s="63">
        <f>IF(ลับ!X$3=0,0,IF(เวลาเรียน!AC9="ป",ลับ!X$3,0))</f>
        <v>0</v>
      </c>
      <c r="Y61" s="63">
        <f>IF(ลับ!Y$3=0,0,IF(เวลาเรียน!AD9="ป",ลับ!Y$3,0))</f>
        <v>0</v>
      </c>
      <c r="Z61" s="724">
        <f>IF(ลับ!Z$3=0,0,IF(เวลาเรียน!AE9="ป",ลับ!Z$3,0))</f>
        <v>0</v>
      </c>
      <c r="AA61" s="63">
        <f>IF(ลับ!B$3=0,0,IF(เวลาเรียน!AH9="ป",ลับ!B$3,0))</f>
        <v>0</v>
      </c>
      <c r="AB61" s="63">
        <f>IF(ลับ!C$3=0,0,IF(เวลาเรียน!AI9="ป",ลับ!C$3,0))</f>
        <v>0</v>
      </c>
      <c r="AC61" s="63">
        <f>IF(ลับ!D$3=0,0,IF(เวลาเรียน!AJ9="ป",ลับ!D$3,0))</f>
        <v>0</v>
      </c>
      <c r="AD61" s="63">
        <f>IF(ลับ!E$3=0,0,IF(เวลาเรียน!AK9="ป",ลับ!E$3,0))</f>
        <v>0</v>
      </c>
      <c r="AE61" s="63">
        <f>IF(ลับ!F$3=0,0,IF(เวลาเรียน!AL9="ป",ลับ!F$3,0))</f>
        <v>0</v>
      </c>
      <c r="AF61" s="63">
        <f>IF(ลับ!G$3=0,0,IF(เวลาเรียน!AM9="ป",ลับ!G$3,0))</f>
        <v>0</v>
      </c>
      <c r="AG61" s="63">
        <f>IF(ลับ!H$3=0,0,IF(เวลาเรียน!AN9="ป",ลับ!H$3,0))</f>
        <v>0</v>
      </c>
      <c r="AH61" s="63">
        <f>IF(ลับ!I$3=0,0,IF(เวลาเรียน!AO9="ป",ลับ!I$3,0))</f>
        <v>0</v>
      </c>
      <c r="AI61" s="63">
        <f>IF(ลับ!J$3=0,0,IF(เวลาเรียน!AP9="ป",ลับ!J$3,0))</f>
        <v>0</v>
      </c>
      <c r="AJ61" s="63">
        <f>IF(ลับ!K$3=0,0,IF(เวลาเรียน!AQ9="ป",ลับ!K$3,0))</f>
        <v>0</v>
      </c>
      <c r="AK61" s="63">
        <f>IF(ลับ!L$3=0,0,IF(เวลาเรียน!AR9="ป",ลับ!L$3,0))</f>
        <v>0</v>
      </c>
      <c r="AL61" s="63">
        <f>IF(ลับ!M$3=0,0,IF(เวลาเรียน!AS9="ป",ลับ!M$3,0))</f>
        <v>0</v>
      </c>
      <c r="AM61" s="63">
        <f>IF(ลับ!N$3=0,0,IF(เวลาเรียน!AT9="ป",ลับ!N$3,0))</f>
        <v>0</v>
      </c>
      <c r="AN61" s="63">
        <f>IF(ลับ!O$3=0,0,IF(เวลาเรียน!AU9="ป",ลับ!O$3,0))</f>
        <v>0</v>
      </c>
      <c r="AO61" s="63">
        <f>IF(ลับ!P$3=0,0,IF(เวลาเรียน!AV9="ป",ลับ!P$3,0))</f>
        <v>0</v>
      </c>
      <c r="AP61" s="63">
        <f>IF(ลับ!Q$3=0,0,IF(เวลาเรียน!AW9="ป",ลับ!Q$3,0))</f>
        <v>0</v>
      </c>
      <c r="AQ61" s="63">
        <f>IF(ลับ!R$3=0,0,IF(เวลาเรียน!AX9="ป",ลับ!R$3,0))</f>
        <v>0</v>
      </c>
      <c r="AR61" s="63">
        <f>IF(ลับ!S$3=0,0,IF(เวลาเรียน!AY9="ป",ลับ!S$3,0))</f>
        <v>0</v>
      </c>
      <c r="AS61" s="63">
        <f>IF(ลับ!T$3=0,0,IF(เวลาเรียน!AZ9="ป",ลับ!T$3,0))</f>
        <v>0</v>
      </c>
      <c r="AT61" s="63">
        <f>IF(ลับ!U$3=0,0,IF(เวลาเรียน!BA9="ป",ลับ!U$3,0))</f>
        <v>0</v>
      </c>
      <c r="AU61" s="63">
        <f>IF(ลับ!V$3=0,0,IF(เวลาเรียน!BB9="ป",ลับ!V$3,0))</f>
        <v>0</v>
      </c>
      <c r="AV61" s="63">
        <f>IF(ลับ!W$3=0,0,IF(เวลาเรียน!BC9="ป",ลับ!W$3,0))</f>
        <v>0</v>
      </c>
      <c r="AW61" s="63">
        <f>IF(ลับ!X$3=0,0,IF(เวลาเรียน!BD9="ป",ลับ!X$3,0))</f>
        <v>0</v>
      </c>
      <c r="AX61" s="63">
        <f>IF(ลับ!Y$3=0,0,IF(เวลาเรียน!BE9="ป",ลับ!Y$3,0))</f>
        <v>0</v>
      </c>
      <c r="AY61" s="63">
        <f>IF(ลับ!Z$3=0,0,IF(เวลาเรียน!BF9="ป",ลับ!Z$3,0))</f>
        <v>0</v>
      </c>
      <c r="AZ61" s="63">
        <f>IF(ลับ!AA$3=0,0,IF(เวลาเรียน!BG9="ป",ลับ!AA$3,0))</f>
        <v>0</v>
      </c>
      <c r="BA61" s="63">
        <f>IF(ลับ!AB$3=0,0,IF(เวลาเรียน!BH9="ป",ลับ!AB$3,0))</f>
        <v>0</v>
      </c>
      <c r="BB61" s="63">
        <f>IF(ลับ!AC$3=0,0,IF(เวลาเรียน!BI9="ป",ลับ!AC$3,0))</f>
        <v>0</v>
      </c>
      <c r="BC61" s="63">
        <f>IF(ลับ!AD$3=0,0,IF(เวลาเรียน!BJ9="ป",ลับ!AD$3,0))</f>
        <v>0</v>
      </c>
      <c r="BD61" s="63">
        <f>IF(ลับ!AE$3=0,0,IF(เวลาเรียน!BK9="ป",ลับ!AE$3,0))</f>
        <v>0</v>
      </c>
      <c r="BE61" s="63">
        <f>IF(ลับ!AF$3=0,0,IF(เวลาเรียน!BL9="ป",ลับ!AF$3,0))</f>
        <v>0</v>
      </c>
      <c r="BF61" s="63">
        <f>IF(ลับ!AG$3=0,0,IF(เวลาเรียน!BM9="ป",ลับ!AG$3,0))</f>
        <v>0</v>
      </c>
      <c r="BG61" s="63">
        <f>IF(ลับ!AH$3=0,0,IF(เวลาเรียน!BN9="ป",ลับ!AH$3,0))</f>
        <v>0</v>
      </c>
      <c r="BH61" s="63">
        <f>IF(ลับ!AI$3=0,0,IF(เวลาเรียน!BO9="ป",ลับ!AI$3,0))</f>
        <v>0</v>
      </c>
      <c r="BI61" s="63">
        <f>IF(ลับ!AJ$3=0,0,IF(เวลาเรียน!BP9="ป",ลับ!AJ$3,0))</f>
        <v>0</v>
      </c>
      <c r="BJ61" s="63">
        <f>IF(ลับ!AK$3=0,0,IF(เวลาเรียน!BQ9="ป",ลับ!AK$3,0))</f>
        <v>0</v>
      </c>
      <c r="BK61" s="63">
        <f>IF(ลับ!AL$3=0,0,IF(เวลาเรียน!BR9="ป",ลับ!AL$3,0))</f>
        <v>0</v>
      </c>
      <c r="BL61" s="63">
        <f>IF(ลับ!AM$3=0,0,IF(เวลาเรียน!BS9="ป",ลับ!AM$3,0))</f>
        <v>0</v>
      </c>
      <c r="BM61" s="63">
        <f>IF(ลับ!AN$3=0,0,IF(เวลาเรียน!BT9="ป",ลับ!AN$3,0))</f>
        <v>0</v>
      </c>
      <c r="BN61" s="63">
        <f>IF(ลับ!AO$3=0,0,IF(เวลาเรียน!BU9="ป",ลับ!AO$3,0))</f>
        <v>0</v>
      </c>
      <c r="BO61" s="63">
        <f>IF(ลับ!AP$3=0,0,IF(เวลาเรียน!BV9="ป",ลับ!AP$3,0))</f>
        <v>0</v>
      </c>
      <c r="BP61" s="63">
        <f>IF(ลับ!AQ$3=0,0,IF(เวลาเรียน!BW9="ป",ลับ!AQ$3,0))</f>
        <v>0</v>
      </c>
      <c r="BQ61" s="63">
        <f>IF(ลับ!AR$3=0,0,IF(เวลาเรียน!BX9="ป",ลับ!AR$3,0))</f>
        <v>0</v>
      </c>
      <c r="BR61" s="63">
        <f>IF(ลับ!AS$3=0,0,IF(เวลาเรียน!BY9="ป",ลับ!AS$3,0))</f>
        <v>0</v>
      </c>
      <c r="BS61" s="724">
        <f>IF(ลับ!AT$3=0,0,IF(เวลาเรียน!BZ9="ป",ลับ!AT$3,0))</f>
        <v>0</v>
      </c>
      <c r="BT61" s="63">
        <f>IF(ลับ!BT$3=0,0,IF(เวลาเรียน!CB9="ป",ลับ!BT$3,0))</f>
        <v>0</v>
      </c>
      <c r="BU61" s="63">
        <f>IF(ลับ!BU$3=0,0,IF(เวลาเรียน!CC9="ป",ลับ!BU$3,0))</f>
        <v>0</v>
      </c>
      <c r="BV61" s="63">
        <f>IF(ลับ!BV$3=0,0,IF(เวลาเรียน!CD9="ป",ลับ!BV$3,0))</f>
        <v>0</v>
      </c>
      <c r="BW61" s="63">
        <f>IF(ลับ!BW$3=0,0,IF(เวลาเรียน!CE9="ป",ลับ!BW$3,0))</f>
        <v>0</v>
      </c>
      <c r="BX61" s="63">
        <f>IF(ลับ!BX$3=0,0,IF(เวลาเรียน!CF9="ป",ลับ!BX$3,0))</f>
        <v>0</v>
      </c>
      <c r="BY61" s="63">
        <f>IF(ลับ!BY$3=0,0,IF(เวลาเรียน!CG9="ป",ลับ!BY$3,0))</f>
        <v>0</v>
      </c>
      <c r="BZ61" s="63">
        <f>IF(ลับ!BZ$3=0,0,IF(เวลาเรียน!CH9="ป",ลับ!BZ$3,0))</f>
        <v>0</v>
      </c>
      <c r="CA61" s="63">
        <f>IF(ลับ!CA$3=0,0,IF(เวลาเรียน!CI9="ป",ลับ!CA$3,0))</f>
        <v>0</v>
      </c>
      <c r="CB61" s="63">
        <f>IF(ลับ!CB$3=0,0,IF(เวลาเรียน!CJ9="ป",ลับ!CB$3,0))</f>
        <v>0</v>
      </c>
      <c r="CC61" s="63">
        <f>IF(ลับ!CC$3=0,0,IF(เวลาเรียน!CK9="ป",ลับ!CC$3,0))</f>
        <v>0</v>
      </c>
      <c r="CD61" s="63">
        <f>IF(ลับ!CD$3=0,0,IF(เวลาเรียน!CL9="ป",ลับ!CD$3,0))</f>
        <v>0</v>
      </c>
      <c r="CE61" s="63">
        <f>IF(ลับ!CE$3=0,0,IF(เวลาเรียน!CM9="ป",ลับ!CE$3,0))</f>
        <v>0</v>
      </c>
      <c r="CF61" s="63">
        <f>IF(ลับ!CF$3=0,0,IF(เวลาเรียน!CN9="ป",ลับ!CF$3,0))</f>
        <v>0</v>
      </c>
      <c r="CG61" s="63">
        <f>IF(ลับ!CG$3=0,0,IF(เวลาเรียน!CO9="ป",ลับ!CG$3,0))</f>
        <v>0</v>
      </c>
      <c r="CH61" s="63">
        <f>IF(ลับ!CH$3=0,0,IF(เวลาเรียน!CP9="ป",ลับ!CH$3,0))</f>
        <v>0</v>
      </c>
      <c r="CI61" s="63">
        <f>IF(ลับ!CI$3=0,0,IF(เวลาเรียน!CQ9="ป",ลับ!CI$3,0))</f>
        <v>0</v>
      </c>
      <c r="CJ61" s="63">
        <f>IF(ลับ!CJ$3=0,0,IF(เวลาเรียน!CR9="ป",ลับ!CJ$3,0))</f>
        <v>0</v>
      </c>
      <c r="CK61" s="63">
        <f>IF(ลับ!CK$3=0,0,IF(เวลาเรียน!CS9="ป",ลับ!CK$3,0))</f>
        <v>0</v>
      </c>
      <c r="CL61" s="63">
        <f>IF(ลับ!CL$3=0,0,IF(เวลาเรียน!CT9="ป",ลับ!CL$3,0))</f>
        <v>0</v>
      </c>
      <c r="CM61" s="63">
        <f>IF(ลับ!CM$3=0,0,IF(เวลาเรียน!CU9="ป",ลับ!CM$3,0))</f>
        <v>0</v>
      </c>
      <c r="CN61" s="63">
        <f>IF(ลับ!CN$3=0,0,IF(เวลาเรียน!CV9="ป",ลับ!CN$3,0))</f>
        <v>0</v>
      </c>
      <c r="CO61" s="63">
        <f>IF(ลับ!CO$3=0,0,IF(เวลาเรียน!CW9="ป",ลับ!CO$3,0))</f>
        <v>0</v>
      </c>
      <c r="CP61" s="63">
        <f>IF(ลับ!CP$3=0,0,IF(เวลาเรียน!CX9="ป",ลับ!CP$3,0))</f>
        <v>0</v>
      </c>
      <c r="CQ61" s="63">
        <f>IF(ลับ!CQ$3=0,0,IF(เวลาเรียน!CY9="ป",ลับ!CQ$3,0))</f>
        <v>0</v>
      </c>
      <c r="CR61" s="63">
        <f>IF(ลับ!CR$3=0,0,IF(เวลาเรียน!CZ9="ป",ลับ!CR$3,0))</f>
        <v>0</v>
      </c>
      <c r="CS61" s="63">
        <f>IF(ลับ!CS$3=0,0,IF(เวลาเรียน!DA9="ป",ลับ!CS$3,0))</f>
        <v>0</v>
      </c>
      <c r="CT61" s="63">
        <f>IF(ลับ!CT$3=0,0,IF(เวลาเรียน!DB9="ป",ลับ!CT$3,0))</f>
        <v>0</v>
      </c>
      <c r="CU61" s="63">
        <f>IF(ลับ!CU$3=0,0,IF(เวลาเรียน!DC9="ป",ลับ!CU$3,0))</f>
        <v>0</v>
      </c>
      <c r="CV61" s="63">
        <f>IF(ลับ!CV$3=0,0,IF(เวลาเรียน!DD9="ป",ลับ!CV$3,0))</f>
        <v>0</v>
      </c>
      <c r="CW61" s="63">
        <f>IF(ลับ!CW$3=0,0,IF(เวลาเรียน!DE9="ป",ลับ!CW$3,0))</f>
        <v>0</v>
      </c>
      <c r="CX61" s="84">
        <f t="shared" si="23"/>
        <v>0</v>
      </c>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50"/>
      <c r="HH61" s="50"/>
      <c r="HI61" s="50"/>
      <c r="HJ61" s="50"/>
      <c r="HK61" s="50"/>
      <c r="HL61" s="50"/>
      <c r="HM61" s="50"/>
      <c r="HN61" s="50"/>
    </row>
    <row r="62" spans="1:222" ht="21">
      <c r="A62" s="28">
        <v>5</v>
      </c>
      <c r="B62" s="63">
        <f>IF(ลับ!B$3=0,0,IF(เวลาเรียน!G10="ป",ลับ!B$3,0))</f>
        <v>0</v>
      </c>
      <c r="C62" s="63">
        <f>IF(ลับ!C$3=0,0,IF(เวลาเรียน!H10="ป",ลับ!C$3,0))</f>
        <v>0</v>
      </c>
      <c r="D62" s="63">
        <f>IF(ลับ!D$3=0,0,IF(เวลาเรียน!I10="ป",ลับ!D$3,0))</f>
        <v>0</v>
      </c>
      <c r="E62" s="63">
        <f>IF(ลับ!E$3=0,0,IF(เวลาเรียน!J10="ป",ลับ!E$3,0))</f>
        <v>0</v>
      </c>
      <c r="F62" s="63">
        <f>IF(ลับ!F$3=0,0,IF(เวลาเรียน!K10="ป",ลับ!F$3,0))</f>
        <v>0</v>
      </c>
      <c r="G62" s="63">
        <f>IF(ลับ!G$3=0,0,IF(เวลาเรียน!L10="ป",ลับ!G$3,0))</f>
        <v>0</v>
      </c>
      <c r="H62" s="63">
        <f>IF(ลับ!H$3=0,0,IF(เวลาเรียน!M10="ป",ลับ!H$3,0))</f>
        <v>0</v>
      </c>
      <c r="I62" s="63">
        <f>IF(ลับ!I$3=0,0,IF(เวลาเรียน!N10="ป",ลับ!I$3,0))</f>
        <v>0</v>
      </c>
      <c r="J62" s="63">
        <f>IF(ลับ!J$3=0,0,IF(เวลาเรียน!O10="ป",ลับ!J$3,0))</f>
        <v>0</v>
      </c>
      <c r="K62" s="63">
        <f>IF(ลับ!K$3=0,0,IF(เวลาเรียน!P10="ป",ลับ!K$3,0))</f>
        <v>0</v>
      </c>
      <c r="L62" s="63">
        <f>IF(ลับ!L$3=0,0,IF(เวลาเรียน!Q10="ป",ลับ!L$3,0))</f>
        <v>0</v>
      </c>
      <c r="M62" s="63">
        <f>IF(ลับ!M$3=0,0,IF(เวลาเรียน!R10="ป",ลับ!M$3,0))</f>
        <v>0</v>
      </c>
      <c r="N62" s="63">
        <f>IF(ลับ!N$3=0,0,IF(เวลาเรียน!S10="ป",ลับ!N$3,0))</f>
        <v>0</v>
      </c>
      <c r="O62" s="63">
        <f>IF(ลับ!O$3=0,0,IF(เวลาเรียน!T10="ป",ลับ!O$3,0))</f>
        <v>0</v>
      </c>
      <c r="P62" s="63">
        <f>IF(ลับ!P$3=0,0,IF(เวลาเรียน!U10="ป",ลับ!P$3,0))</f>
        <v>0</v>
      </c>
      <c r="Q62" s="63">
        <f>IF(ลับ!Q$3=0,0,IF(เวลาเรียน!V10="ป",ลับ!Q$3,0))</f>
        <v>0</v>
      </c>
      <c r="R62" s="63">
        <f>IF(ลับ!R$3=0,0,IF(เวลาเรียน!W10="ป",ลับ!R$3,0))</f>
        <v>0</v>
      </c>
      <c r="S62" s="63">
        <f>IF(ลับ!S$3=0,0,IF(เวลาเรียน!X10="ป",ลับ!S$3,0))</f>
        <v>0</v>
      </c>
      <c r="T62" s="63">
        <f>IF(ลับ!T$3=0,0,IF(เวลาเรียน!Y10="ป",ลับ!T$3,0))</f>
        <v>0</v>
      </c>
      <c r="U62" s="63">
        <f>IF(ลับ!U$3=0,0,IF(เวลาเรียน!Z10="ป",ลับ!U$3,0))</f>
        <v>0</v>
      </c>
      <c r="V62" s="63">
        <f>IF(ลับ!V$3=0,0,IF(เวลาเรียน!AA10="ป",ลับ!V$3,0))</f>
        <v>0</v>
      </c>
      <c r="W62" s="63">
        <f>IF(ลับ!W$3=0,0,IF(เวลาเรียน!AB10="ป",ลับ!W$3,0))</f>
        <v>0</v>
      </c>
      <c r="X62" s="63">
        <f>IF(ลับ!X$3=0,0,IF(เวลาเรียน!AC10="ป",ลับ!X$3,0))</f>
        <v>0</v>
      </c>
      <c r="Y62" s="63">
        <f>IF(ลับ!Y$3=0,0,IF(เวลาเรียน!AD10="ป",ลับ!Y$3,0))</f>
        <v>0</v>
      </c>
      <c r="Z62" s="724">
        <f>IF(ลับ!Z$3=0,0,IF(เวลาเรียน!AE10="ป",ลับ!Z$3,0))</f>
        <v>0</v>
      </c>
      <c r="AA62" s="63">
        <f>IF(ลับ!B$3=0,0,IF(เวลาเรียน!AH10="ป",ลับ!B$3,0))</f>
        <v>0</v>
      </c>
      <c r="AB62" s="63">
        <f>IF(ลับ!C$3=0,0,IF(เวลาเรียน!AI10="ป",ลับ!C$3,0))</f>
        <v>0</v>
      </c>
      <c r="AC62" s="63">
        <f>IF(ลับ!D$3=0,0,IF(เวลาเรียน!AJ10="ป",ลับ!D$3,0))</f>
        <v>0</v>
      </c>
      <c r="AD62" s="63">
        <f>IF(ลับ!E$3=0,0,IF(เวลาเรียน!AK10="ป",ลับ!E$3,0))</f>
        <v>0</v>
      </c>
      <c r="AE62" s="63">
        <f>IF(ลับ!F$3=0,0,IF(เวลาเรียน!AL10="ป",ลับ!F$3,0))</f>
        <v>0</v>
      </c>
      <c r="AF62" s="63">
        <f>IF(ลับ!G$3=0,0,IF(เวลาเรียน!AM10="ป",ลับ!G$3,0))</f>
        <v>0</v>
      </c>
      <c r="AG62" s="63">
        <f>IF(ลับ!H$3=0,0,IF(เวลาเรียน!AN10="ป",ลับ!H$3,0))</f>
        <v>0</v>
      </c>
      <c r="AH62" s="63">
        <f>IF(ลับ!I$3=0,0,IF(เวลาเรียน!AO10="ป",ลับ!I$3,0))</f>
        <v>0</v>
      </c>
      <c r="AI62" s="63">
        <f>IF(ลับ!J$3=0,0,IF(เวลาเรียน!AP10="ป",ลับ!J$3,0))</f>
        <v>0</v>
      </c>
      <c r="AJ62" s="63">
        <f>IF(ลับ!K$3=0,0,IF(เวลาเรียน!AQ10="ป",ลับ!K$3,0))</f>
        <v>0</v>
      </c>
      <c r="AK62" s="63">
        <f>IF(ลับ!L$3=0,0,IF(เวลาเรียน!AR10="ป",ลับ!L$3,0))</f>
        <v>0</v>
      </c>
      <c r="AL62" s="63">
        <f>IF(ลับ!M$3=0,0,IF(เวลาเรียน!AS10="ป",ลับ!M$3,0))</f>
        <v>0</v>
      </c>
      <c r="AM62" s="63">
        <f>IF(ลับ!N$3=0,0,IF(เวลาเรียน!AT10="ป",ลับ!N$3,0))</f>
        <v>0</v>
      </c>
      <c r="AN62" s="63">
        <f>IF(ลับ!O$3=0,0,IF(เวลาเรียน!AU10="ป",ลับ!O$3,0))</f>
        <v>0</v>
      </c>
      <c r="AO62" s="63">
        <f>IF(ลับ!P$3=0,0,IF(เวลาเรียน!AV10="ป",ลับ!P$3,0))</f>
        <v>0</v>
      </c>
      <c r="AP62" s="63">
        <f>IF(ลับ!Q$3=0,0,IF(เวลาเรียน!AW10="ป",ลับ!Q$3,0))</f>
        <v>0</v>
      </c>
      <c r="AQ62" s="63">
        <f>IF(ลับ!R$3=0,0,IF(เวลาเรียน!AX10="ป",ลับ!R$3,0))</f>
        <v>0</v>
      </c>
      <c r="AR62" s="63">
        <f>IF(ลับ!S$3=0,0,IF(เวลาเรียน!AY10="ป",ลับ!S$3,0))</f>
        <v>0</v>
      </c>
      <c r="AS62" s="63">
        <f>IF(ลับ!T$3=0,0,IF(เวลาเรียน!AZ10="ป",ลับ!T$3,0))</f>
        <v>0</v>
      </c>
      <c r="AT62" s="63">
        <f>IF(ลับ!U$3=0,0,IF(เวลาเรียน!BA10="ป",ลับ!U$3,0))</f>
        <v>0</v>
      </c>
      <c r="AU62" s="63">
        <f>IF(ลับ!V$3=0,0,IF(เวลาเรียน!BB10="ป",ลับ!V$3,0))</f>
        <v>0</v>
      </c>
      <c r="AV62" s="63">
        <f>IF(ลับ!W$3=0,0,IF(เวลาเรียน!BC10="ป",ลับ!W$3,0))</f>
        <v>0</v>
      </c>
      <c r="AW62" s="63">
        <f>IF(ลับ!X$3=0,0,IF(เวลาเรียน!BD10="ป",ลับ!X$3,0))</f>
        <v>0</v>
      </c>
      <c r="AX62" s="63">
        <f>IF(ลับ!Y$3=0,0,IF(เวลาเรียน!BE10="ป",ลับ!Y$3,0))</f>
        <v>0</v>
      </c>
      <c r="AY62" s="63">
        <f>IF(ลับ!Z$3=0,0,IF(เวลาเรียน!BF10="ป",ลับ!Z$3,0))</f>
        <v>0</v>
      </c>
      <c r="AZ62" s="63">
        <f>IF(ลับ!AA$3=0,0,IF(เวลาเรียน!BG10="ป",ลับ!AA$3,0))</f>
        <v>0</v>
      </c>
      <c r="BA62" s="63">
        <f>IF(ลับ!AB$3=0,0,IF(เวลาเรียน!BH10="ป",ลับ!AB$3,0))</f>
        <v>0</v>
      </c>
      <c r="BB62" s="63">
        <f>IF(ลับ!AC$3=0,0,IF(เวลาเรียน!BI10="ป",ลับ!AC$3,0))</f>
        <v>0</v>
      </c>
      <c r="BC62" s="63">
        <f>IF(ลับ!AD$3=0,0,IF(เวลาเรียน!BJ10="ป",ลับ!AD$3,0))</f>
        <v>0</v>
      </c>
      <c r="BD62" s="63">
        <f>IF(ลับ!AE$3=0,0,IF(เวลาเรียน!BK10="ป",ลับ!AE$3,0))</f>
        <v>0</v>
      </c>
      <c r="BE62" s="63">
        <f>IF(ลับ!AF$3=0,0,IF(เวลาเรียน!BL10="ป",ลับ!AF$3,0))</f>
        <v>0</v>
      </c>
      <c r="BF62" s="63">
        <f>IF(ลับ!AG$3=0,0,IF(เวลาเรียน!BM10="ป",ลับ!AG$3,0))</f>
        <v>0</v>
      </c>
      <c r="BG62" s="63">
        <f>IF(ลับ!AH$3=0,0,IF(เวลาเรียน!BN10="ป",ลับ!AH$3,0))</f>
        <v>0</v>
      </c>
      <c r="BH62" s="63">
        <f>IF(ลับ!AI$3=0,0,IF(เวลาเรียน!BO10="ป",ลับ!AI$3,0))</f>
        <v>0</v>
      </c>
      <c r="BI62" s="63">
        <f>IF(ลับ!AJ$3=0,0,IF(เวลาเรียน!BP10="ป",ลับ!AJ$3,0))</f>
        <v>0</v>
      </c>
      <c r="BJ62" s="63">
        <f>IF(ลับ!AK$3=0,0,IF(เวลาเรียน!BQ10="ป",ลับ!AK$3,0))</f>
        <v>0</v>
      </c>
      <c r="BK62" s="63">
        <f>IF(ลับ!AL$3=0,0,IF(เวลาเรียน!BR10="ป",ลับ!AL$3,0))</f>
        <v>0</v>
      </c>
      <c r="BL62" s="63">
        <f>IF(ลับ!AM$3=0,0,IF(เวลาเรียน!BS10="ป",ลับ!AM$3,0))</f>
        <v>0</v>
      </c>
      <c r="BM62" s="63">
        <f>IF(ลับ!AN$3=0,0,IF(เวลาเรียน!BT10="ป",ลับ!AN$3,0))</f>
        <v>0</v>
      </c>
      <c r="BN62" s="63">
        <f>IF(ลับ!AO$3=0,0,IF(เวลาเรียน!BU10="ป",ลับ!AO$3,0))</f>
        <v>0</v>
      </c>
      <c r="BO62" s="63">
        <f>IF(ลับ!AP$3=0,0,IF(เวลาเรียน!BV10="ป",ลับ!AP$3,0))</f>
        <v>0</v>
      </c>
      <c r="BP62" s="63">
        <f>IF(ลับ!AQ$3=0,0,IF(เวลาเรียน!BW10="ป",ลับ!AQ$3,0))</f>
        <v>0</v>
      </c>
      <c r="BQ62" s="63">
        <f>IF(ลับ!AR$3=0,0,IF(เวลาเรียน!BX10="ป",ลับ!AR$3,0))</f>
        <v>0</v>
      </c>
      <c r="BR62" s="63">
        <f>IF(ลับ!AS$3=0,0,IF(เวลาเรียน!BY10="ป",ลับ!AS$3,0))</f>
        <v>0</v>
      </c>
      <c r="BS62" s="724">
        <f>IF(ลับ!AT$3=0,0,IF(เวลาเรียน!BZ10="ป",ลับ!AT$3,0))</f>
        <v>0</v>
      </c>
      <c r="BT62" s="63">
        <f>IF(ลับ!BT$3=0,0,IF(เวลาเรียน!CB10="ป",ลับ!BT$3,0))</f>
        <v>0</v>
      </c>
      <c r="BU62" s="63">
        <f>IF(ลับ!BU$3=0,0,IF(เวลาเรียน!CC10="ป",ลับ!BU$3,0))</f>
        <v>0</v>
      </c>
      <c r="BV62" s="63">
        <f>IF(ลับ!BV$3=0,0,IF(เวลาเรียน!CD10="ป",ลับ!BV$3,0))</f>
        <v>0</v>
      </c>
      <c r="BW62" s="63">
        <f>IF(ลับ!BW$3=0,0,IF(เวลาเรียน!CE10="ป",ลับ!BW$3,0))</f>
        <v>0</v>
      </c>
      <c r="BX62" s="63">
        <f>IF(ลับ!BX$3=0,0,IF(เวลาเรียน!CF10="ป",ลับ!BX$3,0))</f>
        <v>0</v>
      </c>
      <c r="BY62" s="63">
        <f>IF(ลับ!BY$3=0,0,IF(เวลาเรียน!CG10="ป",ลับ!BY$3,0))</f>
        <v>0</v>
      </c>
      <c r="BZ62" s="63">
        <f>IF(ลับ!BZ$3=0,0,IF(เวลาเรียน!CH10="ป",ลับ!BZ$3,0))</f>
        <v>0</v>
      </c>
      <c r="CA62" s="63">
        <f>IF(ลับ!CA$3=0,0,IF(เวลาเรียน!CI10="ป",ลับ!CA$3,0))</f>
        <v>0</v>
      </c>
      <c r="CB62" s="63">
        <f>IF(ลับ!CB$3=0,0,IF(เวลาเรียน!CJ10="ป",ลับ!CB$3,0))</f>
        <v>0</v>
      </c>
      <c r="CC62" s="63">
        <f>IF(ลับ!CC$3=0,0,IF(เวลาเรียน!CK10="ป",ลับ!CC$3,0))</f>
        <v>0</v>
      </c>
      <c r="CD62" s="63">
        <f>IF(ลับ!CD$3=0,0,IF(เวลาเรียน!CL10="ป",ลับ!CD$3,0))</f>
        <v>0</v>
      </c>
      <c r="CE62" s="63">
        <f>IF(ลับ!CE$3=0,0,IF(เวลาเรียน!CM10="ป",ลับ!CE$3,0))</f>
        <v>0</v>
      </c>
      <c r="CF62" s="63">
        <f>IF(ลับ!CF$3=0,0,IF(เวลาเรียน!CN10="ป",ลับ!CF$3,0))</f>
        <v>0</v>
      </c>
      <c r="CG62" s="63">
        <f>IF(ลับ!CG$3=0,0,IF(เวลาเรียน!CO10="ป",ลับ!CG$3,0))</f>
        <v>0</v>
      </c>
      <c r="CH62" s="63">
        <f>IF(ลับ!CH$3=0,0,IF(เวลาเรียน!CP10="ป",ลับ!CH$3,0))</f>
        <v>0</v>
      </c>
      <c r="CI62" s="63">
        <f>IF(ลับ!CI$3=0,0,IF(เวลาเรียน!CQ10="ป",ลับ!CI$3,0))</f>
        <v>0</v>
      </c>
      <c r="CJ62" s="63">
        <f>IF(ลับ!CJ$3=0,0,IF(เวลาเรียน!CR10="ป",ลับ!CJ$3,0))</f>
        <v>0</v>
      </c>
      <c r="CK62" s="63">
        <f>IF(ลับ!CK$3=0,0,IF(เวลาเรียน!CS10="ป",ลับ!CK$3,0))</f>
        <v>0</v>
      </c>
      <c r="CL62" s="63">
        <f>IF(ลับ!CL$3=0,0,IF(เวลาเรียน!CT10="ป",ลับ!CL$3,0))</f>
        <v>0</v>
      </c>
      <c r="CM62" s="63">
        <f>IF(ลับ!CM$3=0,0,IF(เวลาเรียน!CU10="ป",ลับ!CM$3,0))</f>
        <v>0</v>
      </c>
      <c r="CN62" s="63">
        <f>IF(ลับ!CN$3=0,0,IF(เวลาเรียน!CV10="ป",ลับ!CN$3,0))</f>
        <v>0</v>
      </c>
      <c r="CO62" s="63">
        <f>IF(ลับ!CO$3=0,0,IF(เวลาเรียน!CW10="ป",ลับ!CO$3,0))</f>
        <v>0</v>
      </c>
      <c r="CP62" s="63">
        <f>IF(ลับ!CP$3=0,0,IF(เวลาเรียน!CX10="ป",ลับ!CP$3,0))</f>
        <v>0</v>
      </c>
      <c r="CQ62" s="63">
        <f>IF(ลับ!CQ$3=0,0,IF(เวลาเรียน!CY10="ป",ลับ!CQ$3,0))</f>
        <v>0</v>
      </c>
      <c r="CR62" s="63">
        <f>IF(ลับ!CR$3=0,0,IF(เวลาเรียน!CZ10="ป",ลับ!CR$3,0))</f>
        <v>0</v>
      </c>
      <c r="CS62" s="63">
        <f>IF(ลับ!CS$3=0,0,IF(เวลาเรียน!DA10="ป",ลับ!CS$3,0))</f>
        <v>0</v>
      </c>
      <c r="CT62" s="63">
        <f>IF(ลับ!CT$3=0,0,IF(เวลาเรียน!DB10="ป",ลับ!CT$3,0))</f>
        <v>0</v>
      </c>
      <c r="CU62" s="63">
        <f>IF(ลับ!CU$3=0,0,IF(เวลาเรียน!DC10="ป",ลับ!CU$3,0))</f>
        <v>0</v>
      </c>
      <c r="CV62" s="63">
        <f>IF(ลับ!CV$3=0,0,IF(เวลาเรียน!DD10="ป",ลับ!CV$3,0))</f>
        <v>0</v>
      </c>
      <c r="CW62" s="63">
        <f>IF(ลับ!CW$3=0,0,IF(เวลาเรียน!DE10="ป",ลับ!CW$3,0))</f>
        <v>0</v>
      </c>
      <c r="CX62" s="84">
        <f t="shared" si="23"/>
        <v>0</v>
      </c>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50"/>
      <c r="HH62" s="50"/>
      <c r="HI62" s="50"/>
      <c r="HJ62" s="50"/>
      <c r="HK62" s="50"/>
      <c r="HL62" s="50"/>
      <c r="HM62" s="50"/>
      <c r="HN62" s="50"/>
    </row>
    <row r="63" spans="1:222" ht="21">
      <c r="A63" s="28">
        <v>6</v>
      </c>
      <c r="B63" s="63">
        <f>IF(ลับ!B$3=0,0,IF(เวลาเรียน!G11="ป",ลับ!B$3,0))</f>
        <v>0</v>
      </c>
      <c r="C63" s="63">
        <f>IF(ลับ!C$3=0,0,IF(เวลาเรียน!H11="ป",ลับ!C$3,0))</f>
        <v>0</v>
      </c>
      <c r="D63" s="63">
        <f>IF(ลับ!D$3=0,0,IF(เวลาเรียน!I11="ป",ลับ!D$3,0))</f>
        <v>0</v>
      </c>
      <c r="E63" s="63">
        <f>IF(ลับ!E$3=0,0,IF(เวลาเรียน!J11="ป",ลับ!E$3,0))</f>
        <v>0</v>
      </c>
      <c r="F63" s="63">
        <f>IF(ลับ!F$3=0,0,IF(เวลาเรียน!K11="ป",ลับ!F$3,0))</f>
        <v>0</v>
      </c>
      <c r="G63" s="63">
        <f>IF(ลับ!G$3=0,0,IF(เวลาเรียน!L11="ป",ลับ!G$3,0))</f>
        <v>0</v>
      </c>
      <c r="H63" s="63">
        <f>IF(ลับ!H$3=0,0,IF(เวลาเรียน!M11="ป",ลับ!H$3,0))</f>
        <v>0</v>
      </c>
      <c r="I63" s="63">
        <f>IF(ลับ!I$3=0,0,IF(เวลาเรียน!N11="ป",ลับ!I$3,0))</f>
        <v>0</v>
      </c>
      <c r="J63" s="63">
        <f>IF(ลับ!J$3=0,0,IF(เวลาเรียน!O11="ป",ลับ!J$3,0))</f>
        <v>0</v>
      </c>
      <c r="K63" s="63">
        <f>IF(ลับ!K$3=0,0,IF(เวลาเรียน!P11="ป",ลับ!K$3,0))</f>
        <v>0</v>
      </c>
      <c r="L63" s="63">
        <f>IF(ลับ!L$3=0,0,IF(เวลาเรียน!Q11="ป",ลับ!L$3,0))</f>
        <v>0</v>
      </c>
      <c r="M63" s="63">
        <f>IF(ลับ!M$3=0,0,IF(เวลาเรียน!R11="ป",ลับ!M$3,0))</f>
        <v>0</v>
      </c>
      <c r="N63" s="63">
        <f>IF(ลับ!N$3=0,0,IF(เวลาเรียน!S11="ป",ลับ!N$3,0))</f>
        <v>0</v>
      </c>
      <c r="O63" s="63">
        <f>IF(ลับ!O$3=0,0,IF(เวลาเรียน!T11="ป",ลับ!O$3,0))</f>
        <v>0</v>
      </c>
      <c r="P63" s="63">
        <f>IF(ลับ!P$3=0,0,IF(เวลาเรียน!U11="ป",ลับ!P$3,0))</f>
        <v>0</v>
      </c>
      <c r="Q63" s="63">
        <f>IF(ลับ!Q$3=0,0,IF(เวลาเรียน!V11="ป",ลับ!Q$3,0))</f>
        <v>0</v>
      </c>
      <c r="R63" s="63">
        <f>IF(ลับ!R$3=0,0,IF(เวลาเรียน!W11="ป",ลับ!R$3,0))</f>
        <v>0</v>
      </c>
      <c r="S63" s="63">
        <f>IF(ลับ!S$3=0,0,IF(เวลาเรียน!X11="ป",ลับ!S$3,0))</f>
        <v>0</v>
      </c>
      <c r="T63" s="63">
        <f>IF(ลับ!T$3=0,0,IF(เวลาเรียน!Y11="ป",ลับ!T$3,0))</f>
        <v>0</v>
      </c>
      <c r="U63" s="63">
        <f>IF(ลับ!U$3=0,0,IF(เวลาเรียน!Z11="ป",ลับ!U$3,0))</f>
        <v>0</v>
      </c>
      <c r="V63" s="63">
        <f>IF(ลับ!V$3=0,0,IF(เวลาเรียน!AA11="ป",ลับ!V$3,0))</f>
        <v>0</v>
      </c>
      <c r="W63" s="63">
        <f>IF(ลับ!W$3=0,0,IF(เวลาเรียน!AB11="ป",ลับ!W$3,0))</f>
        <v>0</v>
      </c>
      <c r="X63" s="63">
        <f>IF(ลับ!X$3=0,0,IF(เวลาเรียน!AC11="ป",ลับ!X$3,0))</f>
        <v>0</v>
      </c>
      <c r="Y63" s="63">
        <f>IF(ลับ!Y$3=0,0,IF(เวลาเรียน!AD11="ป",ลับ!Y$3,0))</f>
        <v>0</v>
      </c>
      <c r="Z63" s="724">
        <f>IF(ลับ!Z$3=0,0,IF(เวลาเรียน!AE11="ป",ลับ!Z$3,0))</f>
        <v>0</v>
      </c>
      <c r="AA63" s="63">
        <f>IF(ลับ!B$3=0,0,IF(เวลาเรียน!AH11="ป",ลับ!B$3,0))</f>
        <v>0</v>
      </c>
      <c r="AB63" s="63">
        <f>IF(ลับ!C$3=0,0,IF(เวลาเรียน!AI11="ป",ลับ!C$3,0))</f>
        <v>0</v>
      </c>
      <c r="AC63" s="63">
        <f>IF(ลับ!D$3=0,0,IF(เวลาเรียน!AJ11="ป",ลับ!D$3,0))</f>
        <v>0</v>
      </c>
      <c r="AD63" s="63">
        <f>IF(ลับ!E$3=0,0,IF(เวลาเรียน!AK11="ป",ลับ!E$3,0))</f>
        <v>0</v>
      </c>
      <c r="AE63" s="63">
        <f>IF(ลับ!F$3=0,0,IF(เวลาเรียน!AL11="ป",ลับ!F$3,0))</f>
        <v>0</v>
      </c>
      <c r="AF63" s="63">
        <f>IF(ลับ!G$3=0,0,IF(เวลาเรียน!AM11="ป",ลับ!G$3,0))</f>
        <v>0</v>
      </c>
      <c r="AG63" s="63">
        <f>IF(ลับ!H$3=0,0,IF(เวลาเรียน!AN11="ป",ลับ!H$3,0))</f>
        <v>0</v>
      </c>
      <c r="AH63" s="63">
        <f>IF(ลับ!I$3=0,0,IF(เวลาเรียน!AO11="ป",ลับ!I$3,0))</f>
        <v>0</v>
      </c>
      <c r="AI63" s="63">
        <f>IF(ลับ!J$3=0,0,IF(เวลาเรียน!AP11="ป",ลับ!J$3,0))</f>
        <v>0</v>
      </c>
      <c r="AJ63" s="63">
        <f>IF(ลับ!K$3=0,0,IF(เวลาเรียน!AQ11="ป",ลับ!K$3,0))</f>
        <v>0</v>
      </c>
      <c r="AK63" s="63">
        <f>IF(ลับ!L$3=0,0,IF(เวลาเรียน!AR11="ป",ลับ!L$3,0))</f>
        <v>0</v>
      </c>
      <c r="AL63" s="63">
        <f>IF(ลับ!M$3=0,0,IF(เวลาเรียน!AS11="ป",ลับ!M$3,0))</f>
        <v>0</v>
      </c>
      <c r="AM63" s="63">
        <f>IF(ลับ!N$3=0,0,IF(เวลาเรียน!AT11="ป",ลับ!N$3,0))</f>
        <v>0</v>
      </c>
      <c r="AN63" s="63">
        <f>IF(ลับ!O$3=0,0,IF(เวลาเรียน!AU11="ป",ลับ!O$3,0))</f>
        <v>0</v>
      </c>
      <c r="AO63" s="63">
        <f>IF(ลับ!P$3=0,0,IF(เวลาเรียน!AV11="ป",ลับ!P$3,0))</f>
        <v>0</v>
      </c>
      <c r="AP63" s="63">
        <f>IF(ลับ!Q$3=0,0,IF(เวลาเรียน!AW11="ป",ลับ!Q$3,0))</f>
        <v>0</v>
      </c>
      <c r="AQ63" s="63">
        <f>IF(ลับ!R$3=0,0,IF(เวลาเรียน!AX11="ป",ลับ!R$3,0))</f>
        <v>0</v>
      </c>
      <c r="AR63" s="63">
        <f>IF(ลับ!S$3=0,0,IF(เวลาเรียน!AY11="ป",ลับ!S$3,0))</f>
        <v>0</v>
      </c>
      <c r="AS63" s="63">
        <f>IF(ลับ!T$3=0,0,IF(เวลาเรียน!AZ11="ป",ลับ!T$3,0))</f>
        <v>0</v>
      </c>
      <c r="AT63" s="63">
        <f>IF(ลับ!U$3=0,0,IF(เวลาเรียน!BA11="ป",ลับ!U$3,0))</f>
        <v>0</v>
      </c>
      <c r="AU63" s="63">
        <f>IF(ลับ!V$3=0,0,IF(เวลาเรียน!BB11="ป",ลับ!V$3,0))</f>
        <v>0</v>
      </c>
      <c r="AV63" s="63">
        <f>IF(ลับ!W$3=0,0,IF(เวลาเรียน!BC11="ป",ลับ!W$3,0))</f>
        <v>0</v>
      </c>
      <c r="AW63" s="63">
        <f>IF(ลับ!X$3=0,0,IF(เวลาเรียน!BD11="ป",ลับ!X$3,0))</f>
        <v>0</v>
      </c>
      <c r="AX63" s="63">
        <f>IF(ลับ!Y$3=0,0,IF(เวลาเรียน!BE11="ป",ลับ!Y$3,0))</f>
        <v>0</v>
      </c>
      <c r="AY63" s="63">
        <f>IF(ลับ!Z$3=0,0,IF(เวลาเรียน!BF11="ป",ลับ!Z$3,0))</f>
        <v>0</v>
      </c>
      <c r="AZ63" s="63">
        <f>IF(ลับ!AA$3=0,0,IF(เวลาเรียน!BG11="ป",ลับ!AA$3,0))</f>
        <v>0</v>
      </c>
      <c r="BA63" s="63">
        <f>IF(ลับ!AB$3=0,0,IF(เวลาเรียน!BH11="ป",ลับ!AB$3,0))</f>
        <v>0</v>
      </c>
      <c r="BB63" s="63">
        <f>IF(ลับ!AC$3=0,0,IF(เวลาเรียน!BI11="ป",ลับ!AC$3,0))</f>
        <v>0</v>
      </c>
      <c r="BC63" s="63">
        <f>IF(ลับ!AD$3=0,0,IF(เวลาเรียน!BJ11="ป",ลับ!AD$3,0))</f>
        <v>0</v>
      </c>
      <c r="BD63" s="63">
        <f>IF(ลับ!AE$3=0,0,IF(เวลาเรียน!BK11="ป",ลับ!AE$3,0))</f>
        <v>0</v>
      </c>
      <c r="BE63" s="63">
        <f>IF(ลับ!AF$3=0,0,IF(เวลาเรียน!BL11="ป",ลับ!AF$3,0))</f>
        <v>0</v>
      </c>
      <c r="BF63" s="63">
        <f>IF(ลับ!AG$3=0,0,IF(เวลาเรียน!BM11="ป",ลับ!AG$3,0))</f>
        <v>0</v>
      </c>
      <c r="BG63" s="63">
        <f>IF(ลับ!AH$3=0,0,IF(เวลาเรียน!BN11="ป",ลับ!AH$3,0))</f>
        <v>0</v>
      </c>
      <c r="BH63" s="63">
        <f>IF(ลับ!AI$3=0,0,IF(เวลาเรียน!BO11="ป",ลับ!AI$3,0))</f>
        <v>0</v>
      </c>
      <c r="BI63" s="63">
        <f>IF(ลับ!AJ$3=0,0,IF(เวลาเรียน!BP11="ป",ลับ!AJ$3,0))</f>
        <v>0</v>
      </c>
      <c r="BJ63" s="63">
        <f>IF(ลับ!AK$3=0,0,IF(เวลาเรียน!BQ11="ป",ลับ!AK$3,0))</f>
        <v>0</v>
      </c>
      <c r="BK63" s="63">
        <f>IF(ลับ!AL$3=0,0,IF(เวลาเรียน!BR11="ป",ลับ!AL$3,0))</f>
        <v>0</v>
      </c>
      <c r="BL63" s="63">
        <f>IF(ลับ!AM$3=0,0,IF(เวลาเรียน!BS11="ป",ลับ!AM$3,0))</f>
        <v>0</v>
      </c>
      <c r="BM63" s="63">
        <f>IF(ลับ!AN$3=0,0,IF(เวลาเรียน!BT11="ป",ลับ!AN$3,0))</f>
        <v>0</v>
      </c>
      <c r="BN63" s="63">
        <f>IF(ลับ!AO$3=0,0,IF(เวลาเรียน!BU11="ป",ลับ!AO$3,0))</f>
        <v>0</v>
      </c>
      <c r="BO63" s="63">
        <f>IF(ลับ!AP$3=0,0,IF(เวลาเรียน!BV11="ป",ลับ!AP$3,0))</f>
        <v>0</v>
      </c>
      <c r="BP63" s="63">
        <f>IF(ลับ!AQ$3=0,0,IF(เวลาเรียน!BW11="ป",ลับ!AQ$3,0))</f>
        <v>0</v>
      </c>
      <c r="BQ63" s="63">
        <f>IF(ลับ!AR$3=0,0,IF(เวลาเรียน!BX11="ป",ลับ!AR$3,0))</f>
        <v>0</v>
      </c>
      <c r="BR63" s="63">
        <f>IF(ลับ!AS$3=0,0,IF(เวลาเรียน!BY11="ป",ลับ!AS$3,0))</f>
        <v>0</v>
      </c>
      <c r="BS63" s="724">
        <f>IF(ลับ!AT$3=0,0,IF(เวลาเรียน!BZ11="ป",ลับ!AT$3,0))</f>
        <v>0</v>
      </c>
      <c r="BT63" s="63">
        <f>IF(ลับ!BT$3=0,0,IF(เวลาเรียน!CB11="ป",ลับ!BT$3,0))</f>
        <v>0</v>
      </c>
      <c r="BU63" s="63">
        <f>IF(ลับ!BU$3=0,0,IF(เวลาเรียน!CC11="ป",ลับ!BU$3,0))</f>
        <v>0</v>
      </c>
      <c r="BV63" s="63">
        <f>IF(ลับ!BV$3=0,0,IF(เวลาเรียน!CD11="ป",ลับ!BV$3,0))</f>
        <v>0</v>
      </c>
      <c r="BW63" s="63">
        <f>IF(ลับ!BW$3=0,0,IF(เวลาเรียน!CE11="ป",ลับ!BW$3,0))</f>
        <v>0</v>
      </c>
      <c r="BX63" s="63">
        <f>IF(ลับ!BX$3=0,0,IF(เวลาเรียน!CF11="ป",ลับ!BX$3,0))</f>
        <v>0</v>
      </c>
      <c r="BY63" s="63">
        <f>IF(ลับ!BY$3=0,0,IF(เวลาเรียน!CG11="ป",ลับ!BY$3,0))</f>
        <v>0</v>
      </c>
      <c r="BZ63" s="63">
        <f>IF(ลับ!BZ$3=0,0,IF(เวลาเรียน!CH11="ป",ลับ!BZ$3,0))</f>
        <v>0</v>
      </c>
      <c r="CA63" s="63">
        <f>IF(ลับ!CA$3=0,0,IF(เวลาเรียน!CI11="ป",ลับ!CA$3,0))</f>
        <v>0</v>
      </c>
      <c r="CB63" s="63">
        <f>IF(ลับ!CB$3=0,0,IF(เวลาเรียน!CJ11="ป",ลับ!CB$3,0))</f>
        <v>0</v>
      </c>
      <c r="CC63" s="63">
        <f>IF(ลับ!CC$3=0,0,IF(เวลาเรียน!CK11="ป",ลับ!CC$3,0))</f>
        <v>0</v>
      </c>
      <c r="CD63" s="63">
        <f>IF(ลับ!CD$3=0,0,IF(เวลาเรียน!CL11="ป",ลับ!CD$3,0))</f>
        <v>0</v>
      </c>
      <c r="CE63" s="63">
        <f>IF(ลับ!CE$3=0,0,IF(เวลาเรียน!CM11="ป",ลับ!CE$3,0))</f>
        <v>0</v>
      </c>
      <c r="CF63" s="63">
        <f>IF(ลับ!CF$3=0,0,IF(เวลาเรียน!CN11="ป",ลับ!CF$3,0))</f>
        <v>0</v>
      </c>
      <c r="CG63" s="63">
        <f>IF(ลับ!CG$3=0,0,IF(เวลาเรียน!CO11="ป",ลับ!CG$3,0))</f>
        <v>0</v>
      </c>
      <c r="CH63" s="63">
        <f>IF(ลับ!CH$3=0,0,IF(เวลาเรียน!CP11="ป",ลับ!CH$3,0))</f>
        <v>0</v>
      </c>
      <c r="CI63" s="63">
        <f>IF(ลับ!CI$3=0,0,IF(เวลาเรียน!CQ11="ป",ลับ!CI$3,0))</f>
        <v>0</v>
      </c>
      <c r="CJ63" s="63">
        <f>IF(ลับ!CJ$3=0,0,IF(เวลาเรียน!CR11="ป",ลับ!CJ$3,0))</f>
        <v>0</v>
      </c>
      <c r="CK63" s="63">
        <f>IF(ลับ!CK$3=0,0,IF(เวลาเรียน!CS11="ป",ลับ!CK$3,0))</f>
        <v>0</v>
      </c>
      <c r="CL63" s="63">
        <f>IF(ลับ!CL$3=0,0,IF(เวลาเรียน!CT11="ป",ลับ!CL$3,0))</f>
        <v>0</v>
      </c>
      <c r="CM63" s="63">
        <f>IF(ลับ!CM$3=0,0,IF(เวลาเรียน!CU11="ป",ลับ!CM$3,0))</f>
        <v>0</v>
      </c>
      <c r="CN63" s="63">
        <f>IF(ลับ!CN$3=0,0,IF(เวลาเรียน!CV11="ป",ลับ!CN$3,0))</f>
        <v>0</v>
      </c>
      <c r="CO63" s="63">
        <f>IF(ลับ!CO$3=0,0,IF(เวลาเรียน!CW11="ป",ลับ!CO$3,0))</f>
        <v>0</v>
      </c>
      <c r="CP63" s="63">
        <f>IF(ลับ!CP$3=0,0,IF(เวลาเรียน!CX11="ป",ลับ!CP$3,0))</f>
        <v>0</v>
      </c>
      <c r="CQ63" s="63">
        <f>IF(ลับ!CQ$3=0,0,IF(เวลาเรียน!CY11="ป",ลับ!CQ$3,0))</f>
        <v>0</v>
      </c>
      <c r="CR63" s="63">
        <f>IF(ลับ!CR$3=0,0,IF(เวลาเรียน!CZ11="ป",ลับ!CR$3,0))</f>
        <v>0</v>
      </c>
      <c r="CS63" s="63">
        <f>IF(ลับ!CS$3=0,0,IF(เวลาเรียน!DA11="ป",ลับ!CS$3,0))</f>
        <v>0</v>
      </c>
      <c r="CT63" s="63">
        <f>IF(ลับ!CT$3=0,0,IF(เวลาเรียน!DB11="ป",ลับ!CT$3,0))</f>
        <v>0</v>
      </c>
      <c r="CU63" s="63">
        <f>IF(ลับ!CU$3=0,0,IF(เวลาเรียน!DC11="ป",ลับ!CU$3,0))</f>
        <v>0</v>
      </c>
      <c r="CV63" s="63">
        <f>IF(ลับ!CV$3=0,0,IF(เวลาเรียน!DD11="ป",ลับ!CV$3,0))</f>
        <v>0</v>
      </c>
      <c r="CW63" s="63">
        <f>IF(ลับ!CW$3=0,0,IF(เวลาเรียน!DE11="ป",ลับ!CW$3,0))</f>
        <v>0</v>
      </c>
      <c r="CX63" s="84">
        <f t="shared" si="23"/>
        <v>0</v>
      </c>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50"/>
      <c r="HH63" s="50"/>
      <c r="HI63" s="50"/>
      <c r="HJ63" s="50"/>
      <c r="HK63" s="50"/>
      <c r="HL63" s="50"/>
      <c r="HM63" s="50"/>
      <c r="HN63" s="50"/>
    </row>
    <row r="64" spans="1:222" ht="21">
      <c r="A64" s="28">
        <v>7</v>
      </c>
      <c r="B64" s="63">
        <f>IF(ลับ!B$3=0,0,IF(เวลาเรียน!G12="ป",ลับ!B$3,0))</f>
        <v>0</v>
      </c>
      <c r="C64" s="63">
        <f>IF(ลับ!C$3=0,0,IF(เวลาเรียน!H12="ป",ลับ!C$3,0))</f>
        <v>0</v>
      </c>
      <c r="D64" s="63">
        <f>IF(ลับ!D$3=0,0,IF(เวลาเรียน!I12="ป",ลับ!D$3,0))</f>
        <v>0</v>
      </c>
      <c r="E64" s="63">
        <f>IF(ลับ!E$3=0,0,IF(เวลาเรียน!J12="ป",ลับ!E$3,0))</f>
        <v>0</v>
      </c>
      <c r="F64" s="63">
        <f>IF(ลับ!F$3=0,0,IF(เวลาเรียน!K12="ป",ลับ!F$3,0))</f>
        <v>0</v>
      </c>
      <c r="G64" s="63">
        <f>IF(ลับ!G$3=0,0,IF(เวลาเรียน!L12="ป",ลับ!G$3,0))</f>
        <v>0</v>
      </c>
      <c r="H64" s="63">
        <f>IF(ลับ!H$3=0,0,IF(เวลาเรียน!M12="ป",ลับ!H$3,0))</f>
        <v>0</v>
      </c>
      <c r="I64" s="63">
        <f>IF(ลับ!I$3=0,0,IF(เวลาเรียน!N12="ป",ลับ!I$3,0))</f>
        <v>0</v>
      </c>
      <c r="J64" s="63">
        <f>IF(ลับ!J$3=0,0,IF(เวลาเรียน!O12="ป",ลับ!J$3,0))</f>
        <v>0</v>
      </c>
      <c r="K64" s="63">
        <f>IF(ลับ!K$3=0,0,IF(เวลาเรียน!P12="ป",ลับ!K$3,0))</f>
        <v>0</v>
      </c>
      <c r="L64" s="63">
        <f>IF(ลับ!L$3=0,0,IF(เวลาเรียน!Q12="ป",ลับ!L$3,0))</f>
        <v>0</v>
      </c>
      <c r="M64" s="63">
        <f>IF(ลับ!M$3=0,0,IF(เวลาเรียน!R12="ป",ลับ!M$3,0))</f>
        <v>0</v>
      </c>
      <c r="N64" s="63">
        <f>IF(ลับ!N$3=0,0,IF(เวลาเรียน!S12="ป",ลับ!N$3,0))</f>
        <v>0</v>
      </c>
      <c r="O64" s="63">
        <f>IF(ลับ!O$3=0,0,IF(เวลาเรียน!T12="ป",ลับ!O$3,0))</f>
        <v>0</v>
      </c>
      <c r="P64" s="63">
        <f>IF(ลับ!P$3=0,0,IF(เวลาเรียน!U12="ป",ลับ!P$3,0))</f>
        <v>0</v>
      </c>
      <c r="Q64" s="63">
        <f>IF(ลับ!Q$3=0,0,IF(เวลาเรียน!V12="ป",ลับ!Q$3,0))</f>
        <v>0</v>
      </c>
      <c r="R64" s="63">
        <f>IF(ลับ!R$3=0,0,IF(เวลาเรียน!W12="ป",ลับ!R$3,0))</f>
        <v>0</v>
      </c>
      <c r="S64" s="63">
        <f>IF(ลับ!S$3=0,0,IF(เวลาเรียน!X12="ป",ลับ!S$3,0))</f>
        <v>0</v>
      </c>
      <c r="T64" s="63">
        <f>IF(ลับ!T$3=0,0,IF(เวลาเรียน!Y12="ป",ลับ!T$3,0))</f>
        <v>0</v>
      </c>
      <c r="U64" s="63">
        <f>IF(ลับ!U$3=0,0,IF(เวลาเรียน!Z12="ป",ลับ!U$3,0))</f>
        <v>0</v>
      </c>
      <c r="V64" s="63">
        <f>IF(ลับ!V$3=0,0,IF(เวลาเรียน!AA12="ป",ลับ!V$3,0))</f>
        <v>0</v>
      </c>
      <c r="W64" s="63">
        <f>IF(ลับ!W$3=0,0,IF(เวลาเรียน!AB12="ป",ลับ!W$3,0))</f>
        <v>0</v>
      </c>
      <c r="X64" s="63">
        <f>IF(ลับ!X$3=0,0,IF(เวลาเรียน!AC12="ป",ลับ!X$3,0))</f>
        <v>0</v>
      </c>
      <c r="Y64" s="63">
        <f>IF(ลับ!Y$3=0,0,IF(เวลาเรียน!AD12="ป",ลับ!Y$3,0))</f>
        <v>0</v>
      </c>
      <c r="Z64" s="724">
        <f>IF(ลับ!Z$3=0,0,IF(เวลาเรียน!AE12="ป",ลับ!Z$3,0))</f>
        <v>0</v>
      </c>
      <c r="AA64" s="63">
        <f>IF(ลับ!B$3=0,0,IF(เวลาเรียน!AH12="ป",ลับ!B$3,0))</f>
        <v>0</v>
      </c>
      <c r="AB64" s="63">
        <f>IF(ลับ!C$3=0,0,IF(เวลาเรียน!AI12="ป",ลับ!C$3,0))</f>
        <v>0</v>
      </c>
      <c r="AC64" s="63">
        <f>IF(ลับ!D$3=0,0,IF(เวลาเรียน!AJ12="ป",ลับ!D$3,0))</f>
        <v>0</v>
      </c>
      <c r="AD64" s="63">
        <f>IF(ลับ!E$3=0,0,IF(เวลาเรียน!AK12="ป",ลับ!E$3,0))</f>
        <v>0</v>
      </c>
      <c r="AE64" s="63">
        <f>IF(ลับ!F$3=0,0,IF(เวลาเรียน!AL12="ป",ลับ!F$3,0))</f>
        <v>0</v>
      </c>
      <c r="AF64" s="63">
        <f>IF(ลับ!G$3=0,0,IF(เวลาเรียน!AM12="ป",ลับ!G$3,0))</f>
        <v>0</v>
      </c>
      <c r="AG64" s="63">
        <f>IF(ลับ!H$3=0,0,IF(เวลาเรียน!AN12="ป",ลับ!H$3,0))</f>
        <v>0</v>
      </c>
      <c r="AH64" s="63">
        <f>IF(ลับ!I$3=0,0,IF(เวลาเรียน!AO12="ป",ลับ!I$3,0))</f>
        <v>0</v>
      </c>
      <c r="AI64" s="63">
        <f>IF(ลับ!J$3=0,0,IF(เวลาเรียน!AP12="ป",ลับ!J$3,0))</f>
        <v>0</v>
      </c>
      <c r="AJ64" s="63">
        <f>IF(ลับ!K$3=0,0,IF(เวลาเรียน!AQ12="ป",ลับ!K$3,0))</f>
        <v>0</v>
      </c>
      <c r="AK64" s="63">
        <f>IF(ลับ!L$3=0,0,IF(เวลาเรียน!AR12="ป",ลับ!L$3,0))</f>
        <v>0</v>
      </c>
      <c r="AL64" s="63">
        <f>IF(ลับ!M$3=0,0,IF(เวลาเรียน!AS12="ป",ลับ!M$3,0))</f>
        <v>0</v>
      </c>
      <c r="AM64" s="63">
        <f>IF(ลับ!N$3=0,0,IF(เวลาเรียน!AT12="ป",ลับ!N$3,0))</f>
        <v>0</v>
      </c>
      <c r="AN64" s="63">
        <f>IF(ลับ!O$3=0,0,IF(เวลาเรียน!AU12="ป",ลับ!O$3,0))</f>
        <v>0</v>
      </c>
      <c r="AO64" s="63">
        <f>IF(ลับ!P$3=0,0,IF(เวลาเรียน!AV12="ป",ลับ!P$3,0))</f>
        <v>0</v>
      </c>
      <c r="AP64" s="63">
        <f>IF(ลับ!Q$3=0,0,IF(เวลาเรียน!AW12="ป",ลับ!Q$3,0))</f>
        <v>0</v>
      </c>
      <c r="AQ64" s="63">
        <f>IF(ลับ!R$3=0,0,IF(เวลาเรียน!AX12="ป",ลับ!R$3,0))</f>
        <v>0</v>
      </c>
      <c r="AR64" s="63">
        <f>IF(ลับ!S$3=0,0,IF(เวลาเรียน!AY12="ป",ลับ!S$3,0))</f>
        <v>0</v>
      </c>
      <c r="AS64" s="63">
        <f>IF(ลับ!T$3=0,0,IF(เวลาเรียน!AZ12="ป",ลับ!T$3,0))</f>
        <v>0</v>
      </c>
      <c r="AT64" s="63">
        <f>IF(ลับ!U$3=0,0,IF(เวลาเรียน!BA12="ป",ลับ!U$3,0))</f>
        <v>0</v>
      </c>
      <c r="AU64" s="63">
        <f>IF(ลับ!V$3=0,0,IF(เวลาเรียน!BB12="ป",ลับ!V$3,0))</f>
        <v>0</v>
      </c>
      <c r="AV64" s="63">
        <f>IF(ลับ!W$3=0,0,IF(เวลาเรียน!BC12="ป",ลับ!W$3,0))</f>
        <v>0</v>
      </c>
      <c r="AW64" s="63">
        <f>IF(ลับ!X$3=0,0,IF(เวลาเรียน!BD12="ป",ลับ!X$3,0))</f>
        <v>0</v>
      </c>
      <c r="AX64" s="63">
        <f>IF(ลับ!Y$3=0,0,IF(เวลาเรียน!BE12="ป",ลับ!Y$3,0))</f>
        <v>0</v>
      </c>
      <c r="AY64" s="63">
        <f>IF(ลับ!Z$3=0,0,IF(เวลาเรียน!BF12="ป",ลับ!Z$3,0))</f>
        <v>0</v>
      </c>
      <c r="AZ64" s="63">
        <f>IF(ลับ!AA$3=0,0,IF(เวลาเรียน!BG12="ป",ลับ!AA$3,0))</f>
        <v>0</v>
      </c>
      <c r="BA64" s="63">
        <f>IF(ลับ!AB$3=0,0,IF(เวลาเรียน!BH12="ป",ลับ!AB$3,0))</f>
        <v>0</v>
      </c>
      <c r="BB64" s="63">
        <f>IF(ลับ!AC$3=0,0,IF(เวลาเรียน!BI12="ป",ลับ!AC$3,0))</f>
        <v>0</v>
      </c>
      <c r="BC64" s="63">
        <f>IF(ลับ!AD$3=0,0,IF(เวลาเรียน!BJ12="ป",ลับ!AD$3,0))</f>
        <v>0</v>
      </c>
      <c r="BD64" s="63">
        <f>IF(ลับ!AE$3=0,0,IF(เวลาเรียน!BK12="ป",ลับ!AE$3,0))</f>
        <v>0</v>
      </c>
      <c r="BE64" s="63">
        <f>IF(ลับ!AF$3=0,0,IF(เวลาเรียน!BL12="ป",ลับ!AF$3,0))</f>
        <v>0</v>
      </c>
      <c r="BF64" s="63">
        <f>IF(ลับ!AG$3=0,0,IF(เวลาเรียน!BM12="ป",ลับ!AG$3,0))</f>
        <v>0</v>
      </c>
      <c r="BG64" s="63">
        <f>IF(ลับ!AH$3=0,0,IF(เวลาเรียน!BN12="ป",ลับ!AH$3,0))</f>
        <v>0</v>
      </c>
      <c r="BH64" s="63">
        <f>IF(ลับ!AI$3=0,0,IF(เวลาเรียน!BO12="ป",ลับ!AI$3,0))</f>
        <v>0</v>
      </c>
      <c r="BI64" s="63">
        <f>IF(ลับ!AJ$3=0,0,IF(เวลาเรียน!BP12="ป",ลับ!AJ$3,0))</f>
        <v>0</v>
      </c>
      <c r="BJ64" s="63">
        <f>IF(ลับ!AK$3=0,0,IF(เวลาเรียน!BQ12="ป",ลับ!AK$3,0))</f>
        <v>0</v>
      </c>
      <c r="BK64" s="63">
        <f>IF(ลับ!AL$3=0,0,IF(เวลาเรียน!BR12="ป",ลับ!AL$3,0))</f>
        <v>0</v>
      </c>
      <c r="BL64" s="63">
        <f>IF(ลับ!AM$3=0,0,IF(เวลาเรียน!BS12="ป",ลับ!AM$3,0))</f>
        <v>0</v>
      </c>
      <c r="BM64" s="63">
        <f>IF(ลับ!AN$3=0,0,IF(เวลาเรียน!BT12="ป",ลับ!AN$3,0))</f>
        <v>0</v>
      </c>
      <c r="BN64" s="63">
        <f>IF(ลับ!AO$3=0,0,IF(เวลาเรียน!BU12="ป",ลับ!AO$3,0))</f>
        <v>0</v>
      </c>
      <c r="BO64" s="63">
        <f>IF(ลับ!AP$3=0,0,IF(เวลาเรียน!BV12="ป",ลับ!AP$3,0))</f>
        <v>0</v>
      </c>
      <c r="BP64" s="63">
        <f>IF(ลับ!AQ$3=0,0,IF(เวลาเรียน!BW12="ป",ลับ!AQ$3,0))</f>
        <v>0</v>
      </c>
      <c r="BQ64" s="63">
        <f>IF(ลับ!AR$3=0,0,IF(เวลาเรียน!BX12="ป",ลับ!AR$3,0))</f>
        <v>0</v>
      </c>
      <c r="BR64" s="63">
        <f>IF(ลับ!AS$3=0,0,IF(เวลาเรียน!BY12="ป",ลับ!AS$3,0))</f>
        <v>0</v>
      </c>
      <c r="BS64" s="724">
        <f>IF(ลับ!AT$3=0,0,IF(เวลาเรียน!BZ12="ป",ลับ!AT$3,0))</f>
        <v>0</v>
      </c>
      <c r="BT64" s="63">
        <f>IF(ลับ!BT$3=0,0,IF(เวลาเรียน!CB12="ป",ลับ!BT$3,0))</f>
        <v>0</v>
      </c>
      <c r="BU64" s="63">
        <f>IF(ลับ!BU$3=0,0,IF(เวลาเรียน!CC12="ป",ลับ!BU$3,0))</f>
        <v>0</v>
      </c>
      <c r="BV64" s="63">
        <f>IF(ลับ!BV$3=0,0,IF(เวลาเรียน!CD12="ป",ลับ!BV$3,0))</f>
        <v>0</v>
      </c>
      <c r="BW64" s="63">
        <f>IF(ลับ!BW$3=0,0,IF(เวลาเรียน!CE12="ป",ลับ!BW$3,0))</f>
        <v>0</v>
      </c>
      <c r="BX64" s="63">
        <f>IF(ลับ!BX$3=0,0,IF(เวลาเรียน!CF12="ป",ลับ!BX$3,0))</f>
        <v>0</v>
      </c>
      <c r="BY64" s="63">
        <f>IF(ลับ!BY$3=0,0,IF(เวลาเรียน!CG12="ป",ลับ!BY$3,0))</f>
        <v>0</v>
      </c>
      <c r="BZ64" s="63">
        <f>IF(ลับ!BZ$3=0,0,IF(เวลาเรียน!CH12="ป",ลับ!BZ$3,0))</f>
        <v>0</v>
      </c>
      <c r="CA64" s="63">
        <f>IF(ลับ!CA$3=0,0,IF(เวลาเรียน!CI12="ป",ลับ!CA$3,0))</f>
        <v>0</v>
      </c>
      <c r="CB64" s="63">
        <f>IF(ลับ!CB$3=0,0,IF(เวลาเรียน!CJ12="ป",ลับ!CB$3,0))</f>
        <v>0</v>
      </c>
      <c r="CC64" s="63">
        <f>IF(ลับ!CC$3=0,0,IF(เวลาเรียน!CK12="ป",ลับ!CC$3,0))</f>
        <v>0</v>
      </c>
      <c r="CD64" s="63">
        <f>IF(ลับ!CD$3=0,0,IF(เวลาเรียน!CL12="ป",ลับ!CD$3,0))</f>
        <v>0</v>
      </c>
      <c r="CE64" s="63">
        <f>IF(ลับ!CE$3=0,0,IF(เวลาเรียน!CM12="ป",ลับ!CE$3,0))</f>
        <v>0</v>
      </c>
      <c r="CF64" s="63">
        <f>IF(ลับ!CF$3=0,0,IF(เวลาเรียน!CN12="ป",ลับ!CF$3,0))</f>
        <v>0</v>
      </c>
      <c r="CG64" s="63">
        <f>IF(ลับ!CG$3=0,0,IF(เวลาเรียน!CO12="ป",ลับ!CG$3,0))</f>
        <v>0</v>
      </c>
      <c r="CH64" s="63">
        <f>IF(ลับ!CH$3=0,0,IF(เวลาเรียน!CP12="ป",ลับ!CH$3,0))</f>
        <v>0</v>
      </c>
      <c r="CI64" s="63">
        <f>IF(ลับ!CI$3=0,0,IF(เวลาเรียน!CQ12="ป",ลับ!CI$3,0))</f>
        <v>0</v>
      </c>
      <c r="CJ64" s="63">
        <f>IF(ลับ!CJ$3=0,0,IF(เวลาเรียน!CR12="ป",ลับ!CJ$3,0))</f>
        <v>0</v>
      </c>
      <c r="CK64" s="63">
        <f>IF(ลับ!CK$3=0,0,IF(เวลาเรียน!CS12="ป",ลับ!CK$3,0))</f>
        <v>0</v>
      </c>
      <c r="CL64" s="63">
        <f>IF(ลับ!CL$3=0,0,IF(เวลาเรียน!CT12="ป",ลับ!CL$3,0))</f>
        <v>0</v>
      </c>
      <c r="CM64" s="63">
        <f>IF(ลับ!CM$3=0,0,IF(เวลาเรียน!CU12="ป",ลับ!CM$3,0))</f>
        <v>0</v>
      </c>
      <c r="CN64" s="63">
        <f>IF(ลับ!CN$3=0,0,IF(เวลาเรียน!CV12="ป",ลับ!CN$3,0))</f>
        <v>0</v>
      </c>
      <c r="CO64" s="63">
        <f>IF(ลับ!CO$3=0,0,IF(เวลาเรียน!CW12="ป",ลับ!CO$3,0))</f>
        <v>0</v>
      </c>
      <c r="CP64" s="63">
        <f>IF(ลับ!CP$3=0,0,IF(เวลาเรียน!CX12="ป",ลับ!CP$3,0))</f>
        <v>0</v>
      </c>
      <c r="CQ64" s="63">
        <f>IF(ลับ!CQ$3=0,0,IF(เวลาเรียน!CY12="ป",ลับ!CQ$3,0))</f>
        <v>0</v>
      </c>
      <c r="CR64" s="63">
        <f>IF(ลับ!CR$3=0,0,IF(เวลาเรียน!CZ12="ป",ลับ!CR$3,0))</f>
        <v>0</v>
      </c>
      <c r="CS64" s="63">
        <f>IF(ลับ!CS$3=0,0,IF(เวลาเรียน!DA12="ป",ลับ!CS$3,0))</f>
        <v>0</v>
      </c>
      <c r="CT64" s="63">
        <f>IF(ลับ!CT$3=0,0,IF(เวลาเรียน!DB12="ป",ลับ!CT$3,0))</f>
        <v>0</v>
      </c>
      <c r="CU64" s="63">
        <f>IF(ลับ!CU$3=0,0,IF(เวลาเรียน!DC12="ป",ลับ!CU$3,0))</f>
        <v>0</v>
      </c>
      <c r="CV64" s="63">
        <f>IF(ลับ!CV$3=0,0,IF(เวลาเรียน!DD12="ป",ลับ!CV$3,0))</f>
        <v>0</v>
      </c>
      <c r="CW64" s="63">
        <f>IF(ลับ!CW$3=0,0,IF(เวลาเรียน!DE12="ป",ลับ!CW$3,0))</f>
        <v>0</v>
      </c>
      <c r="CX64" s="84">
        <f t="shared" si="23"/>
        <v>0</v>
      </c>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50"/>
      <c r="HH64" s="50"/>
      <c r="HI64" s="50"/>
      <c r="HJ64" s="50"/>
      <c r="HK64" s="50"/>
      <c r="HL64" s="50"/>
      <c r="HM64" s="50"/>
      <c r="HN64" s="50"/>
    </row>
    <row r="65" spans="1:222" ht="21">
      <c r="A65" s="28">
        <v>8</v>
      </c>
      <c r="B65" s="63">
        <f>IF(ลับ!B$3=0,0,IF(เวลาเรียน!G13="ป",ลับ!B$3,0))</f>
        <v>0</v>
      </c>
      <c r="C65" s="63">
        <f>IF(ลับ!C$3=0,0,IF(เวลาเรียน!H13="ป",ลับ!C$3,0))</f>
        <v>0</v>
      </c>
      <c r="D65" s="63">
        <f>IF(ลับ!D$3=0,0,IF(เวลาเรียน!I13="ป",ลับ!D$3,0))</f>
        <v>0</v>
      </c>
      <c r="E65" s="63">
        <f>IF(ลับ!E$3=0,0,IF(เวลาเรียน!J13="ป",ลับ!E$3,0))</f>
        <v>0</v>
      </c>
      <c r="F65" s="63">
        <f>IF(ลับ!F$3=0,0,IF(เวลาเรียน!K13="ป",ลับ!F$3,0))</f>
        <v>0</v>
      </c>
      <c r="G65" s="63">
        <f>IF(ลับ!G$3=0,0,IF(เวลาเรียน!L13="ป",ลับ!G$3,0))</f>
        <v>0</v>
      </c>
      <c r="H65" s="63">
        <f>IF(ลับ!H$3=0,0,IF(เวลาเรียน!M13="ป",ลับ!H$3,0))</f>
        <v>0</v>
      </c>
      <c r="I65" s="63">
        <f>IF(ลับ!I$3=0,0,IF(เวลาเรียน!N13="ป",ลับ!I$3,0))</f>
        <v>0</v>
      </c>
      <c r="J65" s="63">
        <f>IF(ลับ!J$3=0,0,IF(เวลาเรียน!O13="ป",ลับ!J$3,0))</f>
        <v>0</v>
      </c>
      <c r="K65" s="63">
        <f>IF(ลับ!K$3=0,0,IF(เวลาเรียน!P13="ป",ลับ!K$3,0))</f>
        <v>0</v>
      </c>
      <c r="L65" s="63">
        <f>IF(ลับ!L$3=0,0,IF(เวลาเรียน!Q13="ป",ลับ!L$3,0))</f>
        <v>0</v>
      </c>
      <c r="M65" s="63">
        <f>IF(ลับ!M$3=0,0,IF(เวลาเรียน!R13="ป",ลับ!M$3,0))</f>
        <v>0</v>
      </c>
      <c r="N65" s="63">
        <f>IF(ลับ!N$3=0,0,IF(เวลาเรียน!S13="ป",ลับ!N$3,0))</f>
        <v>0</v>
      </c>
      <c r="O65" s="63">
        <f>IF(ลับ!O$3=0,0,IF(เวลาเรียน!T13="ป",ลับ!O$3,0))</f>
        <v>0</v>
      </c>
      <c r="P65" s="63">
        <f>IF(ลับ!P$3=0,0,IF(เวลาเรียน!U13="ป",ลับ!P$3,0))</f>
        <v>0</v>
      </c>
      <c r="Q65" s="63">
        <f>IF(ลับ!Q$3=0,0,IF(เวลาเรียน!V13="ป",ลับ!Q$3,0))</f>
        <v>0</v>
      </c>
      <c r="R65" s="63">
        <f>IF(ลับ!R$3=0,0,IF(เวลาเรียน!W13="ป",ลับ!R$3,0))</f>
        <v>0</v>
      </c>
      <c r="S65" s="63">
        <f>IF(ลับ!S$3=0,0,IF(เวลาเรียน!X13="ป",ลับ!S$3,0))</f>
        <v>0</v>
      </c>
      <c r="T65" s="63">
        <f>IF(ลับ!T$3=0,0,IF(เวลาเรียน!Y13="ป",ลับ!T$3,0))</f>
        <v>0</v>
      </c>
      <c r="U65" s="63">
        <f>IF(ลับ!U$3=0,0,IF(เวลาเรียน!Z13="ป",ลับ!U$3,0))</f>
        <v>0</v>
      </c>
      <c r="V65" s="63">
        <f>IF(ลับ!V$3=0,0,IF(เวลาเรียน!AA13="ป",ลับ!V$3,0))</f>
        <v>0</v>
      </c>
      <c r="W65" s="63">
        <f>IF(ลับ!W$3=0,0,IF(เวลาเรียน!AB13="ป",ลับ!W$3,0))</f>
        <v>0</v>
      </c>
      <c r="X65" s="63">
        <f>IF(ลับ!X$3=0,0,IF(เวลาเรียน!AC13="ป",ลับ!X$3,0))</f>
        <v>0</v>
      </c>
      <c r="Y65" s="63">
        <f>IF(ลับ!Y$3=0,0,IF(เวลาเรียน!AD13="ป",ลับ!Y$3,0))</f>
        <v>0</v>
      </c>
      <c r="Z65" s="724">
        <f>IF(ลับ!Z$3=0,0,IF(เวลาเรียน!AE13="ป",ลับ!Z$3,0))</f>
        <v>0</v>
      </c>
      <c r="AA65" s="63">
        <f>IF(ลับ!B$3=0,0,IF(เวลาเรียน!AH13="ป",ลับ!B$3,0))</f>
        <v>0</v>
      </c>
      <c r="AB65" s="63">
        <f>IF(ลับ!C$3=0,0,IF(เวลาเรียน!AI13="ป",ลับ!C$3,0))</f>
        <v>0</v>
      </c>
      <c r="AC65" s="63">
        <f>IF(ลับ!D$3=0,0,IF(เวลาเรียน!AJ13="ป",ลับ!D$3,0))</f>
        <v>0</v>
      </c>
      <c r="AD65" s="63">
        <f>IF(ลับ!E$3=0,0,IF(เวลาเรียน!AK13="ป",ลับ!E$3,0))</f>
        <v>0</v>
      </c>
      <c r="AE65" s="63">
        <f>IF(ลับ!F$3=0,0,IF(เวลาเรียน!AL13="ป",ลับ!F$3,0))</f>
        <v>0</v>
      </c>
      <c r="AF65" s="63">
        <f>IF(ลับ!G$3=0,0,IF(เวลาเรียน!AM13="ป",ลับ!G$3,0))</f>
        <v>0</v>
      </c>
      <c r="AG65" s="63">
        <f>IF(ลับ!H$3=0,0,IF(เวลาเรียน!AN13="ป",ลับ!H$3,0))</f>
        <v>0</v>
      </c>
      <c r="AH65" s="63">
        <f>IF(ลับ!I$3=0,0,IF(เวลาเรียน!AO13="ป",ลับ!I$3,0))</f>
        <v>0</v>
      </c>
      <c r="AI65" s="63">
        <f>IF(ลับ!J$3=0,0,IF(เวลาเรียน!AP13="ป",ลับ!J$3,0))</f>
        <v>0</v>
      </c>
      <c r="AJ65" s="63">
        <f>IF(ลับ!K$3=0,0,IF(เวลาเรียน!AQ13="ป",ลับ!K$3,0))</f>
        <v>0</v>
      </c>
      <c r="AK65" s="63">
        <f>IF(ลับ!L$3=0,0,IF(เวลาเรียน!AR13="ป",ลับ!L$3,0))</f>
        <v>0</v>
      </c>
      <c r="AL65" s="63">
        <f>IF(ลับ!M$3=0,0,IF(เวลาเรียน!AS13="ป",ลับ!M$3,0))</f>
        <v>0</v>
      </c>
      <c r="AM65" s="63">
        <f>IF(ลับ!N$3=0,0,IF(เวลาเรียน!AT13="ป",ลับ!N$3,0))</f>
        <v>0</v>
      </c>
      <c r="AN65" s="63">
        <f>IF(ลับ!O$3=0,0,IF(เวลาเรียน!AU13="ป",ลับ!O$3,0))</f>
        <v>0</v>
      </c>
      <c r="AO65" s="63">
        <f>IF(ลับ!P$3=0,0,IF(เวลาเรียน!AV13="ป",ลับ!P$3,0))</f>
        <v>0</v>
      </c>
      <c r="AP65" s="63">
        <f>IF(ลับ!Q$3=0,0,IF(เวลาเรียน!AW13="ป",ลับ!Q$3,0))</f>
        <v>0</v>
      </c>
      <c r="AQ65" s="63">
        <f>IF(ลับ!R$3=0,0,IF(เวลาเรียน!AX13="ป",ลับ!R$3,0))</f>
        <v>0</v>
      </c>
      <c r="AR65" s="63">
        <f>IF(ลับ!S$3=0,0,IF(เวลาเรียน!AY13="ป",ลับ!S$3,0))</f>
        <v>0</v>
      </c>
      <c r="AS65" s="63">
        <f>IF(ลับ!T$3=0,0,IF(เวลาเรียน!AZ13="ป",ลับ!T$3,0))</f>
        <v>0</v>
      </c>
      <c r="AT65" s="63">
        <f>IF(ลับ!U$3=0,0,IF(เวลาเรียน!BA13="ป",ลับ!U$3,0))</f>
        <v>0</v>
      </c>
      <c r="AU65" s="63">
        <f>IF(ลับ!V$3=0,0,IF(เวลาเรียน!BB13="ป",ลับ!V$3,0))</f>
        <v>0</v>
      </c>
      <c r="AV65" s="63">
        <f>IF(ลับ!W$3=0,0,IF(เวลาเรียน!BC13="ป",ลับ!W$3,0))</f>
        <v>0</v>
      </c>
      <c r="AW65" s="63">
        <f>IF(ลับ!X$3=0,0,IF(เวลาเรียน!BD13="ป",ลับ!X$3,0))</f>
        <v>0</v>
      </c>
      <c r="AX65" s="63">
        <f>IF(ลับ!Y$3=0,0,IF(เวลาเรียน!BE13="ป",ลับ!Y$3,0))</f>
        <v>0</v>
      </c>
      <c r="AY65" s="63">
        <f>IF(ลับ!Z$3=0,0,IF(เวลาเรียน!BF13="ป",ลับ!Z$3,0))</f>
        <v>0</v>
      </c>
      <c r="AZ65" s="63">
        <f>IF(ลับ!AA$3=0,0,IF(เวลาเรียน!BG13="ป",ลับ!AA$3,0))</f>
        <v>0</v>
      </c>
      <c r="BA65" s="63">
        <f>IF(ลับ!AB$3=0,0,IF(เวลาเรียน!BH13="ป",ลับ!AB$3,0))</f>
        <v>0</v>
      </c>
      <c r="BB65" s="63">
        <f>IF(ลับ!AC$3=0,0,IF(เวลาเรียน!BI13="ป",ลับ!AC$3,0))</f>
        <v>0</v>
      </c>
      <c r="BC65" s="63">
        <f>IF(ลับ!AD$3=0,0,IF(เวลาเรียน!BJ13="ป",ลับ!AD$3,0))</f>
        <v>0</v>
      </c>
      <c r="BD65" s="63">
        <f>IF(ลับ!AE$3=0,0,IF(เวลาเรียน!BK13="ป",ลับ!AE$3,0))</f>
        <v>0</v>
      </c>
      <c r="BE65" s="63">
        <f>IF(ลับ!AF$3=0,0,IF(เวลาเรียน!BL13="ป",ลับ!AF$3,0))</f>
        <v>0</v>
      </c>
      <c r="BF65" s="63">
        <f>IF(ลับ!AG$3=0,0,IF(เวลาเรียน!BM13="ป",ลับ!AG$3,0))</f>
        <v>0</v>
      </c>
      <c r="BG65" s="63">
        <f>IF(ลับ!AH$3=0,0,IF(เวลาเรียน!BN13="ป",ลับ!AH$3,0))</f>
        <v>0</v>
      </c>
      <c r="BH65" s="63">
        <f>IF(ลับ!AI$3=0,0,IF(เวลาเรียน!BO13="ป",ลับ!AI$3,0))</f>
        <v>0</v>
      </c>
      <c r="BI65" s="63">
        <f>IF(ลับ!AJ$3=0,0,IF(เวลาเรียน!BP13="ป",ลับ!AJ$3,0))</f>
        <v>0</v>
      </c>
      <c r="BJ65" s="63">
        <f>IF(ลับ!AK$3=0,0,IF(เวลาเรียน!BQ13="ป",ลับ!AK$3,0))</f>
        <v>0</v>
      </c>
      <c r="BK65" s="63">
        <f>IF(ลับ!AL$3=0,0,IF(เวลาเรียน!BR13="ป",ลับ!AL$3,0))</f>
        <v>0</v>
      </c>
      <c r="BL65" s="63">
        <f>IF(ลับ!AM$3=0,0,IF(เวลาเรียน!BS13="ป",ลับ!AM$3,0))</f>
        <v>0</v>
      </c>
      <c r="BM65" s="63">
        <f>IF(ลับ!AN$3=0,0,IF(เวลาเรียน!BT13="ป",ลับ!AN$3,0))</f>
        <v>0</v>
      </c>
      <c r="BN65" s="63">
        <f>IF(ลับ!AO$3=0,0,IF(เวลาเรียน!BU13="ป",ลับ!AO$3,0))</f>
        <v>0</v>
      </c>
      <c r="BO65" s="63">
        <f>IF(ลับ!AP$3=0,0,IF(เวลาเรียน!BV13="ป",ลับ!AP$3,0))</f>
        <v>0</v>
      </c>
      <c r="BP65" s="63">
        <f>IF(ลับ!AQ$3=0,0,IF(เวลาเรียน!BW13="ป",ลับ!AQ$3,0))</f>
        <v>0</v>
      </c>
      <c r="BQ65" s="63">
        <f>IF(ลับ!AR$3=0,0,IF(เวลาเรียน!BX13="ป",ลับ!AR$3,0))</f>
        <v>0</v>
      </c>
      <c r="BR65" s="63">
        <f>IF(ลับ!AS$3=0,0,IF(เวลาเรียน!BY13="ป",ลับ!AS$3,0))</f>
        <v>0</v>
      </c>
      <c r="BS65" s="724">
        <f>IF(ลับ!AT$3=0,0,IF(เวลาเรียน!BZ13="ป",ลับ!AT$3,0))</f>
        <v>0</v>
      </c>
      <c r="BT65" s="63">
        <f>IF(ลับ!BT$3=0,0,IF(เวลาเรียน!CB13="ป",ลับ!BT$3,0))</f>
        <v>0</v>
      </c>
      <c r="BU65" s="63">
        <f>IF(ลับ!BU$3=0,0,IF(เวลาเรียน!CC13="ป",ลับ!BU$3,0))</f>
        <v>0</v>
      </c>
      <c r="BV65" s="63">
        <f>IF(ลับ!BV$3=0,0,IF(เวลาเรียน!CD13="ป",ลับ!BV$3,0))</f>
        <v>0</v>
      </c>
      <c r="BW65" s="63">
        <f>IF(ลับ!BW$3=0,0,IF(เวลาเรียน!CE13="ป",ลับ!BW$3,0))</f>
        <v>0</v>
      </c>
      <c r="BX65" s="63">
        <f>IF(ลับ!BX$3=0,0,IF(เวลาเรียน!CF13="ป",ลับ!BX$3,0))</f>
        <v>0</v>
      </c>
      <c r="BY65" s="63">
        <f>IF(ลับ!BY$3=0,0,IF(เวลาเรียน!CG13="ป",ลับ!BY$3,0))</f>
        <v>0</v>
      </c>
      <c r="BZ65" s="63">
        <f>IF(ลับ!BZ$3=0,0,IF(เวลาเรียน!CH13="ป",ลับ!BZ$3,0))</f>
        <v>0</v>
      </c>
      <c r="CA65" s="63">
        <f>IF(ลับ!CA$3=0,0,IF(เวลาเรียน!CI13="ป",ลับ!CA$3,0))</f>
        <v>0</v>
      </c>
      <c r="CB65" s="63">
        <f>IF(ลับ!CB$3=0,0,IF(เวลาเรียน!CJ13="ป",ลับ!CB$3,0))</f>
        <v>0</v>
      </c>
      <c r="CC65" s="63">
        <f>IF(ลับ!CC$3=0,0,IF(เวลาเรียน!CK13="ป",ลับ!CC$3,0))</f>
        <v>0</v>
      </c>
      <c r="CD65" s="63">
        <f>IF(ลับ!CD$3=0,0,IF(เวลาเรียน!CL13="ป",ลับ!CD$3,0))</f>
        <v>0</v>
      </c>
      <c r="CE65" s="63">
        <f>IF(ลับ!CE$3=0,0,IF(เวลาเรียน!CM13="ป",ลับ!CE$3,0))</f>
        <v>0</v>
      </c>
      <c r="CF65" s="63">
        <f>IF(ลับ!CF$3=0,0,IF(เวลาเรียน!CN13="ป",ลับ!CF$3,0))</f>
        <v>0</v>
      </c>
      <c r="CG65" s="63">
        <f>IF(ลับ!CG$3=0,0,IF(เวลาเรียน!CO13="ป",ลับ!CG$3,0))</f>
        <v>0</v>
      </c>
      <c r="CH65" s="63">
        <f>IF(ลับ!CH$3=0,0,IF(เวลาเรียน!CP13="ป",ลับ!CH$3,0))</f>
        <v>0</v>
      </c>
      <c r="CI65" s="63">
        <f>IF(ลับ!CI$3=0,0,IF(เวลาเรียน!CQ13="ป",ลับ!CI$3,0))</f>
        <v>0</v>
      </c>
      <c r="CJ65" s="63">
        <f>IF(ลับ!CJ$3=0,0,IF(เวลาเรียน!CR13="ป",ลับ!CJ$3,0))</f>
        <v>0</v>
      </c>
      <c r="CK65" s="63">
        <f>IF(ลับ!CK$3=0,0,IF(เวลาเรียน!CS13="ป",ลับ!CK$3,0))</f>
        <v>0</v>
      </c>
      <c r="CL65" s="63">
        <f>IF(ลับ!CL$3=0,0,IF(เวลาเรียน!CT13="ป",ลับ!CL$3,0))</f>
        <v>0</v>
      </c>
      <c r="CM65" s="63">
        <f>IF(ลับ!CM$3=0,0,IF(เวลาเรียน!CU13="ป",ลับ!CM$3,0))</f>
        <v>0</v>
      </c>
      <c r="CN65" s="63">
        <f>IF(ลับ!CN$3=0,0,IF(เวลาเรียน!CV13="ป",ลับ!CN$3,0))</f>
        <v>0</v>
      </c>
      <c r="CO65" s="63">
        <f>IF(ลับ!CO$3=0,0,IF(เวลาเรียน!CW13="ป",ลับ!CO$3,0))</f>
        <v>0</v>
      </c>
      <c r="CP65" s="63">
        <f>IF(ลับ!CP$3=0,0,IF(เวลาเรียน!CX13="ป",ลับ!CP$3,0))</f>
        <v>0</v>
      </c>
      <c r="CQ65" s="63">
        <f>IF(ลับ!CQ$3=0,0,IF(เวลาเรียน!CY13="ป",ลับ!CQ$3,0))</f>
        <v>0</v>
      </c>
      <c r="CR65" s="63">
        <f>IF(ลับ!CR$3=0,0,IF(เวลาเรียน!CZ13="ป",ลับ!CR$3,0))</f>
        <v>0</v>
      </c>
      <c r="CS65" s="63">
        <f>IF(ลับ!CS$3=0,0,IF(เวลาเรียน!DA13="ป",ลับ!CS$3,0))</f>
        <v>0</v>
      </c>
      <c r="CT65" s="63">
        <f>IF(ลับ!CT$3=0,0,IF(เวลาเรียน!DB13="ป",ลับ!CT$3,0))</f>
        <v>0</v>
      </c>
      <c r="CU65" s="63">
        <f>IF(ลับ!CU$3=0,0,IF(เวลาเรียน!DC13="ป",ลับ!CU$3,0))</f>
        <v>0</v>
      </c>
      <c r="CV65" s="63">
        <f>IF(ลับ!CV$3=0,0,IF(เวลาเรียน!DD13="ป",ลับ!CV$3,0))</f>
        <v>0</v>
      </c>
      <c r="CW65" s="63">
        <f>IF(ลับ!CW$3=0,0,IF(เวลาเรียน!DE13="ป",ลับ!CW$3,0))</f>
        <v>0</v>
      </c>
      <c r="CX65" s="84">
        <f t="shared" si="23"/>
        <v>0</v>
      </c>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50"/>
      <c r="HH65" s="50"/>
      <c r="HI65" s="50"/>
      <c r="HJ65" s="50"/>
      <c r="HK65" s="50"/>
      <c r="HL65" s="50"/>
      <c r="HM65" s="50"/>
      <c r="HN65" s="50"/>
    </row>
    <row r="66" spans="1:222" ht="21">
      <c r="A66" s="28">
        <v>9</v>
      </c>
      <c r="B66" s="63">
        <f>IF(ลับ!B$3=0,0,IF(เวลาเรียน!G14="ป",ลับ!B$3,0))</f>
        <v>0</v>
      </c>
      <c r="C66" s="63">
        <f>IF(ลับ!C$3=0,0,IF(เวลาเรียน!H14="ป",ลับ!C$3,0))</f>
        <v>0</v>
      </c>
      <c r="D66" s="63">
        <f>IF(ลับ!D$3=0,0,IF(เวลาเรียน!I14="ป",ลับ!D$3,0))</f>
        <v>0</v>
      </c>
      <c r="E66" s="63">
        <f>IF(ลับ!E$3=0,0,IF(เวลาเรียน!J14="ป",ลับ!E$3,0))</f>
        <v>0</v>
      </c>
      <c r="F66" s="63">
        <f>IF(ลับ!F$3=0,0,IF(เวลาเรียน!K14="ป",ลับ!F$3,0))</f>
        <v>0</v>
      </c>
      <c r="G66" s="63">
        <f>IF(ลับ!G$3=0,0,IF(เวลาเรียน!L14="ป",ลับ!G$3,0))</f>
        <v>0</v>
      </c>
      <c r="H66" s="63">
        <f>IF(ลับ!H$3=0,0,IF(เวลาเรียน!M14="ป",ลับ!H$3,0))</f>
        <v>0</v>
      </c>
      <c r="I66" s="63">
        <f>IF(ลับ!I$3=0,0,IF(เวลาเรียน!N14="ป",ลับ!I$3,0))</f>
        <v>0</v>
      </c>
      <c r="J66" s="63">
        <f>IF(ลับ!J$3=0,0,IF(เวลาเรียน!O14="ป",ลับ!J$3,0))</f>
        <v>0</v>
      </c>
      <c r="K66" s="63">
        <f>IF(ลับ!K$3=0,0,IF(เวลาเรียน!P14="ป",ลับ!K$3,0))</f>
        <v>0</v>
      </c>
      <c r="L66" s="63">
        <f>IF(ลับ!L$3=0,0,IF(เวลาเรียน!Q14="ป",ลับ!L$3,0))</f>
        <v>0</v>
      </c>
      <c r="M66" s="63">
        <f>IF(ลับ!M$3=0,0,IF(เวลาเรียน!R14="ป",ลับ!M$3,0))</f>
        <v>0</v>
      </c>
      <c r="N66" s="63">
        <f>IF(ลับ!N$3=0,0,IF(เวลาเรียน!S14="ป",ลับ!N$3,0))</f>
        <v>0</v>
      </c>
      <c r="O66" s="63">
        <f>IF(ลับ!O$3=0,0,IF(เวลาเรียน!T14="ป",ลับ!O$3,0))</f>
        <v>0</v>
      </c>
      <c r="P66" s="63">
        <f>IF(ลับ!P$3=0,0,IF(เวลาเรียน!U14="ป",ลับ!P$3,0))</f>
        <v>0</v>
      </c>
      <c r="Q66" s="63">
        <f>IF(ลับ!Q$3=0,0,IF(เวลาเรียน!V14="ป",ลับ!Q$3,0))</f>
        <v>0</v>
      </c>
      <c r="R66" s="63">
        <f>IF(ลับ!R$3=0,0,IF(เวลาเรียน!W14="ป",ลับ!R$3,0))</f>
        <v>0</v>
      </c>
      <c r="S66" s="63">
        <f>IF(ลับ!S$3=0,0,IF(เวลาเรียน!X14="ป",ลับ!S$3,0))</f>
        <v>0</v>
      </c>
      <c r="T66" s="63">
        <f>IF(ลับ!T$3=0,0,IF(เวลาเรียน!Y14="ป",ลับ!T$3,0))</f>
        <v>0</v>
      </c>
      <c r="U66" s="63">
        <f>IF(ลับ!U$3=0,0,IF(เวลาเรียน!Z14="ป",ลับ!U$3,0))</f>
        <v>0</v>
      </c>
      <c r="V66" s="63">
        <f>IF(ลับ!V$3=0,0,IF(เวลาเรียน!AA14="ป",ลับ!V$3,0))</f>
        <v>0</v>
      </c>
      <c r="W66" s="63">
        <f>IF(ลับ!W$3=0,0,IF(เวลาเรียน!AB14="ป",ลับ!W$3,0))</f>
        <v>0</v>
      </c>
      <c r="X66" s="63">
        <f>IF(ลับ!X$3=0,0,IF(เวลาเรียน!AC14="ป",ลับ!X$3,0))</f>
        <v>0</v>
      </c>
      <c r="Y66" s="63">
        <f>IF(ลับ!Y$3=0,0,IF(เวลาเรียน!AD14="ป",ลับ!Y$3,0))</f>
        <v>0</v>
      </c>
      <c r="Z66" s="724">
        <f>IF(ลับ!Z$3=0,0,IF(เวลาเรียน!AE14="ป",ลับ!Z$3,0))</f>
        <v>0</v>
      </c>
      <c r="AA66" s="63">
        <f>IF(ลับ!B$3=0,0,IF(เวลาเรียน!AH14="ป",ลับ!B$3,0))</f>
        <v>0</v>
      </c>
      <c r="AB66" s="63">
        <f>IF(ลับ!C$3=0,0,IF(เวลาเรียน!AI14="ป",ลับ!C$3,0))</f>
        <v>0</v>
      </c>
      <c r="AC66" s="63">
        <f>IF(ลับ!D$3=0,0,IF(เวลาเรียน!AJ14="ป",ลับ!D$3,0))</f>
        <v>0</v>
      </c>
      <c r="AD66" s="63">
        <f>IF(ลับ!E$3=0,0,IF(เวลาเรียน!AK14="ป",ลับ!E$3,0))</f>
        <v>0</v>
      </c>
      <c r="AE66" s="63">
        <f>IF(ลับ!F$3=0,0,IF(เวลาเรียน!AL14="ป",ลับ!F$3,0))</f>
        <v>0</v>
      </c>
      <c r="AF66" s="63">
        <f>IF(ลับ!G$3=0,0,IF(เวลาเรียน!AM14="ป",ลับ!G$3,0))</f>
        <v>0</v>
      </c>
      <c r="AG66" s="63">
        <f>IF(ลับ!H$3=0,0,IF(เวลาเรียน!AN14="ป",ลับ!H$3,0))</f>
        <v>0</v>
      </c>
      <c r="AH66" s="63">
        <f>IF(ลับ!I$3=0,0,IF(เวลาเรียน!AO14="ป",ลับ!I$3,0))</f>
        <v>0</v>
      </c>
      <c r="AI66" s="63">
        <f>IF(ลับ!J$3=0,0,IF(เวลาเรียน!AP14="ป",ลับ!J$3,0))</f>
        <v>0</v>
      </c>
      <c r="AJ66" s="63">
        <f>IF(ลับ!K$3=0,0,IF(เวลาเรียน!AQ14="ป",ลับ!K$3,0))</f>
        <v>0</v>
      </c>
      <c r="AK66" s="63">
        <f>IF(ลับ!L$3=0,0,IF(เวลาเรียน!AR14="ป",ลับ!L$3,0))</f>
        <v>0</v>
      </c>
      <c r="AL66" s="63">
        <f>IF(ลับ!M$3=0,0,IF(เวลาเรียน!AS14="ป",ลับ!M$3,0))</f>
        <v>0</v>
      </c>
      <c r="AM66" s="63">
        <f>IF(ลับ!N$3=0,0,IF(เวลาเรียน!AT14="ป",ลับ!N$3,0))</f>
        <v>0</v>
      </c>
      <c r="AN66" s="63">
        <f>IF(ลับ!O$3=0,0,IF(เวลาเรียน!AU14="ป",ลับ!O$3,0))</f>
        <v>0</v>
      </c>
      <c r="AO66" s="63">
        <f>IF(ลับ!P$3=0,0,IF(เวลาเรียน!AV14="ป",ลับ!P$3,0))</f>
        <v>0</v>
      </c>
      <c r="AP66" s="63">
        <f>IF(ลับ!Q$3=0,0,IF(เวลาเรียน!AW14="ป",ลับ!Q$3,0))</f>
        <v>0</v>
      </c>
      <c r="AQ66" s="63">
        <f>IF(ลับ!R$3=0,0,IF(เวลาเรียน!AX14="ป",ลับ!R$3,0))</f>
        <v>0</v>
      </c>
      <c r="AR66" s="63">
        <f>IF(ลับ!S$3=0,0,IF(เวลาเรียน!AY14="ป",ลับ!S$3,0))</f>
        <v>0</v>
      </c>
      <c r="AS66" s="63">
        <f>IF(ลับ!T$3=0,0,IF(เวลาเรียน!AZ14="ป",ลับ!T$3,0))</f>
        <v>0</v>
      </c>
      <c r="AT66" s="63">
        <f>IF(ลับ!U$3=0,0,IF(เวลาเรียน!BA14="ป",ลับ!U$3,0))</f>
        <v>0</v>
      </c>
      <c r="AU66" s="63">
        <f>IF(ลับ!V$3=0,0,IF(เวลาเรียน!BB14="ป",ลับ!V$3,0))</f>
        <v>0</v>
      </c>
      <c r="AV66" s="63">
        <f>IF(ลับ!W$3=0,0,IF(เวลาเรียน!BC14="ป",ลับ!W$3,0))</f>
        <v>0</v>
      </c>
      <c r="AW66" s="63">
        <f>IF(ลับ!X$3=0,0,IF(เวลาเรียน!BD14="ป",ลับ!X$3,0))</f>
        <v>0</v>
      </c>
      <c r="AX66" s="63">
        <f>IF(ลับ!Y$3=0,0,IF(เวลาเรียน!BE14="ป",ลับ!Y$3,0))</f>
        <v>0</v>
      </c>
      <c r="AY66" s="63">
        <f>IF(ลับ!Z$3=0,0,IF(เวลาเรียน!BF14="ป",ลับ!Z$3,0))</f>
        <v>0</v>
      </c>
      <c r="AZ66" s="63">
        <f>IF(ลับ!AA$3=0,0,IF(เวลาเรียน!BG14="ป",ลับ!AA$3,0))</f>
        <v>0</v>
      </c>
      <c r="BA66" s="63">
        <f>IF(ลับ!AB$3=0,0,IF(เวลาเรียน!BH14="ป",ลับ!AB$3,0))</f>
        <v>0</v>
      </c>
      <c r="BB66" s="63">
        <f>IF(ลับ!AC$3=0,0,IF(เวลาเรียน!BI14="ป",ลับ!AC$3,0))</f>
        <v>0</v>
      </c>
      <c r="BC66" s="63">
        <f>IF(ลับ!AD$3=0,0,IF(เวลาเรียน!BJ14="ป",ลับ!AD$3,0))</f>
        <v>0</v>
      </c>
      <c r="BD66" s="63">
        <f>IF(ลับ!AE$3=0,0,IF(เวลาเรียน!BK14="ป",ลับ!AE$3,0))</f>
        <v>0</v>
      </c>
      <c r="BE66" s="63">
        <f>IF(ลับ!AF$3=0,0,IF(เวลาเรียน!BL14="ป",ลับ!AF$3,0))</f>
        <v>0</v>
      </c>
      <c r="BF66" s="63">
        <f>IF(ลับ!AG$3=0,0,IF(เวลาเรียน!BM14="ป",ลับ!AG$3,0))</f>
        <v>0</v>
      </c>
      <c r="BG66" s="63">
        <f>IF(ลับ!AH$3=0,0,IF(เวลาเรียน!BN14="ป",ลับ!AH$3,0))</f>
        <v>0</v>
      </c>
      <c r="BH66" s="63">
        <f>IF(ลับ!AI$3=0,0,IF(เวลาเรียน!BO14="ป",ลับ!AI$3,0))</f>
        <v>0</v>
      </c>
      <c r="BI66" s="63">
        <f>IF(ลับ!AJ$3=0,0,IF(เวลาเรียน!BP14="ป",ลับ!AJ$3,0))</f>
        <v>0</v>
      </c>
      <c r="BJ66" s="63">
        <f>IF(ลับ!AK$3=0,0,IF(เวลาเรียน!BQ14="ป",ลับ!AK$3,0))</f>
        <v>0</v>
      </c>
      <c r="BK66" s="63">
        <f>IF(ลับ!AL$3=0,0,IF(เวลาเรียน!BR14="ป",ลับ!AL$3,0))</f>
        <v>0</v>
      </c>
      <c r="BL66" s="63">
        <f>IF(ลับ!AM$3=0,0,IF(เวลาเรียน!BS14="ป",ลับ!AM$3,0))</f>
        <v>0</v>
      </c>
      <c r="BM66" s="63">
        <f>IF(ลับ!AN$3=0,0,IF(เวลาเรียน!BT14="ป",ลับ!AN$3,0))</f>
        <v>0</v>
      </c>
      <c r="BN66" s="63">
        <f>IF(ลับ!AO$3=0,0,IF(เวลาเรียน!BU14="ป",ลับ!AO$3,0))</f>
        <v>0</v>
      </c>
      <c r="BO66" s="63">
        <f>IF(ลับ!AP$3=0,0,IF(เวลาเรียน!BV14="ป",ลับ!AP$3,0))</f>
        <v>0</v>
      </c>
      <c r="BP66" s="63">
        <f>IF(ลับ!AQ$3=0,0,IF(เวลาเรียน!BW14="ป",ลับ!AQ$3,0))</f>
        <v>0</v>
      </c>
      <c r="BQ66" s="63">
        <f>IF(ลับ!AR$3=0,0,IF(เวลาเรียน!BX14="ป",ลับ!AR$3,0))</f>
        <v>0</v>
      </c>
      <c r="BR66" s="63">
        <f>IF(ลับ!AS$3=0,0,IF(เวลาเรียน!BY14="ป",ลับ!AS$3,0))</f>
        <v>0</v>
      </c>
      <c r="BS66" s="724">
        <f>IF(ลับ!AT$3=0,0,IF(เวลาเรียน!BZ14="ป",ลับ!AT$3,0))</f>
        <v>0</v>
      </c>
      <c r="BT66" s="63">
        <f>IF(ลับ!BT$3=0,0,IF(เวลาเรียน!CB14="ป",ลับ!BT$3,0))</f>
        <v>0</v>
      </c>
      <c r="BU66" s="63">
        <f>IF(ลับ!BU$3=0,0,IF(เวลาเรียน!CC14="ป",ลับ!BU$3,0))</f>
        <v>0</v>
      </c>
      <c r="BV66" s="63">
        <f>IF(ลับ!BV$3=0,0,IF(เวลาเรียน!CD14="ป",ลับ!BV$3,0))</f>
        <v>0</v>
      </c>
      <c r="BW66" s="63">
        <f>IF(ลับ!BW$3=0,0,IF(เวลาเรียน!CE14="ป",ลับ!BW$3,0))</f>
        <v>0</v>
      </c>
      <c r="BX66" s="63">
        <f>IF(ลับ!BX$3=0,0,IF(เวลาเรียน!CF14="ป",ลับ!BX$3,0))</f>
        <v>0</v>
      </c>
      <c r="BY66" s="63">
        <f>IF(ลับ!BY$3=0,0,IF(เวลาเรียน!CG14="ป",ลับ!BY$3,0))</f>
        <v>0</v>
      </c>
      <c r="BZ66" s="63">
        <f>IF(ลับ!BZ$3=0,0,IF(เวลาเรียน!CH14="ป",ลับ!BZ$3,0))</f>
        <v>0</v>
      </c>
      <c r="CA66" s="63">
        <f>IF(ลับ!CA$3=0,0,IF(เวลาเรียน!CI14="ป",ลับ!CA$3,0))</f>
        <v>0</v>
      </c>
      <c r="CB66" s="63">
        <f>IF(ลับ!CB$3=0,0,IF(เวลาเรียน!CJ14="ป",ลับ!CB$3,0))</f>
        <v>0</v>
      </c>
      <c r="CC66" s="63">
        <f>IF(ลับ!CC$3=0,0,IF(เวลาเรียน!CK14="ป",ลับ!CC$3,0))</f>
        <v>0</v>
      </c>
      <c r="CD66" s="63">
        <f>IF(ลับ!CD$3=0,0,IF(เวลาเรียน!CL14="ป",ลับ!CD$3,0))</f>
        <v>0</v>
      </c>
      <c r="CE66" s="63">
        <f>IF(ลับ!CE$3=0,0,IF(เวลาเรียน!CM14="ป",ลับ!CE$3,0))</f>
        <v>0</v>
      </c>
      <c r="CF66" s="63">
        <f>IF(ลับ!CF$3=0,0,IF(เวลาเรียน!CN14="ป",ลับ!CF$3,0))</f>
        <v>0</v>
      </c>
      <c r="CG66" s="63">
        <f>IF(ลับ!CG$3=0,0,IF(เวลาเรียน!CO14="ป",ลับ!CG$3,0))</f>
        <v>0</v>
      </c>
      <c r="CH66" s="63">
        <f>IF(ลับ!CH$3=0,0,IF(เวลาเรียน!CP14="ป",ลับ!CH$3,0))</f>
        <v>0</v>
      </c>
      <c r="CI66" s="63">
        <f>IF(ลับ!CI$3=0,0,IF(เวลาเรียน!CQ14="ป",ลับ!CI$3,0))</f>
        <v>0</v>
      </c>
      <c r="CJ66" s="63">
        <f>IF(ลับ!CJ$3=0,0,IF(เวลาเรียน!CR14="ป",ลับ!CJ$3,0))</f>
        <v>0</v>
      </c>
      <c r="CK66" s="63">
        <f>IF(ลับ!CK$3=0,0,IF(เวลาเรียน!CS14="ป",ลับ!CK$3,0))</f>
        <v>0</v>
      </c>
      <c r="CL66" s="63">
        <f>IF(ลับ!CL$3=0,0,IF(เวลาเรียน!CT14="ป",ลับ!CL$3,0))</f>
        <v>0</v>
      </c>
      <c r="CM66" s="63">
        <f>IF(ลับ!CM$3=0,0,IF(เวลาเรียน!CU14="ป",ลับ!CM$3,0))</f>
        <v>0</v>
      </c>
      <c r="CN66" s="63">
        <f>IF(ลับ!CN$3=0,0,IF(เวลาเรียน!CV14="ป",ลับ!CN$3,0))</f>
        <v>0</v>
      </c>
      <c r="CO66" s="63">
        <f>IF(ลับ!CO$3=0,0,IF(เวลาเรียน!CW14="ป",ลับ!CO$3,0))</f>
        <v>0</v>
      </c>
      <c r="CP66" s="63">
        <f>IF(ลับ!CP$3=0,0,IF(เวลาเรียน!CX14="ป",ลับ!CP$3,0))</f>
        <v>0</v>
      </c>
      <c r="CQ66" s="63">
        <f>IF(ลับ!CQ$3=0,0,IF(เวลาเรียน!CY14="ป",ลับ!CQ$3,0))</f>
        <v>0</v>
      </c>
      <c r="CR66" s="63">
        <f>IF(ลับ!CR$3=0,0,IF(เวลาเรียน!CZ14="ป",ลับ!CR$3,0))</f>
        <v>0</v>
      </c>
      <c r="CS66" s="63">
        <f>IF(ลับ!CS$3=0,0,IF(เวลาเรียน!DA14="ป",ลับ!CS$3,0))</f>
        <v>0</v>
      </c>
      <c r="CT66" s="63">
        <f>IF(ลับ!CT$3=0,0,IF(เวลาเรียน!DB14="ป",ลับ!CT$3,0))</f>
        <v>0</v>
      </c>
      <c r="CU66" s="63">
        <f>IF(ลับ!CU$3=0,0,IF(เวลาเรียน!DC14="ป",ลับ!CU$3,0))</f>
        <v>0</v>
      </c>
      <c r="CV66" s="63">
        <f>IF(ลับ!CV$3=0,0,IF(เวลาเรียน!DD14="ป",ลับ!CV$3,0))</f>
        <v>0</v>
      </c>
      <c r="CW66" s="63">
        <f>IF(ลับ!CW$3=0,0,IF(เวลาเรียน!DE14="ป",ลับ!CW$3,0))</f>
        <v>0</v>
      </c>
      <c r="CX66" s="84">
        <f t="shared" si="23"/>
        <v>0</v>
      </c>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50"/>
      <c r="HH66" s="50"/>
      <c r="HI66" s="50"/>
      <c r="HJ66" s="50"/>
      <c r="HK66" s="50"/>
      <c r="HL66" s="50"/>
      <c r="HM66" s="50"/>
      <c r="HN66" s="50"/>
    </row>
    <row r="67" spans="1:222" ht="21">
      <c r="A67" s="28">
        <v>10</v>
      </c>
      <c r="B67" s="63">
        <f>IF(ลับ!B$3=0,0,IF(เวลาเรียน!G15="ป",ลับ!B$3,0))</f>
        <v>0</v>
      </c>
      <c r="C67" s="63">
        <f>IF(ลับ!C$3=0,0,IF(เวลาเรียน!H15="ป",ลับ!C$3,0))</f>
        <v>0</v>
      </c>
      <c r="D67" s="63">
        <f>IF(ลับ!D$3=0,0,IF(เวลาเรียน!I15="ป",ลับ!D$3,0))</f>
        <v>0</v>
      </c>
      <c r="E67" s="63">
        <f>IF(ลับ!E$3=0,0,IF(เวลาเรียน!J15="ป",ลับ!E$3,0))</f>
        <v>0</v>
      </c>
      <c r="F67" s="63">
        <f>IF(ลับ!F$3=0,0,IF(เวลาเรียน!K15="ป",ลับ!F$3,0))</f>
        <v>0</v>
      </c>
      <c r="G67" s="63">
        <f>IF(ลับ!G$3=0,0,IF(เวลาเรียน!L15="ป",ลับ!G$3,0))</f>
        <v>0</v>
      </c>
      <c r="H67" s="63">
        <f>IF(ลับ!H$3=0,0,IF(เวลาเรียน!M15="ป",ลับ!H$3,0))</f>
        <v>0</v>
      </c>
      <c r="I67" s="63">
        <f>IF(ลับ!I$3=0,0,IF(เวลาเรียน!N15="ป",ลับ!I$3,0))</f>
        <v>0</v>
      </c>
      <c r="J67" s="63">
        <f>IF(ลับ!J$3=0,0,IF(เวลาเรียน!O15="ป",ลับ!J$3,0))</f>
        <v>0</v>
      </c>
      <c r="K67" s="63">
        <f>IF(ลับ!K$3=0,0,IF(เวลาเรียน!P15="ป",ลับ!K$3,0))</f>
        <v>0</v>
      </c>
      <c r="L67" s="63">
        <f>IF(ลับ!L$3=0,0,IF(เวลาเรียน!Q15="ป",ลับ!L$3,0))</f>
        <v>0</v>
      </c>
      <c r="M67" s="63">
        <f>IF(ลับ!M$3=0,0,IF(เวลาเรียน!R15="ป",ลับ!M$3,0))</f>
        <v>0</v>
      </c>
      <c r="N67" s="63">
        <f>IF(ลับ!N$3=0,0,IF(เวลาเรียน!S15="ป",ลับ!N$3,0))</f>
        <v>0</v>
      </c>
      <c r="O67" s="63">
        <f>IF(ลับ!O$3=0,0,IF(เวลาเรียน!T15="ป",ลับ!O$3,0))</f>
        <v>0</v>
      </c>
      <c r="P67" s="63">
        <f>IF(ลับ!P$3=0,0,IF(เวลาเรียน!U15="ป",ลับ!P$3,0))</f>
        <v>0</v>
      </c>
      <c r="Q67" s="63">
        <f>IF(ลับ!Q$3=0,0,IF(เวลาเรียน!V15="ป",ลับ!Q$3,0))</f>
        <v>0</v>
      </c>
      <c r="R67" s="63">
        <f>IF(ลับ!R$3=0,0,IF(เวลาเรียน!W15="ป",ลับ!R$3,0))</f>
        <v>0</v>
      </c>
      <c r="S67" s="63">
        <f>IF(ลับ!S$3=0,0,IF(เวลาเรียน!X15="ป",ลับ!S$3,0))</f>
        <v>0</v>
      </c>
      <c r="T67" s="63">
        <f>IF(ลับ!T$3=0,0,IF(เวลาเรียน!Y15="ป",ลับ!T$3,0))</f>
        <v>0</v>
      </c>
      <c r="U67" s="63">
        <f>IF(ลับ!U$3=0,0,IF(เวลาเรียน!Z15="ป",ลับ!U$3,0))</f>
        <v>0</v>
      </c>
      <c r="V67" s="63">
        <f>IF(ลับ!V$3=0,0,IF(เวลาเรียน!AA15="ป",ลับ!V$3,0))</f>
        <v>0</v>
      </c>
      <c r="W67" s="63">
        <f>IF(ลับ!W$3=0,0,IF(เวลาเรียน!AB15="ป",ลับ!W$3,0))</f>
        <v>0</v>
      </c>
      <c r="X67" s="63">
        <f>IF(ลับ!X$3=0,0,IF(เวลาเรียน!AC15="ป",ลับ!X$3,0))</f>
        <v>0</v>
      </c>
      <c r="Y67" s="63">
        <f>IF(ลับ!Y$3=0,0,IF(เวลาเรียน!AD15="ป",ลับ!Y$3,0))</f>
        <v>0</v>
      </c>
      <c r="Z67" s="724">
        <f>IF(ลับ!Z$3=0,0,IF(เวลาเรียน!AE15="ป",ลับ!Z$3,0))</f>
        <v>0</v>
      </c>
      <c r="AA67" s="63">
        <f>IF(ลับ!B$3=0,0,IF(เวลาเรียน!AH15="ป",ลับ!B$3,0))</f>
        <v>0</v>
      </c>
      <c r="AB67" s="63">
        <f>IF(ลับ!C$3=0,0,IF(เวลาเรียน!AI15="ป",ลับ!C$3,0))</f>
        <v>0</v>
      </c>
      <c r="AC67" s="63">
        <f>IF(ลับ!D$3=0,0,IF(เวลาเรียน!AJ15="ป",ลับ!D$3,0))</f>
        <v>0</v>
      </c>
      <c r="AD67" s="63">
        <f>IF(ลับ!E$3=0,0,IF(เวลาเรียน!AK15="ป",ลับ!E$3,0))</f>
        <v>0</v>
      </c>
      <c r="AE67" s="63">
        <f>IF(ลับ!F$3=0,0,IF(เวลาเรียน!AL15="ป",ลับ!F$3,0))</f>
        <v>0</v>
      </c>
      <c r="AF67" s="63">
        <f>IF(ลับ!G$3=0,0,IF(เวลาเรียน!AM15="ป",ลับ!G$3,0))</f>
        <v>0</v>
      </c>
      <c r="AG67" s="63">
        <f>IF(ลับ!H$3=0,0,IF(เวลาเรียน!AN15="ป",ลับ!H$3,0))</f>
        <v>0</v>
      </c>
      <c r="AH67" s="63">
        <f>IF(ลับ!I$3=0,0,IF(เวลาเรียน!AO15="ป",ลับ!I$3,0))</f>
        <v>0</v>
      </c>
      <c r="AI67" s="63">
        <f>IF(ลับ!J$3=0,0,IF(เวลาเรียน!AP15="ป",ลับ!J$3,0))</f>
        <v>0</v>
      </c>
      <c r="AJ67" s="63">
        <f>IF(ลับ!K$3=0,0,IF(เวลาเรียน!AQ15="ป",ลับ!K$3,0))</f>
        <v>0</v>
      </c>
      <c r="AK67" s="63">
        <f>IF(ลับ!L$3=0,0,IF(เวลาเรียน!AR15="ป",ลับ!L$3,0))</f>
        <v>0</v>
      </c>
      <c r="AL67" s="63">
        <f>IF(ลับ!M$3=0,0,IF(เวลาเรียน!AS15="ป",ลับ!M$3,0))</f>
        <v>0</v>
      </c>
      <c r="AM67" s="63">
        <f>IF(ลับ!N$3=0,0,IF(เวลาเรียน!AT15="ป",ลับ!N$3,0))</f>
        <v>0</v>
      </c>
      <c r="AN67" s="63">
        <f>IF(ลับ!O$3=0,0,IF(เวลาเรียน!AU15="ป",ลับ!O$3,0))</f>
        <v>0</v>
      </c>
      <c r="AO67" s="63">
        <f>IF(ลับ!P$3=0,0,IF(เวลาเรียน!AV15="ป",ลับ!P$3,0))</f>
        <v>0</v>
      </c>
      <c r="AP67" s="63">
        <f>IF(ลับ!Q$3=0,0,IF(เวลาเรียน!AW15="ป",ลับ!Q$3,0))</f>
        <v>0</v>
      </c>
      <c r="AQ67" s="63">
        <f>IF(ลับ!R$3=0,0,IF(เวลาเรียน!AX15="ป",ลับ!R$3,0))</f>
        <v>0</v>
      </c>
      <c r="AR67" s="63">
        <f>IF(ลับ!S$3=0,0,IF(เวลาเรียน!AY15="ป",ลับ!S$3,0))</f>
        <v>0</v>
      </c>
      <c r="AS67" s="63">
        <f>IF(ลับ!T$3=0,0,IF(เวลาเรียน!AZ15="ป",ลับ!T$3,0))</f>
        <v>0</v>
      </c>
      <c r="AT67" s="63">
        <f>IF(ลับ!U$3=0,0,IF(เวลาเรียน!BA15="ป",ลับ!U$3,0))</f>
        <v>0</v>
      </c>
      <c r="AU67" s="63">
        <f>IF(ลับ!V$3=0,0,IF(เวลาเรียน!BB15="ป",ลับ!V$3,0))</f>
        <v>0</v>
      </c>
      <c r="AV67" s="63">
        <f>IF(ลับ!W$3=0,0,IF(เวลาเรียน!BC15="ป",ลับ!W$3,0))</f>
        <v>0</v>
      </c>
      <c r="AW67" s="63">
        <f>IF(ลับ!X$3=0,0,IF(เวลาเรียน!BD15="ป",ลับ!X$3,0))</f>
        <v>0</v>
      </c>
      <c r="AX67" s="63">
        <f>IF(ลับ!Y$3=0,0,IF(เวลาเรียน!BE15="ป",ลับ!Y$3,0))</f>
        <v>0</v>
      </c>
      <c r="AY67" s="63">
        <f>IF(ลับ!Z$3=0,0,IF(เวลาเรียน!BF15="ป",ลับ!Z$3,0))</f>
        <v>0</v>
      </c>
      <c r="AZ67" s="63">
        <f>IF(ลับ!AA$3=0,0,IF(เวลาเรียน!BG15="ป",ลับ!AA$3,0))</f>
        <v>0</v>
      </c>
      <c r="BA67" s="63">
        <f>IF(ลับ!AB$3=0,0,IF(เวลาเรียน!BH15="ป",ลับ!AB$3,0))</f>
        <v>0</v>
      </c>
      <c r="BB67" s="63">
        <f>IF(ลับ!AC$3=0,0,IF(เวลาเรียน!BI15="ป",ลับ!AC$3,0))</f>
        <v>0</v>
      </c>
      <c r="BC67" s="63">
        <f>IF(ลับ!AD$3=0,0,IF(เวลาเรียน!BJ15="ป",ลับ!AD$3,0))</f>
        <v>0</v>
      </c>
      <c r="BD67" s="63">
        <f>IF(ลับ!AE$3=0,0,IF(เวลาเรียน!BK15="ป",ลับ!AE$3,0))</f>
        <v>0</v>
      </c>
      <c r="BE67" s="63">
        <f>IF(ลับ!AF$3=0,0,IF(เวลาเรียน!BL15="ป",ลับ!AF$3,0))</f>
        <v>0</v>
      </c>
      <c r="BF67" s="63">
        <f>IF(ลับ!AG$3=0,0,IF(เวลาเรียน!BM15="ป",ลับ!AG$3,0))</f>
        <v>0</v>
      </c>
      <c r="BG67" s="63">
        <f>IF(ลับ!AH$3=0,0,IF(เวลาเรียน!BN15="ป",ลับ!AH$3,0))</f>
        <v>0</v>
      </c>
      <c r="BH67" s="63">
        <f>IF(ลับ!AI$3=0,0,IF(เวลาเรียน!BO15="ป",ลับ!AI$3,0))</f>
        <v>0</v>
      </c>
      <c r="BI67" s="63">
        <f>IF(ลับ!AJ$3=0,0,IF(เวลาเรียน!BP15="ป",ลับ!AJ$3,0))</f>
        <v>0</v>
      </c>
      <c r="BJ67" s="63">
        <f>IF(ลับ!AK$3=0,0,IF(เวลาเรียน!BQ15="ป",ลับ!AK$3,0))</f>
        <v>0</v>
      </c>
      <c r="BK67" s="63">
        <f>IF(ลับ!AL$3=0,0,IF(เวลาเรียน!BR15="ป",ลับ!AL$3,0))</f>
        <v>0</v>
      </c>
      <c r="BL67" s="63">
        <f>IF(ลับ!AM$3=0,0,IF(เวลาเรียน!BS15="ป",ลับ!AM$3,0))</f>
        <v>0</v>
      </c>
      <c r="BM67" s="63">
        <f>IF(ลับ!AN$3=0,0,IF(เวลาเรียน!BT15="ป",ลับ!AN$3,0))</f>
        <v>0</v>
      </c>
      <c r="BN67" s="63">
        <f>IF(ลับ!AO$3=0,0,IF(เวลาเรียน!BU15="ป",ลับ!AO$3,0))</f>
        <v>0</v>
      </c>
      <c r="BO67" s="63">
        <f>IF(ลับ!AP$3=0,0,IF(เวลาเรียน!BV15="ป",ลับ!AP$3,0))</f>
        <v>0</v>
      </c>
      <c r="BP67" s="63">
        <f>IF(ลับ!AQ$3=0,0,IF(เวลาเรียน!BW15="ป",ลับ!AQ$3,0))</f>
        <v>0</v>
      </c>
      <c r="BQ67" s="63">
        <f>IF(ลับ!AR$3=0,0,IF(เวลาเรียน!BX15="ป",ลับ!AR$3,0))</f>
        <v>0</v>
      </c>
      <c r="BR67" s="63">
        <f>IF(ลับ!AS$3=0,0,IF(เวลาเรียน!BY15="ป",ลับ!AS$3,0))</f>
        <v>0</v>
      </c>
      <c r="BS67" s="724">
        <f>IF(ลับ!AT$3=0,0,IF(เวลาเรียน!BZ15="ป",ลับ!AT$3,0))</f>
        <v>0</v>
      </c>
      <c r="BT67" s="63">
        <f>IF(ลับ!BT$3=0,0,IF(เวลาเรียน!CB15="ป",ลับ!BT$3,0))</f>
        <v>0</v>
      </c>
      <c r="BU67" s="63">
        <f>IF(ลับ!BU$3=0,0,IF(เวลาเรียน!CC15="ป",ลับ!BU$3,0))</f>
        <v>0</v>
      </c>
      <c r="BV67" s="63">
        <f>IF(ลับ!BV$3=0,0,IF(เวลาเรียน!CD15="ป",ลับ!BV$3,0))</f>
        <v>0</v>
      </c>
      <c r="BW67" s="63">
        <f>IF(ลับ!BW$3=0,0,IF(เวลาเรียน!CE15="ป",ลับ!BW$3,0))</f>
        <v>0</v>
      </c>
      <c r="BX67" s="63">
        <f>IF(ลับ!BX$3=0,0,IF(เวลาเรียน!CF15="ป",ลับ!BX$3,0))</f>
        <v>0</v>
      </c>
      <c r="BY67" s="63">
        <f>IF(ลับ!BY$3=0,0,IF(เวลาเรียน!CG15="ป",ลับ!BY$3,0))</f>
        <v>0</v>
      </c>
      <c r="BZ67" s="63">
        <f>IF(ลับ!BZ$3=0,0,IF(เวลาเรียน!CH15="ป",ลับ!BZ$3,0))</f>
        <v>0</v>
      </c>
      <c r="CA67" s="63">
        <f>IF(ลับ!CA$3=0,0,IF(เวลาเรียน!CI15="ป",ลับ!CA$3,0))</f>
        <v>0</v>
      </c>
      <c r="CB67" s="63">
        <f>IF(ลับ!CB$3=0,0,IF(เวลาเรียน!CJ15="ป",ลับ!CB$3,0))</f>
        <v>0</v>
      </c>
      <c r="CC67" s="63">
        <f>IF(ลับ!CC$3=0,0,IF(เวลาเรียน!CK15="ป",ลับ!CC$3,0))</f>
        <v>0</v>
      </c>
      <c r="CD67" s="63">
        <f>IF(ลับ!CD$3=0,0,IF(เวลาเรียน!CL15="ป",ลับ!CD$3,0))</f>
        <v>0</v>
      </c>
      <c r="CE67" s="63">
        <f>IF(ลับ!CE$3=0,0,IF(เวลาเรียน!CM15="ป",ลับ!CE$3,0))</f>
        <v>0</v>
      </c>
      <c r="CF67" s="63">
        <f>IF(ลับ!CF$3=0,0,IF(เวลาเรียน!CN15="ป",ลับ!CF$3,0))</f>
        <v>0</v>
      </c>
      <c r="CG67" s="63">
        <f>IF(ลับ!CG$3=0,0,IF(เวลาเรียน!CO15="ป",ลับ!CG$3,0))</f>
        <v>0</v>
      </c>
      <c r="CH67" s="63">
        <f>IF(ลับ!CH$3=0,0,IF(เวลาเรียน!CP15="ป",ลับ!CH$3,0))</f>
        <v>0</v>
      </c>
      <c r="CI67" s="63">
        <f>IF(ลับ!CI$3=0,0,IF(เวลาเรียน!CQ15="ป",ลับ!CI$3,0))</f>
        <v>0</v>
      </c>
      <c r="CJ67" s="63">
        <f>IF(ลับ!CJ$3=0,0,IF(เวลาเรียน!CR15="ป",ลับ!CJ$3,0))</f>
        <v>0</v>
      </c>
      <c r="CK67" s="63">
        <f>IF(ลับ!CK$3=0,0,IF(เวลาเรียน!CS15="ป",ลับ!CK$3,0))</f>
        <v>0</v>
      </c>
      <c r="CL67" s="63">
        <f>IF(ลับ!CL$3=0,0,IF(เวลาเรียน!CT15="ป",ลับ!CL$3,0))</f>
        <v>0</v>
      </c>
      <c r="CM67" s="63">
        <f>IF(ลับ!CM$3=0,0,IF(เวลาเรียน!CU15="ป",ลับ!CM$3,0))</f>
        <v>0</v>
      </c>
      <c r="CN67" s="63">
        <f>IF(ลับ!CN$3=0,0,IF(เวลาเรียน!CV15="ป",ลับ!CN$3,0))</f>
        <v>0</v>
      </c>
      <c r="CO67" s="63">
        <f>IF(ลับ!CO$3=0,0,IF(เวลาเรียน!CW15="ป",ลับ!CO$3,0))</f>
        <v>0</v>
      </c>
      <c r="CP67" s="63">
        <f>IF(ลับ!CP$3=0,0,IF(เวลาเรียน!CX15="ป",ลับ!CP$3,0))</f>
        <v>0</v>
      </c>
      <c r="CQ67" s="63">
        <f>IF(ลับ!CQ$3=0,0,IF(เวลาเรียน!CY15="ป",ลับ!CQ$3,0))</f>
        <v>0</v>
      </c>
      <c r="CR67" s="63">
        <f>IF(ลับ!CR$3=0,0,IF(เวลาเรียน!CZ15="ป",ลับ!CR$3,0))</f>
        <v>0</v>
      </c>
      <c r="CS67" s="63">
        <f>IF(ลับ!CS$3=0,0,IF(เวลาเรียน!DA15="ป",ลับ!CS$3,0))</f>
        <v>0</v>
      </c>
      <c r="CT67" s="63">
        <f>IF(ลับ!CT$3=0,0,IF(เวลาเรียน!DB15="ป",ลับ!CT$3,0))</f>
        <v>0</v>
      </c>
      <c r="CU67" s="63">
        <f>IF(ลับ!CU$3=0,0,IF(เวลาเรียน!DC15="ป",ลับ!CU$3,0))</f>
        <v>0</v>
      </c>
      <c r="CV67" s="63">
        <f>IF(ลับ!CV$3=0,0,IF(เวลาเรียน!DD15="ป",ลับ!CV$3,0))</f>
        <v>0</v>
      </c>
      <c r="CW67" s="63">
        <f>IF(ลับ!CW$3=0,0,IF(เวลาเรียน!DE15="ป",ลับ!CW$3,0))</f>
        <v>0</v>
      </c>
      <c r="CX67" s="84">
        <f t="shared" si="23"/>
        <v>0</v>
      </c>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50"/>
      <c r="HH67" s="50"/>
      <c r="HI67" s="50"/>
      <c r="HJ67" s="50"/>
      <c r="HK67" s="50"/>
      <c r="HL67" s="50"/>
      <c r="HM67" s="50"/>
      <c r="HN67" s="50"/>
    </row>
    <row r="68" spans="1:222" ht="21">
      <c r="A68" s="28">
        <v>11</v>
      </c>
      <c r="B68" s="63">
        <f>IF(ลับ!B$3=0,0,IF(เวลาเรียน!G16="ป",ลับ!B$3,0))</f>
        <v>0</v>
      </c>
      <c r="C68" s="63">
        <f>IF(ลับ!C$3=0,0,IF(เวลาเรียน!H16="ป",ลับ!C$3,0))</f>
        <v>0</v>
      </c>
      <c r="D68" s="63">
        <f>IF(ลับ!D$3=0,0,IF(เวลาเรียน!I16="ป",ลับ!D$3,0))</f>
        <v>0</v>
      </c>
      <c r="E68" s="63">
        <f>IF(ลับ!E$3=0,0,IF(เวลาเรียน!J16="ป",ลับ!E$3,0))</f>
        <v>0</v>
      </c>
      <c r="F68" s="63">
        <f>IF(ลับ!F$3=0,0,IF(เวลาเรียน!K16="ป",ลับ!F$3,0))</f>
        <v>0</v>
      </c>
      <c r="G68" s="63">
        <f>IF(ลับ!G$3=0,0,IF(เวลาเรียน!L16="ป",ลับ!G$3,0))</f>
        <v>0</v>
      </c>
      <c r="H68" s="63">
        <f>IF(ลับ!H$3=0,0,IF(เวลาเรียน!M16="ป",ลับ!H$3,0))</f>
        <v>0</v>
      </c>
      <c r="I68" s="63">
        <f>IF(ลับ!I$3=0,0,IF(เวลาเรียน!N16="ป",ลับ!I$3,0))</f>
        <v>0</v>
      </c>
      <c r="J68" s="63">
        <f>IF(ลับ!J$3=0,0,IF(เวลาเรียน!O16="ป",ลับ!J$3,0))</f>
        <v>0</v>
      </c>
      <c r="K68" s="63">
        <f>IF(ลับ!K$3=0,0,IF(เวลาเรียน!P16="ป",ลับ!K$3,0))</f>
        <v>0</v>
      </c>
      <c r="L68" s="63">
        <f>IF(ลับ!L$3=0,0,IF(เวลาเรียน!Q16="ป",ลับ!L$3,0))</f>
        <v>0</v>
      </c>
      <c r="M68" s="63">
        <f>IF(ลับ!M$3=0,0,IF(เวลาเรียน!R16="ป",ลับ!M$3,0))</f>
        <v>0</v>
      </c>
      <c r="N68" s="63">
        <f>IF(ลับ!N$3=0,0,IF(เวลาเรียน!S16="ป",ลับ!N$3,0))</f>
        <v>0</v>
      </c>
      <c r="O68" s="63">
        <f>IF(ลับ!O$3=0,0,IF(เวลาเรียน!T16="ป",ลับ!O$3,0))</f>
        <v>0</v>
      </c>
      <c r="P68" s="63">
        <f>IF(ลับ!P$3=0,0,IF(เวลาเรียน!U16="ป",ลับ!P$3,0))</f>
        <v>0</v>
      </c>
      <c r="Q68" s="63">
        <f>IF(ลับ!Q$3=0,0,IF(เวลาเรียน!V16="ป",ลับ!Q$3,0))</f>
        <v>0</v>
      </c>
      <c r="R68" s="63">
        <f>IF(ลับ!R$3=0,0,IF(เวลาเรียน!W16="ป",ลับ!R$3,0))</f>
        <v>0</v>
      </c>
      <c r="S68" s="63">
        <f>IF(ลับ!S$3=0,0,IF(เวลาเรียน!X16="ป",ลับ!S$3,0))</f>
        <v>0</v>
      </c>
      <c r="T68" s="63">
        <f>IF(ลับ!T$3=0,0,IF(เวลาเรียน!Y16="ป",ลับ!T$3,0))</f>
        <v>0</v>
      </c>
      <c r="U68" s="63">
        <f>IF(ลับ!U$3=0,0,IF(เวลาเรียน!Z16="ป",ลับ!U$3,0))</f>
        <v>0</v>
      </c>
      <c r="V68" s="63">
        <f>IF(ลับ!V$3=0,0,IF(เวลาเรียน!AA16="ป",ลับ!V$3,0))</f>
        <v>0</v>
      </c>
      <c r="W68" s="63">
        <f>IF(ลับ!W$3=0,0,IF(เวลาเรียน!AB16="ป",ลับ!W$3,0))</f>
        <v>0</v>
      </c>
      <c r="X68" s="63">
        <f>IF(ลับ!X$3=0,0,IF(เวลาเรียน!AC16="ป",ลับ!X$3,0))</f>
        <v>0</v>
      </c>
      <c r="Y68" s="63">
        <f>IF(ลับ!Y$3=0,0,IF(เวลาเรียน!AD16="ป",ลับ!Y$3,0))</f>
        <v>0</v>
      </c>
      <c r="Z68" s="724">
        <f>IF(ลับ!Z$3=0,0,IF(เวลาเรียน!AE16="ป",ลับ!Z$3,0))</f>
        <v>0</v>
      </c>
      <c r="AA68" s="63">
        <f>IF(ลับ!B$3=0,0,IF(เวลาเรียน!AH16="ป",ลับ!B$3,0))</f>
        <v>0</v>
      </c>
      <c r="AB68" s="63">
        <f>IF(ลับ!C$3=0,0,IF(เวลาเรียน!AI16="ป",ลับ!C$3,0))</f>
        <v>0</v>
      </c>
      <c r="AC68" s="63">
        <f>IF(ลับ!D$3=0,0,IF(เวลาเรียน!AJ16="ป",ลับ!D$3,0))</f>
        <v>0</v>
      </c>
      <c r="AD68" s="63">
        <f>IF(ลับ!E$3=0,0,IF(เวลาเรียน!AK16="ป",ลับ!E$3,0))</f>
        <v>0</v>
      </c>
      <c r="AE68" s="63">
        <f>IF(ลับ!F$3=0,0,IF(เวลาเรียน!AL16="ป",ลับ!F$3,0))</f>
        <v>0</v>
      </c>
      <c r="AF68" s="63">
        <f>IF(ลับ!G$3=0,0,IF(เวลาเรียน!AM16="ป",ลับ!G$3,0))</f>
        <v>0</v>
      </c>
      <c r="AG68" s="63">
        <f>IF(ลับ!H$3=0,0,IF(เวลาเรียน!AN16="ป",ลับ!H$3,0))</f>
        <v>0</v>
      </c>
      <c r="AH68" s="63">
        <f>IF(ลับ!I$3=0,0,IF(เวลาเรียน!AO16="ป",ลับ!I$3,0))</f>
        <v>0</v>
      </c>
      <c r="AI68" s="63">
        <f>IF(ลับ!J$3=0,0,IF(เวลาเรียน!AP16="ป",ลับ!J$3,0))</f>
        <v>0</v>
      </c>
      <c r="AJ68" s="63">
        <f>IF(ลับ!K$3=0,0,IF(เวลาเรียน!AQ16="ป",ลับ!K$3,0))</f>
        <v>0</v>
      </c>
      <c r="AK68" s="63">
        <f>IF(ลับ!L$3=0,0,IF(เวลาเรียน!AR16="ป",ลับ!L$3,0))</f>
        <v>0</v>
      </c>
      <c r="AL68" s="63">
        <f>IF(ลับ!M$3=0,0,IF(เวลาเรียน!AS16="ป",ลับ!M$3,0))</f>
        <v>0</v>
      </c>
      <c r="AM68" s="63">
        <f>IF(ลับ!N$3=0,0,IF(เวลาเรียน!AT16="ป",ลับ!N$3,0))</f>
        <v>0</v>
      </c>
      <c r="AN68" s="63">
        <f>IF(ลับ!O$3=0,0,IF(เวลาเรียน!AU16="ป",ลับ!O$3,0))</f>
        <v>0</v>
      </c>
      <c r="AO68" s="63">
        <f>IF(ลับ!P$3=0,0,IF(เวลาเรียน!AV16="ป",ลับ!P$3,0))</f>
        <v>0</v>
      </c>
      <c r="AP68" s="63">
        <f>IF(ลับ!Q$3=0,0,IF(เวลาเรียน!AW16="ป",ลับ!Q$3,0))</f>
        <v>0</v>
      </c>
      <c r="AQ68" s="63">
        <f>IF(ลับ!R$3=0,0,IF(เวลาเรียน!AX16="ป",ลับ!R$3,0))</f>
        <v>0</v>
      </c>
      <c r="AR68" s="63">
        <f>IF(ลับ!S$3=0,0,IF(เวลาเรียน!AY16="ป",ลับ!S$3,0))</f>
        <v>0</v>
      </c>
      <c r="AS68" s="63">
        <f>IF(ลับ!T$3=0,0,IF(เวลาเรียน!AZ16="ป",ลับ!T$3,0))</f>
        <v>0</v>
      </c>
      <c r="AT68" s="63">
        <f>IF(ลับ!U$3=0,0,IF(เวลาเรียน!BA16="ป",ลับ!U$3,0))</f>
        <v>0</v>
      </c>
      <c r="AU68" s="63">
        <f>IF(ลับ!V$3=0,0,IF(เวลาเรียน!BB16="ป",ลับ!V$3,0))</f>
        <v>0</v>
      </c>
      <c r="AV68" s="63">
        <f>IF(ลับ!W$3=0,0,IF(เวลาเรียน!BC16="ป",ลับ!W$3,0))</f>
        <v>0</v>
      </c>
      <c r="AW68" s="63">
        <f>IF(ลับ!X$3=0,0,IF(เวลาเรียน!BD16="ป",ลับ!X$3,0))</f>
        <v>0</v>
      </c>
      <c r="AX68" s="63">
        <f>IF(ลับ!Y$3=0,0,IF(เวลาเรียน!BE16="ป",ลับ!Y$3,0))</f>
        <v>0</v>
      </c>
      <c r="AY68" s="63">
        <f>IF(ลับ!Z$3=0,0,IF(เวลาเรียน!BF16="ป",ลับ!Z$3,0))</f>
        <v>0</v>
      </c>
      <c r="AZ68" s="63">
        <f>IF(ลับ!AA$3=0,0,IF(เวลาเรียน!BG16="ป",ลับ!AA$3,0))</f>
        <v>0</v>
      </c>
      <c r="BA68" s="63">
        <f>IF(ลับ!AB$3=0,0,IF(เวลาเรียน!BH16="ป",ลับ!AB$3,0))</f>
        <v>0</v>
      </c>
      <c r="BB68" s="63">
        <f>IF(ลับ!AC$3=0,0,IF(เวลาเรียน!BI16="ป",ลับ!AC$3,0))</f>
        <v>0</v>
      </c>
      <c r="BC68" s="63">
        <f>IF(ลับ!AD$3=0,0,IF(เวลาเรียน!BJ16="ป",ลับ!AD$3,0))</f>
        <v>0</v>
      </c>
      <c r="BD68" s="63">
        <f>IF(ลับ!AE$3=0,0,IF(เวลาเรียน!BK16="ป",ลับ!AE$3,0))</f>
        <v>0</v>
      </c>
      <c r="BE68" s="63">
        <f>IF(ลับ!AF$3=0,0,IF(เวลาเรียน!BL16="ป",ลับ!AF$3,0))</f>
        <v>0</v>
      </c>
      <c r="BF68" s="63">
        <f>IF(ลับ!AG$3=0,0,IF(เวลาเรียน!BM16="ป",ลับ!AG$3,0))</f>
        <v>0</v>
      </c>
      <c r="BG68" s="63">
        <f>IF(ลับ!AH$3=0,0,IF(เวลาเรียน!BN16="ป",ลับ!AH$3,0))</f>
        <v>0</v>
      </c>
      <c r="BH68" s="63">
        <f>IF(ลับ!AI$3=0,0,IF(เวลาเรียน!BO16="ป",ลับ!AI$3,0))</f>
        <v>0</v>
      </c>
      <c r="BI68" s="63">
        <f>IF(ลับ!AJ$3=0,0,IF(เวลาเรียน!BP16="ป",ลับ!AJ$3,0))</f>
        <v>0</v>
      </c>
      <c r="BJ68" s="63">
        <f>IF(ลับ!AK$3=0,0,IF(เวลาเรียน!BQ16="ป",ลับ!AK$3,0))</f>
        <v>0</v>
      </c>
      <c r="BK68" s="63">
        <f>IF(ลับ!AL$3=0,0,IF(เวลาเรียน!BR16="ป",ลับ!AL$3,0))</f>
        <v>0</v>
      </c>
      <c r="BL68" s="63">
        <f>IF(ลับ!AM$3=0,0,IF(เวลาเรียน!BS16="ป",ลับ!AM$3,0))</f>
        <v>0</v>
      </c>
      <c r="BM68" s="63">
        <f>IF(ลับ!AN$3=0,0,IF(เวลาเรียน!BT16="ป",ลับ!AN$3,0))</f>
        <v>0</v>
      </c>
      <c r="BN68" s="63">
        <f>IF(ลับ!AO$3=0,0,IF(เวลาเรียน!BU16="ป",ลับ!AO$3,0))</f>
        <v>0</v>
      </c>
      <c r="BO68" s="63">
        <f>IF(ลับ!AP$3=0,0,IF(เวลาเรียน!BV16="ป",ลับ!AP$3,0))</f>
        <v>0</v>
      </c>
      <c r="BP68" s="63">
        <f>IF(ลับ!AQ$3=0,0,IF(เวลาเรียน!BW16="ป",ลับ!AQ$3,0))</f>
        <v>0</v>
      </c>
      <c r="BQ68" s="63">
        <f>IF(ลับ!AR$3=0,0,IF(เวลาเรียน!BX16="ป",ลับ!AR$3,0))</f>
        <v>0</v>
      </c>
      <c r="BR68" s="63">
        <f>IF(ลับ!AS$3=0,0,IF(เวลาเรียน!BY16="ป",ลับ!AS$3,0))</f>
        <v>0</v>
      </c>
      <c r="BS68" s="724">
        <f>IF(ลับ!AT$3=0,0,IF(เวลาเรียน!BZ16="ป",ลับ!AT$3,0))</f>
        <v>0</v>
      </c>
      <c r="BT68" s="63">
        <f>IF(ลับ!BT$3=0,0,IF(เวลาเรียน!CB16="ป",ลับ!BT$3,0))</f>
        <v>0</v>
      </c>
      <c r="BU68" s="63">
        <f>IF(ลับ!BU$3=0,0,IF(เวลาเรียน!CC16="ป",ลับ!BU$3,0))</f>
        <v>0</v>
      </c>
      <c r="BV68" s="63">
        <f>IF(ลับ!BV$3=0,0,IF(เวลาเรียน!CD16="ป",ลับ!BV$3,0))</f>
        <v>0</v>
      </c>
      <c r="BW68" s="63">
        <f>IF(ลับ!BW$3=0,0,IF(เวลาเรียน!CE16="ป",ลับ!BW$3,0))</f>
        <v>0</v>
      </c>
      <c r="BX68" s="63">
        <f>IF(ลับ!BX$3=0,0,IF(เวลาเรียน!CF16="ป",ลับ!BX$3,0))</f>
        <v>0</v>
      </c>
      <c r="BY68" s="63">
        <f>IF(ลับ!BY$3=0,0,IF(เวลาเรียน!CG16="ป",ลับ!BY$3,0))</f>
        <v>0</v>
      </c>
      <c r="BZ68" s="63">
        <f>IF(ลับ!BZ$3=0,0,IF(เวลาเรียน!CH16="ป",ลับ!BZ$3,0))</f>
        <v>0</v>
      </c>
      <c r="CA68" s="63">
        <f>IF(ลับ!CA$3=0,0,IF(เวลาเรียน!CI16="ป",ลับ!CA$3,0))</f>
        <v>0</v>
      </c>
      <c r="CB68" s="63">
        <f>IF(ลับ!CB$3=0,0,IF(เวลาเรียน!CJ16="ป",ลับ!CB$3,0))</f>
        <v>0</v>
      </c>
      <c r="CC68" s="63">
        <f>IF(ลับ!CC$3=0,0,IF(เวลาเรียน!CK16="ป",ลับ!CC$3,0))</f>
        <v>0</v>
      </c>
      <c r="CD68" s="63">
        <f>IF(ลับ!CD$3=0,0,IF(เวลาเรียน!CL16="ป",ลับ!CD$3,0))</f>
        <v>0</v>
      </c>
      <c r="CE68" s="63">
        <f>IF(ลับ!CE$3=0,0,IF(เวลาเรียน!CM16="ป",ลับ!CE$3,0))</f>
        <v>0</v>
      </c>
      <c r="CF68" s="63">
        <f>IF(ลับ!CF$3=0,0,IF(เวลาเรียน!CN16="ป",ลับ!CF$3,0))</f>
        <v>0</v>
      </c>
      <c r="CG68" s="63">
        <f>IF(ลับ!CG$3=0,0,IF(เวลาเรียน!CO16="ป",ลับ!CG$3,0))</f>
        <v>0</v>
      </c>
      <c r="CH68" s="63">
        <f>IF(ลับ!CH$3=0,0,IF(เวลาเรียน!CP16="ป",ลับ!CH$3,0))</f>
        <v>0</v>
      </c>
      <c r="CI68" s="63">
        <f>IF(ลับ!CI$3=0,0,IF(เวลาเรียน!CQ16="ป",ลับ!CI$3,0))</f>
        <v>0</v>
      </c>
      <c r="CJ68" s="63">
        <f>IF(ลับ!CJ$3=0,0,IF(เวลาเรียน!CR16="ป",ลับ!CJ$3,0))</f>
        <v>0</v>
      </c>
      <c r="CK68" s="63">
        <f>IF(ลับ!CK$3=0,0,IF(เวลาเรียน!CS16="ป",ลับ!CK$3,0))</f>
        <v>0</v>
      </c>
      <c r="CL68" s="63">
        <f>IF(ลับ!CL$3=0,0,IF(เวลาเรียน!CT16="ป",ลับ!CL$3,0))</f>
        <v>0</v>
      </c>
      <c r="CM68" s="63">
        <f>IF(ลับ!CM$3=0,0,IF(เวลาเรียน!CU16="ป",ลับ!CM$3,0))</f>
        <v>0</v>
      </c>
      <c r="CN68" s="63">
        <f>IF(ลับ!CN$3=0,0,IF(เวลาเรียน!CV16="ป",ลับ!CN$3,0))</f>
        <v>0</v>
      </c>
      <c r="CO68" s="63">
        <f>IF(ลับ!CO$3=0,0,IF(เวลาเรียน!CW16="ป",ลับ!CO$3,0))</f>
        <v>0</v>
      </c>
      <c r="CP68" s="63">
        <f>IF(ลับ!CP$3=0,0,IF(เวลาเรียน!CX16="ป",ลับ!CP$3,0))</f>
        <v>0</v>
      </c>
      <c r="CQ68" s="63">
        <f>IF(ลับ!CQ$3=0,0,IF(เวลาเรียน!CY16="ป",ลับ!CQ$3,0))</f>
        <v>0</v>
      </c>
      <c r="CR68" s="63">
        <f>IF(ลับ!CR$3=0,0,IF(เวลาเรียน!CZ16="ป",ลับ!CR$3,0))</f>
        <v>0</v>
      </c>
      <c r="CS68" s="63">
        <f>IF(ลับ!CS$3=0,0,IF(เวลาเรียน!DA16="ป",ลับ!CS$3,0))</f>
        <v>0</v>
      </c>
      <c r="CT68" s="63">
        <f>IF(ลับ!CT$3=0,0,IF(เวลาเรียน!DB16="ป",ลับ!CT$3,0))</f>
        <v>0</v>
      </c>
      <c r="CU68" s="63">
        <f>IF(ลับ!CU$3=0,0,IF(เวลาเรียน!DC16="ป",ลับ!CU$3,0))</f>
        <v>0</v>
      </c>
      <c r="CV68" s="63">
        <f>IF(ลับ!CV$3=0,0,IF(เวลาเรียน!DD16="ป",ลับ!CV$3,0))</f>
        <v>0</v>
      </c>
      <c r="CW68" s="63">
        <f>IF(ลับ!CW$3=0,0,IF(เวลาเรียน!DE16="ป",ลับ!CW$3,0))</f>
        <v>0</v>
      </c>
      <c r="CX68" s="84">
        <f t="shared" si="23"/>
        <v>0</v>
      </c>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50"/>
      <c r="HH68" s="50"/>
      <c r="HI68" s="50"/>
      <c r="HJ68" s="50"/>
      <c r="HK68" s="50"/>
      <c r="HL68" s="50"/>
      <c r="HM68" s="50"/>
      <c r="HN68" s="50"/>
    </row>
    <row r="69" spans="1:222" ht="21">
      <c r="A69" s="28">
        <v>12</v>
      </c>
      <c r="B69" s="63">
        <f>IF(ลับ!B$3=0,0,IF(เวลาเรียน!G17="ป",ลับ!B$3,0))</f>
        <v>0</v>
      </c>
      <c r="C69" s="63">
        <f>IF(ลับ!C$3=0,0,IF(เวลาเรียน!H17="ป",ลับ!C$3,0))</f>
        <v>0</v>
      </c>
      <c r="D69" s="63">
        <f>IF(ลับ!D$3=0,0,IF(เวลาเรียน!I17="ป",ลับ!D$3,0))</f>
        <v>0</v>
      </c>
      <c r="E69" s="63">
        <f>IF(ลับ!E$3=0,0,IF(เวลาเรียน!J17="ป",ลับ!E$3,0))</f>
        <v>0</v>
      </c>
      <c r="F69" s="63">
        <f>IF(ลับ!F$3=0,0,IF(เวลาเรียน!K17="ป",ลับ!F$3,0))</f>
        <v>0</v>
      </c>
      <c r="G69" s="63">
        <f>IF(ลับ!G$3=0,0,IF(เวลาเรียน!L17="ป",ลับ!G$3,0))</f>
        <v>0</v>
      </c>
      <c r="H69" s="63">
        <f>IF(ลับ!H$3=0,0,IF(เวลาเรียน!M17="ป",ลับ!H$3,0))</f>
        <v>0</v>
      </c>
      <c r="I69" s="63">
        <f>IF(ลับ!I$3=0,0,IF(เวลาเรียน!N17="ป",ลับ!I$3,0))</f>
        <v>0</v>
      </c>
      <c r="J69" s="63">
        <f>IF(ลับ!J$3=0,0,IF(เวลาเรียน!O17="ป",ลับ!J$3,0))</f>
        <v>0</v>
      </c>
      <c r="K69" s="63">
        <f>IF(ลับ!K$3=0,0,IF(เวลาเรียน!P17="ป",ลับ!K$3,0))</f>
        <v>0</v>
      </c>
      <c r="L69" s="63">
        <f>IF(ลับ!L$3=0,0,IF(เวลาเรียน!Q17="ป",ลับ!L$3,0))</f>
        <v>0</v>
      </c>
      <c r="M69" s="63">
        <f>IF(ลับ!M$3=0,0,IF(เวลาเรียน!R17="ป",ลับ!M$3,0))</f>
        <v>0</v>
      </c>
      <c r="N69" s="63">
        <f>IF(ลับ!N$3=0,0,IF(เวลาเรียน!S17="ป",ลับ!N$3,0))</f>
        <v>0</v>
      </c>
      <c r="O69" s="63">
        <f>IF(ลับ!O$3=0,0,IF(เวลาเรียน!T17="ป",ลับ!O$3,0))</f>
        <v>0</v>
      </c>
      <c r="P69" s="63">
        <f>IF(ลับ!P$3=0,0,IF(เวลาเรียน!U17="ป",ลับ!P$3,0))</f>
        <v>0</v>
      </c>
      <c r="Q69" s="63">
        <f>IF(ลับ!Q$3=0,0,IF(เวลาเรียน!V17="ป",ลับ!Q$3,0))</f>
        <v>0</v>
      </c>
      <c r="R69" s="63">
        <f>IF(ลับ!R$3=0,0,IF(เวลาเรียน!W17="ป",ลับ!R$3,0))</f>
        <v>0</v>
      </c>
      <c r="S69" s="63">
        <f>IF(ลับ!S$3=0,0,IF(เวลาเรียน!X17="ป",ลับ!S$3,0))</f>
        <v>0</v>
      </c>
      <c r="T69" s="63">
        <f>IF(ลับ!T$3=0,0,IF(เวลาเรียน!Y17="ป",ลับ!T$3,0))</f>
        <v>0</v>
      </c>
      <c r="U69" s="63">
        <f>IF(ลับ!U$3=0,0,IF(เวลาเรียน!Z17="ป",ลับ!U$3,0))</f>
        <v>0</v>
      </c>
      <c r="V69" s="63">
        <f>IF(ลับ!V$3=0,0,IF(เวลาเรียน!AA17="ป",ลับ!V$3,0))</f>
        <v>0</v>
      </c>
      <c r="W69" s="63">
        <f>IF(ลับ!W$3=0,0,IF(เวลาเรียน!AB17="ป",ลับ!W$3,0))</f>
        <v>0</v>
      </c>
      <c r="X69" s="63">
        <f>IF(ลับ!X$3=0,0,IF(เวลาเรียน!AC17="ป",ลับ!X$3,0))</f>
        <v>0</v>
      </c>
      <c r="Y69" s="63">
        <f>IF(ลับ!Y$3=0,0,IF(เวลาเรียน!AD17="ป",ลับ!Y$3,0))</f>
        <v>0</v>
      </c>
      <c r="Z69" s="724">
        <f>IF(ลับ!Z$3=0,0,IF(เวลาเรียน!AE17="ป",ลับ!Z$3,0))</f>
        <v>0</v>
      </c>
      <c r="AA69" s="63">
        <f>IF(ลับ!B$3=0,0,IF(เวลาเรียน!AH17="ป",ลับ!B$3,0))</f>
        <v>0</v>
      </c>
      <c r="AB69" s="63">
        <f>IF(ลับ!C$3=0,0,IF(เวลาเรียน!AI17="ป",ลับ!C$3,0))</f>
        <v>0</v>
      </c>
      <c r="AC69" s="63">
        <f>IF(ลับ!D$3=0,0,IF(เวลาเรียน!AJ17="ป",ลับ!D$3,0))</f>
        <v>0</v>
      </c>
      <c r="AD69" s="63">
        <f>IF(ลับ!E$3=0,0,IF(เวลาเรียน!AK17="ป",ลับ!E$3,0))</f>
        <v>0</v>
      </c>
      <c r="AE69" s="63">
        <f>IF(ลับ!F$3=0,0,IF(เวลาเรียน!AL17="ป",ลับ!F$3,0))</f>
        <v>0</v>
      </c>
      <c r="AF69" s="63">
        <f>IF(ลับ!G$3=0,0,IF(เวลาเรียน!AM17="ป",ลับ!G$3,0))</f>
        <v>0</v>
      </c>
      <c r="AG69" s="63">
        <f>IF(ลับ!H$3=0,0,IF(เวลาเรียน!AN17="ป",ลับ!H$3,0))</f>
        <v>0</v>
      </c>
      <c r="AH69" s="63">
        <f>IF(ลับ!I$3=0,0,IF(เวลาเรียน!AO17="ป",ลับ!I$3,0))</f>
        <v>0</v>
      </c>
      <c r="AI69" s="63">
        <f>IF(ลับ!J$3=0,0,IF(เวลาเรียน!AP17="ป",ลับ!J$3,0))</f>
        <v>0</v>
      </c>
      <c r="AJ69" s="63">
        <f>IF(ลับ!K$3=0,0,IF(เวลาเรียน!AQ17="ป",ลับ!K$3,0))</f>
        <v>0</v>
      </c>
      <c r="AK69" s="63">
        <f>IF(ลับ!L$3=0,0,IF(เวลาเรียน!AR17="ป",ลับ!L$3,0))</f>
        <v>0</v>
      </c>
      <c r="AL69" s="63">
        <f>IF(ลับ!M$3=0,0,IF(เวลาเรียน!AS17="ป",ลับ!M$3,0))</f>
        <v>0</v>
      </c>
      <c r="AM69" s="63">
        <f>IF(ลับ!N$3=0,0,IF(เวลาเรียน!AT17="ป",ลับ!N$3,0))</f>
        <v>0</v>
      </c>
      <c r="AN69" s="63">
        <f>IF(ลับ!O$3=0,0,IF(เวลาเรียน!AU17="ป",ลับ!O$3,0))</f>
        <v>0</v>
      </c>
      <c r="AO69" s="63">
        <f>IF(ลับ!P$3=0,0,IF(เวลาเรียน!AV17="ป",ลับ!P$3,0))</f>
        <v>0</v>
      </c>
      <c r="AP69" s="63">
        <f>IF(ลับ!Q$3=0,0,IF(เวลาเรียน!AW17="ป",ลับ!Q$3,0))</f>
        <v>0</v>
      </c>
      <c r="AQ69" s="63">
        <f>IF(ลับ!R$3=0,0,IF(เวลาเรียน!AX17="ป",ลับ!R$3,0))</f>
        <v>0</v>
      </c>
      <c r="AR69" s="63">
        <f>IF(ลับ!S$3=0,0,IF(เวลาเรียน!AY17="ป",ลับ!S$3,0))</f>
        <v>0</v>
      </c>
      <c r="AS69" s="63">
        <f>IF(ลับ!T$3=0,0,IF(เวลาเรียน!AZ17="ป",ลับ!T$3,0))</f>
        <v>0</v>
      </c>
      <c r="AT69" s="63">
        <f>IF(ลับ!U$3=0,0,IF(เวลาเรียน!BA17="ป",ลับ!U$3,0))</f>
        <v>0</v>
      </c>
      <c r="AU69" s="63">
        <f>IF(ลับ!V$3=0,0,IF(เวลาเรียน!BB17="ป",ลับ!V$3,0))</f>
        <v>0</v>
      </c>
      <c r="AV69" s="63">
        <f>IF(ลับ!W$3=0,0,IF(เวลาเรียน!BC17="ป",ลับ!W$3,0))</f>
        <v>0</v>
      </c>
      <c r="AW69" s="63">
        <f>IF(ลับ!X$3=0,0,IF(เวลาเรียน!BD17="ป",ลับ!X$3,0))</f>
        <v>0</v>
      </c>
      <c r="AX69" s="63">
        <f>IF(ลับ!Y$3=0,0,IF(เวลาเรียน!BE17="ป",ลับ!Y$3,0))</f>
        <v>0</v>
      </c>
      <c r="AY69" s="63">
        <f>IF(ลับ!Z$3=0,0,IF(เวลาเรียน!BF17="ป",ลับ!Z$3,0))</f>
        <v>0</v>
      </c>
      <c r="AZ69" s="63">
        <f>IF(ลับ!AA$3=0,0,IF(เวลาเรียน!BG17="ป",ลับ!AA$3,0))</f>
        <v>0</v>
      </c>
      <c r="BA69" s="63">
        <f>IF(ลับ!AB$3=0,0,IF(เวลาเรียน!BH17="ป",ลับ!AB$3,0))</f>
        <v>0</v>
      </c>
      <c r="BB69" s="63">
        <f>IF(ลับ!AC$3=0,0,IF(เวลาเรียน!BI17="ป",ลับ!AC$3,0))</f>
        <v>0</v>
      </c>
      <c r="BC69" s="63">
        <f>IF(ลับ!AD$3=0,0,IF(เวลาเรียน!BJ17="ป",ลับ!AD$3,0))</f>
        <v>0</v>
      </c>
      <c r="BD69" s="63">
        <f>IF(ลับ!AE$3=0,0,IF(เวลาเรียน!BK17="ป",ลับ!AE$3,0))</f>
        <v>0</v>
      </c>
      <c r="BE69" s="63">
        <f>IF(ลับ!AF$3=0,0,IF(เวลาเรียน!BL17="ป",ลับ!AF$3,0))</f>
        <v>0</v>
      </c>
      <c r="BF69" s="63">
        <f>IF(ลับ!AG$3=0,0,IF(เวลาเรียน!BM17="ป",ลับ!AG$3,0))</f>
        <v>0</v>
      </c>
      <c r="BG69" s="63">
        <f>IF(ลับ!AH$3=0,0,IF(เวลาเรียน!BN17="ป",ลับ!AH$3,0))</f>
        <v>0</v>
      </c>
      <c r="BH69" s="63">
        <f>IF(ลับ!AI$3=0,0,IF(เวลาเรียน!BO17="ป",ลับ!AI$3,0))</f>
        <v>0</v>
      </c>
      <c r="BI69" s="63">
        <f>IF(ลับ!AJ$3=0,0,IF(เวลาเรียน!BP17="ป",ลับ!AJ$3,0))</f>
        <v>0</v>
      </c>
      <c r="BJ69" s="63">
        <f>IF(ลับ!AK$3=0,0,IF(เวลาเรียน!BQ17="ป",ลับ!AK$3,0))</f>
        <v>0</v>
      </c>
      <c r="BK69" s="63">
        <f>IF(ลับ!AL$3=0,0,IF(เวลาเรียน!BR17="ป",ลับ!AL$3,0))</f>
        <v>0</v>
      </c>
      <c r="BL69" s="63">
        <f>IF(ลับ!AM$3=0,0,IF(เวลาเรียน!BS17="ป",ลับ!AM$3,0))</f>
        <v>0</v>
      </c>
      <c r="BM69" s="63">
        <f>IF(ลับ!AN$3=0,0,IF(เวลาเรียน!BT17="ป",ลับ!AN$3,0))</f>
        <v>0</v>
      </c>
      <c r="BN69" s="63">
        <f>IF(ลับ!AO$3=0,0,IF(เวลาเรียน!BU17="ป",ลับ!AO$3,0))</f>
        <v>0</v>
      </c>
      <c r="BO69" s="63">
        <f>IF(ลับ!AP$3=0,0,IF(เวลาเรียน!BV17="ป",ลับ!AP$3,0))</f>
        <v>0</v>
      </c>
      <c r="BP69" s="63">
        <f>IF(ลับ!AQ$3=0,0,IF(เวลาเรียน!BW17="ป",ลับ!AQ$3,0))</f>
        <v>0</v>
      </c>
      <c r="BQ69" s="63">
        <f>IF(ลับ!AR$3=0,0,IF(เวลาเรียน!BX17="ป",ลับ!AR$3,0))</f>
        <v>0</v>
      </c>
      <c r="BR69" s="63">
        <f>IF(ลับ!AS$3=0,0,IF(เวลาเรียน!BY17="ป",ลับ!AS$3,0))</f>
        <v>0</v>
      </c>
      <c r="BS69" s="724">
        <f>IF(ลับ!AT$3=0,0,IF(เวลาเรียน!BZ17="ป",ลับ!AT$3,0))</f>
        <v>0</v>
      </c>
      <c r="BT69" s="63">
        <f>IF(ลับ!BT$3=0,0,IF(เวลาเรียน!CB17="ป",ลับ!BT$3,0))</f>
        <v>0</v>
      </c>
      <c r="BU69" s="63">
        <f>IF(ลับ!BU$3=0,0,IF(เวลาเรียน!CC17="ป",ลับ!BU$3,0))</f>
        <v>0</v>
      </c>
      <c r="BV69" s="63">
        <f>IF(ลับ!BV$3=0,0,IF(เวลาเรียน!CD17="ป",ลับ!BV$3,0))</f>
        <v>0</v>
      </c>
      <c r="BW69" s="63">
        <f>IF(ลับ!BW$3=0,0,IF(เวลาเรียน!CE17="ป",ลับ!BW$3,0))</f>
        <v>0</v>
      </c>
      <c r="BX69" s="63">
        <f>IF(ลับ!BX$3=0,0,IF(เวลาเรียน!CF17="ป",ลับ!BX$3,0))</f>
        <v>0</v>
      </c>
      <c r="BY69" s="63">
        <f>IF(ลับ!BY$3=0,0,IF(เวลาเรียน!CG17="ป",ลับ!BY$3,0))</f>
        <v>0</v>
      </c>
      <c r="BZ69" s="63">
        <f>IF(ลับ!BZ$3=0,0,IF(เวลาเรียน!CH17="ป",ลับ!BZ$3,0))</f>
        <v>0</v>
      </c>
      <c r="CA69" s="63">
        <f>IF(ลับ!CA$3=0,0,IF(เวลาเรียน!CI17="ป",ลับ!CA$3,0))</f>
        <v>0</v>
      </c>
      <c r="CB69" s="63">
        <f>IF(ลับ!CB$3=0,0,IF(เวลาเรียน!CJ17="ป",ลับ!CB$3,0))</f>
        <v>0</v>
      </c>
      <c r="CC69" s="63">
        <f>IF(ลับ!CC$3=0,0,IF(เวลาเรียน!CK17="ป",ลับ!CC$3,0))</f>
        <v>0</v>
      </c>
      <c r="CD69" s="63">
        <f>IF(ลับ!CD$3=0,0,IF(เวลาเรียน!CL17="ป",ลับ!CD$3,0))</f>
        <v>0</v>
      </c>
      <c r="CE69" s="63">
        <f>IF(ลับ!CE$3=0,0,IF(เวลาเรียน!CM17="ป",ลับ!CE$3,0))</f>
        <v>0</v>
      </c>
      <c r="CF69" s="63">
        <f>IF(ลับ!CF$3=0,0,IF(เวลาเรียน!CN17="ป",ลับ!CF$3,0))</f>
        <v>0</v>
      </c>
      <c r="CG69" s="63">
        <f>IF(ลับ!CG$3=0,0,IF(เวลาเรียน!CO17="ป",ลับ!CG$3,0))</f>
        <v>0</v>
      </c>
      <c r="CH69" s="63">
        <f>IF(ลับ!CH$3=0,0,IF(เวลาเรียน!CP17="ป",ลับ!CH$3,0))</f>
        <v>0</v>
      </c>
      <c r="CI69" s="63">
        <f>IF(ลับ!CI$3=0,0,IF(เวลาเรียน!CQ17="ป",ลับ!CI$3,0))</f>
        <v>0</v>
      </c>
      <c r="CJ69" s="63">
        <f>IF(ลับ!CJ$3=0,0,IF(เวลาเรียน!CR17="ป",ลับ!CJ$3,0))</f>
        <v>0</v>
      </c>
      <c r="CK69" s="63">
        <f>IF(ลับ!CK$3=0,0,IF(เวลาเรียน!CS17="ป",ลับ!CK$3,0))</f>
        <v>0</v>
      </c>
      <c r="CL69" s="63">
        <f>IF(ลับ!CL$3=0,0,IF(เวลาเรียน!CT17="ป",ลับ!CL$3,0))</f>
        <v>0</v>
      </c>
      <c r="CM69" s="63">
        <f>IF(ลับ!CM$3=0,0,IF(เวลาเรียน!CU17="ป",ลับ!CM$3,0))</f>
        <v>0</v>
      </c>
      <c r="CN69" s="63">
        <f>IF(ลับ!CN$3=0,0,IF(เวลาเรียน!CV17="ป",ลับ!CN$3,0))</f>
        <v>0</v>
      </c>
      <c r="CO69" s="63">
        <f>IF(ลับ!CO$3=0,0,IF(เวลาเรียน!CW17="ป",ลับ!CO$3,0))</f>
        <v>0</v>
      </c>
      <c r="CP69" s="63">
        <f>IF(ลับ!CP$3=0,0,IF(เวลาเรียน!CX17="ป",ลับ!CP$3,0))</f>
        <v>0</v>
      </c>
      <c r="CQ69" s="63">
        <f>IF(ลับ!CQ$3=0,0,IF(เวลาเรียน!CY17="ป",ลับ!CQ$3,0))</f>
        <v>0</v>
      </c>
      <c r="CR69" s="63">
        <f>IF(ลับ!CR$3=0,0,IF(เวลาเรียน!CZ17="ป",ลับ!CR$3,0))</f>
        <v>0</v>
      </c>
      <c r="CS69" s="63">
        <f>IF(ลับ!CS$3=0,0,IF(เวลาเรียน!DA17="ป",ลับ!CS$3,0))</f>
        <v>0</v>
      </c>
      <c r="CT69" s="63">
        <f>IF(ลับ!CT$3=0,0,IF(เวลาเรียน!DB17="ป",ลับ!CT$3,0))</f>
        <v>0</v>
      </c>
      <c r="CU69" s="63">
        <f>IF(ลับ!CU$3=0,0,IF(เวลาเรียน!DC17="ป",ลับ!CU$3,0))</f>
        <v>0</v>
      </c>
      <c r="CV69" s="63">
        <f>IF(ลับ!CV$3=0,0,IF(เวลาเรียน!DD17="ป",ลับ!CV$3,0))</f>
        <v>0</v>
      </c>
      <c r="CW69" s="63">
        <f>IF(ลับ!CW$3=0,0,IF(เวลาเรียน!DE17="ป",ลับ!CW$3,0))</f>
        <v>0</v>
      </c>
      <c r="CX69" s="84">
        <f t="shared" si="23"/>
        <v>0</v>
      </c>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50"/>
      <c r="HH69" s="50"/>
      <c r="HI69" s="50"/>
      <c r="HJ69" s="50"/>
      <c r="HK69" s="50"/>
      <c r="HL69" s="50"/>
      <c r="HM69" s="50"/>
      <c r="HN69" s="50"/>
    </row>
    <row r="70" spans="1:222" ht="21">
      <c r="A70" s="28">
        <v>13</v>
      </c>
      <c r="B70" s="63">
        <f>IF(ลับ!B$3=0,0,IF(เวลาเรียน!G18="ป",ลับ!B$3,0))</f>
        <v>0</v>
      </c>
      <c r="C70" s="63">
        <f>IF(ลับ!C$3=0,0,IF(เวลาเรียน!H18="ป",ลับ!C$3,0))</f>
        <v>0</v>
      </c>
      <c r="D70" s="63">
        <f>IF(ลับ!D$3=0,0,IF(เวลาเรียน!I18="ป",ลับ!D$3,0))</f>
        <v>0</v>
      </c>
      <c r="E70" s="63">
        <f>IF(ลับ!E$3=0,0,IF(เวลาเรียน!J18="ป",ลับ!E$3,0))</f>
        <v>0</v>
      </c>
      <c r="F70" s="63">
        <f>IF(ลับ!F$3=0,0,IF(เวลาเรียน!K18="ป",ลับ!F$3,0))</f>
        <v>0</v>
      </c>
      <c r="G70" s="63">
        <f>IF(ลับ!G$3=0,0,IF(เวลาเรียน!L18="ป",ลับ!G$3,0))</f>
        <v>0</v>
      </c>
      <c r="H70" s="63">
        <f>IF(ลับ!H$3=0,0,IF(เวลาเรียน!M18="ป",ลับ!H$3,0))</f>
        <v>0</v>
      </c>
      <c r="I70" s="63">
        <f>IF(ลับ!I$3=0,0,IF(เวลาเรียน!N18="ป",ลับ!I$3,0))</f>
        <v>0</v>
      </c>
      <c r="J70" s="63">
        <f>IF(ลับ!J$3=0,0,IF(เวลาเรียน!O18="ป",ลับ!J$3,0))</f>
        <v>0</v>
      </c>
      <c r="K70" s="63">
        <f>IF(ลับ!K$3=0,0,IF(เวลาเรียน!P18="ป",ลับ!K$3,0))</f>
        <v>0</v>
      </c>
      <c r="L70" s="63">
        <f>IF(ลับ!L$3=0,0,IF(เวลาเรียน!Q18="ป",ลับ!L$3,0))</f>
        <v>0</v>
      </c>
      <c r="M70" s="63">
        <f>IF(ลับ!M$3=0,0,IF(เวลาเรียน!R18="ป",ลับ!M$3,0))</f>
        <v>0</v>
      </c>
      <c r="N70" s="63">
        <f>IF(ลับ!N$3=0,0,IF(เวลาเรียน!S18="ป",ลับ!N$3,0))</f>
        <v>0</v>
      </c>
      <c r="O70" s="63">
        <f>IF(ลับ!O$3=0,0,IF(เวลาเรียน!T18="ป",ลับ!O$3,0))</f>
        <v>0</v>
      </c>
      <c r="P70" s="63">
        <f>IF(ลับ!P$3=0,0,IF(เวลาเรียน!U18="ป",ลับ!P$3,0))</f>
        <v>0</v>
      </c>
      <c r="Q70" s="63">
        <f>IF(ลับ!Q$3=0,0,IF(เวลาเรียน!V18="ป",ลับ!Q$3,0))</f>
        <v>0</v>
      </c>
      <c r="R70" s="63">
        <f>IF(ลับ!R$3=0,0,IF(เวลาเรียน!W18="ป",ลับ!R$3,0))</f>
        <v>0</v>
      </c>
      <c r="S70" s="63">
        <f>IF(ลับ!S$3=0,0,IF(เวลาเรียน!X18="ป",ลับ!S$3,0))</f>
        <v>0</v>
      </c>
      <c r="T70" s="63">
        <f>IF(ลับ!T$3=0,0,IF(เวลาเรียน!Y18="ป",ลับ!T$3,0))</f>
        <v>0</v>
      </c>
      <c r="U70" s="63">
        <f>IF(ลับ!U$3=0,0,IF(เวลาเรียน!Z18="ป",ลับ!U$3,0))</f>
        <v>0</v>
      </c>
      <c r="V70" s="63">
        <f>IF(ลับ!V$3=0,0,IF(เวลาเรียน!AA18="ป",ลับ!V$3,0))</f>
        <v>0</v>
      </c>
      <c r="W70" s="63">
        <f>IF(ลับ!W$3=0,0,IF(เวลาเรียน!AB18="ป",ลับ!W$3,0))</f>
        <v>0</v>
      </c>
      <c r="X70" s="63">
        <f>IF(ลับ!X$3=0,0,IF(เวลาเรียน!AC18="ป",ลับ!X$3,0))</f>
        <v>0</v>
      </c>
      <c r="Y70" s="63">
        <f>IF(ลับ!Y$3=0,0,IF(เวลาเรียน!AD18="ป",ลับ!Y$3,0))</f>
        <v>0</v>
      </c>
      <c r="Z70" s="724">
        <f>IF(ลับ!Z$3=0,0,IF(เวลาเรียน!AE18="ป",ลับ!Z$3,0))</f>
        <v>0</v>
      </c>
      <c r="AA70" s="63">
        <f>IF(ลับ!B$3=0,0,IF(เวลาเรียน!AH18="ป",ลับ!B$3,0))</f>
        <v>0</v>
      </c>
      <c r="AB70" s="63">
        <f>IF(ลับ!C$3=0,0,IF(เวลาเรียน!AI18="ป",ลับ!C$3,0))</f>
        <v>0</v>
      </c>
      <c r="AC70" s="63">
        <f>IF(ลับ!D$3=0,0,IF(เวลาเรียน!AJ18="ป",ลับ!D$3,0))</f>
        <v>0</v>
      </c>
      <c r="AD70" s="63">
        <f>IF(ลับ!E$3=0,0,IF(เวลาเรียน!AK18="ป",ลับ!E$3,0))</f>
        <v>0</v>
      </c>
      <c r="AE70" s="63">
        <f>IF(ลับ!F$3=0,0,IF(เวลาเรียน!AL18="ป",ลับ!F$3,0))</f>
        <v>0</v>
      </c>
      <c r="AF70" s="63">
        <f>IF(ลับ!G$3=0,0,IF(เวลาเรียน!AM18="ป",ลับ!G$3,0))</f>
        <v>0</v>
      </c>
      <c r="AG70" s="63">
        <f>IF(ลับ!H$3=0,0,IF(เวลาเรียน!AN18="ป",ลับ!H$3,0))</f>
        <v>0</v>
      </c>
      <c r="AH70" s="63">
        <f>IF(ลับ!I$3=0,0,IF(เวลาเรียน!AO18="ป",ลับ!I$3,0))</f>
        <v>0</v>
      </c>
      <c r="AI70" s="63">
        <f>IF(ลับ!J$3=0,0,IF(เวลาเรียน!AP18="ป",ลับ!J$3,0))</f>
        <v>0</v>
      </c>
      <c r="AJ70" s="63">
        <f>IF(ลับ!K$3=0,0,IF(เวลาเรียน!AQ18="ป",ลับ!K$3,0))</f>
        <v>0</v>
      </c>
      <c r="AK70" s="63">
        <f>IF(ลับ!L$3=0,0,IF(เวลาเรียน!AR18="ป",ลับ!L$3,0))</f>
        <v>0</v>
      </c>
      <c r="AL70" s="63">
        <f>IF(ลับ!M$3=0,0,IF(เวลาเรียน!AS18="ป",ลับ!M$3,0))</f>
        <v>0</v>
      </c>
      <c r="AM70" s="63">
        <f>IF(ลับ!N$3=0,0,IF(เวลาเรียน!AT18="ป",ลับ!N$3,0))</f>
        <v>0</v>
      </c>
      <c r="AN70" s="63">
        <f>IF(ลับ!O$3=0,0,IF(เวลาเรียน!AU18="ป",ลับ!O$3,0))</f>
        <v>0</v>
      </c>
      <c r="AO70" s="63">
        <f>IF(ลับ!P$3=0,0,IF(เวลาเรียน!AV18="ป",ลับ!P$3,0))</f>
        <v>0</v>
      </c>
      <c r="AP70" s="63">
        <f>IF(ลับ!Q$3=0,0,IF(เวลาเรียน!AW18="ป",ลับ!Q$3,0))</f>
        <v>0</v>
      </c>
      <c r="AQ70" s="63">
        <f>IF(ลับ!R$3=0,0,IF(เวลาเรียน!AX18="ป",ลับ!R$3,0))</f>
        <v>0</v>
      </c>
      <c r="AR70" s="63">
        <f>IF(ลับ!S$3=0,0,IF(เวลาเรียน!AY18="ป",ลับ!S$3,0))</f>
        <v>0</v>
      </c>
      <c r="AS70" s="63">
        <f>IF(ลับ!T$3=0,0,IF(เวลาเรียน!AZ18="ป",ลับ!T$3,0))</f>
        <v>0</v>
      </c>
      <c r="AT70" s="63">
        <f>IF(ลับ!U$3=0,0,IF(เวลาเรียน!BA18="ป",ลับ!U$3,0))</f>
        <v>0</v>
      </c>
      <c r="AU70" s="63">
        <f>IF(ลับ!V$3=0,0,IF(เวลาเรียน!BB18="ป",ลับ!V$3,0))</f>
        <v>0</v>
      </c>
      <c r="AV70" s="63">
        <f>IF(ลับ!W$3=0,0,IF(เวลาเรียน!BC18="ป",ลับ!W$3,0))</f>
        <v>0</v>
      </c>
      <c r="AW70" s="63">
        <f>IF(ลับ!X$3=0,0,IF(เวลาเรียน!BD18="ป",ลับ!X$3,0))</f>
        <v>0</v>
      </c>
      <c r="AX70" s="63">
        <f>IF(ลับ!Y$3=0,0,IF(เวลาเรียน!BE18="ป",ลับ!Y$3,0))</f>
        <v>0</v>
      </c>
      <c r="AY70" s="63">
        <f>IF(ลับ!Z$3=0,0,IF(เวลาเรียน!BF18="ป",ลับ!Z$3,0))</f>
        <v>0</v>
      </c>
      <c r="AZ70" s="63">
        <f>IF(ลับ!AA$3=0,0,IF(เวลาเรียน!BG18="ป",ลับ!AA$3,0))</f>
        <v>0</v>
      </c>
      <c r="BA70" s="63">
        <f>IF(ลับ!AB$3=0,0,IF(เวลาเรียน!BH18="ป",ลับ!AB$3,0))</f>
        <v>0</v>
      </c>
      <c r="BB70" s="63">
        <f>IF(ลับ!AC$3=0,0,IF(เวลาเรียน!BI18="ป",ลับ!AC$3,0))</f>
        <v>0</v>
      </c>
      <c r="BC70" s="63">
        <f>IF(ลับ!AD$3=0,0,IF(เวลาเรียน!BJ18="ป",ลับ!AD$3,0))</f>
        <v>0</v>
      </c>
      <c r="BD70" s="63">
        <f>IF(ลับ!AE$3=0,0,IF(เวลาเรียน!BK18="ป",ลับ!AE$3,0))</f>
        <v>0</v>
      </c>
      <c r="BE70" s="63">
        <f>IF(ลับ!AF$3=0,0,IF(เวลาเรียน!BL18="ป",ลับ!AF$3,0))</f>
        <v>0</v>
      </c>
      <c r="BF70" s="63">
        <f>IF(ลับ!AG$3=0,0,IF(เวลาเรียน!BM18="ป",ลับ!AG$3,0))</f>
        <v>0</v>
      </c>
      <c r="BG70" s="63">
        <f>IF(ลับ!AH$3=0,0,IF(เวลาเรียน!BN18="ป",ลับ!AH$3,0))</f>
        <v>0</v>
      </c>
      <c r="BH70" s="63">
        <f>IF(ลับ!AI$3=0,0,IF(เวลาเรียน!BO18="ป",ลับ!AI$3,0))</f>
        <v>0</v>
      </c>
      <c r="BI70" s="63">
        <f>IF(ลับ!AJ$3=0,0,IF(เวลาเรียน!BP18="ป",ลับ!AJ$3,0))</f>
        <v>0</v>
      </c>
      <c r="BJ70" s="63">
        <f>IF(ลับ!AK$3=0,0,IF(เวลาเรียน!BQ18="ป",ลับ!AK$3,0))</f>
        <v>0</v>
      </c>
      <c r="BK70" s="63">
        <f>IF(ลับ!AL$3=0,0,IF(เวลาเรียน!BR18="ป",ลับ!AL$3,0))</f>
        <v>0</v>
      </c>
      <c r="BL70" s="63">
        <f>IF(ลับ!AM$3=0,0,IF(เวลาเรียน!BS18="ป",ลับ!AM$3,0))</f>
        <v>0</v>
      </c>
      <c r="BM70" s="63">
        <f>IF(ลับ!AN$3=0,0,IF(เวลาเรียน!BT18="ป",ลับ!AN$3,0))</f>
        <v>0</v>
      </c>
      <c r="BN70" s="63">
        <f>IF(ลับ!AO$3=0,0,IF(เวลาเรียน!BU18="ป",ลับ!AO$3,0))</f>
        <v>0</v>
      </c>
      <c r="BO70" s="63">
        <f>IF(ลับ!AP$3=0,0,IF(เวลาเรียน!BV18="ป",ลับ!AP$3,0))</f>
        <v>0</v>
      </c>
      <c r="BP70" s="63">
        <f>IF(ลับ!AQ$3=0,0,IF(เวลาเรียน!BW18="ป",ลับ!AQ$3,0))</f>
        <v>0</v>
      </c>
      <c r="BQ70" s="63">
        <f>IF(ลับ!AR$3=0,0,IF(เวลาเรียน!BX18="ป",ลับ!AR$3,0))</f>
        <v>0</v>
      </c>
      <c r="BR70" s="63">
        <f>IF(ลับ!AS$3=0,0,IF(เวลาเรียน!BY18="ป",ลับ!AS$3,0))</f>
        <v>0</v>
      </c>
      <c r="BS70" s="724">
        <f>IF(ลับ!AT$3=0,0,IF(เวลาเรียน!BZ18="ป",ลับ!AT$3,0))</f>
        <v>0</v>
      </c>
      <c r="BT70" s="63">
        <f>IF(ลับ!BT$3=0,0,IF(เวลาเรียน!CB18="ป",ลับ!BT$3,0))</f>
        <v>0</v>
      </c>
      <c r="BU70" s="63">
        <f>IF(ลับ!BU$3=0,0,IF(เวลาเรียน!CC18="ป",ลับ!BU$3,0))</f>
        <v>0</v>
      </c>
      <c r="BV70" s="63">
        <f>IF(ลับ!BV$3=0,0,IF(เวลาเรียน!CD18="ป",ลับ!BV$3,0))</f>
        <v>0</v>
      </c>
      <c r="BW70" s="63">
        <f>IF(ลับ!BW$3=0,0,IF(เวลาเรียน!CE18="ป",ลับ!BW$3,0))</f>
        <v>0</v>
      </c>
      <c r="BX70" s="63">
        <f>IF(ลับ!BX$3=0,0,IF(เวลาเรียน!CF18="ป",ลับ!BX$3,0))</f>
        <v>0</v>
      </c>
      <c r="BY70" s="63">
        <f>IF(ลับ!BY$3=0,0,IF(เวลาเรียน!CG18="ป",ลับ!BY$3,0))</f>
        <v>0</v>
      </c>
      <c r="BZ70" s="63">
        <f>IF(ลับ!BZ$3=0,0,IF(เวลาเรียน!CH18="ป",ลับ!BZ$3,0))</f>
        <v>0</v>
      </c>
      <c r="CA70" s="63">
        <f>IF(ลับ!CA$3=0,0,IF(เวลาเรียน!CI18="ป",ลับ!CA$3,0))</f>
        <v>0</v>
      </c>
      <c r="CB70" s="63">
        <f>IF(ลับ!CB$3=0,0,IF(เวลาเรียน!CJ18="ป",ลับ!CB$3,0))</f>
        <v>0</v>
      </c>
      <c r="CC70" s="63">
        <f>IF(ลับ!CC$3=0,0,IF(เวลาเรียน!CK18="ป",ลับ!CC$3,0))</f>
        <v>0</v>
      </c>
      <c r="CD70" s="63">
        <f>IF(ลับ!CD$3=0,0,IF(เวลาเรียน!CL18="ป",ลับ!CD$3,0))</f>
        <v>0</v>
      </c>
      <c r="CE70" s="63">
        <f>IF(ลับ!CE$3=0,0,IF(เวลาเรียน!CM18="ป",ลับ!CE$3,0))</f>
        <v>0</v>
      </c>
      <c r="CF70" s="63">
        <f>IF(ลับ!CF$3=0,0,IF(เวลาเรียน!CN18="ป",ลับ!CF$3,0))</f>
        <v>0</v>
      </c>
      <c r="CG70" s="63">
        <f>IF(ลับ!CG$3=0,0,IF(เวลาเรียน!CO18="ป",ลับ!CG$3,0))</f>
        <v>0</v>
      </c>
      <c r="CH70" s="63">
        <f>IF(ลับ!CH$3=0,0,IF(เวลาเรียน!CP18="ป",ลับ!CH$3,0))</f>
        <v>0</v>
      </c>
      <c r="CI70" s="63">
        <f>IF(ลับ!CI$3=0,0,IF(เวลาเรียน!CQ18="ป",ลับ!CI$3,0))</f>
        <v>0</v>
      </c>
      <c r="CJ70" s="63">
        <f>IF(ลับ!CJ$3=0,0,IF(เวลาเรียน!CR18="ป",ลับ!CJ$3,0))</f>
        <v>0</v>
      </c>
      <c r="CK70" s="63">
        <f>IF(ลับ!CK$3=0,0,IF(เวลาเรียน!CS18="ป",ลับ!CK$3,0))</f>
        <v>0</v>
      </c>
      <c r="CL70" s="63">
        <f>IF(ลับ!CL$3=0,0,IF(เวลาเรียน!CT18="ป",ลับ!CL$3,0))</f>
        <v>0</v>
      </c>
      <c r="CM70" s="63">
        <f>IF(ลับ!CM$3=0,0,IF(เวลาเรียน!CU18="ป",ลับ!CM$3,0))</f>
        <v>0</v>
      </c>
      <c r="CN70" s="63">
        <f>IF(ลับ!CN$3=0,0,IF(เวลาเรียน!CV18="ป",ลับ!CN$3,0))</f>
        <v>0</v>
      </c>
      <c r="CO70" s="63">
        <f>IF(ลับ!CO$3=0,0,IF(เวลาเรียน!CW18="ป",ลับ!CO$3,0))</f>
        <v>0</v>
      </c>
      <c r="CP70" s="63">
        <f>IF(ลับ!CP$3=0,0,IF(เวลาเรียน!CX18="ป",ลับ!CP$3,0))</f>
        <v>0</v>
      </c>
      <c r="CQ70" s="63">
        <f>IF(ลับ!CQ$3=0,0,IF(เวลาเรียน!CY18="ป",ลับ!CQ$3,0))</f>
        <v>0</v>
      </c>
      <c r="CR70" s="63">
        <f>IF(ลับ!CR$3=0,0,IF(เวลาเรียน!CZ18="ป",ลับ!CR$3,0))</f>
        <v>0</v>
      </c>
      <c r="CS70" s="63">
        <f>IF(ลับ!CS$3=0,0,IF(เวลาเรียน!DA18="ป",ลับ!CS$3,0))</f>
        <v>0</v>
      </c>
      <c r="CT70" s="63">
        <f>IF(ลับ!CT$3=0,0,IF(เวลาเรียน!DB18="ป",ลับ!CT$3,0))</f>
        <v>0</v>
      </c>
      <c r="CU70" s="63">
        <f>IF(ลับ!CU$3=0,0,IF(เวลาเรียน!DC18="ป",ลับ!CU$3,0))</f>
        <v>0</v>
      </c>
      <c r="CV70" s="63">
        <f>IF(ลับ!CV$3=0,0,IF(เวลาเรียน!DD18="ป",ลับ!CV$3,0))</f>
        <v>0</v>
      </c>
      <c r="CW70" s="63">
        <f>IF(ลับ!CW$3=0,0,IF(เวลาเรียน!DE18="ป",ลับ!CW$3,0))</f>
        <v>0</v>
      </c>
      <c r="CX70" s="84">
        <f t="shared" si="23"/>
        <v>0</v>
      </c>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row>
    <row r="71" spans="1:222" ht="21">
      <c r="A71" s="28">
        <v>14</v>
      </c>
      <c r="B71" s="63">
        <f>IF(ลับ!B$3=0,0,IF(เวลาเรียน!G19="ป",ลับ!B$3,0))</f>
        <v>0</v>
      </c>
      <c r="C71" s="63">
        <f>IF(ลับ!C$3=0,0,IF(เวลาเรียน!H19="ป",ลับ!C$3,0))</f>
        <v>0</v>
      </c>
      <c r="D71" s="63">
        <f>IF(ลับ!D$3=0,0,IF(เวลาเรียน!I19="ป",ลับ!D$3,0))</f>
        <v>0</v>
      </c>
      <c r="E71" s="63">
        <f>IF(ลับ!E$3=0,0,IF(เวลาเรียน!J19="ป",ลับ!E$3,0))</f>
        <v>0</v>
      </c>
      <c r="F71" s="63">
        <f>IF(ลับ!F$3=0,0,IF(เวลาเรียน!K19="ป",ลับ!F$3,0))</f>
        <v>0</v>
      </c>
      <c r="G71" s="63">
        <f>IF(ลับ!G$3=0,0,IF(เวลาเรียน!L19="ป",ลับ!G$3,0))</f>
        <v>0</v>
      </c>
      <c r="H71" s="63">
        <f>IF(ลับ!H$3=0,0,IF(เวลาเรียน!M19="ป",ลับ!H$3,0))</f>
        <v>0</v>
      </c>
      <c r="I71" s="63">
        <f>IF(ลับ!I$3=0,0,IF(เวลาเรียน!N19="ป",ลับ!I$3,0))</f>
        <v>0</v>
      </c>
      <c r="J71" s="63">
        <f>IF(ลับ!J$3=0,0,IF(เวลาเรียน!O19="ป",ลับ!J$3,0))</f>
        <v>0</v>
      </c>
      <c r="K71" s="63">
        <f>IF(ลับ!K$3=0,0,IF(เวลาเรียน!P19="ป",ลับ!K$3,0))</f>
        <v>0</v>
      </c>
      <c r="L71" s="63">
        <f>IF(ลับ!L$3=0,0,IF(เวลาเรียน!Q19="ป",ลับ!L$3,0))</f>
        <v>0</v>
      </c>
      <c r="M71" s="63">
        <f>IF(ลับ!M$3=0,0,IF(เวลาเรียน!R19="ป",ลับ!M$3,0))</f>
        <v>0</v>
      </c>
      <c r="N71" s="63">
        <f>IF(ลับ!N$3=0,0,IF(เวลาเรียน!S19="ป",ลับ!N$3,0))</f>
        <v>0</v>
      </c>
      <c r="O71" s="63">
        <f>IF(ลับ!O$3=0,0,IF(เวลาเรียน!T19="ป",ลับ!O$3,0))</f>
        <v>0</v>
      </c>
      <c r="P71" s="63">
        <f>IF(ลับ!P$3=0,0,IF(เวลาเรียน!U19="ป",ลับ!P$3,0))</f>
        <v>0</v>
      </c>
      <c r="Q71" s="63">
        <f>IF(ลับ!Q$3=0,0,IF(เวลาเรียน!V19="ป",ลับ!Q$3,0))</f>
        <v>0</v>
      </c>
      <c r="R71" s="63">
        <f>IF(ลับ!R$3=0,0,IF(เวลาเรียน!W19="ป",ลับ!R$3,0))</f>
        <v>0</v>
      </c>
      <c r="S71" s="63">
        <f>IF(ลับ!S$3=0,0,IF(เวลาเรียน!X19="ป",ลับ!S$3,0))</f>
        <v>0</v>
      </c>
      <c r="T71" s="63">
        <f>IF(ลับ!T$3=0,0,IF(เวลาเรียน!Y19="ป",ลับ!T$3,0))</f>
        <v>0</v>
      </c>
      <c r="U71" s="63">
        <f>IF(ลับ!U$3=0,0,IF(เวลาเรียน!Z19="ป",ลับ!U$3,0))</f>
        <v>0</v>
      </c>
      <c r="V71" s="63">
        <f>IF(ลับ!V$3=0,0,IF(เวลาเรียน!AA19="ป",ลับ!V$3,0))</f>
        <v>0</v>
      </c>
      <c r="W71" s="63">
        <f>IF(ลับ!W$3=0,0,IF(เวลาเรียน!AB19="ป",ลับ!W$3,0))</f>
        <v>0</v>
      </c>
      <c r="X71" s="63">
        <f>IF(ลับ!X$3=0,0,IF(เวลาเรียน!AC19="ป",ลับ!X$3,0))</f>
        <v>0</v>
      </c>
      <c r="Y71" s="63">
        <f>IF(ลับ!Y$3=0,0,IF(เวลาเรียน!AD19="ป",ลับ!Y$3,0))</f>
        <v>0</v>
      </c>
      <c r="Z71" s="724">
        <f>IF(ลับ!Z$3=0,0,IF(เวลาเรียน!AE19="ป",ลับ!Z$3,0))</f>
        <v>0</v>
      </c>
      <c r="AA71" s="63">
        <f>IF(ลับ!B$3=0,0,IF(เวลาเรียน!AH19="ป",ลับ!B$3,0))</f>
        <v>0</v>
      </c>
      <c r="AB71" s="63">
        <f>IF(ลับ!C$3=0,0,IF(เวลาเรียน!AI19="ป",ลับ!C$3,0))</f>
        <v>0</v>
      </c>
      <c r="AC71" s="63">
        <f>IF(ลับ!D$3=0,0,IF(เวลาเรียน!AJ19="ป",ลับ!D$3,0))</f>
        <v>0</v>
      </c>
      <c r="AD71" s="63">
        <f>IF(ลับ!E$3=0,0,IF(เวลาเรียน!AK19="ป",ลับ!E$3,0))</f>
        <v>0</v>
      </c>
      <c r="AE71" s="63">
        <f>IF(ลับ!F$3=0,0,IF(เวลาเรียน!AL19="ป",ลับ!F$3,0))</f>
        <v>0</v>
      </c>
      <c r="AF71" s="63">
        <f>IF(ลับ!G$3=0,0,IF(เวลาเรียน!AM19="ป",ลับ!G$3,0))</f>
        <v>0</v>
      </c>
      <c r="AG71" s="63">
        <f>IF(ลับ!H$3=0,0,IF(เวลาเรียน!AN19="ป",ลับ!H$3,0))</f>
        <v>0</v>
      </c>
      <c r="AH71" s="63">
        <f>IF(ลับ!I$3=0,0,IF(เวลาเรียน!AO19="ป",ลับ!I$3,0))</f>
        <v>0</v>
      </c>
      <c r="AI71" s="63">
        <f>IF(ลับ!J$3=0,0,IF(เวลาเรียน!AP19="ป",ลับ!J$3,0))</f>
        <v>0</v>
      </c>
      <c r="AJ71" s="63">
        <f>IF(ลับ!K$3=0,0,IF(เวลาเรียน!AQ19="ป",ลับ!K$3,0))</f>
        <v>0</v>
      </c>
      <c r="AK71" s="63">
        <f>IF(ลับ!L$3=0,0,IF(เวลาเรียน!AR19="ป",ลับ!L$3,0))</f>
        <v>0</v>
      </c>
      <c r="AL71" s="63">
        <f>IF(ลับ!M$3=0,0,IF(เวลาเรียน!AS19="ป",ลับ!M$3,0))</f>
        <v>0</v>
      </c>
      <c r="AM71" s="63">
        <f>IF(ลับ!N$3=0,0,IF(เวลาเรียน!AT19="ป",ลับ!N$3,0))</f>
        <v>0</v>
      </c>
      <c r="AN71" s="63">
        <f>IF(ลับ!O$3=0,0,IF(เวลาเรียน!AU19="ป",ลับ!O$3,0))</f>
        <v>0</v>
      </c>
      <c r="AO71" s="63">
        <f>IF(ลับ!P$3=0,0,IF(เวลาเรียน!AV19="ป",ลับ!P$3,0))</f>
        <v>0</v>
      </c>
      <c r="AP71" s="63">
        <f>IF(ลับ!Q$3=0,0,IF(เวลาเรียน!AW19="ป",ลับ!Q$3,0))</f>
        <v>0</v>
      </c>
      <c r="AQ71" s="63">
        <f>IF(ลับ!R$3=0,0,IF(เวลาเรียน!AX19="ป",ลับ!R$3,0))</f>
        <v>0</v>
      </c>
      <c r="AR71" s="63">
        <f>IF(ลับ!S$3=0,0,IF(เวลาเรียน!AY19="ป",ลับ!S$3,0))</f>
        <v>0</v>
      </c>
      <c r="AS71" s="63">
        <f>IF(ลับ!T$3=0,0,IF(เวลาเรียน!AZ19="ป",ลับ!T$3,0))</f>
        <v>0</v>
      </c>
      <c r="AT71" s="63">
        <f>IF(ลับ!U$3=0,0,IF(เวลาเรียน!BA19="ป",ลับ!U$3,0))</f>
        <v>0</v>
      </c>
      <c r="AU71" s="63">
        <f>IF(ลับ!V$3=0,0,IF(เวลาเรียน!BB19="ป",ลับ!V$3,0))</f>
        <v>0</v>
      </c>
      <c r="AV71" s="63">
        <f>IF(ลับ!W$3=0,0,IF(เวลาเรียน!BC19="ป",ลับ!W$3,0))</f>
        <v>0</v>
      </c>
      <c r="AW71" s="63">
        <f>IF(ลับ!X$3=0,0,IF(เวลาเรียน!BD19="ป",ลับ!X$3,0))</f>
        <v>0</v>
      </c>
      <c r="AX71" s="63">
        <f>IF(ลับ!Y$3=0,0,IF(เวลาเรียน!BE19="ป",ลับ!Y$3,0))</f>
        <v>0</v>
      </c>
      <c r="AY71" s="63">
        <f>IF(ลับ!Z$3=0,0,IF(เวลาเรียน!BF19="ป",ลับ!Z$3,0))</f>
        <v>0</v>
      </c>
      <c r="AZ71" s="63">
        <f>IF(ลับ!AA$3=0,0,IF(เวลาเรียน!BG19="ป",ลับ!AA$3,0))</f>
        <v>0</v>
      </c>
      <c r="BA71" s="63">
        <f>IF(ลับ!AB$3=0,0,IF(เวลาเรียน!BH19="ป",ลับ!AB$3,0))</f>
        <v>0</v>
      </c>
      <c r="BB71" s="63">
        <f>IF(ลับ!AC$3=0,0,IF(เวลาเรียน!BI19="ป",ลับ!AC$3,0))</f>
        <v>0</v>
      </c>
      <c r="BC71" s="63">
        <f>IF(ลับ!AD$3=0,0,IF(เวลาเรียน!BJ19="ป",ลับ!AD$3,0))</f>
        <v>0</v>
      </c>
      <c r="BD71" s="63">
        <f>IF(ลับ!AE$3=0,0,IF(เวลาเรียน!BK19="ป",ลับ!AE$3,0))</f>
        <v>0</v>
      </c>
      <c r="BE71" s="63">
        <f>IF(ลับ!AF$3=0,0,IF(เวลาเรียน!BL19="ป",ลับ!AF$3,0))</f>
        <v>0</v>
      </c>
      <c r="BF71" s="63">
        <f>IF(ลับ!AG$3=0,0,IF(เวลาเรียน!BM19="ป",ลับ!AG$3,0))</f>
        <v>0</v>
      </c>
      <c r="BG71" s="63">
        <f>IF(ลับ!AH$3=0,0,IF(เวลาเรียน!BN19="ป",ลับ!AH$3,0))</f>
        <v>0</v>
      </c>
      <c r="BH71" s="63">
        <f>IF(ลับ!AI$3=0,0,IF(เวลาเรียน!BO19="ป",ลับ!AI$3,0))</f>
        <v>0</v>
      </c>
      <c r="BI71" s="63">
        <f>IF(ลับ!AJ$3=0,0,IF(เวลาเรียน!BP19="ป",ลับ!AJ$3,0))</f>
        <v>0</v>
      </c>
      <c r="BJ71" s="63">
        <f>IF(ลับ!AK$3=0,0,IF(เวลาเรียน!BQ19="ป",ลับ!AK$3,0))</f>
        <v>0</v>
      </c>
      <c r="BK71" s="63">
        <f>IF(ลับ!AL$3=0,0,IF(เวลาเรียน!BR19="ป",ลับ!AL$3,0))</f>
        <v>0</v>
      </c>
      <c r="BL71" s="63">
        <f>IF(ลับ!AM$3=0,0,IF(เวลาเรียน!BS19="ป",ลับ!AM$3,0))</f>
        <v>0</v>
      </c>
      <c r="BM71" s="63">
        <f>IF(ลับ!AN$3=0,0,IF(เวลาเรียน!BT19="ป",ลับ!AN$3,0))</f>
        <v>0</v>
      </c>
      <c r="BN71" s="63">
        <f>IF(ลับ!AO$3=0,0,IF(เวลาเรียน!BU19="ป",ลับ!AO$3,0))</f>
        <v>0</v>
      </c>
      <c r="BO71" s="63">
        <f>IF(ลับ!AP$3=0,0,IF(เวลาเรียน!BV19="ป",ลับ!AP$3,0))</f>
        <v>0</v>
      </c>
      <c r="BP71" s="63">
        <f>IF(ลับ!AQ$3=0,0,IF(เวลาเรียน!BW19="ป",ลับ!AQ$3,0))</f>
        <v>0</v>
      </c>
      <c r="BQ71" s="63">
        <f>IF(ลับ!AR$3=0,0,IF(เวลาเรียน!BX19="ป",ลับ!AR$3,0))</f>
        <v>0</v>
      </c>
      <c r="BR71" s="63">
        <f>IF(ลับ!AS$3=0,0,IF(เวลาเรียน!BY19="ป",ลับ!AS$3,0))</f>
        <v>0</v>
      </c>
      <c r="BS71" s="724">
        <f>IF(ลับ!AT$3=0,0,IF(เวลาเรียน!BZ19="ป",ลับ!AT$3,0))</f>
        <v>0</v>
      </c>
      <c r="BT71" s="63">
        <f>IF(ลับ!BT$3=0,0,IF(เวลาเรียน!CB19="ป",ลับ!BT$3,0))</f>
        <v>0</v>
      </c>
      <c r="BU71" s="63">
        <f>IF(ลับ!BU$3=0,0,IF(เวลาเรียน!CC19="ป",ลับ!BU$3,0))</f>
        <v>0</v>
      </c>
      <c r="BV71" s="63">
        <f>IF(ลับ!BV$3=0,0,IF(เวลาเรียน!CD19="ป",ลับ!BV$3,0))</f>
        <v>0</v>
      </c>
      <c r="BW71" s="63">
        <f>IF(ลับ!BW$3=0,0,IF(เวลาเรียน!CE19="ป",ลับ!BW$3,0))</f>
        <v>0</v>
      </c>
      <c r="BX71" s="63">
        <f>IF(ลับ!BX$3=0,0,IF(เวลาเรียน!CF19="ป",ลับ!BX$3,0))</f>
        <v>0</v>
      </c>
      <c r="BY71" s="63">
        <f>IF(ลับ!BY$3=0,0,IF(เวลาเรียน!CG19="ป",ลับ!BY$3,0))</f>
        <v>0</v>
      </c>
      <c r="BZ71" s="63">
        <f>IF(ลับ!BZ$3=0,0,IF(เวลาเรียน!CH19="ป",ลับ!BZ$3,0))</f>
        <v>0</v>
      </c>
      <c r="CA71" s="63">
        <f>IF(ลับ!CA$3=0,0,IF(เวลาเรียน!CI19="ป",ลับ!CA$3,0))</f>
        <v>0</v>
      </c>
      <c r="CB71" s="63">
        <f>IF(ลับ!CB$3=0,0,IF(เวลาเรียน!CJ19="ป",ลับ!CB$3,0))</f>
        <v>0</v>
      </c>
      <c r="CC71" s="63">
        <f>IF(ลับ!CC$3=0,0,IF(เวลาเรียน!CK19="ป",ลับ!CC$3,0))</f>
        <v>0</v>
      </c>
      <c r="CD71" s="63">
        <f>IF(ลับ!CD$3=0,0,IF(เวลาเรียน!CL19="ป",ลับ!CD$3,0))</f>
        <v>0</v>
      </c>
      <c r="CE71" s="63">
        <f>IF(ลับ!CE$3=0,0,IF(เวลาเรียน!CM19="ป",ลับ!CE$3,0))</f>
        <v>0</v>
      </c>
      <c r="CF71" s="63">
        <f>IF(ลับ!CF$3=0,0,IF(เวลาเรียน!CN19="ป",ลับ!CF$3,0))</f>
        <v>0</v>
      </c>
      <c r="CG71" s="63">
        <f>IF(ลับ!CG$3=0,0,IF(เวลาเรียน!CO19="ป",ลับ!CG$3,0))</f>
        <v>0</v>
      </c>
      <c r="CH71" s="63">
        <f>IF(ลับ!CH$3=0,0,IF(เวลาเรียน!CP19="ป",ลับ!CH$3,0))</f>
        <v>0</v>
      </c>
      <c r="CI71" s="63">
        <f>IF(ลับ!CI$3=0,0,IF(เวลาเรียน!CQ19="ป",ลับ!CI$3,0))</f>
        <v>0</v>
      </c>
      <c r="CJ71" s="63">
        <f>IF(ลับ!CJ$3=0,0,IF(เวลาเรียน!CR19="ป",ลับ!CJ$3,0))</f>
        <v>0</v>
      </c>
      <c r="CK71" s="63">
        <f>IF(ลับ!CK$3=0,0,IF(เวลาเรียน!CS19="ป",ลับ!CK$3,0))</f>
        <v>0</v>
      </c>
      <c r="CL71" s="63">
        <f>IF(ลับ!CL$3=0,0,IF(เวลาเรียน!CT19="ป",ลับ!CL$3,0))</f>
        <v>0</v>
      </c>
      <c r="CM71" s="63">
        <f>IF(ลับ!CM$3=0,0,IF(เวลาเรียน!CU19="ป",ลับ!CM$3,0))</f>
        <v>0</v>
      </c>
      <c r="CN71" s="63">
        <f>IF(ลับ!CN$3=0,0,IF(เวลาเรียน!CV19="ป",ลับ!CN$3,0))</f>
        <v>0</v>
      </c>
      <c r="CO71" s="63">
        <f>IF(ลับ!CO$3=0,0,IF(เวลาเรียน!CW19="ป",ลับ!CO$3,0))</f>
        <v>0</v>
      </c>
      <c r="CP71" s="63">
        <f>IF(ลับ!CP$3=0,0,IF(เวลาเรียน!CX19="ป",ลับ!CP$3,0))</f>
        <v>0</v>
      </c>
      <c r="CQ71" s="63">
        <f>IF(ลับ!CQ$3=0,0,IF(เวลาเรียน!CY19="ป",ลับ!CQ$3,0))</f>
        <v>0</v>
      </c>
      <c r="CR71" s="63">
        <f>IF(ลับ!CR$3=0,0,IF(เวลาเรียน!CZ19="ป",ลับ!CR$3,0))</f>
        <v>0</v>
      </c>
      <c r="CS71" s="63">
        <f>IF(ลับ!CS$3=0,0,IF(เวลาเรียน!DA19="ป",ลับ!CS$3,0))</f>
        <v>0</v>
      </c>
      <c r="CT71" s="63">
        <f>IF(ลับ!CT$3=0,0,IF(เวลาเรียน!DB19="ป",ลับ!CT$3,0))</f>
        <v>0</v>
      </c>
      <c r="CU71" s="63">
        <f>IF(ลับ!CU$3=0,0,IF(เวลาเรียน!DC19="ป",ลับ!CU$3,0))</f>
        <v>0</v>
      </c>
      <c r="CV71" s="63">
        <f>IF(ลับ!CV$3=0,0,IF(เวลาเรียน!DD19="ป",ลับ!CV$3,0))</f>
        <v>0</v>
      </c>
      <c r="CW71" s="63">
        <f>IF(ลับ!CW$3=0,0,IF(เวลาเรียน!DE19="ป",ลับ!CW$3,0))</f>
        <v>0</v>
      </c>
      <c r="CX71" s="84">
        <f t="shared" si="23"/>
        <v>0</v>
      </c>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row>
    <row r="72" spans="1:222" ht="21">
      <c r="A72" s="28">
        <v>15</v>
      </c>
      <c r="B72" s="63">
        <f>IF(ลับ!B$3=0,0,IF(เวลาเรียน!G20="ป",ลับ!B$3,0))</f>
        <v>0</v>
      </c>
      <c r="C72" s="63">
        <f>IF(ลับ!C$3=0,0,IF(เวลาเรียน!H20="ป",ลับ!C$3,0))</f>
        <v>0</v>
      </c>
      <c r="D72" s="63">
        <f>IF(ลับ!D$3=0,0,IF(เวลาเรียน!I20="ป",ลับ!D$3,0))</f>
        <v>0</v>
      </c>
      <c r="E72" s="63">
        <f>IF(ลับ!E$3=0,0,IF(เวลาเรียน!J20="ป",ลับ!E$3,0))</f>
        <v>0</v>
      </c>
      <c r="F72" s="63">
        <f>IF(ลับ!F$3=0,0,IF(เวลาเรียน!K20="ป",ลับ!F$3,0))</f>
        <v>0</v>
      </c>
      <c r="G72" s="63">
        <f>IF(ลับ!G$3=0,0,IF(เวลาเรียน!L20="ป",ลับ!G$3,0))</f>
        <v>0</v>
      </c>
      <c r="H72" s="63">
        <f>IF(ลับ!H$3=0,0,IF(เวลาเรียน!M20="ป",ลับ!H$3,0))</f>
        <v>0</v>
      </c>
      <c r="I72" s="63">
        <f>IF(ลับ!I$3=0,0,IF(เวลาเรียน!N20="ป",ลับ!I$3,0))</f>
        <v>0</v>
      </c>
      <c r="J72" s="63">
        <f>IF(ลับ!J$3=0,0,IF(เวลาเรียน!O20="ป",ลับ!J$3,0))</f>
        <v>0</v>
      </c>
      <c r="K72" s="63">
        <f>IF(ลับ!K$3=0,0,IF(เวลาเรียน!P20="ป",ลับ!K$3,0))</f>
        <v>0</v>
      </c>
      <c r="L72" s="63">
        <f>IF(ลับ!L$3=0,0,IF(เวลาเรียน!Q20="ป",ลับ!L$3,0))</f>
        <v>0</v>
      </c>
      <c r="M72" s="63">
        <f>IF(ลับ!M$3=0,0,IF(เวลาเรียน!R20="ป",ลับ!M$3,0))</f>
        <v>0</v>
      </c>
      <c r="N72" s="63">
        <f>IF(ลับ!N$3=0,0,IF(เวลาเรียน!S20="ป",ลับ!N$3,0))</f>
        <v>0</v>
      </c>
      <c r="O72" s="63">
        <f>IF(ลับ!O$3=0,0,IF(เวลาเรียน!T20="ป",ลับ!O$3,0))</f>
        <v>0</v>
      </c>
      <c r="P72" s="63">
        <f>IF(ลับ!P$3=0,0,IF(เวลาเรียน!U20="ป",ลับ!P$3,0))</f>
        <v>0</v>
      </c>
      <c r="Q72" s="63">
        <f>IF(ลับ!Q$3=0,0,IF(เวลาเรียน!V20="ป",ลับ!Q$3,0))</f>
        <v>0</v>
      </c>
      <c r="R72" s="63">
        <f>IF(ลับ!R$3=0,0,IF(เวลาเรียน!W20="ป",ลับ!R$3,0))</f>
        <v>0</v>
      </c>
      <c r="S72" s="63">
        <f>IF(ลับ!S$3=0,0,IF(เวลาเรียน!X20="ป",ลับ!S$3,0))</f>
        <v>0</v>
      </c>
      <c r="T72" s="63">
        <f>IF(ลับ!T$3=0,0,IF(เวลาเรียน!Y20="ป",ลับ!T$3,0))</f>
        <v>0</v>
      </c>
      <c r="U72" s="63">
        <f>IF(ลับ!U$3=0,0,IF(เวลาเรียน!Z20="ป",ลับ!U$3,0))</f>
        <v>0</v>
      </c>
      <c r="V72" s="63">
        <f>IF(ลับ!V$3=0,0,IF(เวลาเรียน!AA20="ป",ลับ!V$3,0))</f>
        <v>0</v>
      </c>
      <c r="W72" s="63">
        <f>IF(ลับ!W$3=0,0,IF(เวลาเรียน!AB20="ป",ลับ!W$3,0))</f>
        <v>0</v>
      </c>
      <c r="X72" s="63">
        <f>IF(ลับ!X$3=0,0,IF(เวลาเรียน!AC20="ป",ลับ!X$3,0))</f>
        <v>0</v>
      </c>
      <c r="Y72" s="63">
        <f>IF(ลับ!Y$3=0,0,IF(เวลาเรียน!AD20="ป",ลับ!Y$3,0))</f>
        <v>0</v>
      </c>
      <c r="Z72" s="724">
        <f>IF(ลับ!Z$3=0,0,IF(เวลาเรียน!AE20="ป",ลับ!Z$3,0))</f>
        <v>0</v>
      </c>
      <c r="AA72" s="63">
        <f>IF(ลับ!B$3=0,0,IF(เวลาเรียน!AH20="ป",ลับ!B$3,0))</f>
        <v>0</v>
      </c>
      <c r="AB72" s="63">
        <f>IF(ลับ!C$3=0,0,IF(เวลาเรียน!AI20="ป",ลับ!C$3,0))</f>
        <v>0</v>
      </c>
      <c r="AC72" s="63">
        <f>IF(ลับ!D$3=0,0,IF(เวลาเรียน!AJ20="ป",ลับ!D$3,0))</f>
        <v>0</v>
      </c>
      <c r="AD72" s="63">
        <f>IF(ลับ!E$3=0,0,IF(เวลาเรียน!AK20="ป",ลับ!E$3,0))</f>
        <v>0</v>
      </c>
      <c r="AE72" s="63">
        <f>IF(ลับ!F$3=0,0,IF(เวลาเรียน!AL20="ป",ลับ!F$3,0))</f>
        <v>0</v>
      </c>
      <c r="AF72" s="63">
        <f>IF(ลับ!G$3=0,0,IF(เวลาเรียน!AM20="ป",ลับ!G$3,0))</f>
        <v>0</v>
      </c>
      <c r="AG72" s="63">
        <f>IF(ลับ!H$3=0,0,IF(เวลาเรียน!AN20="ป",ลับ!H$3,0))</f>
        <v>0</v>
      </c>
      <c r="AH72" s="63">
        <f>IF(ลับ!I$3=0,0,IF(เวลาเรียน!AO20="ป",ลับ!I$3,0))</f>
        <v>0</v>
      </c>
      <c r="AI72" s="63">
        <f>IF(ลับ!J$3=0,0,IF(เวลาเรียน!AP20="ป",ลับ!J$3,0))</f>
        <v>0</v>
      </c>
      <c r="AJ72" s="63">
        <f>IF(ลับ!K$3=0,0,IF(เวลาเรียน!AQ20="ป",ลับ!K$3,0))</f>
        <v>0</v>
      </c>
      <c r="AK72" s="63">
        <f>IF(ลับ!L$3=0,0,IF(เวลาเรียน!AR20="ป",ลับ!L$3,0))</f>
        <v>0</v>
      </c>
      <c r="AL72" s="63">
        <f>IF(ลับ!M$3=0,0,IF(เวลาเรียน!AS20="ป",ลับ!M$3,0))</f>
        <v>0</v>
      </c>
      <c r="AM72" s="63">
        <f>IF(ลับ!N$3=0,0,IF(เวลาเรียน!AT20="ป",ลับ!N$3,0))</f>
        <v>0</v>
      </c>
      <c r="AN72" s="63">
        <f>IF(ลับ!O$3=0,0,IF(เวลาเรียน!AU20="ป",ลับ!O$3,0))</f>
        <v>0</v>
      </c>
      <c r="AO72" s="63">
        <f>IF(ลับ!P$3=0,0,IF(เวลาเรียน!AV20="ป",ลับ!P$3,0))</f>
        <v>0</v>
      </c>
      <c r="AP72" s="63">
        <f>IF(ลับ!Q$3=0,0,IF(เวลาเรียน!AW20="ป",ลับ!Q$3,0))</f>
        <v>0</v>
      </c>
      <c r="AQ72" s="63">
        <f>IF(ลับ!R$3=0,0,IF(เวลาเรียน!AX20="ป",ลับ!R$3,0))</f>
        <v>0</v>
      </c>
      <c r="AR72" s="63">
        <f>IF(ลับ!S$3=0,0,IF(เวลาเรียน!AY20="ป",ลับ!S$3,0))</f>
        <v>0</v>
      </c>
      <c r="AS72" s="63">
        <f>IF(ลับ!T$3=0,0,IF(เวลาเรียน!AZ20="ป",ลับ!T$3,0))</f>
        <v>0</v>
      </c>
      <c r="AT72" s="63">
        <f>IF(ลับ!U$3=0,0,IF(เวลาเรียน!BA20="ป",ลับ!U$3,0))</f>
        <v>0</v>
      </c>
      <c r="AU72" s="63">
        <f>IF(ลับ!V$3=0,0,IF(เวลาเรียน!BB20="ป",ลับ!V$3,0))</f>
        <v>0</v>
      </c>
      <c r="AV72" s="63">
        <f>IF(ลับ!W$3=0,0,IF(เวลาเรียน!BC20="ป",ลับ!W$3,0))</f>
        <v>0</v>
      </c>
      <c r="AW72" s="63">
        <f>IF(ลับ!X$3=0,0,IF(เวลาเรียน!BD20="ป",ลับ!X$3,0))</f>
        <v>0</v>
      </c>
      <c r="AX72" s="63">
        <f>IF(ลับ!Y$3=0,0,IF(เวลาเรียน!BE20="ป",ลับ!Y$3,0))</f>
        <v>0</v>
      </c>
      <c r="AY72" s="63">
        <f>IF(ลับ!Z$3=0,0,IF(เวลาเรียน!BF20="ป",ลับ!Z$3,0))</f>
        <v>0</v>
      </c>
      <c r="AZ72" s="63">
        <f>IF(ลับ!AA$3=0,0,IF(เวลาเรียน!BG20="ป",ลับ!AA$3,0))</f>
        <v>0</v>
      </c>
      <c r="BA72" s="63">
        <f>IF(ลับ!AB$3=0,0,IF(เวลาเรียน!BH20="ป",ลับ!AB$3,0))</f>
        <v>0</v>
      </c>
      <c r="BB72" s="63">
        <f>IF(ลับ!AC$3=0,0,IF(เวลาเรียน!BI20="ป",ลับ!AC$3,0))</f>
        <v>0</v>
      </c>
      <c r="BC72" s="63">
        <f>IF(ลับ!AD$3=0,0,IF(เวลาเรียน!BJ20="ป",ลับ!AD$3,0))</f>
        <v>0</v>
      </c>
      <c r="BD72" s="63">
        <f>IF(ลับ!AE$3=0,0,IF(เวลาเรียน!BK20="ป",ลับ!AE$3,0))</f>
        <v>0</v>
      </c>
      <c r="BE72" s="63">
        <f>IF(ลับ!AF$3=0,0,IF(เวลาเรียน!BL20="ป",ลับ!AF$3,0))</f>
        <v>0</v>
      </c>
      <c r="BF72" s="63">
        <f>IF(ลับ!AG$3=0,0,IF(เวลาเรียน!BM20="ป",ลับ!AG$3,0))</f>
        <v>0</v>
      </c>
      <c r="BG72" s="63">
        <f>IF(ลับ!AH$3=0,0,IF(เวลาเรียน!BN20="ป",ลับ!AH$3,0))</f>
        <v>0</v>
      </c>
      <c r="BH72" s="63">
        <f>IF(ลับ!AI$3=0,0,IF(เวลาเรียน!BO20="ป",ลับ!AI$3,0))</f>
        <v>0</v>
      </c>
      <c r="BI72" s="63">
        <f>IF(ลับ!AJ$3=0,0,IF(เวลาเรียน!BP20="ป",ลับ!AJ$3,0))</f>
        <v>0</v>
      </c>
      <c r="BJ72" s="63">
        <f>IF(ลับ!AK$3=0,0,IF(เวลาเรียน!BQ20="ป",ลับ!AK$3,0))</f>
        <v>0</v>
      </c>
      <c r="BK72" s="63">
        <f>IF(ลับ!AL$3=0,0,IF(เวลาเรียน!BR20="ป",ลับ!AL$3,0))</f>
        <v>0</v>
      </c>
      <c r="BL72" s="63">
        <f>IF(ลับ!AM$3=0,0,IF(เวลาเรียน!BS20="ป",ลับ!AM$3,0))</f>
        <v>0</v>
      </c>
      <c r="BM72" s="63">
        <f>IF(ลับ!AN$3=0,0,IF(เวลาเรียน!BT20="ป",ลับ!AN$3,0))</f>
        <v>0</v>
      </c>
      <c r="BN72" s="63">
        <f>IF(ลับ!AO$3=0,0,IF(เวลาเรียน!BU20="ป",ลับ!AO$3,0))</f>
        <v>0</v>
      </c>
      <c r="BO72" s="63">
        <f>IF(ลับ!AP$3=0,0,IF(เวลาเรียน!BV20="ป",ลับ!AP$3,0))</f>
        <v>0</v>
      </c>
      <c r="BP72" s="63">
        <f>IF(ลับ!AQ$3=0,0,IF(เวลาเรียน!BW20="ป",ลับ!AQ$3,0))</f>
        <v>0</v>
      </c>
      <c r="BQ72" s="63">
        <f>IF(ลับ!AR$3=0,0,IF(เวลาเรียน!BX20="ป",ลับ!AR$3,0))</f>
        <v>0</v>
      </c>
      <c r="BR72" s="63">
        <f>IF(ลับ!AS$3=0,0,IF(เวลาเรียน!BY20="ป",ลับ!AS$3,0))</f>
        <v>0</v>
      </c>
      <c r="BS72" s="724">
        <f>IF(ลับ!AT$3=0,0,IF(เวลาเรียน!BZ20="ป",ลับ!AT$3,0))</f>
        <v>0</v>
      </c>
      <c r="BT72" s="63">
        <f>IF(ลับ!BT$3=0,0,IF(เวลาเรียน!CB20="ป",ลับ!BT$3,0))</f>
        <v>0</v>
      </c>
      <c r="BU72" s="63">
        <f>IF(ลับ!BU$3=0,0,IF(เวลาเรียน!CC20="ป",ลับ!BU$3,0))</f>
        <v>0</v>
      </c>
      <c r="BV72" s="63">
        <f>IF(ลับ!BV$3=0,0,IF(เวลาเรียน!CD20="ป",ลับ!BV$3,0))</f>
        <v>0</v>
      </c>
      <c r="BW72" s="63">
        <f>IF(ลับ!BW$3=0,0,IF(เวลาเรียน!CE20="ป",ลับ!BW$3,0))</f>
        <v>0</v>
      </c>
      <c r="BX72" s="63">
        <f>IF(ลับ!BX$3=0,0,IF(เวลาเรียน!CF20="ป",ลับ!BX$3,0))</f>
        <v>0</v>
      </c>
      <c r="BY72" s="63">
        <f>IF(ลับ!BY$3=0,0,IF(เวลาเรียน!CG20="ป",ลับ!BY$3,0))</f>
        <v>0</v>
      </c>
      <c r="BZ72" s="63">
        <f>IF(ลับ!BZ$3=0,0,IF(เวลาเรียน!CH20="ป",ลับ!BZ$3,0))</f>
        <v>0</v>
      </c>
      <c r="CA72" s="63">
        <f>IF(ลับ!CA$3=0,0,IF(เวลาเรียน!CI20="ป",ลับ!CA$3,0))</f>
        <v>0</v>
      </c>
      <c r="CB72" s="63">
        <f>IF(ลับ!CB$3=0,0,IF(เวลาเรียน!CJ20="ป",ลับ!CB$3,0))</f>
        <v>0</v>
      </c>
      <c r="CC72" s="63">
        <f>IF(ลับ!CC$3=0,0,IF(เวลาเรียน!CK20="ป",ลับ!CC$3,0))</f>
        <v>0</v>
      </c>
      <c r="CD72" s="63">
        <f>IF(ลับ!CD$3=0,0,IF(เวลาเรียน!CL20="ป",ลับ!CD$3,0))</f>
        <v>0</v>
      </c>
      <c r="CE72" s="63">
        <f>IF(ลับ!CE$3=0,0,IF(เวลาเรียน!CM20="ป",ลับ!CE$3,0))</f>
        <v>0</v>
      </c>
      <c r="CF72" s="63">
        <f>IF(ลับ!CF$3=0,0,IF(เวลาเรียน!CN20="ป",ลับ!CF$3,0))</f>
        <v>0</v>
      </c>
      <c r="CG72" s="63">
        <f>IF(ลับ!CG$3=0,0,IF(เวลาเรียน!CO20="ป",ลับ!CG$3,0))</f>
        <v>0</v>
      </c>
      <c r="CH72" s="63">
        <f>IF(ลับ!CH$3=0,0,IF(เวลาเรียน!CP20="ป",ลับ!CH$3,0))</f>
        <v>0</v>
      </c>
      <c r="CI72" s="63">
        <f>IF(ลับ!CI$3=0,0,IF(เวลาเรียน!CQ20="ป",ลับ!CI$3,0))</f>
        <v>0</v>
      </c>
      <c r="CJ72" s="63">
        <f>IF(ลับ!CJ$3=0,0,IF(เวลาเรียน!CR20="ป",ลับ!CJ$3,0))</f>
        <v>0</v>
      </c>
      <c r="CK72" s="63">
        <f>IF(ลับ!CK$3=0,0,IF(เวลาเรียน!CS20="ป",ลับ!CK$3,0))</f>
        <v>0</v>
      </c>
      <c r="CL72" s="63">
        <f>IF(ลับ!CL$3=0,0,IF(เวลาเรียน!CT20="ป",ลับ!CL$3,0))</f>
        <v>0</v>
      </c>
      <c r="CM72" s="63">
        <f>IF(ลับ!CM$3=0,0,IF(เวลาเรียน!CU20="ป",ลับ!CM$3,0))</f>
        <v>0</v>
      </c>
      <c r="CN72" s="63">
        <f>IF(ลับ!CN$3=0,0,IF(เวลาเรียน!CV20="ป",ลับ!CN$3,0))</f>
        <v>0</v>
      </c>
      <c r="CO72" s="63">
        <f>IF(ลับ!CO$3=0,0,IF(เวลาเรียน!CW20="ป",ลับ!CO$3,0))</f>
        <v>0</v>
      </c>
      <c r="CP72" s="63">
        <f>IF(ลับ!CP$3=0,0,IF(เวลาเรียน!CX20="ป",ลับ!CP$3,0))</f>
        <v>0</v>
      </c>
      <c r="CQ72" s="63">
        <f>IF(ลับ!CQ$3=0,0,IF(เวลาเรียน!CY20="ป",ลับ!CQ$3,0))</f>
        <v>0</v>
      </c>
      <c r="CR72" s="63">
        <f>IF(ลับ!CR$3=0,0,IF(เวลาเรียน!CZ20="ป",ลับ!CR$3,0))</f>
        <v>0</v>
      </c>
      <c r="CS72" s="63">
        <f>IF(ลับ!CS$3=0,0,IF(เวลาเรียน!DA20="ป",ลับ!CS$3,0))</f>
        <v>0</v>
      </c>
      <c r="CT72" s="63">
        <f>IF(ลับ!CT$3=0,0,IF(เวลาเรียน!DB20="ป",ลับ!CT$3,0))</f>
        <v>0</v>
      </c>
      <c r="CU72" s="63">
        <f>IF(ลับ!CU$3=0,0,IF(เวลาเรียน!DC20="ป",ลับ!CU$3,0))</f>
        <v>0</v>
      </c>
      <c r="CV72" s="63">
        <f>IF(ลับ!CV$3=0,0,IF(เวลาเรียน!DD20="ป",ลับ!CV$3,0))</f>
        <v>0</v>
      </c>
      <c r="CW72" s="63">
        <f>IF(ลับ!CW$3=0,0,IF(เวลาเรียน!DE20="ป",ลับ!CW$3,0))</f>
        <v>0</v>
      </c>
      <c r="CX72" s="84">
        <f t="shared" si="23"/>
        <v>0</v>
      </c>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row>
    <row r="73" spans="1:222" ht="21">
      <c r="A73" s="28">
        <v>16</v>
      </c>
      <c r="B73" s="63">
        <f>IF(ลับ!B$3=0,0,IF(เวลาเรียน!G21="ป",ลับ!B$3,0))</f>
        <v>0</v>
      </c>
      <c r="C73" s="63">
        <f>IF(ลับ!C$3=0,0,IF(เวลาเรียน!H21="ป",ลับ!C$3,0))</f>
        <v>0</v>
      </c>
      <c r="D73" s="63">
        <f>IF(ลับ!D$3=0,0,IF(เวลาเรียน!I21="ป",ลับ!D$3,0))</f>
        <v>0</v>
      </c>
      <c r="E73" s="63">
        <f>IF(ลับ!E$3=0,0,IF(เวลาเรียน!J21="ป",ลับ!E$3,0))</f>
        <v>0</v>
      </c>
      <c r="F73" s="63">
        <f>IF(ลับ!F$3=0,0,IF(เวลาเรียน!K21="ป",ลับ!F$3,0))</f>
        <v>0</v>
      </c>
      <c r="G73" s="63">
        <f>IF(ลับ!G$3=0,0,IF(เวลาเรียน!L21="ป",ลับ!G$3,0))</f>
        <v>0</v>
      </c>
      <c r="H73" s="63">
        <f>IF(ลับ!H$3=0,0,IF(เวลาเรียน!M21="ป",ลับ!H$3,0))</f>
        <v>0</v>
      </c>
      <c r="I73" s="63">
        <f>IF(ลับ!I$3=0,0,IF(เวลาเรียน!N21="ป",ลับ!I$3,0))</f>
        <v>0</v>
      </c>
      <c r="J73" s="63">
        <f>IF(ลับ!J$3=0,0,IF(เวลาเรียน!O21="ป",ลับ!J$3,0))</f>
        <v>0</v>
      </c>
      <c r="K73" s="63">
        <f>IF(ลับ!K$3=0,0,IF(เวลาเรียน!P21="ป",ลับ!K$3,0))</f>
        <v>0</v>
      </c>
      <c r="L73" s="63">
        <f>IF(ลับ!L$3=0,0,IF(เวลาเรียน!Q21="ป",ลับ!L$3,0))</f>
        <v>0</v>
      </c>
      <c r="M73" s="63">
        <f>IF(ลับ!M$3=0,0,IF(เวลาเรียน!R21="ป",ลับ!M$3,0))</f>
        <v>0</v>
      </c>
      <c r="N73" s="63">
        <f>IF(ลับ!N$3=0,0,IF(เวลาเรียน!S21="ป",ลับ!N$3,0))</f>
        <v>0</v>
      </c>
      <c r="O73" s="63">
        <f>IF(ลับ!O$3=0,0,IF(เวลาเรียน!T21="ป",ลับ!O$3,0))</f>
        <v>0</v>
      </c>
      <c r="P73" s="63">
        <f>IF(ลับ!P$3=0,0,IF(เวลาเรียน!U21="ป",ลับ!P$3,0))</f>
        <v>0</v>
      </c>
      <c r="Q73" s="63">
        <f>IF(ลับ!Q$3=0,0,IF(เวลาเรียน!V21="ป",ลับ!Q$3,0))</f>
        <v>0</v>
      </c>
      <c r="R73" s="63">
        <f>IF(ลับ!R$3=0,0,IF(เวลาเรียน!W21="ป",ลับ!R$3,0))</f>
        <v>0</v>
      </c>
      <c r="S73" s="63">
        <f>IF(ลับ!S$3=0,0,IF(เวลาเรียน!X21="ป",ลับ!S$3,0))</f>
        <v>0</v>
      </c>
      <c r="T73" s="63">
        <f>IF(ลับ!T$3=0,0,IF(เวลาเรียน!Y21="ป",ลับ!T$3,0))</f>
        <v>0</v>
      </c>
      <c r="U73" s="63">
        <f>IF(ลับ!U$3=0,0,IF(เวลาเรียน!Z21="ป",ลับ!U$3,0))</f>
        <v>0</v>
      </c>
      <c r="V73" s="63">
        <f>IF(ลับ!V$3=0,0,IF(เวลาเรียน!AA21="ป",ลับ!V$3,0))</f>
        <v>0</v>
      </c>
      <c r="W73" s="63">
        <f>IF(ลับ!W$3=0,0,IF(เวลาเรียน!AB21="ป",ลับ!W$3,0))</f>
        <v>0</v>
      </c>
      <c r="X73" s="63">
        <f>IF(ลับ!X$3=0,0,IF(เวลาเรียน!AC21="ป",ลับ!X$3,0))</f>
        <v>0</v>
      </c>
      <c r="Y73" s="63">
        <f>IF(ลับ!Y$3=0,0,IF(เวลาเรียน!AD21="ป",ลับ!Y$3,0))</f>
        <v>0</v>
      </c>
      <c r="Z73" s="724">
        <f>IF(ลับ!Z$3=0,0,IF(เวลาเรียน!AE21="ป",ลับ!Z$3,0))</f>
        <v>0</v>
      </c>
      <c r="AA73" s="63">
        <f>IF(ลับ!B$3=0,0,IF(เวลาเรียน!AH21="ป",ลับ!B$3,0))</f>
        <v>0</v>
      </c>
      <c r="AB73" s="63">
        <f>IF(ลับ!C$3=0,0,IF(เวลาเรียน!AI21="ป",ลับ!C$3,0))</f>
        <v>0</v>
      </c>
      <c r="AC73" s="63">
        <f>IF(ลับ!D$3=0,0,IF(เวลาเรียน!AJ21="ป",ลับ!D$3,0))</f>
        <v>0</v>
      </c>
      <c r="AD73" s="63">
        <f>IF(ลับ!E$3=0,0,IF(เวลาเรียน!AK21="ป",ลับ!E$3,0))</f>
        <v>0</v>
      </c>
      <c r="AE73" s="63">
        <f>IF(ลับ!F$3=0,0,IF(เวลาเรียน!AL21="ป",ลับ!F$3,0))</f>
        <v>0</v>
      </c>
      <c r="AF73" s="63">
        <f>IF(ลับ!G$3=0,0,IF(เวลาเรียน!AM21="ป",ลับ!G$3,0))</f>
        <v>0</v>
      </c>
      <c r="AG73" s="63">
        <f>IF(ลับ!H$3=0,0,IF(เวลาเรียน!AN21="ป",ลับ!H$3,0))</f>
        <v>0</v>
      </c>
      <c r="AH73" s="63">
        <f>IF(ลับ!I$3=0,0,IF(เวลาเรียน!AO21="ป",ลับ!I$3,0))</f>
        <v>0</v>
      </c>
      <c r="AI73" s="63">
        <f>IF(ลับ!J$3=0,0,IF(เวลาเรียน!AP21="ป",ลับ!J$3,0))</f>
        <v>0</v>
      </c>
      <c r="AJ73" s="63">
        <f>IF(ลับ!K$3=0,0,IF(เวลาเรียน!AQ21="ป",ลับ!K$3,0))</f>
        <v>0</v>
      </c>
      <c r="AK73" s="63">
        <f>IF(ลับ!L$3=0,0,IF(เวลาเรียน!AR21="ป",ลับ!L$3,0))</f>
        <v>0</v>
      </c>
      <c r="AL73" s="63">
        <f>IF(ลับ!M$3=0,0,IF(เวลาเรียน!AS21="ป",ลับ!M$3,0))</f>
        <v>0</v>
      </c>
      <c r="AM73" s="63">
        <f>IF(ลับ!N$3=0,0,IF(เวลาเรียน!AT21="ป",ลับ!N$3,0))</f>
        <v>0</v>
      </c>
      <c r="AN73" s="63">
        <f>IF(ลับ!O$3=0,0,IF(เวลาเรียน!AU21="ป",ลับ!O$3,0))</f>
        <v>0</v>
      </c>
      <c r="AO73" s="63">
        <f>IF(ลับ!P$3=0,0,IF(เวลาเรียน!AV21="ป",ลับ!P$3,0))</f>
        <v>0</v>
      </c>
      <c r="AP73" s="63">
        <f>IF(ลับ!Q$3=0,0,IF(เวลาเรียน!AW21="ป",ลับ!Q$3,0))</f>
        <v>0</v>
      </c>
      <c r="AQ73" s="63">
        <f>IF(ลับ!R$3=0,0,IF(เวลาเรียน!AX21="ป",ลับ!R$3,0))</f>
        <v>0</v>
      </c>
      <c r="AR73" s="63">
        <f>IF(ลับ!S$3=0,0,IF(เวลาเรียน!AY21="ป",ลับ!S$3,0))</f>
        <v>0</v>
      </c>
      <c r="AS73" s="63">
        <f>IF(ลับ!T$3=0,0,IF(เวลาเรียน!AZ21="ป",ลับ!T$3,0))</f>
        <v>0</v>
      </c>
      <c r="AT73" s="63">
        <f>IF(ลับ!U$3=0,0,IF(เวลาเรียน!BA21="ป",ลับ!U$3,0))</f>
        <v>0</v>
      </c>
      <c r="AU73" s="63">
        <f>IF(ลับ!V$3=0,0,IF(เวลาเรียน!BB21="ป",ลับ!V$3,0))</f>
        <v>0</v>
      </c>
      <c r="AV73" s="63">
        <f>IF(ลับ!W$3=0,0,IF(เวลาเรียน!BC21="ป",ลับ!W$3,0))</f>
        <v>0</v>
      </c>
      <c r="AW73" s="63">
        <f>IF(ลับ!X$3=0,0,IF(เวลาเรียน!BD21="ป",ลับ!X$3,0))</f>
        <v>0</v>
      </c>
      <c r="AX73" s="63">
        <f>IF(ลับ!Y$3=0,0,IF(เวลาเรียน!BE21="ป",ลับ!Y$3,0))</f>
        <v>0</v>
      </c>
      <c r="AY73" s="63">
        <f>IF(ลับ!Z$3=0,0,IF(เวลาเรียน!BF21="ป",ลับ!Z$3,0))</f>
        <v>0</v>
      </c>
      <c r="AZ73" s="63">
        <f>IF(ลับ!AA$3=0,0,IF(เวลาเรียน!BG21="ป",ลับ!AA$3,0))</f>
        <v>0</v>
      </c>
      <c r="BA73" s="63">
        <f>IF(ลับ!AB$3=0,0,IF(เวลาเรียน!BH21="ป",ลับ!AB$3,0))</f>
        <v>0</v>
      </c>
      <c r="BB73" s="63">
        <f>IF(ลับ!AC$3=0,0,IF(เวลาเรียน!BI21="ป",ลับ!AC$3,0))</f>
        <v>0</v>
      </c>
      <c r="BC73" s="63">
        <f>IF(ลับ!AD$3=0,0,IF(เวลาเรียน!BJ21="ป",ลับ!AD$3,0))</f>
        <v>0</v>
      </c>
      <c r="BD73" s="63">
        <f>IF(ลับ!AE$3=0,0,IF(เวลาเรียน!BK21="ป",ลับ!AE$3,0))</f>
        <v>0</v>
      </c>
      <c r="BE73" s="63">
        <f>IF(ลับ!AF$3=0,0,IF(เวลาเรียน!BL21="ป",ลับ!AF$3,0))</f>
        <v>0</v>
      </c>
      <c r="BF73" s="63">
        <f>IF(ลับ!AG$3=0,0,IF(เวลาเรียน!BM21="ป",ลับ!AG$3,0))</f>
        <v>0</v>
      </c>
      <c r="BG73" s="63">
        <f>IF(ลับ!AH$3=0,0,IF(เวลาเรียน!BN21="ป",ลับ!AH$3,0))</f>
        <v>0</v>
      </c>
      <c r="BH73" s="63">
        <f>IF(ลับ!AI$3=0,0,IF(เวลาเรียน!BO21="ป",ลับ!AI$3,0))</f>
        <v>0</v>
      </c>
      <c r="BI73" s="63">
        <f>IF(ลับ!AJ$3=0,0,IF(เวลาเรียน!BP21="ป",ลับ!AJ$3,0))</f>
        <v>0</v>
      </c>
      <c r="BJ73" s="63">
        <f>IF(ลับ!AK$3=0,0,IF(เวลาเรียน!BQ21="ป",ลับ!AK$3,0))</f>
        <v>0</v>
      </c>
      <c r="BK73" s="63">
        <f>IF(ลับ!AL$3=0,0,IF(เวลาเรียน!BR21="ป",ลับ!AL$3,0))</f>
        <v>0</v>
      </c>
      <c r="BL73" s="63">
        <f>IF(ลับ!AM$3=0,0,IF(เวลาเรียน!BS21="ป",ลับ!AM$3,0))</f>
        <v>0</v>
      </c>
      <c r="BM73" s="63">
        <f>IF(ลับ!AN$3=0,0,IF(เวลาเรียน!BT21="ป",ลับ!AN$3,0))</f>
        <v>0</v>
      </c>
      <c r="BN73" s="63">
        <f>IF(ลับ!AO$3=0,0,IF(เวลาเรียน!BU21="ป",ลับ!AO$3,0))</f>
        <v>0</v>
      </c>
      <c r="BO73" s="63">
        <f>IF(ลับ!AP$3=0,0,IF(เวลาเรียน!BV21="ป",ลับ!AP$3,0))</f>
        <v>0</v>
      </c>
      <c r="BP73" s="63">
        <f>IF(ลับ!AQ$3=0,0,IF(เวลาเรียน!BW21="ป",ลับ!AQ$3,0))</f>
        <v>0</v>
      </c>
      <c r="BQ73" s="63">
        <f>IF(ลับ!AR$3=0,0,IF(เวลาเรียน!BX21="ป",ลับ!AR$3,0))</f>
        <v>0</v>
      </c>
      <c r="BR73" s="63">
        <f>IF(ลับ!AS$3=0,0,IF(เวลาเรียน!BY21="ป",ลับ!AS$3,0))</f>
        <v>0</v>
      </c>
      <c r="BS73" s="724">
        <f>IF(ลับ!AT$3=0,0,IF(เวลาเรียน!BZ21="ป",ลับ!AT$3,0))</f>
        <v>0</v>
      </c>
      <c r="BT73" s="63">
        <f>IF(ลับ!BT$3=0,0,IF(เวลาเรียน!CB21="ป",ลับ!BT$3,0))</f>
        <v>0</v>
      </c>
      <c r="BU73" s="63">
        <f>IF(ลับ!BU$3=0,0,IF(เวลาเรียน!CC21="ป",ลับ!BU$3,0))</f>
        <v>0</v>
      </c>
      <c r="BV73" s="63">
        <f>IF(ลับ!BV$3=0,0,IF(เวลาเรียน!CD21="ป",ลับ!BV$3,0))</f>
        <v>0</v>
      </c>
      <c r="BW73" s="63">
        <f>IF(ลับ!BW$3=0,0,IF(เวลาเรียน!CE21="ป",ลับ!BW$3,0))</f>
        <v>0</v>
      </c>
      <c r="BX73" s="63">
        <f>IF(ลับ!BX$3=0,0,IF(เวลาเรียน!CF21="ป",ลับ!BX$3,0))</f>
        <v>0</v>
      </c>
      <c r="BY73" s="63">
        <f>IF(ลับ!BY$3=0,0,IF(เวลาเรียน!CG21="ป",ลับ!BY$3,0))</f>
        <v>0</v>
      </c>
      <c r="BZ73" s="63">
        <f>IF(ลับ!BZ$3=0,0,IF(เวลาเรียน!CH21="ป",ลับ!BZ$3,0))</f>
        <v>0</v>
      </c>
      <c r="CA73" s="63">
        <f>IF(ลับ!CA$3=0,0,IF(เวลาเรียน!CI21="ป",ลับ!CA$3,0))</f>
        <v>0</v>
      </c>
      <c r="CB73" s="63">
        <f>IF(ลับ!CB$3=0,0,IF(เวลาเรียน!CJ21="ป",ลับ!CB$3,0))</f>
        <v>0</v>
      </c>
      <c r="CC73" s="63">
        <f>IF(ลับ!CC$3=0,0,IF(เวลาเรียน!CK21="ป",ลับ!CC$3,0))</f>
        <v>0</v>
      </c>
      <c r="CD73" s="63">
        <f>IF(ลับ!CD$3=0,0,IF(เวลาเรียน!CL21="ป",ลับ!CD$3,0))</f>
        <v>0</v>
      </c>
      <c r="CE73" s="63">
        <f>IF(ลับ!CE$3=0,0,IF(เวลาเรียน!CM21="ป",ลับ!CE$3,0))</f>
        <v>0</v>
      </c>
      <c r="CF73" s="63">
        <f>IF(ลับ!CF$3=0,0,IF(เวลาเรียน!CN21="ป",ลับ!CF$3,0))</f>
        <v>0</v>
      </c>
      <c r="CG73" s="63">
        <f>IF(ลับ!CG$3=0,0,IF(เวลาเรียน!CO21="ป",ลับ!CG$3,0))</f>
        <v>0</v>
      </c>
      <c r="CH73" s="63">
        <f>IF(ลับ!CH$3=0,0,IF(เวลาเรียน!CP21="ป",ลับ!CH$3,0))</f>
        <v>0</v>
      </c>
      <c r="CI73" s="63">
        <f>IF(ลับ!CI$3=0,0,IF(เวลาเรียน!CQ21="ป",ลับ!CI$3,0))</f>
        <v>0</v>
      </c>
      <c r="CJ73" s="63">
        <f>IF(ลับ!CJ$3=0,0,IF(เวลาเรียน!CR21="ป",ลับ!CJ$3,0))</f>
        <v>0</v>
      </c>
      <c r="CK73" s="63">
        <f>IF(ลับ!CK$3=0,0,IF(เวลาเรียน!CS21="ป",ลับ!CK$3,0))</f>
        <v>0</v>
      </c>
      <c r="CL73" s="63">
        <f>IF(ลับ!CL$3=0,0,IF(เวลาเรียน!CT21="ป",ลับ!CL$3,0))</f>
        <v>0</v>
      </c>
      <c r="CM73" s="63">
        <f>IF(ลับ!CM$3=0,0,IF(เวลาเรียน!CU21="ป",ลับ!CM$3,0))</f>
        <v>0</v>
      </c>
      <c r="CN73" s="63">
        <f>IF(ลับ!CN$3=0,0,IF(เวลาเรียน!CV21="ป",ลับ!CN$3,0))</f>
        <v>0</v>
      </c>
      <c r="CO73" s="63">
        <f>IF(ลับ!CO$3=0,0,IF(เวลาเรียน!CW21="ป",ลับ!CO$3,0))</f>
        <v>0</v>
      </c>
      <c r="CP73" s="63">
        <f>IF(ลับ!CP$3=0,0,IF(เวลาเรียน!CX21="ป",ลับ!CP$3,0))</f>
        <v>0</v>
      </c>
      <c r="CQ73" s="63">
        <f>IF(ลับ!CQ$3=0,0,IF(เวลาเรียน!CY21="ป",ลับ!CQ$3,0))</f>
        <v>0</v>
      </c>
      <c r="CR73" s="63">
        <f>IF(ลับ!CR$3=0,0,IF(เวลาเรียน!CZ21="ป",ลับ!CR$3,0))</f>
        <v>0</v>
      </c>
      <c r="CS73" s="63">
        <f>IF(ลับ!CS$3=0,0,IF(เวลาเรียน!DA21="ป",ลับ!CS$3,0))</f>
        <v>0</v>
      </c>
      <c r="CT73" s="63">
        <f>IF(ลับ!CT$3=0,0,IF(เวลาเรียน!DB21="ป",ลับ!CT$3,0))</f>
        <v>0</v>
      </c>
      <c r="CU73" s="63">
        <f>IF(ลับ!CU$3=0,0,IF(เวลาเรียน!DC21="ป",ลับ!CU$3,0))</f>
        <v>0</v>
      </c>
      <c r="CV73" s="63">
        <f>IF(ลับ!CV$3=0,0,IF(เวลาเรียน!DD21="ป",ลับ!CV$3,0))</f>
        <v>0</v>
      </c>
      <c r="CW73" s="63">
        <f>IF(ลับ!CW$3=0,0,IF(เวลาเรียน!DE21="ป",ลับ!CW$3,0))</f>
        <v>0</v>
      </c>
      <c r="CX73" s="84">
        <f t="shared" si="23"/>
        <v>0</v>
      </c>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row>
    <row r="74" spans="1:222" ht="21">
      <c r="A74" s="28">
        <v>17</v>
      </c>
      <c r="B74" s="63">
        <f>IF(ลับ!B$3=0,0,IF(เวลาเรียน!G22="ป",ลับ!B$3,0))</f>
        <v>0</v>
      </c>
      <c r="C74" s="63">
        <f>IF(ลับ!C$3=0,0,IF(เวลาเรียน!H22="ป",ลับ!C$3,0))</f>
        <v>0</v>
      </c>
      <c r="D74" s="63">
        <f>IF(ลับ!D$3=0,0,IF(เวลาเรียน!I22="ป",ลับ!D$3,0))</f>
        <v>0</v>
      </c>
      <c r="E74" s="63">
        <f>IF(ลับ!E$3=0,0,IF(เวลาเรียน!J22="ป",ลับ!E$3,0))</f>
        <v>0</v>
      </c>
      <c r="F74" s="63">
        <f>IF(ลับ!F$3=0,0,IF(เวลาเรียน!K22="ป",ลับ!F$3,0))</f>
        <v>0</v>
      </c>
      <c r="G74" s="63">
        <f>IF(ลับ!G$3=0,0,IF(เวลาเรียน!L22="ป",ลับ!G$3,0))</f>
        <v>0</v>
      </c>
      <c r="H74" s="63">
        <f>IF(ลับ!H$3=0,0,IF(เวลาเรียน!M22="ป",ลับ!H$3,0))</f>
        <v>0</v>
      </c>
      <c r="I74" s="63">
        <f>IF(ลับ!I$3=0,0,IF(เวลาเรียน!N22="ป",ลับ!I$3,0))</f>
        <v>0</v>
      </c>
      <c r="J74" s="63">
        <f>IF(ลับ!J$3=0,0,IF(เวลาเรียน!O22="ป",ลับ!J$3,0))</f>
        <v>0</v>
      </c>
      <c r="K74" s="63">
        <f>IF(ลับ!K$3=0,0,IF(เวลาเรียน!P22="ป",ลับ!K$3,0))</f>
        <v>0</v>
      </c>
      <c r="L74" s="63">
        <f>IF(ลับ!L$3=0,0,IF(เวลาเรียน!Q22="ป",ลับ!L$3,0))</f>
        <v>0</v>
      </c>
      <c r="M74" s="63">
        <f>IF(ลับ!M$3=0,0,IF(เวลาเรียน!R22="ป",ลับ!M$3,0))</f>
        <v>0</v>
      </c>
      <c r="N74" s="63">
        <f>IF(ลับ!N$3=0,0,IF(เวลาเรียน!S22="ป",ลับ!N$3,0))</f>
        <v>0</v>
      </c>
      <c r="O74" s="63">
        <f>IF(ลับ!O$3=0,0,IF(เวลาเรียน!T22="ป",ลับ!O$3,0))</f>
        <v>0</v>
      </c>
      <c r="P74" s="63">
        <f>IF(ลับ!P$3=0,0,IF(เวลาเรียน!U22="ป",ลับ!P$3,0))</f>
        <v>0</v>
      </c>
      <c r="Q74" s="63">
        <f>IF(ลับ!Q$3=0,0,IF(เวลาเรียน!V22="ป",ลับ!Q$3,0))</f>
        <v>0</v>
      </c>
      <c r="R74" s="63">
        <f>IF(ลับ!R$3=0,0,IF(เวลาเรียน!W22="ป",ลับ!R$3,0))</f>
        <v>0</v>
      </c>
      <c r="S74" s="63">
        <f>IF(ลับ!S$3=0,0,IF(เวลาเรียน!X22="ป",ลับ!S$3,0))</f>
        <v>0</v>
      </c>
      <c r="T74" s="63">
        <f>IF(ลับ!T$3=0,0,IF(เวลาเรียน!Y22="ป",ลับ!T$3,0))</f>
        <v>0</v>
      </c>
      <c r="U74" s="63">
        <f>IF(ลับ!U$3=0,0,IF(เวลาเรียน!Z22="ป",ลับ!U$3,0))</f>
        <v>0</v>
      </c>
      <c r="V74" s="63">
        <f>IF(ลับ!V$3=0,0,IF(เวลาเรียน!AA22="ป",ลับ!V$3,0))</f>
        <v>0</v>
      </c>
      <c r="W74" s="63">
        <f>IF(ลับ!W$3=0,0,IF(เวลาเรียน!AB22="ป",ลับ!W$3,0))</f>
        <v>0</v>
      </c>
      <c r="X74" s="63">
        <f>IF(ลับ!X$3=0,0,IF(เวลาเรียน!AC22="ป",ลับ!X$3,0))</f>
        <v>0</v>
      </c>
      <c r="Y74" s="63">
        <f>IF(ลับ!Y$3=0,0,IF(เวลาเรียน!AD22="ป",ลับ!Y$3,0))</f>
        <v>0</v>
      </c>
      <c r="Z74" s="724">
        <f>IF(ลับ!Z$3=0,0,IF(เวลาเรียน!AE22="ป",ลับ!Z$3,0))</f>
        <v>0</v>
      </c>
      <c r="AA74" s="63">
        <f>IF(ลับ!B$3=0,0,IF(เวลาเรียน!AH22="ป",ลับ!B$3,0))</f>
        <v>0</v>
      </c>
      <c r="AB74" s="63">
        <f>IF(ลับ!C$3=0,0,IF(เวลาเรียน!AI22="ป",ลับ!C$3,0))</f>
        <v>0</v>
      </c>
      <c r="AC74" s="63">
        <f>IF(ลับ!D$3=0,0,IF(เวลาเรียน!AJ22="ป",ลับ!D$3,0))</f>
        <v>0</v>
      </c>
      <c r="AD74" s="63">
        <f>IF(ลับ!E$3=0,0,IF(เวลาเรียน!AK22="ป",ลับ!E$3,0))</f>
        <v>0</v>
      </c>
      <c r="AE74" s="63">
        <f>IF(ลับ!F$3=0,0,IF(เวลาเรียน!AL22="ป",ลับ!F$3,0))</f>
        <v>0</v>
      </c>
      <c r="AF74" s="63">
        <f>IF(ลับ!G$3=0,0,IF(เวลาเรียน!AM22="ป",ลับ!G$3,0))</f>
        <v>0</v>
      </c>
      <c r="AG74" s="63">
        <f>IF(ลับ!H$3=0,0,IF(เวลาเรียน!AN22="ป",ลับ!H$3,0))</f>
        <v>0</v>
      </c>
      <c r="AH74" s="63">
        <f>IF(ลับ!I$3=0,0,IF(เวลาเรียน!AO22="ป",ลับ!I$3,0))</f>
        <v>0</v>
      </c>
      <c r="AI74" s="63">
        <f>IF(ลับ!J$3=0,0,IF(เวลาเรียน!AP22="ป",ลับ!J$3,0))</f>
        <v>0</v>
      </c>
      <c r="AJ74" s="63">
        <f>IF(ลับ!K$3=0,0,IF(เวลาเรียน!AQ22="ป",ลับ!K$3,0))</f>
        <v>0</v>
      </c>
      <c r="AK74" s="63">
        <f>IF(ลับ!L$3=0,0,IF(เวลาเรียน!AR22="ป",ลับ!L$3,0))</f>
        <v>0</v>
      </c>
      <c r="AL74" s="63">
        <f>IF(ลับ!M$3=0,0,IF(เวลาเรียน!AS22="ป",ลับ!M$3,0))</f>
        <v>0</v>
      </c>
      <c r="AM74" s="63">
        <f>IF(ลับ!N$3=0,0,IF(เวลาเรียน!AT22="ป",ลับ!N$3,0))</f>
        <v>0</v>
      </c>
      <c r="AN74" s="63">
        <f>IF(ลับ!O$3=0,0,IF(เวลาเรียน!AU22="ป",ลับ!O$3,0))</f>
        <v>0</v>
      </c>
      <c r="AO74" s="63">
        <f>IF(ลับ!P$3=0,0,IF(เวลาเรียน!AV22="ป",ลับ!P$3,0))</f>
        <v>0</v>
      </c>
      <c r="AP74" s="63">
        <f>IF(ลับ!Q$3=0,0,IF(เวลาเรียน!AW22="ป",ลับ!Q$3,0))</f>
        <v>0</v>
      </c>
      <c r="AQ74" s="63">
        <f>IF(ลับ!R$3=0,0,IF(เวลาเรียน!AX22="ป",ลับ!R$3,0))</f>
        <v>0</v>
      </c>
      <c r="AR74" s="63">
        <f>IF(ลับ!S$3=0,0,IF(เวลาเรียน!AY22="ป",ลับ!S$3,0))</f>
        <v>0</v>
      </c>
      <c r="AS74" s="63">
        <f>IF(ลับ!T$3=0,0,IF(เวลาเรียน!AZ22="ป",ลับ!T$3,0))</f>
        <v>0</v>
      </c>
      <c r="AT74" s="63">
        <f>IF(ลับ!U$3=0,0,IF(เวลาเรียน!BA22="ป",ลับ!U$3,0))</f>
        <v>0</v>
      </c>
      <c r="AU74" s="63">
        <f>IF(ลับ!V$3=0,0,IF(เวลาเรียน!BB22="ป",ลับ!V$3,0))</f>
        <v>0</v>
      </c>
      <c r="AV74" s="63">
        <f>IF(ลับ!W$3=0,0,IF(เวลาเรียน!BC22="ป",ลับ!W$3,0))</f>
        <v>0</v>
      </c>
      <c r="AW74" s="63">
        <f>IF(ลับ!X$3=0,0,IF(เวลาเรียน!BD22="ป",ลับ!X$3,0))</f>
        <v>0</v>
      </c>
      <c r="AX74" s="63">
        <f>IF(ลับ!Y$3=0,0,IF(เวลาเรียน!BE22="ป",ลับ!Y$3,0))</f>
        <v>0</v>
      </c>
      <c r="AY74" s="63">
        <f>IF(ลับ!Z$3=0,0,IF(เวลาเรียน!BF22="ป",ลับ!Z$3,0))</f>
        <v>0</v>
      </c>
      <c r="AZ74" s="63">
        <f>IF(ลับ!AA$3=0,0,IF(เวลาเรียน!BG22="ป",ลับ!AA$3,0))</f>
        <v>0</v>
      </c>
      <c r="BA74" s="63">
        <f>IF(ลับ!AB$3=0,0,IF(เวลาเรียน!BH22="ป",ลับ!AB$3,0))</f>
        <v>0</v>
      </c>
      <c r="BB74" s="63">
        <f>IF(ลับ!AC$3=0,0,IF(เวลาเรียน!BI22="ป",ลับ!AC$3,0))</f>
        <v>0</v>
      </c>
      <c r="BC74" s="63">
        <f>IF(ลับ!AD$3=0,0,IF(เวลาเรียน!BJ22="ป",ลับ!AD$3,0))</f>
        <v>0</v>
      </c>
      <c r="BD74" s="63">
        <f>IF(ลับ!AE$3=0,0,IF(เวลาเรียน!BK22="ป",ลับ!AE$3,0))</f>
        <v>0</v>
      </c>
      <c r="BE74" s="63">
        <f>IF(ลับ!AF$3=0,0,IF(เวลาเรียน!BL22="ป",ลับ!AF$3,0))</f>
        <v>0</v>
      </c>
      <c r="BF74" s="63">
        <f>IF(ลับ!AG$3=0,0,IF(เวลาเรียน!BM22="ป",ลับ!AG$3,0))</f>
        <v>0</v>
      </c>
      <c r="BG74" s="63">
        <f>IF(ลับ!AH$3=0,0,IF(เวลาเรียน!BN22="ป",ลับ!AH$3,0))</f>
        <v>0</v>
      </c>
      <c r="BH74" s="63">
        <f>IF(ลับ!AI$3=0,0,IF(เวลาเรียน!BO22="ป",ลับ!AI$3,0))</f>
        <v>0</v>
      </c>
      <c r="BI74" s="63">
        <f>IF(ลับ!AJ$3=0,0,IF(เวลาเรียน!BP22="ป",ลับ!AJ$3,0))</f>
        <v>0</v>
      </c>
      <c r="BJ74" s="63">
        <f>IF(ลับ!AK$3=0,0,IF(เวลาเรียน!BQ22="ป",ลับ!AK$3,0))</f>
        <v>0</v>
      </c>
      <c r="BK74" s="63">
        <f>IF(ลับ!AL$3=0,0,IF(เวลาเรียน!BR22="ป",ลับ!AL$3,0))</f>
        <v>0</v>
      </c>
      <c r="BL74" s="63">
        <f>IF(ลับ!AM$3=0,0,IF(เวลาเรียน!BS22="ป",ลับ!AM$3,0))</f>
        <v>0</v>
      </c>
      <c r="BM74" s="63">
        <f>IF(ลับ!AN$3=0,0,IF(เวลาเรียน!BT22="ป",ลับ!AN$3,0))</f>
        <v>0</v>
      </c>
      <c r="BN74" s="63">
        <f>IF(ลับ!AO$3=0,0,IF(เวลาเรียน!BU22="ป",ลับ!AO$3,0))</f>
        <v>0</v>
      </c>
      <c r="BO74" s="63">
        <f>IF(ลับ!AP$3=0,0,IF(เวลาเรียน!BV22="ป",ลับ!AP$3,0))</f>
        <v>0</v>
      </c>
      <c r="BP74" s="63">
        <f>IF(ลับ!AQ$3=0,0,IF(เวลาเรียน!BW22="ป",ลับ!AQ$3,0))</f>
        <v>0</v>
      </c>
      <c r="BQ74" s="63">
        <f>IF(ลับ!AR$3=0,0,IF(เวลาเรียน!BX22="ป",ลับ!AR$3,0))</f>
        <v>0</v>
      </c>
      <c r="BR74" s="63">
        <f>IF(ลับ!AS$3=0,0,IF(เวลาเรียน!BY22="ป",ลับ!AS$3,0))</f>
        <v>0</v>
      </c>
      <c r="BS74" s="724">
        <f>IF(ลับ!AT$3=0,0,IF(เวลาเรียน!BZ22="ป",ลับ!AT$3,0))</f>
        <v>0</v>
      </c>
      <c r="BT74" s="63">
        <f>IF(ลับ!BT$3=0,0,IF(เวลาเรียน!CB22="ป",ลับ!BT$3,0))</f>
        <v>0</v>
      </c>
      <c r="BU74" s="63">
        <f>IF(ลับ!BU$3=0,0,IF(เวลาเรียน!CC22="ป",ลับ!BU$3,0))</f>
        <v>0</v>
      </c>
      <c r="BV74" s="63">
        <f>IF(ลับ!BV$3=0,0,IF(เวลาเรียน!CD22="ป",ลับ!BV$3,0))</f>
        <v>0</v>
      </c>
      <c r="BW74" s="63">
        <f>IF(ลับ!BW$3=0,0,IF(เวลาเรียน!CE22="ป",ลับ!BW$3,0))</f>
        <v>0</v>
      </c>
      <c r="BX74" s="63">
        <f>IF(ลับ!BX$3=0,0,IF(เวลาเรียน!CF22="ป",ลับ!BX$3,0))</f>
        <v>0</v>
      </c>
      <c r="BY74" s="63">
        <f>IF(ลับ!BY$3=0,0,IF(เวลาเรียน!CG22="ป",ลับ!BY$3,0))</f>
        <v>0</v>
      </c>
      <c r="BZ74" s="63">
        <f>IF(ลับ!BZ$3=0,0,IF(เวลาเรียน!CH22="ป",ลับ!BZ$3,0))</f>
        <v>0</v>
      </c>
      <c r="CA74" s="63">
        <f>IF(ลับ!CA$3=0,0,IF(เวลาเรียน!CI22="ป",ลับ!CA$3,0))</f>
        <v>0</v>
      </c>
      <c r="CB74" s="63">
        <f>IF(ลับ!CB$3=0,0,IF(เวลาเรียน!CJ22="ป",ลับ!CB$3,0))</f>
        <v>0</v>
      </c>
      <c r="CC74" s="63">
        <f>IF(ลับ!CC$3=0,0,IF(เวลาเรียน!CK22="ป",ลับ!CC$3,0))</f>
        <v>0</v>
      </c>
      <c r="CD74" s="63">
        <f>IF(ลับ!CD$3=0,0,IF(เวลาเรียน!CL22="ป",ลับ!CD$3,0))</f>
        <v>0</v>
      </c>
      <c r="CE74" s="63">
        <f>IF(ลับ!CE$3=0,0,IF(เวลาเรียน!CM22="ป",ลับ!CE$3,0))</f>
        <v>0</v>
      </c>
      <c r="CF74" s="63">
        <f>IF(ลับ!CF$3=0,0,IF(เวลาเรียน!CN22="ป",ลับ!CF$3,0))</f>
        <v>0</v>
      </c>
      <c r="CG74" s="63">
        <f>IF(ลับ!CG$3=0,0,IF(เวลาเรียน!CO22="ป",ลับ!CG$3,0))</f>
        <v>0</v>
      </c>
      <c r="CH74" s="63">
        <f>IF(ลับ!CH$3=0,0,IF(เวลาเรียน!CP22="ป",ลับ!CH$3,0))</f>
        <v>0</v>
      </c>
      <c r="CI74" s="63">
        <f>IF(ลับ!CI$3=0,0,IF(เวลาเรียน!CQ22="ป",ลับ!CI$3,0))</f>
        <v>0</v>
      </c>
      <c r="CJ74" s="63">
        <f>IF(ลับ!CJ$3=0,0,IF(เวลาเรียน!CR22="ป",ลับ!CJ$3,0))</f>
        <v>0</v>
      </c>
      <c r="CK74" s="63">
        <f>IF(ลับ!CK$3=0,0,IF(เวลาเรียน!CS22="ป",ลับ!CK$3,0))</f>
        <v>0</v>
      </c>
      <c r="CL74" s="63">
        <f>IF(ลับ!CL$3=0,0,IF(เวลาเรียน!CT22="ป",ลับ!CL$3,0))</f>
        <v>0</v>
      </c>
      <c r="CM74" s="63">
        <f>IF(ลับ!CM$3=0,0,IF(เวลาเรียน!CU22="ป",ลับ!CM$3,0))</f>
        <v>0</v>
      </c>
      <c r="CN74" s="63">
        <f>IF(ลับ!CN$3=0,0,IF(เวลาเรียน!CV22="ป",ลับ!CN$3,0))</f>
        <v>0</v>
      </c>
      <c r="CO74" s="63">
        <f>IF(ลับ!CO$3=0,0,IF(เวลาเรียน!CW22="ป",ลับ!CO$3,0))</f>
        <v>0</v>
      </c>
      <c r="CP74" s="63">
        <f>IF(ลับ!CP$3=0,0,IF(เวลาเรียน!CX22="ป",ลับ!CP$3,0))</f>
        <v>0</v>
      </c>
      <c r="CQ74" s="63">
        <f>IF(ลับ!CQ$3=0,0,IF(เวลาเรียน!CY22="ป",ลับ!CQ$3,0))</f>
        <v>0</v>
      </c>
      <c r="CR74" s="63">
        <f>IF(ลับ!CR$3=0,0,IF(เวลาเรียน!CZ22="ป",ลับ!CR$3,0))</f>
        <v>0</v>
      </c>
      <c r="CS74" s="63">
        <f>IF(ลับ!CS$3=0,0,IF(เวลาเรียน!DA22="ป",ลับ!CS$3,0))</f>
        <v>0</v>
      </c>
      <c r="CT74" s="63">
        <f>IF(ลับ!CT$3=0,0,IF(เวลาเรียน!DB22="ป",ลับ!CT$3,0))</f>
        <v>0</v>
      </c>
      <c r="CU74" s="63">
        <f>IF(ลับ!CU$3=0,0,IF(เวลาเรียน!DC22="ป",ลับ!CU$3,0))</f>
        <v>0</v>
      </c>
      <c r="CV74" s="63">
        <f>IF(ลับ!CV$3=0,0,IF(เวลาเรียน!DD22="ป",ลับ!CV$3,0))</f>
        <v>0</v>
      </c>
      <c r="CW74" s="63">
        <f>IF(ลับ!CW$3=0,0,IF(เวลาเรียน!DE22="ป",ลับ!CW$3,0))</f>
        <v>0</v>
      </c>
      <c r="CX74" s="84">
        <f t="shared" si="23"/>
        <v>0</v>
      </c>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row>
    <row r="75" spans="1:222" ht="21">
      <c r="A75" s="28">
        <v>18</v>
      </c>
      <c r="B75" s="63">
        <f>IF(ลับ!B$3=0,0,IF(เวลาเรียน!G23="ป",ลับ!B$3,0))</f>
        <v>0</v>
      </c>
      <c r="C75" s="63">
        <f>IF(ลับ!C$3=0,0,IF(เวลาเรียน!H23="ป",ลับ!C$3,0))</f>
        <v>0</v>
      </c>
      <c r="D75" s="63">
        <f>IF(ลับ!D$3=0,0,IF(เวลาเรียน!I23="ป",ลับ!D$3,0))</f>
        <v>0</v>
      </c>
      <c r="E75" s="63">
        <f>IF(ลับ!E$3=0,0,IF(เวลาเรียน!J23="ป",ลับ!E$3,0))</f>
        <v>0</v>
      </c>
      <c r="F75" s="63">
        <f>IF(ลับ!F$3=0,0,IF(เวลาเรียน!K23="ป",ลับ!F$3,0))</f>
        <v>0</v>
      </c>
      <c r="G75" s="63">
        <f>IF(ลับ!G$3=0,0,IF(เวลาเรียน!L23="ป",ลับ!G$3,0))</f>
        <v>0</v>
      </c>
      <c r="H75" s="63">
        <f>IF(ลับ!H$3=0,0,IF(เวลาเรียน!M23="ป",ลับ!H$3,0))</f>
        <v>0</v>
      </c>
      <c r="I75" s="63">
        <f>IF(ลับ!I$3=0,0,IF(เวลาเรียน!N23="ป",ลับ!I$3,0))</f>
        <v>0</v>
      </c>
      <c r="J75" s="63">
        <f>IF(ลับ!J$3=0,0,IF(เวลาเรียน!O23="ป",ลับ!J$3,0))</f>
        <v>0</v>
      </c>
      <c r="K75" s="63">
        <f>IF(ลับ!K$3=0,0,IF(เวลาเรียน!P23="ป",ลับ!K$3,0))</f>
        <v>0</v>
      </c>
      <c r="L75" s="63">
        <f>IF(ลับ!L$3=0,0,IF(เวลาเรียน!Q23="ป",ลับ!L$3,0))</f>
        <v>0</v>
      </c>
      <c r="M75" s="63">
        <f>IF(ลับ!M$3=0,0,IF(เวลาเรียน!R23="ป",ลับ!M$3,0))</f>
        <v>0</v>
      </c>
      <c r="N75" s="63">
        <f>IF(ลับ!N$3=0,0,IF(เวลาเรียน!S23="ป",ลับ!N$3,0))</f>
        <v>0</v>
      </c>
      <c r="O75" s="63">
        <f>IF(ลับ!O$3=0,0,IF(เวลาเรียน!T23="ป",ลับ!O$3,0))</f>
        <v>0</v>
      </c>
      <c r="P75" s="63">
        <f>IF(ลับ!P$3=0,0,IF(เวลาเรียน!U23="ป",ลับ!P$3,0))</f>
        <v>0</v>
      </c>
      <c r="Q75" s="63">
        <f>IF(ลับ!Q$3=0,0,IF(เวลาเรียน!V23="ป",ลับ!Q$3,0))</f>
        <v>0</v>
      </c>
      <c r="R75" s="63">
        <f>IF(ลับ!R$3=0,0,IF(เวลาเรียน!W23="ป",ลับ!R$3,0))</f>
        <v>0</v>
      </c>
      <c r="S75" s="63">
        <f>IF(ลับ!S$3=0,0,IF(เวลาเรียน!X23="ป",ลับ!S$3,0))</f>
        <v>0</v>
      </c>
      <c r="T75" s="63">
        <f>IF(ลับ!T$3=0,0,IF(เวลาเรียน!Y23="ป",ลับ!T$3,0))</f>
        <v>0</v>
      </c>
      <c r="U75" s="63">
        <f>IF(ลับ!U$3=0,0,IF(เวลาเรียน!Z23="ป",ลับ!U$3,0))</f>
        <v>0</v>
      </c>
      <c r="V75" s="63">
        <f>IF(ลับ!V$3=0,0,IF(เวลาเรียน!AA23="ป",ลับ!V$3,0))</f>
        <v>0</v>
      </c>
      <c r="W75" s="63">
        <f>IF(ลับ!W$3=0,0,IF(เวลาเรียน!AB23="ป",ลับ!W$3,0))</f>
        <v>0</v>
      </c>
      <c r="X75" s="63">
        <f>IF(ลับ!X$3=0,0,IF(เวลาเรียน!AC23="ป",ลับ!X$3,0))</f>
        <v>0</v>
      </c>
      <c r="Y75" s="63">
        <f>IF(ลับ!Y$3=0,0,IF(เวลาเรียน!AD23="ป",ลับ!Y$3,0))</f>
        <v>0</v>
      </c>
      <c r="Z75" s="724">
        <f>IF(ลับ!Z$3=0,0,IF(เวลาเรียน!AE23="ป",ลับ!Z$3,0))</f>
        <v>0</v>
      </c>
      <c r="AA75" s="63">
        <f>IF(ลับ!B$3=0,0,IF(เวลาเรียน!AH23="ป",ลับ!B$3,0))</f>
        <v>0</v>
      </c>
      <c r="AB75" s="63">
        <f>IF(ลับ!C$3=0,0,IF(เวลาเรียน!AI23="ป",ลับ!C$3,0))</f>
        <v>0</v>
      </c>
      <c r="AC75" s="63">
        <f>IF(ลับ!D$3=0,0,IF(เวลาเรียน!AJ23="ป",ลับ!D$3,0))</f>
        <v>0</v>
      </c>
      <c r="AD75" s="63">
        <f>IF(ลับ!E$3=0,0,IF(เวลาเรียน!AK23="ป",ลับ!E$3,0))</f>
        <v>0</v>
      </c>
      <c r="AE75" s="63">
        <f>IF(ลับ!F$3=0,0,IF(เวลาเรียน!AL23="ป",ลับ!F$3,0))</f>
        <v>0</v>
      </c>
      <c r="AF75" s="63">
        <f>IF(ลับ!G$3=0,0,IF(เวลาเรียน!AM23="ป",ลับ!G$3,0))</f>
        <v>0</v>
      </c>
      <c r="AG75" s="63">
        <f>IF(ลับ!H$3=0,0,IF(เวลาเรียน!AN23="ป",ลับ!H$3,0))</f>
        <v>0</v>
      </c>
      <c r="AH75" s="63">
        <f>IF(ลับ!I$3=0,0,IF(เวลาเรียน!AO23="ป",ลับ!I$3,0))</f>
        <v>0</v>
      </c>
      <c r="AI75" s="63">
        <f>IF(ลับ!J$3=0,0,IF(เวลาเรียน!AP23="ป",ลับ!J$3,0))</f>
        <v>0</v>
      </c>
      <c r="AJ75" s="63">
        <f>IF(ลับ!K$3=0,0,IF(เวลาเรียน!AQ23="ป",ลับ!K$3,0))</f>
        <v>0</v>
      </c>
      <c r="AK75" s="63">
        <f>IF(ลับ!L$3=0,0,IF(เวลาเรียน!AR23="ป",ลับ!L$3,0))</f>
        <v>0</v>
      </c>
      <c r="AL75" s="63">
        <f>IF(ลับ!M$3=0,0,IF(เวลาเรียน!AS23="ป",ลับ!M$3,0))</f>
        <v>0</v>
      </c>
      <c r="AM75" s="63">
        <f>IF(ลับ!N$3=0,0,IF(เวลาเรียน!AT23="ป",ลับ!N$3,0))</f>
        <v>0</v>
      </c>
      <c r="AN75" s="63">
        <f>IF(ลับ!O$3=0,0,IF(เวลาเรียน!AU23="ป",ลับ!O$3,0))</f>
        <v>0</v>
      </c>
      <c r="AO75" s="63">
        <f>IF(ลับ!P$3=0,0,IF(เวลาเรียน!AV23="ป",ลับ!P$3,0))</f>
        <v>0</v>
      </c>
      <c r="AP75" s="63">
        <f>IF(ลับ!Q$3=0,0,IF(เวลาเรียน!AW23="ป",ลับ!Q$3,0))</f>
        <v>0</v>
      </c>
      <c r="AQ75" s="63">
        <f>IF(ลับ!R$3=0,0,IF(เวลาเรียน!AX23="ป",ลับ!R$3,0))</f>
        <v>0</v>
      </c>
      <c r="AR75" s="63">
        <f>IF(ลับ!S$3=0,0,IF(เวลาเรียน!AY23="ป",ลับ!S$3,0))</f>
        <v>0</v>
      </c>
      <c r="AS75" s="63">
        <f>IF(ลับ!T$3=0,0,IF(เวลาเรียน!AZ23="ป",ลับ!T$3,0))</f>
        <v>0</v>
      </c>
      <c r="AT75" s="63">
        <f>IF(ลับ!U$3=0,0,IF(เวลาเรียน!BA23="ป",ลับ!U$3,0))</f>
        <v>0</v>
      </c>
      <c r="AU75" s="63">
        <f>IF(ลับ!V$3=0,0,IF(เวลาเรียน!BB23="ป",ลับ!V$3,0))</f>
        <v>0</v>
      </c>
      <c r="AV75" s="63">
        <f>IF(ลับ!W$3=0,0,IF(เวลาเรียน!BC23="ป",ลับ!W$3,0))</f>
        <v>0</v>
      </c>
      <c r="AW75" s="63">
        <f>IF(ลับ!X$3=0,0,IF(เวลาเรียน!BD23="ป",ลับ!X$3,0))</f>
        <v>0</v>
      </c>
      <c r="AX75" s="63">
        <f>IF(ลับ!Y$3=0,0,IF(เวลาเรียน!BE23="ป",ลับ!Y$3,0))</f>
        <v>0</v>
      </c>
      <c r="AY75" s="63">
        <f>IF(ลับ!Z$3=0,0,IF(เวลาเรียน!BF23="ป",ลับ!Z$3,0))</f>
        <v>0</v>
      </c>
      <c r="AZ75" s="63">
        <f>IF(ลับ!AA$3=0,0,IF(เวลาเรียน!BG23="ป",ลับ!AA$3,0))</f>
        <v>0</v>
      </c>
      <c r="BA75" s="63">
        <f>IF(ลับ!AB$3=0,0,IF(เวลาเรียน!BH23="ป",ลับ!AB$3,0))</f>
        <v>0</v>
      </c>
      <c r="BB75" s="63">
        <f>IF(ลับ!AC$3=0,0,IF(เวลาเรียน!BI23="ป",ลับ!AC$3,0))</f>
        <v>0</v>
      </c>
      <c r="BC75" s="63">
        <f>IF(ลับ!AD$3=0,0,IF(เวลาเรียน!BJ23="ป",ลับ!AD$3,0))</f>
        <v>0</v>
      </c>
      <c r="BD75" s="63">
        <f>IF(ลับ!AE$3=0,0,IF(เวลาเรียน!BK23="ป",ลับ!AE$3,0))</f>
        <v>0</v>
      </c>
      <c r="BE75" s="63">
        <f>IF(ลับ!AF$3=0,0,IF(เวลาเรียน!BL23="ป",ลับ!AF$3,0))</f>
        <v>0</v>
      </c>
      <c r="BF75" s="63">
        <f>IF(ลับ!AG$3=0,0,IF(เวลาเรียน!BM23="ป",ลับ!AG$3,0))</f>
        <v>0</v>
      </c>
      <c r="BG75" s="63">
        <f>IF(ลับ!AH$3=0,0,IF(เวลาเรียน!BN23="ป",ลับ!AH$3,0))</f>
        <v>0</v>
      </c>
      <c r="BH75" s="63">
        <f>IF(ลับ!AI$3=0,0,IF(เวลาเรียน!BO23="ป",ลับ!AI$3,0))</f>
        <v>0</v>
      </c>
      <c r="BI75" s="63">
        <f>IF(ลับ!AJ$3=0,0,IF(เวลาเรียน!BP23="ป",ลับ!AJ$3,0))</f>
        <v>0</v>
      </c>
      <c r="BJ75" s="63">
        <f>IF(ลับ!AK$3=0,0,IF(เวลาเรียน!BQ23="ป",ลับ!AK$3,0))</f>
        <v>0</v>
      </c>
      <c r="BK75" s="63">
        <f>IF(ลับ!AL$3=0,0,IF(เวลาเรียน!BR23="ป",ลับ!AL$3,0))</f>
        <v>0</v>
      </c>
      <c r="BL75" s="63">
        <f>IF(ลับ!AM$3=0,0,IF(เวลาเรียน!BS23="ป",ลับ!AM$3,0))</f>
        <v>0</v>
      </c>
      <c r="BM75" s="63">
        <f>IF(ลับ!AN$3=0,0,IF(เวลาเรียน!BT23="ป",ลับ!AN$3,0))</f>
        <v>0</v>
      </c>
      <c r="BN75" s="63">
        <f>IF(ลับ!AO$3=0,0,IF(เวลาเรียน!BU23="ป",ลับ!AO$3,0))</f>
        <v>0</v>
      </c>
      <c r="BO75" s="63">
        <f>IF(ลับ!AP$3=0,0,IF(เวลาเรียน!BV23="ป",ลับ!AP$3,0))</f>
        <v>0</v>
      </c>
      <c r="BP75" s="63">
        <f>IF(ลับ!AQ$3=0,0,IF(เวลาเรียน!BW23="ป",ลับ!AQ$3,0))</f>
        <v>0</v>
      </c>
      <c r="BQ75" s="63">
        <f>IF(ลับ!AR$3=0,0,IF(เวลาเรียน!BX23="ป",ลับ!AR$3,0))</f>
        <v>0</v>
      </c>
      <c r="BR75" s="63">
        <f>IF(ลับ!AS$3=0,0,IF(เวลาเรียน!BY23="ป",ลับ!AS$3,0))</f>
        <v>0</v>
      </c>
      <c r="BS75" s="724">
        <f>IF(ลับ!AT$3=0,0,IF(เวลาเรียน!BZ23="ป",ลับ!AT$3,0))</f>
        <v>0</v>
      </c>
      <c r="BT75" s="63">
        <f>IF(ลับ!BT$3=0,0,IF(เวลาเรียน!CB23="ป",ลับ!BT$3,0))</f>
        <v>0</v>
      </c>
      <c r="BU75" s="63">
        <f>IF(ลับ!BU$3=0,0,IF(เวลาเรียน!CC23="ป",ลับ!BU$3,0))</f>
        <v>0</v>
      </c>
      <c r="BV75" s="63">
        <f>IF(ลับ!BV$3=0,0,IF(เวลาเรียน!CD23="ป",ลับ!BV$3,0))</f>
        <v>0</v>
      </c>
      <c r="BW75" s="63">
        <f>IF(ลับ!BW$3=0,0,IF(เวลาเรียน!CE23="ป",ลับ!BW$3,0))</f>
        <v>0</v>
      </c>
      <c r="BX75" s="63">
        <f>IF(ลับ!BX$3=0,0,IF(เวลาเรียน!CF23="ป",ลับ!BX$3,0))</f>
        <v>0</v>
      </c>
      <c r="BY75" s="63">
        <f>IF(ลับ!BY$3=0,0,IF(เวลาเรียน!CG23="ป",ลับ!BY$3,0))</f>
        <v>0</v>
      </c>
      <c r="BZ75" s="63">
        <f>IF(ลับ!BZ$3=0,0,IF(เวลาเรียน!CH23="ป",ลับ!BZ$3,0))</f>
        <v>0</v>
      </c>
      <c r="CA75" s="63">
        <f>IF(ลับ!CA$3=0,0,IF(เวลาเรียน!CI23="ป",ลับ!CA$3,0))</f>
        <v>0</v>
      </c>
      <c r="CB75" s="63">
        <f>IF(ลับ!CB$3=0,0,IF(เวลาเรียน!CJ23="ป",ลับ!CB$3,0))</f>
        <v>0</v>
      </c>
      <c r="CC75" s="63">
        <f>IF(ลับ!CC$3=0,0,IF(เวลาเรียน!CK23="ป",ลับ!CC$3,0))</f>
        <v>0</v>
      </c>
      <c r="CD75" s="63">
        <f>IF(ลับ!CD$3=0,0,IF(เวลาเรียน!CL23="ป",ลับ!CD$3,0))</f>
        <v>0</v>
      </c>
      <c r="CE75" s="63">
        <f>IF(ลับ!CE$3=0,0,IF(เวลาเรียน!CM23="ป",ลับ!CE$3,0))</f>
        <v>0</v>
      </c>
      <c r="CF75" s="63">
        <f>IF(ลับ!CF$3=0,0,IF(เวลาเรียน!CN23="ป",ลับ!CF$3,0))</f>
        <v>0</v>
      </c>
      <c r="CG75" s="63">
        <f>IF(ลับ!CG$3=0,0,IF(เวลาเรียน!CO23="ป",ลับ!CG$3,0))</f>
        <v>0</v>
      </c>
      <c r="CH75" s="63">
        <f>IF(ลับ!CH$3=0,0,IF(เวลาเรียน!CP23="ป",ลับ!CH$3,0))</f>
        <v>0</v>
      </c>
      <c r="CI75" s="63">
        <f>IF(ลับ!CI$3=0,0,IF(เวลาเรียน!CQ23="ป",ลับ!CI$3,0))</f>
        <v>0</v>
      </c>
      <c r="CJ75" s="63">
        <f>IF(ลับ!CJ$3=0,0,IF(เวลาเรียน!CR23="ป",ลับ!CJ$3,0))</f>
        <v>0</v>
      </c>
      <c r="CK75" s="63">
        <f>IF(ลับ!CK$3=0,0,IF(เวลาเรียน!CS23="ป",ลับ!CK$3,0))</f>
        <v>0</v>
      </c>
      <c r="CL75" s="63">
        <f>IF(ลับ!CL$3=0,0,IF(เวลาเรียน!CT23="ป",ลับ!CL$3,0))</f>
        <v>0</v>
      </c>
      <c r="CM75" s="63">
        <f>IF(ลับ!CM$3=0,0,IF(เวลาเรียน!CU23="ป",ลับ!CM$3,0))</f>
        <v>0</v>
      </c>
      <c r="CN75" s="63">
        <f>IF(ลับ!CN$3=0,0,IF(เวลาเรียน!CV23="ป",ลับ!CN$3,0))</f>
        <v>0</v>
      </c>
      <c r="CO75" s="63">
        <f>IF(ลับ!CO$3=0,0,IF(เวลาเรียน!CW23="ป",ลับ!CO$3,0))</f>
        <v>0</v>
      </c>
      <c r="CP75" s="63">
        <f>IF(ลับ!CP$3=0,0,IF(เวลาเรียน!CX23="ป",ลับ!CP$3,0))</f>
        <v>0</v>
      </c>
      <c r="CQ75" s="63">
        <f>IF(ลับ!CQ$3=0,0,IF(เวลาเรียน!CY23="ป",ลับ!CQ$3,0))</f>
        <v>0</v>
      </c>
      <c r="CR75" s="63">
        <f>IF(ลับ!CR$3=0,0,IF(เวลาเรียน!CZ23="ป",ลับ!CR$3,0))</f>
        <v>0</v>
      </c>
      <c r="CS75" s="63">
        <f>IF(ลับ!CS$3=0,0,IF(เวลาเรียน!DA23="ป",ลับ!CS$3,0))</f>
        <v>0</v>
      </c>
      <c r="CT75" s="63">
        <f>IF(ลับ!CT$3=0,0,IF(เวลาเรียน!DB23="ป",ลับ!CT$3,0))</f>
        <v>0</v>
      </c>
      <c r="CU75" s="63">
        <f>IF(ลับ!CU$3=0,0,IF(เวลาเรียน!DC23="ป",ลับ!CU$3,0))</f>
        <v>0</v>
      </c>
      <c r="CV75" s="63">
        <f>IF(ลับ!CV$3=0,0,IF(เวลาเรียน!DD23="ป",ลับ!CV$3,0))</f>
        <v>0</v>
      </c>
      <c r="CW75" s="63">
        <f>IF(ลับ!CW$3=0,0,IF(เวลาเรียน!DE23="ป",ลับ!CW$3,0))</f>
        <v>0</v>
      </c>
      <c r="CX75" s="84">
        <f t="shared" si="23"/>
        <v>0</v>
      </c>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row>
    <row r="76" spans="1:222" ht="21">
      <c r="A76" s="28">
        <v>19</v>
      </c>
      <c r="B76" s="63">
        <f>IF(ลับ!B$3=0,0,IF(เวลาเรียน!G24="ป",ลับ!B$3,0))</f>
        <v>0</v>
      </c>
      <c r="C76" s="63">
        <f>IF(ลับ!C$3=0,0,IF(เวลาเรียน!H24="ป",ลับ!C$3,0))</f>
        <v>0</v>
      </c>
      <c r="D76" s="63">
        <f>IF(ลับ!D$3=0,0,IF(เวลาเรียน!I24="ป",ลับ!D$3,0))</f>
        <v>0</v>
      </c>
      <c r="E76" s="63">
        <f>IF(ลับ!E$3=0,0,IF(เวลาเรียน!J24="ป",ลับ!E$3,0))</f>
        <v>0</v>
      </c>
      <c r="F76" s="63">
        <f>IF(ลับ!F$3=0,0,IF(เวลาเรียน!K24="ป",ลับ!F$3,0))</f>
        <v>0</v>
      </c>
      <c r="G76" s="63">
        <f>IF(ลับ!G$3=0,0,IF(เวลาเรียน!L24="ป",ลับ!G$3,0))</f>
        <v>0</v>
      </c>
      <c r="H76" s="63">
        <f>IF(ลับ!H$3=0,0,IF(เวลาเรียน!M24="ป",ลับ!H$3,0))</f>
        <v>0</v>
      </c>
      <c r="I76" s="63">
        <f>IF(ลับ!I$3=0,0,IF(เวลาเรียน!N24="ป",ลับ!I$3,0))</f>
        <v>0</v>
      </c>
      <c r="J76" s="63">
        <f>IF(ลับ!J$3=0,0,IF(เวลาเรียน!O24="ป",ลับ!J$3,0))</f>
        <v>0</v>
      </c>
      <c r="K76" s="63">
        <f>IF(ลับ!K$3=0,0,IF(เวลาเรียน!P24="ป",ลับ!K$3,0))</f>
        <v>0</v>
      </c>
      <c r="L76" s="63">
        <f>IF(ลับ!L$3=0,0,IF(เวลาเรียน!Q24="ป",ลับ!L$3,0))</f>
        <v>0</v>
      </c>
      <c r="M76" s="63">
        <f>IF(ลับ!M$3=0,0,IF(เวลาเรียน!R24="ป",ลับ!M$3,0))</f>
        <v>0</v>
      </c>
      <c r="N76" s="63">
        <f>IF(ลับ!N$3=0,0,IF(เวลาเรียน!S24="ป",ลับ!N$3,0))</f>
        <v>0</v>
      </c>
      <c r="O76" s="63">
        <f>IF(ลับ!O$3=0,0,IF(เวลาเรียน!T24="ป",ลับ!O$3,0))</f>
        <v>0</v>
      </c>
      <c r="P76" s="63">
        <f>IF(ลับ!P$3=0,0,IF(เวลาเรียน!U24="ป",ลับ!P$3,0))</f>
        <v>0</v>
      </c>
      <c r="Q76" s="63">
        <f>IF(ลับ!Q$3=0,0,IF(เวลาเรียน!V24="ป",ลับ!Q$3,0))</f>
        <v>0</v>
      </c>
      <c r="R76" s="63">
        <f>IF(ลับ!R$3=0,0,IF(เวลาเรียน!W24="ป",ลับ!R$3,0))</f>
        <v>0</v>
      </c>
      <c r="S76" s="63">
        <f>IF(ลับ!S$3=0,0,IF(เวลาเรียน!X24="ป",ลับ!S$3,0))</f>
        <v>0</v>
      </c>
      <c r="T76" s="63">
        <f>IF(ลับ!T$3=0,0,IF(เวลาเรียน!Y24="ป",ลับ!T$3,0))</f>
        <v>0</v>
      </c>
      <c r="U76" s="63">
        <f>IF(ลับ!U$3=0,0,IF(เวลาเรียน!Z24="ป",ลับ!U$3,0))</f>
        <v>0</v>
      </c>
      <c r="V76" s="63">
        <f>IF(ลับ!V$3=0,0,IF(เวลาเรียน!AA24="ป",ลับ!V$3,0))</f>
        <v>0</v>
      </c>
      <c r="W76" s="63">
        <f>IF(ลับ!W$3=0,0,IF(เวลาเรียน!AB24="ป",ลับ!W$3,0))</f>
        <v>0</v>
      </c>
      <c r="X76" s="63">
        <f>IF(ลับ!X$3=0,0,IF(เวลาเรียน!AC24="ป",ลับ!X$3,0))</f>
        <v>0</v>
      </c>
      <c r="Y76" s="63">
        <f>IF(ลับ!Y$3=0,0,IF(เวลาเรียน!AD24="ป",ลับ!Y$3,0))</f>
        <v>0</v>
      </c>
      <c r="Z76" s="724">
        <f>IF(ลับ!Z$3=0,0,IF(เวลาเรียน!AE24="ป",ลับ!Z$3,0))</f>
        <v>0</v>
      </c>
      <c r="AA76" s="63">
        <f>IF(ลับ!B$3=0,0,IF(เวลาเรียน!AH24="ป",ลับ!B$3,0))</f>
        <v>0</v>
      </c>
      <c r="AB76" s="63">
        <f>IF(ลับ!C$3=0,0,IF(เวลาเรียน!AI24="ป",ลับ!C$3,0))</f>
        <v>0</v>
      </c>
      <c r="AC76" s="63">
        <f>IF(ลับ!D$3=0,0,IF(เวลาเรียน!AJ24="ป",ลับ!D$3,0))</f>
        <v>0</v>
      </c>
      <c r="AD76" s="63">
        <f>IF(ลับ!E$3=0,0,IF(เวลาเรียน!AK24="ป",ลับ!E$3,0))</f>
        <v>0</v>
      </c>
      <c r="AE76" s="63">
        <f>IF(ลับ!F$3=0,0,IF(เวลาเรียน!AL24="ป",ลับ!F$3,0))</f>
        <v>0</v>
      </c>
      <c r="AF76" s="63">
        <f>IF(ลับ!G$3=0,0,IF(เวลาเรียน!AM24="ป",ลับ!G$3,0))</f>
        <v>0</v>
      </c>
      <c r="AG76" s="63">
        <f>IF(ลับ!H$3=0,0,IF(เวลาเรียน!AN24="ป",ลับ!H$3,0))</f>
        <v>0</v>
      </c>
      <c r="AH76" s="63">
        <f>IF(ลับ!I$3=0,0,IF(เวลาเรียน!AO24="ป",ลับ!I$3,0))</f>
        <v>0</v>
      </c>
      <c r="AI76" s="63">
        <f>IF(ลับ!J$3=0,0,IF(เวลาเรียน!AP24="ป",ลับ!J$3,0))</f>
        <v>0</v>
      </c>
      <c r="AJ76" s="63">
        <f>IF(ลับ!K$3=0,0,IF(เวลาเรียน!AQ24="ป",ลับ!K$3,0))</f>
        <v>0</v>
      </c>
      <c r="AK76" s="63">
        <f>IF(ลับ!L$3=0,0,IF(เวลาเรียน!AR24="ป",ลับ!L$3,0))</f>
        <v>0</v>
      </c>
      <c r="AL76" s="63">
        <f>IF(ลับ!M$3=0,0,IF(เวลาเรียน!AS24="ป",ลับ!M$3,0))</f>
        <v>0</v>
      </c>
      <c r="AM76" s="63">
        <f>IF(ลับ!N$3=0,0,IF(เวลาเรียน!AT24="ป",ลับ!N$3,0))</f>
        <v>0</v>
      </c>
      <c r="AN76" s="63">
        <f>IF(ลับ!O$3=0,0,IF(เวลาเรียน!AU24="ป",ลับ!O$3,0))</f>
        <v>0</v>
      </c>
      <c r="AO76" s="63">
        <f>IF(ลับ!P$3=0,0,IF(เวลาเรียน!AV24="ป",ลับ!P$3,0))</f>
        <v>0</v>
      </c>
      <c r="AP76" s="63">
        <f>IF(ลับ!Q$3=0,0,IF(เวลาเรียน!AW24="ป",ลับ!Q$3,0))</f>
        <v>0</v>
      </c>
      <c r="AQ76" s="63">
        <f>IF(ลับ!R$3=0,0,IF(เวลาเรียน!AX24="ป",ลับ!R$3,0))</f>
        <v>0</v>
      </c>
      <c r="AR76" s="63">
        <f>IF(ลับ!S$3=0,0,IF(เวลาเรียน!AY24="ป",ลับ!S$3,0))</f>
        <v>0</v>
      </c>
      <c r="AS76" s="63">
        <f>IF(ลับ!T$3=0,0,IF(เวลาเรียน!AZ24="ป",ลับ!T$3,0))</f>
        <v>0</v>
      </c>
      <c r="AT76" s="63">
        <f>IF(ลับ!U$3=0,0,IF(เวลาเรียน!BA24="ป",ลับ!U$3,0))</f>
        <v>0</v>
      </c>
      <c r="AU76" s="63">
        <f>IF(ลับ!V$3=0,0,IF(เวลาเรียน!BB24="ป",ลับ!V$3,0))</f>
        <v>0</v>
      </c>
      <c r="AV76" s="63">
        <f>IF(ลับ!W$3=0,0,IF(เวลาเรียน!BC24="ป",ลับ!W$3,0))</f>
        <v>0</v>
      </c>
      <c r="AW76" s="63">
        <f>IF(ลับ!X$3=0,0,IF(เวลาเรียน!BD24="ป",ลับ!X$3,0))</f>
        <v>0</v>
      </c>
      <c r="AX76" s="63">
        <f>IF(ลับ!Y$3=0,0,IF(เวลาเรียน!BE24="ป",ลับ!Y$3,0))</f>
        <v>0</v>
      </c>
      <c r="AY76" s="63">
        <f>IF(ลับ!Z$3=0,0,IF(เวลาเรียน!BF24="ป",ลับ!Z$3,0))</f>
        <v>0</v>
      </c>
      <c r="AZ76" s="63">
        <f>IF(ลับ!AA$3=0,0,IF(เวลาเรียน!BG24="ป",ลับ!AA$3,0))</f>
        <v>0</v>
      </c>
      <c r="BA76" s="63">
        <f>IF(ลับ!AB$3=0,0,IF(เวลาเรียน!BH24="ป",ลับ!AB$3,0))</f>
        <v>0</v>
      </c>
      <c r="BB76" s="63">
        <f>IF(ลับ!AC$3=0,0,IF(เวลาเรียน!BI24="ป",ลับ!AC$3,0))</f>
        <v>0</v>
      </c>
      <c r="BC76" s="63">
        <f>IF(ลับ!AD$3=0,0,IF(เวลาเรียน!BJ24="ป",ลับ!AD$3,0))</f>
        <v>0</v>
      </c>
      <c r="BD76" s="63">
        <f>IF(ลับ!AE$3=0,0,IF(เวลาเรียน!BK24="ป",ลับ!AE$3,0))</f>
        <v>0</v>
      </c>
      <c r="BE76" s="63">
        <f>IF(ลับ!AF$3=0,0,IF(เวลาเรียน!BL24="ป",ลับ!AF$3,0))</f>
        <v>0</v>
      </c>
      <c r="BF76" s="63">
        <f>IF(ลับ!AG$3=0,0,IF(เวลาเรียน!BM24="ป",ลับ!AG$3,0))</f>
        <v>0</v>
      </c>
      <c r="BG76" s="63">
        <f>IF(ลับ!AH$3=0,0,IF(เวลาเรียน!BN24="ป",ลับ!AH$3,0))</f>
        <v>0</v>
      </c>
      <c r="BH76" s="63">
        <f>IF(ลับ!AI$3=0,0,IF(เวลาเรียน!BO24="ป",ลับ!AI$3,0))</f>
        <v>0</v>
      </c>
      <c r="BI76" s="63">
        <f>IF(ลับ!AJ$3=0,0,IF(เวลาเรียน!BP24="ป",ลับ!AJ$3,0))</f>
        <v>0</v>
      </c>
      <c r="BJ76" s="63">
        <f>IF(ลับ!AK$3=0,0,IF(เวลาเรียน!BQ24="ป",ลับ!AK$3,0))</f>
        <v>0</v>
      </c>
      <c r="BK76" s="63">
        <f>IF(ลับ!AL$3=0,0,IF(เวลาเรียน!BR24="ป",ลับ!AL$3,0))</f>
        <v>0</v>
      </c>
      <c r="BL76" s="63">
        <f>IF(ลับ!AM$3=0,0,IF(เวลาเรียน!BS24="ป",ลับ!AM$3,0))</f>
        <v>0</v>
      </c>
      <c r="BM76" s="63">
        <f>IF(ลับ!AN$3=0,0,IF(เวลาเรียน!BT24="ป",ลับ!AN$3,0))</f>
        <v>0</v>
      </c>
      <c r="BN76" s="63">
        <f>IF(ลับ!AO$3=0,0,IF(เวลาเรียน!BU24="ป",ลับ!AO$3,0))</f>
        <v>0</v>
      </c>
      <c r="BO76" s="63">
        <f>IF(ลับ!AP$3=0,0,IF(เวลาเรียน!BV24="ป",ลับ!AP$3,0))</f>
        <v>0</v>
      </c>
      <c r="BP76" s="63">
        <f>IF(ลับ!AQ$3=0,0,IF(เวลาเรียน!BW24="ป",ลับ!AQ$3,0))</f>
        <v>0</v>
      </c>
      <c r="BQ76" s="63">
        <f>IF(ลับ!AR$3=0,0,IF(เวลาเรียน!BX24="ป",ลับ!AR$3,0))</f>
        <v>0</v>
      </c>
      <c r="BR76" s="63">
        <f>IF(ลับ!AS$3=0,0,IF(เวลาเรียน!BY24="ป",ลับ!AS$3,0))</f>
        <v>0</v>
      </c>
      <c r="BS76" s="724">
        <f>IF(ลับ!AT$3=0,0,IF(เวลาเรียน!BZ24="ป",ลับ!AT$3,0))</f>
        <v>0</v>
      </c>
      <c r="BT76" s="63">
        <f>IF(ลับ!BT$3=0,0,IF(เวลาเรียน!CB24="ป",ลับ!BT$3,0))</f>
        <v>0</v>
      </c>
      <c r="BU76" s="63">
        <f>IF(ลับ!BU$3=0,0,IF(เวลาเรียน!CC24="ป",ลับ!BU$3,0))</f>
        <v>0</v>
      </c>
      <c r="BV76" s="63">
        <f>IF(ลับ!BV$3=0,0,IF(เวลาเรียน!CD24="ป",ลับ!BV$3,0))</f>
        <v>0</v>
      </c>
      <c r="BW76" s="63">
        <f>IF(ลับ!BW$3=0,0,IF(เวลาเรียน!CE24="ป",ลับ!BW$3,0))</f>
        <v>0</v>
      </c>
      <c r="BX76" s="63">
        <f>IF(ลับ!BX$3=0,0,IF(เวลาเรียน!CF24="ป",ลับ!BX$3,0))</f>
        <v>0</v>
      </c>
      <c r="BY76" s="63">
        <f>IF(ลับ!BY$3=0,0,IF(เวลาเรียน!CG24="ป",ลับ!BY$3,0))</f>
        <v>0</v>
      </c>
      <c r="BZ76" s="63">
        <f>IF(ลับ!BZ$3=0,0,IF(เวลาเรียน!CH24="ป",ลับ!BZ$3,0))</f>
        <v>0</v>
      </c>
      <c r="CA76" s="63">
        <f>IF(ลับ!CA$3=0,0,IF(เวลาเรียน!CI24="ป",ลับ!CA$3,0))</f>
        <v>0</v>
      </c>
      <c r="CB76" s="63">
        <f>IF(ลับ!CB$3=0,0,IF(เวลาเรียน!CJ24="ป",ลับ!CB$3,0))</f>
        <v>0</v>
      </c>
      <c r="CC76" s="63">
        <f>IF(ลับ!CC$3=0,0,IF(เวลาเรียน!CK24="ป",ลับ!CC$3,0))</f>
        <v>0</v>
      </c>
      <c r="CD76" s="63">
        <f>IF(ลับ!CD$3=0,0,IF(เวลาเรียน!CL24="ป",ลับ!CD$3,0))</f>
        <v>0</v>
      </c>
      <c r="CE76" s="63">
        <f>IF(ลับ!CE$3=0,0,IF(เวลาเรียน!CM24="ป",ลับ!CE$3,0))</f>
        <v>0</v>
      </c>
      <c r="CF76" s="63">
        <f>IF(ลับ!CF$3=0,0,IF(เวลาเรียน!CN24="ป",ลับ!CF$3,0))</f>
        <v>0</v>
      </c>
      <c r="CG76" s="63">
        <f>IF(ลับ!CG$3=0,0,IF(เวลาเรียน!CO24="ป",ลับ!CG$3,0))</f>
        <v>0</v>
      </c>
      <c r="CH76" s="63">
        <f>IF(ลับ!CH$3=0,0,IF(เวลาเรียน!CP24="ป",ลับ!CH$3,0))</f>
        <v>0</v>
      </c>
      <c r="CI76" s="63">
        <f>IF(ลับ!CI$3=0,0,IF(เวลาเรียน!CQ24="ป",ลับ!CI$3,0))</f>
        <v>0</v>
      </c>
      <c r="CJ76" s="63">
        <f>IF(ลับ!CJ$3=0,0,IF(เวลาเรียน!CR24="ป",ลับ!CJ$3,0))</f>
        <v>0</v>
      </c>
      <c r="CK76" s="63">
        <f>IF(ลับ!CK$3=0,0,IF(เวลาเรียน!CS24="ป",ลับ!CK$3,0))</f>
        <v>0</v>
      </c>
      <c r="CL76" s="63">
        <f>IF(ลับ!CL$3=0,0,IF(เวลาเรียน!CT24="ป",ลับ!CL$3,0))</f>
        <v>0</v>
      </c>
      <c r="CM76" s="63">
        <f>IF(ลับ!CM$3=0,0,IF(เวลาเรียน!CU24="ป",ลับ!CM$3,0))</f>
        <v>0</v>
      </c>
      <c r="CN76" s="63">
        <f>IF(ลับ!CN$3=0,0,IF(เวลาเรียน!CV24="ป",ลับ!CN$3,0))</f>
        <v>0</v>
      </c>
      <c r="CO76" s="63">
        <f>IF(ลับ!CO$3=0,0,IF(เวลาเรียน!CW24="ป",ลับ!CO$3,0))</f>
        <v>0</v>
      </c>
      <c r="CP76" s="63">
        <f>IF(ลับ!CP$3=0,0,IF(เวลาเรียน!CX24="ป",ลับ!CP$3,0))</f>
        <v>0</v>
      </c>
      <c r="CQ76" s="63">
        <f>IF(ลับ!CQ$3=0,0,IF(เวลาเรียน!CY24="ป",ลับ!CQ$3,0))</f>
        <v>0</v>
      </c>
      <c r="CR76" s="63">
        <f>IF(ลับ!CR$3=0,0,IF(เวลาเรียน!CZ24="ป",ลับ!CR$3,0))</f>
        <v>0</v>
      </c>
      <c r="CS76" s="63">
        <f>IF(ลับ!CS$3=0,0,IF(เวลาเรียน!DA24="ป",ลับ!CS$3,0))</f>
        <v>0</v>
      </c>
      <c r="CT76" s="63">
        <f>IF(ลับ!CT$3=0,0,IF(เวลาเรียน!DB24="ป",ลับ!CT$3,0))</f>
        <v>0</v>
      </c>
      <c r="CU76" s="63">
        <f>IF(ลับ!CU$3=0,0,IF(เวลาเรียน!DC24="ป",ลับ!CU$3,0))</f>
        <v>0</v>
      </c>
      <c r="CV76" s="63">
        <f>IF(ลับ!CV$3=0,0,IF(เวลาเรียน!DD24="ป",ลับ!CV$3,0))</f>
        <v>0</v>
      </c>
      <c r="CW76" s="63">
        <f>IF(ลับ!CW$3=0,0,IF(เวลาเรียน!DE24="ป",ลับ!CW$3,0))</f>
        <v>0</v>
      </c>
      <c r="CX76" s="84">
        <f t="shared" si="23"/>
        <v>0</v>
      </c>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row>
    <row r="77" spans="1:222" ht="21">
      <c r="A77" s="28">
        <v>20</v>
      </c>
      <c r="B77" s="63">
        <f>IF(ลับ!B$3=0,0,IF(เวลาเรียน!G25="ป",ลับ!B$3,0))</f>
        <v>0</v>
      </c>
      <c r="C77" s="63">
        <f>IF(ลับ!C$3=0,0,IF(เวลาเรียน!H25="ป",ลับ!C$3,0))</f>
        <v>0</v>
      </c>
      <c r="D77" s="63">
        <f>IF(ลับ!D$3=0,0,IF(เวลาเรียน!I25="ป",ลับ!D$3,0))</f>
        <v>0</v>
      </c>
      <c r="E77" s="63">
        <f>IF(ลับ!E$3=0,0,IF(เวลาเรียน!J25="ป",ลับ!E$3,0))</f>
        <v>0</v>
      </c>
      <c r="F77" s="63">
        <f>IF(ลับ!F$3=0,0,IF(เวลาเรียน!K25="ป",ลับ!F$3,0))</f>
        <v>0</v>
      </c>
      <c r="G77" s="63">
        <f>IF(ลับ!G$3=0,0,IF(เวลาเรียน!L25="ป",ลับ!G$3,0))</f>
        <v>0</v>
      </c>
      <c r="H77" s="63">
        <f>IF(ลับ!H$3=0,0,IF(เวลาเรียน!M25="ป",ลับ!H$3,0))</f>
        <v>0</v>
      </c>
      <c r="I77" s="63">
        <f>IF(ลับ!I$3=0,0,IF(เวลาเรียน!N25="ป",ลับ!I$3,0))</f>
        <v>0</v>
      </c>
      <c r="J77" s="63">
        <f>IF(ลับ!J$3=0,0,IF(เวลาเรียน!O25="ป",ลับ!J$3,0))</f>
        <v>0</v>
      </c>
      <c r="K77" s="63">
        <f>IF(ลับ!K$3=0,0,IF(เวลาเรียน!P25="ป",ลับ!K$3,0))</f>
        <v>0</v>
      </c>
      <c r="L77" s="63">
        <f>IF(ลับ!L$3=0,0,IF(เวลาเรียน!Q25="ป",ลับ!L$3,0))</f>
        <v>0</v>
      </c>
      <c r="M77" s="63">
        <f>IF(ลับ!M$3=0,0,IF(เวลาเรียน!R25="ป",ลับ!M$3,0))</f>
        <v>0</v>
      </c>
      <c r="N77" s="63">
        <f>IF(ลับ!N$3=0,0,IF(เวลาเรียน!S25="ป",ลับ!N$3,0))</f>
        <v>0</v>
      </c>
      <c r="O77" s="63">
        <f>IF(ลับ!O$3=0,0,IF(เวลาเรียน!T25="ป",ลับ!O$3,0))</f>
        <v>0</v>
      </c>
      <c r="P77" s="63">
        <f>IF(ลับ!P$3=0,0,IF(เวลาเรียน!U25="ป",ลับ!P$3,0))</f>
        <v>0</v>
      </c>
      <c r="Q77" s="63">
        <f>IF(ลับ!Q$3=0,0,IF(เวลาเรียน!V25="ป",ลับ!Q$3,0))</f>
        <v>0</v>
      </c>
      <c r="R77" s="63">
        <f>IF(ลับ!R$3=0,0,IF(เวลาเรียน!W25="ป",ลับ!R$3,0))</f>
        <v>0</v>
      </c>
      <c r="S77" s="63">
        <f>IF(ลับ!S$3=0,0,IF(เวลาเรียน!X25="ป",ลับ!S$3,0))</f>
        <v>0</v>
      </c>
      <c r="T77" s="63">
        <f>IF(ลับ!T$3=0,0,IF(เวลาเรียน!Y25="ป",ลับ!T$3,0))</f>
        <v>0</v>
      </c>
      <c r="U77" s="63">
        <f>IF(ลับ!U$3=0,0,IF(เวลาเรียน!Z25="ป",ลับ!U$3,0))</f>
        <v>0</v>
      </c>
      <c r="V77" s="63">
        <f>IF(ลับ!V$3=0,0,IF(เวลาเรียน!AA25="ป",ลับ!V$3,0))</f>
        <v>0</v>
      </c>
      <c r="W77" s="63">
        <f>IF(ลับ!W$3=0,0,IF(เวลาเรียน!AB25="ป",ลับ!W$3,0))</f>
        <v>0</v>
      </c>
      <c r="X77" s="63">
        <f>IF(ลับ!X$3=0,0,IF(เวลาเรียน!AC25="ป",ลับ!X$3,0))</f>
        <v>0</v>
      </c>
      <c r="Y77" s="63">
        <f>IF(ลับ!Y$3=0,0,IF(เวลาเรียน!AD25="ป",ลับ!Y$3,0))</f>
        <v>0</v>
      </c>
      <c r="Z77" s="724">
        <f>IF(ลับ!Z$3=0,0,IF(เวลาเรียน!AE25="ป",ลับ!Z$3,0))</f>
        <v>0</v>
      </c>
      <c r="AA77" s="63">
        <f>IF(ลับ!B$3=0,0,IF(เวลาเรียน!AH25="ป",ลับ!B$3,0))</f>
        <v>0</v>
      </c>
      <c r="AB77" s="63">
        <f>IF(ลับ!C$3=0,0,IF(เวลาเรียน!AI25="ป",ลับ!C$3,0))</f>
        <v>0</v>
      </c>
      <c r="AC77" s="63">
        <f>IF(ลับ!D$3=0,0,IF(เวลาเรียน!AJ25="ป",ลับ!D$3,0))</f>
        <v>0</v>
      </c>
      <c r="AD77" s="63">
        <f>IF(ลับ!E$3=0,0,IF(เวลาเรียน!AK25="ป",ลับ!E$3,0))</f>
        <v>0</v>
      </c>
      <c r="AE77" s="63">
        <f>IF(ลับ!F$3=0,0,IF(เวลาเรียน!AL25="ป",ลับ!F$3,0))</f>
        <v>0</v>
      </c>
      <c r="AF77" s="63">
        <f>IF(ลับ!G$3=0,0,IF(เวลาเรียน!AM25="ป",ลับ!G$3,0))</f>
        <v>0</v>
      </c>
      <c r="AG77" s="63">
        <f>IF(ลับ!H$3=0,0,IF(เวลาเรียน!AN25="ป",ลับ!H$3,0))</f>
        <v>0</v>
      </c>
      <c r="AH77" s="63">
        <f>IF(ลับ!I$3=0,0,IF(เวลาเรียน!AO25="ป",ลับ!I$3,0))</f>
        <v>0</v>
      </c>
      <c r="AI77" s="63">
        <f>IF(ลับ!J$3=0,0,IF(เวลาเรียน!AP25="ป",ลับ!J$3,0))</f>
        <v>0</v>
      </c>
      <c r="AJ77" s="63">
        <f>IF(ลับ!K$3=0,0,IF(เวลาเรียน!AQ25="ป",ลับ!K$3,0))</f>
        <v>0</v>
      </c>
      <c r="AK77" s="63">
        <f>IF(ลับ!L$3=0,0,IF(เวลาเรียน!AR25="ป",ลับ!L$3,0))</f>
        <v>0</v>
      </c>
      <c r="AL77" s="63">
        <f>IF(ลับ!M$3=0,0,IF(เวลาเรียน!AS25="ป",ลับ!M$3,0))</f>
        <v>0</v>
      </c>
      <c r="AM77" s="63">
        <f>IF(ลับ!N$3=0,0,IF(เวลาเรียน!AT25="ป",ลับ!N$3,0))</f>
        <v>0</v>
      </c>
      <c r="AN77" s="63">
        <f>IF(ลับ!O$3=0,0,IF(เวลาเรียน!AU25="ป",ลับ!O$3,0))</f>
        <v>0</v>
      </c>
      <c r="AO77" s="63">
        <f>IF(ลับ!P$3=0,0,IF(เวลาเรียน!AV25="ป",ลับ!P$3,0))</f>
        <v>0</v>
      </c>
      <c r="AP77" s="63">
        <f>IF(ลับ!Q$3=0,0,IF(เวลาเรียน!AW25="ป",ลับ!Q$3,0))</f>
        <v>0</v>
      </c>
      <c r="AQ77" s="63">
        <f>IF(ลับ!R$3=0,0,IF(เวลาเรียน!AX25="ป",ลับ!R$3,0))</f>
        <v>0</v>
      </c>
      <c r="AR77" s="63">
        <f>IF(ลับ!S$3=0,0,IF(เวลาเรียน!AY25="ป",ลับ!S$3,0))</f>
        <v>0</v>
      </c>
      <c r="AS77" s="63">
        <f>IF(ลับ!T$3=0,0,IF(เวลาเรียน!AZ25="ป",ลับ!T$3,0))</f>
        <v>0</v>
      </c>
      <c r="AT77" s="63">
        <f>IF(ลับ!U$3=0,0,IF(เวลาเรียน!BA25="ป",ลับ!U$3,0))</f>
        <v>0</v>
      </c>
      <c r="AU77" s="63">
        <f>IF(ลับ!V$3=0,0,IF(เวลาเรียน!BB25="ป",ลับ!V$3,0))</f>
        <v>0</v>
      </c>
      <c r="AV77" s="63">
        <f>IF(ลับ!W$3=0,0,IF(เวลาเรียน!BC25="ป",ลับ!W$3,0))</f>
        <v>0</v>
      </c>
      <c r="AW77" s="63">
        <f>IF(ลับ!X$3=0,0,IF(เวลาเรียน!BD25="ป",ลับ!X$3,0))</f>
        <v>0</v>
      </c>
      <c r="AX77" s="63">
        <f>IF(ลับ!Y$3=0,0,IF(เวลาเรียน!BE25="ป",ลับ!Y$3,0))</f>
        <v>0</v>
      </c>
      <c r="AY77" s="63">
        <f>IF(ลับ!Z$3=0,0,IF(เวลาเรียน!BF25="ป",ลับ!Z$3,0))</f>
        <v>0</v>
      </c>
      <c r="AZ77" s="63">
        <f>IF(ลับ!AA$3=0,0,IF(เวลาเรียน!BG25="ป",ลับ!AA$3,0))</f>
        <v>0</v>
      </c>
      <c r="BA77" s="63">
        <f>IF(ลับ!AB$3=0,0,IF(เวลาเรียน!BH25="ป",ลับ!AB$3,0))</f>
        <v>0</v>
      </c>
      <c r="BB77" s="63">
        <f>IF(ลับ!AC$3=0,0,IF(เวลาเรียน!BI25="ป",ลับ!AC$3,0))</f>
        <v>0</v>
      </c>
      <c r="BC77" s="63">
        <f>IF(ลับ!AD$3=0,0,IF(เวลาเรียน!BJ25="ป",ลับ!AD$3,0))</f>
        <v>0</v>
      </c>
      <c r="BD77" s="63">
        <f>IF(ลับ!AE$3=0,0,IF(เวลาเรียน!BK25="ป",ลับ!AE$3,0))</f>
        <v>0</v>
      </c>
      <c r="BE77" s="63">
        <f>IF(ลับ!AF$3=0,0,IF(เวลาเรียน!BL25="ป",ลับ!AF$3,0))</f>
        <v>0</v>
      </c>
      <c r="BF77" s="63">
        <f>IF(ลับ!AG$3=0,0,IF(เวลาเรียน!BM25="ป",ลับ!AG$3,0))</f>
        <v>0</v>
      </c>
      <c r="BG77" s="63">
        <f>IF(ลับ!AH$3=0,0,IF(เวลาเรียน!BN25="ป",ลับ!AH$3,0))</f>
        <v>0</v>
      </c>
      <c r="BH77" s="63">
        <f>IF(ลับ!AI$3=0,0,IF(เวลาเรียน!BO25="ป",ลับ!AI$3,0))</f>
        <v>0</v>
      </c>
      <c r="BI77" s="63">
        <f>IF(ลับ!AJ$3=0,0,IF(เวลาเรียน!BP25="ป",ลับ!AJ$3,0))</f>
        <v>0</v>
      </c>
      <c r="BJ77" s="63">
        <f>IF(ลับ!AK$3=0,0,IF(เวลาเรียน!BQ25="ป",ลับ!AK$3,0))</f>
        <v>0</v>
      </c>
      <c r="BK77" s="63">
        <f>IF(ลับ!AL$3=0,0,IF(เวลาเรียน!BR25="ป",ลับ!AL$3,0))</f>
        <v>0</v>
      </c>
      <c r="BL77" s="63">
        <f>IF(ลับ!AM$3=0,0,IF(เวลาเรียน!BS25="ป",ลับ!AM$3,0))</f>
        <v>0</v>
      </c>
      <c r="BM77" s="63">
        <f>IF(ลับ!AN$3=0,0,IF(เวลาเรียน!BT25="ป",ลับ!AN$3,0))</f>
        <v>0</v>
      </c>
      <c r="BN77" s="63">
        <f>IF(ลับ!AO$3=0,0,IF(เวลาเรียน!BU25="ป",ลับ!AO$3,0))</f>
        <v>0</v>
      </c>
      <c r="BO77" s="63">
        <f>IF(ลับ!AP$3=0,0,IF(เวลาเรียน!BV25="ป",ลับ!AP$3,0))</f>
        <v>0</v>
      </c>
      <c r="BP77" s="63">
        <f>IF(ลับ!AQ$3=0,0,IF(เวลาเรียน!BW25="ป",ลับ!AQ$3,0))</f>
        <v>0</v>
      </c>
      <c r="BQ77" s="63">
        <f>IF(ลับ!AR$3=0,0,IF(เวลาเรียน!BX25="ป",ลับ!AR$3,0))</f>
        <v>0</v>
      </c>
      <c r="BR77" s="63">
        <f>IF(ลับ!AS$3=0,0,IF(เวลาเรียน!BY25="ป",ลับ!AS$3,0))</f>
        <v>0</v>
      </c>
      <c r="BS77" s="724">
        <f>IF(ลับ!AT$3=0,0,IF(เวลาเรียน!BZ25="ป",ลับ!AT$3,0))</f>
        <v>0</v>
      </c>
      <c r="BT77" s="63">
        <f>IF(ลับ!BT$3=0,0,IF(เวลาเรียน!CB25="ป",ลับ!BT$3,0))</f>
        <v>0</v>
      </c>
      <c r="BU77" s="63">
        <f>IF(ลับ!BU$3=0,0,IF(เวลาเรียน!CC25="ป",ลับ!BU$3,0))</f>
        <v>0</v>
      </c>
      <c r="BV77" s="63">
        <f>IF(ลับ!BV$3=0,0,IF(เวลาเรียน!CD25="ป",ลับ!BV$3,0))</f>
        <v>0</v>
      </c>
      <c r="BW77" s="63">
        <f>IF(ลับ!BW$3=0,0,IF(เวลาเรียน!CE25="ป",ลับ!BW$3,0))</f>
        <v>0</v>
      </c>
      <c r="BX77" s="63">
        <f>IF(ลับ!BX$3=0,0,IF(เวลาเรียน!CF25="ป",ลับ!BX$3,0))</f>
        <v>0</v>
      </c>
      <c r="BY77" s="63">
        <f>IF(ลับ!BY$3=0,0,IF(เวลาเรียน!CG25="ป",ลับ!BY$3,0))</f>
        <v>0</v>
      </c>
      <c r="BZ77" s="63">
        <f>IF(ลับ!BZ$3=0,0,IF(เวลาเรียน!CH25="ป",ลับ!BZ$3,0))</f>
        <v>0</v>
      </c>
      <c r="CA77" s="63">
        <f>IF(ลับ!CA$3=0,0,IF(เวลาเรียน!CI25="ป",ลับ!CA$3,0))</f>
        <v>0</v>
      </c>
      <c r="CB77" s="63">
        <f>IF(ลับ!CB$3=0,0,IF(เวลาเรียน!CJ25="ป",ลับ!CB$3,0))</f>
        <v>0</v>
      </c>
      <c r="CC77" s="63">
        <f>IF(ลับ!CC$3=0,0,IF(เวลาเรียน!CK25="ป",ลับ!CC$3,0))</f>
        <v>0</v>
      </c>
      <c r="CD77" s="63">
        <f>IF(ลับ!CD$3=0,0,IF(เวลาเรียน!CL25="ป",ลับ!CD$3,0))</f>
        <v>0</v>
      </c>
      <c r="CE77" s="63">
        <f>IF(ลับ!CE$3=0,0,IF(เวลาเรียน!CM25="ป",ลับ!CE$3,0))</f>
        <v>0</v>
      </c>
      <c r="CF77" s="63">
        <f>IF(ลับ!CF$3=0,0,IF(เวลาเรียน!CN25="ป",ลับ!CF$3,0))</f>
        <v>0</v>
      </c>
      <c r="CG77" s="63">
        <f>IF(ลับ!CG$3=0,0,IF(เวลาเรียน!CO25="ป",ลับ!CG$3,0))</f>
        <v>0</v>
      </c>
      <c r="CH77" s="63">
        <f>IF(ลับ!CH$3=0,0,IF(เวลาเรียน!CP25="ป",ลับ!CH$3,0))</f>
        <v>0</v>
      </c>
      <c r="CI77" s="63">
        <f>IF(ลับ!CI$3=0,0,IF(เวลาเรียน!CQ25="ป",ลับ!CI$3,0))</f>
        <v>0</v>
      </c>
      <c r="CJ77" s="63">
        <f>IF(ลับ!CJ$3=0,0,IF(เวลาเรียน!CR25="ป",ลับ!CJ$3,0))</f>
        <v>0</v>
      </c>
      <c r="CK77" s="63">
        <f>IF(ลับ!CK$3=0,0,IF(เวลาเรียน!CS25="ป",ลับ!CK$3,0))</f>
        <v>0</v>
      </c>
      <c r="CL77" s="63">
        <f>IF(ลับ!CL$3=0,0,IF(เวลาเรียน!CT25="ป",ลับ!CL$3,0))</f>
        <v>0</v>
      </c>
      <c r="CM77" s="63">
        <f>IF(ลับ!CM$3=0,0,IF(เวลาเรียน!CU25="ป",ลับ!CM$3,0))</f>
        <v>0</v>
      </c>
      <c r="CN77" s="63">
        <f>IF(ลับ!CN$3=0,0,IF(เวลาเรียน!CV25="ป",ลับ!CN$3,0))</f>
        <v>0</v>
      </c>
      <c r="CO77" s="63">
        <f>IF(ลับ!CO$3=0,0,IF(เวลาเรียน!CW25="ป",ลับ!CO$3,0))</f>
        <v>0</v>
      </c>
      <c r="CP77" s="63">
        <f>IF(ลับ!CP$3=0,0,IF(เวลาเรียน!CX25="ป",ลับ!CP$3,0))</f>
        <v>0</v>
      </c>
      <c r="CQ77" s="63">
        <f>IF(ลับ!CQ$3=0,0,IF(เวลาเรียน!CY25="ป",ลับ!CQ$3,0))</f>
        <v>0</v>
      </c>
      <c r="CR77" s="63">
        <f>IF(ลับ!CR$3=0,0,IF(เวลาเรียน!CZ25="ป",ลับ!CR$3,0))</f>
        <v>0</v>
      </c>
      <c r="CS77" s="63">
        <f>IF(ลับ!CS$3=0,0,IF(เวลาเรียน!DA25="ป",ลับ!CS$3,0))</f>
        <v>0</v>
      </c>
      <c r="CT77" s="63">
        <f>IF(ลับ!CT$3=0,0,IF(เวลาเรียน!DB25="ป",ลับ!CT$3,0))</f>
        <v>0</v>
      </c>
      <c r="CU77" s="63">
        <f>IF(ลับ!CU$3=0,0,IF(เวลาเรียน!DC25="ป",ลับ!CU$3,0))</f>
        <v>0</v>
      </c>
      <c r="CV77" s="63">
        <f>IF(ลับ!CV$3=0,0,IF(เวลาเรียน!DD25="ป",ลับ!CV$3,0))</f>
        <v>0</v>
      </c>
      <c r="CW77" s="63">
        <f>IF(ลับ!CW$3=0,0,IF(เวลาเรียน!DE25="ป",ลับ!CW$3,0))</f>
        <v>0</v>
      </c>
      <c r="CX77" s="84">
        <f t="shared" si="23"/>
        <v>0</v>
      </c>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row>
    <row r="78" spans="1:222" ht="21">
      <c r="A78" s="28">
        <v>21</v>
      </c>
      <c r="B78" s="63">
        <f>IF(ลับ!B$3=0,0,IF(เวลาเรียน!G26="ป",ลับ!B$3,0))</f>
        <v>0</v>
      </c>
      <c r="C78" s="63">
        <f>IF(ลับ!C$3=0,0,IF(เวลาเรียน!H26="ป",ลับ!C$3,0))</f>
        <v>0</v>
      </c>
      <c r="D78" s="63">
        <f>IF(ลับ!D$3=0,0,IF(เวลาเรียน!I26="ป",ลับ!D$3,0))</f>
        <v>0</v>
      </c>
      <c r="E78" s="63">
        <f>IF(ลับ!E$3=0,0,IF(เวลาเรียน!J26="ป",ลับ!E$3,0))</f>
        <v>0</v>
      </c>
      <c r="F78" s="63">
        <f>IF(ลับ!F$3=0,0,IF(เวลาเรียน!K26="ป",ลับ!F$3,0))</f>
        <v>0</v>
      </c>
      <c r="G78" s="63">
        <f>IF(ลับ!G$3=0,0,IF(เวลาเรียน!L26="ป",ลับ!G$3,0))</f>
        <v>0</v>
      </c>
      <c r="H78" s="63">
        <f>IF(ลับ!H$3=0,0,IF(เวลาเรียน!M26="ป",ลับ!H$3,0))</f>
        <v>0</v>
      </c>
      <c r="I78" s="63">
        <f>IF(ลับ!I$3=0,0,IF(เวลาเรียน!N26="ป",ลับ!I$3,0))</f>
        <v>0</v>
      </c>
      <c r="J78" s="63">
        <f>IF(ลับ!J$3=0,0,IF(เวลาเรียน!O26="ป",ลับ!J$3,0))</f>
        <v>0</v>
      </c>
      <c r="K78" s="63">
        <f>IF(ลับ!K$3=0,0,IF(เวลาเรียน!P26="ป",ลับ!K$3,0))</f>
        <v>0</v>
      </c>
      <c r="L78" s="63">
        <f>IF(ลับ!L$3=0,0,IF(เวลาเรียน!Q26="ป",ลับ!L$3,0))</f>
        <v>0</v>
      </c>
      <c r="M78" s="63">
        <f>IF(ลับ!M$3=0,0,IF(เวลาเรียน!R26="ป",ลับ!M$3,0))</f>
        <v>0</v>
      </c>
      <c r="N78" s="63">
        <f>IF(ลับ!N$3=0,0,IF(เวลาเรียน!S26="ป",ลับ!N$3,0))</f>
        <v>0</v>
      </c>
      <c r="O78" s="63">
        <f>IF(ลับ!O$3=0,0,IF(เวลาเรียน!T26="ป",ลับ!O$3,0))</f>
        <v>0</v>
      </c>
      <c r="P78" s="63">
        <f>IF(ลับ!P$3=0,0,IF(เวลาเรียน!U26="ป",ลับ!P$3,0))</f>
        <v>0</v>
      </c>
      <c r="Q78" s="63">
        <f>IF(ลับ!Q$3=0,0,IF(เวลาเรียน!V26="ป",ลับ!Q$3,0))</f>
        <v>0</v>
      </c>
      <c r="R78" s="63">
        <f>IF(ลับ!R$3=0,0,IF(เวลาเรียน!W26="ป",ลับ!R$3,0))</f>
        <v>0</v>
      </c>
      <c r="S78" s="63">
        <f>IF(ลับ!S$3=0,0,IF(เวลาเรียน!X26="ป",ลับ!S$3,0))</f>
        <v>0</v>
      </c>
      <c r="T78" s="63">
        <f>IF(ลับ!T$3=0,0,IF(เวลาเรียน!Y26="ป",ลับ!T$3,0))</f>
        <v>0</v>
      </c>
      <c r="U78" s="63">
        <f>IF(ลับ!U$3=0,0,IF(เวลาเรียน!Z26="ป",ลับ!U$3,0))</f>
        <v>0</v>
      </c>
      <c r="V78" s="63">
        <f>IF(ลับ!V$3=0,0,IF(เวลาเรียน!AA26="ป",ลับ!V$3,0))</f>
        <v>0</v>
      </c>
      <c r="W78" s="63">
        <f>IF(ลับ!W$3=0,0,IF(เวลาเรียน!AB26="ป",ลับ!W$3,0))</f>
        <v>0</v>
      </c>
      <c r="X78" s="63">
        <f>IF(ลับ!X$3=0,0,IF(เวลาเรียน!AC26="ป",ลับ!X$3,0))</f>
        <v>0</v>
      </c>
      <c r="Y78" s="63">
        <f>IF(ลับ!Y$3=0,0,IF(เวลาเรียน!AD26="ป",ลับ!Y$3,0))</f>
        <v>0</v>
      </c>
      <c r="Z78" s="724">
        <f>IF(ลับ!Z$3=0,0,IF(เวลาเรียน!AE26="ป",ลับ!Z$3,0))</f>
        <v>0</v>
      </c>
      <c r="AA78" s="63">
        <f>IF(ลับ!B$3=0,0,IF(เวลาเรียน!AH26="ป",ลับ!B$3,0))</f>
        <v>0</v>
      </c>
      <c r="AB78" s="63">
        <f>IF(ลับ!C$3=0,0,IF(เวลาเรียน!AI26="ป",ลับ!C$3,0))</f>
        <v>0</v>
      </c>
      <c r="AC78" s="63">
        <f>IF(ลับ!D$3=0,0,IF(เวลาเรียน!AJ26="ป",ลับ!D$3,0))</f>
        <v>0</v>
      </c>
      <c r="AD78" s="63">
        <f>IF(ลับ!E$3=0,0,IF(เวลาเรียน!AK26="ป",ลับ!E$3,0))</f>
        <v>0</v>
      </c>
      <c r="AE78" s="63">
        <f>IF(ลับ!F$3=0,0,IF(เวลาเรียน!AL26="ป",ลับ!F$3,0))</f>
        <v>0</v>
      </c>
      <c r="AF78" s="63">
        <f>IF(ลับ!G$3=0,0,IF(เวลาเรียน!AM26="ป",ลับ!G$3,0))</f>
        <v>0</v>
      </c>
      <c r="AG78" s="63">
        <f>IF(ลับ!H$3=0,0,IF(เวลาเรียน!AN26="ป",ลับ!H$3,0))</f>
        <v>0</v>
      </c>
      <c r="AH78" s="63">
        <f>IF(ลับ!I$3=0,0,IF(เวลาเรียน!AO26="ป",ลับ!I$3,0))</f>
        <v>0</v>
      </c>
      <c r="AI78" s="63">
        <f>IF(ลับ!J$3=0,0,IF(เวลาเรียน!AP26="ป",ลับ!J$3,0))</f>
        <v>0</v>
      </c>
      <c r="AJ78" s="63">
        <f>IF(ลับ!K$3=0,0,IF(เวลาเรียน!AQ26="ป",ลับ!K$3,0))</f>
        <v>0</v>
      </c>
      <c r="AK78" s="63">
        <f>IF(ลับ!L$3=0,0,IF(เวลาเรียน!AR26="ป",ลับ!L$3,0))</f>
        <v>0</v>
      </c>
      <c r="AL78" s="63">
        <f>IF(ลับ!M$3=0,0,IF(เวลาเรียน!AS26="ป",ลับ!M$3,0))</f>
        <v>0</v>
      </c>
      <c r="AM78" s="63">
        <f>IF(ลับ!N$3=0,0,IF(เวลาเรียน!AT26="ป",ลับ!N$3,0))</f>
        <v>0</v>
      </c>
      <c r="AN78" s="63">
        <f>IF(ลับ!O$3=0,0,IF(เวลาเรียน!AU26="ป",ลับ!O$3,0))</f>
        <v>0</v>
      </c>
      <c r="AO78" s="63">
        <f>IF(ลับ!P$3=0,0,IF(เวลาเรียน!AV26="ป",ลับ!P$3,0))</f>
        <v>0</v>
      </c>
      <c r="AP78" s="63">
        <f>IF(ลับ!Q$3=0,0,IF(เวลาเรียน!AW26="ป",ลับ!Q$3,0))</f>
        <v>0</v>
      </c>
      <c r="AQ78" s="63">
        <f>IF(ลับ!R$3=0,0,IF(เวลาเรียน!AX26="ป",ลับ!R$3,0))</f>
        <v>0</v>
      </c>
      <c r="AR78" s="63">
        <f>IF(ลับ!S$3=0,0,IF(เวลาเรียน!AY26="ป",ลับ!S$3,0))</f>
        <v>0</v>
      </c>
      <c r="AS78" s="63">
        <f>IF(ลับ!T$3=0,0,IF(เวลาเรียน!AZ26="ป",ลับ!T$3,0))</f>
        <v>0</v>
      </c>
      <c r="AT78" s="63">
        <f>IF(ลับ!U$3=0,0,IF(เวลาเรียน!BA26="ป",ลับ!U$3,0))</f>
        <v>0</v>
      </c>
      <c r="AU78" s="63">
        <f>IF(ลับ!V$3=0,0,IF(เวลาเรียน!BB26="ป",ลับ!V$3,0))</f>
        <v>0</v>
      </c>
      <c r="AV78" s="63">
        <f>IF(ลับ!W$3=0,0,IF(เวลาเรียน!BC26="ป",ลับ!W$3,0))</f>
        <v>0</v>
      </c>
      <c r="AW78" s="63">
        <f>IF(ลับ!X$3=0,0,IF(เวลาเรียน!BD26="ป",ลับ!X$3,0))</f>
        <v>0</v>
      </c>
      <c r="AX78" s="63">
        <f>IF(ลับ!Y$3=0,0,IF(เวลาเรียน!BE26="ป",ลับ!Y$3,0))</f>
        <v>0</v>
      </c>
      <c r="AY78" s="63">
        <f>IF(ลับ!Z$3=0,0,IF(เวลาเรียน!BF26="ป",ลับ!Z$3,0))</f>
        <v>0</v>
      </c>
      <c r="AZ78" s="63">
        <f>IF(ลับ!AA$3=0,0,IF(เวลาเรียน!BG26="ป",ลับ!AA$3,0))</f>
        <v>0</v>
      </c>
      <c r="BA78" s="63">
        <f>IF(ลับ!AB$3=0,0,IF(เวลาเรียน!BH26="ป",ลับ!AB$3,0))</f>
        <v>0</v>
      </c>
      <c r="BB78" s="63">
        <f>IF(ลับ!AC$3=0,0,IF(เวลาเรียน!BI26="ป",ลับ!AC$3,0))</f>
        <v>0</v>
      </c>
      <c r="BC78" s="63">
        <f>IF(ลับ!AD$3=0,0,IF(เวลาเรียน!BJ26="ป",ลับ!AD$3,0))</f>
        <v>0</v>
      </c>
      <c r="BD78" s="63">
        <f>IF(ลับ!AE$3=0,0,IF(เวลาเรียน!BK26="ป",ลับ!AE$3,0))</f>
        <v>0</v>
      </c>
      <c r="BE78" s="63">
        <f>IF(ลับ!AF$3=0,0,IF(เวลาเรียน!BL26="ป",ลับ!AF$3,0))</f>
        <v>0</v>
      </c>
      <c r="BF78" s="63">
        <f>IF(ลับ!AG$3=0,0,IF(เวลาเรียน!BM26="ป",ลับ!AG$3,0))</f>
        <v>0</v>
      </c>
      <c r="BG78" s="63">
        <f>IF(ลับ!AH$3=0,0,IF(เวลาเรียน!BN26="ป",ลับ!AH$3,0))</f>
        <v>0</v>
      </c>
      <c r="BH78" s="63">
        <f>IF(ลับ!AI$3=0,0,IF(เวลาเรียน!BO26="ป",ลับ!AI$3,0))</f>
        <v>0</v>
      </c>
      <c r="BI78" s="63">
        <f>IF(ลับ!AJ$3=0,0,IF(เวลาเรียน!BP26="ป",ลับ!AJ$3,0))</f>
        <v>0</v>
      </c>
      <c r="BJ78" s="63">
        <f>IF(ลับ!AK$3=0,0,IF(เวลาเรียน!BQ26="ป",ลับ!AK$3,0))</f>
        <v>0</v>
      </c>
      <c r="BK78" s="63">
        <f>IF(ลับ!AL$3=0,0,IF(เวลาเรียน!BR26="ป",ลับ!AL$3,0))</f>
        <v>0</v>
      </c>
      <c r="BL78" s="63">
        <f>IF(ลับ!AM$3=0,0,IF(เวลาเรียน!BS26="ป",ลับ!AM$3,0))</f>
        <v>0</v>
      </c>
      <c r="BM78" s="63">
        <f>IF(ลับ!AN$3=0,0,IF(เวลาเรียน!BT26="ป",ลับ!AN$3,0))</f>
        <v>0</v>
      </c>
      <c r="BN78" s="63">
        <f>IF(ลับ!AO$3=0,0,IF(เวลาเรียน!BU26="ป",ลับ!AO$3,0))</f>
        <v>0</v>
      </c>
      <c r="BO78" s="63">
        <f>IF(ลับ!AP$3=0,0,IF(เวลาเรียน!BV26="ป",ลับ!AP$3,0))</f>
        <v>0</v>
      </c>
      <c r="BP78" s="63">
        <f>IF(ลับ!AQ$3=0,0,IF(เวลาเรียน!BW26="ป",ลับ!AQ$3,0))</f>
        <v>0</v>
      </c>
      <c r="BQ78" s="63">
        <f>IF(ลับ!AR$3=0,0,IF(เวลาเรียน!BX26="ป",ลับ!AR$3,0))</f>
        <v>0</v>
      </c>
      <c r="BR78" s="63">
        <f>IF(ลับ!AS$3=0,0,IF(เวลาเรียน!BY26="ป",ลับ!AS$3,0))</f>
        <v>0</v>
      </c>
      <c r="BS78" s="724">
        <f>IF(ลับ!AT$3=0,0,IF(เวลาเรียน!BZ26="ป",ลับ!AT$3,0))</f>
        <v>0</v>
      </c>
      <c r="BT78" s="63">
        <f>IF(ลับ!BT$3=0,0,IF(เวลาเรียน!CB26="ป",ลับ!BT$3,0))</f>
        <v>0</v>
      </c>
      <c r="BU78" s="63">
        <f>IF(ลับ!BU$3=0,0,IF(เวลาเรียน!CC26="ป",ลับ!BU$3,0))</f>
        <v>0</v>
      </c>
      <c r="BV78" s="63">
        <f>IF(ลับ!BV$3=0,0,IF(เวลาเรียน!CD26="ป",ลับ!BV$3,0))</f>
        <v>0</v>
      </c>
      <c r="BW78" s="63">
        <f>IF(ลับ!BW$3=0,0,IF(เวลาเรียน!CE26="ป",ลับ!BW$3,0))</f>
        <v>0</v>
      </c>
      <c r="BX78" s="63">
        <f>IF(ลับ!BX$3=0,0,IF(เวลาเรียน!CF26="ป",ลับ!BX$3,0))</f>
        <v>0</v>
      </c>
      <c r="BY78" s="63">
        <f>IF(ลับ!BY$3=0,0,IF(เวลาเรียน!CG26="ป",ลับ!BY$3,0))</f>
        <v>0</v>
      </c>
      <c r="BZ78" s="63">
        <f>IF(ลับ!BZ$3=0,0,IF(เวลาเรียน!CH26="ป",ลับ!BZ$3,0))</f>
        <v>0</v>
      </c>
      <c r="CA78" s="63">
        <f>IF(ลับ!CA$3=0,0,IF(เวลาเรียน!CI26="ป",ลับ!CA$3,0))</f>
        <v>0</v>
      </c>
      <c r="CB78" s="63">
        <f>IF(ลับ!CB$3=0,0,IF(เวลาเรียน!CJ26="ป",ลับ!CB$3,0))</f>
        <v>0</v>
      </c>
      <c r="CC78" s="63">
        <f>IF(ลับ!CC$3=0,0,IF(เวลาเรียน!CK26="ป",ลับ!CC$3,0))</f>
        <v>0</v>
      </c>
      <c r="CD78" s="63">
        <f>IF(ลับ!CD$3=0,0,IF(เวลาเรียน!CL26="ป",ลับ!CD$3,0))</f>
        <v>0</v>
      </c>
      <c r="CE78" s="63">
        <f>IF(ลับ!CE$3=0,0,IF(เวลาเรียน!CM26="ป",ลับ!CE$3,0))</f>
        <v>0</v>
      </c>
      <c r="CF78" s="63">
        <f>IF(ลับ!CF$3=0,0,IF(เวลาเรียน!CN26="ป",ลับ!CF$3,0))</f>
        <v>0</v>
      </c>
      <c r="CG78" s="63">
        <f>IF(ลับ!CG$3=0,0,IF(เวลาเรียน!CO26="ป",ลับ!CG$3,0))</f>
        <v>0</v>
      </c>
      <c r="CH78" s="63">
        <f>IF(ลับ!CH$3=0,0,IF(เวลาเรียน!CP26="ป",ลับ!CH$3,0))</f>
        <v>0</v>
      </c>
      <c r="CI78" s="63">
        <f>IF(ลับ!CI$3=0,0,IF(เวลาเรียน!CQ26="ป",ลับ!CI$3,0))</f>
        <v>0</v>
      </c>
      <c r="CJ78" s="63">
        <f>IF(ลับ!CJ$3=0,0,IF(เวลาเรียน!CR26="ป",ลับ!CJ$3,0))</f>
        <v>0</v>
      </c>
      <c r="CK78" s="63">
        <f>IF(ลับ!CK$3=0,0,IF(เวลาเรียน!CS26="ป",ลับ!CK$3,0))</f>
        <v>0</v>
      </c>
      <c r="CL78" s="63">
        <f>IF(ลับ!CL$3=0,0,IF(เวลาเรียน!CT26="ป",ลับ!CL$3,0))</f>
        <v>0</v>
      </c>
      <c r="CM78" s="63">
        <f>IF(ลับ!CM$3=0,0,IF(เวลาเรียน!CU26="ป",ลับ!CM$3,0))</f>
        <v>0</v>
      </c>
      <c r="CN78" s="63">
        <f>IF(ลับ!CN$3=0,0,IF(เวลาเรียน!CV26="ป",ลับ!CN$3,0))</f>
        <v>0</v>
      </c>
      <c r="CO78" s="63">
        <f>IF(ลับ!CO$3=0,0,IF(เวลาเรียน!CW26="ป",ลับ!CO$3,0))</f>
        <v>0</v>
      </c>
      <c r="CP78" s="63">
        <f>IF(ลับ!CP$3=0,0,IF(เวลาเรียน!CX26="ป",ลับ!CP$3,0))</f>
        <v>0</v>
      </c>
      <c r="CQ78" s="63">
        <f>IF(ลับ!CQ$3=0,0,IF(เวลาเรียน!CY26="ป",ลับ!CQ$3,0))</f>
        <v>0</v>
      </c>
      <c r="CR78" s="63">
        <f>IF(ลับ!CR$3=0,0,IF(เวลาเรียน!CZ26="ป",ลับ!CR$3,0))</f>
        <v>0</v>
      </c>
      <c r="CS78" s="63">
        <f>IF(ลับ!CS$3=0,0,IF(เวลาเรียน!DA26="ป",ลับ!CS$3,0))</f>
        <v>0</v>
      </c>
      <c r="CT78" s="63">
        <f>IF(ลับ!CT$3=0,0,IF(เวลาเรียน!DB26="ป",ลับ!CT$3,0))</f>
        <v>0</v>
      </c>
      <c r="CU78" s="63">
        <f>IF(ลับ!CU$3=0,0,IF(เวลาเรียน!DC26="ป",ลับ!CU$3,0))</f>
        <v>0</v>
      </c>
      <c r="CV78" s="63">
        <f>IF(ลับ!CV$3=0,0,IF(เวลาเรียน!DD26="ป",ลับ!CV$3,0))</f>
        <v>0</v>
      </c>
      <c r="CW78" s="63">
        <f>IF(ลับ!CW$3=0,0,IF(เวลาเรียน!DE26="ป",ลับ!CW$3,0))</f>
        <v>0</v>
      </c>
      <c r="CX78" s="84">
        <f t="shared" si="23"/>
        <v>0</v>
      </c>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row>
    <row r="79" spans="1:222" ht="21">
      <c r="A79" s="28">
        <v>22</v>
      </c>
      <c r="B79" s="63">
        <f>IF(ลับ!B$3=0,0,IF(เวลาเรียน!G27="ป",ลับ!B$3,0))</f>
        <v>0</v>
      </c>
      <c r="C79" s="63">
        <f>IF(ลับ!C$3=0,0,IF(เวลาเรียน!H27="ป",ลับ!C$3,0))</f>
        <v>0</v>
      </c>
      <c r="D79" s="63">
        <f>IF(ลับ!D$3=0,0,IF(เวลาเรียน!I27="ป",ลับ!D$3,0))</f>
        <v>0</v>
      </c>
      <c r="E79" s="63">
        <f>IF(ลับ!E$3=0,0,IF(เวลาเรียน!J27="ป",ลับ!E$3,0))</f>
        <v>0</v>
      </c>
      <c r="F79" s="63">
        <f>IF(ลับ!F$3=0,0,IF(เวลาเรียน!K27="ป",ลับ!F$3,0))</f>
        <v>0</v>
      </c>
      <c r="G79" s="63">
        <f>IF(ลับ!G$3=0,0,IF(เวลาเรียน!L27="ป",ลับ!G$3,0))</f>
        <v>0</v>
      </c>
      <c r="H79" s="63">
        <f>IF(ลับ!H$3=0,0,IF(เวลาเรียน!M27="ป",ลับ!H$3,0))</f>
        <v>0</v>
      </c>
      <c r="I79" s="63">
        <f>IF(ลับ!I$3=0,0,IF(เวลาเรียน!N27="ป",ลับ!I$3,0))</f>
        <v>0</v>
      </c>
      <c r="J79" s="63">
        <f>IF(ลับ!J$3=0,0,IF(เวลาเรียน!O27="ป",ลับ!J$3,0))</f>
        <v>0</v>
      </c>
      <c r="K79" s="63">
        <f>IF(ลับ!K$3=0,0,IF(เวลาเรียน!P27="ป",ลับ!K$3,0))</f>
        <v>0</v>
      </c>
      <c r="L79" s="63">
        <f>IF(ลับ!L$3=0,0,IF(เวลาเรียน!Q27="ป",ลับ!L$3,0))</f>
        <v>0</v>
      </c>
      <c r="M79" s="63">
        <f>IF(ลับ!M$3=0,0,IF(เวลาเรียน!R27="ป",ลับ!M$3,0))</f>
        <v>0</v>
      </c>
      <c r="N79" s="63">
        <f>IF(ลับ!N$3=0,0,IF(เวลาเรียน!S27="ป",ลับ!N$3,0))</f>
        <v>0</v>
      </c>
      <c r="O79" s="63">
        <f>IF(ลับ!O$3=0,0,IF(เวลาเรียน!T27="ป",ลับ!O$3,0))</f>
        <v>0</v>
      </c>
      <c r="P79" s="63">
        <f>IF(ลับ!P$3=0,0,IF(เวลาเรียน!U27="ป",ลับ!P$3,0))</f>
        <v>0</v>
      </c>
      <c r="Q79" s="63">
        <f>IF(ลับ!Q$3=0,0,IF(เวลาเรียน!V27="ป",ลับ!Q$3,0))</f>
        <v>0</v>
      </c>
      <c r="R79" s="63">
        <f>IF(ลับ!R$3=0,0,IF(เวลาเรียน!W27="ป",ลับ!R$3,0))</f>
        <v>0</v>
      </c>
      <c r="S79" s="63">
        <f>IF(ลับ!S$3=0,0,IF(เวลาเรียน!X27="ป",ลับ!S$3,0))</f>
        <v>0</v>
      </c>
      <c r="T79" s="63">
        <f>IF(ลับ!T$3=0,0,IF(เวลาเรียน!Y27="ป",ลับ!T$3,0))</f>
        <v>0</v>
      </c>
      <c r="U79" s="63">
        <f>IF(ลับ!U$3=0,0,IF(เวลาเรียน!Z27="ป",ลับ!U$3,0))</f>
        <v>0</v>
      </c>
      <c r="V79" s="63">
        <f>IF(ลับ!V$3=0,0,IF(เวลาเรียน!AA27="ป",ลับ!V$3,0))</f>
        <v>0</v>
      </c>
      <c r="W79" s="63">
        <f>IF(ลับ!W$3=0,0,IF(เวลาเรียน!AB27="ป",ลับ!W$3,0))</f>
        <v>0</v>
      </c>
      <c r="X79" s="63">
        <f>IF(ลับ!X$3=0,0,IF(เวลาเรียน!AC27="ป",ลับ!X$3,0))</f>
        <v>0</v>
      </c>
      <c r="Y79" s="63">
        <f>IF(ลับ!Y$3=0,0,IF(เวลาเรียน!AD27="ป",ลับ!Y$3,0))</f>
        <v>0</v>
      </c>
      <c r="Z79" s="724">
        <f>IF(ลับ!Z$3=0,0,IF(เวลาเรียน!AE27="ป",ลับ!Z$3,0))</f>
        <v>0</v>
      </c>
      <c r="AA79" s="63">
        <f>IF(ลับ!B$3=0,0,IF(เวลาเรียน!AH27="ป",ลับ!B$3,0))</f>
        <v>0</v>
      </c>
      <c r="AB79" s="63">
        <f>IF(ลับ!C$3=0,0,IF(เวลาเรียน!AI27="ป",ลับ!C$3,0))</f>
        <v>0</v>
      </c>
      <c r="AC79" s="63">
        <f>IF(ลับ!D$3=0,0,IF(เวลาเรียน!AJ27="ป",ลับ!D$3,0))</f>
        <v>0</v>
      </c>
      <c r="AD79" s="63">
        <f>IF(ลับ!E$3=0,0,IF(เวลาเรียน!AK27="ป",ลับ!E$3,0))</f>
        <v>0</v>
      </c>
      <c r="AE79" s="63">
        <f>IF(ลับ!F$3=0,0,IF(เวลาเรียน!AL27="ป",ลับ!F$3,0))</f>
        <v>0</v>
      </c>
      <c r="AF79" s="63">
        <f>IF(ลับ!G$3=0,0,IF(เวลาเรียน!AM27="ป",ลับ!G$3,0))</f>
        <v>0</v>
      </c>
      <c r="AG79" s="63">
        <f>IF(ลับ!H$3=0,0,IF(เวลาเรียน!AN27="ป",ลับ!H$3,0))</f>
        <v>0</v>
      </c>
      <c r="AH79" s="63">
        <f>IF(ลับ!I$3=0,0,IF(เวลาเรียน!AO27="ป",ลับ!I$3,0))</f>
        <v>0</v>
      </c>
      <c r="AI79" s="63">
        <f>IF(ลับ!J$3=0,0,IF(เวลาเรียน!AP27="ป",ลับ!J$3,0))</f>
        <v>0</v>
      </c>
      <c r="AJ79" s="63">
        <f>IF(ลับ!K$3=0,0,IF(เวลาเรียน!AQ27="ป",ลับ!K$3,0))</f>
        <v>0</v>
      </c>
      <c r="AK79" s="63">
        <f>IF(ลับ!L$3=0,0,IF(เวลาเรียน!AR27="ป",ลับ!L$3,0))</f>
        <v>0</v>
      </c>
      <c r="AL79" s="63">
        <f>IF(ลับ!M$3=0,0,IF(เวลาเรียน!AS27="ป",ลับ!M$3,0))</f>
        <v>0</v>
      </c>
      <c r="AM79" s="63">
        <f>IF(ลับ!N$3=0,0,IF(เวลาเรียน!AT27="ป",ลับ!N$3,0))</f>
        <v>0</v>
      </c>
      <c r="AN79" s="63">
        <f>IF(ลับ!O$3=0,0,IF(เวลาเรียน!AU27="ป",ลับ!O$3,0))</f>
        <v>0</v>
      </c>
      <c r="AO79" s="63">
        <f>IF(ลับ!P$3=0,0,IF(เวลาเรียน!AV27="ป",ลับ!P$3,0))</f>
        <v>0</v>
      </c>
      <c r="AP79" s="63">
        <f>IF(ลับ!Q$3=0,0,IF(เวลาเรียน!AW27="ป",ลับ!Q$3,0))</f>
        <v>0</v>
      </c>
      <c r="AQ79" s="63">
        <f>IF(ลับ!R$3=0,0,IF(เวลาเรียน!AX27="ป",ลับ!R$3,0))</f>
        <v>0</v>
      </c>
      <c r="AR79" s="63">
        <f>IF(ลับ!S$3=0,0,IF(เวลาเรียน!AY27="ป",ลับ!S$3,0))</f>
        <v>0</v>
      </c>
      <c r="AS79" s="63">
        <f>IF(ลับ!T$3=0,0,IF(เวลาเรียน!AZ27="ป",ลับ!T$3,0))</f>
        <v>0</v>
      </c>
      <c r="AT79" s="63">
        <f>IF(ลับ!U$3=0,0,IF(เวลาเรียน!BA27="ป",ลับ!U$3,0))</f>
        <v>0</v>
      </c>
      <c r="AU79" s="63">
        <f>IF(ลับ!V$3=0,0,IF(เวลาเรียน!BB27="ป",ลับ!V$3,0))</f>
        <v>0</v>
      </c>
      <c r="AV79" s="63">
        <f>IF(ลับ!W$3=0,0,IF(เวลาเรียน!BC27="ป",ลับ!W$3,0))</f>
        <v>0</v>
      </c>
      <c r="AW79" s="63">
        <f>IF(ลับ!X$3=0,0,IF(เวลาเรียน!BD27="ป",ลับ!X$3,0))</f>
        <v>0</v>
      </c>
      <c r="AX79" s="63">
        <f>IF(ลับ!Y$3=0,0,IF(เวลาเรียน!BE27="ป",ลับ!Y$3,0))</f>
        <v>0</v>
      </c>
      <c r="AY79" s="63">
        <f>IF(ลับ!Z$3=0,0,IF(เวลาเรียน!BF27="ป",ลับ!Z$3,0))</f>
        <v>0</v>
      </c>
      <c r="AZ79" s="63">
        <f>IF(ลับ!AA$3=0,0,IF(เวลาเรียน!BG27="ป",ลับ!AA$3,0))</f>
        <v>0</v>
      </c>
      <c r="BA79" s="63">
        <f>IF(ลับ!AB$3=0,0,IF(เวลาเรียน!BH27="ป",ลับ!AB$3,0))</f>
        <v>0</v>
      </c>
      <c r="BB79" s="63">
        <f>IF(ลับ!AC$3=0,0,IF(เวลาเรียน!BI27="ป",ลับ!AC$3,0))</f>
        <v>0</v>
      </c>
      <c r="BC79" s="63">
        <f>IF(ลับ!AD$3=0,0,IF(เวลาเรียน!BJ27="ป",ลับ!AD$3,0))</f>
        <v>0</v>
      </c>
      <c r="BD79" s="63">
        <f>IF(ลับ!AE$3=0,0,IF(เวลาเรียน!BK27="ป",ลับ!AE$3,0))</f>
        <v>0</v>
      </c>
      <c r="BE79" s="63">
        <f>IF(ลับ!AF$3=0,0,IF(เวลาเรียน!BL27="ป",ลับ!AF$3,0))</f>
        <v>0</v>
      </c>
      <c r="BF79" s="63">
        <f>IF(ลับ!AG$3=0,0,IF(เวลาเรียน!BM27="ป",ลับ!AG$3,0))</f>
        <v>0</v>
      </c>
      <c r="BG79" s="63">
        <f>IF(ลับ!AH$3=0,0,IF(เวลาเรียน!BN27="ป",ลับ!AH$3,0))</f>
        <v>0</v>
      </c>
      <c r="BH79" s="63">
        <f>IF(ลับ!AI$3=0,0,IF(เวลาเรียน!BO27="ป",ลับ!AI$3,0))</f>
        <v>0</v>
      </c>
      <c r="BI79" s="63">
        <f>IF(ลับ!AJ$3=0,0,IF(เวลาเรียน!BP27="ป",ลับ!AJ$3,0))</f>
        <v>0</v>
      </c>
      <c r="BJ79" s="63">
        <f>IF(ลับ!AK$3=0,0,IF(เวลาเรียน!BQ27="ป",ลับ!AK$3,0))</f>
        <v>0</v>
      </c>
      <c r="BK79" s="63">
        <f>IF(ลับ!AL$3=0,0,IF(เวลาเรียน!BR27="ป",ลับ!AL$3,0))</f>
        <v>0</v>
      </c>
      <c r="BL79" s="63">
        <f>IF(ลับ!AM$3=0,0,IF(เวลาเรียน!BS27="ป",ลับ!AM$3,0))</f>
        <v>0</v>
      </c>
      <c r="BM79" s="63">
        <f>IF(ลับ!AN$3=0,0,IF(เวลาเรียน!BT27="ป",ลับ!AN$3,0))</f>
        <v>0</v>
      </c>
      <c r="BN79" s="63">
        <f>IF(ลับ!AO$3=0,0,IF(เวลาเรียน!BU27="ป",ลับ!AO$3,0))</f>
        <v>0</v>
      </c>
      <c r="BO79" s="63">
        <f>IF(ลับ!AP$3=0,0,IF(เวลาเรียน!BV27="ป",ลับ!AP$3,0))</f>
        <v>0</v>
      </c>
      <c r="BP79" s="63">
        <f>IF(ลับ!AQ$3=0,0,IF(เวลาเรียน!BW27="ป",ลับ!AQ$3,0))</f>
        <v>0</v>
      </c>
      <c r="BQ79" s="63">
        <f>IF(ลับ!AR$3=0,0,IF(เวลาเรียน!BX27="ป",ลับ!AR$3,0))</f>
        <v>0</v>
      </c>
      <c r="BR79" s="63">
        <f>IF(ลับ!AS$3=0,0,IF(เวลาเรียน!BY27="ป",ลับ!AS$3,0))</f>
        <v>0</v>
      </c>
      <c r="BS79" s="724">
        <f>IF(ลับ!AT$3=0,0,IF(เวลาเรียน!BZ27="ป",ลับ!AT$3,0))</f>
        <v>0</v>
      </c>
      <c r="BT79" s="63">
        <f>IF(ลับ!BT$3=0,0,IF(เวลาเรียน!CB27="ป",ลับ!BT$3,0))</f>
        <v>0</v>
      </c>
      <c r="BU79" s="63">
        <f>IF(ลับ!BU$3=0,0,IF(เวลาเรียน!CC27="ป",ลับ!BU$3,0))</f>
        <v>0</v>
      </c>
      <c r="BV79" s="63">
        <f>IF(ลับ!BV$3=0,0,IF(เวลาเรียน!CD27="ป",ลับ!BV$3,0))</f>
        <v>0</v>
      </c>
      <c r="BW79" s="63">
        <f>IF(ลับ!BW$3=0,0,IF(เวลาเรียน!CE27="ป",ลับ!BW$3,0))</f>
        <v>0</v>
      </c>
      <c r="BX79" s="63">
        <f>IF(ลับ!BX$3=0,0,IF(เวลาเรียน!CF27="ป",ลับ!BX$3,0))</f>
        <v>0</v>
      </c>
      <c r="BY79" s="63">
        <f>IF(ลับ!BY$3=0,0,IF(เวลาเรียน!CG27="ป",ลับ!BY$3,0))</f>
        <v>0</v>
      </c>
      <c r="BZ79" s="63">
        <f>IF(ลับ!BZ$3=0,0,IF(เวลาเรียน!CH27="ป",ลับ!BZ$3,0))</f>
        <v>0</v>
      </c>
      <c r="CA79" s="63">
        <f>IF(ลับ!CA$3=0,0,IF(เวลาเรียน!CI27="ป",ลับ!CA$3,0))</f>
        <v>0</v>
      </c>
      <c r="CB79" s="63">
        <f>IF(ลับ!CB$3=0,0,IF(เวลาเรียน!CJ27="ป",ลับ!CB$3,0))</f>
        <v>0</v>
      </c>
      <c r="CC79" s="63">
        <f>IF(ลับ!CC$3=0,0,IF(เวลาเรียน!CK27="ป",ลับ!CC$3,0))</f>
        <v>0</v>
      </c>
      <c r="CD79" s="63">
        <f>IF(ลับ!CD$3=0,0,IF(เวลาเรียน!CL27="ป",ลับ!CD$3,0))</f>
        <v>0</v>
      </c>
      <c r="CE79" s="63">
        <f>IF(ลับ!CE$3=0,0,IF(เวลาเรียน!CM27="ป",ลับ!CE$3,0))</f>
        <v>0</v>
      </c>
      <c r="CF79" s="63">
        <f>IF(ลับ!CF$3=0,0,IF(เวลาเรียน!CN27="ป",ลับ!CF$3,0))</f>
        <v>0</v>
      </c>
      <c r="CG79" s="63">
        <f>IF(ลับ!CG$3=0,0,IF(เวลาเรียน!CO27="ป",ลับ!CG$3,0))</f>
        <v>0</v>
      </c>
      <c r="CH79" s="63">
        <f>IF(ลับ!CH$3=0,0,IF(เวลาเรียน!CP27="ป",ลับ!CH$3,0))</f>
        <v>0</v>
      </c>
      <c r="CI79" s="63">
        <f>IF(ลับ!CI$3=0,0,IF(เวลาเรียน!CQ27="ป",ลับ!CI$3,0))</f>
        <v>0</v>
      </c>
      <c r="CJ79" s="63">
        <f>IF(ลับ!CJ$3=0,0,IF(เวลาเรียน!CR27="ป",ลับ!CJ$3,0))</f>
        <v>0</v>
      </c>
      <c r="CK79" s="63">
        <f>IF(ลับ!CK$3=0,0,IF(เวลาเรียน!CS27="ป",ลับ!CK$3,0))</f>
        <v>0</v>
      </c>
      <c r="CL79" s="63">
        <f>IF(ลับ!CL$3=0,0,IF(เวลาเรียน!CT27="ป",ลับ!CL$3,0))</f>
        <v>0</v>
      </c>
      <c r="CM79" s="63">
        <f>IF(ลับ!CM$3=0,0,IF(เวลาเรียน!CU27="ป",ลับ!CM$3,0))</f>
        <v>0</v>
      </c>
      <c r="CN79" s="63">
        <f>IF(ลับ!CN$3=0,0,IF(เวลาเรียน!CV27="ป",ลับ!CN$3,0))</f>
        <v>0</v>
      </c>
      <c r="CO79" s="63">
        <f>IF(ลับ!CO$3=0,0,IF(เวลาเรียน!CW27="ป",ลับ!CO$3,0))</f>
        <v>0</v>
      </c>
      <c r="CP79" s="63">
        <f>IF(ลับ!CP$3=0,0,IF(เวลาเรียน!CX27="ป",ลับ!CP$3,0))</f>
        <v>0</v>
      </c>
      <c r="CQ79" s="63">
        <f>IF(ลับ!CQ$3=0,0,IF(เวลาเรียน!CY27="ป",ลับ!CQ$3,0))</f>
        <v>0</v>
      </c>
      <c r="CR79" s="63">
        <f>IF(ลับ!CR$3=0,0,IF(เวลาเรียน!CZ27="ป",ลับ!CR$3,0))</f>
        <v>0</v>
      </c>
      <c r="CS79" s="63">
        <f>IF(ลับ!CS$3=0,0,IF(เวลาเรียน!DA27="ป",ลับ!CS$3,0))</f>
        <v>0</v>
      </c>
      <c r="CT79" s="63">
        <f>IF(ลับ!CT$3=0,0,IF(เวลาเรียน!DB27="ป",ลับ!CT$3,0))</f>
        <v>0</v>
      </c>
      <c r="CU79" s="63">
        <f>IF(ลับ!CU$3=0,0,IF(เวลาเรียน!DC27="ป",ลับ!CU$3,0))</f>
        <v>0</v>
      </c>
      <c r="CV79" s="63">
        <f>IF(ลับ!CV$3=0,0,IF(เวลาเรียน!DD27="ป",ลับ!CV$3,0))</f>
        <v>0</v>
      </c>
      <c r="CW79" s="63">
        <f>IF(ลับ!CW$3=0,0,IF(เวลาเรียน!DE27="ป",ลับ!CW$3,0))</f>
        <v>0</v>
      </c>
      <c r="CX79" s="84">
        <f t="shared" si="23"/>
        <v>0</v>
      </c>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row>
    <row r="80" spans="1:222" ht="21">
      <c r="A80" s="28">
        <v>23</v>
      </c>
      <c r="B80" s="63">
        <f>IF(ลับ!B$3=0,0,IF(เวลาเรียน!G28="ป",ลับ!B$3,0))</f>
        <v>0</v>
      </c>
      <c r="C80" s="63">
        <f>IF(ลับ!C$3=0,0,IF(เวลาเรียน!H28="ป",ลับ!C$3,0))</f>
        <v>0</v>
      </c>
      <c r="D80" s="63">
        <f>IF(ลับ!D$3=0,0,IF(เวลาเรียน!I28="ป",ลับ!D$3,0))</f>
        <v>0</v>
      </c>
      <c r="E80" s="63">
        <f>IF(ลับ!E$3=0,0,IF(เวลาเรียน!J28="ป",ลับ!E$3,0))</f>
        <v>0</v>
      </c>
      <c r="F80" s="63">
        <f>IF(ลับ!F$3=0,0,IF(เวลาเรียน!K28="ป",ลับ!F$3,0))</f>
        <v>0</v>
      </c>
      <c r="G80" s="63">
        <f>IF(ลับ!G$3=0,0,IF(เวลาเรียน!L28="ป",ลับ!G$3,0))</f>
        <v>0</v>
      </c>
      <c r="H80" s="63">
        <f>IF(ลับ!H$3=0,0,IF(เวลาเรียน!M28="ป",ลับ!H$3,0))</f>
        <v>0</v>
      </c>
      <c r="I80" s="63">
        <f>IF(ลับ!I$3=0,0,IF(เวลาเรียน!N28="ป",ลับ!I$3,0))</f>
        <v>0</v>
      </c>
      <c r="J80" s="63">
        <f>IF(ลับ!J$3=0,0,IF(เวลาเรียน!O28="ป",ลับ!J$3,0))</f>
        <v>0</v>
      </c>
      <c r="K80" s="63">
        <f>IF(ลับ!K$3=0,0,IF(เวลาเรียน!P28="ป",ลับ!K$3,0))</f>
        <v>0</v>
      </c>
      <c r="L80" s="63">
        <f>IF(ลับ!L$3=0,0,IF(เวลาเรียน!Q28="ป",ลับ!L$3,0))</f>
        <v>0</v>
      </c>
      <c r="M80" s="63">
        <f>IF(ลับ!M$3=0,0,IF(เวลาเรียน!R28="ป",ลับ!M$3,0))</f>
        <v>0</v>
      </c>
      <c r="N80" s="63">
        <f>IF(ลับ!N$3=0,0,IF(เวลาเรียน!S28="ป",ลับ!N$3,0))</f>
        <v>0</v>
      </c>
      <c r="O80" s="63">
        <f>IF(ลับ!O$3=0,0,IF(เวลาเรียน!T28="ป",ลับ!O$3,0))</f>
        <v>0</v>
      </c>
      <c r="P80" s="63">
        <f>IF(ลับ!P$3=0,0,IF(เวลาเรียน!U28="ป",ลับ!P$3,0))</f>
        <v>0</v>
      </c>
      <c r="Q80" s="63">
        <f>IF(ลับ!Q$3=0,0,IF(เวลาเรียน!V28="ป",ลับ!Q$3,0))</f>
        <v>0</v>
      </c>
      <c r="R80" s="63">
        <f>IF(ลับ!R$3=0,0,IF(เวลาเรียน!W28="ป",ลับ!R$3,0))</f>
        <v>0</v>
      </c>
      <c r="S80" s="63">
        <f>IF(ลับ!S$3=0,0,IF(เวลาเรียน!X28="ป",ลับ!S$3,0))</f>
        <v>0</v>
      </c>
      <c r="T80" s="63">
        <f>IF(ลับ!T$3=0,0,IF(เวลาเรียน!Y28="ป",ลับ!T$3,0))</f>
        <v>0</v>
      </c>
      <c r="U80" s="63">
        <f>IF(ลับ!U$3=0,0,IF(เวลาเรียน!Z28="ป",ลับ!U$3,0))</f>
        <v>0</v>
      </c>
      <c r="V80" s="63">
        <f>IF(ลับ!V$3=0,0,IF(เวลาเรียน!AA28="ป",ลับ!V$3,0))</f>
        <v>0</v>
      </c>
      <c r="W80" s="63">
        <f>IF(ลับ!W$3=0,0,IF(เวลาเรียน!AB28="ป",ลับ!W$3,0))</f>
        <v>0</v>
      </c>
      <c r="X80" s="63">
        <f>IF(ลับ!X$3=0,0,IF(เวลาเรียน!AC28="ป",ลับ!X$3,0))</f>
        <v>0</v>
      </c>
      <c r="Y80" s="63">
        <f>IF(ลับ!Y$3=0,0,IF(เวลาเรียน!AD28="ป",ลับ!Y$3,0))</f>
        <v>0</v>
      </c>
      <c r="Z80" s="724">
        <f>IF(ลับ!Z$3=0,0,IF(เวลาเรียน!AE28="ป",ลับ!Z$3,0))</f>
        <v>0</v>
      </c>
      <c r="AA80" s="63">
        <f>IF(ลับ!B$3=0,0,IF(เวลาเรียน!AH28="ป",ลับ!B$3,0))</f>
        <v>0</v>
      </c>
      <c r="AB80" s="63">
        <f>IF(ลับ!C$3=0,0,IF(เวลาเรียน!AI28="ป",ลับ!C$3,0))</f>
        <v>0</v>
      </c>
      <c r="AC80" s="63">
        <f>IF(ลับ!D$3=0,0,IF(เวลาเรียน!AJ28="ป",ลับ!D$3,0))</f>
        <v>0</v>
      </c>
      <c r="AD80" s="63">
        <f>IF(ลับ!E$3=0,0,IF(เวลาเรียน!AK28="ป",ลับ!E$3,0))</f>
        <v>0</v>
      </c>
      <c r="AE80" s="63">
        <f>IF(ลับ!F$3=0,0,IF(เวลาเรียน!AL28="ป",ลับ!F$3,0))</f>
        <v>0</v>
      </c>
      <c r="AF80" s="63">
        <f>IF(ลับ!G$3=0,0,IF(เวลาเรียน!AM28="ป",ลับ!G$3,0))</f>
        <v>0</v>
      </c>
      <c r="AG80" s="63">
        <f>IF(ลับ!H$3=0,0,IF(เวลาเรียน!AN28="ป",ลับ!H$3,0))</f>
        <v>0</v>
      </c>
      <c r="AH80" s="63">
        <f>IF(ลับ!I$3=0,0,IF(เวลาเรียน!AO28="ป",ลับ!I$3,0))</f>
        <v>0</v>
      </c>
      <c r="AI80" s="63">
        <f>IF(ลับ!J$3=0,0,IF(เวลาเรียน!AP28="ป",ลับ!J$3,0))</f>
        <v>0</v>
      </c>
      <c r="AJ80" s="63">
        <f>IF(ลับ!K$3=0,0,IF(เวลาเรียน!AQ28="ป",ลับ!K$3,0))</f>
        <v>0</v>
      </c>
      <c r="AK80" s="63">
        <f>IF(ลับ!L$3=0,0,IF(เวลาเรียน!AR28="ป",ลับ!L$3,0))</f>
        <v>0</v>
      </c>
      <c r="AL80" s="63">
        <f>IF(ลับ!M$3=0,0,IF(เวลาเรียน!AS28="ป",ลับ!M$3,0))</f>
        <v>0</v>
      </c>
      <c r="AM80" s="63">
        <f>IF(ลับ!N$3=0,0,IF(เวลาเรียน!AT28="ป",ลับ!N$3,0))</f>
        <v>0</v>
      </c>
      <c r="AN80" s="63">
        <f>IF(ลับ!O$3=0,0,IF(เวลาเรียน!AU28="ป",ลับ!O$3,0))</f>
        <v>0</v>
      </c>
      <c r="AO80" s="63">
        <f>IF(ลับ!P$3=0,0,IF(เวลาเรียน!AV28="ป",ลับ!P$3,0))</f>
        <v>0</v>
      </c>
      <c r="AP80" s="63">
        <f>IF(ลับ!Q$3=0,0,IF(เวลาเรียน!AW28="ป",ลับ!Q$3,0))</f>
        <v>0</v>
      </c>
      <c r="AQ80" s="63">
        <f>IF(ลับ!R$3=0,0,IF(เวลาเรียน!AX28="ป",ลับ!R$3,0))</f>
        <v>0</v>
      </c>
      <c r="AR80" s="63">
        <f>IF(ลับ!S$3=0,0,IF(เวลาเรียน!AY28="ป",ลับ!S$3,0))</f>
        <v>0</v>
      </c>
      <c r="AS80" s="63">
        <f>IF(ลับ!T$3=0,0,IF(เวลาเรียน!AZ28="ป",ลับ!T$3,0))</f>
        <v>0</v>
      </c>
      <c r="AT80" s="63">
        <f>IF(ลับ!U$3=0,0,IF(เวลาเรียน!BA28="ป",ลับ!U$3,0))</f>
        <v>0</v>
      </c>
      <c r="AU80" s="63">
        <f>IF(ลับ!V$3=0,0,IF(เวลาเรียน!BB28="ป",ลับ!V$3,0))</f>
        <v>0</v>
      </c>
      <c r="AV80" s="63">
        <f>IF(ลับ!W$3=0,0,IF(เวลาเรียน!BC28="ป",ลับ!W$3,0))</f>
        <v>0</v>
      </c>
      <c r="AW80" s="63">
        <f>IF(ลับ!X$3=0,0,IF(เวลาเรียน!BD28="ป",ลับ!X$3,0))</f>
        <v>0</v>
      </c>
      <c r="AX80" s="63">
        <f>IF(ลับ!Y$3=0,0,IF(เวลาเรียน!BE28="ป",ลับ!Y$3,0))</f>
        <v>0</v>
      </c>
      <c r="AY80" s="63">
        <f>IF(ลับ!Z$3=0,0,IF(เวลาเรียน!BF28="ป",ลับ!Z$3,0))</f>
        <v>0</v>
      </c>
      <c r="AZ80" s="63">
        <f>IF(ลับ!AA$3=0,0,IF(เวลาเรียน!BG28="ป",ลับ!AA$3,0))</f>
        <v>0</v>
      </c>
      <c r="BA80" s="63">
        <f>IF(ลับ!AB$3=0,0,IF(เวลาเรียน!BH28="ป",ลับ!AB$3,0))</f>
        <v>0</v>
      </c>
      <c r="BB80" s="63">
        <f>IF(ลับ!AC$3=0,0,IF(เวลาเรียน!BI28="ป",ลับ!AC$3,0))</f>
        <v>0</v>
      </c>
      <c r="BC80" s="63">
        <f>IF(ลับ!AD$3=0,0,IF(เวลาเรียน!BJ28="ป",ลับ!AD$3,0))</f>
        <v>0</v>
      </c>
      <c r="BD80" s="63">
        <f>IF(ลับ!AE$3=0,0,IF(เวลาเรียน!BK28="ป",ลับ!AE$3,0))</f>
        <v>0</v>
      </c>
      <c r="BE80" s="63">
        <f>IF(ลับ!AF$3=0,0,IF(เวลาเรียน!BL28="ป",ลับ!AF$3,0))</f>
        <v>0</v>
      </c>
      <c r="BF80" s="63">
        <f>IF(ลับ!AG$3=0,0,IF(เวลาเรียน!BM28="ป",ลับ!AG$3,0))</f>
        <v>0</v>
      </c>
      <c r="BG80" s="63">
        <f>IF(ลับ!AH$3=0,0,IF(เวลาเรียน!BN28="ป",ลับ!AH$3,0))</f>
        <v>0</v>
      </c>
      <c r="BH80" s="63">
        <f>IF(ลับ!AI$3=0,0,IF(เวลาเรียน!BO28="ป",ลับ!AI$3,0))</f>
        <v>0</v>
      </c>
      <c r="BI80" s="63">
        <f>IF(ลับ!AJ$3=0,0,IF(เวลาเรียน!BP28="ป",ลับ!AJ$3,0))</f>
        <v>0</v>
      </c>
      <c r="BJ80" s="63">
        <f>IF(ลับ!AK$3=0,0,IF(เวลาเรียน!BQ28="ป",ลับ!AK$3,0))</f>
        <v>0</v>
      </c>
      <c r="BK80" s="63">
        <f>IF(ลับ!AL$3=0,0,IF(เวลาเรียน!BR28="ป",ลับ!AL$3,0))</f>
        <v>0</v>
      </c>
      <c r="BL80" s="63">
        <f>IF(ลับ!AM$3=0,0,IF(เวลาเรียน!BS28="ป",ลับ!AM$3,0))</f>
        <v>0</v>
      </c>
      <c r="BM80" s="63">
        <f>IF(ลับ!AN$3=0,0,IF(เวลาเรียน!BT28="ป",ลับ!AN$3,0))</f>
        <v>0</v>
      </c>
      <c r="BN80" s="63">
        <f>IF(ลับ!AO$3=0,0,IF(เวลาเรียน!BU28="ป",ลับ!AO$3,0))</f>
        <v>0</v>
      </c>
      <c r="BO80" s="63">
        <f>IF(ลับ!AP$3=0,0,IF(เวลาเรียน!BV28="ป",ลับ!AP$3,0))</f>
        <v>0</v>
      </c>
      <c r="BP80" s="63">
        <f>IF(ลับ!AQ$3=0,0,IF(เวลาเรียน!BW28="ป",ลับ!AQ$3,0))</f>
        <v>0</v>
      </c>
      <c r="BQ80" s="63">
        <f>IF(ลับ!AR$3=0,0,IF(เวลาเรียน!BX28="ป",ลับ!AR$3,0))</f>
        <v>0</v>
      </c>
      <c r="BR80" s="63">
        <f>IF(ลับ!AS$3=0,0,IF(เวลาเรียน!BY28="ป",ลับ!AS$3,0))</f>
        <v>0</v>
      </c>
      <c r="BS80" s="724">
        <f>IF(ลับ!AT$3=0,0,IF(เวลาเรียน!BZ28="ป",ลับ!AT$3,0))</f>
        <v>0</v>
      </c>
      <c r="BT80" s="63">
        <f>IF(ลับ!BT$3=0,0,IF(เวลาเรียน!CB28="ป",ลับ!BT$3,0))</f>
        <v>0</v>
      </c>
      <c r="BU80" s="63">
        <f>IF(ลับ!BU$3=0,0,IF(เวลาเรียน!CC28="ป",ลับ!BU$3,0))</f>
        <v>0</v>
      </c>
      <c r="BV80" s="63">
        <f>IF(ลับ!BV$3=0,0,IF(เวลาเรียน!CD28="ป",ลับ!BV$3,0))</f>
        <v>0</v>
      </c>
      <c r="BW80" s="63">
        <f>IF(ลับ!BW$3=0,0,IF(เวลาเรียน!CE28="ป",ลับ!BW$3,0))</f>
        <v>0</v>
      </c>
      <c r="BX80" s="63">
        <f>IF(ลับ!BX$3=0,0,IF(เวลาเรียน!CF28="ป",ลับ!BX$3,0))</f>
        <v>0</v>
      </c>
      <c r="BY80" s="63">
        <f>IF(ลับ!BY$3=0,0,IF(เวลาเรียน!CG28="ป",ลับ!BY$3,0))</f>
        <v>0</v>
      </c>
      <c r="BZ80" s="63">
        <f>IF(ลับ!BZ$3=0,0,IF(เวลาเรียน!CH28="ป",ลับ!BZ$3,0))</f>
        <v>0</v>
      </c>
      <c r="CA80" s="63">
        <f>IF(ลับ!CA$3=0,0,IF(เวลาเรียน!CI28="ป",ลับ!CA$3,0))</f>
        <v>0</v>
      </c>
      <c r="CB80" s="63">
        <f>IF(ลับ!CB$3=0,0,IF(เวลาเรียน!CJ28="ป",ลับ!CB$3,0))</f>
        <v>0</v>
      </c>
      <c r="CC80" s="63">
        <f>IF(ลับ!CC$3=0,0,IF(เวลาเรียน!CK28="ป",ลับ!CC$3,0))</f>
        <v>0</v>
      </c>
      <c r="CD80" s="63">
        <f>IF(ลับ!CD$3=0,0,IF(เวลาเรียน!CL28="ป",ลับ!CD$3,0))</f>
        <v>0</v>
      </c>
      <c r="CE80" s="63">
        <f>IF(ลับ!CE$3=0,0,IF(เวลาเรียน!CM28="ป",ลับ!CE$3,0))</f>
        <v>0</v>
      </c>
      <c r="CF80" s="63">
        <f>IF(ลับ!CF$3=0,0,IF(เวลาเรียน!CN28="ป",ลับ!CF$3,0))</f>
        <v>0</v>
      </c>
      <c r="CG80" s="63">
        <f>IF(ลับ!CG$3=0,0,IF(เวลาเรียน!CO28="ป",ลับ!CG$3,0))</f>
        <v>0</v>
      </c>
      <c r="CH80" s="63">
        <f>IF(ลับ!CH$3=0,0,IF(เวลาเรียน!CP28="ป",ลับ!CH$3,0))</f>
        <v>0</v>
      </c>
      <c r="CI80" s="63">
        <f>IF(ลับ!CI$3=0,0,IF(เวลาเรียน!CQ28="ป",ลับ!CI$3,0))</f>
        <v>0</v>
      </c>
      <c r="CJ80" s="63">
        <f>IF(ลับ!CJ$3=0,0,IF(เวลาเรียน!CR28="ป",ลับ!CJ$3,0))</f>
        <v>0</v>
      </c>
      <c r="CK80" s="63">
        <f>IF(ลับ!CK$3=0,0,IF(เวลาเรียน!CS28="ป",ลับ!CK$3,0))</f>
        <v>0</v>
      </c>
      <c r="CL80" s="63">
        <f>IF(ลับ!CL$3=0,0,IF(เวลาเรียน!CT28="ป",ลับ!CL$3,0))</f>
        <v>0</v>
      </c>
      <c r="CM80" s="63">
        <f>IF(ลับ!CM$3=0,0,IF(เวลาเรียน!CU28="ป",ลับ!CM$3,0))</f>
        <v>0</v>
      </c>
      <c r="CN80" s="63">
        <f>IF(ลับ!CN$3=0,0,IF(เวลาเรียน!CV28="ป",ลับ!CN$3,0))</f>
        <v>0</v>
      </c>
      <c r="CO80" s="63">
        <f>IF(ลับ!CO$3=0,0,IF(เวลาเรียน!CW28="ป",ลับ!CO$3,0))</f>
        <v>0</v>
      </c>
      <c r="CP80" s="63">
        <f>IF(ลับ!CP$3=0,0,IF(เวลาเรียน!CX28="ป",ลับ!CP$3,0))</f>
        <v>0</v>
      </c>
      <c r="CQ80" s="63">
        <f>IF(ลับ!CQ$3=0,0,IF(เวลาเรียน!CY28="ป",ลับ!CQ$3,0))</f>
        <v>0</v>
      </c>
      <c r="CR80" s="63">
        <f>IF(ลับ!CR$3=0,0,IF(เวลาเรียน!CZ28="ป",ลับ!CR$3,0))</f>
        <v>0</v>
      </c>
      <c r="CS80" s="63">
        <f>IF(ลับ!CS$3=0,0,IF(เวลาเรียน!DA28="ป",ลับ!CS$3,0))</f>
        <v>0</v>
      </c>
      <c r="CT80" s="63">
        <f>IF(ลับ!CT$3=0,0,IF(เวลาเรียน!DB28="ป",ลับ!CT$3,0))</f>
        <v>0</v>
      </c>
      <c r="CU80" s="63">
        <f>IF(ลับ!CU$3=0,0,IF(เวลาเรียน!DC28="ป",ลับ!CU$3,0))</f>
        <v>0</v>
      </c>
      <c r="CV80" s="63">
        <f>IF(ลับ!CV$3=0,0,IF(เวลาเรียน!DD28="ป",ลับ!CV$3,0))</f>
        <v>0</v>
      </c>
      <c r="CW80" s="63">
        <f>IF(ลับ!CW$3=0,0,IF(เวลาเรียน!DE28="ป",ลับ!CW$3,0))</f>
        <v>0</v>
      </c>
      <c r="CX80" s="84">
        <f t="shared" si="23"/>
        <v>0</v>
      </c>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row>
    <row r="81" spans="1:186" ht="21">
      <c r="A81" s="28">
        <v>24</v>
      </c>
      <c r="B81" s="63">
        <f>IF(ลับ!B$3=0,0,IF(เวลาเรียน!G29="ป",ลับ!B$3,0))</f>
        <v>0</v>
      </c>
      <c r="C81" s="63">
        <f>IF(ลับ!C$3=0,0,IF(เวลาเรียน!H29="ป",ลับ!C$3,0))</f>
        <v>0</v>
      </c>
      <c r="D81" s="63">
        <f>IF(ลับ!D$3=0,0,IF(เวลาเรียน!I29="ป",ลับ!D$3,0))</f>
        <v>0</v>
      </c>
      <c r="E81" s="63">
        <f>IF(ลับ!E$3=0,0,IF(เวลาเรียน!J29="ป",ลับ!E$3,0))</f>
        <v>0</v>
      </c>
      <c r="F81" s="63">
        <f>IF(ลับ!F$3=0,0,IF(เวลาเรียน!K29="ป",ลับ!F$3,0))</f>
        <v>0</v>
      </c>
      <c r="G81" s="63">
        <f>IF(ลับ!G$3=0,0,IF(เวลาเรียน!L29="ป",ลับ!G$3,0))</f>
        <v>0</v>
      </c>
      <c r="H81" s="63">
        <f>IF(ลับ!H$3=0,0,IF(เวลาเรียน!M29="ป",ลับ!H$3,0))</f>
        <v>0</v>
      </c>
      <c r="I81" s="63">
        <f>IF(ลับ!I$3=0,0,IF(เวลาเรียน!N29="ป",ลับ!I$3,0))</f>
        <v>0</v>
      </c>
      <c r="J81" s="63">
        <f>IF(ลับ!J$3=0,0,IF(เวลาเรียน!O29="ป",ลับ!J$3,0))</f>
        <v>0</v>
      </c>
      <c r="K81" s="63">
        <f>IF(ลับ!K$3=0,0,IF(เวลาเรียน!P29="ป",ลับ!K$3,0))</f>
        <v>0</v>
      </c>
      <c r="L81" s="63">
        <f>IF(ลับ!L$3=0,0,IF(เวลาเรียน!Q29="ป",ลับ!L$3,0))</f>
        <v>0</v>
      </c>
      <c r="M81" s="63">
        <f>IF(ลับ!M$3=0,0,IF(เวลาเรียน!R29="ป",ลับ!M$3,0))</f>
        <v>0</v>
      </c>
      <c r="N81" s="63">
        <f>IF(ลับ!N$3=0,0,IF(เวลาเรียน!S29="ป",ลับ!N$3,0))</f>
        <v>0</v>
      </c>
      <c r="O81" s="63">
        <f>IF(ลับ!O$3=0,0,IF(เวลาเรียน!T29="ป",ลับ!O$3,0))</f>
        <v>0</v>
      </c>
      <c r="P81" s="63">
        <f>IF(ลับ!P$3=0,0,IF(เวลาเรียน!U29="ป",ลับ!P$3,0))</f>
        <v>0</v>
      </c>
      <c r="Q81" s="63">
        <f>IF(ลับ!Q$3=0,0,IF(เวลาเรียน!V29="ป",ลับ!Q$3,0))</f>
        <v>0</v>
      </c>
      <c r="R81" s="63">
        <f>IF(ลับ!R$3=0,0,IF(เวลาเรียน!W29="ป",ลับ!R$3,0))</f>
        <v>0</v>
      </c>
      <c r="S81" s="63">
        <f>IF(ลับ!S$3=0,0,IF(เวลาเรียน!X29="ป",ลับ!S$3,0))</f>
        <v>0</v>
      </c>
      <c r="T81" s="63">
        <f>IF(ลับ!T$3=0,0,IF(เวลาเรียน!Y29="ป",ลับ!T$3,0))</f>
        <v>0</v>
      </c>
      <c r="U81" s="63">
        <f>IF(ลับ!U$3=0,0,IF(เวลาเรียน!Z29="ป",ลับ!U$3,0))</f>
        <v>0</v>
      </c>
      <c r="V81" s="63">
        <f>IF(ลับ!V$3=0,0,IF(เวลาเรียน!AA29="ป",ลับ!V$3,0))</f>
        <v>0</v>
      </c>
      <c r="W81" s="63">
        <f>IF(ลับ!W$3=0,0,IF(เวลาเรียน!AB29="ป",ลับ!W$3,0))</f>
        <v>0</v>
      </c>
      <c r="X81" s="63">
        <f>IF(ลับ!X$3=0,0,IF(เวลาเรียน!AC29="ป",ลับ!X$3,0))</f>
        <v>0</v>
      </c>
      <c r="Y81" s="63">
        <f>IF(ลับ!Y$3=0,0,IF(เวลาเรียน!AD29="ป",ลับ!Y$3,0))</f>
        <v>0</v>
      </c>
      <c r="Z81" s="724">
        <f>IF(ลับ!Z$3=0,0,IF(เวลาเรียน!AE29="ป",ลับ!Z$3,0))</f>
        <v>0</v>
      </c>
      <c r="AA81" s="63">
        <f>IF(ลับ!B$3=0,0,IF(เวลาเรียน!AH29="ป",ลับ!B$3,0))</f>
        <v>0</v>
      </c>
      <c r="AB81" s="63">
        <f>IF(ลับ!C$3=0,0,IF(เวลาเรียน!AI29="ป",ลับ!C$3,0))</f>
        <v>0</v>
      </c>
      <c r="AC81" s="63">
        <f>IF(ลับ!D$3=0,0,IF(เวลาเรียน!AJ29="ป",ลับ!D$3,0))</f>
        <v>0</v>
      </c>
      <c r="AD81" s="63">
        <f>IF(ลับ!E$3=0,0,IF(เวลาเรียน!AK29="ป",ลับ!E$3,0))</f>
        <v>0</v>
      </c>
      <c r="AE81" s="63">
        <f>IF(ลับ!F$3=0,0,IF(เวลาเรียน!AL29="ป",ลับ!F$3,0))</f>
        <v>0</v>
      </c>
      <c r="AF81" s="63">
        <f>IF(ลับ!G$3=0,0,IF(เวลาเรียน!AM29="ป",ลับ!G$3,0))</f>
        <v>0</v>
      </c>
      <c r="AG81" s="63">
        <f>IF(ลับ!H$3=0,0,IF(เวลาเรียน!AN29="ป",ลับ!H$3,0))</f>
        <v>0</v>
      </c>
      <c r="AH81" s="63">
        <f>IF(ลับ!I$3=0,0,IF(เวลาเรียน!AO29="ป",ลับ!I$3,0))</f>
        <v>0</v>
      </c>
      <c r="AI81" s="63">
        <f>IF(ลับ!J$3=0,0,IF(เวลาเรียน!AP29="ป",ลับ!J$3,0))</f>
        <v>0</v>
      </c>
      <c r="AJ81" s="63">
        <f>IF(ลับ!K$3=0,0,IF(เวลาเรียน!AQ29="ป",ลับ!K$3,0))</f>
        <v>0</v>
      </c>
      <c r="AK81" s="63">
        <f>IF(ลับ!L$3=0,0,IF(เวลาเรียน!AR29="ป",ลับ!L$3,0))</f>
        <v>0</v>
      </c>
      <c r="AL81" s="63">
        <f>IF(ลับ!M$3=0,0,IF(เวลาเรียน!AS29="ป",ลับ!M$3,0))</f>
        <v>0</v>
      </c>
      <c r="AM81" s="63">
        <f>IF(ลับ!N$3=0,0,IF(เวลาเรียน!AT29="ป",ลับ!N$3,0))</f>
        <v>0</v>
      </c>
      <c r="AN81" s="63">
        <f>IF(ลับ!O$3=0,0,IF(เวลาเรียน!AU29="ป",ลับ!O$3,0))</f>
        <v>0</v>
      </c>
      <c r="AO81" s="63">
        <f>IF(ลับ!P$3=0,0,IF(เวลาเรียน!AV29="ป",ลับ!P$3,0))</f>
        <v>0</v>
      </c>
      <c r="AP81" s="63">
        <f>IF(ลับ!Q$3=0,0,IF(เวลาเรียน!AW29="ป",ลับ!Q$3,0))</f>
        <v>0</v>
      </c>
      <c r="AQ81" s="63">
        <f>IF(ลับ!R$3=0,0,IF(เวลาเรียน!AX29="ป",ลับ!R$3,0))</f>
        <v>0</v>
      </c>
      <c r="AR81" s="63">
        <f>IF(ลับ!S$3=0,0,IF(เวลาเรียน!AY29="ป",ลับ!S$3,0))</f>
        <v>0</v>
      </c>
      <c r="AS81" s="63">
        <f>IF(ลับ!T$3=0,0,IF(เวลาเรียน!AZ29="ป",ลับ!T$3,0))</f>
        <v>0</v>
      </c>
      <c r="AT81" s="63">
        <f>IF(ลับ!U$3=0,0,IF(เวลาเรียน!BA29="ป",ลับ!U$3,0))</f>
        <v>0</v>
      </c>
      <c r="AU81" s="63">
        <f>IF(ลับ!V$3=0,0,IF(เวลาเรียน!BB29="ป",ลับ!V$3,0))</f>
        <v>0</v>
      </c>
      <c r="AV81" s="63">
        <f>IF(ลับ!W$3=0,0,IF(เวลาเรียน!BC29="ป",ลับ!W$3,0))</f>
        <v>0</v>
      </c>
      <c r="AW81" s="63">
        <f>IF(ลับ!X$3=0,0,IF(เวลาเรียน!BD29="ป",ลับ!X$3,0))</f>
        <v>0</v>
      </c>
      <c r="AX81" s="63">
        <f>IF(ลับ!Y$3=0,0,IF(เวลาเรียน!BE29="ป",ลับ!Y$3,0))</f>
        <v>0</v>
      </c>
      <c r="AY81" s="63">
        <f>IF(ลับ!Z$3=0,0,IF(เวลาเรียน!BF29="ป",ลับ!Z$3,0))</f>
        <v>0</v>
      </c>
      <c r="AZ81" s="63">
        <f>IF(ลับ!AA$3=0,0,IF(เวลาเรียน!BG29="ป",ลับ!AA$3,0))</f>
        <v>0</v>
      </c>
      <c r="BA81" s="63">
        <f>IF(ลับ!AB$3=0,0,IF(เวลาเรียน!BH29="ป",ลับ!AB$3,0))</f>
        <v>0</v>
      </c>
      <c r="BB81" s="63">
        <f>IF(ลับ!AC$3=0,0,IF(เวลาเรียน!BI29="ป",ลับ!AC$3,0))</f>
        <v>0</v>
      </c>
      <c r="BC81" s="63">
        <f>IF(ลับ!AD$3=0,0,IF(เวลาเรียน!BJ29="ป",ลับ!AD$3,0))</f>
        <v>0</v>
      </c>
      <c r="BD81" s="63">
        <f>IF(ลับ!AE$3=0,0,IF(เวลาเรียน!BK29="ป",ลับ!AE$3,0))</f>
        <v>0</v>
      </c>
      <c r="BE81" s="63">
        <f>IF(ลับ!AF$3=0,0,IF(เวลาเรียน!BL29="ป",ลับ!AF$3,0))</f>
        <v>0</v>
      </c>
      <c r="BF81" s="63">
        <f>IF(ลับ!AG$3=0,0,IF(เวลาเรียน!BM29="ป",ลับ!AG$3,0))</f>
        <v>0</v>
      </c>
      <c r="BG81" s="63">
        <f>IF(ลับ!AH$3=0,0,IF(เวลาเรียน!BN29="ป",ลับ!AH$3,0))</f>
        <v>0</v>
      </c>
      <c r="BH81" s="63">
        <f>IF(ลับ!AI$3=0,0,IF(เวลาเรียน!BO29="ป",ลับ!AI$3,0))</f>
        <v>0</v>
      </c>
      <c r="BI81" s="63">
        <f>IF(ลับ!AJ$3=0,0,IF(เวลาเรียน!BP29="ป",ลับ!AJ$3,0))</f>
        <v>0</v>
      </c>
      <c r="BJ81" s="63">
        <f>IF(ลับ!AK$3=0,0,IF(เวลาเรียน!BQ29="ป",ลับ!AK$3,0))</f>
        <v>0</v>
      </c>
      <c r="BK81" s="63">
        <f>IF(ลับ!AL$3=0,0,IF(เวลาเรียน!BR29="ป",ลับ!AL$3,0))</f>
        <v>0</v>
      </c>
      <c r="BL81" s="63">
        <f>IF(ลับ!AM$3=0,0,IF(เวลาเรียน!BS29="ป",ลับ!AM$3,0))</f>
        <v>0</v>
      </c>
      <c r="BM81" s="63">
        <f>IF(ลับ!AN$3=0,0,IF(เวลาเรียน!BT29="ป",ลับ!AN$3,0))</f>
        <v>0</v>
      </c>
      <c r="BN81" s="63">
        <f>IF(ลับ!AO$3=0,0,IF(เวลาเรียน!BU29="ป",ลับ!AO$3,0))</f>
        <v>0</v>
      </c>
      <c r="BO81" s="63">
        <f>IF(ลับ!AP$3=0,0,IF(เวลาเรียน!BV29="ป",ลับ!AP$3,0))</f>
        <v>0</v>
      </c>
      <c r="BP81" s="63">
        <f>IF(ลับ!AQ$3=0,0,IF(เวลาเรียน!BW29="ป",ลับ!AQ$3,0))</f>
        <v>0</v>
      </c>
      <c r="BQ81" s="63">
        <f>IF(ลับ!AR$3=0,0,IF(เวลาเรียน!BX29="ป",ลับ!AR$3,0))</f>
        <v>0</v>
      </c>
      <c r="BR81" s="63">
        <f>IF(ลับ!AS$3=0,0,IF(เวลาเรียน!BY29="ป",ลับ!AS$3,0))</f>
        <v>0</v>
      </c>
      <c r="BS81" s="724">
        <f>IF(ลับ!AT$3=0,0,IF(เวลาเรียน!BZ29="ป",ลับ!AT$3,0))</f>
        <v>0</v>
      </c>
      <c r="BT81" s="63">
        <f>IF(ลับ!BT$3=0,0,IF(เวลาเรียน!CB29="ป",ลับ!BT$3,0))</f>
        <v>0</v>
      </c>
      <c r="BU81" s="63">
        <f>IF(ลับ!BU$3=0,0,IF(เวลาเรียน!CC29="ป",ลับ!BU$3,0))</f>
        <v>0</v>
      </c>
      <c r="BV81" s="63">
        <f>IF(ลับ!BV$3=0,0,IF(เวลาเรียน!CD29="ป",ลับ!BV$3,0))</f>
        <v>0</v>
      </c>
      <c r="BW81" s="63">
        <f>IF(ลับ!BW$3=0,0,IF(เวลาเรียน!CE29="ป",ลับ!BW$3,0))</f>
        <v>0</v>
      </c>
      <c r="BX81" s="63">
        <f>IF(ลับ!BX$3=0,0,IF(เวลาเรียน!CF29="ป",ลับ!BX$3,0))</f>
        <v>0</v>
      </c>
      <c r="BY81" s="63">
        <f>IF(ลับ!BY$3=0,0,IF(เวลาเรียน!CG29="ป",ลับ!BY$3,0))</f>
        <v>0</v>
      </c>
      <c r="BZ81" s="63">
        <f>IF(ลับ!BZ$3=0,0,IF(เวลาเรียน!CH29="ป",ลับ!BZ$3,0))</f>
        <v>0</v>
      </c>
      <c r="CA81" s="63">
        <f>IF(ลับ!CA$3=0,0,IF(เวลาเรียน!CI29="ป",ลับ!CA$3,0))</f>
        <v>0</v>
      </c>
      <c r="CB81" s="63">
        <f>IF(ลับ!CB$3=0,0,IF(เวลาเรียน!CJ29="ป",ลับ!CB$3,0))</f>
        <v>0</v>
      </c>
      <c r="CC81" s="63">
        <f>IF(ลับ!CC$3=0,0,IF(เวลาเรียน!CK29="ป",ลับ!CC$3,0))</f>
        <v>0</v>
      </c>
      <c r="CD81" s="63">
        <f>IF(ลับ!CD$3=0,0,IF(เวลาเรียน!CL29="ป",ลับ!CD$3,0))</f>
        <v>0</v>
      </c>
      <c r="CE81" s="63">
        <f>IF(ลับ!CE$3=0,0,IF(เวลาเรียน!CM29="ป",ลับ!CE$3,0))</f>
        <v>0</v>
      </c>
      <c r="CF81" s="63">
        <f>IF(ลับ!CF$3=0,0,IF(เวลาเรียน!CN29="ป",ลับ!CF$3,0))</f>
        <v>0</v>
      </c>
      <c r="CG81" s="63">
        <f>IF(ลับ!CG$3=0,0,IF(เวลาเรียน!CO29="ป",ลับ!CG$3,0))</f>
        <v>0</v>
      </c>
      <c r="CH81" s="63">
        <f>IF(ลับ!CH$3=0,0,IF(เวลาเรียน!CP29="ป",ลับ!CH$3,0))</f>
        <v>0</v>
      </c>
      <c r="CI81" s="63">
        <f>IF(ลับ!CI$3=0,0,IF(เวลาเรียน!CQ29="ป",ลับ!CI$3,0))</f>
        <v>0</v>
      </c>
      <c r="CJ81" s="63">
        <f>IF(ลับ!CJ$3=0,0,IF(เวลาเรียน!CR29="ป",ลับ!CJ$3,0))</f>
        <v>0</v>
      </c>
      <c r="CK81" s="63">
        <f>IF(ลับ!CK$3=0,0,IF(เวลาเรียน!CS29="ป",ลับ!CK$3,0))</f>
        <v>0</v>
      </c>
      <c r="CL81" s="63">
        <f>IF(ลับ!CL$3=0,0,IF(เวลาเรียน!CT29="ป",ลับ!CL$3,0))</f>
        <v>0</v>
      </c>
      <c r="CM81" s="63">
        <f>IF(ลับ!CM$3=0,0,IF(เวลาเรียน!CU29="ป",ลับ!CM$3,0))</f>
        <v>0</v>
      </c>
      <c r="CN81" s="63">
        <f>IF(ลับ!CN$3=0,0,IF(เวลาเรียน!CV29="ป",ลับ!CN$3,0))</f>
        <v>0</v>
      </c>
      <c r="CO81" s="63">
        <f>IF(ลับ!CO$3=0,0,IF(เวลาเรียน!CW29="ป",ลับ!CO$3,0))</f>
        <v>0</v>
      </c>
      <c r="CP81" s="63">
        <f>IF(ลับ!CP$3=0,0,IF(เวลาเรียน!CX29="ป",ลับ!CP$3,0))</f>
        <v>0</v>
      </c>
      <c r="CQ81" s="63">
        <f>IF(ลับ!CQ$3=0,0,IF(เวลาเรียน!CY29="ป",ลับ!CQ$3,0))</f>
        <v>0</v>
      </c>
      <c r="CR81" s="63">
        <f>IF(ลับ!CR$3=0,0,IF(เวลาเรียน!CZ29="ป",ลับ!CR$3,0))</f>
        <v>0</v>
      </c>
      <c r="CS81" s="63">
        <f>IF(ลับ!CS$3=0,0,IF(เวลาเรียน!DA29="ป",ลับ!CS$3,0))</f>
        <v>0</v>
      </c>
      <c r="CT81" s="63">
        <f>IF(ลับ!CT$3=0,0,IF(เวลาเรียน!DB29="ป",ลับ!CT$3,0))</f>
        <v>0</v>
      </c>
      <c r="CU81" s="63">
        <f>IF(ลับ!CU$3=0,0,IF(เวลาเรียน!DC29="ป",ลับ!CU$3,0))</f>
        <v>0</v>
      </c>
      <c r="CV81" s="63">
        <f>IF(ลับ!CV$3=0,0,IF(เวลาเรียน!DD29="ป",ลับ!CV$3,0))</f>
        <v>0</v>
      </c>
      <c r="CW81" s="63">
        <f>IF(ลับ!CW$3=0,0,IF(เวลาเรียน!DE29="ป",ลับ!CW$3,0))</f>
        <v>0</v>
      </c>
      <c r="CX81" s="84">
        <f t="shared" si="23"/>
        <v>0</v>
      </c>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row>
    <row r="82" spans="1:186" ht="21">
      <c r="A82" s="28">
        <v>25</v>
      </c>
      <c r="B82" s="63">
        <f>IF(ลับ!B$3=0,0,IF(เวลาเรียน!G30="ป",ลับ!B$3,0))</f>
        <v>0</v>
      </c>
      <c r="C82" s="63">
        <f>IF(ลับ!C$3=0,0,IF(เวลาเรียน!H30="ป",ลับ!C$3,0))</f>
        <v>0</v>
      </c>
      <c r="D82" s="63">
        <f>IF(ลับ!D$3=0,0,IF(เวลาเรียน!I30="ป",ลับ!D$3,0))</f>
        <v>0</v>
      </c>
      <c r="E82" s="63">
        <f>IF(ลับ!E$3=0,0,IF(เวลาเรียน!J30="ป",ลับ!E$3,0))</f>
        <v>0</v>
      </c>
      <c r="F82" s="63">
        <f>IF(ลับ!F$3=0,0,IF(เวลาเรียน!K30="ป",ลับ!F$3,0))</f>
        <v>0</v>
      </c>
      <c r="G82" s="63">
        <f>IF(ลับ!G$3=0,0,IF(เวลาเรียน!L30="ป",ลับ!G$3,0))</f>
        <v>0</v>
      </c>
      <c r="H82" s="63">
        <f>IF(ลับ!H$3=0,0,IF(เวลาเรียน!M30="ป",ลับ!H$3,0))</f>
        <v>0</v>
      </c>
      <c r="I82" s="63">
        <f>IF(ลับ!I$3=0,0,IF(เวลาเรียน!N30="ป",ลับ!I$3,0))</f>
        <v>0</v>
      </c>
      <c r="J82" s="63">
        <f>IF(ลับ!J$3=0,0,IF(เวลาเรียน!O30="ป",ลับ!J$3,0))</f>
        <v>0</v>
      </c>
      <c r="K82" s="63">
        <f>IF(ลับ!K$3=0,0,IF(เวลาเรียน!P30="ป",ลับ!K$3,0))</f>
        <v>0</v>
      </c>
      <c r="L82" s="63">
        <f>IF(ลับ!L$3=0,0,IF(เวลาเรียน!Q30="ป",ลับ!L$3,0))</f>
        <v>0</v>
      </c>
      <c r="M82" s="63">
        <f>IF(ลับ!M$3=0,0,IF(เวลาเรียน!R30="ป",ลับ!M$3,0))</f>
        <v>0</v>
      </c>
      <c r="N82" s="63">
        <f>IF(ลับ!N$3=0,0,IF(เวลาเรียน!S30="ป",ลับ!N$3,0))</f>
        <v>0</v>
      </c>
      <c r="O82" s="63">
        <f>IF(ลับ!O$3=0,0,IF(เวลาเรียน!T30="ป",ลับ!O$3,0))</f>
        <v>0</v>
      </c>
      <c r="P82" s="63">
        <f>IF(ลับ!P$3=0,0,IF(เวลาเรียน!U30="ป",ลับ!P$3,0))</f>
        <v>0</v>
      </c>
      <c r="Q82" s="63">
        <f>IF(ลับ!Q$3=0,0,IF(เวลาเรียน!V30="ป",ลับ!Q$3,0))</f>
        <v>0</v>
      </c>
      <c r="R82" s="63">
        <f>IF(ลับ!R$3=0,0,IF(เวลาเรียน!W30="ป",ลับ!R$3,0))</f>
        <v>0</v>
      </c>
      <c r="S82" s="63">
        <f>IF(ลับ!S$3=0,0,IF(เวลาเรียน!X30="ป",ลับ!S$3,0))</f>
        <v>0</v>
      </c>
      <c r="T82" s="63">
        <f>IF(ลับ!T$3=0,0,IF(เวลาเรียน!Y30="ป",ลับ!T$3,0))</f>
        <v>0</v>
      </c>
      <c r="U82" s="63">
        <f>IF(ลับ!U$3=0,0,IF(เวลาเรียน!Z30="ป",ลับ!U$3,0))</f>
        <v>0</v>
      </c>
      <c r="V82" s="63">
        <f>IF(ลับ!V$3=0,0,IF(เวลาเรียน!AA30="ป",ลับ!V$3,0))</f>
        <v>0</v>
      </c>
      <c r="W82" s="63">
        <f>IF(ลับ!W$3=0,0,IF(เวลาเรียน!AB30="ป",ลับ!W$3,0))</f>
        <v>0</v>
      </c>
      <c r="X82" s="63">
        <f>IF(ลับ!X$3=0,0,IF(เวลาเรียน!AC30="ป",ลับ!X$3,0))</f>
        <v>0</v>
      </c>
      <c r="Y82" s="63">
        <f>IF(ลับ!Y$3=0,0,IF(เวลาเรียน!AD30="ป",ลับ!Y$3,0))</f>
        <v>0</v>
      </c>
      <c r="Z82" s="724">
        <f>IF(ลับ!Z$3=0,0,IF(เวลาเรียน!AE30="ป",ลับ!Z$3,0))</f>
        <v>0</v>
      </c>
      <c r="AA82" s="63">
        <f>IF(ลับ!B$3=0,0,IF(เวลาเรียน!AH30="ป",ลับ!B$3,0))</f>
        <v>0</v>
      </c>
      <c r="AB82" s="63">
        <f>IF(ลับ!C$3=0,0,IF(เวลาเรียน!AI30="ป",ลับ!C$3,0))</f>
        <v>0</v>
      </c>
      <c r="AC82" s="63">
        <f>IF(ลับ!D$3=0,0,IF(เวลาเรียน!AJ30="ป",ลับ!D$3,0))</f>
        <v>0</v>
      </c>
      <c r="AD82" s="63">
        <f>IF(ลับ!E$3=0,0,IF(เวลาเรียน!AK30="ป",ลับ!E$3,0))</f>
        <v>0</v>
      </c>
      <c r="AE82" s="63">
        <f>IF(ลับ!F$3=0,0,IF(เวลาเรียน!AL30="ป",ลับ!F$3,0))</f>
        <v>0</v>
      </c>
      <c r="AF82" s="63">
        <f>IF(ลับ!G$3=0,0,IF(เวลาเรียน!AM30="ป",ลับ!G$3,0))</f>
        <v>0</v>
      </c>
      <c r="AG82" s="63">
        <f>IF(ลับ!H$3=0,0,IF(เวลาเรียน!AN30="ป",ลับ!H$3,0))</f>
        <v>0</v>
      </c>
      <c r="AH82" s="63">
        <f>IF(ลับ!I$3=0,0,IF(เวลาเรียน!AO30="ป",ลับ!I$3,0))</f>
        <v>0</v>
      </c>
      <c r="AI82" s="63">
        <f>IF(ลับ!J$3=0,0,IF(เวลาเรียน!AP30="ป",ลับ!J$3,0))</f>
        <v>0</v>
      </c>
      <c r="AJ82" s="63">
        <f>IF(ลับ!K$3=0,0,IF(เวลาเรียน!AQ30="ป",ลับ!K$3,0))</f>
        <v>0</v>
      </c>
      <c r="AK82" s="63">
        <f>IF(ลับ!L$3=0,0,IF(เวลาเรียน!AR30="ป",ลับ!L$3,0))</f>
        <v>0</v>
      </c>
      <c r="AL82" s="63">
        <f>IF(ลับ!M$3=0,0,IF(เวลาเรียน!AS30="ป",ลับ!M$3,0))</f>
        <v>0</v>
      </c>
      <c r="AM82" s="63">
        <f>IF(ลับ!N$3=0,0,IF(เวลาเรียน!AT30="ป",ลับ!N$3,0))</f>
        <v>0</v>
      </c>
      <c r="AN82" s="63">
        <f>IF(ลับ!O$3=0,0,IF(เวลาเรียน!AU30="ป",ลับ!O$3,0))</f>
        <v>0</v>
      </c>
      <c r="AO82" s="63">
        <f>IF(ลับ!P$3=0,0,IF(เวลาเรียน!AV30="ป",ลับ!P$3,0))</f>
        <v>0</v>
      </c>
      <c r="AP82" s="63">
        <f>IF(ลับ!Q$3=0,0,IF(เวลาเรียน!AW30="ป",ลับ!Q$3,0))</f>
        <v>0</v>
      </c>
      <c r="AQ82" s="63">
        <f>IF(ลับ!R$3=0,0,IF(เวลาเรียน!AX30="ป",ลับ!R$3,0))</f>
        <v>0</v>
      </c>
      <c r="AR82" s="63">
        <f>IF(ลับ!S$3=0,0,IF(เวลาเรียน!AY30="ป",ลับ!S$3,0))</f>
        <v>0</v>
      </c>
      <c r="AS82" s="63">
        <f>IF(ลับ!T$3=0,0,IF(เวลาเรียน!AZ30="ป",ลับ!T$3,0))</f>
        <v>0</v>
      </c>
      <c r="AT82" s="63">
        <f>IF(ลับ!U$3=0,0,IF(เวลาเรียน!BA30="ป",ลับ!U$3,0))</f>
        <v>0</v>
      </c>
      <c r="AU82" s="63">
        <f>IF(ลับ!V$3=0,0,IF(เวลาเรียน!BB30="ป",ลับ!V$3,0))</f>
        <v>0</v>
      </c>
      <c r="AV82" s="63">
        <f>IF(ลับ!W$3=0,0,IF(เวลาเรียน!BC30="ป",ลับ!W$3,0))</f>
        <v>0</v>
      </c>
      <c r="AW82" s="63">
        <f>IF(ลับ!X$3=0,0,IF(เวลาเรียน!BD30="ป",ลับ!X$3,0))</f>
        <v>0</v>
      </c>
      <c r="AX82" s="63">
        <f>IF(ลับ!Y$3=0,0,IF(เวลาเรียน!BE30="ป",ลับ!Y$3,0))</f>
        <v>0</v>
      </c>
      <c r="AY82" s="63">
        <f>IF(ลับ!Z$3=0,0,IF(เวลาเรียน!BF30="ป",ลับ!Z$3,0))</f>
        <v>0</v>
      </c>
      <c r="AZ82" s="63">
        <f>IF(ลับ!AA$3=0,0,IF(เวลาเรียน!BG30="ป",ลับ!AA$3,0))</f>
        <v>0</v>
      </c>
      <c r="BA82" s="63">
        <f>IF(ลับ!AB$3=0,0,IF(เวลาเรียน!BH30="ป",ลับ!AB$3,0))</f>
        <v>0</v>
      </c>
      <c r="BB82" s="63">
        <f>IF(ลับ!AC$3=0,0,IF(เวลาเรียน!BI30="ป",ลับ!AC$3,0))</f>
        <v>0</v>
      </c>
      <c r="BC82" s="63">
        <f>IF(ลับ!AD$3=0,0,IF(เวลาเรียน!BJ30="ป",ลับ!AD$3,0))</f>
        <v>0</v>
      </c>
      <c r="BD82" s="63">
        <f>IF(ลับ!AE$3=0,0,IF(เวลาเรียน!BK30="ป",ลับ!AE$3,0))</f>
        <v>0</v>
      </c>
      <c r="BE82" s="63">
        <f>IF(ลับ!AF$3=0,0,IF(เวลาเรียน!BL30="ป",ลับ!AF$3,0))</f>
        <v>0</v>
      </c>
      <c r="BF82" s="63">
        <f>IF(ลับ!AG$3=0,0,IF(เวลาเรียน!BM30="ป",ลับ!AG$3,0))</f>
        <v>0</v>
      </c>
      <c r="BG82" s="63">
        <f>IF(ลับ!AH$3=0,0,IF(เวลาเรียน!BN30="ป",ลับ!AH$3,0))</f>
        <v>0</v>
      </c>
      <c r="BH82" s="63">
        <f>IF(ลับ!AI$3=0,0,IF(เวลาเรียน!BO30="ป",ลับ!AI$3,0))</f>
        <v>0</v>
      </c>
      <c r="BI82" s="63">
        <f>IF(ลับ!AJ$3=0,0,IF(เวลาเรียน!BP30="ป",ลับ!AJ$3,0))</f>
        <v>0</v>
      </c>
      <c r="BJ82" s="63">
        <f>IF(ลับ!AK$3=0,0,IF(เวลาเรียน!BQ30="ป",ลับ!AK$3,0))</f>
        <v>0</v>
      </c>
      <c r="BK82" s="63">
        <f>IF(ลับ!AL$3=0,0,IF(เวลาเรียน!BR30="ป",ลับ!AL$3,0))</f>
        <v>0</v>
      </c>
      <c r="BL82" s="63">
        <f>IF(ลับ!AM$3=0,0,IF(เวลาเรียน!BS30="ป",ลับ!AM$3,0))</f>
        <v>0</v>
      </c>
      <c r="BM82" s="63">
        <f>IF(ลับ!AN$3=0,0,IF(เวลาเรียน!BT30="ป",ลับ!AN$3,0))</f>
        <v>0</v>
      </c>
      <c r="BN82" s="63">
        <f>IF(ลับ!AO$3=0,0,IF(เวลาเรียน!BU30="ป",ลับ!AO$3,0))</f>
        <v>0</v>
      </c>
      <c r="BO82" s="63">
        <f>IF(ลับ!AP$3=0,0,IF(เวลาเรียน!BV30="ป",ลับ!AP$3,0))</f>
        <v>0</v>
      </c>
      <c r="BP82" s="63">
        <f>IF(ลับ!AQ$3=0,0,IF(เวลาเรียน!BW30="ป",ลับ!AQ$3,0))</f>
        <v>0</v>
      </c>
      <c r="BQ82" s="63">
        <f>IF(ลับ!AR$3=0,0,IF(เวลาเรียน!BX30="ป",ลับ!AR$3,0))</f>
        <v>0</v>
      </c>
      <c r="BR82" s="63">
        <f>IF(ลับ!AS$3=0,0,IF(เวลาเรียน!BY30="ป",ลับ!AS$3,0))</f>
        <v>0</v>
      </c>
      <c r="BS82" s="724">
        <f>IF(ลับ!AT$3=0,0,IF(เวลาเรียน!BZ30="ป",ลับ!AT$3,0))</f>
        <v>0</v>
      </c>
      <c r="BT82" s="63">
        <f>IF(ลับ!BT$3=0,0,IF(เวลาเรียน!CB30="ป",ลับ!BT$3,0))</f>
        <v>0</v>
      </c>
      <c r="BU82" s="63">
        <f>IF(ลับ!BU$3=0,0,IF(เวลาเรียน!CC30="ป",ลับ!BU$3,0))</f>
        <v>0</v>
      </c>
      <c r="BV82" s="63">
        <f>IF(ลับ!BV$3=0,0,IF(เวลาเรียน!CD30="ป",ลับ!BV$3,0))</f>
        <v>0</v>
      </c>
      <c r="BW82" s="63">
        <f>IF(ลับ!BW$3=0,0,IF(เวลาเรียน!CE30="ป",ลับ!BW$3,0))</f>
        <v>0</v>
      </c>
      <c r="BX82" s="63">
        <f>IF(ลับ!BX$3=0,0,IF(เวลาเรียน!CF30="ป",ลับ!BX$3,0))</f>
        <v>0</v>
      </c>
      <c r="BY82" s="63">
        <f>IF(ลับ!BY$3=0,0,IF(เวลาเรียน!CG30="ป",ลับ!BY$3,0))</f>
        <v>0</v>
      </c>
      <c r="BZ82" s="63">
        <f>IF(ลับ!BZ$3=0,0,IF(เวลาเรียน!CH30="ป",ลับ!BZ$3,0))</f>
        <v>0</v>
      </c>
      <c r="CA82" s="63">
        <f>IF(ลับ!CA$3=0,0,IF(เวลาเรียน!CI30="ป",ลับ!CA$3,0))</f>
        <v>0</v>
      </c>
      <c r="CB82" s="63">
        <f>IF(ลับ!CB$3=0,0,IF(เวลาเรียน!CJ30="ป",ลับ!CB$3,0))</f>
        <v>0</v>
      </c>
      <c r="CC82" s="63">
        <f>IF(ลับ!CC$3=0,0,IF(เวลาเรียน!CK30="ป",ลับ!CC$3,0))</f>
        <v>0</v>
      </c>
      <c r="CD82" s="63">
        <f>IF(ลับ!CD$3=0,0,IF(เวลาเรียน!CL30="ป",ลับ!CD$3,0))</f>
        <v>0</v>
      </c>
      <c r="CE82" s="63">
        <f>IF(ลับ!CE$3=0,0,IF(เวลาเรียน!CM30="ป",ลับ!CE$3,0))</f>
        <v>0</v>
      </c>
      <c r="CF82" s="63">
        <f>IF(ลับ!CF$3=0,0,IF(เวลาเรียน!CN30="ป",ลับ!CF$3,0))</f>
        <v>0</v>
      </c>
      <c r="CG82" s="63">
        <f>IF(ลับ!CG$3=0,0,IF(เวลาเรียน!CO30="ป",ลับ!CG$3,0))</f>
        <v>0</v>
      </c>
      <c r="CH82" s="63">
        <f>IF(ลับ!CH$3=0,0,IF(เวลาเรียน!CP30="ป",ลับ!CH$3,0))</f>
        <v>0</v>
      </c>
      <c r="CI82" s="63">
        <f>IF(ลับ!CI$3=0,0,IF(เวลาเรียน!CQ30="ป",ลับ!CI$3,0))</f>
        <v>0</v>
      </c>
      <c r="CJ82" s="63">
        <f>IF(ลับ!CJ$3=0,0,IF(เวลาเรียน!CR30="ป",ลับ!CJ$3,0))</f>
        <v>0</v>
      </c>
      <c r="CK82" s="63">
        <f>IF(ลับ!CK$3=0,0,IF(เวลาเรียน!CS30="ป",ลับ!CK$3,0))</f>
        <v>0</v>
      </c>
      <c r="CL82" s="63">
        <f>IF(ลับ!CL$3=0,0,IF(เวลาเรียน!CT30="ป",ลับ!CL$3,0))</f>
        <v>0</v>
      </c>
      <c r="CM82" s="63">
        <f>IF(ลับ!CM$3=0,0,IF(เวลาเรียน!CU30="ป",ลับ!CM$3,0))</f>
        <v>0</v>
      </c>
      <c r="CN82" s="63">
        <f>IF(ลับ!CN$3=0,0,IF(เวลาเรียน!CV30="ป",ลับ!CN$3,0))</f>
        <v>0</v>
      </c>
      <c r="CO82" s="63">
        <f>IF(ลับ!CO$3=0,0,IF(เวลาเรียน!CW30="ป",ลับ!CO$3,0))</f>
        <v>0</v>
      </c>
      <c r="CP82" s="63">
        <f>IF(ลับ!CP$3=0,0,IF(เวลาเรียน!CX30="ป",ลับ!CP$3,0))</f>
        <v>0</v>
      </c>
      <c r="CQ82" s="63">
        <f>IF(ลับ!CQ$3=0,0,IF(เวลาเรียน!CY30="ป",ลับ!CQ$3,0))</f>
        <v>0</v>
      </c>
      <c r="CR82" s="63">
        <f>IF(ลับ!CR$3=0,0,IF(เวลาเรียน!CZ30="ป",ลับ!CR$3,0))</f>
        <v>0</v>
      </c>
      <c r="CS82" s="63">
        <f>IF(ลับ!CS$3=0,0,IF(เวลาเรียน!DA30="ป",ลับ!CS$3,0))</f>
        <v>0</v>
      </c>
      <c r="CT82" s="63">
        <f>IF(ลับ!CT$3=0,0,IF(เวลาเรียน!DB30="ป",ลับ!CT$3,0))</f>
        <v>0</v>
      </c>
      <c r="CU82" s="63">
        <f>IF(ลับ!CU$3=0,0,IF(เวลาเรียน!DC30="ป",ลับ!CU$3,0))</f>
        <v>0</v>
      </c>
      <c r="CV82" s="63">
        <f>IF(ลับ!CV$3=0,0,IF(เวลาเรียน!DD30="ป",ลับ!CV$3,0))</f>
        <v>0</v>
      </c>
      <c r="CW82" s="63">
        <f>IF(ลับ!CW$3=0,0,IF(เวลาเรียน!DE30="ป",ลับ!CW$3,0))</f>
        <v>0</v>
      </c>
      <c r="CX82" s="84">
        <f t="shared" si="23"/>
        <v>0</v>
      </c>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row>
    <row r="83" spans="1:186" ht="21">
      <c r="A83" s="28">
        <v>26</v>
      </c>
      <c r="B83" s="63">
        <f>IF(ลับ!B$3=0,0,IF(เวลาเรียน!G31="ป",ลับ!B$3,0))</f>
        <v>0</v>
      </c>
      <c r="C83" s="63">
        <f>IF(ลับ!C$3=0,0,IF(เวลาเรียน!H31="ป",ลับ!C$3,0))</f>
        <v>0</v>
      </c>
      <c r="D83" s="63">
        <f>IF(ลับ!D$3=0,0,IF(เวลาเรียน!I31="ป",ลับ!D$3,0))</f>
        <v>0</v>
      </c>
      <c r="E83" s="63">
        <f>IF(ลับ!E$3=0,0,IF(เวลาเรียน!J31="ป",ลับ!E$3,0))</f>
        <v>0</v>
      </c>
      <c r="F83" s="63">
        <f>IF(ลับ!F$3=0,0,IF(เวลาเรียน!K31="ป",ลับ!F$3,0))</f>
        <v>0</v>
      </c>
      <c r="G83" s="63">
        <f>IF(ลับ!G$3=0,0,IF(เวลาเรียน!L31="ป",ลับ!G$3,0))</f>
        <v>0</v>
      </c>
      <c r="H83" s="63">
        <f>IF(ลับ!H$3=0,0,IF(เวลาเรียน!M31="ป",ลับ!H$3,0))</f>
        <v>0</v>
      </c>
      <c r="I83" s="63">
        <f>IF(ลับ!I$3=0,0,IF(เวลาเรียน!N31="ป",ลับ!I$3,0))</f>
        <v>0</v>
      </c>
      <c r="J83" s="63">
        <f>IF(ลับ!J$3=0,0,IF(เวลาเรียน!O31="ป",ลับ!J$3,0))</f>
        <v>0</v>
      </c>
      <c r="K83" s="63">
        <f>IF(ลับ!K$3=0,0,IF(เวลาเรียน!P31="ป",ลับ!K$3,0))</f>
        <v>0</v>
      </c>
      <c r="L83" s="63">
        <f>IF(ลับ!L$3=0,0,IF(เวลาเรียน!Q31="ป",ลับ!L$3,0))</f>
        <v>0</v>
      </c>
      <c r="M83" s="63">
        <f>IF(ลับ!M$3=0,0,IF(เวลาเรียน!R31="ป",ลับ!M$3,0))</f>
        <v>0</v>
      </c>
      <c r="N83" s="63">
        <f>IF(ลับ!N$3=0,0,IF(เวลาเรียน!S31="ป",ลับ!N$3,0))</f>
        <v>0</v>
      </c>
      <c r="O83" s="63">
        <f>IF(ลับ!O$3=0,0,IF(เวลาเรียน!T31="ป",ลับ!O$3,0))</f>
        <v>0</v>
      </c>
      <c r="P83" s="63">
        <f>IF(ลับ!P$3=0,0,IF(เวลาเรียน!U31="ป",ลับ!P$3,0))</f>
        <v>0</v>
      </c>
      <c r="Q83" s="63">
        <f>IF(ลับ!Q$3=0,0,IF(เวลาเรียน!V31="ป",ลับ!Q$3,0))</f>
        <v>0</v>
      </c>
      <c r="R83" s="63">
        <f>IF(ลับ!R$3=0,0,IF(เวลาเรียน!W31="ป",ลับ!R$3,0))</f>
        <v>0</v>
      </c>
      <c r="S83" s="63">
        <f>IF(ลับ!S$3=0,0,IF(เวลาเรียน!X31="ป",ลับ!S$3,0))</f>
        <v>0</v>
      </c>
      <c r="T83" s="63">
        <f>IF(ลับ!T$3=0,0,IF(เวลาเรียน!Y31="ป",ลับ!T$3,0))</f>
        <v>0</v>
      </c>
      <c r="U83" s="63">
        <f>IF(ลับ!U$3=0,0,IF(เวลาเรียน!Z31="ป",ลับ!U$3,0))</f>
        <v>0</v>
      </c>
      <c r="V83" s="63">
        <f>IF(ลับ!V$3=0,0,IF(เวลาเรียน!AA31="ป",ลับ!V$3,0))</f>
        <v>0</v>
      </c>
      <c r="W83" s="63">
        <f>IF(ลับ!W$3=0,0,IF(เวลาเรียน!AB31="ป",ลับ!W$3,0))</f>
        <v>0</v>
      </c>
      <c r="X83" s="63">
        <f>IF(ลับ!X$3=0,0,IF(เวลาเรียน!AC31="ป",ลับ!X$3,0))</f>
        <v>0</v>
      </c>
      <c r="Y83" s="63">
        <f>IF(ลับ!Y$3=0,0,IF(เวลาเรียน!AD31="ป",ลับ!Y$3,0))</f>
        <v>0</v>
      </c>
      <c r="Z83" s="724">
        <f>IF(ลับ!Z$3=0,0,IF(เวลาเรียน!AE31="ป",ลับ!Z$3,0))</f>
        <v>0</v>
      </c>
      <c r="AA83" s="63">
        <f>IF(ลับ!B$3=0,0,IF(เวลาเรียน!AH31="ป",ลับ!B$3,0))</f>
        <v>0</v>
      </c>
      <c r="AB83" s="63">
        <f>IF(ลับ!C$3=0,0,IF(เวลาเรียน!AI31="ป",ลับ!C$3,0))</f>
        <v>0</v>
      </c>
      <c r="AC83" s="63">
        <f>IF(ลับ!D$3=0,0,IF(เวลาเรียน!AJ31="ป",ลับ!D$3,0))</f>
        <v>0</v>
      </c>
      <c r="AD83" s="63">
        <f>IF(ลับ!E$3=0,0,IF(เวลาเรียน!AK31="ป",ลับ!E$3,0))</f>
        <v>0</v>
      </c>
      <c r="AE83" s="63">
        <f>IF(ลับ!F$3=0,0,IF(เวลาเรียน!AL31="ป",ลับ!F$3,0))</f>
        <v>0</v>
      </c>
      <c r="AF83" s="63">
        <f>IF(ลับ!G$3=0,0,IF(เวลาเรียน!AM31="ป",ลับ!G$3,0))</f>
        <v>0</v>
      </c>
      <c r="AG83" s="63">
        <f>IF(ลับ!H$3=0,0,IF(เวลาเรียน!AN31="ป",ลับ!H$3,0))</f>
        <v>0</v>
      </c>
      <c r="AH83" s="63">
        <f>IF(ลับ!I$3=0,0,IF(เวลาเรียน!AO31="ป",ลับ!I$3,0))</f>
        <v>0</v>
      </c>
      <c r="AI83" s="63">
        <f>IF(ลับ!J$3=0,0,IF(เวลาเรียน!AP31="ป",ลับ!J$3,0))</f>
        <v>0</v>
      </c>
      <c r="AJ83" s="63">
        <f>IF(ลับ!K$3=0,0,IF(เวลาเรียน!AQ31="ป",ลับ!K$3,0))</f>
        <v>0</v>
      </c>
      <c r="AK83" s="63">
        <f>IF(ลับ!L$3=0,0,IF(เวลาเรียน!AR31="ป",ลับ!L$3,0))</f>
        <v>0</v>
      </c>
      <c r="AL83" s="63">
        <f>IF(ลับ!M$3=0,0,IF(เวลาเรียน!AS31="ป",ลับ!M$3,0))</f>
        <v>0</v>
      </c>
      <c r="AM83" s="63">
        <f>IF(ลับ!N$3=0,0,IF(เวลาเรียน!AT31="ป",ลับ!N$3,0))</f>
        <v>0</v>
      </c>
      <c r="AN83" s="63">
        <f>IF(ลับ!O$3=0,0,IF(เวลาเรียน!AU31="ป",ลับ!O$3,0))</f>
        <v>0</v>
      </c>
      <c r="AO83" s="63">
        <f>IF(ลับ!P$3=0,0,IF(เวลาเรียน!AV31="ป",ลับ!P$3,0))</f>
        <v>0</v>
      </c>
      <c r="AP83" s="63">
        <f>IF(ลับ!Q$3=0,0,IF(เวลาเรียน!AW31="ป",ลับ!Q$3,0))</f>
        <v>0</v>
      </c>
      <c r="AQ83" s="63">
        <f>IF(ลับ!R$3=0,0,IF(เวลาเรียน!AX31="ป",ลับ!R$3,0))</f>
        <v>0</v>
      </c>
      <c r="AR83" s="63">
        <f>IF(ลับ!S$3=0,0,IF(เวลาเรียน!AY31="ป",ลับ!S$3,0))</f>
        <v>0</v>
      </c>
      <c r="AS83" s="63">
        <f>IF(ลับ!T$3=0,0,IF(เวลาเรียน!AZ31="ป",ลับ!T$3,0))</f>
        <v>0</v>
      </c>
      <c r="AT83" s="63">
        <f>IF(ลับ!U$3=0,0,IF(เวลาเรียน!BA31="ป",ลับ!U$3,0))</f>
        <v>0</v>
      </c>
      <c r="AU83" s="63">
        <f>IF(ลับ!V$3=0,0,IF(เวลาเรียน!BB31="ป",ลับ!V$3,0))</f>
        <v>0</v>
      </c>
      <c r="AV83" s="63">
        <f>IF(ลับ!W$3=0,0,IF(เวลาเรียน!BC31="ป",ลับ!W$3,0))</f>
        <v>0</v>
      </c>
      <c r="AW83" s="63">
        <f>IF(ลับ!X$3=0,0,IF(เวลาเรียน!BD31="ป",ลับ!X$3,0))</f>
        <v>0</v>
      </c>
      <c r="AX83" s="63">
        <f>IF(ลับ!Y$3=0,0,IF(เวลาเรียน!BE31="ป",ลับ!Y$3,0))</f>
        <v>0</v>
      </c>
      <c r="AY83" s="63">
        <f>IF(ลับ!Z$3=0,0,IF(เวลาเรียน!BF31="ป",ลับ!Z$3,0))</f>
        <v>0</v>
      </c>
      <c r="AZ83" s="63">
        <f>IF(ลับ!AA$3=0,0,IF(เวลาเรียน!BG31="ป",ลับ!AA$3,0))</f>
        <v>0</v>
      </c>
      <c r="BA83" s="63">
        <f>IF(ลับ!AB$3=0,0,IF(เวลาเรียน!BH31="ป",ลับ!AB$3,0))</f>
        <v>0</v>
      </c>
      <c r="BB83" s="63">
        <f>IF(ลับ!AC$3=0,0,IF(เวลาเรียน!BI31="ป",ลับ!AC$3,0))</f>
        <v>0</v>
      </c>
      <c r="BC83" s="63">
        <f>IF(ลับ!AD$3=0,0,IF(เวลาเรียน!BJ31="ป",ลับ!AD$3,0))</f>
        <v>0</v>
      </c>
      <c r="BD83" s="63">
        <f>IF(ลับ!AE$3=0,0,IF(เวลาเรียน!BK31="ป",ลับ!AE$3,0))</f>
        <v>0</v>
      </c>
      <c r="BE83" s="63">
        <f>IF(ลับ!AF$3=0,0,IF(เวลาเรียน!BL31="ป",ลับ!AF$3,0))</f>
        <v>0</v>
      </c>
      <c r="BF83" s="63">
        <f>IF(ลับ!AG$3=0,0,IF(เวลาเรียน!BM31="ป",ลับ!AG$3,0))</f>
        <v>0</v>
      </c>
      <c r="BG83" s="63">
        <f>IF(ลับ!AH$3=0,0,IF(เวลาเรียน!BN31="ป",ลับ!AH$3,0))</f>
        <v>0</v>
      </c>
      <c r="BH83" s="63">
        <f>IF(ลับ!AI$3=0,0,IF(เวลาเรียน!BO31="ป",ลับ!AI$3,0))</f>
        <v>0</v>
      </c>
      <c r="BI83" s="63">
        <f>IF(ลับ!AJ$3=0,0,IF(เวลาเรียน!BP31="ป",ลับ!AJ$3,0))</f>
        <v>0</v>
      </c>
      <c r="BJ83" s="63">
        <f>IF(ลับ!AK$3=0,0,IF(เวลาเรียน!BQ31="ป",ลับ!AK$3,0))</f>
        <v>0</v>
      </c>
      <c r="BK83" s="63">
        <f>IF(ลับ!AL$3=0,0,IF(เวลาเรียน!BR31="ป",ลับ!AL$3,0))</f>
        <v>0</v>
      </c>
      <c r="BL83" s="63">
        <f>IF(ลับ!AM$3=0,0,IF(เวลาเรียน!BS31="ป",ลับ!AM$3,0))</f>
        <v>0</v>
      </c>
      <c r="BM83" s="63">
        <f>IF(ลับ!AN$3=0,0,IF(เวลาเรียน!BT31="ป",ลับ!AN$3,0))</f>
        <v>0</v>
      </c>
      <c r="BN83" s="63">
        <f>IF(ลับ!AO$3=0,0,IF(เวลาเรียน!BU31="ป",ลับ!AO$3,0))</f>
        <v>0</v>
      </c>
      <c r="BO83" s="63">
        <f>IF(ลับ!AP$3=0,0,IF(เวลาเรียน!BV31="ป",ลับ!AP$3,0))</f>
        <v>0</v>
      </c>
      <c r="BP83" s="63">
        <f>IF(ลับ!AQ$3=0,0,IF(เวลาเรียน!BW31="ป",ลับ!AQ$3,0))</f>
        <v>0</v>
      </c>
      <c r="BQ83" s="63">
        <f>IF(ลับ!AR$3=0,0,IF(เวลาเรียน!BX31="ป",ลับ!AR$3,0))</f>
        <v>0</v>
      </c>
      <c r="BR83" s="63">
        <f>IF(ลับ!AS$3=0,0,IF(เวลาเรียน!BY31="ป",ลับ!AS$3,0))</f>
        <v>0</v>
      </c>
      <c r="BS83" s="724">
        <f>IF(ลับ!AT$3=0,0,IF(เวลาเรียน!BZ31="ป",ลับ!AT$3,0))</f>
        <v>0</v>
      </c>
      <c r="BT83" s="63">
        <f>IF(ลับ!BT$3=0,0,IF(เวลาเรียน!CB31="ป",ลับ!BT$3,0))</f>
        <v>0</v>
      </c>
      <c r="BU83" s="63">
        <f>IF(ลับ!BU$3=0,0,IF(เวลาเรียน!CC31="ป",ลับ!BU$3,0))</f>
        <v>0</v>
      </c>
      <c r="BV83" s="63">
        <f>IF(ลับ!BV$3=0,0,IF(เวลาเรียน!CD31="ป",ลับ!BV$3,0))</f>
        <v>0</v>
      </c>
      <c r="BW83" s="63">
        <f>IF(ลับ!BW$3=0,0,IF(เวลาเรียน!CE31="ป",ลับ!BW$3,0))</f>
        <v>0</v>
      </c>
      <c r="BX83" s="63">
        <f>IF(ลับ!BX$3=0,0,IF(เวลาเรียน!CF31="ป",ลับ!BX$3,0))</f>
        <v>0</v>
      </c>
      <c r="BY83" s="63">
        <f>IF(ลับ!BY$3=0,0,IF(เวลาเรียน!CG31="ป",ลับ!BY$3,0))</f>
        <v>0</v>
      </c>
      <c r="BZ83" s="63">
        <f>IF(ลับ!BZ$3=0,0,IF(เวลาเรียน!CH31="ป",ลับ!BZ$3,0))</f>
        <v>0</v>
      </c>
      <c r="CA83" s="63">
        <f>IF(ลับ!CA$3=0,0,IF(เวลาเรียน!CI31="ป",ลับ!CA$3,0))</f>
        <v>0</v>
      </c>
      <c r="CB83" s="63">
        <f>IF(ลับ!CB$3=0,0,IF(เวลาเรียน!CJ31="ป",ลับ!CB$3,0))</f>
        <v>0</v>
      </c>
      <c r="CC83" s="63">
        <f>IF(ลับ!CC$3=0,0,IF(เวลาเรียน!CK31="ป",ลับ!CC$3,0))</f>
        <v>0</v>
      </c>
      <c r="CD83" s="63">
        <f>IF(ลับ!CD$3=0,0,IF(เวลาเรียน!CL31="ป",ลับ!CD$3,0))</f>
        <v>0</v>
      </c>
      <c r="CE83" s="63">
        <f>IF(ลับ!CE$3=0,0,IF(เวลาเรียน!CM31="ป",ลับ!CE$3,0))</f>
        <v>0</v>
      </c>
      <c r="CF83" s="63">
        <f>IF(ลับ!CF$3=0,0,IF(เวลาเรียน!CN31="ป",ลับ!CF$3,0))</f>
        <v>0</v>
      </c>
      <c r="CG83" s="63">
        <f>IF(ลับ!CG$3=0,0,IF(เวลาเรียน!CO31="ป",ลับ!CG$3,0))</f>
        <v>0</v>
      </c>
      <c r="CH83" s="63">
        <f>IF(ลับ!CH$3=0,0,IF(เวลาเรียน!CP31="ป",ลับ!CH$3,0))</f>
        <v>0</v>
      </c>
      <c r="CI83" s="63">
        <f>IF(ลับ!CI$3=0,0,IF(เวลาเรียน!CQ31="ป",ลับ!CI$3,0))</f>
        <v>0</v>
      </c>
      <c r="CJ83" s="63">
        <f>IF(ลับ!CJ$3=0,0,IF(เวลาเรียน!CR31="ป",ลับ!CJ$3,0))</f>
        <v>0</v>
      </c>
      <c r="CK83" s="63">
        <f>IF(ลับ!CK$3=0,0,IF(เวลาเรียน!CS31="ป",ลับ!CK$3,0))</f>
        <v>0</v>
      </c>
      <c r="CL83" s="63">
        <f>IF(ลับ!CL$3=0,0,IF(เวลาเรียน!CT31="ป",ลับ!CL$3,0))</f>
        <v>0</v>
      </c>
      <c r="CM83" s="63">
        <f>IF(ลับ!CM$3=0,0,IF(เวลาเรียน!CU31="ป",ลับ!CM$3,0))</f>
        <v>0</v>
      </c>
      <c r="CN83" s="63">
        <f>IF(ลับ!CN$3=0,0,IF(เวลาเรียน!CV31="ป",ลับ!CN$3,0))</f>
        <v>0</v>
      </c>
      <c r="CO83" s="63">
        <f>IF(ลับ!CO$3=0,0,IF(เวลาเรียน!CW31="ป",ลับ!CO$3,0))</f>
        <v>0</v>
      </c>
      <c r="CP83" s="63">
        <f>IF(ลับ!CP$3=0,0,IF(เวลาเรียน!CX31="ป",ลับ!CP$3,0))</f>
        <v>0</v>
      </c>
      <c r="CQ83" s="63">
        <f>IF(ลับ!CQ$3=0,0,IF(เวลาเรียน!CY31="ป",ลับ!CQ$3,0))</f>
        <v>0</v>
      </c>
      <c r="CR83" s="63">
        <f>IF(ลับ!CR$3=0,0,IF(เวลาเรียน!CZ31="ป",ลับ!CR$3,0))</f>
        <v>0</v>
      </c>
      <c r="CS83" s="63">
        <f>IF(ลับ!CS$3=0,0,IF(เวลาเรียน!DA31="ป",ลับ!CS$3,0))</f>
        <v>0</v>
      </c>
      <c r="CT83" s="63">
        <f>IF(ลับ!CT$3=0,0,IF(เวลาเรียน!DB31="ป",ลับ!CT$3,0))</f>
        <v>0</v>
      </c>
      <c r="CU83" s="63">
        <f>IF(ลับ!CU$3=0,0,IF(เวลาเรียน!DC31="ป",ลับ!CU$3,0))</f>
        <v>0</v>
      </c>
      <c r="CV83" s="63">
        <f>IF(ลับ!CV$3=0,0,IF(เวลาเรียน!DD31="ป",ลับ!CV$3,0))</f>
        <v>0</v>
      </c>
      <c r="CW83" s="63">
        <f>IF(ลับ!CW$3=0,0,IF(เวลาเรียน!DE31="ป",ลับ!CW$3,0))</f>
        <v>0</v>
      </c>
      <c r="CX83" s="84">
        <f t="shared" si="23"/>
        <v>0</v>
      </c>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row>
    <row r="84" spans="1:186" ht="21">
      <c r="A84" s="28">
        <v>27</v>
      </c>
      <c r="B84" s="63">
        <f>IF(ลับ!B$3=0,0,IF(เวลาเรียน!G32="ป",ลับ!B$3,0))</f>
        <v>0</v>
      </c>
      <c r="C84" s="63">
        <f>IF(ลับ!C$3=0,0,IF(เวลาเรียน!H32="ป",ลับ!C$3,0))</f>
        <v>0</v>
      </c>
      <c r="D84" s="63">
        <f>IF(ลับ!D$3=0,0,IF(เวลาเรียน!I32="ป",ลับ!D$3,0))</f>
        <v>0</v>
      </c>
      <c r="E84" s="63">
        <f>IF(ลับ!E$3=0,0,IF(เวลาเรียน!J32="ป",ลับ!E$3,0))</f>
        <v>0</v>
      </c>
      <c r="F84" s="63">
        <f>IF(ลับ!F$3=0,0,IF(เวลาเรียน!K32="ป",ลับ!F$3,0))</f>
        <v>0</v>
      </c>
      <c r="G84" s="63">
        <f>IF(ลับ!G$3=0,0,IF(เวลาเรียน!L32="ป",ลับ!G$3,0))</f>
        <v>0</v>
      </c>
      <c r="H84" s="63">
        <f>IF(ลับ!H$3=0,0,IF(เวลาเรียน!M32="ป",ลับ!H$3,0))</f>
        <v>0</v>
      </c>
      <c r="I84" s="63">
        <f>IF(ลับ!I$3=0,0,IF(เวลาเรียน!N32="ป",ลับ!I$3,0))</f>
        <v>0</v>
      </c>
      <c r="J84" s="63">
        <f>IF(ลับ!J$3=0,0,IF(เวลาเรียน!O32="ป",ลับ!J$3,0))</f>
        <v>0</v>
      </c>
      <c r="K84" s="63">
        <f>IF(ลับ!K$3=0,0,IF(เวลาเรียน!P32="ป",ลับ!K$3,0))</f>
        <v>0</v>
      </c>
      <c r="L84" s="63">
        <f>IF(ลับ!L$3=0,0,IF(เวลาเรียน!Q32="ป",ลับ!L$3,0))</f>
        <v>0</v>
      </c>
      <c r="M84" s="63">
        <f>IF(ลับ!M$3=0,0,IF(เวลาเรียน!R32="ป",ลับ!M$3,0))</f>
        <v>0</v>
      </c>
      <c r="N84" s="63">
        <f>IF(ลับ!N$3=0,0,IF(เวลาเรียน!S32="ป",ลับ!N$3,0))</f>
        <v>0</v>
      </c>
      <c r="O84" s="63">
        <f>IF(ลับ!O$3=0,0,IF(เวลาเรียน!T32="ป",ลับ!O$3,0))</f>
        <v>0</v>
      </c>
      <c r="P84" s="63">
        <f>IF(ลับ!P$3=0,0,IF(เวลาเรียน!U32="ป",ลับ!P$3,0))</f>
        <v>0</v>
      </c>
      <c r="Q84" s="63">
        <f>IF(ลับ!Q$3=0,0,IF(เวลาเรียน!V32="ป",ลับ!Q$3,0))</f>
        <v>0</v>
      </c>
      <c r="R84" s="63">
        <f>IF(ลับ!R$3=0,0,IF(เวลาเรียน!W32="ป",ลับ!R$3,0))</f>
        <v>0</v>
      </c>
      <c r="S84" s="63">
        <f>IF(ลับ!S$3=0,0,IF(เวลาเรียน!X32="ป",ลับ!S$3,0))</f>
        <v>0</v>
      </c>
      <c r="T84" s="63">
        <f>IF(ลับ!T$3=0,0,IF(เวลาเรียน!Y32="ป",ลับ!T$3,0))</f>
        <v>0</v>
      </c>
      <c r="U84" s="63">
        <f>IF(ลับ!U$3=0,0,IF(เวลาเรียน!Z32="ป",ลับ!U$3,0))</f>
        <v>0</v>
      </c>
      <c r="V84" s="63">
        <f>IF(ลับ!V$3=0,0,IF(เวลาเรียน!AA32="ป",ลับ!V$3,0))</f>
        <v>0</v>
      </c>
      <c r="W84" s="63">
        <f>IF(ลับ!W$3=0,0,IF(เวลาเรียน!AB32="ป",ลับ!W$3,0))</f>
        <v>0</v>
      </c>
      <c r="X84" s="63">
        <f>IF(ลับ!X$3=0,0,IF(เวลาเรียน!AC32="ป",ลับ!X$3,0))</f>
        <v>0</v>
      </c>
      <c r="Y84" s="63">
        <f>IF(ลับ!Y$3=0,0,IF(เวลาเรียน!AD32="ป",ลับ!Y$3,0))</f>
        <v>0</v>
      </c>
      <c r="Z84" s="724">
        <f>IF(ลับ!Z$3=0,0,IF(เวลาเรียน!AE32="ป",ลับ!Z$3,0))</f>
        <v>0</v>
      </c>
      <c r="AA84" s="63">
        <f>IF(ลับ!B$3=0,0,IF(เวลาเรียน!AH32="ป",ลับ!B$3,0))</f>
        <v>0</v>
      </c>
      <c r="AB84" s="63">
        <f>IF(ลับ!C$3=0,0,IF(เวลาเรียน!AI32="ป",ลับ!C$3,0))</f>
        <v>0</v>
      </c>
      <c r="AC84" s="63">
        <f>IF(ลับ!D$3=0,0,IF(เวลาเรียน!AJ32="ป",ลับ!D$3,0))</f>
        <v>0</v>
      </c>
      <c r="AD84" s="63">
        <f>IF(ลับ!E$3=0,0,IF(เวลาเรียน!AK32="ป",ลับ!E$3,0))</f>
        <v>0</v>
      </c>
      <c r="AE84" s="63">
        <f>IF(ลับ!F$3=0,0,IF(เวลาเรียน!AL32="ป",ลับ!F$3,0))</f>
        <v>0</v>
      </c>
      <c r="AF84" s="63">
        <f>IF(ลับ!G$3=0,0,IF(เวลาเรียน!AM32="ป",ลับ!G$3,0))</f>
        <v>0</v>
      </c>
      <c r="AG84" s="63">
        <f>IF(ลับ!H$3=0,0,IF(เวลาเรียน!AN32="ป",ลับ!H$3,0))</f>
        <v>0</v>
      </c>
      <c r="AH84" s="63">
        <f>IF(ลับ!I$3=0,0,IF(เวลาเรียน!AO32="ป",ลับ!I$3,0))</f>
        <v>0</v>
      </c>
      <c r="AI84" s="63">
        <f>IF(ลับ!J$3=0,0,IF(เวลาเรียน!AP32="ป",ลับ!J$3,0))</f>
        <v>0</v>
      </c>
      <c r="AJ84" s="63">
        <f>IF(ลับ!K$3=0,0,IF(เวลาเรียน!AQ32="ป",ลับ!K$3,0))</f>
        <v>0</v>
      </c>
      <c r="AK84" s="63">
        <f>IF(ลับ!L$3=0,0,IF(เวลาเรียน!AR32="ป",ลับ!L$3,0))</f>
        <v>0</v>
      </c>
      <c r="AL84" s="63">
        <f>IF(ลับ!M$3=0,0,IF(เวลาเรียน!AS32="ป",ลับ!M$3,0))</f>
        <v>0</v>
      </c>
      <c r="AM84" s="63">
        <f>IF(ลับ!N$3=0,0,IF(เวลาเรียน!AT32="ป",ลับ!N$3,0))</f>
        <v>0</v>
      </c>
      <c r="AN84" s="63">
        <f>IF(ลับ!O$3=0,0,IF(เวลาเรียน!AU32="ป",ลับ!O$3,0))</f>
        <v>0</v>
      </c>
      <c r="AO84" s="63">
        <f>IF(ลับ!P$3=0,0,IF(เวลาเรียน!AV32="ป",ลับ!P$3,0))</f>
        <v>0</v>
      </c>
      <c r="AP84" s="63">
        <f>IF(ลับ!Q$3=0,0,IF(เวลาเรียน!AW32="ป",ลับ!Q$3,0))</f>
        <v>0</v>
      </c>
      <c r="AQ84" s="63">
        <f>IF(ลับ!R$3=0,0,IF(เวลาเรียน!AX32="ป",ลับ!R$3,0))</f>
        <v>0</v>
      </c>
      <c r="AR84" s="63">
        <f>IF(ลับ!S$3=0,0,IF(เวลาเรียน!AY32="ป",ลับ!S$3,0))</f>
        <v>0</v>
      </c>
      <c r="AS84" s="63">
        <f>IF(ลับ!T$3=0,0,IF(เวลาเรียน!AZ32="ป",ลับ!T$3,0))</f>
        <v>0</v>
      </c>
      <c r="AT84" s="63">
        <f>IF(ลับ!U$3=0,0,IF(เวลาเรียน!BA32="ป",ลับ!U$3,0))</f>
        <v>0</v>
      </c>
      <c r="AU84" s="63">
        <f>IF(ลับ!V$3=0,0,IF(เวลาเรียน!BB32="ป",ลับ!V$3,0))</f>
        <v>0</v>
      </c>
      <c r="AV84" s="63">
        <f>IF(ลับ!W$3=0,0,IF(เวลาเรียน!BC32="ป",ลับ!W$3,0))</f>
        <v>0</v>
      </c>
      <c r="AW84" s="63">
        <f>IF(ลับ!X$3=0,0,IF(เวลาเรียน!BD32="ป",ลับ!X$3,0))</f>
        <v>0</v>
      </c>
      <c r="AX84" s="63">
        <f>IF(ลับ!Y$3=0,0,IF(เวลาเรียน!BE32="ป",ลับ!Y$3,0))</f>
        <v>0</v>
      </c>
      <c r="AY84" s="63">
        <f>IF(ลับ!Z$3=0,0,IF(เวลาเรียน!BF32="ป",ลับ!Z$3,0))</f>
        <v>0</v>
      </c>
      <c r="AZ84" s="63">
        <f>IF(ลับ!AA$3=0,0,IF(เวลาเรียน!BG32="ป",ลับ!AA$3,0))</f>
        <v>0</v>
      </c>
      <c r="BA84" s="63">
        <f>IF(ลับ!AB$3=0,0,IF(เวลาเรียน!BH32="ป",ลับ!AB$3,0))</f>
        <v>0</v>
      </c>
      <c r="BB84" s="63">
        <f>IF(ลับ!AC$3=0,0,IF(เวลาเรียน!BI32="ป",ลับ!AC$3,0))</f>
        <v>0</v>
      </c>
      <c r="BC84" s="63">
        <f>IF(ลับ!AD$3=0,0,IF(เวลาเรียน!BJ32="ป",ลับ!AD$3,0))</f>
        <v>0</v>
      </c>
      <c r="BD84" s="63">
        <f>IF(ลับ!AE$3=0,0,IF(เวลาเรียน!BK32="ป",ลับ!AE$3,0))</f>
        <v>0</v>
      </c>
      <c r="BE84" s="63">
        <f>IF(ลับ!AF$3=0,0,IF(เวลาเรียน!BL32="ป",ลับ!AF$3,0))</f>
        <v>0</v>
      </c>
      <c r="BF84" s="63">
        <f>IF(ลับ!AG$3=0,0,IF(เวลาเรียน!BM32="ป",ลับ!AG$3,0))</f>
        <v>0</v>
      </c>
      <c r="BG84" s="63">
        <f>IF(ลับ!AH$3=0,0,IF(เวลาเรียน!BN32="ป",ลับ!AH$3,0))</f>
        <v>0</v>
      </c>
      <c r="BH84" s="63">
        <f>IF(ลับ!AI$3=0,0,IF(เวลาเรียน!BO32="ป",ลับ!AI$3,0))</f>
        <v>0</v>
      </c>
      <c r="BI84" s="63">
        <f>IF(ลับ!AJ$3=0,0,IF(เวลาเรียน!BP32="ป",ลับ!AJ$3,0))</f>
        <v>0</v>
      </c>
      <c r="BJ84" s="63">
        <f>IF(ลับ!AK$3=0,0,IF(เวลาเรียน!BQ32="ป",ลับ!AK$3,0))</f>
        <v>0</v>
      </c>
      <c r="BK84" s="63">
        <f>IF(ลับ!AL$3=0,0,IF(เวลาเรียน!BR32="ป",ลับ!AL$3,0))</f>
        <v>0</v>
      </c>
      <c r="BL84" s="63">
        <f>IF(ลับ!AM$3=0,0,IF(เวลาเรียน!BS32="ป",ลับ!AM$3,0))</f>
        <v>0</v>
      </c>
      <c r="BM84" s="63">
        <f>IF(ลับ!AN$3=0,0,IF(เวลาเรียน!BT32="ป",ลับ!AN$3,0))</f>
        <v>0</v>
      </c>
      <c r="BN84" s="63">
        <f>IF(ลับ!AO$3=0,0,IF(เวลาเรียน!BU32="ป",ลับ!AO$3,0))</f>
        <v>0</v>
      </c>
      <c r="BO84" s="63">
        <f>IF(ลับ!AP$3=0,0,IF(เวลาเรียน!BV32="ป",ลับ!AP$3,0))</f>
        <v>0</v>
      </c>
      <c r="BP84" s="63">
        <f>IF(ลับ!AQ$3=0,0,IF(เวลาเรียน!BW32="ป",ลับ!AQ$3,0))</f>
        <v>0</v>
      </c>
      <c r="BQ84" s="63">
        <f>IF(ลับ!AR$3=0,0,IF(เวลาเรียน!BX32="ป",ลับ!AR$3,0))</f>
        <v>0</v>
      </c>
      <c r="BR84" s="63">
        <f>IF(ลับ!AS$3=0,0,IF(เวลาเรียน!BY32="ป",ลับ!AS$3,0))</f>
        <v>0</v>
      </c>
      <c r="BS84" s="724">
        <f>IF(ลับ!AT$3=0,0,IF(เวลาเรียน!BZ32="ป",ลับ!AT$3,0))</f>
        <v>0</v>
      </c>
      <c r="BT84" s="63">
        <f>IF(ลับ!BT$3=0,0,IF(เวลาเรียน!CB32="ป",ลับ!BT$3,0))</f>
        <v>0</v>
      </c>
      <c r="BU84" s="63">
        <f>IF(ลับ!BU$3=0,0,IF(เวลาเรียน!CC32="ป",ลับ!BU$3,0))</f>
        <v>0</v>
      </c>
      <c r="BV84" s="63">
        <f>IF(ลับ!BV$3=0,0,IF(เวลาเรียน!CD32="ป",ลับ!BV$3,0))</f>
        <v>0</v>
      </c>
      <c r="BW84" s="63">
        <f>IF(ลับ!BW$3=0,0,IF(เวลาเรียน!CE32="ป",ลับ!BW$3,0))</f>
        <v>0</v>
      </c>
      <c r="BX84" s="63">
        <f>IF(ลับ!BX$3=0,0,IF(เวลาเรียน!CF32="ป",ลับ!BX$3,0))</f>
        <v>0</v>
      </c>
      <c r="BY84" s="63">
        <f>IF(ลับ!BY$3=0,0,IF(เวลาเรียน!CG32="ป",ลับ!BY$3,0))</f>
        <v>0</v>
      </c>
      <c r="BZ84" s="63">
        <f>IF(ลับ!BZ$3=0,0,IF(เวลาเรียน!CH32="ป",ลับ!BZ$3,0))</f>
        <v>0</v>
      </c>
      <c r="CA84" s="63">
        <f>IF(ลับ!CA$3=0,0,IF(เวลาเรียน!CI32="ป",ลับ!CA$3,0))</f>
        <v>0</v>
      </c>
      <c r="CB84" s="63">
        <f>IF(ลับ!CB$3=0,0,IF(เวลาเรียน!CJ32="ป",ลับ!CB$3,0))</f>
        <v>0</v>
      </c>
      <c r="CC84" s="63">
        <f>IF(ลับ!CC$3=0,0,IF(เวลาเรียน!CK32="ป",ลับ!CC$3,0))</f>
        <v>0</v>
      </c>
      <c r="CD84" s="63">
        <f>IF(ลับ!CD$3=0,0,IF(เวลาเรียน!CL32="ป",ลับ!CD$3,0))</f>
        <v>0</v>
      </c>
      <c r="CE84" s="63">
        <f>IF(ลับ!CE$3=0,0,IF(เวลาเรียน!CM32="ป",ลับ!CE$3,0))</f>
        <v>0</v>
      </c>
      <c r="CF84" s="63">
        <f>IF(ลับ!CF$3=0,0,IF(เวลาเรียน!CN32="ป",ลับ!CF$3,0))</f>
        <v>0</v>
      </c>
      <c r="CG84" s="63">
        <f>IF(ลับ!CG$3=0,0,IF(เวลาเรียน!CO32="ป",ลับ!CG$3,0))</f>
        <v>0</v>
      </c>
      <c r="CH84" s="63">
        <f>IF(ลับ!CH$3=0,0,IF(เวลาเรียน!CP32="ป",ลับ!CH$3,0))</f>
        <v>0</v>
      </c>
      <c r="CI84" s="63">
        <f>IF(ลับ!CI$3=0,0,IF(เวลาเรียน!CQ32="ป",ลับ!CI$3,0))</f>
        <v>0</v>
      </c>
      <c r="CJ84" s="63">
        <f>IF(ลับ!CJ$3=0,0,IF(เวลาเรียน!CR32="ป",ลับ!CJ$3,0))</f>
        <v>0</v>
      </c>
      <c r="CK84" s="63">
        <f>IF(ลับ!CK$3=0,0,IF(เวลาเรียน!CS32="ป",ลับ!CK$3,0))</f>
        <v>0</v>
      </c>
      <c r="CL84" s="63">
        <f>IF(ลับ!CL$3=0,0,IF(เวลาเรียน!CT32="ป",ลับ!CL$3,0))</f>
        <v>0</v>
      </c>
      <c r="CM84" s="63">
        <f>IF(ลับ!CM$3=0,0,IF(เวลาเรียน!CU32="ป",ลับ!CM$3,0))</f>
        <v>0</v>
      </c>
      <c r="CN84" s="63">
        <f>IF(ลับ!CN$3=0,0,IF(เวลาเรียน!CV32="ป",ลับ!CN$3,0))</f>
        <v>0</v>
      </c>
      <c r="CO84" s="63">
        <f>IF(ลับ!CO$3=0,0,IF(เวลาเรียน!CW32="ป",ลับ!CO$3,0))</f>
        <v>0</v>
      </c>
      <c r="CP84" s="63">
        <f>IF(ลับ!CP$3=0,0,IF(เวลาเรียน!CX32="ป",ลับ!CP$3,0))</f>
        <v>0</v>
      </c>
      <c r="CQ84" s="63">
        <f>IF(ลับ!CQ$3=0,0,IF(เวลาเรียน!CY32="ป",ลับ!CQ$3,0))</f>
        <v>0</v>
      </c>
      <c r="CR84" s="63">
        <f>IF(ลับ!CR$3=0,0,IF(เวลาเรียน!CZ32="ป",ลับ!CR$3,0))</f>
        <v>0</v>
      </c>
      <c r="CS84" s="63">
        <f>IF(ลับ!CS$3=0,0,IF(เวลาเรียน!DA32="ป",ลับ!CS$3,0))</f>
        <v>0</v>
      </c>
      <c r="CT84" s="63">
        <f>IF(ลับ!CT$3=0,0,IF(เวลาเรียน!DB32="ป",ลับ!CT$3,0))</f>
        <v>0</v>
      </c>
      <c r="CU84" s="63">
        <f>IF(ลับ!CU$3=0,0,IF(เวลาเรียน!DC32="ป",ลับ!CU$3,0))</f>
        <v>0</v>
      </c>
      <c r="CV84" s="63">
        <f>IF(ลับ!CV$3=0,0,IF(เวลาเรียน!DD32="ป",ลับ!CV$3,0))</f>
        <v>0</v>
      </c>
      <c r="CW84" s="63">
        <f>IF(ลับ!CW$3=0,0,IF(เวลาเรียน!DE32="ป",ลับ!CW$3,0))</f>
        <v>0</v>
      </c>
      <c r="CX84" s="84">
        <f t="shared" si="23"/>
        <v>0</v>
      </c>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row>
    <row r="85" spans="1:186" ht="21">
      <c r="A85" s="28">
        <v>28</v>
      </c>
      <c r="B85" s="63">
        <f>IF(ลับ!B$3=0,0,IF(เวลาเรียน!G33="ป",ลับ!B$3,0))</f>
        <v>0</v>
      </c>
      <c r="C85" s="63">
        <f>IF(ลับ!C$3=0,0,IF(เวลาเรียน!H33="ป",ลับ!C$3,0))</f>
        <v>0</v>
      </c>
      <c r="D85" s="63">
        <f>IF(ลับ!D$3=0,0,IF(เวลาเรียน!I33="ป",ลับ!D$3,0))</f>
        <v>0</v>
      </c>
      <c r="E85" s="63">
        <f>IF(ลับ!E$3=0,0,IF(เวลาเรียน!J33="ป",ลับ!E$3,0))</f>
        <v>0</v>
      </c>
      <c r="F85" s="63">
        <f>IF(ลับ!F$3=0,0,IF(เวลาเรียน!K33="ป",ลับ!F$3,0))</f>
        <v>0</v>
      </c>
      <c r="G85" s="63">
        <f>IF(ลับ!G$3=0,0,IF(เวลาเรียน!L33="ป",ลับ!G$3,0))</f>
        <v>0</v>
      </c>
      <c r="H85" s="63">
        <f>IF(ลับ!H$3=0,0,IF(เวลาเรียน!M33="ป",ลับ!H$3,0))</f>
        <v>0</v>
      </c>
      <c r="I85" s="63">
        <f>IF(ลับ!I$3=0,0,IF(เวลาเรียน!N33="ป",ลับ!I$3,0))</f>
        <v>0</v>
      </c>
      <c r="J85" s="63">
        <f>IF(ลับ!J$3=0,0,IF(เวลาเรียน!O33="ป",ลับ!J$3,0))</f>
        <v>0</v>
      </c>
      <c r="K85" s="63">
        <f>IF(ลับ!K$3=0,0,IF(เวลาเรียน!P33="ป",ลับ!K$3,0))</f>
        <v>0</v>
      </c>
      <c r="L85" s="63">
        <f>IF(ลับ!L$3=0,0,IF(เวลาเรียน!Q33="ป",ลับ!L$3,0))</f>
        <v>0</v>
      </c>
      <c r="M85" s="63">
        <f>IF(ลับ!M$3=0,0,IF(เวลาเรียน!R33="ป",ลับ!M$3,0))</f>
        <v>0</v>
      </c>
      <c r="N85" s="63">
        <f>IF(ลับ!N$3=0,0,IF(เวลาเรียน!S33="ป",ลับ!N$3,0))</f>
        <v>0</v>
      </c>
      <c r="O85" s="63">
        <f>IF(ลับ!O$3=0,0,IF(เวลาเรียน!T33="ป",ลับ!O$3,0))</f>
        <v>0</v>
      </c>
      <c r="P85" s="63">
        <f>IF(ลับ!P$3=0,0,IF(เวลาเรียน!U33="ป",ลับ!P$3,0))</f>
        <v>0</v>
      </c>
      <c r="Q85" s="63">
        <f>IF(ลับ!Q$3=0,0,IF(เวลาเรียน!V33="ป",ลับ!Q$3,0))</f>
        <v>0</v>
      </c>
      <c r="R85" s="63">
        <f>IF(ลับ!R$3=0,0,IF(เวลาเรียน!W33="ป",ลับ!R$3,0))</f>
        <v>0</v>
      </c>
      <c r="S85" s="63">
        <f>IF(ลับ!S$3=0,0,IF(เวลาเรียน!X33="ป",ลับ!S$3,0))</f>
        <v>0</v>
      </c>
      <c r="T85" s="63">
        <f>IF(ลับ!T$3=0,0,IF(เวลาเรียน!Y33="ป",ลับ!T$3,0))</f>
        <v>0</v>
      </c>
      <c r="U85" s="63">
        <f>IF(ลับ!U$3=0,0,IF(เวลาเรียน!Z33="ป",ลับ!U$3,0))</f>
        <v>0</v>
      </c>
      <c r="V85" s="63">
        <f>IF(ลับ!V$3=0,0,IF(เวลาเรียน!AA33="ป",ลับ!V$3,0))</f>
        <v>0</v>
      </c>
      <c r="W85" s="63">
        <f>IF(ลับ!W$3=0,0,IF(เวลาเรียน!AB33="ป",ลับ!W$3,0))</f>
        <v>0</v>
      </c>
      <c r="X85" s="63">
        <f>IF(ลับ!X$3=0,0,IF(เวลาเรียน!AC33="ป",ลับ!X$3,0))</f>
        <v>0</v>
      </c>
      <c r="Y85" s="63">
        <f>IF(ลับ!Y$3=0,0,IF(เวลาเรียน!AD33="ป",ลับ!Y$3,0))</f>
        <v>0</v>
      </c>
      <c r="Z85" s="724">
        <f>IF(ลับ!Z$3=0,0,IF(เวลาเรียน!AE33="ป",ลับ!Z$3,0))</f>
        <v>0</v>
      </c>
      <c r="AA85" s="63">
        <f>IF(ลับ!B$3=0,0,IF(เวลาเรียน!AH33="ป",ลับ!B$3,0))</f>
        <v>0</v>
      </c>
      <c r="AB85" s="63">
        <f>IF(ลับ!C$3=0,0,IF(เวลาเรียน!AI33="ป",ลับ!C$3,0))</f>
        <v>0</v>
      </c>
      <c r="AC85" s="63">
        <f>IF(ลับ!D$3=0,0,IF(เวลาเรียน!AJ33="ป",ลับ!D$3,0))</f>
        <v>0</v>
      </c>
      <c r="AD85" s="63">
        <f>IF(ลับ!E$3=0,0,IF(เวลาเรียน!AK33="ป",ลับ!E$3,0))</f>
        <v>0</v>
      </c>
      <c r="AE85" s="63">
        <f>IF(ลับ!F$3=0,0,IF(เวลาเรียน!AL33="ป",ลับ!F$3,0))</f>
        <v>0</v>
      </c>
      <c r="AF85" s="63">
        <f>IF(ลับ!G$3=0,0,IF(เวลาเรียน!AM33="ป",ลับ!G$3,0))</f>
        <v>0</v>
      </c>
      <c r="AG85" s="63">
        <f>IF(ลับ!H$3=0,0,IF(เวลาเรียน!AN33="ป",ลับ!H$3,0))</f>
        <v>0</v>
      </c>
      <c r="AH85" s="63">
        <f>IF(ลับ!I$3=0,0,IF(เวลาเรียน!AO33="ป",ลับ!I$3,0))</f>
        <v>0</v>
      </c>
      <c r="AI85" s="63">
        <f>IF(ลับ!J$3=0,0,IF(เวลาเรียน!AP33="ป",ลับ!J$3,0))</f>
        <v>0</v>
      </c>
      <c r="AJ85" s="63">
        <f>IF(ลับ!K$3=0,0,IF(เวลาเรียน!AQ33="ป",ลับ!K$3,0))</f>
        <v>0</v>
      </c>
      <c r="AK85" s="63">
        <f>IF(ลับ!L$3=0,0,IF(เวลาเรียน!AR33="ป",ลับ!L$3,0))</f>
        <v>0</v>
      </c>
      <c r="AL85" s="63">
        <f>IF(ลับ!M$3=0,0,IF(เวลาเรียน!AS33="ป",ลับ!M$3,0))</f>
        <v>0</v>
      </c>
      <c r="AM85" s="63">
        <f>IF(ลับ!N$3=0,0,IF(เวลาเรียน!AT33="ป",ลับ!N$3,0))</f>
        <v>0</v>
      </c>
      <c r="AN85" s="63">
        <f>IF(ลับ!O$3=0,0,IF(เวลาเรียน!AU33="ป",ลับ!O$3,0))</f>
        <v>0</v>
      </c>
      <c r="AO85" s="63">
        <f>IF(ลับ!P$3=0,0,IF(เวลาเรียน!AV33="ป",ลับ!P$3,0))</f>
        <v>0</v>
      </c>
      <c r="AP85" s="63">
        <f>IF(ลับ!Q$3=0,0,IF(เวลาเรียน!AW33="ป",ลับ!Q$3,0))</f>
        <v>0</v>
      </c>
      <c r="AQ85" s="63">
        <f>IF(ลับ!R$3=0,0,IF(เวลาเรียน!AX33="ป",ลับ!R$3,0))</f>
        <v>0</v>
      </c>
      <c r="AR85" s="63">
        <f>IF(ลับ!S$3=0,0,IF(เวลาเรียน!AY33="ป",ลับ!S$3,0))</f>
        <v>0</v>
      </c>
      <c r="AS85" s="63">
        <f>IF(ลับ!T$3=0,0,IF(เวลาเรียน!AZ33="ป",ลับ!T$3,0))</f>
        <v>0</v>
      </c>
      <c r="AT85" s="63">
        <f>IF(ลับ!U$3=0,0,IF(เวลาเรียน!BA33="ป",ลับ!U$3,0))</f>
        <v>0</v>
      </c>
      <c r="AU85" s="63">
        <f>IF(ลับ!V$3=0,0,IF(เวลาเรียน!BB33="ป",ลับ!V$3,0))</f>
        <v>0</v>
      </c>
      <c r="AV85" s="63">
        <f>IF(ลับ!W$3=0,0,IF(เวลาเรียน!BC33="ป",ลับ!W$3,0))</f>
        <v>0</v>
      </c>
      <c r="AW85" s="63">
        <f>IF(ลับ!X$3=0,0,IF(เวลาเรียน!BD33="ป",ลับ!X$3,0))</f>
        <v>0</v>
      </c>
      <c r="AX85" s="63">
        <f>IF(ลับ!Y$3=0,0,IF(เวลาเรียน!BE33="ป",ลับ!Y$3,0))</f>
        <v>0</v>
      </c>
      <c r="AY85" s="63">
        <f>IF(ลับ!Z$3=0,0,IF(เวลาเรียน!BF33="ป",ลับ!Z$3,0))</f>
        <v>0</v>
      </c>
      <c r="AZ85" s="63">
        <f>IF(ลับ!AA$3=0,0,IF(เวลาเรียน!BG33="ป",ลับ!AA$3,0))</f>
        <v>0</v>
      </c>
      <c r="BA85" s="63">
        <f>IF(ลับ!AB$3=0,0,IF(เวลาเรียน!BH33="ป",ลับ!AB$3,0))</f>
        <v>0</v>
      </c>
      <c r="BB85" s="63">
        <f>IF(ลับ!AC$3=0,0,IF(เวลาเรียน!BI33="ป",ลับ!AC$3,0))</f>
        <v>0</v>
      </c>
      <c r="BC85" s="63">
        <f>IF(ลับ!AD$3=0,0,IF(เวลาเรียน!BJ33="ป",ลับ!AD$3,0))</f>
        <v>0</v>
      </c>
      <c r="BD85" s="63">
        <f>IF(ลับ!AE$3=0,0,IF(เวลาเรียน!BK33="ป",ลับ!AE$3,0))</f>
        <v>0</v>
      </c>
      <c r="BE85" s="63">
        <f>IF(ลับ!AF$3=0,0,IF(เวลาเรียน!BL33="ป",ลับ!AF$3,0))</f>
        <v>0</v>
      </c>
      <c r="BF85" s="63">
        <f>IF(ลับ!AG$3=0,0,IF(เวลาเรียน!BM33="ป",ลับ!AG$3,0))</f>
        <v>0</v>
      </c>
      <c r="BG85" s="63">
        <f>IF(ลับ!AH$3=0,0,IF(เวลาเรียน!BN33="ป",ลับ!AH$3,0))</f>
        <v>0</v>
      </c>
      <c r="BH85" s="63">
        <f>IF(ลับ!AI$3=0,0,IF(เวลาเรียน!BO33="ป",ลับ!AI$3,0))</f>
        <v>0</v>
      </c>
      <c r="BI85" s="63">
        <f>IF(ลับ!AJ$3=0,0,IF(เวลาเรียน!BP33="ป",ลับ!AJ$3,0))</f>
        <v>0</v>
      </c>
      <c r="BJ85" s="63">
        <f>IF(ลับ!AK$3=0,0,IF(เวลาเรียน!BQ33="ป",ลับ!AK$3,0))</f>
        <v>0</v>
      </c>
      <c r="BK85" s="63">
        <f>IF(ลับ!AL$3=0,0,IF(เวลาเรียน!BR33="ป",ลับ!AL$3,0))</f>
        <v>0</v>
      </c>
      <c r="BL85" s="63">
        <f>IF(ลับ!AM$3=0,0,IF(เวลาเรียน!BS33="ป",ลับ!AM$3,0))</f>
        <v>0</v>
      </c>
      <c r="BM85" s="63">
        <f>IF(ลับ!AN$3=0,0,IF(เวลาเรียน!BT33="ป",ลับ!AN$3,0))</f>
        <v>0</v>
      </c>
      <c r="BN85" s="63">
        <f>IF(ลับ!AO$3=0,0,IF(เวลาเรียน!BU33="ป",ลับ!AO$3,0))</f>
        <v>0</v>
      </c>
      <c r="BO85" s="63">
        <f>IF(ลับ!AP$3=0,0,IF(เวลาเรียน!BV33="ป",ลับ!AP$3,0))</f>
        <v>0</v>
      </c>
      <c r="BP85" s="63">
        <f>IF(ลับ!AQ$3=0,0,IF(เวลาเรียน!BW33="ป",ลับ!AQ$3,0))</f>
        <v>0</v>
      </c>
      <c r="BQ85" s="63">
        <f>IF(ลับ!AR$3=0,0,IF(เวลาเรียน!BX33="ป",ลับ!AR$3,0))</f>
        <v>0</v>
      </c>
      <c r="BR85" s="63">
        <f>IF(ลับ!AS$3=0,0,IF(เวลาเรียน!BY33="ป",ลับ!AS$3,0))</f>
        <v>0</v>
      </c>
      <c r="BS85" s="724">
        <f>IF(ลับ!AT$3=0,0,IF(เวลาเรียน!BZ33="ป",ลับ!AT$3,0))</f>
        <v>0</v>
      </c>
      <c r="BT85" s="63">
        <f>IF(ลับ!BT$3=0,0,IF(เวลาเรียน!CB33="ป",ลับ!BT$3,0))</f>
        <v>0</v>
      </c>
      <c r="BU85" s="63">
        <f>IF(ลับ!BU$3=0,0,IF(เวลาเรียน!CC33="ป",ลับ!BU$3,0))</f>
        <v>0</v>
      </c>
      <c r="BV85" s="63">
        <f>IF(ลับ!BV$3=0,0,IF(เวลาเรียน!CD33="ป",ลับ!BV$3,0))</f>
        <v>0</v>
      </c>
      <c r="BW85" s="63">
        <f>IF(ลับ!BW$3=0,0,IF(เวลาเรียน!CE33="ป",ลับ!BW$3,0))</f>
        <v>0</v>
      </c>
      <c r="BX85" s="63">
        <f>IF(ลับ!BX$3=0,0,IF(เวลาเรียน!CF33="ป",ลับ!BX$3,0))</f>
        <v>0</v>
      </c>
      <c r="BY85" s="63">
        <f>IF(ลับ!BY$3=0,0,IF(เวลาเรียน!CG33="ป",ลับ!BY$3,0))</f>
        <v>0</v>
      </c>
      <c r="BZ85" s="63">
        <f>IF(ลับ!BZ$3=0,0,IF(เวลาเรียน!CH33="ป",ลับ!BZ$3,0))</f>
        <v>0</v>
      </c>
      <c r="CA85" s="63">
        <f>IF(ลับ!CA$3=0,0,IF(เวลาเรียน!CI33="ป",ลับ!CA$3,0))</f>
        <v>0</v>
      </c>
      <c r="CB85" s="63">
        <f>IF(ลับ!CB$3=0,0,IF(เวลาเรียน!CJ33="ป",ลับ!CB$3,0))</f>
        <v>0</v>
      </c>
      <c r="CC85" s="63">
        <f>IF(ลับ!CC$3=0,0,IF(เวลาเรียน!CK33="ป",ลับ!CC$3,0))</f>
        <v>0</v>
      </c>
      <c r="CD85" s="63">
        <f>IF(ลับ!CD$3=0,0,IF(เวลาเรียน!CL33="ป",ลับ!CD$3,0))</f>
        <v>0</v>
      </c>
      <c r="CE85" s="63">
        <f>IF(ลับ!CE$3=0,0,IF(เวลาเรียน!CM33="ป",ลับ!CE$3,0))</f>
        <v>0</v>
      </c>
      <c r="CF85" s="63">
        <f>IF(ลับ!CF$3=0,0,IF(เวลาเรียน!CN33="ป",ลับ!CF$3,0))</f>
        <v>0</v>
      </c>
      <c r="CG85" s="63">
        <f>IF(ลับ!CG$3=0,0,IF(เวลาเรียน!CO33="ป",ลับ!CG$3,0))</f>
        <v>0</v>
      </c>
      <c r="CH85" s="63">
        <f>IF(ลับ!CH$3=0,0,IF(เวลาเรียน!CP33="ป",ลับ!CH$3,0))</f>
        <v>0</v>
      </c>
      <c r="CI85" s="63">
        <f>IF(ลับ!CI$3=0,0,IF(เวลาเรียน!CQ33="ป",ลับ!CI$3,0))</f>
        <v>0</v>
      </c>
      <c r="CJ85" s="63">
        <f>IF(ลับ!CJ$3=0,0,IF(เวลาเรียน!CR33="ป",ลับ!CJ$3,0))</f>
        <v>0</v>
      </c>
      <c r="CK85" s="63">
        <f>IF(ลับ!CK$3=0,0,IF(เวลาเรียน!CS33="ป",ลับ!CK$3,0))</f>
        <v>0</v>
      </c>
      <c r="CL85" s="63">
        <f>IF(ลับ!CL$3=0,0,IF(เวลาเรียน!CT33="ป",ลับ!CL$3,0))</f>
        <v>0</v>
      </c>
      <c r="CM85" s="63">
        <f>IF(ลับ!CM$3=0,0,IF(เวลาเรียน!CU33="ป",ลับ!CM$3,0))</f>
        <v>0</v>
      </c>
      <c r="CN85" s="63">
        <f>IF(ลับ!CN$3=0,0,IF(เวลาเรียน!CV33="ป",ลับ!CN$3,0))</f>
        <v>0</v>
      </c>
      <c r="CO85" s="63">
        <f>IF(ลับ!CO$3=0,0,IF(เวลาเรียน!CW33="ป",ลับ!CO$3,0))</f>
        <v>0</v>
      </c>
      <c r="CP85" s="63">
        <f>IF(ลับ!CP$3=0,0,IF(เวลาเรียน!CX33="ป",ลับ!CP$3,0))</f>
        <v>0</v>
      </c>
      <c r="CQ85" s="63">
        <f>IF(ลับ!CQ$3=0,0,IF(เวลาเรียน!CY33="ป",ลับ!CQ$3,0))</f>
        <v>0</v>
      </c>
      <c r="CR85" s="63">
        <f>IF(ลับ!CR$3=0,0,IF(เวลาเรียน!CZ33="ป",ลับ!CR$3,0))</f>
        <v>0</v>
      </c>
      <c r="CS85" s="63">
        <f>IF(ลับ!CS$3=0,0,IF(เวลาเรียน!DA33="ป",ลับ!CS$3,0))</f>
        <v>0</v>
      </c>
      <c r="CT85" s="63">
        <f>IF(ลับ!CT$3=0,0,IF(เวลาเรียน!DB33="ป",ลับ!CT$3,0))</f>
        <v>0</v>
      </c>
      <c r="CU85" s="63">
        <f>IF(ลับ!CU$3=0,0,IF(เวลาเรียน!DC33="ป",ลับ!CU$3,0))</f>
        <v>0</v>
      </c>
      <c r="CV85" s="63">
        <f>IF(ลับ!CV$3=0,0,IF(เวลาเรียน!DD33="ป",ลับ!CV$3,0))</f>
        <v>0</v>
      </c>
      <c r="CW85" s="63">
        <f>IF(ลับ!CW$3=0,0,IF(เวลาเรียน!DE33="ป",ลับ!CW$3,0))</f>
        <v>0</v>
      </c>
      <c r="CX85" s="84">
        <f t="shared" si="23"/>
        <v>0</v>
      </c>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row>
    <row r="86" spans="1:186" ht="21">
      <c r="A86" s="28">
        <v>29</v>
      </c>
      <c r="B86" s="63">
        <f>IF(ลับ!B$3=0,0,IF(เวลาเรียน!G34="ป",ลับ!B$3,0))</f>
        <v>0</v>
      </c>
      <c r="C86" s="63">
        <f>IF(ลับ!C$3=0,0,IF(เวลาเรียน!H34="ป",ลับ!C$3,0))</f>
        <v>0</v>
      </c>
      <c r="D86" s="63">
        <f>IF(ลับ!D$3=0,0,IF(เวลาเรียน!I34="ป",ลับ!D$3,0))</f>
        <v>0</v>
      </c>
      <c r="E86" s="63">
        <f>IF(ลับ!E$3=0,0,IF(เวลาเรียน!J34="ป",ลับ!E$3,0))</f>
        <v>0</v>
      </c>
      <c r="F86" s="63">
        <f>IF(ลับ!F$3=0,0,IF(เวลาเรียน!K34="ป",ลับ!F$3,0))</f>
        <v>0</v>
      </c>
      <c r="G86" s="63">
        <f>IF(ลับ!G$3=0,0,IF(เวลาเรียน!L34="ป",ลับ!G$3,0))</f>
        <v>0</v>
      </c>
      <c r="H86" s="63">
        <f>IF(ลับ!H$3=0,0,IF(เวลาเรียน!M34="ป",ลับ!H$3,0))</f>
        <v>0</v>
      </c>
      <c r="I86" s="63">
        <f>IF(ลับ!I$3=0,0,IF(เวลาเรียน!N34="ป",ลับ!I$3,0))</f>
        <v>0</v>
      </c>
      <c r="J86" s="63">
        <f>IF(ลับ!J$3=0,0,IF(เวลาเรียน!O34="ป",ลับ!J$3,0))</f>
        <v>0</v>
      </c>
      <c r="K86" s="63">
        <f>IF(ลับ!K$3=0,0,IF(เวลาเรียน!P34="ป",ลับ!K$3,0))</f>
        <v>0</v>
      </c>
      <c r="L86" s="63">
        <f>IF(ลับ!L$3=0,0,IF(เวลาเรียน!Q34="ป",ลับ!L$3,0))</f>
        <v>0</v>
      </c>
      <c r="M86" s="63">
        <f>IF(ลับ!M$3=0,0,IF(เวลาเรียน!R34="ป",ลับ!M$3,0))</f>
        <v>0</v>
      </c>
      <c r="N86" s="63">
        <f>IF(ลับ!N$3=0,0,IF(เวลาเรียน!S34="ป",ลับ!N$3,0))</f>
        <v>0</v>
      </c>
      <c r="O86" s="63">
        <f>IF(ลับ!O$3=0,0,IF(เวลาเรียน!T34="ป",ลับ!O$3,0))</f>
        <v>0</v>
      </c>
      <c r="P86" s="63">
        <f>IF(ลับ!P$3=0,0,IF(เวลาเรียน!U34="ป",ลับ!P$3,0))</f>
        <v>0</v>
      </c>
      <c r="Q86" s="63">
        <f>IF(ลับ!Q$3=0,0,IF(เวลาเรียน!V34="ป",ลับ!Q$3,0))</f>
        <v>0</v>
      </c>
      <c r="R86" s="63">
        <f>IF(ลับ!R$3=0,0,IF(เวลาเรียน!W34="ป",ลับ!R$3,0))</f>
        <v>0</v>
      </c>
      <c r="S86" s="63">
        <f>IF(ลับ!S$3=0,0,IF(เวลาเรียน!X34="ป",ลับ!S$3,0))</f>
        <v>0</v>
      </c>
      <c r="T86" s="63">
        <f>IF(ลับ!T$3=0,0,IF(เวลาเรียน!Y34="ป",ลับ!T$3,0))</f>
        <v>0</v>
      </c>
      <c r="U86" s="63">
        <f>IF(ลับ!U$3=0,0,IF(เวลาเรียน!Z34="ป",ลับ!U$3,0))</f>
        <v>0</v>
      </c>
      <c r="V86" s="63">
        <f>IF(ลับ!V$3=0,0,IF(เวลาเรียน!AA34="ป",ลับ!V$3,0))</f>
        <v>0</v>
      </c>
      <c r="W86" s="63">
        <f>IF(ลับ!W$3=0,0,IF(เวลาเรียน!AB34="ป",ลับ!W$3,0))</f>
        <v>0</v>
      </c>
      <c r="X86" s="63">
        <f>IF(ลับ!X$3=0,0,IF(เวลาเรียน!AC34="ป",ลับ!X$3,0))</f>
        <v>0</v>
      </c>
      <c r="Y86" s="63">
        <f>IF(ลับ!Y$3=0,0,IF(เวลาเรียน!AD34="ป",ลับ!Y$3,0))</f>
        <v>0</v>
      </c>
      <c r="Z86" s="724">
        <f>IF(ลับ!Z$3=0,0,IF(เวลาเรียน!AE34="ป",ลับ!Z$3,0))</f>
        <v>0</v>
      </c>
      <c r="AA86" s="63">
        <f>IF(ลับ!B$3=0,0,IF(เวลาเรียน!AH34="ป",ลับ!B$3,0))</f>
        <v>0</v>
      </c>
      <c r="AB86" s="63">
        <f>IF(ลับ!C$3=0,0,IF(เวลาเรียน!AI34="ป",ลับ!C$3,0))</f>
        <v>0</v>
      </c>
      <c r="AC86" s="63">
        <f>IF(ลับ!D$3=0,0,IF(เวลาเรียน!AJ34="ป",ลับ!D$3,0))</f>
        <v>0</v>
      </c>
      <c r="AD86" s="63">
        <f>IF(ลับ!E$3=0,0,IF(เวลาเรียน!AK34="ป",ลับ!E$3,0))</f>
        <v>0</v>
      </c>
      <c r="AE86" s="63">
        <f>IF(ลับ!F$3=0,0,IF(เวลาเรียน!AL34="ป",ลับ!F$3,0))</f>
        <v>0</v>
      </c>
      <c r="AF86" s="63">
        <f>IF(ลับ!G$3=0,0,IF(เวลาเรียน!AM34="ป",ลับ!G$3,0))</f>
        <v>0</v>
      </c>
      <c r="AG86" s="63">
        <f>IF(ลับ!H$3=0,0,IF(เวลาเรียน!AN34="ป",ลับ!H$3,0))</f>
        <v>0</v>
      </c>
      <c r="AH86" s="63">
        <f>IF(ลับ!I$3=0,0,IF(เวลาเรียน!AO34="ป",ลับ!I$3,0))</f>
        <v>0</v>
      </c>
      <c r="AI86" s="63">
        <f>IF(ลับ!J$3=0,0,IF(เวลาเรียน!AP34="ป",ลับ!J$3,0))</f>
        <v>0</v>
      </c>
      <c r="AJ86" s="63">
        <f>IF(ลับ!K$3=0,0,IF(เวลาเรียน!AQ34="ป",ลับ!K$3,0))</f>
        <v>0</v>
      </c>
      <c r="AK86" s="63">
        <f>IF(ลับ!L$3=0,0,IF(เวลาเรียน!AR34="ป",ลับ!L$3,0))</f>
        <v>0</v>
      </c>
      <c r="AL86" s="63">
        <f>IF(ลับ!M$3=0,0,IF(เวลาเรียน!AS34="ป",ลับ!M$3,0))</f>
        <v>0</v>
      </c>
      <c r="AM86" s="63">
        <f>IF(ลับ!N$3=0,0,IF(เวลาเรียน!AT34="ป",ลับ!N$3,0))</f>
        <v>0</v>
      </c>
      <c r="AN86" s="63">
        <f>IF(ลับ!O$3=0,0,IF(เวลาเรียน!AU34="ป",ลับ!O$3,0))</f>
        <v>0</v>
      </c>
      <c r="AO86" s="63">
        <f>IF(ลับ!P$3=0,0,IF(เวลาเรียน!AV34="ป",ลับ!P$3,0))</f>
        <v>0</v>
      </c>
      <c r="AP86" s="63">
        <f>IF(ลับ!Q$3=0,0,IF(เวลาเรียน!AW34="ป",ลับ!Q$3,0))</f>
        <v>0</v>
      </c>
      <c r="AQ86" s="63">
        <f>IF(ลับ!R$3=0,0,IF(เวลาเรียน!AX34="ป",ลับ!R$3,0))</f>
        <v>0</v>
      </c>
      <c r="AR86" s="63">
        <f>IF(ลับ!S$3=0,0,IF(เวลาเรียน!AY34="ป",ลับ!S$3,0))</f>
        <v>0</v>
      </c>
      <c r="AS86" s="63">
        <f>IF(ลับ!T$3=0,0,IF(เวลาเรียน!AZ34="ป",ลับ!T$3,0))</f>
        <v>0</v>
      </c>
      <c r="AT86" s="63">
        <f>IF(ลับ!U$3=0,0,IF(เวลาเรียน!BA34="ป",ลับ!U$3,0))</f>
        <v>0</v>
      </c>
      <c r="AU86" s="63">
        <f>IF(ลับ!V$3=0,0,IF(เวลาเรียน!BB34="ป",ลับ!V$3,0))</f>
        <v>0</v>
      </c>
      <c r="AV86" s="63">
        <f>IF(ลับ!W$3=0,0,IF(เวลาเรียน!BC34="ป",ลับ!W$3,0))</f>
        <v>0</v>
      </c>
      <c r="AW86" s="63">
        <f>IF(ลับ!X$3=0,0,IF(เวลาเรียน!BD34="ป",ลับ!X$3,0))</f>
        <v>0</v>
      </c>
      <c r="AX86" s="63">
        <f>IF(ลับ!Y$3=0,0,IF(เวลาเรียน!BE34="ป",ลับ!Y$3,0))</f>
        <v>0</v>
      </c>
      <c r="AY86" s="63">
        <f>IF(ลับ!Z$3=0,0,IF(เวลาเรียน!BF34="ป",ลับ!Z$3,0))</f>
        <v>0</v>
      </c>
      <c r="AZ86" s="63">
        <f>IF(ลับ!AA$3=0,0,IF(เวลาเรียน!BG34="ป",ลับ!AA$3,0))</f>
        <v>0</v>
      </c>
      <c r="BA86" s="63">
        <f>IF(ลับ!AB$3=0,0,IF(เวลาเรียน!BH34="ป",ลับ!AB$3,0))</f>
        <v>0</v>
      </c>
      <c r="BB86" s="63">
        <f>IF(ลับ!AC$3=0,0,IF(เวลาเรียน!BI34="ป",ลับ!AC$3,0))</f>
        <v>0</v>
      </c>
      <c r="BC86" s="63">
        <f>IF(ลับ!AD$3=0,0,IF(เวลาเรียน!BJ34="ป",ลับ!AD$3,0))</f>
        <v>0</v>
      </c>
      <c r="BD86" s="63">
        <f>IF(ลับ!AE$3=0,0,IF(เวลาเรียน!BK34="ป",ลับ!AE$3,0))</f>
        <v>0</v>
      </c>
      <c r="BE86" s="63">
        <f>IF(ลับ!AF$3=0,0,IF(เวลาเรียน!BL34="ป",ลับ!AF$3,0))</f>
        <v>0</v>
      </c>
      <c r="BF86" s="63">
        <f>IF(ลับ!AG$3=0,0,IF(เวลาเรียน!BM34="ป",ลับ!AG$3,0))</f>
        <v>0</v>
      </c>
      <c r="BG86" s="63">
        <f>IF(ลับ!AH$3=0,0,IF(เวลาเรียน!BN34="ป",ลับ!AH$3,0))</f>
        <v>0</v>
      </c>
      <c r="BH86" s="63">
        <f>IF(ลับ!AI$3=0,0,IF(เวลาเรียน!BO34="ป",ลับ!AI$3,0))</f>
        <v>0</v>
      </c>
      <c r="BI86" s="63">
        <f>IF(ลับ!AJ$3=0,0,IF(เวลาเรียน!BP34="ป",ลับ!AJ$3,0))</f>
        <v>0</v>
      </c>
      <c r="BJ86" s="63">
        <f>IF(ลับ!AK$3=0,0,IF(เวลาเรียน!BQ34="ป",ลับ!AK$3,0))</f>
        <v>0</v>
      </c>
      <c r="BK86" s="63">
        <f>IF(ลับ!AL$3=0,0,IF(เวลาเรียน!BR34="ป",ลับ!AL$3,0))</f>
        <v>0</v>
      </c>
      <c r="BL86" s="63">
        <f>IF(ลับ!AM$3=0,0,IF(เวลาเรียน!BS34="ป",ลับ!AM$3,0))</f>
        <v>0</v>
      </c>
      <c r="BM86" s="63">
        <f>IF(ลับ!AN$3=0,0,IF(เวลาเรียน!BT34="ป",ลับ!AN$3,0))</f>
        <v>0</v>
      </c>
      <c r="BN86" s="63">
        <f>IF(ลับ!AO$3=0,0,IF(เวลาเรียน!BU34="ป",ลับ!AO$3,0))</f>
        <v>0</v>
      </c>
      <c r="BO86" s="63">
        <f>IF(ลับ!AP$3=0,0,IF(เวลาเรียน!BV34="ป",ลับ!AP$3,0))</f>
        <v>0</v>
      </c>
      <c r="BP86" s="63">
        <f>IF(ลับ!AQ$3=0,0,IF(เวลาเรียน!BW34="ป",ลับ!AQ$3,0))</f>
        <v>0</v>
      </c>
      <c r="BQ86" s="63">
        <f>IF(ลับ!AR$3=0,0,IF(เวลาเรียน!BX34="ป",ลับ!AR$3,0))</f>
        <v>0</v>
      </c>
      <c r="BR86" s="63">
        <f>IF(ลับ!AS$3=0,0,IF(เวลาเรียน!BY34="ป",ลับ!AS$3,0))</f>
        <v>0</v>
      </c>
      <c r="BS86" s="724">
        <f>IF(ลับ!AT$3=0,0,IF(เวลาเรียน!BZ34="ป",ลับ!AT$3,0))</f>
        <v>0</v>
      </c>
      <c r="BT86" s="63">
        <f>IF(ลับ!BT$3=0,0,IF(เวลาเรียน!CB34="ป",ลับ!BT$3,0))</f>
        <v>0</v>
      </c>
      <c r="BU86" s="63">
        <f>IF(ลับ!BU$3=0,0,IF(เวลาเรียน!CC34="ป",ลับ!BU$3,0))</f>
        <v>0</v>
      </c>
      <c r="BV86" s="63">
        <f>IF(ลับ!BV$3=0,0,IF(เวลาเรียน!CD34="ป",ลับ!BV$3,0))</f>
        <v>0</v>
      </c>
      <c r="BW86" s="63">
        <f>IF(ลับ!BW$3=0,0,IF(เวลาเรียน!CE34="ป",ลับ!BW$3,0))</f>
        <v>0</v>
      </c>
      <c r="BX86" s="63">
        <f>IF(ลับ!BX$3=0,0,IF(เวลาเรียน!CF34="ป",ลับ!BX$3,0))</f>
        <v>0</v>
      </c>
      <c r="BY86" s="63">
        <f>IF(ลับ!BY$3=0,0,IF(เวลาเรียน!CG34="ป",ลับ!BY$3,0))</f>
        <v>0</v>
      </c>
      <c r="BZ86" s="63">
        <f>IF(ลับ!BZ$3=0,0,IF(เวลาเรียน!CH34="ป",ลับ!BZ$3,0))</f>
        <v>0</v>
      </c>
      <c r="CA86" s="63">
        <f>IF(ลับ!CA$3=0,0,IF(เวลาเรียน!CI34="ป",ลับ!CA$3,0))</f>
        <v>0</v>
      </c>
      <c r="CB86" s="63">
        <f>IF(ลับ!CB$3=0,0,IF(เวลาเรียน!CJ34="ป",ลับ!CB$3,0))</f>
        <v>0</v>
      </c>
      <c r="CC86" s="63">
        <f>IF(ลับ!CC$3=0,0,IF(เวลาเรียน!CK34="ป",ลับ!CC$3,0))</f>
        <v>0</v>
      </c>
      <c r="CD86" s="63">
        <f>IF(ลับ!CD$3=0,0,IF(เวลาเรียน!CL34="ป",ลับ!CD$3,0))</f>
        <v>0</v>
      </c>
      <c r="CE86" s="63">
        <f>IF(ลับ!CE$3=0,0,IF(เวลาเรียน!CM34="ป",ลับ!CE$3,0))</f>
        <v>0</v>
      </c>
      <c r="CF86" s="63">
        <f>IF(ลับ!CF$3=0,0,IF(เวลาเรียน!CN34="ป",ลับ!CF$3,0))</f>
        <v>0</v>
      </c>
      <c r="CG86" s="63">
        <f>IF(ลับ!CG$3=0,0,IF(เวลาเรียน!CO34="ป",ลับ!CG$3,0))</f>
        <v>0</v>
      </c>
      <c r="CH86" s="63">
        <f>IF(ลับ!CH$3=0,0,IF(เวลาเรียน!CP34="ป",ลับ!CH$3,0))</f>
        <v>0</v>
      </c>
      <c r="CI86" s="63">
        <f>IF(ลับ!CI$3=0,0,IF(เวลาเรียน!CQ34="ป",ลับ!CI$3,0))</f>
        <v>0</v>
      </c>
      <c r="CJ86" s="63">
        <f>IF(ลับ!CJ$3=0,0,IF(เวลาเรียน!CR34="ป",ลับ!CJ$3,0))</f>
        <v>0</v>
      </c>
      <c r="CK86" s="63">
        <f>IF(ลับ!CK$3=0,0,IF(เวลาเรียน!CS34="ป",ลับ!CK$3,0))</f>
        <v>0</v>
      </c>
      <c r="CL86" s="63">
        <f>IF(ลับ!CL$3=0,0,IF(เวลาเรียน!CT34="ป",ลับ!CL$3,0))</f>
        <v>0</v>
      </c>
      <c r="CM86" s="63">
        <f>IF(ลับ!CM$3=0,0,IF(เวลาเรียน!CU34="ป",ลับ!CM$3,0))</f>
        <v>0</v>
      </c>
      <c r="CN86" s="63">
        <f>IF(ลับ!CN$3=0,0,IF(เวลาเรียน!CV34="ป",ลับ!CN$3,0))</f>
        <v>0</v>
      </c>
      <c r="CO86" s="63">
        <f>IF(ลับ!CO$3=0,0,IF(เวลาเรียน!CW34="ป",ลับ!CO$3,0))</f>
        <v>0</v>
      </c>
      <c r="CP86" s="63">
        <f>IF(ลับ!CP$3=0,0,IF(เวลาเรียน!CX34="ป",ลับ!CP$3,0))</f>
        <v>0</v>
      </c>
      <c r="CQ86" s="63">
        <f>IF(ลับ!CQ$3=0,0,IF(เวลาเรียน!CY34="ป",ลับ!CQ$3,0))</f>
        <v>0</v>
      </c>
      <c r="CR86" s="63">
        <f>IF(ลับ!CR$3=0,0,IF(เวลาเรียน!CZ34="ป",ลับ!CR$3,0))</f>
        <v>0</v>
      </c>
      <c r="CS86" s="63">
        <f>IF(ลับ!CS$3=0,0,IF(เวลาเรียน!DA34="ป",ลับ!CS$3,0))</f>
        <v>0</v>
      </c>
      <c r="CT86" s="63">
        <f>IF(ลับ!CT$3=0,0,IF(เวลาเรียน!DB34="ป",ลับ!CT$3,0))</f>
        <v>0</v>
      </c>
      <c r="CU86" s="63">
        <f>IF(ลับ!CU$3=0,0,IF(เวลาเรียน!DC34="ป",ลับ!CU$3,0))</f>
        <v>0</v>
      </c>
      <c r="CV86" s="63">
        <f>IF(ลับ!CV$3=0,0,IF(เวลาเรียน!DD34="ป",ลับ!CV$3,0))</f>
        <v>0</v>
      </c>
      <c r="CW86" s="63">
        <f>IF(ลับ!CW$3=0,0,IF(เวลาเรียน!DE34="ป",ลับ!CW$3,0))</f>
        <v>0</v>
      </c>
      <c r="CX86" s="84">
        <f t="shared" si="23"/>
        <v>0</v>
      </c>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row>
    <row r="87" spans="1:186" ht="21">
      <c r="A87" s="28">
        <v>30</v>
      </c>
      <c r="B87" s="63">
        <f>IF(ลับ!B$3=0,0,IF(เวลาเรียน!G35="ป",ลับ!B$3,0))</f>
        <v>0</v>
      </c>
      <c r="C87" s="63">
        <f>IF(ลับ!C$3=0,0,IF(เวลาเรียน!H35="ป",ลับ!C$3,0))</f>
        <v>0</v>
      </c>
      <c r="D87" s="63">
        <f>IF(ลับ!D$3=0,0,IF(เวลาเรียน!I35="ป",ลับ!D$3,0))</f>
        <v>0</v>
      </c>
      <c r="E87" s="63">
        <f>IF(ลับ!E$3=0,0,IF(เวลาเรียน!J35="ป",ลับ!E$3,0))</f>
        <v>0</v>
      </c>
      <c r="F87" s="63">
        <f>IF(ลับ!F$3=0,0,IF(เวลาเรียน!K35="ป",ลับ!F$3,0))</f>
        <v>0</v>
      </c>
      <c r="G87" s="63">
        <f>IF(ลับ!G$3=0,0,IF(เวลาเรียน!L35="ป",ลับ!G$3,0))</f>
        <v>0</v>
      </c>
      <c r="H87" s="63">
        <f>IF(ลับ!H$3=0,0,IF(เวลาเรียน!M35="ป",ลับ!H$3,0))</f>
        <v>0</v>
      </c>
      <c r="I87" s="63">
        <f>IF(ลับ!I$3=0,0,IF(เวลาเรียน!N35="ป",ลับ!I$3,0))</f>
        <v>0</v>
      </c>
      <c r="J87" s="63">
        <f>IF(ลับ!J$3=0,0,IF(เวลาเรียน!O35="ป",ลับ!J$3,0))</f>
        <v>0</v>
      </c>
      <c r="K87" s="63">
        <f>IF(ลับ!K$3=0,0,IF(เวลาเรียน!P35="ป",ลับ!K$3,0))</f>
        <v>0</v>
      </c>
      <c r="L87" s="63">
        <f>IF(ลับ!L$3=0,0,IF(เวลาเรียน!Q35="ป",ลับ!L$3,0))</f>
        <v>0</v>
      </c>
      <c r="M87" s="63">
        <f>IF(ลับ!M$3=0,0,IF(เวลาเรียน!R35="ป",ลับ!M$3,0))</f>
        <v>0</v>
      </c>
      <c r="N87" s="63">
        <f>IF(ลับ!N$3=0,0,IF(เวลาเรียน!S35="ป",ลับ!N$3,0))</f>
        <v>0</v>
      </c>
      <c r="O87" s="63">
        <f>IF(ลับ!O$3=0,0,IF(เวลาเรียน!T35="ป",ลับ!O$3,0))</f>
        <v>0</v>
      </c>
      <c r="P87" s="63">
        <f>IF(ลับ!P$3=0,0,IF(เวลาเรียน!U35="ป",ลับ!P$3,0))</f>
        <v>0</v>
      </c>
      <c r="Q87" s="63">
        <f>IF(ลับ!Q$3=0,0,IF(เวลาเรียน!V35="ป",ลับ!Q$3,0))</f>
        <v>0</v>
      </c>
      <c r="R87" s="63">
        <f>IF(ลับ!R$3=0,0,IF(เวลาเรียน!W35="ป",ลับ!R$3,0))</f>
        <v>0</v>
      </c>
      <c r="S87" s="63">
        <f>IF(ลับ!S$3=0,0,IF(เวลาเรียน!X35="ป",ลับ!S$3,0))</f>
        <v>0</v>
      </c>
      <c r="T87" s="63">
        <f>IF(ลับ!T$3=0,0,IF(เวลาเรียน!Y35="ป",ลับ!T$3,0))</f>
        <v>0</v>
      </c>
      <c r="U87" s="63">
        <f>IF(ลับ!U$3=0,0,IF(เวลาเรียน!Z35="ป",ลับ!U$3,0))</f>
        <v>0</v>
      </c>
      <c r="V87" s="63">
        <f>IF(ลับ!V$3=0,0,IF(เวลาเรียน!AA35="ป",ลับ!V$3,0))</f>
        <v>0</v>
      </c>
      <c r="W87" s="63">
        <f>IF(ลับ!W$3=0,0,IF(เวลาเรียน!AB35="ป",ลับ!W$3,0))</f>
        <v>0</v>
      </c>
      <c r="X87" s="63">
        <f>IF(ลับ!X$3=0,0,IF(เวลาเรียน!AC35="ป",ลับ!X$3,0))</f>
        <v>0</v>
      </c>
      <c r="Y87" s="63">
        <f>IF(ลับ!Y$3=0,0,IF(เวลาเรียน!AD35="ป",ลับ!Y$3,0))</f>
        <v>0</v>
      </c>
      <c r="Z87" s="724">
        <f>IF(ลับ!Z$3=0,0,IF(เวลาเรียน!AE35="ป",ลับ!Z$3,0))</f>
        <v>0</v>
      </c>
      <c r="AA87" s="63">
        <f>IF(ลับ!B$3=0,0,IF(เวลาเรียน!AH35="ป",ลับ!B$3,0))</f>
        <v>0</v>
      </c>
      <c r="AB87" s="63">
        <f>IF(ลับ!C$3=0,0,IF(เวลาเรียน!AI35="ป",ลับ!C$3,0))</f>
        <v>0</v>
      </c>
      <c r="AC87" s="63">
        <f>IF(ลับ!D$3=0,0,IF(เวลาเรียน!AJ35="ป",ลับ!D$3,0))</f>
        <v>0</v>
      </c>
      <c r="AD87" s="63">
        <f>IF(ลับ!E$3=0,0,IF(เวลาเรียน!AK35="ป",ลับ!E$3,0))</f>
        <v>0</v>
      </c>
      <c r="AE87" s="63">
        <f>IF(ลับ!F$3=0,0,IF(เวลาเรียน!AL35="ป",ลับ!F$3,0))</f>
        <v>0</v>
      </c>
      <c r="AF87" s="63">
        <f>IF(ลับ!G$3=0,0,IF(เวลาเรียน!AM35="ป",ลับ!G$3,0))</f>
        <v>0</v>
      </c>
      <c r="AG87" s="63">
        <f>IF(ลับ!H$3=0,0,IF(เวลาเรียน!AN35="ป",ลับ!H$3,0))</f>
        <v>0</v>
      </c>
      <c r="AH87" s="63">
        <f>IF(ลับ!I$3=0,0,IF(เวลาเรียน!AO35="ป",ลับ!I$3,0))</f>
        <v>0</v>
      </c>
      <c r="AI87" s="63">
        <f>IF(ลับ!J$3=0,0,IF(เวลาเรียน!AP35="ป",ลับ!J$3,0))</f>
        <v>0</v>
      </c>
      <c r="AJ87" s="63">
        <f>IF(ลับ!K$3=0,0,IF(เวลาเรียน!AQ35="ป",ลับ!K$3,0))</f>
        <v>0</v>
      </c>
      <c r="AK87" s="63">
        <f>IF(ลับ!L$3=0,0,IF(เวลาเรียน!AR35="ป",ลับ!L$3,0))</f>
        <v>0</v>
      </c>
      <c r="AL87" s="63">
        <f>IF(ลับ!M$3=0,0,IF(เวลาเรียน!AS35="ป",ลับ!M$3,0))</f>
        <v>0</v>
      </c>
      <c r="AM87" s="63">
        <f>IF(ลับ!N$3=0,0,IF(เวลาเรียน!AT35="ป",ลับ!N$3,0))</f>
        <v>0</v>
      </c>
      <c r="AN87" s="63">
        <f>IF(ลับ!O$3=0,0,IF(เวลาเรียน!AU35="ป",ลับ!O$3,0))</f>
        <v>0</v>
      </c>
      <c r="AO87" s="63">
        <f>IF(ลับ!P$3=0,0,IF(เวลาเรียน!AV35="ป",ลับ!P$3,0))</f>
        <v>0</v>
      </c>
      <c r="AP87" s="63">
        <f>IF(ลับ!Q$3=0,0,IF(เวลาเรียน!AW35="ป",ลับ!Q$3,0))</f>
        <v>0</v>
      </c>
      <c r="AQ87" s="63">
        <f>IF(ลับ!R$3=0,0,IF(เวลาเรียน!AX35="ป",ลับ!R$3,0))</f>
        <v>0</v>
      </c>
      <c r="AR87" s="63">
        <f>IF(ลับ!S$3=0,0,IF(เวลาเรียน!AY35="ป",ลับ!S$3,0))</f>
        <v>0</v>
      </c>
      <c r="AS87" s="63">
        <f>IF(ลับ!T$3=0,0,IF(เวลาเรียน!AZ35="ป",ลับ!T$3,0))</f>
        <v>0</v>
      </c>
      <c r="AT87" s="63">
        <f>IF(ลับ!U$3=0,0,IF(เวลาเรียน!BA35="ป",ลับ!U$3,0))</f>
        <v>0</v>
      </c>
      <c r="AU87" s="63">
        <f>IF(ลับ!V$3=0,0,IF(เวลาเรียน!BB35="ป",ลับ!V$3,0))</f>
        <v>0</v>
      </c>
      <c r="AV87" s="63">
        <f>IF(ลับ!W$3=0,0,IF(เวลาเรียน!BC35="ป",ลับ!W$3,0))</f>
        <v>0</v>
      </c>
      <c r="AW87" s="63">
        <f>IF(ลับ!X$3=0,0,IF(เวลาเรียน!BD35="ป",ลับ!X$3,0))</f>
        <v>0</v>
      </c>
      <c r="AX87" s="63">
        <f>IF(ลับ!Y$3=0,0,IF(เวลาเรียน!BE35="ป",ลับ!Y$3,0))</f>
        <v>0</v>
      </c>
      <c r="AY87" s="63">
        <f>IF(ลับ!Z$3=0,0,IF(เวลาเรียน!BF35="ป",ลับ!Z$3,0))</f>
        <v>0</v>
      </c>
      <c r="AZ87" s="63">
        <f>IF(ลับ!AA$3=0,0,IF(เวลาเรียน!BG35="ป",ลับ!AA$3,0))</f>
        <v>0</v>
      </c>
      <c r="BA87" s="63">
        <f>IF(ลับ!AB$3=0,0,IF(เวลาเรียน!BH35="ป",ลับ!AB$3,0))</f>
        <v>0</v>
      </c>
      <c r="BB87" s="63">
        <f>IF(ลับ!AC$3=0,0,IF(เวลาเรียน!BI35="ป",ลับ!AC$3,0))</f>
        <v>0</v>
      </c>
      <c r="BC87" s="63">
        <f>IF(ลับ!AD$3=0,0,IF(เวลาเรียน!BJ35="ป",ลับ!AD$3,0))</f>
        <v>0</v>
      </c>
      <c r="BD87" s="63">
        <f>IF(ลับ!AE$3=0,0,IF(เวลาเรียน!BK35="ป",ลับ!AE$3,0))</f>
        <v>0</v>
      </c>
      <c r="BE87" s="63">
        <f>IF(ลับ!AF$3=0,0,IF(เวลาเรียน!BL35="ป",ลับ!AF$3,0))</f>
        <v>0</v>
      </c>
      <c r="BF87" s="63">
        <f>IF(ลับ!AG$3=0,0,IF(เวลาเรียน!BM35="ป",ลับ!AG$3,0))</f>
        <v>0</v>
      </c>
      <c r="BG87" s="63">
        <f>IF(ลับ!AH$3=0,0,IF(เวลาเรียน!BN35="ป",ลับ!AH$3,0))</f>
        <v>0</v>
      </c>
      <c r="BH87" s="63">
        <f>IF(ลับ!AI$3=0,0,IF(เวลาเรียน!BO35="ป",ลับ!AI$3,0))</f>
        <v>0</v>
      </c>
      <c r="BI87" s="63">
        <f>IF(ลับ!AJ$3=0,0,IF(เวลาเรียน!BP35="ป",ลับ!AJ$3,0))</f>
        <v>0</v>
      </c>
      <c r="BJ87" s="63">
        <f>IF(ลับ!AK$3=0,0,IF(เวลาเรียน!BQ35="ป",ลับ!AK$3,0))</f>
        <v>0</v>
      </c>
      <c r="BK87" s="63">
        <f>IF(ลับ!AL$3=0,0,IF(เวลาเรียน!BR35="ป",ลับ!AL$3,0))</f>
        <v>0</v>
      </c>
      <c r="BL87" s="63">
        <f>IF(ลับ!AM$3=0,0,IF(เวลาเรียน!BS35="ป",ลับ!AM$3,0))</f>
        <v>0</v>
      </c>
      <c r="BM87" s="63">
        <f>IF(ลับ!AN$3=0,0,IF(เวลาเรียน!BT35="ป",ลับ!AN$3,0))</f>
        <v>0</v>
      </c>
      <c r="BN87" s="63">
        <f>IF(ลับ!AO$3=0,0,IF(เวลาเรียน!BU35="ป",ลับ!AO$3,0))</f>
        <v>0</v>
      </c>
      <c r="BO87" s="63">
        <f>IF(ลับ!AP$3=0,0,IF(เวลาเรียน!BV35="ป",ลับ!AP$3,0))</f>
        <v>0</v>
      </c>
      <c r="BP87" s="63">
        <f>IF(ลับ!AQ$3=0,0,IF(เวลาเรียน!BW35="ป",ลับ!AQ$3,0))</f>
        <v>0</v>
      </c>
      <c r="BQ87" s="63">
        <f>IF(ลับ!AR$3=0,0,IF(เวลาเรียน!BX35="ป",ลับ!AR$3,0))</f>
        <v>0</v>
      </c>
      <c r="BR87" s="63">
        <f>IF(ลับ!AS$3=0,0,IF(เวลาเรียน!BY35="ป",ลับ!AS$3,0))</f>
        <v>0</v>
      </c>
      <c r="BS87" s="724">
        <f>IF(ลับ!AT$3=0,0,IF(เวลาเรียน!BZ35="ป",ลับ!AT$3,0))</f>
        <v>0</v>
      </c>
      <c r="BT87" s="63">
        <f>IF(ลับ!BT$3=0,0,IF(เวลาเรียน!CB35="ป",ลับ!BT$3,0))</f>
        <v>0</v>
      </c>
      <c r="BU87" s="63">
        <f>IF(ลับ!BU$3=0,0,IF(เวลาเรียน!CC35="ป",ลับ!BU$3,0))</f>
        <v>0</v>
      </c>
      <c r="BV87" s="63">
        <f>IF(ลับ!BV$3=0,0,IF(เวลาเรียน!CD35="ป",ลับ!BV$3,0))</f>
        <v>0</v>
      </c>
      <c r="BW87" s="63">
        <f>IF(ลับ!BW$3=0,0,IF(เวลาเรียน!CE35="ป",ลับ!BW$3,0))</f>
        <v>0</v>
      </c>
      <c r="BX87" s="63">
        <f>IF(ลับ!BX$3=0,0,IF(เวลาเรียน!CF35="ป",ลับ!BX$3,0))</f>
        <v>0</v>
      </c>
      <c r="BY87" s="63">
        <f>IF(ลับ!BY$3=0,0,IF(เวลาเรียน!CG35="ป",ลับ!BY$3,0))</f>
        <v>0</v>
      </c>
      <c r="BZ87" s="63">
        <f>IF(ลับ!BZ$3=0,0,IF(เวลาเรียน!CH35="ป",ลับ!BZ$3,0))</f>
        <v>0</v>
      </c>
      <c r="CA87" s="63">
        <f>IF(ลับ!CA$3=0,0,IF(เวลาเรียน!CI35="ป",ลับ!CA$3,0))</f>
        <v>0</v>
      </c>
      <c r="CB87" s="63">
        <f>IF(ลับ!CB$3=0,0,IF(เวลาเรียน!CJ35="ป",ลับ!CB$3,0))</f>
        <v>0</v>
      </c>
      <c r="CC87" s="63">
        <f>IF(ลับ!CC$3=0,0,IF(เวลาเรียน!CK35="ป",ลับ!CC$3,0))</f>
        <v>0</v>
      </c>
      <c r="CD87" s="63">
        <f>IF(ลับ!CD$3=0,0,IF(เวลาเรียน!CL35="ป",ลับ!CD$3,0))</f>
        <v>0</v>
      </c>
      <c r="CE87" s="63">
        <f>IF(ลับ!CE$3=0,0,IF(เวลาเรียน!CM35="ป",ลับ!CE$3,0))</f>
        <v>0</v>
      </c>
      <c r="CF87" s="63">
        <f>IF(ลับ!CF$3=0,0,IF(เวลาเรียน!CN35="ป",ลับ!CF$3,0))</f>
        <v>0</v>
      </c>
      <c r="CG87" s="63">
        <f>IF(ลับ!CG$3=0,0,IF(เวลาเรียน!CO35="ป",ลับ!CG$3,0))</f>
        <v>0</v>
      </c>
      <c r="CH87" s="63">
        <f>IF(ลับ!CH$3=0,0,IF(เวลาเรียน!CP35="ป",ลับ!CH$3,0))</f>
        <v>0</v>
      </c>
      <c r="CI87" s="63">
        <f>IF(ลับ!CI$3=0,0,IF(เวลาเรียน!CQ35="ป",ลับ!CI$3,0))</f>
        <v>0</v>
      </c>
      <c r="CJ87" s="63">
        <f>IF(ลับ!CJ$3=0,0,IF(เวลาเรียน!CR35="ป",ลับ!CJ$3,0))</f>
        <v>0</v>
      </c>
      <c r="CK87" s="63">
        <f>IF(ลับ!CK$3=0,0,IF(เวลาเรียน!CS35="ป",ลับ!CK$3,0))</f>
        <v>0</v>
      </c>
      <c r="CL87" s="63">
        <f>IF(ลับ!CL$3=0,0,IF(เวลาเรียน!CT35="ป",ลับ!CL$3,0))</f>
        <v>0</v>
      </c>
      <c r="CM87" s="63">
        <f>IF(ลับ!CM$3=0,0,IF(เวลาเรียน!CU35="ป",ลับ!CM$3,0))</f>
        <v>0</v>
      </c>
      <c r="CN87" s="63">
        <f>IF(ลับ!CN$3=0,0,IF(เวลาเรียน!CV35="ป",ลับ!CN$3,0))</f>
        <v>0</v>
      </c>
      <c r="CO87" s="63">
        <f>IF(ลับ!CO$3=0,0,IF(เวลาเรียน!CW35="ป",ลับ!CO$3,0))</f>
        <v>0</v>
      </c>
      <c r="CP87" s="63">
        <f>IF(ลับ!CP$3=0,0,IF(เวลาเรียน!CX35="ป",ลับ!CP$3,0))</f>
        <v>0</v>
      </c>
      <c r="CQ87" s="63">
        <f>IF(ลับ!CQ$3=0,0,IF(เวลาเรียน!CY35="ป",ลับ!CQ$3,0))</f>
        <v>0</v>
      </c>
      <c r="CR87" s="63">
        <f>IF(ลับ!CR$3=0,0,IF(เวลาเรียน!CZ35="ป",ลับ!CR$3,0))</f>
        <v>0</v>
      </c>
      <c r="CS87" s="63">
        <f>IF(ลับ!CS$3=0,0,IF(เวลาเรียน!DA35="ป",ลับ!CS$3,0))</f>
        <v>0</v>
      </c>
      <c r="CT87" s="63">
        <f>IF(ลับ!CT$3=0,0,IF(เวลาเรียน!DB35="ป",ลับ!CT$3,0))</f>
        <v>0</v>
      </c>
      <c r="CU87" s="63">
        <f>IF(ลับ!CU$3=0,0,IF(เวลาเรียน!DC35="ป",ลับ!CU$3,0))</f>
        <v>0</v>
      </c>
      <c r="CV87" s="63">
        <f>IF(ลับ!CV$3=0,0,IF(เวลาเรียน!DD35="ป",ลับ!CV$3,0))</f>
        <v>0</v>
      </c>
      <c r="CW87" s="63">
        <f>IF(ลับ!CW$3=0,0,IF(เวลาเรียน!DE35="ป",ลับ!CW$3,0))</f>
        <v>0</v>
      </c>
      <c r="CX87" s="84">
        <f t="shared" si="23"/>
        <v>0</v>
      </c>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row>
    <row r="88" spans="1:186" ht="21">
      <c r="A88" s="28">
        <v>31</v>
      </c>
      <c r="B88" s="63">
        <f>IF(ลับ!B$3=0,0,IF(เวลาเรียน!G36="ป",ลับ!B$3,0))</f>
        <v>0</v>
      </c>
      <c r="C88" s="63">
        <f>IF(ลับ!C$3=0,0,IF(เวลาเรียน!H36="ป",ลับ!C$3,0))</f>
        <v>0</v>
      </c>
      <c r="D88" s="63">
        <f>IF(ลับ!D$3=0,0,IF(เวลาเรียน!I36="ป",ลับ!D$3,0))</f>
        <v>0</v>
      </c>
      <c r="E88" s="63">
        <f>IF(ลับ!E$3=0,0,IF(เวลาเรียน!J36="ป",ลับ!E$3,0))</f>
        <v>0</v>
      </c>
      <c r="F88" s="63">
        <f>IF(ลับ!F$3=0,0,IF(เวลาเรียน!K36="ป",ลับ!F$3,0))</f>
        <v>0</v>
      </c>
      <c r="G88" s="63">
        <f>IF(ลับ!G$3=0,0,IF(เวลาเรียน!L36="ป",ลับ!G$3,0))</f>
        <v>0</v>
      </c>
      <c r="H88" s="63">
        <f>IF(ลับ!H$3=0,0,IF(เวลาเรียน!M36="ป",ลับ!H$3,0))</f>
        <v>0</v>
      </c>
      <c r="I88" s="63">
        <f>IF(ลับ!I$3=0,0,IF(เวลาเรียน!N36="ป",ลับ!I$3,0))</f>
        <v>0</v>
      </c>
      <c r="J88" s="63">
        <f>IF(ลับ!J$3=0,0,IF(เวลาเรียน!O36="ป",ลับ!J$3,0))</f>
        <v>0</v>
      </c>
      <c r="K88" s="63">
        <f>IF(ลับ!K$3=0,0,IF(เวลาเรียน!P36="ป",ลับ!K$3,0))</f>
        <v>0</v>
      </c>
      <c r="L88" s="63">
        <f>IF(ลับ!L$3=0,0,IF(เวลาเรียน!Q36="ป",ลับ!L$3,0))</f>
        <v>0</v>
      </c>
      <c r="M88" s="63">
        <f>IF(ลับ!M$3=0,0,IF(เวลาเรียน!R36="ป",ลับ!M$3,0))</f>
        <v>0</v>
      </c>
      <c r="N88" s="63">
        <f>IF(ลับ!N$3=0,0,IF(เวลาเรียน!S36="ป",ลับ!N$3,0))</f>
        <v>0</v>
      </c>
      <c r="O88" s="63">
        <f>IF(ลับ!O$3=0,0,IF(เวลาเรียน!T36="ป",ลับ!O$3,0))</f>
        <v>0</v>
      </c>
      <c r="P88" s="63">
        <f>IF(ลับ!P$3=0,0,IF(เวลาเรียน!U36="ป",ลับ!P$3,0))</f>
        <v>0</v>
      </c>
      <c r="Q88" s="63">
        <f>IF(ลับ!Q$3=0,0,IF(เวลาเรียน!V36="ป",ลับ!Q$3,0))</f>
        <v>0</v>
      </c>
      <c r="R88" s="63">
        <f>IF(ลับ!R$3=0,0,IF(เวลาเรียน!W36="ป",ลับ!R$3,0))</f>
        <v>0</v>
      </c>
      <c r="S88" s="63">
        <f>IF(ลับ!S$3=0,0,IF(เวลาเรียน!X36="ป",ลับ!S$3,0))</f>
        <v>0</v>
      </c>
      <c r="T88" s="63">
        <f>IF(ลับ!T$3=0,0,IF(เวลาเรียน!Y36="ป",ลับ!T$3,0))</f>
        <v>0</v>
      </c>
      <c r="U88" s="63">
        <f>IF(ลับ!U$3=0,0,IF(เวลาเรียน!Z36="ป",ลับ!U$3,0))</f>
        <v>0</v>
      </c>
      <c r="V88" s="63">
        <f>IF(ลับ!V$3=0,0,IF(เวลาเรียน!AA36="ป",ลับ!V$3,0))</f>
        <v>0</v>
      </c>
      <c r="W88" s="63">
        <f>IF(ลับ!W$3=0,0,IF(เวลาเรียน!AB36="ป",ลับ!W$3,0))</f>
        <v>0</v>
      </c>
      <c r="X88" s="63">
        <f>IF(ลับ!X$3=0,0,IF(เวลาเรียน!AC36="ป",ลับ!X$3,0))</f>
        <v>0</v>
      </c>
      <c r="Y88" s="63">
        <f>IF(ลับ!Y$3=0,0,IF(เวลาเรียน!AD36="ป",ลับ!Y$3,0))</f>
        <v>0</v>
      </c>
      <c r="Z88" s="724">
        <f>IF(ลับ!Z$3=0,0,IF(เวลาเรียน!AE36="ป",ลับ!Z$3,0))</f>
        <v>0</v>
      </c>
      <c r="AA88" s="63">
        <f>IF(ลับ!B$3=0,0,IF(เวลาเรียน!AH36="ป",ลับ!B$3,0))</f>
        <v>0</v>
      </c>
      <c r="AB88" s="63">
        <f>IF(ลับ!C$3=0,0,IF(เวลาเรียน!AI36="ป",ลับ!C$3,0))</f>
        <v>0</v>
      </c>
      <c r="AC88" s="63">
        <f>IF(ลับ!D$3=0,0,IF(เวลาเรียน!AJ36="ป",ลับ!D$3,0))</f>
        <v>0</v>
      </c>
      <c r="AD88" s="63">
        <f>IF(ลับ!E$3=0,0,IF(เวลาเรียน!AK36="ป",ลับ!E$3,0))</f>
        <v>0</v>
      </c>
      <c r="AE88" s="63">
        <f>IF(ลับ!F$3=0,0,IF(เวลาเรียน!AL36="ป",ลับ!F$3,0))</f>
        <v>0</v>
      </c>
      <c r="AF88" s="63">
        <f>IF(ลับ!G$3=0,0,IF(เวลาเรียน!AM36="ป",ลับ!G$3,0))</f>
        <v>0</v>
      </c>
      <c r="AG88" s="63">
        <f>IF(ลับ!H$3=0,0,IF(เวลาเรียน!AN36="ป",ลับ!H$3,0))</f>
        <v>0</v>
      </c>
      <c r="AH88" s="63">
        <f>IF(ลับ!I$3=0,0,IF(เวลาเรียน!AO36="ป",ลับ!I$3,0))</f>
        <v>0</v>
      </c>
      <c r="AI88" s="63">
        <f>IF(ลับ!J$3=0,0,IF(เวลาเรียน!AP36="ป",ลับ!J$3,0))</f>
        <v>0</v>
      </c>
      <c r="AJ88" s="63">
        <f>IF(ลับ!K$3=0,0,IF(เวลาเรียน!AQ36="ป",ลับ!K$3,0))</f>
        <v>0</v>
      </c>
      <c r="AK88" s="63">
        <f>IF(ลับ!L$3=0,0,IF(เวลาเรียน!AR36="ป",ลับ!L$3,0))</f>
        <v>0</v>
      </c>
      <c r="AL88" s="63">
        <f>IF(ลับ!M$3=0,0,IF(เวลาเรียน!AS36="ป",ลับ!M$3,0))</f>
        <v>0</v>
      </c>
      <c r="AM88" s="63">
        <f>IF(ลับ!N$3=0,0,IF(เวลาเรียน!AT36="ป",ลับ!N$3,0))</f>
        <v>0</v>
      </c>
      <c r="AN88" s="63">
        <f>IF(ลับ!O$3=0,0,IF(เวลาเรียน!AU36="ป",ลับ!O$3,0))</f>
        <v>0</v>
      </c>
      <c r="AO88" s="63">
        <f>IF(ลับ!P$3=0,0,IF(เวลาเรียน!AV36="ป",ลับ!P$3,0))</f>
        <v>0</v>
      </c>
      <c r="AP88" s="63">
        <f>IF(ลับ!Q$3=0,0,IF(เวลาเรียน!AW36="ป",ลับ!Q$3,0))</f>
        <v>0</v>
      </c>
      <c r="AQ88" s="63">
        <f>IF(ลับ!R$3=0,0,IF(เวลาเรียน!AX36="ป",ลับ!R$3,0))</f>
        <v>0</v>
      </c>
      <c r="AR88" s="63">
        <f>IF(ลับ!S$3=0,0,IF(เวลาเรียน!AY36="ป",ลับ!S$3,0))</f>
        <v>0</v>
      </c>
      <c r="AS88" s="63">
        <f>IF(ลับ!T$3=0,0,IF(เวลาเรียน!AZ36="ป",ลับ!T$3,0))</f>
        <v>0</v>
      </c>
      <c r="AT88" s="63">
        <f>IF(ลับ!U$3=0,0,IF(เวลาเรียน!BA36="ป",ลับ!U$3,0))</f>
        <v>0</v>
      </c>
      <c r="AU88" s="63">
        <f>IF(ลับ!V$3=0,0,IF(เวลาเรียน!BB36="ป",ลับ!V$3,0))</f>
        <v>0</v>
      </c>
      <c r="AV88" s="63">
        <f>IF(ลับ!W$3=0,0,IF(เวลาเรียน!BC36="ป",ลับ!W$3,0))</f>
        <v>0</v>
      </c>
      <c r="AW88" s="63">
        <f>IF(ลับ!X$3=0,0,IF(เวลาเรียน!BD36="ป",ลับ!X$3,0))</f>
        <v>0</v>
      </c>
      <c r="AX88" s="63">
        <f>IF(ลับ!Y$3=0,0,IF(เวลาเรียน!BE36="ป",ลับ!Y$3,0))</f>
        <v>0</v>
      </c>
      <c r="AY88" s="63">
        <f>IF(ลับ!Z$3=0,0,IF(เวลาเรียน!BF36="ป",ลับ!Z$3,0))</f>
        <v>0</v>
      </c>
      <c r="AZ88" s="63">
        <f>IF(ลับ!AA$3=0,0,IF(เวลาเรียน!BG36="ป",ลับ!AA$3,0))</f>
        <v>0</v>
      </c>
      <c r="BA88" s="63">
        <f>IF(ลับ!AB$3=0,0,IF(เวลาเรียน!BH36="ป",ลับ!AB$3,0))</f>
        <v>0</v>
      </c>
      <c r="BB88" s="63">
        <f>IF(ลับ!AC$3=0,0,IF(เวลาเรียน!BI36="ป",ลับ!AC$3,0))</f>
        <v>0</v>
      </c>
      <c r="BC88" s="63">
        <f>IF(ลับ!AD$3=0,0,IF(เวลาเรียน!BJ36="ป",ลับ!AD$3,0))</f>
        <v>0</v>
      </c>
      <c r="BD88" s="63">
        <f>IF(ลับ!AE$3=0,0,IF(เวลาเรียน!BK36="ป",ลับ!AE$3,0))</f>
        <v>0</v>
      </c>
      <c r="BE88" s="63">
        <f>IF(ลับ!AF$3=0,0,IF(เวลาเรียน!BL36="ป",ลับ!AF$3,0))</f>
        <v>0</v>
      </c>
      <c r="BF88" s="63">
        <f>IF(ลับ!AG$3=0,0,IF(เวลาเรียน!BM36="ป",ลับ!AG$3,0))</f>
        <v>0</v>
      </c>
      <c r="BG88" s="63">
        <f>IF(ลับ!AH$3=0,0,IF(เวลาเรียน!BN36="ป",ลับ!AH$3,0))</f>
        <v>0</v>
      </c>
      <c r="BH88" s="63">
        <f>IF(ลับ!AI$3=0,0,IF(เวลาเรียน!BO36="ป",ลับ!AI$3,0))</f>
        <v>0</v>
      </c>
      <c r="BI88" s="63">
        <f>IF(ลับ!AJ$3=0,0,IF(เวลาเรียน!BP36="ป",ลับ!AJ$3,0))</f>
        <v>0</v>
      </c>
      <c r="BJ88" s="63">
        <f>IF(ลับ!AK$3=0,0,IF(เวลาเรียน!BQ36="ป",ลับ!AK$3,0))</f>
        <v>0</v>
      </c>
      <c r="BK88" s="63">
        <f>IF(ลับ!AL$3=0,0,IF(เวลาเรียน!BR36="ป",ลับ!AL$3,0))</f>
        <v>0</v>
      </c>
      <c r="BL88" s="63">
        <f>IF(ลับ!AM$3=0,0,IF(เวลาเรียน!BS36="ป",ลับ!AM$3,0))</f>
        <v>0</v>
      </c>
      <c r="BM88" s="63">
        <f>IF(ลับ!AN$3=0,0,IF(เวลาเรียน!BT36="ป",ลับ!AN$3,0))</f>
        <v>0</v>
      </c>
      <c r="BN88" s="63">
        <f>IF(ลับ!AO$3=0,0,IF(เวลาเรียน!BU36="ป",ลับ!AO$3,0))</f>
        <v>0</v>
      </c>
      <c r="BO88" s="63">
        <f>IF(ลับ!AP$3=0,0,IF(เวลาเรียน!BV36="ป",ลับ!AP$3,0))</f>
        <v>0</v>
      </c>
      <c r="BP88" s="63">
        <f>IF(ลับ!AQ$3=0,0,IF(เวลาเรียน!BW36="ป",ลับ!AQ$3,0))</f>
        <v>0</v>
      </c>
      <c r="BQ88" s="63">
        <f>IF(ลับ!AR$3=0,0,IF(เวลาเรียน!BX36="ป",ลับ!AR$3,0))</f>
        <v>0</v>
      </c>
      <c r="BR88" s="63">
        <f>IF(ลับ!AS$3=0,0,IF(เวลาเรียน!BY36="ป",ลับ!AS$3,0))</f>
        <v>0</v>
      </c>
      <c r="BS88" s="724">
        <f>IF(ลับ!AT$3=0,0,IF(เวลาเรียน!BZ36="ป",ลับ!AT$3,0))</f>
        <v>0</v>
      </c>
      <c r="BT88" s="63">
        <f>IF(ลับ!BT$3=0,0,IF(เวลาเรียน!CB36="ป",ลับ!BT$3,0))</f>
        <v>0</v>
      </c>
      <c r="BU88" s="63">
        <f>IF(ลับ!BU$3=0,0,IF(เวลาเรียน!CC36="ป",ลับ!BU$3,0))</f>
        <v>0</v>
      </c>
      <c r="BV88" s="63">
        <f>IF(ลับ!BV$3=0,0,IF(เวลาเรียน!CD36="ป",ลับ!BV$3,0))</f>
        <v>0</v>
      </c>
      <c r="BW88" s="63">
        <f>IF(ลับ!BW$3=0,0,IF(เวลาเรียน!CE36="ป",ลับ!BW$3,0))</f>
        <v>0</v>
      </c>
      <c r="BX88" s="63">
        <f>IF(ลับ!BX$3=0,0,IF(เวลาเรียน!CF36="ป",ลับ!BX$3,0))</f>
        <v>0</v>
      </c>
      <c r="BY88" s="63">
        <f>IF(ลับ!BY$3=0,0,IF(เวลาเรียน!CG36="ป",ลับ!BY$3,0))</f>
        <v>0</v>
      </c>
      <c r="BZ88" s="63">
        <f>IF(ลับ!BZ$3=0,0,IF(เวลาเรียน!CH36="ป",ลับ!BZ$3,0))</f>
        <v>0</v>
      </c>
      <c r="CA88" s="63">
        <f>IF(ลับ!CA$3=0,0,IF(เวลาเรียน!CI36="ป",ลับ!CA$3,0))</f>
        <v>0</v>
      </c>
      <c r="CB88" s="63">
        <f>IF(ลับ!CB$3=0,0,IF(เวลาเรียน!CJ36="ป",ลับ!CB$3,0))</f>
        <v>0</v>
      </c>
      <c r="CC88" s="63">
        <f>IF(ลับ!CC$3=0,0,IF(เวลาเรียน!CK36="ป",ลับ!CC$3,0))</f>
        <v>0</v>
      </c>
      <c r="CD88" s="63">
        <f>IF(ลับ!CD$3=0,0,IF(เวลาเรียน!CL36="ป",ลับ!CD$3,0))</f>
        <v>0</v>
      </c>
      <c r="CE88" s="63">
        <f>IF(ลับ!CE$3=0,0,IF(เวลาเรียน!CM36="ป",ลับ!CE$3,0))</f>
        <v>0</v>
      </c>
      <c r="CF88" s="63">
        <f>IF(ลับ!CF$3=0,0,IF(เวลาเรียน!CN36="ป",ลับ!CF$3,0))</f>
        <v>0</v>
      </c>
      <c r="CG88" s="63">
        <f>IF(ลับ!CG$3=0,0,IF(เวลาเรียน!CO36="ป",ลับ!CG$3,0))</f>
        <v>0</v>
      </c>
      <c r="CH88" s="63">
        <f>IF(ลับ!CH$3=0,0,IF(เวลาเรียน!CP36="ป",ลับ!CH$3,0))</f>
        <v>0</v>
      </c>
      <c r="CI88" s="63">
        <f>IF(ลับ!CI$3=0,0,IF(เวลาเรียน!CQ36="ป",ลับ!CI$3,0))</f>
        <v>0</v>
      </c>
      <c r="CJ88" s="63">
        <f>IF(ลับ!CJ$3=0,0,IF(เวลาเรียน!CR36="ป",ลับ!CJ$3,0))</f>
        <v>0</v>
      </c>
      <c r="CK88" s="63">
        <f>IF(ลับ!CK$3=0,0,IF(เวลาเรียน!CS36="ป",ลับ!CK$3,0))</f>
        <v>0</v>
      </c>
      <c r="CL88" s="63">
        <f>IF(ลับ!CL$3=0,0,IF(เวลาเรียน!CT36="ป",ลับ!CL$3,0))</f>
        <v>0</v>
      </c>
      <c r="CM88" s="63">
        <f>IF(ลับ!CM$3=0,0,IF(เวลาเรียน!CU36="ป",ลับ!CM$3,0))</f>
        <v>0</v>
      </c>
      <c r="CN88" s="63">
        <f>IF(ลับ!CN$3=0,0,IF(เวลาเรียน!CV36="ป",ลับ!CN$3,0))</f>
        <v>0</v>
      </c>
      <c r="CO88" s="63">
        <f>IF(ลับ!CO$3=0,0,IF(เวลาเรียน!CW36="ป",ลับ!CO$3,0))</f>
        <v>0</v>
      </c>
      <c r="CP88" s="63">
        <f>IF(ลับ!CP$3=0,0,IF(เวลาเรียน!CX36="ป",ลับ!CP$3,0))</f>
        <v>0</v>
      </c>
      <c r="CQ88" s="63">
        <f>IF(ลับ!CQ$3=0,0,IF(เวลาเรียน!CY36="ป",ลับ!CQ$3,0))</f>
        <v>0</v>
      </c>
      <c r="CR88" s="63">
        <f>IF(ลับ!CR$3=0,0,IF(เวลาเรียน!CZ36="ป",ลับ!CR$3,0))</f>
        <v>0</v>
      </c>
      <c r="CS88" s="63">
        <f>IF(ลับ!CS$3=0,0,IF(เวลาเรียน!DA36="ป",ลับ!CS$3,0))</f>
        <v>0</v>
      </c>
      <c r="CT88" s="63">
        <f>IF(ลับ!CT$3=0,0,IF(เวลาเรียน!DB36="ป",ลับ!CT$3,0))</f>
        <v>0</v>
      </c>
      <c r="CU88" s="63">
        <f>IF(ลับ!CU$3=0,0,IF(เวลาเรียน!DC36="ป",ลับ!CU$3,0))</f>
        <v>0</v>
      </c>
      <c r="CV88" s="63">
        <f>IF(ลับ!CV$3=0,0,IF(เวลาเรียน!DD36="ป",ลับ!CV$3,0))</f>
        <v>0</v>
      </c>
      <c r="CW88" s="63">
        <f>IF(ลับ!CW$3=0,0,IF(เวลาเรียน!DE36="ป",ลับ!CW$3,0))</f>
        <v>0</v>
      </c>
      <c r="CX88" s="84">
        <f t="shared" si="23"/>
        <v>0</v>
      </c>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row>
    <row r="89" spans="1:186" ht="21">
      <c r="A89" s="28">
        <v>32</v>
      </c>
      <c r="B89" s="63">
        <f>IF(ลับ!B$3=0,0,IF(เวลาเรียน!G37="ป",ลับ!B$3,0))</f>
        <v>0</v>
      </c>
      <c r="C89" s="63">
        <f>IF(ลับ!C$3=0,0,IF(เวลาเรียน!H37="ป",ลับ!C$3,0))</f>
        <v>0</v>
      </c>
      <c r="D89" s="63">
        <f>IF(ลับ!D$3=0,0,IF(เวลาเรียน!I37="ป",ลับ!D$3,0))</f>
        <v>0</v>
      </c>
      <c r="E89" s="63">
        <f>IF(ลับ!E$3=0,0,IF(เวลาเรียน!J37="ป",ลับ!E$3,0))</f>
        <v>0</v>
      </c>
      <c r="F89" s="63">
        <f>IF(ลับ!F$3=0,0,IF(เวลาเรียน!K37="ป",ลับ!F$3,0))</f>
        <v>0</v>
      </c>
      <c r="G89" s="63">
        <f>IF(ลับ!G$3=0,0,IF(เวลาเรียน!L37="ป",ลับ!G$3,0))</f>
        <v>0</v>
      </c>
      <c r="H89" s="63">
        <f>IF(ลับ!H$3=0,0,IF(เวลาเรียน!M37="ป",ลับ!H$3,0))</f>
        <v>0</v>
      </c>
      <c r="I89" s="63">
        <f>IF(ลับ!I$3=0,0,IF(เวลาเรียน!N37="ป",ลับ!I$3,0))</f>
        <v>0</v>
      </c>
      <c r="J89" s="63">
        <f>IF(ลับ!J$3=0,0,IF(เวลาเรียน!O37="ป",ลับ!J$3,0))</f>
        <v>0</v>
      </c>
      <c r="K89" s="63">
        <f>IF(ลับ!K$3=0,0,IF(เวลาเรียน!P37="ป",ลับ!K$3,0))</f>
        <v>0</v>
      </c>
      <c r="L89" s="63">
        <f>IF(ลับ!L$3=0,0,IF(เวลาเรียน!Q37="ป",ลับ!L$3,0))</f>
        <v>0</v>
      </c>
      <c r="M89" s="63">
        <f>IF(ลับ!M$3=0,0,IF(เวลาเรียน!R37="ป",ลับ!M$3,0))</f>
        <v>0</v>
      </c>
      <c r="N89" s="63">
        <f>IF(ลับ!N$3=0,0,IF(เวลาเรียน!S37="ป",ลับ!N$3,0))</f>
        <v>0</v>
      </c>
      <c r="O89" s="63">
        <f>IF(ลับ!O$3=0,0,IF(เวลาเรียน!T37="ป",ลับ!O$3,0))</f>
        <v>0</v>
      </c>
      <c r="P89" s="63">
        <f>IF(ลับ!P$3=0,0,IF(เวลาเรียน!U37="ป",ลับ!P$3,0))</f>
        <v>0</v>
      </c>
      <c r="Q89" s="63">
        <f>IF(ลับ!Q$3=0,0,IF(เวลาเรียน!V37="ป",ลับ!Q$3,0))</f>
        <v>0</v>
      </c>
      <c r="R89" s="63">
        <f>IF(ลับ!R$3=0,0,IF(เวลาเรียน!W37="ป",ลับ!R$3,0))</f>
        <v>0</v>
      </c>
      <c r="S89" s="63">
        <f>IF(ลับ!S$3=0,0,IF(เวลาเรียน!X37="ป",ลับ!S$3,0))</f>
        <v>0</v>
      </c>
      <c r="T89" s="63">
        <f>IF(ลับ!T$3=0,0,IF(เวลาเรียน!Y37="ป",ลับ!T$3,0))</f>
        <v>0</v>
      </c>
      <c r="U89" s="63">
        <f>IF(ลับ!U$3=0,0,IF(เวลาเรียน!Z37="ป",ลับ!U$3,0))</f>
        <v>0</v>
      </c>
      <c r="V89" s="63">
        <f>IF(ลับ!V$3=0,0,IF(เวลาเรียน!AA37="ป",ลับ!V$3,0))</f>
        <v>0</v>
      </c>
      <c r="W89" s="63">
        <f>IF(ลับ!W$3=0,0,IF(เวลาเรียน!AB37="ป",ลับ!W$3,0))</f>
        <v>0</v>
      </c>
      <c r="X89" s="63">
        <f>IF(ลับ!X$3=0,0,IF(เวลาเรียน!AC37="ป",ลับ!X$3,0))</f>
        <v>0</v>
      </c>
      <c r="Y89" s="63">
        <f>IF(ลับ!Y$3=0,0,IF(เวลาเรียน!AD37="ป",ลับ!Y$3,0))</f>
        <v>0</v>
      </c>
      <c r="Z89" s="724">
        <f>IF(ลับ!Z$3=0,0,IF(เวลาเรียน!AE37="ป",ลับ!Z$3,0))</f>
        <v>0</v>
      </c>
      <c r="AA89" s="63">
        <f>IF(ลับ!B$3=0,0,IF(เวลาเรียน!AH37="ป",ลับ!B$3,0))</f>
        <v>0</v>
      </c>
      <c r="AB89" s="63">
        <f>IF(ลับ!C$3=0,0,IF(เวลาเรียน!AI37="ป",ลับ!C$3,0))</f>
        <v>0</v>
      </c>
      <c r="AC89" s="63">
        <f>IF(ลับ!D$3=0,0,IF(เวลาเรียน!AJ37="ป",ลับ!D$3,0))</f>
        <v>0</v>
      </c>
      <c r="AD89" s="63">
        <f>IF(ลับ!E$3=0,0,IF(เวลาเรียน!AK37="ป",ลับ!E$3,0))</f>
        <v>0</v>
      </c>
      <c r="AE89" s="63">
        <f>IF(ลับ!F$3=0,0,IF(เวลาเรียน!AL37="ป",ลับ!F$3,0))</f>
        <v>0</v>
      </c>
      <c r="AF89" s="63">
        <f>IF(ลับ!G$3=0,0,IF(เวลาเรียน!AM37="ป",ลับ!G$3,0))</f>
        <v>0</v>
      </c>
      <c r="AG89" s="63">
        <f>IF(ลับ!H$3=0,0,IF(เวลาเรียน!AN37="ป",ลับ!H$3,0))</f>
        <v>0</v>
      </c>
      <c r="AH89" s="63">
        <f>IF(ลับ!I$3=0,0,IF(เวลาเรียน!AO37="ป",ลับ!I$3,0))</f>
        <v>0</v>
      </c>
      <c r="AI89" s="63">
        <f>IF(ลับ!J$3=0,0,IF(เวลาเรียน!AP37="ป",ลับ!J$3,0))</f>
        <v>0</v>
      </c>
      <c r="AJ89" s="63">
        <f>IF(ลับ!K$3=0,0,IF(เวลาเรียน!AQ37="ป",ลับ!K$3,0))</f>
        <v>0</v>
      </c>
      <c r="AK89" s="63">
        <f>IF(ลับ!L$3=0,0,IF(เวลาเรียน!AR37="ป",ลับ!L$3,0))</f>
        <v>0</v>
      </c>
      <c r="AL89" s="63">
        <f>IF(ลับ!M$3=0,0,IF(เวลาเรียน!AS37="ป",ลับ!M$3,0))</f>
        <v>0</v>
      </c>
      <c r="AM89" s="63">
        <f>IF(ลับ!N$3=0,0,IF(เวลาเรียน!AT37="ป",ลับ!N$3,0))</f>
        <v>0</v>
      </c>
      <c r="AN89" s="63">
        <f>IF(ลับ!O$3=0,0,IF(เวลาเรียน!AU37="ป",ลับ!O$3,0))</f>
        <v>0</v>
      </c>
      <c r="AO89" s="63">
        <f>IF(ลับ!P$3=0,0,IF(เวลาเรียน!AV37="ป",ลับ!P$3,0))</f>
        <v>0</v>
      </c>
      <c r="AP89" s="63">
        <f>IF(ลับ!Q$3=0,0,IF(เวลาเรียน!AW37="ป",ลับ!Q$3,0))</f>
        <v>0</v>
      </c>
      <c r="AQ89" s="63">
        <f>IF(ลับ!R$3=0,0,IF(เวลาเรียน!AX37="ป",ลับ!R$3,0))</f>
        <v>0</v>
      </c>
      <c r="AR89" s="63">
        <f>IF(ลับ!S$3=0,0,IF(เวลาเรียน!AY37="ป",ลับ!S$3,0))</f>
        <v>0</v>
      </c>
      <c r="AS89" s="63">
        <f>IF(ลับ!T$3=0,0,IF(เวลาเรียน!AZ37="ป",ลับ!T$3,0))</f>
        <v>0</v>
      </c>
      <c r="AT89" s="63">
        <f>IF(ลับ!U$3=0,0,IF(เวลาเรียน!BA37="ป",ลับ!U$3,0))</f>
        <v>0</v>
      </c>
      <c r="AU89" s="63">
        <f>IF(ลับ!V$3=0,0,IF(เวลาเรียน!BB37="ป",ลับ!V$3,0))</f>
        <v>0</v>
      </c>
      <c r="AV89" s="63">
        <f>IF(ลับ!W$3=0,0,IF(เวลาเรียน!BC37="ป",ลับ!W$3,0))</f>
        <v>0</v>
      </c>
      <c r="AW89" s="63">
        <f>IF(ลับ!X$3=0,0,IF(เวลาเรียน!BD37="ป",ลับ!X$3,0))</f>
        <v>0</v>
      </c>
      <c r="AX89" s="63">
        <f>IF(ลับ!Y$3=0,0,IF(เวลาเรียน!BE37="ป",ลับ!Y$3,0))</f>
        <v>0</v>
      </c>
      <c r="AY89" s="63">
        <f>IF(ลับ!Z$3=0,0,IF(เวลาเรียน!BF37="ป",ลับ!Z$3,0))</f>
        <v>0</v>
      </c>
      <c r="AZ89" s="63">
        <f>IF(ลับ!AA$3=0,0,IF(เวลาเรียน!BG37="ป",ลับ!AA$3,0))</f>
        <v>0</v>
      </c>
      <c r="BA89" s="63">
        <f>IF(ลับ!AB$3=0,0,IF(เวลาเรียน!BH37="ป",ลับ!AB$3,0))</f>
        <v>0</v>
      </c>
      <c r="BB89" s="63">
        <f>IF(ลับ!AC$3=0,0,IF(เวลาเรียน!BI37="ป",ลับ!AC$3,0))</f>
        <v>0</v>
      </c>
      <c r="BC89" s="63">
        <f>IF(ลับ!AD$3=0,0,IF(เวลาเรียน!BJ37="ป",ลับ!AD$3,0))</f>
        <v>0</v>
      </c>
      <c r="BD89" s="63">
        <f>IF(ลับ!AE$3=0,0,IF(เวลาเรียน!BK37="ป",ลับ!AE$3,0))</f>
        <v>0</v>
      </c>
      <c r="BE89" s="63">
        <f>IF(ลับ!AF$3=0,0,IF(เวลาเรียน!BL37="ป",ลับ!AF$3,0))</f>
        <v>0</v>
      </c>
      <c r="BF89" s="63">
        <f>IF(ลับ!AG$3=0,0,IF(เวลาเรียน!BM37="ป",ลับ!AG$3,0))</f>
        <v>0</v>
      </c>
      <c r="BG89" s="63">
        <f>IF(ลับ!AH$3=0,0,IF(เวลาเรียน!BN37="ป",ลับ!AH$3,0))</f>
        <v>0</v>
      </c>
      <c r="BH89" s="63">
        <f>IF(ลับ!AI$3=0,0,IF(เวลาเรียน!BO37="ป",ลับ!AI$3,0))</f>
        <v>0</v>
      </c>
      <c r="BI89" s="63">
        <f>IF(ลับ!AJ$3=0,0,IF(เวลาเรียน!BP37="ป",ลับ!AJ$3,0))</f>
        <v>0</v>
      </c>
      <c r="BJ89" s="63">
        <f>IF(ลับ!AK$3=0,0,IF(เวลาเรียน!BQ37="ป",ลับ!AK$3,0))</f>
        <v>0</v>
      </c>
      <c r="BK89" s="63">
        <f>IF(ลับ!AL$3=0,0,IF(เวลาเรียน!BR37="ป",ลับ!AL$3,0))</f>
        <v>0</v>
      </c>
      <c r="BL89" s="63">
        <f>IF(ลับ!AM$3=0,0,IF(เวลาเรียน!BS37="ป",ลับ!AM$3,0))</f>
        <v>0</v>
      </c>
      <c r="BM89" s="63">
        <f>IF(ลับ!AN$3=0,0,IF(เวลาเรียน!BT37="ป",ลับ!AN$3,0))</f>
        <v>0</v>
      </c>
      <c r="BN89" s="63">
        <f>IF(ลับ!AO$3=0,0,IF(เวลาเรียน!BU37="ป",ลับ!AO$3,0))</f>
        <v>0</v>
      </c>
      <c r="BO89" s="63">
        <f>IF(ลับ!AP$3=0,0,IF(เวลาเรียน!BV37="ป",ลับ!AP$3,0))</f>
        <v>0</v>
      </c>
      <c r="BP89" s="63">
        <f>IF(ลับ!AQ$3=0,0,IF(เวลาเรียน!BW37="ป",ลับ!AQ$3,0))</f>
        <v>0</v>
      </c>
      <c r="BQ89" s="63">
        <f>IF(ลับ!AR$3=0,0,IF(เวลาเรียน!BX37="ป",ลับ!AR$3,0))</f>
        <v>0</v>
      </c>
      <c r="BR89" s="63">
        <f>IF(ลับ!AS$3=0,0,IF(เวลาเรียน!BY37="ป",ลับ!AS$3,0))</f>
        <v>0</v>
      </c>
      <c r="BS89" s="724">
        <f>IF(ลับ!AT$3=0,0,IF(เวลาเรียน!BZ37="ป",ลับ!AT$3,0))</f>
        <v>0</v>
      </c>
      <c r="BT89" s="63">
        <f>IF(ลับ!BT$3=0,0,IF(เวลาเรียน!CB37="ป",ลับ!BT$3,0))</f>
        <v>0</v>
      </c>
      <c r="BU89" s="63">
        <f>IF(ลับ!BU$3=0,0,IF(เวลาเรียน!CC37="ป",ลับ!BU$3,0))</f>
        <v>0</v>
      </c>
      <c r="BV89" s="63">
        <f>IF(ลับ!BV$3=0,0,IF(เวลาเรียน!CD37="ป",ลับ!BV$3,0))</f>
        <v>0</v>
      </c>
      <c r="BW89" s="63">
        <f>IF(ลับ!BW$3=0,0,IF(เวลาเรียน!CE37="ป",ลับ!BW$3,0))</f>
        <v>0</v>
      </c>
      <c r="BX89" s="63">
        <f>IF(ลับ!BX$3=0,0,IF(เวลาเรียน!CF37="ป",ลับ!BX$3,0))</f>
        <v>0</v>
      </c>
      <c r="BY89" s="63">
        <f>IF(ลับ!BY$3=0,0,IF(เวลาเรียน!CG37="ป",ลับ!BY$3,0))</f>
        <v>0</v>
      </c>
      <c r="BZ89" s="63">
        <f>IF(ลับ!BZ$3=0,0,IF(เวลาเรียน!CH37="ป",ลับ!BZ$3,0))</f>
        <v>0</v>
      </c>
      <c r="CA89" s="63">
        <f>IF(ลับ!CA$3=0,0,IF(เวลาเรียน!CI37="ป",ลับ!CA$3,0))</f>
        <v>0</v>
      </c>
      <c r="CB89" s="63">
        <f>IF(ลับ!CB$3=0,0,IF(เวลาเรียน!CJ37="ป",ลับ!CB$3,0))</f>
        <v>0</v>
      </c>
      <c r="CC89" s="63">
        <f>IF(ลับ!CC$3=0,0,IF(เวลาเรียน!CK37="ป",ลับ!CC$3,0))</f>
        <v>0</v>
      </c>
      <c r="CD89" s="63">
        <f>IF(ลับ!CD$3=0,0,IF(เวลาเรียน!CL37="ป",ลับ!CD$3,0))</f>
        <v>0</v>
      </c>
      <c r="CE89" s="63">
        <f>IF(ลับ!CE$3=0,0,IF(เวลาเรียน!CM37="ป",ลับ!CE$3,0))</f>
        <v>0</v>
      </c>
      <c r="CF89" s="63">
        <f>IF(ลับ!CF$3=0,0,IF(เวลาเรียน!CN37="ป",ลับ!CF$3,0))</f>
        <v>0</v>
      </c>
      <c r="CG89" s="63">
        <f>IF(ลับ!CG$3=0,0,IF(เวลาเรียน!CO37="ป",ลับ!CG$3,0))</f>
        <v>0</v>
      </c>
      <c r="CH89" s="63">
        <f>IF(ลับ!CH$3=0,0,IF(เวลาเรียน!CP37="ป",ลับ!CH$3,0))</f>
        <v>0</v>
      </c>
      <c r="CI89" s="63">
        <f>IF(ลับ!CI$3=0,0,IF(เวลาเรียน!CQ37="ป",ลับ!CI$3,0))</f>
        <v>0</v>
      </c>
      <c r="CJ89" s="63">
        <f>IF(ลับ!CJ$3=0,0,IF(เวลาเรียน!CR37="ป",ลับ!CJ$3,0))</f>
        <v>0</v>
      </c>
      <c r="CK89" s="63">
        <f>IF(ลับ!CK$3=0,0,IF(เวลาเรียน!CS37="ป",ลับ!CK$3,0))</f>
        <v>0</v>
      </c>
      <c r="CL89" s="63">
        <f>IF(ลับ!CL$3=0,0,IF(เวลาเรียน!CT37="ป",ลับ!CL$3,0))</f>
        <v>0</v>
      </c>
      <c r="CM89" s="63">
        <f>IF(ลับ!CM$3=0,0,IF(เวลาเรียน!CU37="ป",ลับ!CM$3,0))</f>
        <v>0</v>
      </c>
      <c r="CN89" s="63">
        <f>IF(ลับ!CN$3=0,0,IF(เวลาเรียน!CV37="ป",ลับ!CN$3,0))</f>
        <v>0</v>
      </c>
      <c r="CO89" s="63">
        <f>IF(ลับ!CO$3=0,0,IF(เวลาเรียน!CW37="ป",ลับ!CO$3,0))</f>
        <v>0</v>
      </c>
      <c r="CP89" s="63">
        <f>IF(ลับ!CP$3=0,0,IF(เวลาเรียน!CX37="ป",ลับ!CP$3,0))</f>
        <v>0</v>
      </c>
      <c r="CQ89" s="63">
        <f>IF(ลับ!CQ$3=0,0,IF(เวลาเรียน!CY37="ป",ลับ!CQ$3,0))</f>
        <v>0</v>
      </c>
      <c r="CR89" s="63">
        <f>IF(ลับ!CR$3=0,0,IF(เวลาเรียน!CZ37="ป",ลับ!CR$3,0))</f>
        <v>0</v>
      </c>
      <c r="CS89" s="63">
        <f>IF(ลับ!CS$3=0,0,IF(เวลาเรียน!DA37="ป",ลับ!CS$3,0))</f>
        <v>0</v>
      </c>
      <c r="CT89" s="63">
        <f>IF(ลับ!CT$3=0,0,IF(เวลาเรียน!DB37="ป",ลับ!CT$3,0))</f>
        <v>0</v>
      </c>
      <c r="CU89" s="63">
        <f>IF(ลับ!CU$3=0,0,IF(เวลาเรียน!DC37="ป",ลับ!CU$3,0))</f>
        <v>0</v>
      </c>
      <c r="CV89" s="63">
        <f>IF(ลับ!CV$3=0,0,IF(เวลาเรียน!DD37="ป",ลับ!CV$3,0))</f>
        <v>0</v>
      </c>
      <c r="CW89" s="63">
        <f>IF(ลับ!CW$3=0,0,IF(เวลาเรียน!DE37="ป",ลับ!CW$3,0))</f>
        <v>0</v>
      </c>
      <c r="CX89" s="84">
        <f t="shared" si="23"/>
        <v>0</v>
      </c>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row>
    <row r="90" spans="1:186" ht="21">
      <c r="A90" s="28">
        <v>33</v>
      </c>
      <c r="B90" s="63">
        <f>IF(ลับ!B$3=0,0,IF(เวลาเรียน!G38="ป",ลับ!B$3,0))</f>
        <v>0</v>
      </c>
      <c r="C90" s="63">
        <f>IF(ลับ!C$3=0,0,IF(เวลาเรียน!H38="ป",ลับ!C$3,0))</f>
        <v>0</v>
      </c>
      <c r="D90" s="63">
        <f>IF(ลับ!D$3=0,0,IF(เวลาเรียน!I38="ป",ลับ!D$3,0))</f>
        <v>0</v>
      </c>
      <c r="E90" s="63">
        <f>IF(ลับ!E$3=0,0,IF(เวลาเรียน!J38="ป",ลับ!E$3,0))</f>
        <v>0</v>
      </c>
      <c r="F90" s="63">
        <f>IF(ลับ!F$3=0,0,IF(เวลาเรียน!K38="ป",ลับ!F$3,0))</f>
        <v>0</v>
      </c>
      <c r="G90" s="63">
        <f>IF(ลับ!G$3=0,0,IF(เวลาเรียน!L38="ป",ลับ!G$3,0))</f>
        <v>0</v>
      </c>
      <c r="H90" s="63">
        <f>IF(ลับ!H$3=0,0,IF(เวลาเรียน!M38="ป",ลับ!H$3,0))</f>
        <v>0</v>
      </c>
      <c r="I90" s="63">
        <f>IF(ลับ!I$3=0,0,IF(เวลาเรียน!N38="ป",ลับ!I$3,0))</f>
        <v>0</v>
      </c>
      <c r="J90" s="63">
        <f>IF(ลับ!J$3=0,0,IF(เวลาเรียน!O38="ป",ลับ!J$3,0))</f>
        <v>0</v>
      </c>
      <c r="K90" s="63">
        <f>IF(ลับ!K$3=0,0,IF(เวลาเรียน!P38="ป",ลับ!K$3,0))</f>
        <v>0</v>
      </c>
      <c r="L90" s="63">
        <f>IF(ลับ!L$3=0,0,IF(เวลาเรียน!Q38="ป",ลับ!L$3,0))</f>
        <v>0</v>
      </c>
      <c r="M90" s="63">
        <f>IF(ลับ!M$3=0,0,IF(เวลาเรียน!R38="ป",ลับ!M$3,0))</f>
        <v>0</v>
      </c>
      <c r="N90" s="63">
        <f>IF(ลับ!N$3=0,0,IF(เวลาเรียน!S38="ป",ลับ!N$3,0))</f>
        <v>0</v>
      </c>
      <c r="O90" s="63">
        <f>IF(ลับ!O$3=0,0,IF(เวลาเรียน!T38="ป",ลับ!O$3,0))</f>
        <v>0</v>
      </c>
      <c r="P90" s="63">
        <f>IF(ลับ!P$3=0,0,IF(เวลาเรียน!U38="ป",ลับ!P$3,0))</f>
        <v>0</v>
      </c>
      <c r="Q90" s="63">
        <f>IF(ลับ!Q$3=0,0,IF(เวลาเรียน!V38="ป",ลับ!Q$3,0))</f>
        <v>0</v>
      </c>
      <c r="R90" s="63">
        <f>IF(ลับ!R$3=0,0,IF(เวลาเรียน!W38="ป",ลับ!R$3,0))</f>
        <v>0</v>
      </c>
      <c r="S90" s="63">
        <f>IF(ลับ!S$3=0,0,IF(เวลาเรียน!X38="ป",ลับ!S$3,0))</f>
        <v>0</v>
      </c>
      <c r="T90" s="63">
        <f>IF(ลับ!T$3=0,0,IF(เวลาเรียน!Y38="ป",ลับ!T$3,0))</f>
        <v>0</v>
      </c>
      <c r="U90" s="63">
        <f>IF(ลับ!U$3=0,0,IF(เวลาเรียน!Z38="ป",ลับ!U$3,0))</f>
        <v>0</v>
      </c>
      <c r="V90" s="63">
        <f>IF(ลับ!V$3=0,0,IF(เวลาเรียน!AA38="ป",ลับ!V$3,0))</f>
        <v>0</v>
      </c>
      <c r="W90" s="63">
        <f>IF(ลับ!W$3=0,0,IF(เวลาเรียน!AB38="ป",ลับ!W$3,0))</f>
        <v>0</v>
      </c>
      <c r="X90" s="63">
        <f>IF(ลับ!X$3=0,0,IF(เวลาเรียน!AC38="ป",ลับ!X$3,0))</f>
        <v>0</v>
      </c>
      <c r="Y90" s="63">
        <f>IF(ลับ!Y$3=0,0,IF(เวลาเรียน!AD38="ป",ลับ!Y$3,0))</f>
        <v>0</v>
      </c>
      <c r="Z90" s="724">
        <f>IF(ลับ!Z$3=0,0,IF(เวลาเรียน!AE38="ป",ลับ!Z$3,0))</f>
        <v>0</v>
      </c>
      <c r="AA90" s="63">
        <f>IF(ลับ!B$3=0,0,IF(เวลาเรียน!AH38="ป",ลับ!B$3,0))</f>
        <v>0</v>
      </c>
      <c r="AB90" s="63">
        <f>IF(ลับ!C$3=0,0,IF(เวลาเรียน!AI38="ป",ลับ!C$3,0))</f>
        <v>0</v>
      </c>
      <c r="AC90" s="63">
        <f>IF(ลับ!D$3=0,0,IF(เวลาเรียน!AJ38="ป",ลับ!D$3,0))</f>
        <v>0</v>
      </c>
      <c r="AD90" s="63">
        <f>IF(ลับ!E$3=0,0,IF(เวลาเรียน!AK38="ป",ลับ!E$3,0))</f>
        <v>0</v>
      </c>
      <c r="AE90" s="63">
        <f>IF(ลับ!F$3=0,0,IF(เวลาเรียน!AL38="ป",ลับ!F$3,0))</f>
        <v>0</v>
      </c>
      <c r="AF90" s="63">
        <f>IF(ลับ!G$3=0,0,IF(เวลาเรียน!AM38="ป",ลับ!G$3,0))</f>
        <v>0</v>
      </c>
      <c r="AG90" s="63">
        <f>IF(ลับ!H$3=0,0,IF(เวลาเรียน!AN38="ป",ลับ!H$3,0))</f>
        <v>0</v>
      </c>
      <c r="AH90" s="63">
        <f>IF(ลับ!I$3=0,0,IF(เวลาเรียน!AO38="ป",ลับ!I$3,0))</f>
        <v>0</v>
      </c>
      <c r="AI90" s="63">
        <f>IF(ลับ!J$3=0,0,IF(เวลาเรียน!AP38="ป",ลับ!J$3,0))</f>
        <v>0</v>
      </c>
      <c r="AJ90" s="63">
        <f>IF(ลับ!K$3=0,0,IF(เวลาเรียน!AQ38="ป",ลับ!K$3,0))</f>
        <v>0</v>
      </c>
      <c r="AK90" s="63">
        <f>IF(ลับ!L$3=0,0,IF(เวลาเรียน!AR38="ป",ลับ!L$3,0))</f>
        <v>0</v>
      </c>
      <c r="AL90" s="63">
        <f>IF(ลับ!M$3=0,0,IF(เวลาเรียน!AS38="ป",ลับ!M$3,0))</f>
        <v>0</v>
      </c>
      <c r="AM90" s="63">
        <f>IF(ลับ!N$3=0,0,IF(เวลาเรียน!AT38="ป",ลับ!N$3,0))</f>
        <v>0</v>
      </c>
      <c r="AN90" s="63">
        <f>IF(ลับ!O$3=0,0,IF(เวลาเรียน!AU38="ป",ลับ!O$3,0))</f>
        <v>0</v>
      </c>
      <c r="AO90" s="63">
        <f>IF(ลับ!P$3=0,0,IF(เวลาเรียน!AV38="ป",ลับ!P$3,0))</f>
        <v>0</v>
      </c>
      <c r="AP90" s="63">
        <f>IF(ลับ!Q$3=0,0,IF(เวลาเรียน!AW38="ป",ลับ!Q$3,0))</f>
        <v>0</v>
      </c>
      <c r="AQ90" s="63">
        <f>IF(ลับ!R$3=0,0,IF(เวลาเรียน!AX38="ป",ลับ!R$3,0))</f>
        <v>0</v>
      </c>
      <c r="AR90" s="63">
        <f>IF(ลับ!S$3=0,0,IF(เวลาเรียน!AY38="ป",ลับ!S$3,0))</f>
        <v>0</v>
      </c>
      <c r="AS90" s="63">
        <f>IF(ลับ!T$3=0,0,IF(เวลาเรียน!AZ38="ป",ลับ!T$3,0))</f>
        <v>0</v>
      </c>
      <c r="AT90" s="63">
        <f>IF(ลับ!U$3=0,0,IF(เวลาเรียน!BA38="ป",ลับ!U$3,0))</f>
        <v>0</v>
      </c>
      <c r="AU90" s="63">
        <f>IF(ลับ!V$3=0,0,IF(เวลาเรียน!BB38="ป",ลับ!V$3,0))</f>
        <v>0</v>
      </c>
      <c r="AV90" s="63">
        <f>IF(ลับ!W$3=0,0,IF(เวลาเรียน!BC38="ป",ลับ!W$3,0))</f>
        <v>0</v>
      </c>
      <c r="AW90" s="63">
        <f>IF(ลับ!X$3=0,0,IF(เวลาเรียน!BD38="ป",ลับ!X$3,0))</f>
        <v>0</v>
      </c>
      <c r="AX90" s="63">
        <f>IF(ลับ!Y$3=0,0,IF(เวลาเรียน!BE38="ป",ลับ!Y$3,0))</f>
        <v>0</v>
      </c>
      <c r="AY90" s="63">
        <f>IF(ลับ!Z$3=0,0,IF(เวลาเรียน!BF38="ป",ลับ!Z$3,0))</f>
        <v>0</v>
      </c>
      <c r="AZ90" s="63">
        <f>IF(ลับ!AA$3=0,0,IF(เวลาเรียน!BG38="ป",ลับ!AA$3,0))</f>
        <v>0</v>
      </c>
      <c r="BA90" s="63">
        <f>IF(ลับ!AB$3=0,0,IF(เวลาเรียน!BH38="ป",ลับ!AB$3,0))</f>
        <v>0</v>
      </c>
      <c r="BB90" s="63">
        <f>IF(ลับ!AC$3=0,0,IF(เวลาเรียน!BI38="ป",ลับ!AC$3,0))</f>
        <v>0</v>
      </c>
      <c r="BC90" s="63">
        <f>IF(ลับ!AD$3=0,0,IF(เวลาเรียน!BJ38="ป",ลับ!AD$3,0))</f>
        <v>0</v>
      </c>
      <c r="BD90" s="63">
        <f>IF(ลับ!AE$3=0,0,IF(เวลาเรียน!BK38="ป",ลับ!AE$3,0))</f>
        <v>0</v>
      </c>
      <c r="BE90" s="63">
        <f>IF(ลับ!AF$3=0,0,IF(เวลาเรียน!BL38="ป",ลับ!AF$3,0))</f>
        <v>0</v>
      </c>
      <c r="BF90" s="63">
        <f>IF(ลับ!AG$3=0,0,IF(เวลาเรียน!BM38="ป",ลับ!AG$3,0))</f>
        <v>0</v>
      </c>
      <c r="BG90" s="63">
        <f>IF(ลับ!AH$3=0,0,IF(เวลาเรียน!BN38="ป",ลับ!AH$3,0))</f>
        <v>0</v>
      </c>
      <c r="BH90" s="63">
        <f>IF(ลับ!AI$3=0,0,IF(เวลาเรียน!BO38="ป",ลับ!AI$3,0))</f>
        <v>0</v>
      </c>
      <c r="BI90" s="63">
        <f>IF(ลับ!AJ$3=0,0,IF(เวลาเรียน!BP38="ป",ลับ!AJ$3,0))</f>
        <v>0</v>
      </c>
      <c r="BJ90" s="63">
        <f>IF(ลับ!AK$3=0,0,IF(เวลาเรียน!BQ38="ป",ลับ!AK$3,0))</f>
        <v>0</v>
      </c>
      <c r="BK90" s="63">
        <f>IF(ลับ!AL$3=0,0,IF(เวลาเรียน!BR38="ป",ลับ!AL$3,0))</f>
        <v>0</v>
      </c>
      <c r="BL90" s="63">
        <f>IF(ลับ!AM$3=0,0,IF(เวลาเรียน!BS38="ป",ลับ!AM$3,0))</f>
        <v>0</v>
      </c>
      <c r="BM90" s="63">
        <f>IF(ลับ!AN$3=0,0,IF(เวลาเรียน!BT38="ป",ลับ!AN$3,0))</f>
        <v>0</v>
      </c>
      <c r="BN90" s="63">
        <f>IF(ลับ!AO$3=0,0,IF(เวลาเรียน!BU38="ป",ลับ!AO$3,0))</f>
        <v>0</v>
      </c>
      <c r="BO90" s="63">
        <f>IF(ลับ!AP$3=0,0,IF(เวลาเรียน!BV38="ป",ลับ!AP$3,0))</f>
        <v>0</v>
      </c>
      <c r="BP90" s="63">
        <f>IF(ลับ!AQ$3=0,0,IF(เวลาเรียน!BW38="ป",ลับ!AQ$3,0))</f>
        <v>0</v>
      </c>
      <c r="BQ90" s="63">
        <f>IF(ลับ!AR$3=0,0,IF(เวลาเรียน!BX38="ป",ลับ!AR$3,0))</f>
        <v>0</v>
      </c>
      <c r="BR90" s="63">
        <f>IF(ลับ!AS$3=0,0,IF(เวลาเรียน!BY38="ป",ลับ!AS$3,0))</f>
        <v>0</v>
      </c>
      <c r="BS90" s="724">
        <f>IF(ลับ!AT$3=0,0,IF(เวลาเรียน!BZ38="ป",ลับ!AT$3,0))</f>
        <v>0</v>
      </c>
      <c r="BT90" s="63">
        <f>IF(ลับ!BT$3=0,0,IF(เวลาเรียน!CB38="ป",ลับ!BT$3,0))</f>
        <v>0</v>
      </c>
      <c r="BU90" s="63">
        <f>IF(ลับ!BU$3=0,0,IF(เวลาเรียน!CC38="ป",ลับ!BU$3,0))</f>
        <v>0</v>
      </c>
      <c r="BV90" s="63">
        <f>IF(ลับ!BV$3=0,0,IF(เวลาเรียน!CD38="ป",ลับ!BV$3,0))</f>
        <v>0</v>
      </c>
      <c r="BW90" s="63">
        <f>IF(ลับ!BW$3=0,0,IF(เวลาเรียน!CE38="ป",ลับ!BW$3,0))</f>
        <v>0</v>
      </c>
      <c r="BX90" s="63">
        <f>IF(ลับ!BX$3=0,0,IF(เวลาเรียน!CF38="ป",ลับ!BX$3,0))</f>
        <v>0</v>
      </c>
      <c r="BY90" s="63">
        <f>IF(ลับ!BY$3=0,0,IF(เวลาเรียน!CG38="ป",ลับ!BY$3,0))</f>
        <v>0</v>
      </c>
      <c r="BZ90" s="63">
        <f>IF(ลับ!BZ$3=0,0,IF(เวลาเรียน!CH38="ป",ลับ!BZ$3,0))</f>
        <v>0</v>
      </c>
      <c r="CA90" s="63">
        <f>IF(ลับ!CA$3=0,0,IF(เวลาเรียน!CI38="ป",ลับ!CA$3,0))</f>
        <v>0</v>
      </c>
      <c r="CB90" s="63">
        <f>IF(ลับ!CB$3=0,0,IF(เวลาเรียน!CJ38="ป",ลับ!CB$3,0))</f>
        <v>0</v>
      </c>
      <c r="CC90" s="63">
        <f>IF(ลับ!CC$3=0,0,IF(เวลาเรียน!CK38="ป",ลับ!CC$3,0))</f>
        <v>0</v>
      </c>
      <c r="CD90" s="63">
        <f>IF(ลับ!CD$3=0,0,IF(เวลาเรียน!CL38="ป",ลับ!CD$3,0))</f>
        <v>0</v>
      </c>
      <c r="CE90" s="63">
        <f>IF(ลับ!CE$3=0,0,IF(เวลาเรียน!CM38="ป",ลับ!CE$3,0))</f>
        <v>0</v>
      </c>
      <c r="CF90" s="63">
        <f>IF(ลับ!CF$3=0,0,IF(เวลาเรียน!CN38="ป",ลับ!CF$3,0))</f>
        <v>0</v>
      </c>
      <c r="CG90" s="63">
        <f>IF(ลับ!CG$3=0,0,IF(เวลาเรียน!CO38="ป",ลับ!CG$3,0))</f>
        <v>0</v>
      </c>
      <c r="CH90" s="63">
        <f>IF(ลับ!CH$3=0,0,IF(เวลาเรียน!CP38="ป",ลับ!CH$3,0))</f>
        <v>0</v>
      </c>
      <c r="CI90" s="63">
        <f>IF(ลับ!CI$3=0,0,IF(เวลาเรียน!CQ38="ป",ลับ!CI$3,0))</f>
        <v>0</v>
      </c>
      <c r="CJ90" s="63">
        <f>IF(ลับ!CJ$3=0,0,IF(เวลาเรียน!CR38="ป",ลับ!CJ$3,0))</f>
        <v>0</v>
      </c>
      <c r="CK90" s="63">
        <f>IF(ลับ!CK$3=0,0,IF(เวลาเรียน!CS38="ป",ลับ!CK$3,0))</f>
        <v>0</v>
      </c>
      <c r="CL90" s="63">
        <f>IF(ลับ!CL$3=0,0,IF(เวลาเรียน!CT38="ป",ลับ!CL$3,0))</f>
        <v>0</v>
      </c>
      <c r="CM90" s="63">
        <f>IF(ลับ!CM$3=0,0,IF(เวลาเรียน!CU38="ป",ลับ!CM$3,0))</f>
        <v>0</v>
      </c>
      <c r="CN90" s="63">
        <f>IF(ลับ!CN$3=0,0,IF(เวลาเรียน!CV38="ป",ลับ!CN$3,0))</f>
        <v>0</v>
      </c>
      <c r="CO90" s="63">
        <f>IF(ลับ!CO$3=0,0,IF(เวลาเรียน!CW38="ป",ลับ!CO$3,0))</f>
        <v>0</v>
      </c>
      <c r="CP90" s="63">
        <f>IF(ลับ!CP$3=0,0,IF(เวลาเรียน!CX38="ป",ลับ!CP$3,0))</f>
        <v>0</v>
      </c>
      <c r="CQ90" s="63">
        <f>IF(ลับ!CQ$3=0,0,IF(เวลาเรียน!CY38="ป",ลับ!CQ$3,0))</f>
        <v>0</v>
      </c>
      <c r="CR90" s="63">
        <f>IF(ลับ!CR$3=0,0,IF(เวลาเรียน!CZ38="ป",ลับ!CR$3,0))</f>
        <v>0</v>
      </c>
      <c r="CS90" s="63">
        <f>IF(ลับ!CS$3=0,0,IF(เวลาเรียน!DA38="ป",ลับ!CS$3,0))</f>
        <v>0</v>
      </c>
      <c r="CT90" s="63">
        <f>IF(ลับ!CT$3=0,0,IF(เวลาเรียน!DB38="ป",ลับ!CT$3,0))</f>
        <v>0</v>
      </c>
      <c r="CU90" s="63">
        <f>IF(ลับ!CU$3=0,0,IF(เวลาเรียน!DC38="ป",ลับ!CU$3,0))</f>
        <v>0</v>
      </c>
      <c r="CV90" s="63">
        <f>IF(ลับ!CV$3=0,0,IF(เวลาเรียน!DD38="ป",ลับ!CV$3,0))</f>
        <v>0</v>
      </c>
      <c r="CW90" s="63">
        <f>IF(ลับ!CW$3=0,0,IF(เวลาเรียน!DE38="ป",ลับ!CW$3,0))</f>
        <v>0</v>
      </c>
      <c r="CX90" s="84">
        <f t="shared" si="23"/>
        <v>0</v>
      </c>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row>
    <row r="91" spans="1:186" ht="21">
      <c r="A91" s="28">
        <v>34</v>
      </c>
      <c r="B91" s="63">
        <f>IF(ลับ!B$3=0,0,IF(เวลาเรียน!G39="ป",ลับ!B$3,0))</f>
        <v>0</v>
      </c>
      <c r="C91" s="63">
        <f>IF(ลับ!C$3=0,0,IF(เวลาเรียน!H39="ป",ลับ!C$3,0))</f>
        <v>0</v>
      </c>
      <c r="D91" s="63">
        <f>IF(ลับ!D$3=0,0,IF(เวลาเรียน!I39="ป",ลับ!D$3,0))</f>
        <v>0</v>
      </c>
      <c r="E91" s="63">
        <f>IF(ลับ!E$3=0,0,IF(เวลาเรียน!J39="ป",ลับ!E$3,0))</f>
        <v>0</v>
      </c>
      <c r="F91" s="63">
        <f>IF(ลับ!F$3=0,0,IF(เวลาเรียน!K39="ป",ลับ!F$3,0))</f>
        <v>0</v>
      </c>
      <c r="G91" s="63">
        <f>IF(ลับ!G$3=0,0,IF(เวลาเรียน!L39="ป",ลับ!G$3,0))</f>
        <v>0</v>
      </c>
      <c r="H91" s="63">
        <f>IF(ลับ!H$3=0,0,IF(เวลาเรียน!M39="ป",ลับ!H$3,0))</f>
        <v>0</v>
      </c>
      <c r="I91" s="63">
        <f>IF(ลับ!I$3=0,0,IF(เวลาเรียน!N39="ป",ลับ!I$3,0))</f>
        <v>0</v>
      </c>
      <c r="J91" s="63">
        <f>IF(ลับ!J$3=0,0,IF(เวลาเรียน!O39="ป",ลับ!J$3,0))</f>
        <v>0</v>
      </c>
      <c r="K91" s="63">
        <f>IF(ลับ!K$3=0,0,IF(เวลาเรียน!P39="ป",ลับ!K$3,0))</f>
        <v>0</v>
      </c>
      <c r="L91" s="63">
        <f>IF(ลับ!L$3=0,0,IF(เวลาเรียน!Q39="ป",ลับ!L$3,0))</f>
        <v>0</v>
      </c>
      <c r="M91" s="63">
        <f>IF(ลับ!M$3=0,0,IF(เวลาเรียน!R39="ป",ลับ!M$3,0))</f>
        <v>0</v>
      </c>
      <c r="N91" s="63">
        <f>IF(ลับ!N$3=0,0,IF(เวลาเรียน!S39="ป",ลับ!N$3,0))</f>
        <v>0</v>
      </c>
      <c r="O91" s="63">
        <f>IF(ลับ!O$3=0,0,IF(เวลาเรียน!T39="ป",ลับ!O$3,0))</f>
        <v>0</v>
      </c>
      <c r="P91" s="63">
        <f>IF(ลับ!P$3=0,0,IF(เวลาเรียน!U39="ป",ลับ!P$3,0))</f>
        <v>0</v>
      </c>
      <c r="Q91" s="63">
        <f>IF(ลับ!Q$3=0,0,IF(เวลาเรียน!V39="ป",ลับ!Q$3,0))</f>
        <v>0</v>
      </c>
      <c r="R91" s="63">
        <f>IF(ลับ!R$3=0,0,IF(เวลาเรียน!W39="ป",ลับ!R$3,0))</f>
        <v>0</v>
      </c>
      <c r="S91" s="63">
        <f>IF(ลับ!S$3=0,0,IF(เวลาเรียน!X39="ป",ลับ!S$3,0))</f>
        <v>0</v>
      </c>
      <c r="T91" s="63">
        <f>IF(ลับ!T$3=0,0,IF(เวลาเรียน!Y39="ป",ลับ!T$3,0))</f>
        <v>0</v>
      </c>
      <c r="U91" s="63">
        <f>IF(ลับ!U$3=0,0,IF(เวลาเรียน!Z39="ป",ลับ!U$3,0))</f>
        <v>0</v>
      </c>
      <c r="V91" s="63">
        <f>IF(ลับ!V$3=0,0,IF(เวลาเรียน!AA39="ป",ลับ!V$3,0))</f>
        <v>0</v>
      </c>
      <c r="W91" s="63">
        <f>IF(ลับ!W$3=0,0,IF(เวลาเรียน!AB39="ป",ลับ!W$3,0))</f>
        <v>0</v>
      </c>
      <c r="X91" s="63">
        <f>IF(ลับ!X$3=0,0,IF(เวลาเรียน!AC39="ป",ลับ!X$3,0))</f>
        <v>0</v>
      </c>
      <c r="Y91" s="63">
        <f>IF(ลับ!Y$3=0,0,IF(เวลาเรียน!AD39="ป",ลับ!Y$3,0))</f>
        <v>0</v>
      </c>
      <c r="Z91" s="724">
        <f>IF(ลับ!Z$3=0,0,IF(เวลาเรียน!AE39="ป",ลับ!Z$3,0))</f>
        <v>0</v>
      </c>
      <c r="AA91" s="63">
        <f>IF(ลับ!B$3=0,0,IF(เวลาเรียน!AH39="ป",ลับ!B$3,0))</f>
        <v>0</v>
      </c>
      <c r="AB91" s="63">
        <f>IF(ลับ!C$3=0,0,IF(เวลาเรียน!AI39="ป",ลับ!C$3,0))</f>
        <v>0</v>
      </c>
      <c r="AC91" s="63">
        <f>IF(ลับ!D$3=0,0,IF(เวลาเรียน!AJ39="ป",ลับ!D$3,0))</f>
        <v>0</v>
      </c>
      <c r="AD91" s="63">
        <f>IF(ลับ!E$3=0,0,IF(เวลาเรียน!AK39="ป",ลับ!E$3,0))</f>
        <v>0</v>
      </c>
      <c r="AE91" s="63">
        <f>IF(ลับ!F$3=0,0,IF(เวลาเรียน!AL39="ป",ลับ!F$3,0))</f>
        <v>0</v>
      </c>
      <c r="AF91" s="63">
        <f>IF(ลับ!G$3=0,0,IF(เวลาเรียน!AM39="ป",ลับ!G$3,0))</f>
        <v>0</v>
      </c>
      <c r="AG91" s="63">
        <f>IF(ลับ!H$3=0,0,IF(เวลาเรียน!AN39="ป",ลับ!H$3,0))</f>
        <v>0</v>
      </c>
      <c r="AH91" s="63">
        <f>IF(ลับ!I$3=0,0,IF(เวลาเรียน!AO39="ป",ลับ!I$3,0))</f>
        <v>0</v>
      </c>
      <c r="AI91" s="63">
        <f>IF(ลับ!J$3=0,0,IF(เวลาเรียน!AP39="ป",ลับ!J$3,0))</f>
        <v>0</v>
      </c>
      <c r="AJ91" s="63">
        <f>IF(ลับ!K$3=0,0,IF(เวลาเรียน!AQ39="ป",ลับ!K$3,0))</f>
        <v>0</v>
      </c>
      <c r="AK91" s="63">
        <f>IF(ลับ!L$3=0,0,IF(เวลาเรียน!AR39="ป",ลับ!L$3,0))</f>
        <v>0</v>
      </c>
      <c r="AL91" s="63">
        <f>IF(ลับ!M$3=0,0,IF(เวลาเรียน!AS39="ป",ลับ!M$3,0))</f>
        <v>0</v>
      </c>
      <c r="AM91" s="63">
        <f>IF(ลับ!N$3=0,0,IF(เวลาเรียน!AT39="ป",ลับ!N$3,0))</f>
        <v>0</v>
      </c>
      <c r="AN91" s="63">
        <f>IF(ลับ!O$3=0,0,IF(เวลาเรียน!AU39="ป",ลับ!O$3,0))</f>
        <v>0</v>
      </c>
      <c r="AO91" s="63">
        <f>IF(ลับ!P$3=0,0,IF(เวลาเรียน!AV39="ป",ลับ!P$3,0))</f>
        <v>0</v>
      </c>
      <c r="AP91" s="63">
        <f>IF(ลับ!Q$3=0,0,IF(เวลาเรียน!AW39="ป",ลับ!Q$3,0))</f>
        <v>0</v>
      </c>
      <c r="AQ91" s="63">
        <f>IF(ลับ!R$3=0,0,IF(เวลาเรียน!AX39="ป",ลับ!R$3,0))</f>
        <v>0</v>
      </c>
      <c r="AR91" s="63">
        <f>IF(ลับ!S$3=0,0,IF(เวลาเรียน!AY39="ป",ลับ!S$3,0))</f>
        <v>0</v>
      </c>
      <c r="AS91" s="63">
        <f>IF(ลับ!T$3=0,0,IF(เวลาเรียน!AZ39="ป",ลับ!T$3,0))</f>
        <v>0</v>
      </c>
      <c r="AT91" s="63">
        <f>IF(ลับ!U$3=0,0,IF(เวลาเรียน!BA39="ป",ลับ!U$3,0))</f>
        <v>0</v>
      </c>
      <c r="AU91" s="63">
        <f>IF(ลับ!V$3=0,0,IF(เวลาเรียน!BB39="ป",ลับ!V$3,0))</f>
        <v>0</v>
      </c>
      <c r="AV91" s="63">
        <f>IF(ลับ!W$3=0,0,IF(เวลาเรียน!BC39="ป",ลับ!W$3,0))</f>
        <v>0</v>
      </c>
      <c r="AW91" s="63">
        <f>IF(ลับ!X$3=0,0,IF(เวลาเรียน!BD39="ป",ลับ!X$3,0))</f>
        <v>0</v>
      </c>
      <c r="AX91" s="63">
        <f>IF(ลับ!Y$3=0,0,IF(เวลาเรียน!BE39="ป",ลับ!Y$3,0))</f>
        <v>0</v>
      </c>
      <c r="AY91" s="63">
        <f>IF(ลับ!Z$3=0,0,IF(เวลาเรียน!BF39="ป",ลับ!Z$3,0))</f>
        <v>0</v>
      </c>
      <c r="AZ91" s="63">
        <f>IF(ลับ!AA$3=0,0,IF(เวลาเรียน!BG39="ป",ลับ!AA$3,0))</f>
        <v>0</v>
      </c>
      <c r="BA91" s="63">
        <f>IF(ลับ!AB$3=0,0,IF(เวลาเรียน!BH39="ป",ลับ!AB$3,0))</f>
        <v>0</v>
      </c>
      <c r="BB91" s="63">
        <f>IF(ลับ!AC$3=0,0,IF(เวลาเรียน!BI39="ป",ลับ!AC$3,0))</f>
        <v>0</v>
      </c>
      <c r="BC91" s="63">
        <f>IF(ลับ!AD$3=0,0,IF(เวลาเรียน!BJ39="ป",ลับ!AD$3,0))</f>
        <v>0</v>
      </c>
      <c r="BD91" s="63">
        <f>IF(ลับ!AE$3=0,0,IF(เวลาเรียน!BK39="ป",ลับ!AE$3,0))</f>
        <v>0</v>
      </c>
      <c r="BE91" s="63">
        <f>IF(ลับ!AF$3=0,0,IF(เวลาเรียน!BL39="ป",ลับ!AF$3,0))</f>
        <v>0</v>
      </c>
      <c r="BF91" s="63">
        <f>IF(ลับ!AG$3=0,0,IF(เวลาเรียน!BM39="ป",ลับ!AG$3,0))</f>
        <v>0</v>
      </c>
      <c r="BG91" s="63">
        <f>IF(ลับ!AH$3=0,0,IF(เวลาเรียน!BN39="ป",ลับ!AH$3,0))</f>
        <v>0</v>
      </c>
      <c r="BH91" s="63">
        <f>IF(ลับ!AI$3=0,0,IF(เวลาเรียน!BO39="ป",ลับ!AI$3,0))</f>
        <v>0</v>
      </c>
      <c r="BI91" s="63">
        <f>IF(ลับ!AJ$3=0,0,IF(เวลาเรียน!BP39="ป",ลับ!AJ$3,0))</f>
        <v>0</v>
      </c>
      <c r="BJ91" s="63">
        <f>IF(ลับ!AK$3=0,0,IF(เวลาเรียน!BQ39="ป",ลับ!AK$3,0))</f>
        <v>0</v>
      </c>
      <c r="BK91" s="63">
        <f>IF(ลับ!AL$3=0,0,IF(เวลาเรียน!BR39="ป",ลับ!AL$3,0))</f>
        <v>0</v>
      </c>
      <c r="BL91" s="63">
        <f>IF(ลับ!AM$3=0,0,IF(เวลาเรียน!BS39="ป",ลับ!AM$3,0))</f>
        <v>0</v>
      </c>
      <c r="BM91" s="63">
        <f>IF(ลับ!AN$3=0,0,IF(เวลาเรียน!BT39="ป",ลับ!AN$3,0))</f>
        <v>0</v>
      </c>
      <c r="BN91" s="63">
        <f>IF(ลับ!AO$3=0,0,IF(เวลาเรียน!BU39="ป",ลับ!AO$3,0))</f>
        <v>0</v>
      </c>
      <c r="BO91" s="63">
        <f>IF(ลับ!AP$3=0,0,IF(เวลาเรียน!BV39="ป",ลับ!AP$3,0))</f>
        <v>0</v>
      </c>
      <c r="BP91" s="63">
        <f>IF(ลับ!AQ$3=0,0,IF(เวลาเรียน!BW39="ป",ลับ!AQ$3,0))</f>
        <v>0</v>
      </c>
      <c r="BQ91" s="63">
        <f>IF(ลับ!AR$3=0,0,IF(เวลาเรียน!BX39="ป",ลับ!AR$3,0))</f>
        <v>0</v>
      </c>
      <c r="BR91" s="63">
        <f>IF(ลับ!AS$3=0,0,IF(เวลาเรียน!BY39="ป",ลับ!AS$3,0))</f>
        <v>0</v>
      </c>
      <c r="BS91" s="724">
        <f>IF(ลับ!AT$3=0,0,IF(เวลาเรียน!BZ39="ป",ลับ!AT$3,0))</f>
        <v>0</v>
      </c>
      <c r="BT91" s="63">
        <f>IF(ลับ!BT$3=0,0,IF(เวลาเรียน!CB39="ป",ลับ!BT$3,0))</f>
        <v>0</v>
      </c>
      <c r="BU91" s="63">
        <f>IF(ลับ!BU$3=0,0,IF(เวลาเรียน!CC39="ป",ลับ!BU$3,0))</f>
        <v>0</v>
      </c>
      <c r="BV91" s="63">
        <f>IF(ลับ!BV$3=0,0,IF(เวลาเรียน!CD39="ป",ลับ!BV$3,0))</f>
        <v>0</v>
      </c>
      <c r="BW91" s="63">
        <f>IF(ลับ!BW$3=0,0,IF(เวลาเรียน!CE39="ป",ลับ!BW$3,0))</f>
        <v>0</v>
      </c>
      <c r="BX91" s="63">
        <f>IF(ลับ!BX$3=0,0,IF(เวลาเรียน!CF39="ป",ลับ!BX$3,0))</f>
        <v>0</v>
      </c>
      <c r="BY91" s="63">
        <f>IF(ลับ!BY$3=0,0,IF(เวลาเรียน!CG39="ป",ลับ!BY$3,0))</f>
        <v>0</v>
      </c>
      <c r="BZ91" s="63">
        <f>IF(ลับ!BZ$3=0,0,IF(เวลาเรียน!CH39="ป",ลับ!BZ$3,0))</f>
        <v>0</v>
      </c>
      <c r="CA91" s="63">
        <f>IF(ลับ!CA$3=0,0,IF(เวลาเรียน!CI39="ป",ลับ!CA$3,0))</f>
        <v>0</v>
      </c>
      <c r="CB91" s="63">
        <f>IF(ลับ!CB$3=0,0,IF(เวลาเรียน!CJ39="ป",ลับ!CB$3,0))</f>
        <v>0</v>
      </c>
      <c r="CC91" s="63">
        <f>IF(ลับ!CC$3=0,0,IF(เวลาเรียน!CK39="ป",ลับ!CC$3,0))</f>
        <v>0</v>
      </c>
      <c r="CD91" s="63">
        <f>IF(ลับ!CD$3=0,0,IF(เวลาเรียน!CL39="ป",ลับ!CD$3,0))</f>
        <v>0</v>
      </c>
      <c r="CE91" s="63">
        <f>IF(ลับ!CE$3=0,0,IF(เวลาเรียน!CM39="ป",ลับ!CE$3,0))</f>
        <v>0</v>
      </c>
      <c r="CF91" s="63">
        <f>IF(ลับ!CF$3=0,0,IF(เวลาเรียน!CN39="ป",ลับ!CF$3,0))</f>
        <v>0</v>
      </c>
      <c r="CG91" s="63">
        <f>IF(ลับ!CG$3=0,0,IF(เวลาเรียน!CO39="ป",ลับ!CG$3,0))</f>
        <v>0</v>
      </c>
      <c r="CH91" s="63">
        <f>IF(ลับ!CH$3=0,0,IF(เวลาเรียน!CP39="ป",ลับ!CH$3,0))</f>
        <v>0</v>
      </c>
      <c r="CI91" s="63">
        <f>IF(ลับ!CI$3=0,0,IF(เวลาเรียน!CQ39="ป",ลับ!CI$3,0))</f>
        <v>0</v>
      </c>
      <c r="CJ91" s="63">
        <f>IF(ลับ!CJ$3=0,0,IF(เวลาเรียน!CR39="ป",ลับ!CJ$3,0))</f>
        <v>0</v>
      </c>
      <c r="CK91" s="63">
        <f>IF(ลับ!CK$3=0,0,IF(เวลาเรียน!CS39="ป",ลับ!CK$3,0))</f>
        <v>0</v>
      </c>
      <c r="CL91" s="63">
        <f>IF(ลับ!CL$3=0,0,IF(เวลาเรียน!CT39="ป",ลับ!CL$3,0))</f>
        <v>0</v>
      </c>
      <c r="CM91" s="63">
        <f>IF(ลับ!CM$3=0,0,IF(เวลาเรียน!CU39="ป",ลับ!CM$3,0))</f>
        <v>0</v>
      </c>
      <c r="CN91" s="63">
        <f>IF(ลับ!CN$3=0,0,IF(เวลาเรียน!CV39="ป",ลับ!CN$3,0))</f>
        <v>0</v>
      </c>
      <c r="CO91" s="63">
        <f>IF(ลับ!CO$3=0,0,IF(เวลาเรียน!CW39="ป",ลับ!CO$3,0))</f>
        <v>0</v>
      </c>
      <c r="CP91" s="63">
        <f>IF(ลับ!CP$3=0,0,IF(เวลาเรียน!CX39="ป",ลับ!CP$3,0))</f>
        <v>0</v>
      </c>
      <c r="CQ91" s="63">
        <f>IF(ลับ!CQ$3=0,0,IF(เวลาเรียน!CY39="ป",ลับ!CQ$3,0))</f>
        <v>0</v>
      </c>
      <c r="CR91" s="63">
        <f>IF(ลับ!CR$3=0,0,IF(เวลาเรียน!CZ39="ป",ลับ!CR$3,0))</f>
        <v>0</v>
      </c>
      <c r="CS91" s="63">
        <f>IF(ลับ!CS$3=0,0,IF(เวลาเรียน!DA39="ป",ลับ!CS$3,0))</f>
        <v>0</v>
      </c>
      <c r="CT91" s="63">
        <f>IF(ลับ!CT$3=0,0,IF(เวลาเรียน!DB39="ป",ลับ!CT$3,0))</f>
        <v>0</v>
      </c>
      <c r="CU91" s="63">
        <f>IF(ลับ!CU$3=0,0,IF(เวลาเรียน!DC39="ป",ลับ!CU$3,0))</f>
        <v>0</v>
      </c>
      <c r="CV91" s="63">
        <f>IF(ลับ!CV$3=0,0,IF(เวลาเรียน!DD39="ป",ลับ!CV$3,0))</f>
        <v>0</v>
      </c>
      <c r="CW91" s="63">
        <f>IF(ลับ!CW$3=0,0,IF(เวลาเรียน!DE39="ป",ลับ!CW$3,0))</f>
        <v>0</v>
      </c>
      <c r="CX91" s="84">
        <f t="shared" si="23"/>
        <v>0</v>
      </c>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row>
    <row r="92" spans="1:186" ht="21">
      <c r="A92" s="28">
        <v>35</v>
      </c>
      <c r="B92" s="63">
        <f>IF(ลับ!B$3=0,0,IF(เวลาเรียน!G40="ป",ลับ!B$3,0))</f>
        <v>0</v>
      </c>
      <c r="C92" s="63">
        <f>IF(ลับ!C$3=0,0,IF(เวลาเรียน!H40="ป",ลับ!C$3,0))</f>
        <v>0</v>
      </c>
      <c r="D92" s="63">
        <f>IF(ลับ!D$3=0,0,IF(เวลาเรียน!I40="ป",ลับ!D$3,0))</f>
        <v>0</v>
      </c>
      <c r="E92" s="63">
        <f>IF(ลับ!E$3=0,0,IF(เวลาเรียน!J40="ป",ลับ!E$3,0))</f>
        <v>0</v>
      </c>
      <c r="F92" s="63">
        <f>IF(ลับ!F$3=0,0,IF(เวลาเรียน!K40="ป",ลับ!F$3,0))</f>
        <v>0</v>
      </c>
      <c r="G92" s="63">
        <f>IF(ลับ!G$3=0,0,IF(เวลาเรียน!L40="ป",ลับ!G$3,0))</f>
        <v>0</v>
      </c>
      <c r="H92" s="63">
        <f>IF(ลับ!H$3=0,0,IF(เวลาเรียน!M40="ป",ลับ!H$3,0))</f>
        <v>0</v>
      </c>
      <c r="I92" s="63">
        <f>IF(ลับ!I$3=0,0,IF(เวลาเรียน!N40="ป",ลับ!I$3,0))</f>
        <v>0</v>
      </c>
      <c r="J92" s="63">
        <f>IF(ลับ!J$3=0,0,IF(เวลาเรียน!O40="ป",ลับ!J$3,0))</f>
        <v>0</v>
      </c>
      <c r="K92" s="63">
        <f>IF(ลับ!K$3=0,0,IF(เวลาเรียน!P40="ป",ลับ!K$3,0))</f>
        <v>0</v>
      </c>
      <c r="L92" s="63">
        <f>IF(ลับ!L$3=0,0,IF(เวลาเรียน!Q40="ป",ลับ!L$3,0))</f>
        <v>0</v>
      </c>
      <c r="M92" s="63">
        <f>IF(ลับ!M$3=0,0,IF(เวลาเรียน!R40="ป",ลับ!M$3,0))</f>
        <v>0</v>
      </c>
      <c r="N92" s="63">
        <f>IF(ลับ!N$3=0,0,IF(เวลาเรียน!S40="ป",ลับ!N$3,0))</f>
        <v>0</v>
      </c>
      <c r="O92" s="63">
        <f>IF(ลับ!O$3=0,0,IF(เวลาเรียน!T40="ป",ลับ!O$3,0))</f>
        <v>0</v>
      </c>
      <c r="P92" s="63">
        <f>IF(ลับ!P$3=0,0,IF(เวลาเรียน!U40="ป",ลับ!P$3,0))</f>
        <v>0</v>
      </c>
      <c r="Q92" s="63">
        <f>IF(ลับ!Q$3=0,0,IF(เวลาเรียน!V40="ป",ลับ!Q$3,0))</f>
        <v>0</v>
      </c>
      <c r="R92" s="63">
        <f>IF(ลับ!R$3=0,0,IF(เวลาเรียน!W40="ป",ลับ!R$3,0))</f>
        <v>0</v>
      </c>
      <c r="S92" s="63">
        <f>IF(ลับ!S$3=0,0,IF(เวลาเรียน!X40="ป",ลับ!S$3,0))</f>
        <v>0</v>
      </c>
      <c r="T92" s="63">
        <f>IF(ลับ!T$3=0,0,IF(เวลาเรียน!Y40="ป",ลับ!T$3,0))</f>
        <v>0</v>
      </c>
      <c r="U92" s="63">
        <f>IF(ลับ!U$3=0,0,IF(เวลาเรียน!Z40="ป",ลับ!U$3,0))</f>
        <v>0</v>
      </c>
      <c r="V92" s="63">
        <f>IF(ลับ!V$3=0,0,IF(เวลาเรียน!AA40="ป",ลับ!V$3,0))</f>
        <v>0</v>
      </c>
      <c r="W92" s="63">
        <f>IF(ลับ!W$3=0,0,IF(เวลาเรียน!AB40="ป",ลับ!W$3,0))</f>
        <v>0</v>
      </c>
      <c r="X92" s="63">
        <f>IF(ลับ!X$3=0,0,IF(เวลาเรียน!AC40="ป",ลับ!X$3,0))</f>
        <v>0</v>
      </c>
      <c r="Y92" s="63">
        <f>IF(ลับ!Y$3=0,0,IF(เวลาเรียน!AD40="ป",ลับ!Y$3,0))</f>
        <v>0</v>
      </c>
      <c r="Z92" s="724">
        <f>IF(ลับ!Z$3=0,0,IF(เวลาเรียน!AE40="ป",ลับ!Z$3,0))</f>
        <v>0</v>
      </c>
      <c r="AA92" s="63">
        <f>IF(ลับ!B$3=0,0,IF(เวลาเรียน!AH40="ป",ลับ!B$3,0))</f>
        <v>0</v>
      </c>
      <c r="AB92" s="63">
        <f>IF(ลับ!C$3=0,0,IF(เวลาเรียน!AI40="ป",ลับ!C$3,0))</f>
        <v>0</v>
      </c>
      <c r="AC92" s="63">
        <f>IF(ลับ!D$3=0,0,IF(เวลาเรียน!AJ40="ป",ลับ!D$3,0))</f>
        <v>0</v>
      </c>
      <c r="AD92" s="63">
        <f>IF(ลับ!E$3=0,0,IF(เวลาเรียน!AK40="ป",ลับ!E$3,0))</f>
        <v>0</v>
      </c>
      <c r="AE92" s="63">
        <f>IF(ลับ!F$3=0,0,IF(เวลาเรียน!AL40="ป",ลับ!F$3,0))</f>
        <v>0</v>
      </c>
      <c r="AF92" s="63">
        <f>IF(ลับ!G$3=0,0,IF(เวลาเรียน!AM40="ป",ลับ!G$3,0))</f>
        <v>0</v>
      </c>
      <c r="AG92" s="63">
        <f>IF(ลับ!H$3=0,0,IF(เวลาเรียน!AN40="ป",ลับ!H$3,0))</f>
        <v>0</v>
      </c>
      <c r="AH92" s="63">
        <f>IF(ลับ!I$3=0,0,IF(เวลาเรียน!AO40="ป",ลับ!I$3,0))</f>
        <v>0</v>
      </c>
      <c r="AI92" s="63">
        <f>IF(ลับ!J$3=0,0,IF(เวลาเรียน!AP40="ป",ลับ!J$3,0))</f>
        <v>0</v>
      </c>
      <c r="AJ92" s="63">
        <f>IF(ลับ!K$3=0,0,IF(เวลาเรียน!AQ40="ป",ลับ!K$3,0))</f>
        <v>0</v>
      </c>
      <c r="AK92" s="63">
        <f>IF(ลับ!L$3=0,0,IF(เวลาเรียน!AR40="ป",ลับ!L$3,0))</f>
        <v>0</v>
      </c>
      <c r="AL92" s="63">
        <f>IF(ลับ!M$3=0,0,IF(เวลาเรียน!AS40="ป",ลับ!M$3,0))</f>
        <v>0</v>
      </c>
      <c r="AM92" s="63">
        <f>IF(ลับ!N$3=0,0,IF(เวลาเรียน!AT40="ป",ลับ!N$3,0))</f>
        <v>0</v>
      </c>
      <c r="AN92" s="63">
        <f>IF(ลับ!O$3=0,0,IF(เวลาเรียน!AU40="ป",ลับ!O$3,0))</f>
        <v>0</v>
      </c>
      <c r="AO92" s="63">
        <f>IF(ลับ!P$3=0,0,IF(เวลาเรียน!AV40="ป",ลับ!P$3,0))</f>
        <v>0</v>
      </c>
      <c r="AP92" s="63">
        <f>IF(ลับ!Q$3=0,0,IF(เวลาเรียน!AW40="ป",ลับ!Q$3,0))</f>
        <v>0</v>
      </c>
      <c r="AQ92" s="63">
        <f>IF(ลับ!R$3=0,0,IF(เวลาเรียน!AX40="ป",ลับ!R$3,0))</f>
        <v>0</v>
      </c>
      <c r="AR92" s="63">
        <f>IF(ลับ!S$3=0,0,IF(เวลาเรียน!AY40="ป",ลับ!S$3,0))</f>
        <v>0</v>
      </c>
      <c r="AS92" s="63">
        <f>IF(ลับ!T$3=0,0,IF(เวลาเรียน!AZ40="ป",ลับ!T$3,0))</f>
        <v>0</v>
      </c>
      <c r="AT92" s="63">
        <f>IF(ลับ!U$3=0,0,IF(เวลาเรียน!BA40="ป",ลับ!U$3,0))</f>
        <v>0</v>
      </c>
      <c r="AU92" s="63">
        <f>IF(ลับ!V$3=0,0,IF(เวลาเรียน!BB40="ป",ลับ!V$3,0))</f>
        <v>0</v>
      </c>
      <c r="AV92" s="63">
        <f>IF(ลับ!W$3=0,0,IF(เวลาเรียน!BC40="ป",ลับ!W$3,0))</f>
        <v>0</v>
      </c>
      <c r="AW92" s="63">
        <f>IF(ลับ!X$3=0,0,IF(เวลาเรียน!BD40="ป",ลับ!X$3,0))</f>
        <v>0</v>
      </c>
      <c r="AX92" s="63">
        <f>IF(ลับ!Y$3=0,0,IF(เวลาเรียน!BE40="ป",ลับ!Y$3,0))</f>
        <v>0</v>
      </c>
      <c r="AY92" s="63">
        <f>IF(ลับ!Z$3=0,0,IF(เวลาเรียน!BF40="ป",ลับ!Z$3,0))</f>
        <v>0</v>
      </c>
      <c r="AZ92" s="63">
        <f>IF(ลับ!AA$3=0,0,IF(เวลาเรียน!BG40="ป",ลับ!AA$3,0))</f>
        <v>0</v>
      </c>
      <c r="BA92" s="63">
        <f>IF(ลับ!AB$3=0,0,IF(เวลาเรียน!BH40="ป",ลับ!AB$3,0))</f>
        <v>0</v>
      </c>
      <c r="BB92" s="63">
        <f>IF(ลับ!AC$3=0,0,IF(เวลาเรียน!BI40="ป",ลับ!AC$3,0))</f>
        <v>0</v>
      </c>
      <c r="BC92" s="63">
        <f>IF(ลับ!AD$3=0,0,IF(เวลาเรียน!BJ40="ป",ลับ!AD$3,0))</f>
        <v>0</v>
      </c>
      <c r="BD92" s="63">
        <f>IF(ลับ!AE$3=0,0,IF(เวลาเรียน!BK40="ป",ลับ!AE$3,0))</f>
        <v>0</v>
      </c>
      <c r="BE92" s="63">
        <f>IF(ลับ!AF$3=0,0,IF(เวลาเรียน!BL40="ป",ลับ!AF$3,0))</f>
        <v>0</v>
      </c>
      <c r="BF92" s="63">
        <f>IF(ลับ!AG$3=0,0,IF(เวลาเรียน!BM40="ป",ลับ!AG$3,0))</f>
        <v>0</v>
      </c>
      <c r="BG92" s="63">
        <f>IF(ลับ!AH$3=0,0,IF(เวลาเรียน!BN40="ป",ลับ!AH$3,0))</f>
        <v>0</v>
      </c>
      <c r="BH92" s="63">
        <f>IF(ลับ!AI$3=0,0,IF(เวลาเรียน!BO40="ป",ลับ!AI$3,0))</f>
        <v>0</v>
      </c>
      <c r="BI92" s="63">
        <f>IF(ลับ!AJ$3=0,0,IF(เวลาเรียน!BP40="ป",ลับ!AJ$3,0))</f>
        <v>0</v>
      </c>
      <c r="BJ92" s="63">
        <f>IF(ลับ!AK$3=0,0,IF(เวลาเรียน!BQ40="ป",ลับ!AK$3,0))</f>
        <v>0</v>
      </c>
      <c r="BK92" s="63">
        <f>IF(ลับ!AL$3=0,0,IF(เวลาเรียน!BR40="ป",ลับ!AL$3,0))</f>
        <v>0</v>
      </c>
      <c r="BL92" s="63">
        <f>IF(ลับ!AM$3=0,0,IF(เวลาเรียน!BS40="ป",ลับ!AM$3,0))</f>
        <v>0</v>
      </c>
      <c r="BM92" s="63">
        <f>IF(ลับ!AN$3=0,0,IF(เวลาเรียน!BT40="ป",ลับ!AN$3,0))</f>
        <v>0</v>
      </c>
      <c r="BN92" s="63">
        <f>IF(ลับ!AO$3=0,0,IF(เวลาเรียน!BU40="ป",ลับ!AO$3,0))</f>
        <v>0</v>
      </c>
      <c r="BO92" s="63">
        <f>IF(ลับ!AP$3=0,0,IF(เวลาเรียน!BV40="ป",ลับ!AP$3,0))</f>
        <v>0</v>
      </c>
      <c r="BP92" s="63">
        <f>IF(ลับ!AQ$3=0,0,IF(เวลาเรียน!BW40="ป",ลับ!AQ$3,0))</f>
        <v>0</v>
      </c>
      <c r="BQ92" s="63">
        <f>IF(ลับ!AR$3=0,0,IF(เวลาเรียน!BX40="ป",ลับ!AR$3,0))</f>
        <v>0</v>
      </c>
      <c r="BR92" s="63">
        <f>IF(ลับ!AS$3=0,0,IF(เวลาเรียน!BY40="ป",ลับ!AS$3,0))</f>
        <v>0</v>
      </c>
      <c r="BS92" s="724">
        <f>IF(ลับ!AT$3=0,0,IF(เวลาเรียน!BZ40="ป",ลับ!AT$3,0))</f>
        <v>0</v>
      </c>
      <c r="BT92" s="63">
        <f>IF(ลับ!BT$3=0,0,IF(เวลาเรียน!CB40="ป",ลับ!BT$3,0))</f>
        <v>0</v>
      </c>
      <c r="BU92" s="63">
        <f>IF(ลับ!BU$3=0,0,IF(เวลาเรียน!CC40="ป",ลับ!BU$3,0))</f>
        <v>0</v>
      </c>
      <c r="BV92" s="63">
        <f>IF(ลับ!BV$3=0,0,IF(เวลาเรียน!CD40="ป",ลับ!BV$3,0))</f>
        <v>0</v>
      </c>
      <c r="BW92" s="63">
        <f>IF(ลับ!BW$3=0,0,IF(เวลาเรียน!CE40="ป",ลับ!BW$3,0))</f>
        <v>0</v>
      </c>
      <c r="BX92" s="63">
        <f>IF(ลับ!BX$3=0,0,IF(เวลาเรียน!CF40="ป",ลับ!BX$3,0))</f>
        <v>0</v>
      </c>
      <c r="BY92" s="63">
        <f>IF(ลับ!BY$3=0,0,IF(เวลาเรียน!CG40="ป",ลับ!BY$3,0))</f>
        <v>0</v>
      </c>
      <c r="BZ92" s="63">
        <f>IF(ลับ!BZ$3=0,0,IF(เวลาเรียน!CH40="ป",ลับ!BZ$3,0))</f>
        <v>0</v>
      </c>
      <c r="CA92" s="63">
        <f>IF(ลับ!CA$3=0,0,IF(เวลาเรียน!CI40="ป",ลับ!CA$3,0))</f>
        <v>0</v>
      </c>
      <c r="CB92" s="63">
        <f>IF(ลับ!CB$3=0,0,IF(เวลาเรียน!CJ40="ป",ลับ!CB$3,0))</f>
        <v>0</v>
      </c>
      <c r="CC92" s="63">
        <f>IF(ลับ!CC$3=0,0,IF(เวลาเรียน!CK40="ป",ลับ!CC$3,0))</f>
        <v>0</v>
      </c>
      <c r="CD92" s="63">
        <f>IF(ลับ!CD$3=0,0,IF(เวลาเรียน!CL40="ป",ลับ!CD$3,0))</f>
        <v>0</v>
      </c>
      <c r="CE92" s="63">
        <f>IF(ลับ!CE$3=0,0,IF(เวลาเรียน!CM40="ป",ลับ!CE$3,0))</f>
        <v>0</v>
      </c>
      <c r="CF92" s="63">
        <f>IF(ลับ!CF$3=0,0,IF(เวลาเรียน!CN40="ป",ลับ!CF$3,0))</f>
        <v>0</v>
      </c>
      <c r="CG92" s="63">
        <f>IF(ลับ!CG$3=0,0,IF(เวลาเรียน!CO40="ป",ลับ!CG$3,0))</f>
        <v>0</v>
      </c>
      <c r="CH92" s="63">
        <f>IF(ลับ!CH$3=0,0,IF(เวลาเรียน!CP40="ป",ลับ!CH$3,0))</f>
        <v>0</v>
      </c>
      <c r="CI92" s="63">
        <f>IF(ลับ!CI$3=0,0,IF(เวลาเรียน!CQ40="ป",ลับ!CI$3,0))</f>
        <v>0</v>
      </c>
      <c r="CJ92" s="63">
        <f>IF(ลับ!CJ$3=0,0,IF(เวลาเรียน!CR40="ป",ลับ!CJ$3,0))</f>
        <v>0</v>
      </c>
      <c r="CK92" s="63">
        <f>IF(ลับ!CK$3=0,0,IF(เวลาเรียน!CS40="ป",ลับ!CK$3,0))</f>
        <v>0</v>
      </c>
      <c r="CL92" s="63">
        <f>IF(ลับ!CL$3=0,0,IF(เวลาเรียน!CT40="ป",ลับ!CL$3,0))</f>
        <v>0</v>
      </c>
      <c r="CM92" s="63">
        <f>IF(ลับ!CM$3=0,0,IF(เวลาเรียน!CU40="ป",ลับ!CM$3,0))</f>
        <v>0</v>
      </c>
      <c r="CN92" s="63">
        <f>IF(ลับ!CN$3=0,0,IF(เวลาเรียน!CV40="ป",ลับ!CN$3,0))</f>
        <v>0</v>
      </c>
      <c r="CO92" s="63">
        <f>IF(ลับ!CO$3=0,0,IF(เวลาเรียน!CW40="ป",ลับ!CO$3,0))</f>
        <v>0</v>
      </c>
      <c r="CP92" s="63">
        <f>IF(ลับ!CP$3=0,0,IF(เวลาเรียน!CX40="ป",ลับ!CP$3,0))</f>
        <v>0</v>
      </c>
      <c r="CQ92" s="63">
        <f>IF(ลับ!CQ$3=0,0,IF(เวลาเรียน!CY40="ป",ลับ!CQ$3,0))</f>
        <v>0</v>
      </c>
      <c r="CR92" s="63">
        <f>IF(ลับ!CR$3=0,0,IF(เวลาเรียน!CZ40="ป",ลับ!CR$3,0))</f>
        <v>0</v>
      </c>
      <c r="CS92" s="63">
        <f>IF(ลับ!CS$3=0,0,IF(เวลาเรียน!DA40="ป",ลับ!CS$3,0))</f>
        <v>0</v>
      </c>
      <c r="CT92" s="63">
        <f>IF(ลับ!CT$3=0,0,IF(เวลาเรียน!DB40="ป",ลับ!CT$3,0))</f>
        <v>0</v>
      </c>
      <c r="CU92" s="63">
        <f>IF(ลับ!CU$3=0,0,IF(เวลาเรียน!DC40="ป",ลับ!CU$3,0))</f>
        <v>0</v>
      </c>
      <c r="CV92" s="63">
        <f>IF(ลับ!CV$3=0,0,IF(เวลาเรียน!DD40="ป",ลับ!CV$3,0))</f>
        <v>0</v>
      </c>
      <c r="CW92" s="63">
        <f>IF(ลับ!CW$3=0,0,IF(เวลาเรียน!DE40="ป",ลับ!CW$3,0))</f>
        <v>0</v>
      </c>
      <c r="CX92" s="84">
        <f t="shared" si="23"/>
        <v>0</v>
      </c>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row>
    <row r="93" spans="1:186" ht="21">
      <c r="A93" s="28">
        <v>36</v>
      </c>
      <c r="B93" s="63">
        <f>IF(ลับ!B$3=0,0,IF(เวลาเรียน!G41="ป",ลับ!B$3,0))</f>
        <v>0</v>
      </c>
      <c r="C93" s="63">
        <f>IF(ลับ!C$3=0,0,IF(เวลาเรียน!H41="ป",ลับ!C$3,0))</f>
        <v>0</v>
      </c>
      <c r="D93" s="63">
        <f>IF(ลับ!D$3=0,0,IF(เวลาเรียน!I41="ป",ลับ!D$3,0))</f>
        <v>0</v>
      </c>
      <c r="E93" s="63">
        <f>IF(ลับ!E$3=0,0,IF(เวลาเรียน!J41="ป",ลับ!E$3,0))</f>
        <v>0</v>
      </c>
      <c r="F93" s="63">
        <f>IF(ลับ!F$3=0,0,IF(เวลาเรียน!K41="ป",ลับ!F$3,0))</f>
        <v>0</v>
      </c>
      <c r="G93" s="63">
        <f>IF(ลับ!G$3=0,0,IF(เวลาเรียน!L41="ป",ลับ!G$3,0))</f>
        <v>0</v>
      </c>
      <c r="H93" s="63">
        <f>IF(ลับ!H$3=0,0,IF(เวลาเรียน!M41="ป",ลับ!H$3,0))</f>
        <v>0</v>
      </c>
      <c r="I93" s="63">
        <f>IF(ลับ!I$3=0,0,IF(เวลาเรียน!N41="ป",ลับ!I$3,0))</f>
        <v>0</v>
      </c>
      <c r="J93" s="63">
        <f>IF(ลับ!J$3=0,0,IF(เวลาเรียน!O41="ป",ลับ!J$3,0))</f>
        <v>0</v>
      </c>
      <c r="K93" s="63">
        <f>IF(ลับ!K$3=0,0,IF(เวลาเรียน!P41="ป",ลับ!K$3,0))</f>
        <v>0</v>
      </c>
      <c r="L93" s="63">
        <f>IF(ลับ!L$3=0,0,IF(เวลาเรียน!Q41="ป",ลับ!L$3,0))</f>
        <v>0</v>
      </c>
      <c r="M93" s="63">
        <f>IF(ลับ!M$3=0,0,IF(เวลาเรียน!R41="ป",ลับ!M$3,0))</f>
        <v>0</v>
      </c>
      <c r="N93" s="63">
        <f>IF(ลับ!N$3=0,0,IF(เวลาเรียน!S41="ป",ลับ!N$3,0))</f>
        <v>0</v>
      </c>
      <c r="O93" s="63">
        <f>IF(ลับ!O$3=0,0,IF(เวลาเรียน!T41="ป",ลับ!O$3,0))</f>
        <v>0</v>
      </c>
      <c r="P93" s="63">
        <f>IF(ลับ!P$3=0,0,IF(เวลาเรียน!U41="ป",ลับ!P$3,0))</f>
        <v>0</v>
      </c>
      <c r="Q93" s="63">
        <f>IF(ลับ!Q$3=0,0,IF(เวลาเรียน!V41="ป",ลับ!Q$3,0))</f>
        <v>0</v>
      </c>
      <c r="R93" s="63">
        <f>IF(ลับ!R$3=0,0,IF(เวลาเรียน!W41="ป",ลับ!R$3,0))</f>
        <v>0</v>
      </c>
      <c r="S93" s="63">
        <f>IF(ลับ!S$3=0,0,IF(เวลาเรียน!X41="ป",ลับ!S$3,0))</f>
        <v>0</v>
      </c>
      <c r="T93" s="63">
        <f>IF(ลับ!T$3=0,0,IF(เวลาเรียน!Y41="ป",ลับ!T$3,0))</f>
        <v>0</v>
      </c>
      <c r="U93" s="63">
        <f>IF(ลับ!U$3=0,0,IF(เวลาเรียน!Z41="ป",ลับ!U$3,0))</f>
        <v>0</v>
      </c>
      <c r="V93" s="63">
        <f>IF(ลับ!V$3=0,0,IF(เวลาเรียน!AA41="ป",ลับ!V$3,0))</f>
        <v>0</v>
      </c>
      <c r="W93" s="63">
        <f>IF(ลับ!W$3=0,0,IF(เวลาเรียน!AB41="ป",ลับ!W$3,0))</f>
        <v>0</v>
      </c>
      <c r="X93" s="63">
        <f>IF(ลับ!X$3=0,0,IF(เวลาเรียน!AC41="ป",ลับ!X$3,0))</f>
        <v>0</v>
      </c>
      <c r="Y93" s="63">
        <f>IF(ลับ!Y$3=0,0,IF(เวลาเรียน!AD41="ป",ลับ!Y$3,0))</f>
        <v>0</v>
      </c>
      <c r="Z93" s="724">
        <f>IF(ลับ!Z$3=0,0,IF(เวลาเรียน!AE41="ป",ลับ!Z$3,0))</f>
        <v>0</v>
      </c>
      <c r="AA93" s="63">
        <f>IF(ลับ!B$3=0,0,IF(เวลาเรียน!AH41="ป",ลับ!B$3,0))</f>
        <v>0</v>
      </c>
      <c r="AB93" s="63">
        <f>IF(ลับ!C$3=0,0,IF(เวลาเรียน!AI41="ป",ลับ!C$3,0))</f>
        <v>0</v>
      </c>
      <c r="AC93" s="63">
        <f>IF(ลับ!D$3=0,0,IF(เวลาเรียน!AJ41="ป",ลับ!D$3,0))</f>
        <v>0</v>
      </c>
      <c r="AD93" s="63">
        <f>IF(ลับ!E$3=0,0,IF(เวลาเรียน!AK41="ป",ลับ!E$3,0))</f>
        <v>0</v>
      </c>
      <c r="AE93" s="63">
        <f>IF(ลับ!F$3=0,0,IF(เวลาเรียน!AL41="ป",ลับ!F$3,0))</f>
        <v>0</v>
      </c>
      <c r="AF93" s="63">
        <f>IF(ลับ!G$3=0,0,IF(เวลาเรียน!AM41="ป",ลับ!G$3,0))</f>
        <v>0</v>
      </c>
      <c r="AG93" s="63">
        <f>IF(ลับ!H$3=0,0,IF(เวลาเรียน!AN41="ป",ลับ!H$3,0))</f>
        <v>0</v>
      </c>
      <c r="AH93" s="63">
        <f>IF(ลับ!I$3=0,0,IF(เวลาเรียน!AO41="ป",ลับ!I$3,0))</f>
        <v>0</v>
      </c>
      <c r="AI93" s="63">
        <f>IF(ลับ!J$3=0,0,IF(เวลาเรียน!AP41="ป",ลับ!J$3,0))</f>
        <v>0</v>
      </c>
      <c r="AJ93" s="63">
        <f>IF(ลับ!K$3=0,0,IF(เวลาเรียน!AQ41="ป",ลับ!K$3,0))</f>
        <v>0</v>
      </c>
      <c r="AK93" s="63">
        <f>IF(ลับ!L$3=0,0,IF(เวลาเรียน!AR41="ป",ลับ!L$3,0))</f>
        <v>0</v>
      </c>
      <c r="AL93" s="63">
        <f>IF(ลับ!M$3=0,0,IF(เวลาเรียน!AS41="ป",ลับ!M$3,0))</f>
        <v>0</v>
      </c>
      <c r="AM93" s="63">
        <f>IF(ลับ!N$3=0,0,IF(เวลาเรียน!AT41="ป",ลับ!N$3,0))</f>
        <v>0</v>
      </c>
      <c r="AN93" s="63">
        <f>IF(ลับ!O$3=0,0,IF(เวลาเรียน!AU41="ป",ลับ!O$3,0))</f>
        <v>0</v>
      </c>
      <c r="AO93" s="63">
        <f>IF(ลับ!P$3=0,0,IF(เวลาเรียน!AV41="ป",ลับ!P$3,0))</f>
        <v>0</v>
      </c>
      <c r="AP93" s="63">
        <f>IF(ลับ!Q$3=0,0,IF(เวลาเรียน!AW41="ป",ลับ!Q$3,0))</f>
        <v>0</v>
      </c>
      <c r="AQ93" s="63">
        <f>IF(ลับ!R$3=0,0,IF(เวลาเรียน!AX41="ป",ลับ!R$3,0))</f>
        <v>0</v>
      </c>
      <c r="AR93" s="63">
        <f>IF(ลับ!S$3=0,0,IF(เวลาเรียน!AY41="ป",ลับ!S$3,0))</f>
        <v>0</v>
      </c>
      <c r="AS93" s="63">
        <f>IF(ลับ!T$3=0,0,IF(เวลาเรียน!AZ41="ป",ลับ!T$3,0))</f>
        <v>0</v>
      </c>
      <c r="AT93" s="63">
        <f>IF(ลับ!U$3=0,0,IF(เวลาเรียน!BA41="ป",ลับ!U$3,0))</f>
        <v>0</v>
      </c>
      <c r="AU93" s="63">
        <f>IF(ลับ!V$3=0,0,IF(เวลาเรียน!BB41="ป",ลับ!V$3,0))</f>
        <v>0</v>
      </c>
      <c r="AV93" s="63">
        <f>IF(ลับ!W$3=0,0,IF(เวลาเรียน!BC41="ป",ลับ!W$3,0))</f>
        <v>0</v>
      </c>
      <c r="AW93" s="63">
        <f>IF(ลับ!X$3=0,0,IF(เวลาเรียน!BD41="ป",ลับ!X$3,0))</f>
        <v>0</v>
      </c>
      <c r="AX93" s="63">
        <f>IF(ลับ!Y$3=0,0,IF(เวลาเรียน!BE41="ป",ลับ!Y$3,0))</f>
        <v>0</v>
      </c>
      <c r="AY93" s="63">
        <f>IF(ลับ!Z$3=0,0,IF(เวลาเรียน!BF41="ป",ลับ!Z$3,0))</f>
        <v>0</v>
      </c>
      <c r="AZ93" s="63">
        <f>IF(ลับ!AA$3=0,0,IF(เวลาเรียน!BG41="ป",ลับ!AA$3,0))</f>
        <v>0</v>
      </c>
      <c r="BA93" s="63">
        <f>IF(ลับ!AB$3=0,0,IF(เวลาเรียน!BH41="ป",ลับ!AB$3,0))</f>
        <v>0</v>
      </c>
      <c r="BB93" s="63">
        <f>IF(ลับ!AC$3=0,0,IF(เวลาเรียน!BI41="ป",ลับ!AC$3,0))</f>
        <v>0</v>
      </c>
      <c r="BC93" s="63">
        <f>IF(ลับ!AD$3=0,0,IF(เวลาเรียน!BJ41="ป",ลับ!AD$3,0))</f>
        <v>0</v>
      </c>
      <c r="BD93" s="63">
        <f>IF(ลับ!AE$3=0,0,IF(เวลาเรียน!BK41="ป",ลับ!AE$3,0))</f>
        <v>0</v>
      </c>
      <c r="BE93" s="63">
        <f>IF(ลับ!AF$3=0,0,IF(เวลาเรียน!BL41="ป",ลับ!AF$3,0))</f>
        <v>0</v>
      </c>
      <c r="BF93" s="63">
        <f>IF(ลับ!AG$3=0,0,IF(เวลาเรียน!BM41="ป",ลับ!AG$3,0))</f>
        <v>0</v>
      </c>
      <c r="BG93" s="63">
        <f>IF(ลับ!AH$3=0,0,IF(เวลาเรียน!BN41="ป",ลับ!AH$3,0))</f>
        <v>0</v>
      </c>
      <c r="BH93" s="63">
        <f>IF(ลับ!AI$3=0,0,IF(เวลาเรียน!BO41="ป",ลับ!AI$3,0))</f>
        <v>0</v>
      </c>
      <c r="BI93" s="63">
        <f>IF(ลับ!AJ$3=0,0,IF(เวลาเรียน!BP41="ป",ลับ!AJ$3,0))</f>
        <v>0</v>
      </c>
      <c r="BJ93" s="63">
        <f>IF(ลับ!AK$3=0,0,IF(เวลาเรียน!BQ41="ป",ลับ!AK$3,0))</f>
        <v>0</v>
      </c>
      <c r="BK93" s="63">
        <f>IF(ลับ!AL$3=0,0,IF(เวลาเรียน!BR41="ป",ลับ!AL$3,0))</f>
        <v>0</v>
      </c>
      <c r="BL93" s="63">
        <f>IF(ลับ!AM$3=0,0,IF(เวลาเรียน!BS41="ป",ลับ!AM$3,0))</f>
        <v>0</v>
      </c>
      <c r="BM93" s="63">
        <f>IF(ลับ!AN$3=0,0,IF(เวลาเรียน!BT41="ป",ลับ!AN$3,0))</f>
        <v>0</v>
      </c>
      <c r="BN93" s="63">
        <f>IF(ลับ!AO$3=0,0,IF(เวลาเรียน!BU41="ป",ลับ!AO$3,0))</f>
        <v>0</v>
      </c>
      <c r="BO93" s="63">
        <f>IF(ลับ!AP$3=0,0,IF(เวลาเรียน!BV41="ป",ลับ!AP$3,0))</f>
        <v>0</v>
      </c>
      <c r="BP93" s="63">
        <f>IF(ลับ!AQ$3=0,0,IF(เวลาเรียน!BW41="ป",ลับ!AQ$3,0))</f>
        <v>0</v>
      </c>
      <c r="BQ93" s="63">
        <f>IF(ลับ!AR$3=0,0,IF(เวลาเรียน!BX41="ป",ลับ!AR$3,0))</f>
        <v>0</v>
      </c>
      <c r="BR93" s="63">
        <f>IF(ลับ!AS$3=0,0,IF(เวลาเรียน!BY41="ป",ลับ!AS$3,0))</f>
        <v>0</v>
      </c>
      <c r="BS93" s="724">
        <f>IF(ลับ!AT$3=0,0,IF(เวลาเรียน!BZ41="ป",ลับ!AT$3,0))</f>
        <v>0</v>
      </c>
      <c r="BT93" s="63">
        <f>IF(ลับ!BT$3=0,0,IF(เวลาเรียน!CB41="ป",ลับ!BT$3,0))</f>
        <v>0</v>
      </c>
      <c r="BU93" s="63">
        <f>IF(ลับ!BU$3=0,0,IF(เวลาเรียน!CC41="ป",ลับ!BU$3,0))</f>
        <v>0</v>
      </c>
      <c r="BV93" s="63">
        <f>IF(ลับ!BV$3=0,0,IF(เวลาเรียน!CD41="ป",ลับ!BV$3,0))</f>
        <v>0</v>
      </c>
      <c r="BW93" s="63">
        <f>IF(ลับ!BW$3=0,0,IF(เวลาเรียน!CE41="ป",ลับ!BW$3,0))</f>
        <v>0</v>
      </c>
      <c r="BX93" s="63">
        <f>IF(ลับ!BX$3=0,0,IF(เวลาเรียน!CF41="ป",ลับ!BX$3,0))</f>
        <v>0</v>
      </c>
      <c r="BY93" s="63">
        <f>IF(ลับ!BY$3=0,0,IF(เวลาเรียน!CG41="ป",ลับ!BY$3,0))</f>
        <v>0</v>
      </c>
      <c r="BZ93" s="63">
        <f>IF(ลับ!BZ$3=0,0,IF(เวลาเรียน!CH41="ป",ลับ!BZ$3,0))</f>
        <v>0</v>
      </c>
      <c r="CA93" s="63">
        <f>IF(ลับ!CA$3=0,0,IF(เวลาเรียน!CI41="ป",ลับ!CA$3,0))</f>
        <v>0</v>
      </c>
      <c r="CB93" s="63">
        <f>IF(ลับ!CB$3=0,0,IF(เวลาเรียน!CJ41="ป",ลับ!CB$3,0))</f>
        <v>0</v>
      </c>
      <c r="CC93" s="63">
        <f>IF(ลับ!CC$3=0,0,IF(เวลาเรียน!CK41="ป",ลับ!CC$3,0))</f>
        <v>0</v>
      </c>
      <c r="CD93" s="63">
        <f>IF(ลับ!CD$3=0,0,IF(เวลาเรียน!CL41="ป",ลับ!CD$3,0))</f>
        <v>0</v>
      </c>
      <c r="CE93" s="63">
        <f>IF(ลับ!CE$3=0,0,IF(เวลาเรียน!CM41="ป",ลับ!CE$3,0))</f>
        <v>0</v>
      </c>
      <c r="CF93" s="63">
        <f>IF(ลับ!CF$3=0,0,IF(เวลาเรียน!CN41="ป",ลับ!CF$3,0))</f>
        <v>0</v>
      </c>
      <c r="CG93" s="63">
        <f>IF(ลับ!CG$3=0,0,IF(เวลาเรียน!CO41="ป",ลับ!CG$3,0))</f>
        <v>0</v>
      </c>
      <c r="CH93" s="63">
        <f>IF(ลับ!CH$3=0,0,IF(เวลาเรียน!CP41="ป",ลับ!CH$3,0))</f>
        <v>0</v>
      </c>
      <c r="CI93" s="63">
        <f>IF(ลับ!CI$3=0,0,IF(เวลาเรียน!CQ41="ป",ลับ!CI$3,0))</f>
        <v>0</v>
      </c>
      <c r="CJ93" s="63">
        <f>IF(ลับ!CJ$3=0,0,IF(เวลาเรียน!CR41="ป",ลับ!CJ$3,0))</f>
        <v>0</v>
      </c>
      <c r="CK93" s="63">
        <f>IF(ลับ!CK$3=0,0,IF(เวลาเรียน!CS41="ป",ลับ!CK$3,0))</f>
        <v>0</v>
      </c>
      <c r="CL93" s="63">
        <f>IF(ลับ!CL$3=0,0,IF(เวลาเรียน!CT41="ป",ลับ!CL$3,0))</f>
        <v>0</v>
      </c>
      <c r="CM93" s="63">
        <f>IF(ลับ!CM$3=0,0,IF(เวลาเรียน!CU41="ป",ลับ!CM$3,0))</f>
        <v>0</v>
      </c>
      <c r="CN93" s="63">
        <f>IF(ลับ!CN$3=0,0,IF(เวลาเรียน!CV41="ป",ลับ!CN$3,0))</f>
        <v>0</v>
      </c>
      <c r="CO93" s="63">
        <f>IF(ลับ!CO$3=0,0,IF(เวลาเรียน!CW41="ป",ลับ!CO$3,0))</f>
        <v>0</v>
      </c>
      <c r="CP93" s="63">
        <f>IF(ลับ!CP$3=0,0,IF(เวลาเรียน!CX41="ป",ลับ!CP$3,0))</f>
        <v>0</v>
      </c>
      <c r="CQ93" s="63">
        <f>IF(ลับ!CQ$3=0,0,IF(เวลาเรียน!CY41="ป",ลับ!CQ$3,0))</f>
        <v>0</v>
      </c>
      <c r="CR93" s="63">
        <f>IF(ลับ!CR$3=0,0,IF(เวลาเรียน!CZ41="ป",ลับ!CR$3,0))</f>
        <v>0</v>
      </c>
      <c r="CS93" s="63">
        <f>IF(ลับ!CS$3=0,0,IF(เวลาเรียน!DA41="ป",ลับ!CS$3,0))</f>
        <v>0</v>
      </c>
      <c r="CT93" s="63">
        <f>IF(ลับ!CT$3=0,0,IF(เวลาเรียน!DB41="ป",ลับ!CT$3,0))</f>
        <v>0</v>
      </c>
      <c r="CU93" s="63">
        <f>IF(ลับ!CU$3=0,0,IF(เวลาเรียน!DC41="ป",ลับ!CU$3,0))</f>
        <v>0</v>
      </c>
      <c r="CV93" s="63">
        <f>IF(ลับ!CV$3=0,0,IF(เวลาเรียน!DD41="ป",ลับ!CV$3,0))</f>
        <v>0</v>
      </c>
      <c r="CW93" s="63">
        <f>IF(ลับ!CW$3=0,0,IF(เวลาเรียน!DE41="ป",ลับ!CW$3,0))</f>
        <v>0</v>
      </c>
      <c r="CX93" s="84">
        <f t="shared" si="23"/>
        <v>0</v>
      </c>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row>
    <row r="94" spans="1:186" ht="21">
      <c r="A94" s="28">
        <v>37</v>
      </c>
      <c r="B94" s="63">
        <f>IF(ลับ!B$3=0,0,IF(เวลาเรียน!G42="ป",ลับ!B$3,0))</f>
        <v>0</v>
      </c>
      <c r="C94" s="63">
        <f>IF(ลับ!C$3=0,0,IF(เวลาเรียน!H42="ป",ลับ!C$3,0))</f>
        <v>0</v>
      </c>
      <c r="D94" s="63">
        <f>IF(ลับ!D$3=0,0,IF(เวลาเรียน!I42="ป",ลับ!D$3,0))</f>
        <v>0</v>
      </c>
      <c r="E94" s="63">
        <f>IF(ลับ!E$3=0,0,IF(เวลาเรียน!J42="ป",ลับ!E$3,0))</f>
        <v>0</v>
      </c>
      <c r="F94" s="63">
        <f>IF(ลับ!F$3=0,0,IF(เวลาเรียน!K42="ป",ลับ!F$3,0))</f>
        <v>0</v>
      </c>
      <c r="G94" s="63">
        <f>IF(ลับ!G$3=0,0,IF(เวลาเรียน!L42="ป",ลับ!G$3,0))</f>
        <v>0</v>
      </c>
      <c r="H94" s="63">
        <f>IF(ลับ!H$3=0,0,IF(เวลาเรียน!M42="ป",ลับ!H$3,0))</f>
        <v>0</v>
      </c>
      <c r="I94" s="63">
        <f>IF(ลับ!I$3=0,0,IF(เวลาเรียน!N42="ป",ลับ!I$3,0))</f>
        <v>0</v>
      </c>
      <c r="J94" s="63">
        <f>IF(ลับ!J$3=0,0,IF(เวลาเรียน!O42="ป",ลับ!J$3,0))</f>
        <v>0</v>
      </c>
      <c r="K94" s="63">
        <f>IF(ลับ!K$3=0,0,IF(เวลาเรียน!P42="ป",ลับ!K$3,0))</f>
        <v>0</v>
      </c>
      <c r="L94" s="63">
        <f>IF(ลับ!L$3=0,0,IF(เวลาเรียน!Q42="ป",ลับ!L$3,0))</f>
        <v>0</v>
      </c>
      <c r="M94" s="63">
        <f>IF(ลับ!M$3=0,0,IF(เวลาเรียน!R42="ป",ลับ!M$3,0))</f>
        <v>0</v>
      </c>
      <c r="N94" s="63">
        <f>IF(ลับ!N$3=0,0,IF(เวลาเรียน!S42="ป",ลับ!N$3,0))</f>
        <v>0</v>
      </c>
      <c r="O94" s="63">
        <f>IF(ลับ!O$3=0,0,IF(เวลาเรียน!T42="ป",ลับ!O$3,0))</f>
        <v>0</v>
      </c>
      <c r="P94" s="63">
        <f>IF(ลับ!P$3=0,0,IF(เวลาเรียน!U42="ป",ลับ!P$3,0))</f>
        <v>0</v>
      </c>
      <c r="Q94" s="63">
        <f>IF(ลับ!Q$3=0,0,IF(เวลาเรียน!V42="ป",ลับ!Q$3,0))</f>
        <v>0</v>
      </c>
      <c r="R94" s="63">
        <f>IF(ลับ!R$3=0,0,IF(เวลาเรียน!W42="ป",ลับ!R$3,0))</f>
        <v>0</v>
      </c>
      <c r="S94" s="63">
        <f>IF(ลับ!S$3=0,0,IF(เวลาเรียน!X42="ป",ลับ!S$3,0))</f>
        <v>0</v>
      </c>
      <c r="T94" s="63">
        <f>IF(ลับ!T$3=0,0,IF(เวลาเรียน!Y42="ป",ลับ!T$3,0))</f>
        <v>0</v>
      </c>
      <c r="U94" s="63">
        <f>IF(ลับ!U$3=0,0,IF(เวลาเรียน!Z42="ป",ลับ!U$3,0))</f>
        <v>0</v>
      </c>
      <c r="V94" s="63">
        <f>IF(ลับ!V$3=0,0,IF(เวลาเรียน!AA42="ป",ลับ!V$3,0))</f>
        <v>0</v>
      </c>
      <c r="W94" s="63">
        <f>IF(ลับ!W$3=0,0,IF(เวลาเรียน!AB42="ป",ลับ!W$3,0))</f>
        <v>0</v>
      </c>
      <c r="X94" s="63">
        <f>IF(ลับ!X$3=0,0,IF(เวลาเรียน!AC42="ป",ลับ!X$3,0))</f>
        <v>0</v>
      </c>
      <c r="Y94" s="63">
        <f>IF(ลับ!Y$3=0,0,IF(เวลาเรียน!AD42="ป",ลับ!Y$3,0))</f>
        <v>0</v>
      </c>
      <c r="Z94" s="724">
        <f>IF(ลับ!Z$3=0,0,IF(เวลาเรียน!AE42="ป",ลับ!Z$3,0))</f>
        <v>0</v>
      </c>
      <c r="AA94" s="63">
        <f>IF(ลับ!B$3=0,0,IF(เวลาเรียน!AH42="ป",ลับ!B$3,0))</f>
        <v>0</v>
      </c>
      <c r="AB94" s="63">
        <f>IF(ลับ!C$3=0,0,IF(เวลาเรียน!AI42="ป",ลับ!C$3,0))</f>
        <v>0</v>
      </c>
      <c r="AC94" s="63">
        <f>IF(ลับ!D$3=0,0,IF(เวลาเรียน!AJ42="ป",ลับ!D$3,0))</f>
        <v>0</v>
      </c>
      <c r="AD94" s="63">
        <f>IF(ลับ!E$3=0,0,IF(เวลาเรียน!AK42="ป",ลับ!E$3,0))</f>
        <v>0</v>
      </c>
      <c r="AE94" s="63">
        <f>IF(ลับ!F$3=0,0,IF(เวลาเรียน!AL42="ป",ลับ!F$3,0))</f>
        <v>0</v>
      </c>
      <c r="AF94" s="63">
        <f>IF(ลับ!G$3=0,0,IF(เวลาเรียน!AM42="ป",ลับ!G$3,0))</f>
        <v>0</v>
      </c>
      <c r="AG94" s="63">
        <f>IF(ลับ!H$3=0,0,IF(เวลาเรียน!AN42="ป",ลับ!H$3,0))</f>
        <v>0</v>
      </c>
      <c r="AH94" s="63">
        <f>IF(ลับ!I$3=0,0,IF(เวลาเรียน!AO42="ป",ลับ!I$3,0))</f>
        <v>0</v>
      </c>
      <c r="AI94" s="63">
        <f>IF(ลับ!J$3=0,0,IF(เวลาเรียน!AP42="ป",ลับ!J$3,0))</f>
        <v>0</v>
      </c>
      <c r="AJ94" s="63">
        <f>IF(ลับ!K$3=0,0,IF(เวลาเรียน!AQ42="ป",ลับ!K$3,0))</f>
        <v>0</v>
      </c>
      <c r="AK94" s="63">
        <f>IF(ลับ!L$3=0,0,IF(เวลาเรียน!AR42="ป",ลับ!L$3,0))</f>
        <v>0</v>
      </c>
      <c r="AL94" s="63">
        <f>IF(ลับ!M$3=0,0,IF(เวลาเรียน!AS42="ป",ลับ!M$3,0))</f>
        <v>0</v>
      </c>
      <c r="AM94" s="63">
        <f>IF(ลับ!N$3=0,0,IF(เวลาเรียน!AT42="ป",ลับ!N$3,0))</f>
        <v>0</v>
      </c>
      <c r="AN94" s="63">
        <f>IF(ลับ!O$3=0,0,IF(เวลาเรียน!AU42="ป",ลับ!O$3,0))</f>
        <v>0</v>
      </c>
      <c r="AO94" s="63">
        <f>IF(ลับ!P$3=0,0,IF(เวลาเรียน!AV42="ป",ลับ!P$3,0))</f>
        <v>0</v>
      </c>
      <c r="AP94" s="63">
        <f>IF(ลับ!Q$3=0,0,IF(เวลาเรียน!AW42="ป",ลับ!Q$3,0))</f>
        <v>0</v>
      </c>
      <c r="AQ94" s="63">
        <f>IF(ลับ!R$3=0,0,IF(เวลาเรียน!AX42="ป",ลับ!R$3,0))</f>
        <v>0</v>
      </c>
      <c r="AR94" s="63">
        <f>IF(ลับ!S$3=0,0,IF(เวลาเรียน!AY42="ป",ลับ!S$3,0))</f>
        <v>0</v>
      </c>
      <c r="AS94" s="63">
        <f>IF(ลับ!T$3=0,0,IF(เวลาเรียน!AZ42="ป",ลับ!T$3,0))</f>
        <v>0</v>
      </c>
      <c r="AT94" s="63">
        <f>IF(ลับ!U$3=0,0,IF(เวลาเรียน!BA42="ป",ลับ!U$3,0))</f>
        <v>0</v>
      </c>
      <c r="AU94" s="63">
        <f>IF(ลับ!V$3=0,0,IF(เวลาเรียน!BB42="ป",ลับ!V$3,0))</f>
        <v>0</v>
      </c>
      <c r="AV94" s="63">
        <f>IF(ลับ!W$3=0,0,IF(เวลาเรียน!BC42="ป",ลับ!W$3,0))</f>
        <v>0</v>
      </c>
      <c r="AW94" s="63">
        <f>IF(ลับ!X$3=0,0,IF(เวลาเรียน!BD42="ป",ลับ!X$3,0))</f>
        <v>0</v>
      </c>
      <c r="AX94" s="63">
        <f>IF(ลับ!Y$3=0,0,IF(เวลาเรียน!BE42="ป",ลับ!Y$3,0))</f>
        <v>0</v>
      </c>
      <c r="AY94" s="63">
        <f>IF(ลับ!Z$3=0,0,IF(เวลาเรียน!BF42="ป",ลับ!Z$3,0))</f>
        <v>0</v>
      </c>
      <c r="AZ94" s="63">
        <f>IF(ลับ!AA$3=0,0,IF(เวลาเรียน!BG42="ป",ลับ!AA$3,0))</f>
        <v>0</v>
      </c>
      <c r="BA94" s="63">
        <f>IF(ลับ!AB$3=0,0,IF(เวลาเรียน!BH42="ป",ลับ!AB$3,0))</f>
        <v>0</v>
      </c>
      <c r="BB94" s="63">
        <f>IF(ลับ!AC$3=0,0,IF(เวลาเรียน!BI42="ป",ลับ!AC$3,0))</f>
        <v>0</v>
      </c>
      <c r="BC94" s="63">
        <f>IF(ลับ!AD$3=0,0,IF(เวลาเรียน!BJ42="ป",ลับ!AD$3,0))</f>
        <v>0</v>
      </c>
      <c r="BD94" s="63">
        <f>IF(ลับ!AE$3=0,0,IF(เวลาเรียน!BK42="ป",ลับ!AE$3,0))</f>
        <v>0</v>
      </c>
      <c r="BE94" s="63">
        <f>IF(ลับ!AF$3=0,0,IF(เวลาเรียน!BL42="ป",ลับ!AF$3,0))</f>
        <v>0</v>
      </c>
      <c r="BF94" s="63">
        <f>IF(ลับ!AG$3=0,0,IF(เวลาเรียน!BM42="ป",ลับ!AG$3,0))</f>
        <v>0</v>
      </c>
      <c r="BG94" s="63">
        <f>IF(ลับ!AH$3=0,0,IF(เวลาเรียน!BN42="ป",ลับ!AH$3,0))</f>
        <v>0</v>
      </c>
      <c r="BH94" s="63">
        <f>IF(ลับ!AI$3=0,0,IF(เวลาเรียน!BO42="ป",ลับ!AI$3,0))</f>
        <v>0</v>
      </c>
      <c r="BI94" s="63">
        <f>IF(ลับ!AJ$3=0,0,IF(เวลาเรียน!BP42="ป",ลับ!AJ$3,0))</f>
        <v>0</v>
      </c>
      <c r="BJ94" s="63">
        <f>IF(ลับ!AK$3=0,0,IF(เวลาเรียน!BQ42="ป",ลับ!AK$3,0))</f>
        <v>0</v>
      </c>
      <c r="BK94" s="63">
        <f>IF(ลับ!AL$3=0,0,IF(เวลาเรียน!BR42="ป",ลับ!AL$3,0))</f>
        <v>0</v>
      </c>
      <c r="BL94" s="63">
        <f>IF(ลับ!AM$3=0,0,IF(เวลาเรียน!BS42="ป",ลับ!AM$3,0))</f>
        <v>0</v>
      </c>
      <c r="BM94" s="63">
        <f>IF(ลับ!AN$3=0,0,IF(เวลาเรียน!BT42="ป",ลับ!AN$3,0))</f>
        <v>0</v>
      </c>
      <c r="BN94" s="63">
        <f>IF(ลับ!AO$3=0,0,IF(เวลาเรียน!BU42="ป",ลับ!AO$3,0))</f>
        <v>0</v>
      </c>
      <c r="BO94" s="63">
        <f>IF(ลับ!AP$3=0,0,IF(เวลาเรียน!BV42="ป",ลับ!AP$3,0))</f>
        <v>0</v>
      </c>
      <c r="BP94" s="63">
        <f>IF(ลับ!AQ$3=0,0,IF(เวลาเรียน!BW42="ป",ลับ!AQ$3,0))</f>
        <v>0</v>
      </c>
      <c r="BQ94" s="63">
        <f>IF(ลับ!AR$3=0,0,IF(เวลาเรียน!BX42="ป",ลับ!AR$3,0))</f>
        <v>0</v>
      </c>
      <c r="BR94" s="63">
        <f>IF(ลับ!AS$3=0,0,IF(เวลาเรียน!BY42="ป",ลับ!AS$3,0))</f>
        <v>0</v>
      </c>
      <c r="BS94" s="724">
        <f>IF(ลับ!AT$3=0,0,IF(เวลาเรียน!BZ42="ป",ลับ!AT$3,0))</f>
        <v>0</v>
      </c>
      <c r="BT94" s="63">
        <f>IF(ลับ!BT$3=0,0,IF(เวลาเรียน!CB42="ป",ลับ!BT$3,0))</f>
        <v>0</v>
      </c>
      <c r="BU94" s="63">
        <f>IF(ลับ!BU$3=0,0,IF(เวลาเรียน!CC42="ป",ลับ!BU$3,0))</f>
        <v>0</v>
      </c>
      <c r="BV94" s="63">
        <f>IF(ลับ!BV$3=0,0,IF(เวลาเรียน!CD42="ป",ลับ!BV$3,0))</f>
        <v>0</v>
      </c>
      <c r="BW94" s="63">
        <f>IF(ลับ!BW$3=0,0,IF(เวลาเรียน!CE42="ป",ลับ!BW$3,0))</f>
        <v>0</v>
      </c>
      <c r="BX94" s="63">
        <f>IF(ลับ!BX$3=0,0,IF(เวลาเรียน!CF42="ป",ลับ!BX$3,0))</f>
        <v>0</v>
      </c>
      <c r="BY94" s="63">
        <f>IF(ลับ!BY$3=0,0,IF(เวลาเรียน!CG42="ป",ลับ!BY$3,0))</f>
        <v>0</v>
      </c>
      <c r="BZ94" s="63">
        <f>IF(ลับ!BZ$3=0,0,IF(เวลาเรียน!CH42="ป",ลับ!BZ$3,0))</f>
        <v>0</v>
      </c>
      <c r="CA94" s="63">
        <f>IF(ลับ!CA$3=0,0,IF(เวลาเรียน!CI42="ป",ลับ!CA$3,0))</f>
        <v>0</v>
      </c>
      <c r="CB94" s="63">
        <f>IF(ลับ!CB$3=0,0,IF(เวลาเรียน!CJ42="ป",ลับ!CB$3,0))</f>
        <v>0</v>
      </c>
      <c r="CC94" s="63">
        <f>IF(ลับ!CC$3=0,0,IF(เวลาเรียน!CK42="ป",ลับ!CC$3,0))</f>
        <v>0</v>
      </c>
      <c r="CD94" s="63">
        <f>IF(ลับ!CD$3=0,0,IF(เวลาเรียน!CL42="ป",ลับ!CD$3,0))</f>
        <v>0</v>
      </c>
      <c r="CE94" s="63">
        <f>IF(ลับ!CE$3=0,0,IF(เวลาเรียน!CM42="ป",ลับ!CE$3,0))</f>
        <v>0</v>
      </c>
      <c r="CF94" s="63">
        <f>IF(ลับ!CF$3=0,0,IF(เวลาเรียน!CN42="ป",ลับ!CF$3,0))</f>
        <v>0</v>
      </c>
      <c r="CG94" s="63">
        <f>IF(ลับ!CG$3=0,0,IF(เวลาเรียน!CO42="ป",ลับ!CG$3,0))</f>
        <v>0</v>
      </c>
      <c r="CH94" s="63">
        <f>IF(ลับ!CH$3=0,0,IF(เวลาเรียน!CP42="ป",ลับ!CH$3,0))</f>
        <v>0</v>
      </c>
      <c r="CI94" s="63">
        <f>IF(ลับ!CI$3=0,0,IF(เวลาเรียน!CQ42="ป",ลับ!CI$3,0))</f>
        <v>0</v>
      </c>
      <c r="CJ94" s="63">
        <f>IF(ลับ!CJ$3=0,0,IF(เวลาเรียน!CR42="ป",ลับ!CJ$3,0))</f>
        <v>0</v>
      </c>
      <c r="CK94" s="63">
        <f>IF(ลับ!CK$3=0,0,IF(เวลาเรียน!CS42="ป",ลับ!CK$3,0))</f>
        <v>0</v>
      </c>
      <c r="CL94" s="63">
        <f>IF(ลับ!CL$3=0,0,IF(เวลาเรียน!CT42="ป",ลับ!CL$3,0))</f>
        <v>0</v>
      </c>
      <c r="CM94" s="63">
        <f>IF(ลับ!CM$3=0,0,IF(เวลาเรียน!CU42="ป",ลับ!CM$3,0))</f>
        <v>0</v>
      </c>
      <c r="CN94" s="63">
        <f>IF(ลับ!CN$3=0,0,IF(เวลาเรียน!CV42="ป",ลับ!CN$3,0))</f>
        <v>0</v>
      </c>
      <c r="CO94" s="63">
        <f>IF(ลับ!CO$3=0,0,IF(เวลาเรียน!CW42="ป",ลับ!CO$3,0))</f>
        <v>0</v>
      </c>
      <c r="CP94" s="63">
        <f>IF(ลับ!CP$3=0,0,IF(เวลาเรียน!CX42="ป",ลับ!CP$3,0))</f>
        <v>0</v>
      </c>
      <c r="CQ94" s="63">
        <f>IF(ลับ!CQ$3=0,0,IF(เวลาเรียน!CY42="ป",ลับ!CQ$3,0))</f>
        <v>0</v>
      </c>
      <c r="CR94" s="63">
        <f>IF(ลับ!CR$3=0,0,IF(เวลาเรียน!CZ42="ป",ลับ!CR$3,0))</f>
        <v>0</v>
      </c>
      <c r="CS94" s="63">
        <f>IF(ลับ!CS$3=0,0,IF(เวลาเรียน!DA42="ป",ลับ!CS$3,0))</f>
        <v>0</v>
      </c>
      <c r="CT94" s="63">
        <f>IF(ลับ!CT$3=0,0,IF(เวลาเรียน!DB42="ป",ลับ!CT$3,0))</f>
        <v>0</v>
      </c>
      <c r="CU94" s="63">
        <f>IF(ลับ!CU$3=0,0,IF(เวลาเรียน!DC42="ป",ลับ!CU$3,0))</f>
        <v>0</v>
      </c>
      <c r="CV94" s="63">
        <f>IF(ลับ!CV$3=0,0,IF(เวลาเรียน!DD42="ป",ลับ!CV$3,0))</f>
        <v>0</v>
      </c>
      <c r="CW94" s="63">
        <f>IF(ลับ!CW$3=0,0,IF(เวลาเรียน!DE42="ป",ลับ!CW$3,0))</f>
        <v>0</v>
      </c>
      <c r="CX94" s="84">
        <f t="shared" si="23"/>
        <v>0</v>
      </c>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row>
    <row r="95" spans="1:186" ht="21">
      <c r="A95" s="28">
        <v>38</v>
      </c>
      <c r="B95" s="63">
        <f>IF(ลับ!B$3=0,0,IF(เวลาเรียน!G43="ป",ลับ!B$3,0))</f>
        <v>0</v>
      </c>
      <c r="C95" s="63">
        <f>IF(ลับ!C$3=0,0,IF(เวลาเรียน!H43="ป",ลับ!C$3,0))</f>
        <v>0</v>
      </c>
      <c r="D95" s="63">
        <f>IF(ลับ!D$3=0,0,IF(เวลาเรียน!I43="ป",ลับ!D$3,0))</f>
        <v>0</v>
      </c>
      <c r="E95" s="63">
        <f>IF(ลับ!E$3=0,0,IF(เวลาเรียน!J43="ป",ลับ!E$3,0))</f>
        <v>0</v>
      </c>
      <c r="F95" s="63">
        <f>IF(ลับ!F$3=0,0,IF(เวลาเรียน!K43="ป",ลับ!F$3,0))</f>
        <v>0</v>
      </c>
      <c r="G95" s="63">
        <f>IF(ลับ!G$3=0,0,IF(เวลาเรียน!L43="ป",ลับ!G$3,0))</f>
        <v>0</v>
      </c>
      <c r="H95" s="63">
        <f>IF(ลับ!H$3=0,0,IF(เวลาเรียน!M43="ป",ลับ!H$3,0))</f>
        <v>0</v>
      </c>
      <c r="I95" s="63">
        <f>IF(ลับ!I$3=0,0,IF(เวลาเรียน!N43="ป",ลับ!I$3,0))</f>
        <v>0</v>
      </c>
      <c r="J95" s="63">
        <f>IF(ลับ!J$3=0,0,IF(เวลาเรียน!O43="ป",ลับ!J$3,0))</f>
        <v>0</v>
      </c>
      <c r="K95" s="63">
        <f>IF(ลับ!K$3=0,0,IF(เวลาเรียน!P43="ป",ลับ!K$3,0))</f>
        <v>0</v>
      </c>
      <c r="L95" s="63">
        <f>IF(ลับ!L$3=0,0,IF(เวลาเรียน!Q43="ป",ลับ!L$3,0))</f>
        <v>0</v>
      </c>
      <c r="M95" s="63">
        <f>IF(ลับ!M$3=0,0,IF(เวลาเรียน!R43="ป",ลับ!M$3,0))</f>
        <v>0</v>
      </c>
      <c r="N95" s="63">
        <f>IF(ลับ!N$3=0,0,IF(เวลาเรียน!S43="ป",ลับ!N$3,0))</f>
        <v>0</v>
      </c>
      <c r="O95" s="63">
        <f>IF(ลับ!O$3=0,0,IF(เวลาเรียน!T43="ป",ลับ!O$3,0))</f>
        <v>0</v>
      </c>
      <c r="P95" s="63">
        <f>IF(ลับ!P$3=0,0,IF(เวลาเรียน!U43="ป",ลับ!P$3,0))</f>
        <v>0</v>
      </c>
      <c r="Q95" s="63">
        <f>IF(ลับ!Q$3=0,0,IF(เวลาเรียน!V43="ป",ลับ!Q$3,0))</f>
        <v>0</v>
      </c>
      <c r="R95" s="63">
        <f>IF(ลับ!R$3=0,0,IF(เวลาเรียน!W43="ป",ลับ!R$3,0))</f>
        <v>0</v>
      </c>
      <c r="S95" s="63">
        <f>IF(ลับ!S$3=0,0,IF(เวลาเรียน!X43="ป",ลับ!S$3,0))</f>
        <v>0</v>
      </c>
      <c r="T95" s="63">
        <f>IF(ลับ!T$3=0,0,IF(เวลาเรียน!Y43="ป",ลับ!T$3,0))</f>
        <v>0</v>
      </c>
      <c r="U95" s="63">
        <f>IF(ลับ!U$3=0,0,IF(เวลาเรียน!Z43="ป",ลับ!U$3,0))</f>
        <v>0</v>
      </c>
      <c r="V95" s="63">
        <f>IF(ลับ!V$3=0,0,IF(เวลาเรียน!AA43="ป",ลับ!V$3,0))</f>
        <v>0</v>
      </c>
      <c r="W95" s="63">
        <f>IF(ลับ!W$3=0,0,IF(เวลาเรียน!AB43="ป",ลับ!W$3,0))</f>
        <v>0</v>
      </c>
      <c r="X95" s="63">
        <f>IF(ลับ!X$3=0,0,IF(เวลาเรียน!AC43="ป",ลับ!X$3,0))</f>
        <v>0</v>
      </c>
      <c r="Y95" s="63">
        <f>IF(ลับ!Y$3=0,0,IF(เวลาเรียน!AD43="ป",ลับ!Y$3,0))</f>
        <v>0</v>
      </c>
      <c r="Z95" s="724">
        <f>IF(ลับ!Z$3=0,0,IF(เวลาเรียน!AE43="ป",ลับ!Z$3,0))</f>
        <v>0</v>
      </c>
      <c r="AA95" s="63">
        <f>IF(ลับ!B$3=0,0,IF(เวลาเรียน!AH43="ป",ลับ!B$3,0))</f>
        <v>0</v>
      </c>
      <c r="AB95" s="63">
        <f>IF(ลับ!C$3=0,0,IF(เวลาเรียน!AI43="ป",ลับ!C$3,0))</f>
        <v>0</v>
      </c>
      <c r="AC95" s="63">
        <f>IF(ลับ!D$3=0,0,IF(เวลาเรียน!AJ43="ป",ลับ!D$3,0))</f>
        <v>0</v>
      </c>
      <c r="AD95" s="63">
        <f>IF(ลับ!E$3=0,0,IF(เวลาเรียน!AK43="ป",ลับ!E$3,0))</f>
        <v>0</v>
      </c>
      <c r="AE95" s="63">
        <f>IF(ลับ!F$3=0,0,IF(เวลาเรียน!AL43="ป",ลับ!F$3,0))</f>
        <v>0</v>
      </c>
      <c r="AF95" s="63">
        <f>IF(ลับ!G$3=0,0,IF(เวลาเรียน!AM43="ป",ลับ!G$3,0))</f>
        <v>0</v>
      </c>
      <c r="AG95" s="63">
        <f>IF(ลับ!H$3=0,0,IF(เวลาเรียน!AN43="ป",ลับ!H$3,0))</f>
        <v>0</v>
      </c>
      <c r="AH95" s="63">
        <f>IF(ลับ!I$3=0,0,IF(เวลาเรียน!AO43="ป",ลับ!I$3,0))</f>
        <v>0</v>
      </c>
      <c r="AI95" s="63">
        <f>IF(ลับ!J$3=0,0,IF(เวลาเรียน!AP43="ป",ลับ!J$3,0))</f>
        <v>0</v>
      </c>
      <c r="AJ95" s="63">
        <f>IF(ลับ!K$3=0,0,IF(เวลาเรียน!AQ43="ป",ลับ!K$3,0))</f>
        <v>0</v>
      </c>
      <c r="AK95" s="63">
        <f>IF(ลับ!L$3=0,0,IF(เวลาเรียน!AR43="ป",ลับ!L$3,0))</f>
        <v>0</v>
      </c>
      <c r="AL95" s="63">
        <f>IF(ลับ!M$3=0,0,IF(เวลาเรียน!AS43="ป",ลับ!M$3,0))</f>
        <v>0</v>
      </c>
      <c r="AM95" s="63">
        <f>IF(ลับ!N$3=0,0,IF(เวลาเรียน!AT43="ป",ลับ!N$3,0))</f>
        <v>0</v>
      </c>
      <c r="AN95" s="63">
        <f>IF(ลับ!O$3=0,0,IF(เวลาเรียน!AU43="ป",ลับ!O$3,0))</f>
        <v>0</v>
      </c>
      <c r="AO95" s="63">
        <f>IF(ลับ!P$3=0,0,IF(เวลาเรียน!AV43="ป",ลับ!P$3,0))</f>
        <v>0</v>
      </c>
      <c r="AP95" s="63">
        <f>IF(ลับ!Q$3=0,0,IF(เวลาเรียน!AW43="ป",ลับ!Q$3,0))</f>
        <v>0</v>
      </c>
      <c r="AQ95" s="63">
        <f>IF(ลับ!R$3=0,0,IF(เวลาเรียน!AX43="ป",ลับ!R$3,0))</f>
        <v>0</v>
      </c>
      <c r="AR95" s="63">
        <f>IF(ลับ!S$3=0,0,IF(เวลาเรียน!AY43="ป",ลับ!S$3,0))</f>
        <v>0</v>
      </c>
      <c r="AS95" s="63">
        <f>IF(ลับ!T$3=0,0,IF(เวลาเรียน!AZ43="ป",ลับ!T$3,0))</f>
        <v>0</v>
      </c>
      <c r="AT95" s="63">
        <f>IF(ลับ!U$3=0,0,IF(เวลาเรียน!BA43="ป",ลับ!U$3,0))</f>
        <v>0</v>
      </c>
      <c r="AU95" s="63">
        <f>IF(ลับ!V$3=0,0,IF(เวลาเรียน!BB43="ป",ลับ!V$3,0))</f>
        <v>0</v>
      </c>
      <c r="AV95" s="63">
        <f>IF(ลับ!W$3=0,0,IF(เวลาเรียน!BC43="ป",ลับ!W$3,0))</f>
        <v>0</v>
      </c>
      <c r="AW95" s="63">
        <f>IF(ลับ!X$3=0,0,IF(เวลาเรียน!BD43="ป",ลับ!X$3,0))</f>
        <v>0</v>
      </c>
      <c r="AX95" s="63">
        <f>IF(ลับ!Y$3=0,0,IF(เวลาเรียน!BE43="ป",ลับ!Y$3,0))</f>
        <v>0</v>
      </c>
      <c r="AY95" s="63">
        <f>IF(ลับ!Z$3=0,0,IF(เวลาเรียน!BF43="ป",ลับ!Z$3,0))</f>
        <v>0</v>
      </c>
      <c r="AZ95" s="63">
        <f>IF(ลับ!AA$3=0,0,IF(เวลาเรียน!BG43="ป",ลับ!AA$3,0))</f>
        <v>0</v>
      </c>
      <c r="BA95" s="63">
        <f>IF(ลับ!AB$3=0,0,IF(เวลาเรียน!BH43="ป",ลับ!AB$3,0))</f>
        <v>0</v>
      </c>
      <c r="BB95" s="63">
        <f>IF(ลับ!AC$3=0,0,IF(เวลาเรียน!BI43="ป",ลับ!AC$3,0))</f>
        <v>0</v>
      </c>
      <c r="BC95" s="63">
        <f>IF(ลับ!AD$3=0,0,IF(เวลาเรียน!BJ43="ป",ลับ!AD$3,0))</f>
        <v>0</v>
      </c>
      <c r="BD95" s="63">
        <f>IF(ลับ!AE$3=0,0,IF(เวลาเรียน!BK43="ป",ลับ!AE$3,0))</f>
        <v>0</v>
      </c>
      <c r="BE95" s="63">
        <f>IF(ลับ!AF$3=0,0,IF(เวลาเรียน!BL43="ป",ลับ!AF$3,0))</f>
        <v>0</v>
      </c>
      <c r="BF95" s="63">
        <f>IF(ลับ!AG$3=0,0,IF(เวลาเรียน!BM43="ป",ลับ!AG$3,0))</f>
        <v>0</v>
      </c>
      <c r="BG95" s="63">
        <f>IF(ลับ!AH$3=0,0,IF(เวลาเรียน!BN43="ป",ลับ!AH$3,0))</f>
        <v>0</v>
      </c>
      <c r="BH95" s="63">
        <f>IF(ลับ!AI$3=0,0,IF(เวลาเรียน!BO43="ป",ลับ!AI$3,0))</f>
        <v>0</v>
      </c>
      <c r="BI95" s="63">
        <f>IF(ลับ!AJ$3=0,0,IF(เวลาเรียน!BP43="ป",ลับ!AJ$3,0))</f>
        <v>0</v>
      </c>
      <c r="BJ95" s="63">
        <f>IF(ลับ!AK$3=0,0,IF(เวลาเรียน!BQ43="ป",ลับ!AK$3,0))</f>
        <v>0</v>
      </c>
      <c r="BK95" s="63">
        <f>IF(ลับ!AL$3=0,0,IF(เวลาเรียน!BR43="ป",ลับ!AL$3,0))</f>
        <v>0</v>
      </c>
      <c r="BL95" s="63">
        <f>IF(ลับ!AM$3=0,0,IF(เวลาเรียน!BS43="ป",ลับ!AM$3,0))</f>
        <v>0</v>
      </c>
      <c r="BM95" s="63">
        <f>IF(ลับ!AN$3=0,0,IF(เวลาเรียน!BT43="ป",ลับ!AN$3,0))</f>
        <v>0</v>
      </c>
      <c r="BN95" s="63">
        <f>IF(ลับ!AO$3=0,0,IF(เวลาเรียน!BU43="ป",ลับ!AO$3,0))</f>
        <v>0</v>
      </c>
      <c r="BO95" s="63">
        <f>IF(ลับ!AP$3=0,0,IF(เวลาเรียน!BV43="ป",ลับ!AP$3,0))</f>
        <v>0</v>
      </c>
      <c r="BP95" s="63">
        <f>IF(ลับ!AQ$3=0,0,IF(เวลาเรียน!BW43="ป",ลับ!AQ$3,0))</f>
        <v>0</v>
      </c>
      <c r="BQ95" s="63">
        <f>IF(ลับ!AR$3=0,0,IF(เวลาเรียน!BX43="ป",ลับ!AR$3,0))</f>
        <v>0</v>
      </c>
      <c r="BR95" s="63">
        <f>IF(ลับ!AS$3=0,0,IF(เวลาเรียน!BY43="ป",ลับ!AS$3,0))</f>
        <v>0</v>
      </c>
      <c r="BS95" s="724">
        <f>IF(ลับ!AT$3=0,0,IF(เวลาเรียน!BZ43="ป",ลับ!AT$3,0))</f>
        <v>0</v>
      </c>
      <c r="BT95" s="63">
        <f>IF(ลับ!BT$3=0,0,IF(เวลาเรียน!CB43="ป",ลับ!BT$3,0))</f>
        <v>0</v>
      </c>
      <c r="BU95" s="63">
        <f>IF(ลับ!BU$3=0,0,IF(เวลาเรียน!CC43="ป",ลับ!BU$3,0))</f>
        <v>0</v>
      </c>
      <c r="BV95" s="63">
        <f>IF(ลับ!BV$3=0,0,IF(เวลาเรียน!CD43="ป",ลับ!BV$3,0))</f>
        <v>0</v>
      </c>
      <c r="BW95" s="63">
        <f>IF(ลับ!BW$3=0,0,IF(เวลาเรียน!CE43="ป",ลับ!BW$3,0))</f>
        <v>0</v>
      </c>
      <c r="BX95" s="63">
        <f>IF(ลับ!BX$3=0,0,IF(เวลาเรียน!CF43="ป",ลับ!BX$3,0))</f>
        <v>0</v>
      </c>
      <c r="BY95" s="63">
        <f>IF(ลับ!BY$3=0,0,IF(เวลาเรียน!CG43="ป",ลับ!BY$3,0))</f>
        <v>0</v>
      </c>
      <c r="BZ95" s="63">
        <f>IF(ลับ!BZ$3=0,0,IF(เวลาเรียน!CH43="ป",ลับ!BZ$3,0))</f>
        <v>0</v>
      </c>
      <c r="CA95" s="63">
        <f>IF(ลับ!CA$3=0,0,IF(เวลาเรียน!CI43="ป",ลับ!CA$3,0))</f>
        <v>0</v>
      </c>
      <c r="CB95" s="63">
        <f>IF(ลับ!CB$3=0,0,IF(เวลาเรียน!CJ43="ป",ลับ!CB$3,0))</f>
        <v>0</v>
      </c>
      <c r="CC95" s="63">
        <f>IF(ลับ!CC$3=0,0,IF(เวลาเรียน!CK43="ป",ลับ!CC$3,0))</f>
        <v>0</v>
      </c>
      <c r="CD95" s="63">
        <f>IF(ลับ!CD$3=0,0,IF(เวลาเรียน!CL43="ป",ลับ!CD$3,0))</f>
        <v>0</v>
      </c>
      <c r="CE95" s="63">
        <f>IF(ลับ!CE$3=0,0,IF(เวลาเรียน!CM43="ป",ลับ!CE$3,0))</f>
        <v>0</v>
      </c>
      <c r="CF95" s="63">
        <f>IF(ลับ!CF$3=0,0,IF(เวลาเรียน!CN43="ป",ลับ!CF$3,0))</f>
        <v>0</v>
      </c>
      <c r="CG95" s="63">
        <f>IF(ลับ!CG$3=0,0,IF(เวลาเรียน!CO43="ป",ลับ!CG$3,0))</f>
        <v>0</v>
      </c>
      <c r="CH95" s="63">
        <f>IF(ลับ!CH$3=0,0,IF(เวลาเรียน!CP43="ป",ลับ!CH$3,0))</f>
        <v>0</v>
      </c>
      <c r="CI95" s="63">
        <f>IF(ลับ!CI$3=0,0,IF(เวลาเรียน!CQ43="ป",ลับ!CI$3,0))</f>
        <v>0</v>
      </c>
      <c r="CJ95" s="63">
        <f>IF(ลับ!CJ$3=0,0,IF(เวลาเรียน!CR43="ป",ลับ!CJ$3,0))</f>
        <v>0</v>
      </c>
      <c r="CK95" s="63">
        <f>IF(ลับ!CK$3=0,0,IF(เวลาเรียน!CS43="ป",ลับ!CK$3,0))</f>
        <v>0</v>
      </c>
      <c r="CL95" s="63">
        <f>IF(ลับ!CL$3=0,0,IF(เวลาเรียน!CT43="ป",ลับ!CL$3,0))</f>
        <v>0</v>
      </c>
      <c r="CM95" s="63">
        <f>IF(ลับ!CM$3=0,0,IF(เวลาเรียน!CU43="ป",ลับ!CM$3,0))</f>
        <v>0</v>
      </c>
      <c r="CN95" s="63">
        <f>IF(ลับ!CN$3=0,0,IF(เวลาเรียน!CV43="ป",ลับ!CN$3,0))</f>
        <v>0</v>
      </c>
      <c r="CO95" s="63">
        <f>IF(ลับ!CO$3=0,0,IF(เวลาเรียน!CW43="ป",ลับ!CO$3,0))</f>
        <v>0</v>
      </c>
      <c r="CP95" s="63">
        <f>IF(ลับ!CP$3=0,0,IF(เวลาเรียน!CX43="ป",ลับ!CP$3,0))</f>
        <v>0</v>
      </c>
      <c r="CQ95" s="63">
        <f>IF(ลับ!CQ$3=0,0,IF(เวลาเรียน!CY43="ป",ลับ!CQ$3,0))</f>
        <v>0</v>
      </c>
      <c r="CR95" s="63">
        <f>IF(ลับ!CR$3=0,0,IF(เวลาเรียน!CZ43="ป",ลับ!CR$3,0))</f>
        <v>0</v>
      </c>
      <c r="CS95" s="63">
        <f>IF(ลับ!CS$3=0,0,IF(เวลาเรียน!DA43="ป",ลับ!CS$3,0))</f>
        <v>0</v>
      </c>
      <c r="CT95" s="63">
        <f>IF(ลับ!CT$3=0,0,IF(เวลาเรียน!DB43="ป",ลับ!CT$3,0))</f>
        <v>0</v>
      </c>
      <c r="CU95" s="63">
        <f>IF(ลับ!CU$3=0,0,IF(เวลาเรียน!DC43="ป",ลับ!CU$3,0))</f>
        <v>0</v>
      </c>
      <c r="CV95" s="63">
        <f>IF(ลับ!CV$3=0,0,IF(เวลาเรียน!DD43="ป",ลับ!CV$3,0))</f>
        <v>0</v>
      </c>
      <c r="CW95" s="63">
        <f>IF(ลับ!CW$3=0,0,IF(เวลาเรียน!DE43="ป",ลับ!CW$3,0))</f>
        <v>0</v>
      </c>
      <c r="CX95" s="84">
        <f t="shared" si="23"/>
        <v>0</v>
      </c>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row>
    <row r="96" spans="1:186" ht="21">
      <c r="A96" s="28">
        <v>39</v>
      </c>
      <c r="B96" s="63">
        <f>IF(ลับ!B$3=0,0,IF(เวลาเรียน!G44="ป",ลับ!B$3,0))</f>
        <v>0</v>
      </c>
      <c r="C96" s="63">
        <f>IF(ลับ!C$3=0,0,IF(เวลาเรียน!H44="ป",ลับ!C$3,0))</f>
        <v>0</v>
      </c>
      <c r="D96" s="63">
        <f>IF(ลับ!D$3=0,0,IF(เวลาเรียน!I44="ป",ลับ!D$3,0))</f>
        <v>0</v>
      </c>
      <c r="E96" s="63">
        <f>IF(ลับ!E$3=0,0,IF(เวลาเรียน!J44="ป",ลับ!E$3,0))</f>
        <v>0</v>
      </c>
      <c r="F96" s="63">
        <f>IF(ลับ!F$3=0,0,IF(เวลาเรียน!K44="ป",ลับ!F$3,0))</f>
        <v>0</v>
      </c>
      <c r="G96" s="63">
        <f>IF(ลับ!G$3=0,0,IF(เวลาเรียน!L44="ป",ลับ!G$3,0))</f>
        <v>0</v>
      </c>
      <c r="H96" s="63">
        <f>IF(ลับ!H$3=0,0,IF(เวลาเรียน!M44="ป",ลับ!H$3,0))</f>
        <v>0</v>
      </c>
      <c r="I96" s="63">
        <f>IF(ลับ!I$3=0,0,IF(เวลาเรียน!N44="ป",ลับ!I$3,0))</f>
        <v>0</v>
      </c>
      <c r="J96" s="63">
        <f>IF(ลับ!J$3=0,0,IF(เวลาเรียน!O44="ป",ลับ!J$3,0))</f>
        <v>0</v>
      </c>
      <c r="K96" s="63">
        <f>IF(ลับ!K$3=0,0,IF(เวลาเรียน!P44="ป",ลับ!K$3,0))</f>
        <v>0</v>
      </c>
      <c r="L96" s="63">
        <f>IF(ลับ!L$3=0,0,IF(เวลาเรียน!Q44="ป",ลับ!L$3,0))</f>
        <v>0</v>
      </c>
      <c r="M96" s="63">
        <f>IF(ลับ!M$3=0,0,IF(เวลาเรียน!R44="ป",ลับ!M$3,0))</f>
        <v>0</v>
      </c>
      <c r="N96" s="63">
        <f>IF(ลับ!N$3=0,0,IF(เวลาเรียน!S44="ป",ลับ!N$3,0))</f>
        <v>0</v>
      </c>
      <c r="O96" s="63">
        <f>IF(ลับ!O$3=0,0,IF(เวลาเรียน!T44="ป",ลับ!O$3,0))</f>
        <v>0</v>
      </c>
      <c r="P96" s="63">
        <f>IF(ลับ!P$3=0,0,IF(เวลาเรียน!U44="ป",ลับ!P$3,0))</f>
        <v>0</v>
      </c>
      <c r="Q96" s="63">
        <f>IF(ลับ!Q$3=0,0,IF(เวลาเรียน!V44="ป",ลับ!Q$3,0))</f>
        <v>0</v>
      </c>
      <c r="R96" s="63">
        <f>IF(ลับ!R$3=0,0,IF(เวลาเรียน!W44="ป",ลับ!R$3,0))</f>
        <v>0</v>
      </c>
      <c r="S96" s="63">
        <f>IF(ลับ!S$3=0,0,IF(เวลาเรียน!X44="ป",ลับ!S$3,0))</f>
        <v>0</v>
      </c>
      <c r="T96" s="63">
        <f>IF(ลับ!T$3=0,0,IF(เวลาเรียน!Y44="ป",ลับ!T$3,0))</f>
        <v>0</v>
      </c>
      <c r="U96" s="63">
        <f>IF(ลับ!U$3=0,0,IF(เวลาเรียน!Z44="ป",ลับ!U$3,0))</f>
        <v>0</v>
      </c>
      <c r="V96" s="63">
        <f>IF(ลับ!V$3=0,0,IF(เวลาเรียน!AA44="ป",ลับ!V$3,0))</f>
        <v>0</v>
      </c>
      <c r="W96" s="63">
        <f>IF(ลับ!W$3=0,0,IF(เวลาเรียน!AB44="ป",ลับ!W$3,0))</f>
        <v>0</v>
      </c>
      <c r="X96" s="63">
        <f>IF(ลับ!X$3=0,0,IF(เวลาเรียน!AC44="ป",ลับ!X$3,0))</f>
        <v>0</v>
      </c>
      <c r="Y96" s="63">
        <f>IF(ลับ!Y$3=0,0,IF(เวลาเรียน!AD44="ป",ลับ!Y$3,0))</f>
        <v>0</v>
      </c>
      <c r="Z96" s="724">
        <f>IF(ลับ!Z$3=0,0,IF(เวลาเรียน!AE44="ป",ลับ!Z$3,0))</f>
        <v>0</v>
      </c>
      <c r="AA96" s="63">
        <f>IF(ลับ!B$3=0,0,IF(เวลาเรียน!AH44="ป",ลับ!B$3,0))</f>
        <v>0</v>
      </c>
      <c r="AB96" s="63">
        <f>IF(ลับ!C$3=0,0,IF(เวลาเรียน!AI44="ป",ลับ!C$3,0))</f>
        <v>0</v>
      </c>
      <c r="AC96" s="63">
        <f>IF(ลับ!D$3=0,0,IF(เวลาเรียน!AJ44="ป",ลับ!D$3,0))</f>
        <v>0</v>
      </c>
      <c r="AD96" s="63">
        <f>IF(ลับ!E$3=0,0,IF(เวลาเรียน!AK44="ป",ลับ!E$3,0))</f>
        <v>0</v>
      </c>
      <c r="AE96" s="63">
        <f>IF(ลับ!F$3=0,0,IF(เวลาเรียน!AL44="ป",ลับ!F$3,0))</f>
        <v>0</v>
      </c>
      <c r="AF96" s="63">
        <f>IF(ลับ!G$3=0,0,IF(เวลาเรียน!AM44="ป",ลับ!G$3,0))</f>
        <v>0</v>
      </c>
      <c r="AG96" s="63">
        <f>IF(ลับ!H$3=0,0,IF(เวลาเรียน!AN44="ป",ลับ!H$3,0))</f>
        <v>0</v>
      </c>
      <c r="AH96" s="63">
        <f>IF(ลับ!I$3=0,0,IF(เวลาเรียน!AO44="ป",ลับ!I$3,0))</f>
        <v>0</v>
      </c>
      <c r="AI96" s="63">
        <f>IF(ลับ!J$3=0,0,IF(เวลาเรียน!AP44="ป",ลับ!J$3,0))</f>
        <v>0</v>
      </c>
      <c r="AJ96" s="63">
        <f>IF(ลับ!K$3=0,0,IF(เวลาเรียน!AQ44="ป",ลับ!K$3,0))</f>
        <v>0</v>
      </c>
      <c r="AK96" s="63">
        <f>IF(ลับ!L$3=0,0,IF(เวลาเรียน!AR44="ป",ลับ!L$3,0))</f>
        <v>0</v>
      </c>
      <c r="AL96" s="63">
        <f>IF(ลับ!M$3=0,0,IF(เวลาเรียน!AS44="ป",ลับ!M$3,0))</f>
        <v>0</v>
      </c>
      <c r="AM96" s="63">
        <f>IF(ลับ!N$3=0,0,IF(เวลาเรียน!AT44="ป",ลับ!N$3,0))</f>
        <v>0</v>
      </c>
      <c r="AN96" s="63">
        <f>IF(ลับ!O$3=0,0,IF(เวลาเรียน!AU44="ป",ลับ!O$3,0))</f>
        <v>0</v>
      </c>
      <c r="AO96" s="63">
        <f>IF(ลับ!P$3=0,0,IF(เวลาเรียน!AV44="ป",ลับ!P$3,0))</f>
        <v>0</v>
      </c>
      <c r="AP96" s="63">
        <f>IF(ลับ!Q$3=0,0,IF(เวลาเรียน!AW44="ป",ลับ!Q$3,0))</f>
        <v>0</v>
      </c>
      <c r="AQ96" s="63">
        <f>IF(ลับ!R$3=0,0,IF(เวลาเรียน!AX44="ป",ลับ!R$3,0))</f>
        <v>0</v>
      </c>
      <c r="AR96" s="63">
        <f>IF(ลับ!S$3=0,0,IF(เวลาเรียน!AY44="ป",ลับ!S$3,0))</f>
        <v>0</v>
      </c>
      <c r="AS96" s="63">
        <f>IF(ลับ!T$3=0,0,IF(เวลาเรียน!AZ44="ป",ลับ!T$3,0))</f>
        <v>0</v>
      </c>
      <c r="AT96" s="63">
        <f>IF(ลับ!U$3=0,0,IF(เวลาเรียน!BA44="ป",ลับ!U$3,0))</f>
        <v>0</v>
      </c>
      <c r="AU96" s="63">
        <f>IF(ลับ!V$3=0,0,IF(เวลาเรียน!BB44="ป",ลับ!V$3,0))</f>
        <v>0</v>
      </c>
      <c r="AV96" s="63">
        <f>IF(ลับ!W$3=0,0,IF(เวลาเรียน!BC44="ป",ลับ!W$3,0))</f>
        <v>0</v>
      </c>
      <c r="AW96" s="63">
        <f>IF(ลับ!X$3=0,0,IF(เวลาเรียน!BD44="ป",ลับ!X$3,0))</f>
        <v>0</v>
      </c>
      <c r="AX96" s="63">
        <f>IF(ลับ!Y$3=0,0,IF(เวลาเรียน!BE44="ป",ลับ!Y$3,0))</f>
        <v>0</v>
      </c>
      <c r="AY96" s="63">
        <f>IF(ลับ!Z$3=0,0,IF(เวลาเรียน!BF44="ป",ลับ!Z$3,0))</f>
        <v>0</v>
      </c>
      <c r="AZ96" s="63">
        <f>IF(ลับ!AA$3=0,0,IF(เวลาเรียน!BG44="ป",ลับ!AA$3,0))</f>
        <v>0</v>
      </c>
      <c r="BA96" s="63">
        <f>IF(ลับ!AB$3=0,0,IF(เวลาเรียน!BH44="ป",ลับ!AB$3,0))</f>
        <v>0</v>
      </c>
      <c r="BB96" s="63">
        <f>IF(ลับ!AC$3=0,0,IF(เวลาเรียน!BI44="ป",ลับ!AC$3,0))</f>
        <v>0</v>
      </c>
      <c r="BC96" s="63">
        <f>IF(ลับ!AD$3=0,0,IF(เวลาเรียน!BJ44="ป",ลับ!AD$3,0))</f>
        <v>0</v>
      </c>
      <c r="BD96" s="63">
        <f>IF(ลับ!AE$3=0,0,IF(เวลาเรียน!BK44="ป",ลับ!AE$3,0))</f>
        <v>0</v>
      </c>
      <c r="BE96" s="63">
        <f>IF(ลับ!AF$3=0,0,IF(เวลาเรียน!BL44="ป",ลับ!AF$3,0))</f>
        <v>0</v>
      </c>
      <c r="BF96" s="63">
        <f>IF(ลับ!AG$3=0,0,IF(เวลาเรียน!BM44="ป",ลับ!AG$3,0))</f>
        <v>0</v>
      </c>
      <c r="BG96" s="63">
        <f>IF(ลับ!AH$3=0,0,IF(เวลาเรียน!BN44="ป",ลับ!AH$3,0))</f>
        <v>0</v>
      </c>
      <c r="BH96" s="63">
        <f>IF(ลับ!AI$3=0,0,IF(เวลาเรียน!BO44="ป",ลับ!AI$3,0))</f>
        <v>0</v>
      </c>
      <c r="BI96" s="63">
        <f>IF(ลับ!AJ$3=0,0,IF(เวลาเรียน!BP44="ป",ลับ!AJ$3,0))</f>
        <v>0</v>
      </c>
      <c r="BJ96" s="63">
        <f>IF(ลับ!AK$3=0,0,IF(เวลาเรียน!BQ44="ป",ลับ!AK$3,0))</f>
        <v>0</v>
      </c>
      <c r="BK96" s="63">
        <f>IF(ลับ!AL$3=0,0,IF(เวลาเรียน!BR44="ป",ลับ!AL$3,0))</f>
        <v>0</v>
      </c>
      <c r="BL96" s="63">
        <f>IF(ลับ!AM$3=0,0,IF(เวลาเรียน!BS44="ป",ลับ!AM$3,0))</f>
        <v>0</v>
      </c>
      <c r="BM96" s="63">
        <f>IF(ลับ!AN$3=0,0,IF(เวลาเรียน!BT44="ป",ลับ!AN$3,0))</f>
        <v>0</v>
      </c>
      <c r="BN96" s="63">
        <f>IF(ลับ!AO$3=0,0,IF(เวลาเรียน!BU44="ป",ลับ!AO$3,0))</f>
        <v>0</v>
      </c>
      <c r="BO96" s="63">
        <f>IF(ลับ!AP$3=0,0,IF(เวลาเรียน!BV44="ป",ลับ!AP$3,0))</f>
        <v>0</v>
      </c>
      <c r="BP96" s="63">
        <f>IF(ลับ!AQ$3=0,0,IF(เวลาเรียน!BW44="ป",ลับ!AQ$3,0))</f>
        <v>0</v>
      </c>
      <c r="BQ96" s="63">
        <f>IF(ลับ!AR$3=0,0,IF(เวลาเรียน!BX44="ป",ลับ!AR$3,0))</f>
        <v>0</v>
      </c>
      <c r="BR96" s="63">
        <f>IF(ลับ!AS$3=0,0,IF(เวลาเรียน!BY44="ป",ลับ!AS$3,0))</f>
        <v>0</v>
      </c>
      <c r="BS96" s="724">
        <f>IF(ลับ!AT$3=0,0,IF(เวลาเรียน!BZ44="ป",ลับ!AT$3,0))</f>
        <v>0</v>
      </c>
      <c r="BT96" s="63">
        <f>IF(ลับ!BT$3=0,0,IF(เวลาเรียน!CB44="ป",ลับ!BT$3,0))</f>
        <v>0</v>
      </c>
      <c r="BU96" s="63">
        <f>IF(ลับ!BU$3=0,0,IF(เวลาเรียน!CC44="ป",ลับ!BU$3,0))</f>
        <v>0</v>
      </c>
      <c r="BV96" s="63">
        <f>IF(ลับ!BV$3=0,0,IF(เวลาเรียน!CD44="ป",ลับ!BV$3,0))</f>
        <v>0</v>
      </c>
      <c r="BW96" s="63">
        <f>IF(ลับ!BW$3=0,0,IF(เวลาเรียน!CE44="ป",ลับ!BW$3,0))</f>
        <v>0</v>
      </c>
      <c r="BX96" s="63">
        <f>IF(ลับ!BX$3=0,0,IF(เวลาเรียน!CF44="ป",ลับ!BX$3,0))</f>
        <v>0</v>
      </c>
      <c r="BY96" s="63">
        <f>IF(ลับ!BY$3=0,0,IF(เวลาเรียน!CG44="ป",ลับ!BY$3,0))</f>
        <v>0</v>
      </c>
      <c r="BZ96" s="63">
        <f>IF(ลับ!BZ$3=0,0,IF(เวลาเรียน!CH44="ป",ลับ!BZ$3,0))</f>
        <v>0</v>
      </c>
      <c r="CA96" s="63">
        <f>IF(ลับ!CA$3=0,0,IF(เวลาเรียน!CI44="ป",ลับ!CA$3,0))</f>
        <v>0</v>
      </c>
      <c r="CB96" s="63">
        <f>IF(ลับ!CB$3=0,0,IF(เวลาเรียน!CJ44="ป",ลับ!CB$3,0))</f>
        <v>0</v>
      </c>
      <c r="CC96" s="63">
        <f>IF(ลับ!CC$3=0,0,IF(เวลาเรียน!CK44="ป",ลับ!CC$3,0))</f>
        <v>0</v>
      </c>
      <c r="CD96" s="63">
        <f>IF(ลับ!CD$3=0,0,IF(เวลาเรียน!CL44="ป",ลับ!CD$3,0))</f>
        <v>0</v>
      </c>
      <c r="CE96" s="63">
        <f>IF(ลับ!CE$3=0,0,IF(เวลาเรียน!CM44="ป",ลับ!CE$3,0))</f>
        <v>0</v>
      </c>
      <c r="CF96" s="63">
        <f>IF(ลับ!CF$3=0,0,IF(เวลาเรียน!CN44="ป",ลับ!CF$3,0))</f>
        <v>0</v>
      </c>
      <c r="CG96" s="63">
        <f>IF(ลับ!CG$3=0,0,IF(เวลาเรียน!CO44="ป",ลับ!CG$3,0))</f>
        <v>0</v>
      </c>
      <c r="CH96" s="63">
        <f>IF(ลับ!CH$3=0,0,IF(เวลาเรียน!CP44="ป",ลับ!CH$3,0))</f>
        <v>0</v>
      </c>
      <c r="CI96" s="63">
        <f>IF(ลับ!CI$3=0,0,IF(เวลาเรียน!CQ44="ป",ลับ!CI$3,0))</f>
        <v>0</v>
      </c>
      <c r="CJ96" s="63">
        <f>IF(ลับ!CJ$3=0,0,IF(เวลาเรียน!CR44="ป",ลับ!CJ$3,0))</f>
        <v>0</v>
      </c>
      <c r="CK96" s="63">
        <f>IF(ลับ!CK$3=0,0,IF(เวลาเรียน!CS44="ป",ลับ!CK$3,0))</f>
        <v>0</v>
      </c>
      <c r="CL96" s="63">
        <f>IF(ลับ!CL$3=0,0,IF(เวลาเรียน!CT44="ป",ลับ!CL$3,0))</f>
        <v>0</v>
      </c>
      <c r="CM96" s="63">
        <f>IF(ลับ!CM$3=0,0,IF(เวลาเรียน!CU44="ป",ลับ!CM$3,0))</f>
        <v>0</v>
      </c>
      <c r="CN96" s="63">
        <f>IF(ลับ!CN$3=0,0,IF(เวลาเรียน!CV44="ป",ลับ!CN$3,0))</f>
        <v>0</v>
      </c>
      <c r="CO96" s="63">
        <f>IF(ลับ!CO$3=0,0,IF(เวลาเรียน!CW44="ป",ลับ!CO$3,0))</f>
        <v>0</v>
      </c>
      <c r="CP96" s="63">
        <f>IF(ลับ!CP$3=0,0,IF(เวลาเรียน!CX44="ป",ลับ!CP$3,0))</f>
        <v>0</v>
      </c>
      <c r="CQ96" s="63">
        <f>IF(ลับ!CQ$3=0,0,IF(เวลาเรียน!CY44="ป",ลับ!CQ$3,0))</f>
        <v>0</v>
      </c>
      <c r="CR96" s="63">
        <f>IF(ลับ!CR$3=0,0,IF(เวลาเรียน!CZ44="ป",ลับ!CR$3,0))</f>
        <v>0</v>
      </c>
      <c r="CS96" s="63">
        <f>IF(ลับ!CS$3=0,0,IF(เวลาเรียน!DA44="ป",ลับ!CS$3,0))</f>
        <v>0</v>
      </c>
      <c r="CT96" s="63">
        <f>IF(ลับ!CT$3=0,0,IF(เวลาเรียน!DB44="ป",ลับ!CT$3,0))</f>
        <v>0</v>
      </c>
      <c r="CU96" s="63">
        <f>IF(ลับ!CU$3=0,0,IF(เวลาเรียน!DC44="ป",ลับ!CU$3,0))</f>
        <v>0</v>
      </c>
      <c r="CV96" s="63">
        <f>IF(ลับ!CV$3=0,0,IF(เวลาเรียน!DD44="ป",ลับ!CV$3,0))</f>
        <v>0</v>
      </c>
      <c r="CW96" s="63">
        <f>IF(ลับ!CW$3=0,0,IF(เวลาเรียน!DE44="ป",ลับ!CW$3,0))</f>
        <v>0</v>
      </c>
      <c r="CX96" s="84">
        <f t="shared" si="23"/>
        <v>0</v>
      </c>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row>
    <row r="97" spans="1:214" ht="21">
      <c r="A97" s="28">
        <v>40</v>
      </c>
      <c r="B97" s="63">
        <f>IF(ลับ!B$3=0,0,IF(เวลาเรียน!G45="ป",ลับ!B$3,0))</f>
        <v>0</v>
      </c>
      <c r="C97" s="63">
        <f>IF(ลับ!C$3=0,0,IF(เวลาเรียน!H45="ป",ลับ!C$3,0))</f>
        <v>0</v>
      </c>
      <c r="D97" s="63">
        <f>IF(ลับ!D$3=0,0,IF(เวลาเรียน!I45="ป",ลับ!D$3,0))</f>
        <v>0</v>
      </c>
      <c r="E97" s="63">
        <f>IF(ลับ!E$3=0,0,IF(เวลาเรียน!J45="ป",ลับ!E$3,0))</f>
        <v>0</v>
      </c>
      <c r="F97" s="63">
        <f>IF(ลับ!F$3=0,0,IF(เวลาเรียน!K45="ป",ลับ!F$3,0))</f>
        <v>0</v>
      </c>
      <c r="G97" s="63">
        <f>IF(ลับ!G$3=0,0,IF(เวลาเรียน!L45="ป",ลับ!G$3,0))</f>
        <v>0</v>
      </c>
      <c r="H97" s="63">
        <f>IF(ลับ!H$3=0,0,IF(เวลาเรียน!M45="ป",ลับ!H$3,0))</f>
        <v>0</v>
      </c>
      <c r="I97" s="63">
        <f>IF(ลับ!I$3=0,0,IF(เวลาเรียน!N45="ป",ลับ!I$3,0))</f>
        <v>0</v>
      </c>
      <c r="J97" s="63">
        <f>IF(ลับ!J$3=0,0,IF(เวลาเรียน!O45="ป",ลับ!J$3,0))</f>
        <v>0</v>
      </c>
      <c r="K97" s="63">
        <f>IF(ลับ!K$3=0,0,IF(เวลาเรียน!P45="ป",ลับ!K$3,0))</f>
        <v>0</v>
      </c>
      <c r="L97" s="63">
        <f>IF(ลับ!L$3=0,0,IF(เวลาเรียน!Q45="ป",ลับ!L$3,0))</f>
        <v>0</v>
      </c>
      <c r="M97" s="63">
        <f>IF(ลับ!M$3=0,0,IF(เวลาเรียน!R45="ป",ลับ!M$3,0))</f>
        <v>0</v>
      </c>
      <c r="N97" s="63">
        <f>IF(ลับ!N$3=0,0,IF(เวลาเรียน!S45="ป",ลับ!N$3,0))</f>
        <v>0</v>
      </c>
      <c r="O97" s="63">
        <f>IF(ลับ!O$3=0,0,IF(เวลาเรียน!T45="ป",ลับ!O$3,0))</f>
        <v>0</v>
      </c>
      <c r="P97" s="63">
        <f>IF(ลับ!P$3=0,0,IF(เวลาเรียน!U45="ป",ลับ!P$3,0))</f>
        <v>0</v>
      </c>
      <c r="Q97" s="63">
        <f>IF(ลับ!Q$3=0,0,IF(เวลาเรียน!V45="ป",ลับ!Q$3,0))</f>
        <v>0</v>
      </c>
      <c r="R97" s="63">
        <f>IF(ลับ!R$3=0,0,IF(เวลาเรียน!W45="ป",ลับ!R$3,0))</f>
        <v>0</v>
      </c>
      <c r="S97" s="63">
        <f>IF(ลับ!S$3=0,0,IF(เวลาเรียน!X45="ป",ลับ!S$3,0))</f>
        <v>0</v>
      </c>
      <c r="T97" s="63">
        <f>IF(ลับ!T$3=0,0,IF(เวลาเรียน!Y45="ป",ลับ!T$3,0))</f>
        <v>0</v>
      </c>
      <c r="U97" s="63">
        <f>IF(ลับ!U$3=0,0,IF(เวลาเรียน!Z45="ป",ลับ!U$3,0))</f>
        <v>0</v>
      </c>
      <c r="V97" s="63">
        <f>IF(ลับ!V$3=0,0,IF(เวลาเรียน!AA45="ป",ลับ!V$3,0))</f>
        <v>0</v>
      </c>
      <c r="W97" s="63">
        <f>IF(ลับ!W$3=0,0,IF(เวลาเรียน!AB45="ป",ลับ!W$3,0))</f>
        <v>0</v>
      </c>
      <c r="X97" s="63">
        <f>IF(ลับ!X$3=0,0,IF(เวลาเรียน!AC45="ป",ลับ!X$3,0))</f>
        <v>0</v>
      </c>
      <c r="Y97" s="63">
        <f>IF(ลับ!Y$3=0,0,IF(เวลาเรียน!AD45="ป",ลับ!Y$3,0))</f>
        <v>0</v>
      </c>
      <c r="Z97" s="724">
        <f>IF(ลับ!Z$3=0,0,IF(เวลาเรียน!AE45="ป",ลับ!Z$3,0))</f>
        <v>0</v>
      </c>
      <c r="AA97" s="63">
        <f>IF(ลับ!B$3=0,0,IF(เวลาเรียน!AH45="ป",ลับ!B$3,0))</f>
        <v>0</v>
      </c>
      <c r="AB97" s="63">
        <f>IF(ลับ!C$3=0,0,IF(เวลาเรียน!AI45="ป",ลับ!C$3,0))</f>
        <v>0</v>
      </c>
      <c r="AC97" s="63">
        <f>IF(ลับ!D$3=0,0,IF(เวลาเรียน!AJ45="ป",ลับ!D$3,0))</f>
        <v>0</v>
      </c>
      <c r="AD97" s="63">
        <f>IF(ลับ!E$3=0,0,IF(เวลาเรียน!AK45="ป",ลับ!E$3,0))</f>
        <v>0</v>
      </c>
      <c r="AE97" s="63">
        <f>IF(ลับ!F$3=0,0,IF(เวลาเรียน!AL45="ป",ลับ!F$3,0))</f>
        <v>0</v>
      </c>
      <c r="AF97" s="63">
        <f>IF(ลับ!G$3=0,0,IF(เวลาเรียน!AM45="ป",ลับ!G$3,0))</f>
        <v>0</v>
      </c>
      <c r="AG97" s="63">
        <f>IF(ลับ!H$3=0,0,IF(เวลาเรียน!AN45="ป",ลับ!H$3,0))</f>
        <v>0</v>
      </c>
      <c r="AH97" s="63">
        <f>IF(ลับ!I$3=0,0,IF(เวลาเรียน!AO45="ป",ลับ!I$3,0))</f>
        <v>0</v>
      </c>
      <c r="AI97" s="63">
        <f>IF(ลับ!J$3=0,0,IF(เวลาเรียน!AP45="ป",ลับ!J$3,0))</f>
        <v>0</v>
      </c>
      <c r="AJ97" s="63">
        <f>IF(ลับ!K$3=0,0,IF(เวลาเรียน!AQ45="ป",ลับ!K$3,0))</f>
        <v>0</v>
      </c>
      <c r="AK97" s="63">
        <f>IF(ลับ!L$3=0,0,IF(เวลาเรียน!AR45="ป",ลับ!L$3,0))</f>
        <v>0</v>
      </c>
      <c r="AL97" s="63">
        <f>IF(ลับ!M$3=0,0,IF(เวลาเรียน!AS45="ป",ลับ!M$3,0))</f>
        <v>0</v>
      </c>
      <c r="AM97" s="63">
        <f>IF(ลับ!N$3=0,0,IF(เวลาเรียน!AT45="ป",ลับ!N$3,0))</f>
        <v>0</v>
      </c>
      <c r="AN97" s="63">
        <f>IF(ลับ!O$3=0,0,IF(เวลาเรียน!AU45="ป",ลับ!O$3,0))</f>
        <v>0</v>
      </c>
      <c r="AO97" s="63">
        <f>IF(ลับ!P$3=0,0,IF(เวลาเรียน!AV45="ป",ลับ!P$3,0))</f>
        <v>0</v>
      </c>
      <c r="AP97" s="63">
        <f>IF(ลับ!Q$3=0,0,IF(เวลาเรียน!AW45="ป",ลับ!Q$3,0))</f>
        <v>0</v>
      </c>
      <c r="AQ97" s="63">
        <f>IF(ลับ!R$3=0,0,IF(เวลาเรียน!AX45="ป",ลับ!R$3,0))</f>
        <v>0</v>
      </c>
      <c r="AR97" s="63">
        <f>IF(ลับ!S$3=0,0,IF(เวลาเรียน!AY45="ป",ลับ!S$3,0))</f>
        <v>0</v>
      </c>
      <c r="AS97" s="63">
        <f>IF(ลับ!T$3=0,0,IF(เวลาเรียน!AZ45="ป",ลับ!T$3,0))</f>
        <v>0</v>
      </c>
      <c r="AT97" s="63">
        <f>IF(ลับ!U$3=0,0,IF(เวลาเรียน!BA45="ป",ลับ!U$3,0))</f>
        <v>0</v>
      </c>
      <c r="AU97" s="63">
        <f>IF(ลับ!V$3=0,0,IF(เวลาเรียน!BB45="ป",ลับ!V$3,0))</f>
        <v>0</v>
      </c>
      <c r="AV97" s="63">
        <f>IF(ลับ!W$3=0,0,IF(เวลาเรียน!BC45="ป",ลับ!W$3,0))</f>
        <v>0</v>
      </c>
      <c r="AW97" s="63">
        <f>IF(ลับ!X$3=0,0,IF(เวลาเรียน!BD45="ป",ลับ!X$3,0))</f>
        <v>0</v>
      </c>
      <c r="AX97" s="63">
        <f>IF(ลับ!Y$3=0,0,IF(เวลาเรียน!BE45="ป",ลับ!Y$3,0))</f>
        <v>0</v>
      </c>
      <c r="AY97" s="63">
        <f>IF(ลับ!Z$3=0,0,IF(เวลาเรียน!BF45="ป",ลับ!Z$3,0))</f>
        <v>0</v>
      </c>
      <c r="AZ97" s="63">
        <f>IF(ลับ!AA$3=0,0,IF(เวลาเรียน!BG45="ป",ลับ!AA$3,0))</f>
        <v>0</v>
      </c>
      <c r="BA97" s="63">
        <f>IF(ลับ!AB$3=0,0,IF(เวลาเรียน!BH45="ป",ลับ!AB$3,0))</f>
        <v>0</v>
      </c>
      <c r="BB97" s="63">
        <f>IF(ลับ!AC$3=0,0,IF(เวลาเรียน!BI45="ป",ลับ!AC$3,0))</f>
        <v>0</v>
      </c>
      <c r="BC97" s="63">
        <f>IF(ลับ!AD$3=0,0,IF(เวลาเรียน!BJ45="ป",ลับ!AD$3,0))</f>
        <v>0</v>
      </c>
      <c r="BD97" s="63">
        <f>IF(ลับ!AE$3=0,0,IF(เวลาเรียน!BK45="ป",ลับ!AE$3,0))</f>
        <v>0</v>
      </c>
      <c r="BE97" s="63">
        <f>IF(ลับ!AF$3=0,0,IF(เวลาเรียน!BL45="ป",ลับ!AF$3,0))</f>
        <v>0</v>
      </c>
      <c r="BF97" s="63">
        <f>IF(ลับ!AG$3=0,0,IF(เวลาเรียน!BM45="ป",ลับ!AG$3,0))</f>
        <v>0</v>
      </c>
      <c r="BG97" s="63">
        <f>IF(ลับ!AH$3=0,0,IF(เวลาเรียน!BN45="ป",ลับ!AH$3,0))</f>
        <v>0</v>
      </c>
      <c r="BH97" s="63">
        <f>IF(ลับ!AI$3=0,0,IF(เวลาเรียน!BO45="ป",ลับ!AI$3,0))</f>
        <v>0</v>
      </c>
      <c r="BI97" s="63">
        <f>IF(ลับ!AJ$3=0,0,IF(เวลาเรียน!BP45="ป",ลับ!AJ$3,0))</f>
        <v>0</v>
      </c>
      <c r="BJ97" s="63">
        <f>IF(ลับ!AK$3=0,0,IF(เวลาเรียน!BQ45="ป",ลับ!AK$3,0))</f>
        <v>0</v>
      </c>
      <c r="BK97" s="63">
        <f>IF(ลับ!AL$3=0,0,IF(เวลาเรียน!BR45="ป",ลับ!AL$3,0))</f>
        <v>0</v>
      </c>
      <c r="BL97" s="63">
        <f>IF(ลับ!AM$3=0,0,IF(เวลาเรียน!BS45="ป",ลับ!AM$3,0))</f>
        <v>0</v>
      </c>
      <c r="BM97" s="63">
        <f>IF(ลับ!AN$3=0,0,IF(เวลาเรียน!BT45="ป",ลับ!AN$3,0))</f>
        <v>0</v>
      </c>
      <c r="BN97" s="63">
        <f>IF(ลับ!AO$3=0,0,IF(เวลาเรียน!BU45="ป",ลับ!AO$3,0))</f>
        <v>0</v>
      </c>
      <c r="BO97" s="63">
        <f>IF(ลับ!AP$3=0,0,IF(เวลาเรียน!BV45="ป",ลับ!AP$3,0))</f>
        <v>0</v>
      </c>
      <c r="BP97" s="63">
        <f>IF(ลับ!AQ$3=0,0,IF(เวลาเรียน!BW45="ป",ลับ!AQ$3,0))</f>
        <v>0</v>
      </c>
      <c r="BQ97" s="63">
        <f>IF(ลับ!AR$3=0,0,IF(เวลาเรียน!BX45="ป",ลับ!AR$3,0))</f>
        <v>0</v>
      </c>
      <c r="BR97" s="63">
        <f>IF(ลับ!AS$3=0,0,IF(เวลาเรียน!BY45="ป",ลับ!AS$3,0))</f>
        <v>0</v>
      </c>
      <c r="BS97" s="724">
        <f>IF(ลับ!AT$3=0,0,IF(เวลาเรียน!BZ45="ป",ลับ!AT$3,0))</f>
        <v>0</v>
      </c>
      <c r="BT97" s="63">
        <f>IF(ลับ!BT$3=0,0,IF(เวลาเรียน!CB45="ป",ลับ!BT$3,0))</f>
        <v>0</v>
      </c>
      <c r="BU97" s="63">
        <f>IF(ลับ!BU$3=0,0,IF(เวลาเรียน!CC45="ป",ลับ!BU$3,0))</f>
        <v>0</v>
      </c>
      <c r="BV97" s="63">
        <f>IF(ลับ!BV$3=0,0,IF(เวลาเรียน!CD45="ป",ลับ!BV$3,0))</f>
        <v>0</v>
      </c>
      <c r="BW97" s="63">
        <f>IF(ลับ!BW$3=0,0,IF(เวลาเรียน!CE45="ป",ลับ!BW$3,0))</f>
        <v>0</v>
      </c>
      <c r="BX97" s="63">
        <f>IF(ลับ!BX$3=0,0,IF(เวลาเรียน!CF45="ป",ลับ!BX$3,0))</f>
        <v>0</v>
      </c>
      <c r="BY97" s="63">
        <f>IF(ลับ!BY$3=0,0,IF(เวลาเรียน!CG45="ป",ลับ!BY$3,0))</f>
        <v>0</v>
      </c>
      <c r="BZ97" s="63">
        <f>IF(ลับ!BZ$3=0,0,IF(เวลาเรียน!CH45="ป",ลับ!BZ$3,0))</f>
        <v>0</v>
      </c>
      <c r="CA97" s="63">
        <f>IF(ลับ!CA$3=0,0,IF(เวลาเรียน!CI45="ป",ลับ!CA$3,0))</f>
        <v>0</v>
      </c>
      <c r="CB97" s="63">
        <f>IF(ลับ!CB$3=0,0,IF(เวลาเรียน!CJ45="ป",ลับ!CB$3,0))</f>
        <v>0</v>
      </c>
      <c r="CC97" s="63">
        <f>IF(ลับ!CC$3=0,0,IF(เวลาเรียน!CK45="ป",ลับ!CC$3,0))</f>
        <v>0</v>
      </c>
      <c r="CD97" s="63">
        <f>IF(ลับ!CD$3=0,0,IF(เวลาเรียน!CL45="ป",ลับ!CD$3,0))</f>
        <v>0</v>
      </c>
      <c r="CE97" s="63">
        <f>IF(ลับ!CE$3=0,0,IF(เวลาเรียน!CM45="ป",ลับ!CE$3,0))</f>
        <v>0</v>
      </c>
      <c r="CF97" s="63">
        <f>IF(ลับ!CF$3=0,0,IF(เวลาเรียน!CN45="ป",ลับ!CF$3,0))</f>
        <v>0</v>
      </c>
      <c r="CG97" s="63">
        <f>IF(ลับ!CG$3=0,0,IF(เวลาเรียน!CO45="ป",ลับ!CG$3,0))</f>
        <v>0</v>
      </c>
      <c r="CH97" s="63">
        <f>IF(ลับ!CH$3=0,0,IF(เวลาเรียน!CP45="ป",ลับ!CH$3,0))</f>
        <v>0</v>
      </c>
      <c r="CI97" s="63">
        <f>IF(ลับ!CI$3=0,0,IF(เวลาเรียน!CQ45="ป",ลับ!CI$3,0))</f>
        <v>0</v>
      </c>
      <c r="CJ97" s="63">
        <f>IF(ลับ!CJ$3=0,0,IF(เวลาเรียน!CR45="ป",ลับ!CJ$3,0))</f>
        <v>0</v>
      </c>
      <c r="CK97" s="63">
        <f>IF(ลับ!CK$3=0,0,IF(เวลาเรียน!CS45="ป",ลับ!CK$3,0))</f>
        <v>0</v>
      </c>
      <c r="CL97" s="63">
        <f>IF(ลับ!CL$3=0,0,IF(เวลาเรียน!CT45="ป",ลับ!CL$3,0))</f>
        <v>0</v>
      </c>
      <c r="CM97" s="63">
        <f>IF(ลับ!CM$3=0,0,IF(เวลาเรียน!CU45="ป",ลับ!CM$3,0))</f>
        <v>0</v>
      </c>
      <c r="CN97" s="63">
        <f>IF(ลับ!CN$3=0,0,IF(เวลาเรียน!CV45="ป",ลับ!CN$3,0))</f>
        <v>0</v>
      </c>
      <c r="CO97" s="63">
        <f>IF(ลับ!CO$3=0,0,IF(เวลาเรียน!CW45="ป",ลับ!CO$3,0))</f>
        <v>0</v>
      </c>
      <c r="CP97" s="63">
        <f>IF(ลับ!CP$3=0,0,IF(เวลาเรียน!CX45="ป",ลับ!CP$3,0))</f>
        <v>0</v>
      </c>
      <c r="CQ97" s="63">
        <f>IF(ลับ!CQ$3=0,0,IF(เวลาเรียน!CY45="ป",ลับ!CQ$3,0))</f>
        <v>0</v>
      </c>
      <c r="CR97" s="63">
        <f>IF(ลับ!CR$3=0,0,IF(เวลาเรียน!CZ45="ป",ลับ!CR$3,0))</f>
        <v>0</v>
      </c>
      <c r="CS97" s="63">
        <f>IF(ลับ!CS$3=0,0,IF(เวลาเรียน!DA45="ป",ลับ!CS$3,0))</f>
        <v>0</v>
      </c>
      <c r="CT97" s="63">
        <f>IF(ลับ!CT$3=0,0,IF(เวลาเรียน!DB45="ป",ลับ!CT$3,0))</f>
        <v>0</v>
      </c>
      <c r="CU97" s="63">
        <f>IF(ลับ!CU$3=0,0,IF(เวลาเรียน!DC45="ป",ลับ!CU$3,0))</f>
        <v>0</v>
      </c>
      <c r="CV97" s="63">
        <f>IF(ลับ!CV$3=0,0,IF(เวลาเรียน!DD45="ป",ลับ!CV$3,0))</f>
        <v>0</v>
      </c>
      <c r="CW97" s="63">
        <f>IF(ลับ!CW$3=0,0,IF(เวลาเรียน!DE45="ป",ลับ!CW$3,0))</f>
        <v>0</v>
      </c>
      <c r="CX97" s="84">
        <f t="shared" si="23"/>
        <v>0</v>
      </c>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row>
    <row r="98" spans="1:214" ht="21">
      <c r="A98" s="28">
        <v>41</v>
      </c>
      <c r="B98" s="63">
        <f>IF(ลับ!B$3=0,0,IF(เวลาเรียน!G46="ป",ลับ!B$3,0))</f>
        <v>0</v>
      </c>
      <c r="C98" s="63">
        <f>IF(ลับ!C$3=0,0,IF(เวลาเรียน!H46="ป",ลับ!C$3,0))</f>
        <v>0</v>
      </c>
      <c r="D98" s="63">
        <f>IF(ลับ!D$3=0,0,IF(เวลาเรียน!I46="ป",ลับ!D$3,0))</f>
        <v>0</v>
      </c>
      <c r="E98" s="63">
        <f>IF(ลับ!E$3=0,0,IF(เวลาเรียน!J46="ป",ลับ!E$3,0))</f>
        <v>0</v>
      </c>
      <c r="F98" s="63">
        <f>IF(ลับ!F$3=0,0,IF(เวลาเรียน!K46="ป",ลับ!F$3,0))</f>
        <v>0</v>
      </c>
      <c r="G98" s="63">
        <f>IF(ลับ!G$3=0,0,IF(เวลาเรียน!L46="ป",ลับ!G$3,0))</f>
        <v>0</v>
      </c>
      <c r="H98" s="63">
        <f>IF(ลับ!H$3=0,0,IF(เวลาเรียน!M46="ป",ลับ!H$3,0))</f>
        <v>0</v>
      </c>
      <c r="I98" s="63">
        <f>IF(ลับ!I$3=0,0,IF(เวลาเรียน!N46="ป",ลับ!I$3,0))</f>
        <v>0</v>
      </c>
      <c r="J98" s="63">
        <f>IF(ลับ!J$3=0,0,IF(เวลาเรียน!O46="ป",ลับ!J$3,0))</f>
        <v>0</v>
      </c>
      <c r="K98" s="63">
        <f>IF(ลับ!K$3=0,0,IF(เวลาเรียน!P46="ป",ลับ!K$3,0))</f>
        <v>0</v>
      </c>
      <c r="L98" s="63">
        <f>IF(ลับ!L$3=0,0,IF(เวลาเรียน!Q46="ป",ลับ!L$3,0))</f>
        <v>0</v>
      </c>
      <c r="M98" s="63">
        <f>IF(ลับ!M$3=0,0,IF(เวลาเรียน!R46="ป",ลับ!M$3,0))</f>
        <v>0</v>
      </c>
      <c r="N98" s="63">
        <f>IF(ลับ!N$3=0,0,IF(เวลาเรียน!S46="ป",ลับ!N$3,0))</f>
        <v>0</v>
      </c>
      <c r="O98" s="63">
        <f>IF(ลับ!O$3=0,0,IF(เวลาเรียน!T46="ป",ลับ!O$3,0))</f>
        <v>0</v>
      </c>
      <c r="P98" s="63">
        <f>IF(ลับ!P$3=0,0,IF(เวลาเรียน!U46="ป",ลับ!P$3,0))</f>
        <v>0</v>
      </c>
      <c r="Q98" s="63">
        <f>IF(ลับ!Q$3=0,0,IF(เวลาเรียน!V46="ป",ลับ!Q$3,0))</f>
        <v>0</v>
      </c>
      <c r="R98" s="63">
        <f>IF(ลับ!R$3=0,0,IF(เวลาเรียน!W46="ป",ลับ!R$3,0))</f>
        <v>0</v>
      </c>
      <c r="S98" s="63">
        <f>IF(ลับ!S$3=0,0,IF(เวลาเรียน!X46="ป",ลับ!S$3,0))</f>
        <v>0</v>
      </c>
      <c r="T98" s="63">
        <f>IF(ลับ!T$3=0,0,IF(เวลาเรียน!Y46="ป",ลับ!T$3,0))</f>
        <v>0</v>
      </c>
      <c r="U98" s="63">
        <f>IF(ลับ!U$3=0,0,IF(เวลาเรียน!Z46="ป",ลับ!U$3,0))</f>
        <v>0</v>
      </c>
      <c r="V98" s="63">
        <f>IF(ลับ!V$3=0,0,IF(เวลาเรียน!AA46="ป",ลับ!V$3,0))</f>
        <v>0</v>
      </c>
      <c r="W98" s="63">
        <f>IF(ลับ!W$3=0,0,IF(เวลาเรียน!AB46="ป",ลับ!W$3,0))</f>
        <v>0</v>
      </c>
      <c r="X98" s="63">
        <f>IF(ลับ!X$3=0,0,IF(เวลาเรียน!AC46="ป",ลับ!X$3,0))</f>
        <v>0</v>
      </c>
      <c r="Y98" s="63">
        <f>IF(ลับ!Y$3=0,0,IF(เวลาเรียน!AD46="ป",ลับ!Y$3,0))</f>
        <v>0</v>
      </c>
      <c r="Z98" s="724">
        <f>IF(ลับ!Z$3=0,0,IF(เวลาเรียน!AE46="ป",ลับ!Z$3,0))</f>
        <v>0</v>
      </c>
      <c r="AA98" s="63">
        <f>IF(ลับ!B$3=0,0,IF(เวลาเรียน!AH46="ป",ลับ!B$3,0))</f>
        <v>0</v>
      </c>
      <c r="AB98" s="63">
        <f>IF(ลับ!C$3=0,0,IF(เวลาเรียน!AI46="ป",ลับ!C$3,0))</f>
        <v>0</v>
      </c>
      <c r="AC98" s="63">
        <f>IF(ลับ!D$3=0,0,IF(เวลาเรียน!AJ46="ป",ลับ!D$3,0))</f>
        <v>0</v>
      </c>
      <c r="AD98" s="63">
        <f>IF(ลับ!E$3=0,0,IF(เวลาเรียน!AK46="ป",ลับ!E$3,0))</f>
        <v>0</v>
      </c>
      <c r="AE98" s="63">
        <f>IF(ลับ!F$3=0,0,IF(เวลาเรียน!AL46="ป",ลับ!F$3,0))</f>
        <v>0</v>
      </c>
      <c r="AF98" s="63">
        <f>IF(ลับ!G$3=0,0,IF(เวลาเรียน!AM46="ป",ลับ!G$3,0))</f>
        <v>0</v>
      </c>
      <c r="AG98" s="63">
        <f>IF(ลับ!H$3=0,0,IF(เวลาเรียน!AN46="ป",ลับ!H$3,0))</f>
        <v>0</v>
      </c>
      <c r="AH98" s="63">
        <f>IF(ลับ!I$3=0,0,IF(เวลาเรียน!AO46="ป",ลับ!I$3,0))</f>
        <v>0</v>
      </c>
      <c r="AI98" s="63">
        <f>IF(ลับ!J$3=0,0,IF(เวลาเรียน!AP46="ป",ลับ!J$3,0))</f>
        <v>0</v>
      </c>
      <c r="AJ98" s="63">
        <f>IF(ลับ!K$3=0,0,IF(เวลาเรียน!AQ46="ป",ลับ!K$3,0))</f>
        <v>0</v>
      </c>
      <c r="AK98" s="63">
        <f>IF(ลับ!L$3=0,0,IF(เวลาเรียน!AR46="ป",ลับ!L$3,0))</f>
        <v>0</v>
      </c>
      <c r="AL98" s="63">
        <f>IF(ลับ!M$3=0,0,IF(เวลาเรียน!AS46="ป",ลับ!M$3,0))</f>
        <v>0</v>
      </c>
      <c r="AM98" s="63">
        <f>IF(ลับ!N$3=0,0,IF(เวลาเรียน!AT46="ป",ลับ!N$3,0))</f>
        <v>0</v>
      </c>
      <c r="AN98" s="63">
        <f>IF(ลับ!O$3=0,0,IF(เวลาเรียน!AU46="ป",ลับ!O$3,0))</f>
        <v>0</v>
      </c>
      <c r="AO98" s="63">
        <f>IF(ลับ!P$3=0,0,IF(เวลาเรียน!AV46="ป",ลับ!P$3,0))</f>
        <v>0</v>
      </c>
      <c r="AP98" s="63">
        <f>IF(ลับ!Q$3=0,0,IF(เวลาเรียน!AW46="ป",ลับ!Q$3,0))</f>
        <v>0</v>
      </c>
      <c r="AQ98" s="63">
        <f>IF(ลับ!R$3=0,0,IF(เวลาเรียน!AX46="ป",ลับ!R$3,0))</f>
        <v>0</v>
      </c>
      <c r="AR98" s="63">
        <f>IF(ลับ!S$3=0,0,IF(เวลาเรียน!AY46="ป",ลับ!S$3,0))</f>
        <v>0</v>
      </c>
      <c r="AS98" s="63">
        <f>IF(ลับ!T$3=0,0,IF(เวลาเรียน!AZ46="ป",ลับ!T$3,0))</f>
        <v>0</v>
      </c>
      <c r="AT98" s="63">
        <f>IF(ลับ!U$3=0,0,IF(เวลาเรียน!BA46="ป",ลับ!U$3,0))</f>
        <v>0</v>
      </c>
      <c r="AU98" s="63">
        <f>IF(ลับ!V$3=0,0,IF(เวลาเรียน!BB46="ป",ลับ!V$3,0))</f>
        <v>0</v>
      </c>
      <c r="AV98" s="63">
        <f>IF(ลับ!W$3=0,0,IF(เวลาเรียน!BC46="ป",ลับ!W$3,0))</f>
        <v>0</v>
      </c>
      <c r="AW98" s="63">
        <f>IF(ลับ!X$3=0,0,IF(เวลาเรียน!BD46="ป",ลับ!X$3,0))</f>
        <v>0</v>
      </c>
      <c r="AX98" s="63">
        <f>IF(ลับ!Y$3=0,0,IF(เวลาเรียน!BE46="ป",ลับ!Y$3,0))</f>
        <v>0</v>
      </c>
      <c r="AY98" s="63">
        <f>IF(ลับ!Z$3=0,0,IF(เวลาเรียน!BF46="ป",ลับ!Z$3,0))</f>
        <v>0</v>
      </c>
      <c r="AZ98" s="63">
        <f>IF(ลับ!AA$3=0,0,IF(เวลาเรียน!BG46="ป",ลับ!AA$3,0))</f>
        <v>0</v>
      </c>
      <c r="BA98" s="63">
        <f>IF(ลับ!AB$3=0,0,IF(เวลาเรียน!BH46="ป",ลับ!AB$3,0))</f>
        <v>0</v>
      </c>
      <c r="BB98" s="63">
        <f>IF(ลับ!AC$3=0,0,IF(เวลาเรียน!BI46="ป",ลับ!AC$3,0))</f>
        <v>0</v>
      </c>
      <c r="BC98" s="63">
        <f>IF(ลับ!AD$3=0,0,IF(เวลาเรียน!BJ46="ป",ลับ!AD$3,0))</f>
        <v>0</v>
      </c>
      <c r="BD98" s="63">
        <f>IF(ลับ!AE$3=0,0,IF(เวลาเรียน!BK46="ป",ลับ!AE$3,0))</f>
        <v>0</v>
      </c>
      <c r="BE98" s="63">
        <f>IF(ลับ!AF$3=0,0,IF(เวลาเรียน!BL46="ป",ลับ!AF$3,0))</f>
        <v>0</v>
      </c>
      <c r="BF98" s="63">
        <f>IF(ลับ!AG$3=0,0,IF(เวลาเรียน!BM46="ป",ลับ!AG$3,0))</f>
        <v>0</v>
      </c>
      <c r="BG98" s="63">
        <f>IF(ลับ!AH$3=0,0,IF(เวลาเรียน!BN46="ป",ลับ!AH$3,0))</f>
        <v>0</v>
      </c>
      <c r="BH98" s="63">
        <f>IF(ลับ!AI$3=0,0,IF(เวลาเรียน!BO46="ป",ลับ!AI$3,0))</f>
        <v>0</v>
      </c>
      <c r="BI98" s="63">
        <f>IF(ลับ!AJ$3=0,0,IF(เวลาเรียน!BP46="ป",ลับ!AJ$3,0))</f>
        <v>0</v>
      </c>
      <c r="BJ98" s="63">
        <f>IF(ลับ!AK$3=0,0,IF(เวลาเรียน!BQ46="ป",ลับ!AK$3,0))</f>
        <v>0</v>
      </c>
      <c r="BK98" s="63">
        <f>IF(ลับ!AL$3=0,0,IF(เวลาเรียน!BR46="ป",ลับ!AL$3,0))</f>
        <v>0</v>
      </c>
      <c r="BL98" s="63">
        <f>IF(ลับ!AM$3=0,0,IF(เวลาเรียน!BS46="ป",ลับ!AM$3,0))</f>
        <v>0</v>
      </c>
      <c r="BM98" s="63">
        <f>IF(ลับ!AN$3=0,0,IF(เวลาเรียน!BT46="ป",ลับ!AN$3,0))</f>
        <v>0</v>
      </c>
      <c r="BN98" s="63">
        <f>IF(ลับ!AO$3=0,0,IF(เวลาเรียน!BU46="ป",ลับ!AO$3,0))</f>
        <v>0</v>
      </c>
      <c r="BO98" s="63">
        <f>IF(ลับ!AP$3=0,0,IF(เวลาเรียน!BV46="ป",ลับ!AP$3,0))</f>
        <v>0</v>
      </c>
      <c r="BP98" s="63">
        <f>IF(ลับ!AQ$3=0,0,IF(เวลาเรียน!BW46="ป",ลับ!AQ$3,0))</f>
        <v>0</v>
      </c>
      <c r="BQ98" s="63">
        <f>IF(ลับ!AR$3=0,0,IF(เวลาเรียน!BX46="ป",ลับ!AR$3,0))</f>
        <v>0</v>
      </c>
      <c r="BR98" s="63">
        <f>IF(ลับ!AS$3=0,0,IF(เวลาเรียน!BY46="ป",ลับ!AS$3,0))</f>
        <v>0</v>
      </c>
      <c r="BS98" s="724">
        <f>IF(ลับ!AT$3=0,0,IF(เวลาเรียน!BZ46="ป",ลับ!AT$3,0))</f>
        <v>0</v>
      </c>
      <c r="BT98" s="63">
        <f>IF(ลับ!BT$3=0,0,IF(เวลาเรียน!CB46="ป",ลับ!BT$3,0))</f>
        <v>0</v>
      </c>
      <c r="BU98" s="63">
        <f>IF(ลับ!BU$3=0,0,IF(เวลาเรียน!CC46="ป",ลับ!BU$3,0))</f>
        <v>0</v>
      </c>
      <c r="BV98" s="63">
        <f>IF(ลับ!BV$3=0,0,IF(เวลาเรียน!CD46="ป",ลับ!BV$3,0))</f>
        <v>0</v>
      </c>
      <c r="BW98" s="63">
        <f>IF(ลับ!BW$3=0,0,IF(เวลาเรียน!CE46="ป",ลับ!BW$3,0))</f>
        <v>0</v>
      </c>
      <c r="BX98" s="63">
        <f>IF(ลับ!BX$3=0,0,IF(เวลาเรียน!CF46="ป",ลับ!BX$3,0))</f>
        <v>0</v>
      </c>
      <c r="BY98" s="63">
        <f>IF(ลับ!BY$3=0,0,IF(เวลาเรียน!CG46="ป",ลับ!BY$3,0))</f>
        <v>0</v>
      </c>
      <c r="BZ98" s="63">
        <f>IF(ลับ!BZ$3=0,0,IF(เวลาเรียน!CH46="ป",ลับ!BZ$3,0))</f>
        <v>0</v>
      </c>
      <c r="CA98" s="63">
        <f>IF(ลับ!CA$3=0,0,IF(เวลาเรียน!CI46="ป",ลับ!CA$3,0))</f>
        <v>0</v>
      </c>
      <c r="CB98" s="63">
        <f>IF(ลับ!CB$3=0,0,IF(เวลาเรียน!CJ46="ป",ลับ!CB$3,0))</f>
        <v>0</v>
      </c>
      <c r="CC98" s="63">
        <f>IF(ลับ!CC$3=0,0,IF(เวลาเรียน!CK46="ป",ลับ!CC$3,0))</f>
        <v>0</v>
      </c>
      <c r="CD98" s="63">
        <f>IF(ลับ!CD$3=0,0,IF(เวลาเรียน!CL46="ป",ลับ!CD$3,0))</f>
        <v>0</v>
      </c>
      <c r="CE98" s="63">
        <f>IF(ลับ!CE$3=0,0,IF(เวลาเรียน!CM46="ป",ลับ!CE$3,0))</f>
        <v>0</v>
      </c>
      <c r="CF98" s="63">
        <f>IF(ลับ!CF$3=0,0,IF(เวลาเรียน!CN46="ป",ลับ!CF$3,0))</f>
        <v>0</v>
      </c>
      <c r="CG98" s="63">
        <f>IF(ลับ!CG$3=0,0,IF(เวลาเรียน!CO46="ป",ลับ!CG$3,0))</f>
        <v>0</v>
      </c>
      <c r="CH98" s="63">
        <f>IF(ลับ!CH$3=0,0,IF(เวลาเรียน!CP46="ป",ลับ!CH$3,0))</f>
        <v>0</v>
      </c>
      <c r="CI98" s="63">
        <f>IF(ลับ!CI$3=0,0,IF(เวลาเรียน!CQ46="ป",ลับ!CI$3,0))</f>
        <v>0</v>
      </c>
      <c r="CJ98" s="63">
        <f>IF(ลับ!CJ$3=0,0,IF(เวลาเรียน!CR46="ป",ลับ!CJ$3,0))</f>
        <v>0</v>
      </c>
      <c r="CK98" s="63">
        <f>IF(ลับ!CK$3=0,0,IF(เวลาเรียน!CS46="ป",ลับ!CK$3,0))</f>
        <v>0</v>
      </c>
      <c r="CL98" s="63">
        <f>IF(ลับ!CL$3=0,0,IF(เวลาเรียน!CT46="ป",ลับ!CL$3,0))</f>
        <v>0</v>
      </c>
      <c r="CM98" s="63">
        <f>IF(ลับ!CM$3=0,0,IF(เวลาเรียน!CU46="ป",ลับ!CM$3,0))</f>
        <v>0</v>
      </c>
      <c r="CN98" s="63">
        <f>IF(ลับ!CN$3=0,0,IF(เวลาเรียน!CV46="ป",ลับ!CN$3,0))</f>
        <v>0</v>
      </c>
      <c r="CO98" s="63">
        <f>IF(ลับ!CO$3=0,0,IF(เวลาเรียน!CW46="ป",ลับ!CO$3,0))</f>
        <v>0</v>
      </c>
      <c r="CP98" s="63">
        <f>IF(ลับ!CP$3=0,0,IF(เวลาเรียน!CX46="ป",ลับ!CP$3,0))</f>
        <v>0</v>
      </c>
      <c r="CQ98" s="63">
        <f>IF(ลับ!CQ$3=0,0,IF(เวลาเรียน!CY46="ป",ลับ!CQ$3,0))</f>
        <v>0</v>
      </c>
      <c r="CR98" s="63">
        <f>IF(ลับ!CR$3=0,0,IF(เวลาเรียน!CZ46="ป",ลับ!CR$3,0))</f>
        <v>0</v>
      </c>
      <c r="CS98" s="63">
        <f>IF(ลับ!CS$3=0,0,IF(เวลาเรียน!DA46="ป",ลับ!CS$3,0))</f>
        <v>0</v>
      </c>
      <c r="CT98" s="63">
        <f>IF(ลับ!CT$3=0,0,IF(เวลาเรียน!DB46="ป",ลับ!CT$3,0))</f>
        <v>0</v>
      </c>
      <c r="CU98" s="63">
        <f>IF(ลับ!CU$3=0,0,IF(เวลาเรียน!DC46="ป",ลับ!CU$3,0))</f>
        <v>0</v>
      </c>
      <c r="CV98" s="63">
        <f>IF(ลับ!CV$3=0,0,IF(เวลาเรียน!DD46="ป",ลับ!CV$3,0))</f>
        <v>0</v>
      </c>
      <c r="CW98" s="63">
        <f>IF(ลับ!CW$3=0,0,IF(เวลาเรียน!DE46="ป",ลับ!CW$3,0))</f>
        <v>0</v>
      </c>
      <c r="CX98" s="84">
        <f t="shared" si="23"/>
        <v>0</v>
      </c>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row>
    <row r="99" spans="1:214" ht="21">
      <c r="A99" s="28">
        <v>42</v>
      </c>
      <c r="B99" s="63">
        <f>IF(ลับ!B$3=0,0,IF(เวลาเรียน!G47="ป",ลับ!B$3,0))</f>
        <v>0</v>
      </c>
      <c r="C99" s="63">
        <f>IF(ลับ!C$3=0,0,IF(เวลาเรียน!H47="ป",ลับ!C$3,0))</f>
        <v>0</v>
      </c>
      <c r="D99" s="63">
        <f>IF(ลับ!D$3=0,0,IF(เวลาเรียน!I47="ป",ลับ!D$3,0))</f>
        <v>0</v>
      </c>
      <c r="E99" s="63">
        <f>IF(ลับ!E$3=0,0,IF(เวลาเรียน!J47="ป",ลับ!E$3,0))</f>
        <v>0</v>
      </c>
      <c r="F99" s="63">
        <f>IF(ลับ!F$3=0,0,IF(เวลาเรียน!K47="ป",ลับ!F$3,0))</f>
        <v>0</v>
      </c>
      <c r="G99" s="63">
        <f>IF(ลับ!G$3=0,0,IF(เวลาเรียน!L47="ป",ลับ!G$3,0))</f>
        <v>0</v>
      </c>
      <c r="H99" s="63">
        <f>IF(ลับ!H$3=0,0,IF(เวลาเรียน!M47="ป",ลับ!H$3,0))</f>
        <v>0</v>
      </c>
      <c r="I99" s="63">
        <f>IF(ลับ!I$3=0,0,IF(เวลาเรียน!N47="ป",ลับ!I$3,0))</f>
        <v>0</v>
      </c>
      <c r="J99" s="63">
        <f>IF(ลับ!J$3=0,0,IF(เวลาเรียน!O47="ป",ลับ!J$3,0))</f>
        <v>0</v>
      </c>
      <c r="K99" s="63">
        <f>IF(ลับ!K$3=0,0,IF(เวลาเรียน!P47="ป",ลับ!K$3,0))</f>
        <v>0</v>
      </c>
      <c r="L99" s="63">
        <f>IF(ลับ!L$3=0,0,IF(เวลาเรียน!Q47="ป",ลับ!L$3,0))</f>
        <v>0</v>
      </c>
      <c r="M99" s="63">
        <f>IF(ลับ!M$3=0,0,IF(เวลาเรียน!R47="ป",ลับ!M$3,0))</f>
        <v>0</v>
      </c>
      <c r="N99" s="63">
        <f>IF(ลับ!N$3=0,0,IF(เวลาเรียน!S47="ป",ลับ!N$3,0))</f>
        <v>0</v>
      </c>
      <c r="O99" s="63">
        <f>IF(ลับ!O$3=0,0,IF(เวลาเรียน!T47="ป",ลับ!O$3,0))</f>
        <v>0</v>
      </c>
      <c r="P99" s="63">
        <f>IF(ลับ!P$3=0,0,IF(เวลาเรียน!U47="ป",ลับ!P$3,0))</f>
        <v>0</v>
      </c>
      <c r="Q99" s="63">
        <f>IF(ลับ!Q$3=0,0,IF(เวลาเรียน!V47="ป",ลับ!Q$3,0))</f>
        <v>0</v>
      </c>
      <c r="R99" s="63">
        <f>IF(ลับ!R$3=0,0,IF(เวลาเรียน!W47="ป",ลับ!R$3,0))</f>
        <v>0</v>
      </c>
      <c r="S99" s="63">
        <f>IF(ลับ!S$3=0,0,IF(เวลาเรียน!X47="ป",ลับ!S$3,0))</f>
        <v>0</v>
      </c>
      <c r="T99" s="63">
        <f>IF(ลับ!T$3=0,0,IF(เวลาเรียน!Y47="ป",ลับ!T$3,0))</f>
        <v>0</v>
      </c>
      <c r="U99" s="63">
        <f>IF(ลับ!U$3=0,0,IF(เวลาเรียน!Z47="ป",ลับ!U$3,0))</f>
        <v>0</v>
      </c>
      <c r="V99" s="63">
        <f>IF(ลับ!V$3=0,0,IF(เวลาเรียน!AA47="ป",ลับ!V$3,0))</f>
        <v>0</v>
      </c>
      <c r="W99" s="63">
        <f>IF(ลับ!W$3=0,0,IF(เวลาเรียน!AB47="ป",ลับ!W$3,0))</f>
        <v>0</v>
      </c>
      <c r="X99" s="63">
        <f>IF(ลับ!X$3=0,0,IF(เวลาเรียน!AC47="ป",ลับ!X$3,0))</f>
        <v>0</v>
      </c>
      <c r="Y99" s="63">
        <f>IF(ลับ!Y$3=0,0,IF(เวลาเรียน!AD47="ป",ลับ!Y$3,0))</f>
        <v>0</v>
      </c>
      <c r="Z99" s="724">
        <f>IF(ลับ!Z$3=0,0,IF(เวลาเรียน!AE47="ป",ลับ!Z$3,0))</f>
        <v>0</v>
      </c>
      <c r="AA99" s="63">
        <f>IF(ลับ!B$3=0,0,IF(เวลาเรียน!AH47="ป",ลับ!B$3,0))</f>
        <v>0</v>
      </c>
      <c r="AB99" s="63">
        <f>IF(ลับ!C$3=0,0,IF(เวลาเรียน!AI47="ป",ลับ!C$3,0))</f>
        <v>0</v>
      </c>
      <c r="AC99" s="63">
        <f>IF(ลับ!D$3=0,0,IF(เวลาเรียน!AJ47="ป",ลับ!D$3,0))</f>
        <v>0</v>
      </c>
      <c r="AD99" s="63">
        <f>IF(ลับ!E$3=0,0,IF(เวลาเรียน!AK47="ป",ลับ!E$3,0))</f>
        <v>0</v>
      </c>
      <c r="AE99" s="63">
        <f>IF(ลับ!F$3=0,0,IF(เวลาเรียน!AL47="ป",ลับ!F$3,0))</f>
        <v>0</v>
      </c>
      <c r="AF99" s="63">
        <f>IF(ลับ!G$3=0,0,IF(เวลาเรียน!AM47="ป",ลับ!G$3,0))</f>
        <v>0</v>
      </c>
      <c r="AG99" s="63">
        <f>IF(ลับ!H$3=0,0,IF(เวลาเรียน!AN47="ป",ลับ!H$3,0))</f>
        <v>0</v>
      </c>
      <c r="AH99" s="63">
        <f>IF(ลับ!I$3=0,0,IF(เวลาเรียน!AO47="ป",ลับ!I$3,0))</f>
        <v>0</v>
      </c>
      <c r="AI99" s="63">
        <f>IF(ลับ!J$3=0,0,IF(เวลาเรียน!AP47="ป",ลับ!J$3,0))</f>
        <v>0</v>
      </c>
      <c r="AJ99" s="63">
        <f>IF(ลับ!K$3=0,0,IF(เวลาเรียน!AQ47="ป",ลับ!K$3,0))</f>
        <v>0</v>
      </c>
      <c r="AK99" s="63">
        <f>IF(ลับ!L$3=0,0,IF(เวลาเรียน!AR47="ป",ลับ!L$3,0))</f>
        <v>0</v>
      </c>
      <c r="AL99" s="63">
        <f>IF(ลับ!M$3=0,0,IF(เวลาเรียน!AS47="ป",ลับ!M$3,0))</f>
        <v>0</v>
      </c>
      <c r="AM99" s="63">
        <f>IF(ลับ!N$3=0,0,IF(เวลาเรียน!AT47="ป",ลับ!N$3,0))</f>
        <v>0</v>
      </c>
      <c r="AN99" s="63">
        <f>IF(ลับ!O$3=0,0,IF(เวลาเรียน!AU47="ป",ลับ!O$3,0))</f>
        <v>0</v>
      </c>
      <c r="AO99" s="63">
        <f>IF(ลับ!P$3=0,0,IF(เวลาเรียน!AV47="ป",ลับ!P$3,0))</f>
        <v>0</v>
      </c>
      <c r="AP99" s="63">
        <f>IF(ลับ!Q$3=0,0,IF(เวลาเรียน!AW47="ป",ลับ!Q$3,0))</f>
        <v>0</v>
      </c>
      <c r="AQ99" s="63">
        <f>IF(ลับ!R$3=0,0,IF(เวลาเรียน!AX47="ป",ลับ!R$3,0))</f>
        <v>0</v>
      </c>
      <c r="AR99" s="63">
        <f>IF(ลับ!S$3=0,0,IF(เวลาเรียน!AY47="ป",ลับ!S$3,0))</f>
        <v>0</v>
      </c>
      <c r="AS99" s="63">
        <f>IF(ลับ!T$3=0,0,IF(เวลาเรียน!AZ47="ป",ลับ!T$3,0))</f>
        <v>0</v>
      </c>
      <c r="AT99" s="63">
        <f>IF(ลับ!U$3=0,0,IF(เวลาเรียน!BA47="ป",ลับ!U$3,0))</f>
        <v>0</v>
      </c>
      <c r="AU99" s="63">
        <f>IF(ลับ!V$3=0,0,IF(เวลาเรียน!BB47="ป",ลับ!V$3,0))</f>
        <v>0</v>
      </c>
      <c r="AV99" s="63">
        <f>IF(ลับ!W$3=0,0,IF(เวลาเรียน!BC47="ป",ลับ!W$3,0))</f>
        <v>0</v>
      </c>
      <c r="AW99" s="63">
        <f>IF(ลับ!X$3=0,0,IF(เวลาเรียน!BD47="ป",ลับ!X$3,0))</f>
        <v>0</v>
      </c>
      <c r="AX99" s="63">
        <f>IF(ลับ!Y$3=0,0,IF(เวลาเรียน!BE47="ป",ลับ!Y$3,0))</f>
        <v>0</v>
      </c>
      <c r="AY99" s="63">
        <f>IF(ลับ!Z$3=0,0,IF(เวลาเรียน!BF47="ป",ลับ!Z$3,0))</f>
        <v>0</v>
      </c>
      <c r="AZ99" s="63">
        <f>IF(ลับ!AA$3=0,0,IF(เวลาเรียน!BG47="ป",ลับ!AA$3,0))</f>
        <v>0</v>
      </c>
      <c r="BA99" s="63">
        <f>IF(ลับ!AB$3=0,0,IF(เวลาเรียน!BH47="ป",ลับ!AB$3,0))</f>
        <v>0</v>
      </c>
      <c r="BB99" s="63">
        <f>IF(ลับ!AC$3=0,0,IF(เวลาเรียน!BI47="ป",ลับ!AC$3,0))</f>
        <v>0</v>
      </c>
      <c r="BC99" s="63">
        <f>IF(ลับ!AD$3=0,0,IF(เวลาเรียน!BJ47="ป",ลับ!AD$3,0))</f>
        <v>0</v>
      </c>
      <c r="BD99" s="63">
        <f>IF(ลับ!AE$3=0,0,IF(เวลาเรียน!BK47="ป",ลับ!AE$3,0))</f>
        <v>0</v>
      </c>
      <c r="BE99" s="63">
        <f>IF(ลับ!AF$3=0,0,IF(เวลาเรียน!BL47="ป",ลับ!AF$3,0))</f>
        <v>0</v>
      </c>
      <c r="BF99" s="63">
        <f>IF(ลับ!AG$3=0,0,IF(เวลาเรียน!BM47="ป",ลับ!AG$3,0))</f>
        <v>0</v>
      </c>
      <c r="BG99" s="63">
        <f>IF(ลับ!AH$3=0,0,IF(เวลาเรียน!BN47="ป",ลับ!AH$3,0))</f>
        <v>0</v>
      </c>
      <c r="BH99" s="63">
        <f>IF(ลับ!AI$3=0,0,IF(เวลาเรียน!BO47="ป",ลับ!AI$3,0))</f>
        <v>0</v>
      </c>
      <c r="BI99" s="63">
        <f>IF(ลับ!AJ$3=0,0,IF(เวลาเรียน!BP47="ป",ลับ!AJ$3,0))</f>
        <v>0</v>
      </c>
      <c r="BJ99" s="63">
        <f>IF(ลับ!AK$3=0,0,IF(เวลาเรียน!BQ47="ป",ลับ!AK$3,0))</f>
        <v>0</v>
      </c>
      <c r="BK99" s="63">
        <f>IF(ลับ!AL$3=0,0,IF(เวลาเรียน!BR47="ป",ลับ!AL$3,0))</f>
        <v>0</v>
      </c>
      <c r="BL99" s="63">
        <f>IF(ลับ!AM$3=0,0,IF(เวลาเรียน!BS47="ป",ลับ!AM$3,0))</f>
        <v>0</v>
      </c>
      <c r="BM99" s="63">
        <f>IF(ลับ!AN$3=0,0,IF(เวลาเรียน!BT47="ป",ลับ!AN$3,0))</f>
        <v>0</v>
      </c>
      <c r="BN99" s="63">
        <f>IF(ลับ!AO$3=0,0,IF(เวลาเรียน!BU47="ป",ลับ!AO$3,0))</f>
        <v>0</v>
      </c>
      <c r="BO99" s="63">
        <f>IF(ลับ!AP$3=0,0,IF(เวลาเรียน!BV47="ป",ลับ!AP$3,0))</f>
        <v>0</v>
      </c>
      <c r="BP99" s="63">
        <f>IF(ลับ!AQ$3=0,0,IF(เวลาเรียน!BW47="ป",ลับ!AQ$3,0))</f>
        <v>0</v>
      </c>
      <c r="BQ99" s="63">
        <f>IF(ลับ!AR$3=0,0,IF(เวลาเรียน!BX47="ป",ลับ!AR$3,0))</f>
        <v>0</v>
      </c>
      <c r="BR99" s="63">
        <f>IF(ลับ!AS$3=0,0,IF(เวลาเรียน!BY47="ป",ลับ!AS$3,0))</f>
        <v>0</v>
      </c>
      <c r="BS99" s="724">
        <f>IF(ลับ!AT$3=0,0,IF(เวลาเรียน!BZ47="ป",ลับ!AT$3,0))</f>
        <v>0</v>
      </c>
      <c r="BT99" s="63">
        <f>IF(ลับ!BT$3=0,0,IF(เวลาเรียน!CB47="ป",ลับ!BT$3,0))</f>
        <v>0</v>
      </c>
      <c r="BU99" s="63">
        <f>IF(ลับ!BU$3=0,0,IF(เวลาเรียน!CC47="ป",ลับ!BU$3,0))</f>
        <v>0</v>
      </c>
      <c r="BV99" s="63">
        <f>IF(ลับ!BV$3=0,0,IF(เวลาเรียน!CD47="ป",ลับ!BV$3,0))</f>
        <v>0</v>
      </c>
      <c r="BW99" s="63">
        <f>IF(ลับ!BW$3=0,0,IF(เวลาเรียน!CE47="ป",ลับ!BW$3,0))</f>
        <v>0</v>
      </c>
      <c r="BX99" s="63">
        <f>IF(ลับ!BX$3=0,0,IF(เวลาเรียน!CF47="ป",ลับ!BX$3,0))</f>
        <v>0</v>
      </c>
      <c r="BY99" s="63">
        <f>IF(ลับ!BY$3=0,0,IF(เวลาเรียน!CG47="ป",ลับ!BY$3,0))</f>
        <v>0</v>
      </c>
      <c r="BZ99" s="63">
        <f>IF(ลับ!BZ$3=0,0,IF(เวลาเรียน!CH47="ป",ลับ!BZ$3,0))</f>
        <v>0</v>
      </c>
      <c r="CA99" s="63">
        <f>IF(ลับ!CA$3=0,0,IF(เวลาเรียน!CI47="ป",ลับ!CA$3,0))</f>
        <v>0</v>
      </c>
      <c r="CB99" s="63">
        <f>IF(ลับ!CB$3=0,0,IF(เวลาเรียน!CJ47="ป",ลับ!CB$3,0))</f>
        <v>0</v>
      </c>
      <c r="CC99" s="63">
        <f>IF(ลับ!CC$3=0,0,IF(เวลาเรียน!CK47="ป",ลับ!CC$3,0))</f>
        <v>0</v>
      </c>
      <c r="CD99" s="63">
        <f>IF(ลับ!CD$3=0,0,IF(เวลาเรียน!CL47="ป",ลับ!CD$3,0))</f>
        <v>0</v>
      </c>
      <c r="CE99" s="63">
        <f>IF(ลับ!CE$3=0,0,IF(เวลาเรียน!CM47="ป",ลับ!CE$3,0))</f>
        <v>0</v>
      </c>
      <c r="CF99" s="63">
        <f>IF(ลับ!CF$3=0,0,IF(เวลาเรียน!CN47="ป",ลับ!CF$3,0))</f>
        <v>0</v>
      </c>
      <c r="CG99" s="63">
        <f>IF(ลับ!CG$3=0,0,IF(เวลาเรียน!CO47="ป",ลับ!CG$3,0))</f>
        <v>0</v>
      </c>
      <c r="CH99" s="63">
        <f>IF(ลับ!CH$3=0,0,IF(เวลาเรียน!CP47="ป",ลับ!CH$3,0))</f>
        <v>0</v>
      </c>
      <c r="CI99" s="63">
        <f>IF(ลับ!CI$3=0,0,IF(เวลาเรียน!CQ47="ป",ลับ!CI$3,0))</f>
        <v>0</v>
      </c>
      <c r="CJ99" s="63">
        <f>IF(ลับ!CJ$3=0,0,IF(เวลาเรียน!CR47="ป",ลับ!CJ$3,0))</f>
        <v>0</v>
      </c>
      <c r="CK99" s="63">
        <f>IF(ลับ!CK$3=0,0,IF(เวลาเรียน!CS47="ป",ลับ!CK$3,0))</f>
        <v>0</v>
      </c>
      <c r="CL99" s="63">
        <f>IF(ลับ!CL$3=0,0,IF(เวลาเรียน!CT47="ป",ลับ!CL$3,0))</f>
        <v>0</v>
      </c>
      <c r="CM99" s="63">
        <f>IF(ลับ!CM$3=0,0,IF(เวลาเรียน!CU47="ป",ลับ!CM$3,0))</f>
        <v>0</v>
      </c>
      <c r="CN99" s="63">
        <f>IF(ลับ!CN$3=0,0,IF(เวลาเรียน!CV47="ป",ลับ!CN$3,0))</f>
        <v>0</v>
      </c>
      <c r="CO99" s="63">
        <f>IF(ลับ!CO$3=0,0,IF(เวลาเรียน!CW47="ป",ลับ!CO$3,0))</f>
        <v>0</v>
      </c>
      <c r="CP99" s="63">
        <f>IF(ลับ!CP$3=0,0,IF(เวลาเรียน!CX47="ป",ลับ!CP$3,0))</f>
        <v>0</v>
      </c>
      <c r="CQ99" s="63">
        <f>IF(ลับ!CQ$3=0,0,IF(เวลาเรียน!CY47="ป",ลับ!CQ$3,0))</f>
        <v>0</v>
      </c>
      <c r="CR99" s="63">
        <f>IF(ลับ!CR$3=0,0,IF(เวลาเรียน!CZ47="ป",ลับ!CR$3,0))</f>
        <v>0</v>
      </c>
      <c r="CS99" s="63">
        <f>IF(ลับ!CS$3=0,0,IF(เวลาเรียน!DA47="ป",ลับ!CS$3,0))</f>
        <v>0</v>
      </c>
      <c r="CT99" s="63">
        <f>IF(ลับ!CT$3=0,0,IF(เวลาเรียน!DB47="ป",ลับ!CT$3,0))</f>
        <v>0</v>
      </c>
      <c r="CU99" s="63">
        <f>IF(ลับ!CU$3=0,0,IF(เวลาเรียน!DC47="ป",ลับ!CU$3,0))</f>
        <v>0</v>
      </c>
      <c r="CV99" s="63">
        <f>IF(ลับ!CV$3=0,0,IF(เวลาเรียน!DD47="ป",ลับ!CV$3,0))</f>
        <v>0</v>
      </c>
      <c r="CW99" s="63">
        <f>IF(ลับ!CW$3=0,0,IF(เวลาเรียน!DE47="ป",ลับ!CW$3,0))</f>
        <v>0</v>
      </c>
      <c r="CX99" s="84">
        <f t="shared" si="23"/>
        <v>0</v>
      </c>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row>
    <row r="100" spans="1:214" ht="21">
      <c r="A100" s="28">
        <v>43</v>
      </c>
      <c r="B100" s="63">
        <f>IF(ลับ!B$3=0,0,IF(เวลาเรียน!G48="ป",ลับ!B$3,0))</f>
        <v>0</v>
      </c>
      <c r="C100" s="63">
        <f>IF(ลับ!C$3=0,0,IF(เวลาเรียน!H48="ป",ลับ!C$3,0))</f>
        <v>0</v>
      </c>
      <c r="D100" s="63">
        <f>IF(ลับ!D$3=0,0,IF(เวลาเรียน!I48="ป",ลับ!D$3,0))</f>
        <v>0</v>
      </c>
      <c r="E100" s="63">
        <f>IF(ลับ!E$3=0,0,IF(เวลาเรียน!J48="ป",ลับ!E$3,0))</f>
        <v>0</v>
      </c>
      <c r="F100" s="63">
        <f>IF(ลับ!F$3=0,0,IF(เวลาเรียน!K48="ป",ลับ!F$3,0))</f>
        <v>0</v>
      </c>
      <c r="G100" s="63">
        <f>IF(ลับ!G$3=0,0,IF(เวลาเรียน!L48="ป",ลับ!G$3,0))</f>
        <v>0</v>
      </c>
      <c r="H100" s="63">
        <f>IF(ลับ!H$3=0,0,IF(เวลาเรียน!M48="ป",ลับ!H$3,0))</f>
        <v>0</v>
      </c>
      <c r="I100" s="63">
        <f>IF(ลับ!I$3=0,0,IF(เวลาเรียน!N48="ป",ลับ!I$3,0))</f>
        <v>0</v>
      </c>
      <c r="J100" s="63">
        <f>IF(ลับ!J$3=0,0,IF(เวลาเรียน!O48="ป",ลับ!J$3,0))</f>
        <v>0</v>
      </c>
      <c r="K100" s="63">
        <f>IF(ลับ!K$3=0,0,IF(เวลาเรียน!P48="ป",ลับ!K$3,0))</f>
        <v>0</v>
      </c>
      <c r="L100" s="63">
        <f>IF(ลับ!L$3=0,0,IF(เวลาเรียน!Q48="ป",ลับ!L$3,0))</f>
        <v>0</v>
      </c>
      <c r="M100" s="63">
        <f>IF(ลับ!M$3=0,0,IF(เวลาเรียน!R48="ป",ลับ!M$3,0))</f>
        <v>0</v>
      </c>
      <c r="N100" s="63">
        <f>IF(ลับ!N$3=0,0,IF(เวลาเรียน!S48="ป",ลับ!N$3,0))</f>
        <v>0</v>
      </c>
      <c r="O100" s="63">
        <f>IF(ลับ!O$3=0,0,IF(เวลาเรียน!T48="ป",ลับ!O$3,0))</f>
        <v>0</v>
      </c>
      <c r="P100" s="63">
        <f>IF(ลับ!P$3=0,0,IF(เวลาเรียน!U48="ป",ลับ!P$3,0))</f>
        <v>0</v>
      </c>
      <c r="Q100" s="63">
        <f>IF(ลับ!Q$3=0,0,IF(เวลาเรียน!V48="ป",ลับ!Q$3,0))</f>
        <v>0</v>
      </c>
      <c r="R100" s="63">
        <f>IF(ลับ!R$3=0,0,IF(เวลาเรียน!W48="ป",ลับ!R$3,0))</f>
        <v>0</v>
      </c>
      <c r="S100" s="63">
        <f>IF(ลับ!S$3=0,0,IF(เวลาเรียน!X48="ป",ลับ!S$3,0))</f>
        <v>0</v>
      </c>
      <c r="T100" s="63">
        <f>IF(ลับ!T$3=0,0,IF(เวลาเรียน!Y48="ป",ลับ!T$3,0))</f>
        <v>0</v>
      </c>
      <c r="U100" s="63">
        <f>IF(ลับ!U$3=0,0,IF(เวลาเรียน!Z48="ป",ลับ!U$3,0))</f>
        <v>0</v>
      </c>
      <c r="V100" s="63">
        <f>IF(ลับ!V$3=0,0,IF(เวลาเรียน!AA48="ป",ลับ!V$3,0))</f>
        <v>0</v>
      </c>
      <c r="W100" s="63">
        <f>IF(ลับ!W$3=0,0,IF(เวลาเรียน!AB48="ป",ลับ!W$3,0))</f>
        <v>0</v>
      </c>
      <c r="X100" s="63">
        <f>IF(ลับ!X$3=0,0,IF(เวลาเรียน!AC48="ป",ลับ!X$3,0))</f>
        <v>0</v>
      </c>
      <c r="Y100" s="63">
        <f>IF(ลับ!Y$3=0,0,IF(เวลาเรียน!AD48="ป",ลับ!Y$3,0))</f>
        <v>0</v>
      </c>
      <c r="Z100" s="724">
        <f>IF(ลับ!Z$3=0,0,IF(เวลาเรียน!AE48="ป",ลับ!Z$3,0))</f>
        <v>0</v>
      </c>
      <c r="AA100" s="63">
        <f>IF(ลับ!B$3=0,0,IF(เวลาเรียน!AH48="ป",ลับ!B$3,0))</f>
        <v>0</v>
      </c>
      <c r="AB100" s="63">
        <f>IF(ลับ!C$3=0,0,IF(เวลาเรียน!AI48="ป",ลับ!C$3,0))</f>
        <v>0</v>
      </c>
      <c r="AC100" s="63">
        <f>IF(ลับ!D$3=0,0,IF(เวลาเรียน!AJ48="ป",ลับ!D$3,0))</f>
        <v>0</v>
      </c>
      <c r="AD100" s="63">
        <f>IF(ลับ!E$3=0,0,IF(เวลาเรียน!AK48="ป",ลับ!E$3,0))</f>
        <v>0</v>
      </c>
      <c r="AE100" s="63">
        <f>IF(ลับ!F$3=0,0,IF(เวลาเรียน!AL48="ป",ลับ!F$3,0))</f>
        <v>0</v>
      </c>
      <c r="AF100" s="63">
        <f>IF(ลับ!G$3=0,0,IF(เวลาเรียน!AM48="ป",ลับ!G$3,0))</f>
        <v>0</v>
      </c>
      <c r="AG100" s="63">
        <f>IF(ลับ!H$3=0,0,IF(เวลาเรียน!AN48="ป",ลับ!H$3,0))</f>
        <v>0</v>
      </c>
      <c r="AH100" s="63">
        <f>IF(ลับ!I$3=0,0,IF(เวลาเรียน!AO48="ป",ลับ!I$3,0))</f>
        <v>0</v>
      </c>
      <c r="AI100" s="63">
        <f>IF(ลับ!J$3=0,0,IF(เวลาเรียน!AP48="ป",ลับ!J$3,0))</f>
        <v>0</v>
      </c>
      <c r="AJ100" s="63">
        <f>IF(ลับ!K$3=0,0,IF(เวลาเรียน!AQ48="ป",ลับ!K$3,0))</f>
        <v>0</v>
      </c>
      <c r="AK100" s="63">
        <f>IF(ลับ!L$3=0,0,IF(เวลาเรียน!AR48="ป",ลับ!L$3,0))</f>
        <v>0</v>
      </c>
      <c r="AL100" s="63">
        <f>IF(ลับ!M$3=0,0,IF(เวลาเรียน!AS48="ป",ลับ!M$3,0))</f>
        <v>0</v>
      </c>
      <c r="AM100" s="63">
        <f>IF(ลับ!N$3=0,0,IF(เวลาเรียน!AT48="ป",ลับ!N$3,0))</f>
        <v>0</v>
      </c>
      <c r="AN100" s="63">
        <f>IF(ลับ!O$3=0,0,IF(เวลาเรียน!AU48="ป",ลับ!O$3,0))</f>
        <v>0</v>
      </c>
      <c r="AO100" s="63">
        <f>IF(ลับ!P$3=0,0,IF(เวลาเรียน!AV48="ป",ลับ!P$3,0))</f>
        <v>0</v>
      </c>
      <c r="AP100" s="63">
        <f>IF(ลับ!Q$3=0,0,IF(เวลาเรียน!AW48="ป",ลับ!Q$3,0))</f>
        <v>0</v>
      </c>
      <c r="AQ100" s="63">
        <f>IF(ลับ!R$3=0,0,IF(เวลาเรียน!AX48="ป",ลับ!R$3,0))</f>
        <v>0</v>
      </c>
      <c r="AR100" s="63">
        <f>IF(ลับ!S$3=0,0,IF(เวลาเรียน!AY48="ป",ลับ!S$3,0))</f>
        <v>0</v>
      </c>
      <c r="AS100" s="63">
        <f>IF(ลับ!T$3=0,0,IF(เวลาเรียน!AZ48="ป",ลับ!T$3,0))</f>
        <v>0</v>
      </c>
      <c r="AT100" s="63">
        <f>IF(ลับ!U$3=0,0,IF(เวลาเรียน!BA48="ป",ลับ!U$3,0))</f>
        <v>0</v>
      </c>
      <c r="AU100" s="63">
        <f>IF(ลับ!V$3=0,0,IF(เวลาเรียน!BB48="ป",ลับ!V$3,0))</f>
        <v>0</v>
      </c>
      <c r="AV100" s="63">
        <f>IF(ลับ!W$3=0,0,IF(เวลาเรียน!BC48="ป",ลับ!W$3,0))</f>
        <v>0</v>
      </c>
      <c r="AW100" s="63">
        <f>IF(ลับ!X$3=0,0,IF(เวลาเรียน!BD48="ป",ลับ!X$3,0))</f>
        <v>0</v>
      </c>
      <c r="AX100" s="63">
        <f>IF(ลับ!Y$3=0,0,IF(เวลาเรียน!BE48="ป",ลับ!Y$3,0))</f>
        <v>0</v>
      </c>
      <c r="AY100" s="63">
        <f>IF(ลับ!Z$3=0,0,IF(เวลาเรียน!BF48="ป",ลับ!Z$3,0))</f>
        <v>0</v>
      </c>
      <c r="AZ100" s="63">
        <f>IF(ลับ!AA$3=0,0,IF(เวลาเรียน!BG48="ป",ลับ!AA$3,0))</f>
        <v>0</v>
      </c>
      <c r="BA100" s="63">
        <f>IF(ลับ!AB$3=0,0,IF(เวลาเรียน!BH48="ป",ลับ!AB$3,0))</f>
        <v>0</v>
      </c>
      <c r="BB100" s="63">
        <f>IF(ลับ!AC$3=0,0,IF(เวลาเรียน!BI48="ป",ลับ!AC$3,0))</f>
        <v>0</v>
      </c>
      <c r="BC100" s="63">
        <f>IF(ลับ!AD$3=0,0,IF(เวลาเรียน!BJ48="ป",ลับ!AD$3,0))</f>
        <v>0</v>
      </c>
      <c r="BD100" s="63">
        <f>IF(ลับ!AE$3=0,0,IF(เวลาเรียน!BK48="ป",ลับ!AE$3,0))</f>
        <v>0</v>
      </c>
      <c r="BE100" s="63">
        <f>IF(ลับ!AF$3=0,0,IF(เวลาเรียน!BL48="ป",ลับ!AF$3,0))</f>
        <v>0</v>
      </c>
      <c r="BF100" s="63">
        <f>IF(ลับ!AG$3=0,0,IF(เวลาเรียน!BM48="ป",ลับ!AG$3,0))</f>
        <v>0</v>
      </c>
      <c r="BG100" s="63">
        <f>IF(ลับ!AH$3=0,0,IF(เวลาเรียน!BN48="ป",ลับ!AH$3,0))</f>
        <v>0</v>
      </c>
      <c r="BH100" s="63">
        <f>IF(ลับ!AI$3=0,0,IF(เวลาเรียน!BO48="ป",ลับ!AI$3,0))</f>
        <v>0</v>
      </c>
      <c r="BI100" s="63">
        <f>IF(ลับ!AJ$3=0,0,IF(เวลาเรียน!BP48="ป",ลับ!AJ$3,0))</f>
        <v>0</v>
      </c>
      <c r="BJ100" s="63">
        <f>IF(ลับ!AK$3=0,0,IF(เวลาเรียน!BQ48="ป",ลับ!AK$3,0))</f>
        <v>0</v>
      </c>
      <c r="BK100" s="63">
        <f>IF(ลับ!AL$3=0,0,IF(เวลาเรียน!BR48="ป",ลับ!AL$3,0))</f>
        <v>0</v>
      </c>
      <c r="BL100" s="63">
        <f>IF(ลับ!AM$3=0,0,IF(เวลาเรียน!BS48="ป",ลับ!AM$3,0))</f>
        <v>0</v>
      </c>
      <c r="BM100" s="63">
        <f>IF(ลับ!AN$3=0,0,IF(เวลาเรียน!BT48="ป",ลับ!AN$3,0))</f>
        <v>0</v>
      </c>
      <c r="BN100" s="63">
        <f>IF(ลับ!AO$3=0,0,IF(เวลาเรียน!BU48="ป",ลับ!AO$3,0))</f>
        <v>0</v>
      </c>
      <c r="BO100" s="63">
        <f>IF(ลับ!AP$3=0,0,IF(เวลาเรียน!BV48="ป",ลับ!AP$3,0))</f>
        <v>0</v>
      </c>
      <c r="BP100" s="63">
        <f>IF(ลับ!AQ$3=0,0,IF(เวลาเรียน!BW48="ป",ลับ!AQ$3,0))</f>
        <v>0</v>
      </c>
      <c r="BQ100" s="63">
        <f>IF(ลับ!AR$3=0,0,IF(เวลาเรียน!BX48="ป",ลับ!AR$3,0))</f>
        <v>0</v>
      </c>
      <c r="BR100" s="63">
        <f>IF(ลับ!AS$3=0,0,IF(เวลาเรียน!BY48="ป",ลับ!AS$3,0))</f>
        <v>0</v>
      </c>
      <c r="BS100" s="724">
        <f>IF(ลับ!AT$3=0,0,IF(เวลาเรียน!BZ48="ป",ลับ!AT$3,0))</f>
        <v>0</v>
      </c>
      <c r="BT100" s="63">
        <f>IF(ลับ!BT$3=0,0,IF(เวลาเรียน!CB48="ป",ลับ!BT$3,0))</f>
        <v>0</v>
      </c>
      <c r="BU100" s="63">
        <f>IF(ลับ!BU$3=0,0,IF(เวลาเรียน!CC48="ป",ลับ!BU$3,0))</f>
        <v>0</v>
      </c>
      <c r="BV100" s="63">
        <f>IF(ลับ!BV$3=0,0,IF(เวลาเรียน!CD48="ป",ลับ!BV$3,0))</f>
        <v>0</v>
      </c>
      <c r="BW100" s="63">
        <f>IF(ลับ!BW$3=0,0,IF(เวลาเรียน!CE48="ป",ลับ!BW$3,0))</f>
        <v>0</v>
      </c>
      <c r="BX100" s="63">
        <f>IF(ลับ!BX$3=0,0,IF(เวลาเรียน!CF48="ป",ลับ!BX$3,0))</f>
        <v>0</v>
      </c>
      <c r="BY100" s="63">
        <f>IF(ลับ!BY$3=0,0,IF(เวลาเรียน!CG48="ป",ลับ!BY$3,0))</f>
        <v>0</v>
      </c>
      <c r="BZ100" s="63">
        <f>IF(ลับ!BZ$3=0,0,IF(เวลาเรียน!CH48="ป",ลับ!BZ$3,0))</f>
        <v>0</v>
      </c>
      <c r="CA100" s="63">
        <f>IF(ลับ!CA$3=0,0,IF(เวลาเรียน!CI48="ป",ลับ!CA$3,0))</f>
        <v>0</v>
      </c>
      <c r="CB100" s="63">
        <f>IF(ลับ!CB$3=0,0,IF(เวลาเรียน!CJ48="ป",ลับ!CB$3,0))</f>
        <v>0</v>
      </c>
      <c r="CC100" s="63">
        <f>IF(ลับ!CC$3=0,0,IF(เวลาเรียน!CK48="ป",ลับ!CC$3,0))</f>
        <v>0</v>
      </c>
      <c r="CD100" s="63">
        <f>IF(ลับ!CD$3=0,0,IF(เวลาเรียน!CL48="ป",ลับ!CD$3,0))</f>
        <v>0</v>
      </c>
      <c r="CE100" s="63">
        <f>IF(ลับ!CE$3=0,0,IF(เวลาเรียน!CM48="ป",ลับ!CE$3,0))</f>
        <v>0</v>
      </c>
      <c r="CF100" s="63">
        <f>IF(ลับ!CF$3=0,0,IF(เวลาเรียน!CN48="ป",ลับ!CF$3,0))</f>
        <v>0</v>
      </c>
      <c r="CG100" s="63">
        <f>IF(ลับ!CG$3=0,0,IF(เวลาเรียน!CO48="ป",ลับ!CG$3,0))</f>
        <v>0</v>
      </c>
      <c r="CH100" s="63">
        <f>IF(ลับ!CH$3=0,0,IF(เวลาเรียน!CP48="ป",ลับ!CH$3,0))</f>
        <v>0</v>
      </c>
      <c r="CI100" s="63">
        <f>IF(ลับ!CI$3=0,0,IF(เวลาเรียน!CQ48="ป",ลับ!CI$3,0))</f>
        <v>0</v>
      </c>
      <c r="CJ100" s="63">
        <f>IF(ลับ!CJ$3=0,0,IF(เวลาเรียน!CR48="ป",ลับ!CJ$3,0))</f>
        <v>0</v>
      </c>
      <c r="CK100" s="63">
        <f>IF(ลับ!CK$3=0,0,IF(เวลาเรียน!CS48="ป",ลับ!CK$3,0))</f>
        <v>0</v>
      </c>
      <c r="CL100" s="63">
        <f>IF(ลับ!CL$3=0,0,IF(เวลาเรียน!CT48="ป",ลับ!CL$3,0))</f>
        <v>0</v>
      </c>
      <c r="CM100" s="63">
        <f>IF(ลับ!CM$3=0,0,IF(เวลาเรียน!CU48="ป",ลับ!CM$3,0))</f>
        <v>0</v>
      </c>
      <c r="CN100" s="63">
        <f>IF(ลับ!CN$3=0,0,IF(เวลาเรียน!CV48="ป",ลับ!CN$3,0))</f>
        <v>0</v>
      </c>
      <c r="CO100" s="63">
        <f>IF(ลับ!CO$3=0,0,IF(เวลาเรียน!CW48="ป",ลับ!CO$3,0))</f>
        <v>0</v>
      </c>
      <c r="CP100" s="63">
        <f>IF(ลับ!CP$3=0,0,IF(เวลาเรียน!CX48="ป",ลับ!CP$3,0))</f>
        <v>0</v>
      </c>
      <c r="CQ100" s="63">
        <f>IF(ลับ!CQ$3=0,0,IF(เวลาเรียน!CY48="ป",ลับ!CQ$3,0))</f>
        <v>0</v>
      </c>
      <c r="CR100" s="63">
        <f>IF(ลับ!CR$3=0,0,IF(เวลาเรียน!CZ48="ป",ลับ!CR$3,0))</f>
        <v>0</v>
      </c>
      <c r="CS100" s="63">
        <f>IF(ลับ!CS$3=0,0,IF(เวลาเรียน!DA48="ป",ลับ!CS$3,0))</f>
        <v>0</v>
      </c>
      <c r="CT100" s="63">
        <f>IF(ลับ!CT$3=0,0,IF(เวลาเรียน!DB48="ป",ลับ!CT$3,0))</f>
        <v>0</v>
      </c>
      <c r="CU100" s="63">
        <f>IF(ลับ!CU$3=0,0,IF(เวลาเรียน!DC48="ป",ลับ!CU$3,0))</f>
        <v>0</v>
      </c>
      <c r="CV100" s="63">
        <f>IF(ลับ!CV$3=0,0,IF(เวลาเรียน!DD48="ป",ลับ!CV$3,0))</f>
        <v>0</v>
      </c>
      <c r="CW100" s="63">
        <f>IF(ลับ!CW$3=0,0,IF(เวลาเรียน!DE48="ป",ลับ!CW$3,0))</f>
        <v>0</v>
      </c>
      <c r="CX100" s="84">
        <f t="shared" si="23"/>
        <v>0</v>
      </c>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row>
    <row r="101" spans="1:214" ht="21">
      <c r="A101" s="28">
        <v>44</v>
      </c>
      <c r="B101" s="63">
        <f>IF(ลับ!B$3=0,0,IF(เวลาเรียน!G49="ป",ลับ!B$3,0))</f>
        <v>0</v>
      </c>
      <c r="C101" s="63">
        <f>IF(ลับ!C$3=0,0,IF(เวลาเรียน!H49="ป",ลับ!C$3,0))</f>
        <v>0</v>
      </c>
      <c r="D101" s="63">
        <f>IF(ลับ!D$3=0,0,IF(เวลาเรียน!I49="ป",ลับ!D$3,0))</f>
        <v>0</v>
      </c>
      <c r="E101" s="63">
        <f>IF(ลับ!E$3=0,0,IF(เวลาเรียน!J49="ป",ลับ!E$3,0))</f>
        <v>0</v>
      </c>
      <c r="F101" s="63">
        <f>IF(ลับ!F$3=0,0,IF(เวลาเรียน!K49="ป",ลับ!F$3,0))</f>
        <v>0</v>
      </c>
      <c r="G101" s="63">
        <f>IF(ลับ!G$3=0,0,IF(เวลาเรียน!L49="ป",ลับ!G$3,0))</f>
        <v>0</v>
      </c>
      <c r="H101" s="63">
        <f>IF(ลับ!H$3=0,0,IF(เวลาเรียน!M49="ป",ลับ!H$3,0))</f>
        <v>0</v>
      </c>
      <c r="I101" s="63">
        <f>IF(ลับ!I$3=0,0,IF(เวลาเรียน!N49="ป",ลับ!I$3,0))</f>
        <v>0</v>
      </c>
      <c r="J101" s="63">
        <f>IF(ลับ!J$3=0,0,IF(เวลาเรียน!O49="ป",ลับ!J$3,0))</f>
        <v>0</v>
      </c>
      <c r="K101" s="63">
        <f>IF(ลับ!K$3=0,0,IF(เวลาเรียน!P49="ป",ลับ!K$3,0))</f>
        <v>0</v>
      </c>
      <c r="L101" s="63">
        <f>IF(ลับ!L$3=0,0,IF(เวลาเรียน!Q49="ป",ลับ!L$3,0))</f>
        <v>0</v>
      </c>
      <c r="M101" s="63">
        <f>IF(ลับ!M$3=0,0,IF(เวลาเรียน!R49="ป",ลับ!M$3,0))</f>
        <v>0</v>
      </c>
      <c r="N101" s="63">
        <f>IF(ลับ!N$3=0,0,IF(เวลาเรียน!S49="ป",ลับ!N$3,0))</f>
        <v>0</v>
      </c>
      <c r="O101" s="63">
        <f>IF(ลับ!O$3=0,0,IF(เวลาเรียน!T49="ป",ลับ!O$3,0))</f>
        <v>0</v>
      </c>
      <c r="P101" s="63">
        <f>IF(ลับ!P$3=0,0,IF(เวลาเรียน!U49="ป",ลับ!P$3,0))</f>
        <v>0</v>
      </c>
      <c r="Q101" s="63">
        <f>IF(ลับ!Q$3=0,0,IF(เวลาเรียน!V49="ป",ลับ!Q$3,0))</f>
        <v>0</v>
      </c>
      <c r="R101" s="63">
        <f>IF(ลับ!R$3=0,0,IF(เวลาเรียน!W49="ป",ลับ!R$3,0))</f>
        <v>0</v>
      </c>
      <c r="S101" s="63">
        <f>IF(ลับ!S$3=0,0,IF(เวลาเรียน!X49="ป",ลับ!S$3,0))</f>
        <v>0</v>
      </c>
      <c r="T101" s="63">
        <f>IF(ลับ!T$3=0,0,IF(เวลาเรียน!Y49="ป",ลับ!T$3,0))</f>
        <v>0</v>
      </c>
      <c r="U101" s="63">
        <f>IF(ลับ!U$3=0,0,IF(เวลาเรียน!Z49="ป",ลับ!U$3,0))</f>
        <v>0</v>
      </c>
      <c r="V101" s="63">
        <f>IF(ลับ!V$3=0,0,IF(เวลาเรียน!AA49="ป",ลับ!V$3,0))</f>
        <v>0</v>
      </c>
      <c r="W101" s="63">
        <f>IF(ลับ!W$3=0,0,IF(เวลาเรียน!AB49="ป",ลับ!W$3,0))</f>
        <v>0</v>
      </c>
      <c r="X101" s="63">
        <f>IF(ลับ!X$3=0,0,IF(เวลาเรียน!AC49="ป",ลับ!X$3,0))</f>
        <v>0</v>
      </c>
      <c r="Y101" s="63">
        <f>IF(ลับ!Y$3=0,0,IF(เวลาเรียน!AD49="ป",ลับ!Y$3,0))</f>
        <v>0</v>
      </c>
      <c r="Z101" s="724">
        <f>IF(ลับ!Z$3=0,0,IF(เวลาเรียน!AE49="ป",ลับ!Z$3,0))</f>
        <v>0</v>
      </c>
      <c r="AA101" s="63">
        <f>IF(ลับ!B$3=0,0,IF(เวลาเรียน!AH49="ป",ลับ!B$3,0))</f>
        <v>0</v>
      </c>
      <c r="AB101" s="63">
        <f>IF(ลับ!C$3=0,0,IF(เวลาเรียน!AI49="ป",ลับ!C$3,0))</f>
        <v>0</v>
      </c>
      <c r="AC101" s="63">
        <f>IF(ลับ!D$3=0,0,IF(เวลาเรียน!AJ49="ป",ลับ!D$3,0))</f>
        <v>0</v>
      </c>
      <c r="AD101" s="63">
        <f>IF(ลับ!E$3=0,0,IF(เวลาเรียน!AK49="ป",ลับ!E$3,0))</f>
        <v>0</v>
      </c>
      <c r="AE101" s="63">
        <f>IF(ลับ!F$3=0,0,IF(เวลาเรียน!AL49="ป",ลับ!F$3,0))</f>
        <v>0</v>
      </c>
      <c r="AF101" s="63">
        <f>IF(ลับ!G$3=0,0,IF(เวลาเรียน!AM49="ป",ลับ!G$3,0))</f>
        <v>0</v>
      </c>
      <c r="AG101" s="63">
        <f>IF(ลับ!H$3=0,0,IF(เวลาเรียน!AN49="ป",ลับ!H$3,0))</f>
        <v>0</v>
      </c>
      <c r="AH101" s="63">
        <f>IF(ลับ!I$3=0,0,IF(เวลาเรียน!AO49="ป",ลับ!I$3,0))</f>
        <v>0</v>
      </c>
      <c r="AI101" s="63">
        <f>IF(ลับ!J$3=0,0,IF(เวลาเรียน!AP49="ป",ลับ!J$3,0))</f>
        <v>0</v>
      </c>
      <c r="AJ101" s="63">
        <f>IF(ลับ!K$3=0,0,IF(เวลาเรียน!AQ49="ป",ลับ!K$3,0))</f>
        <v>0</v>
      </c>
      <c r="AK101" s="63">
        <f>IF(ลับ!L$3=0,0,IF(เวลาเรียน!AR49="ป",ลับ!L$3,0))</f>
        <v>0</v>
      </c>
      <c r="AL101" s="63">
        <f>IF(ลับ!M$3=0,0,IF(เวลาเรียน!AS49="ป",ลับ!M$3,0))</f>
        <v>0</v>
      </c>
      <c r="AM101" s="63">
        <f>IF(ลับ!N$3=0,0,IF(เวลาเรียน!AT49="ป",ลับ!N$3,0))</f>
        <v>0</v>
      </c>
      <c r="AN101" s="63">
        <f>IF(ลับ!O$3=0,0,IF(เวลาเรียน!AU49="ป",ลับ!O$3,0))</f>
        <v>0</v>
      </c>
      <c r="AO101" s="63">
        <f>IF(ลับ!P$3=0,0,IF(เวลาเรียน!AV49="ป",ลับ!P$3,0))</f>
        <v>0</v>
      </c>
      <c r="AP101" s="63">
        <f>IF(ลับ!Q$3=0,0,IF(เวลาเรียน!AW49="ป",ลับ!Q$3,0))</f>
        <v>0</v>
      </c>
      <c r="AQ101" s="63">
        <f>IF(ลับ!R$3=0,0,IF(เวลาเรียน!AX49="ป",ลับ!R$3,0))</f>
        <v>0</v>
      </c>
      <c r="AR101" s="63">
        <f>IF(ลับ!S$3=0,0,IF(เวลาเรียน!AY49="ป",ลับ!S$3,0))</f>
        <v>0</v>
      </c>
      <c r="AS101" s="63">
        <f>IF(ลับ!T$3=0,0,IF(เวลาเรียน!AZ49="ป",ลับ!T$3,0))</f>
        <v>0</v>
      </c>
      <c r="AT101" s="63">
        <f>IF(ลับ!U$3=0,0,IF(เวลาเรียน!BA49="ป",ลับ!U$3,0))</f>
        <v>0</v>
      </c>
      <c r="AU101" s="63">
        <f>IF(ลับ!V$3=0,0,IF(เวลาเรียน!BB49="ป",ลับ!V$3,0))</f>
        <v>0</v>
      </c>
      <c r="AV101" s="63">
        <f>IF(ลับ!W$3=0,0,IF(เวลาเรียน!BC49="ป",ลับ!W$3,0))</f>
        <v>0</v>
      </c>
      <c r="AW101" s="63">
        <f>IF(ลับ!X$3=0,0,IF(เวลาเรียน!BD49="ป",ลับ!X$3,0))</f>
        <v>0</v>
      </c>
      <c r="AX101" s="63">
        <f>IF(ลับ!Y$3=0,0,IF(เวลาเรียน!BE49="ป",ลับ!Y$3,0))</f>
        <v>0</v>
      </c>
      <c r="AY101" s="63">
        <f>IF(ลับ!Z$3=0,0,IF(เวลาเรียน!BF49="ป",ลับ!Z$3,0))</f>
        <v>0</v>
      </c>
      <c r="AZ101" s="63">
        <f>IF(ลับ!AA$3=0,0,IF(เวลาเรียน!BG49="ป",ลับ!AA$3,0))</f>
        <v>0</v>
      </c>
      <c r="BA101" s="63">
        <f>IF(ลับ!AB$3=0,0,IF(เวลาเรียน!BH49="ป",ลับ!AB$3,0))</f>
        <v>0</v>
      </c>
      <c r="BB101" s="63">
        <f>IF(ลับ!AC$3=0,0,IF(เวลาเรียน!BI49="ป",ลับ!AC$3,0))</f>
        <v>0</v>
      </c>
      <c r="BC101" s="63">
        <f>IF(ลับ!AD$3=0,0,IF(เวลาเรียน!BJ49="ป",ลับ!AD$3,0))</f>
        <v>0</v>
      </c>
      <c r="BD101" s="63">
        <f>IF(ลับ!AE$3=0,0,IF(เวลาเรียน!BK49="ป",ลับ!AE$3,0))</f>
        <v>0</v>
      </c>
      <c r="BE101" s="63">
        <f>IF(ลับ!AF$3=0,0,IF(เวลาเรียน!BL49="ป",ลับ!AF$3,0))</f>
        <v>0</v>
      </c>
      <c r="BF101" s="63">
        <f>IF(ลับ!AG$3=0,0,IF(เวลาเรียน!BM49="ป",ลับ!AG$3,0))</f>
        <v>0</v>
      </c>
      <c r="BG101" s="63">
        <f>IF(ลับ!AH$3=0,0,IF(เวลาเรียน!BN49="ป",ลับ!AH$3,0))</f>
        <v>0</v>
      </c>
      <c r="BH101" s="63">
        <f>IF(ลับ!AI$3=0,0,IF(เวลาเรียน!BO49="ป",ลับ!AI$3,0))</f>
        <v>0</v>
      </c>
      <c r="BI101" s="63">
        <f>IF(ลับ!AJ$3=0,0,IF(เวลาเรียน!BP49="ป",ลับ!AJ$3,0))</f>
        <v>0</v>
      </c>
      <c r="BJ101" s="63">
        <f>IF(ลับ!AK$3=0,0,IF(เวลาเรียน!BQ49="ป",ลับ!AK$3,0))</f>
        <v>0</v>
      </c>
      <c r="BK101" s="63">
        <f>IF(ลับ!AL$3=0,0,IF(เวลาเรียน!BR49="ป",ลับ!AL$3,0))</f>
        <v>0</v>
      </c>
      <c r="BL101" s="63">
        <f>IF(ลับ!AM$3=0,0,IF(เวลาเรียน!BS49="ป",ลับ!AM$3,0))</f>
        <v>0</v>
      </c>
      <c r="BM101" s="63">
        <f>IF(ลับ!AN$3=0,0,IF(เวลาเรียน!BT49="ป",ลับ!AN$3,0))</f>
        <v>0</v>
      </c>
      <c r="BN101" s="63">
        <f>IF(ลับ!AO$3=0,0,IF(เวลาเรียน!BU49="ป",ลับ!AO$3,0))</f>
        <v>0</v>
      </c>
      <c r="BO101" s="63">
        <f>IF(ลับ!AP$3=0,0,IF(เวลาเรียน!BV49="ป",ลับ!AP$3,0))</f>
        <v>0</v>
      </c>
      <c r="BP101" s="63">
        <f>IF(ลับ!AQ$3=0,0,IF(เวลาเรียน!BW49="ป",ลับ!AQ$3,0))</f>
        <v>0</v>
      </c>
      <c r="BQ101" s="63">
        <f>IF(ลับ!AR$3=0,0,IF(เวลาเรียน!BX49="ป",ลับ!AR$3,0))</f>
        <v>0</v>
      </c>
      <c r="BR101" s="63">
        <f>IF(ลับ!AS$3=0,0,IF(เวลาเรียน!BY49="ป",ลับ!AS$3,0))</f>
        <v>0</v>
      </c>
      <c r="BS101" s="724">
        <f>IF(ลับ!AT$3=0,0,IF(เวลาเรียน!BZ49="ป",ลับ!AT$3,0))</f>
        <v>0</v>
      </c>
      <c r="BT101" s="63">
        <f>IF(ลับ!BT$3=0,0,IF(เวลาเรียน!CB49="ป",ลับ!BT$3,0))</f>
        <v>0</v>
      </c>
      <c r="BU101" s="63">
        <f>IF(ลับ!BU$3=0,0,IF(เวลาเรียน!CC49="ป",ลับ!BU$3,0))</f>
        <v>0</v>
      </c>
      <c r="BV101" s="63">
        <f>IF(ลับ!BV$3=0,0,IF(เวลาเรียน!CD49="ป",ลับ!BV$3,0))</f>
        <v>0</v>
      </c>
      <c r="BW101" s="63">
        <f>IF(ลับ!BW$3=0,0,IF(เวลาเรียน!CE49="ป",ลับ!BW$3,0))</f>
        <v>0</v>
      </c>
      <c r="BX101" s="63">
        <f>IF(ลับ!BX$3=0,0,IF(เวลาเรียน!CF49="ป",ลับ!BX$3,0))</f>
        <v>0</v>
      </c>
      <c r="BY101" s="63">
        <f>IF(ลับ!BY$3=0,0,IF(เวลาเรียน!CG49="ป",ลับ!BY$3,0))</f>
        <v>0</v>
      </c>
      <c r="BZ101" s="63">
        <f>IF(ลับ!BZ$3=0,0,IF(เวลาเรียน!CH49="ป",ลับ!BZ$3,0))</f>
        <v>0</v>
      </c>
      <c r="CA101" s="63">
        <f>IF(ลับ!CA$3=0,0,IF(เวลาเรียน!CI49="ป",ลับ!CA$3,0))</f>
        <v>0</v>
      </c>
      <c r="CB101" s="63">
        <f>IF(ลับ!CB$3=0,0,IF(เวลาเรียน!CJ49="ป",ลับ!CB$3,0))</f>
        <v>0</v>
      </c>
      <c r="CC101" s="63">
        <f>IF(ลับ!CC$3=0,0,IF(เวลาเรียน!CK49="ป",ลับ!CC$3,0))</f>
        <v>0</v>
      </c>
      <c r="CD101" s="63">
        <f>IF(ลับ!CD$3=0,0,IF(เวลาเรียน!CL49="ป",ลับ!CD$3,0))</f>
        <v>0</v>
      </c>
      <c r="CE101" s="63">
        <f>IF(ลับ!CE$3=0,0,IF(เวลาเรียน!CM49="ป",ลับ!CE$3,0))</f>
        <v>0</v>
      </c>
      <c r="CF101" s="63">
        <f>IF(ลับ!CF$3=0,0,IF(เวลาเรียน!CN49="ป",ลับ!CF$3,0))</f>
        <v>0</v>
      </c>
      <c r="CG101" s="63">
        <f>IF(ลับ!CG$3=0,0,IF(เวลาเรียน!CO49="ป",ลับ!CG$3,0))</f>
        <v>0</v>
      </c>
      <c r="CH101" s="63">
        <f>IF(ลับ!CH$3=0,0,IF(เวลาเรียน!CP49="ป",ลับ!CH$3,0))</f>
        <v>0</v>
      </c>
      <c r="CI101" s="63">
        <f>IF(ลับ!CI$3=0,0,IF(เวลาเรียน!CQ49="ป",ลับ!CI$3,0))</f>
        <v>0</v>
      </c>
      <c r="CJ101" s="63">
        <f>IF(ลับ!CJ$3=0,0,IF(เวลาเรียน!CR49="ป",ลับ!CJ$3,0))</f>
        <v>0</v>
      </c>
      <c r="CK101" s="63">
        <f>IF(ลับ!CK$3=0,0,IF(เวลาเรียน!CS49="ป",ลับ!CK$3,0))</f>
        <v>0</v>
      </c>
      <c r="CL101" s="63">
        <f>IF(ลับ!CL$3=0,0,IF(เวลาเรียน!CT49="ป",ลับ!CL$3,0))</f>
        <v>0</v>
      </c>
      <c r="CM101" s="63">
        <f>IF(ลับ!CM$3=0,0,IF(เวลาเรียน!CU49="ป",ลับ!CM$3,0))</f>
        <v>0</v>
      </c>
      <c r="CN101" s="63">
        <f>IF(ลับ!CN$3=0,0,IF(เวลาเรียน!CV49="ป",ลับ!CN$3,0))</f>
        <v>0</v>
      </c>
      <c r="CO101" s="63">
        <f>IF(ลับ!CO$3=0,0,IF(เวลาเรียน!CW49="ป",ลับ!CO$3,0))</f>
        <v>0</v>
      </c>
      <c r="CP101" s="63">
        <f>IF(ลับ!CP$3=0,0,IF(เวลาเรียน!CX49="ป",ลับ!CP$3,0))</f>
        <v>0</v>
      </c>
      <c r="CQ101" s="63">
        <f>IF(ลับ!CQ$3=0,0,IF(เวลาเรียน!CY49="ป",ลับ!CQ$3,0))</f>
        <v>0</v>
      </c>
      <c r="CR101" s="63">
        <f>IF(ลับ!CR$3=0,0,IF(เวลาเรียน!CZ49="ป",ลับ!CR$3,0))</f>
        <v>0</v>
      </c>
      <c r="CS101" s="63">
        <f>IF(ลับ!CS$3=0,0,IF(เวลาเรียน!DA49="ป",ลับ!CS$3,0))</f>
        <v>0</v>
      </c>
      <c r="CT101" s="63">
        <f>IF(ลับ!CT$3=0,0,IF(เวลาเรียน!DB49="ป",ลับ!CT$3,0))</f>
        <v>0</v>
      </c>
      <c r="CU101" s="63">
        <f>IF(ลับ!CU$3=0,0,IF(เวลาเรียน!DC49="ป",ลับ!CU$3,0))</f>
        <v>0</v>
      </c>
      <c r="CV101" s="63">
        <f>IF(ลับ!CV$3=0,0,IF(เวลาเรียน!DD49="ป",ลับ!CV$3,0))</f>
        <v>0</v>
      </c>
      <c r="CW101" s="63">
        <f>IF(ลับ!CW$3=0,0,IF(เวลาเรียน!DE49="ป",ลับ!CW$3,0))</f>
        <v>0</v>
      </c>
      <c r="CX101" s="84">
        <f t="shared" si="23"/>
        <v>0</v>
      </c>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row>
    <row r="102" spans="1:214" ht="21">
      <c r="A102" s="28">
        <v>45</v>
      </c>
      <c r="B102" s="63">
        <f>IF(ลับ!B$3=0,0,IF(เวลาเรียน!G50="ป",ลับ!B$3,0))</f>
        <v>0</v>
      </c>
      <c r="C102" s="63">
        <f>IF(ลับ!C$3=0,0,IF(เวลาเรียน!H50="ป",ลับ!C$3,0))</f>
        <v>0</v>
      </c>
      <c r="D102" s="63">
        <f>IF(ลับ!D$3=0,0,IF(เวลาเรียน!I50="ป",ลับ!D$3,0))</f>
        <v>0</v>
      </c>
      <c r="E102" s="63">
        <f>IF(ลับ!E$3=0,0,IF(เวลาเรียน!J50="ป",ลับ!E$3,0))</f>
        <v>0</v>
      </c>
      <c r="F102" s="63">
        <f>IF(ลับ!F$3=0,0,IF(เวลาเรียน!K50="ป",ลับ!F$3,0))</f>
        <v>0</v>
      </c>
      <c r="G102" s="63">
        <f>IF(ลับ!G$3=0,0,IF(เวลาเรียน!L50="ป",ลับ!G$3,0))</f>
        <v>0</v>
      </c>
      <c r="H102" s="63">
        <f>IF(ลับ!H$3=0,0,IF(เวลาเรียน!M50="ป",ลับ!H$3,0))</f>
        <v>0</v>
      </c>
      <c r="I102" s="63">
        <f>IF(ลับ!I$3=0,0,IF(เวลาเรียน!N50="ป",ลับ!I$3,0))</f>
        <v>0</v>
      </c>
      <c r="J102" s="63">
        <f>IF(ลับ!J$3=0,0,IF(เวลาเรียน!O50="ป",ลับ!J$3,0))</f>
        <v>0</v>
      </c>
      <c r="K102" s="63">
        <f>IF(ลับ!K$3=0,0,IF(เวลาเรียน!P50="ป",ลับ!K$3,0))</f>
        <v>0</v>
      </c>
      <c r="L102" s="63">
        <f>IF(ลับ!L$3=0,0,IF(เวลาเรียน!Q50="ป",ลับ!L$3,0))</f>
        <v>0</v>
      </c>
      <c r="M102" s="63">
        <f>IF(ลับ!M$3=0,0,IF(เวลาเรียน!R50="ป",ลับ!M$3,0))</f>
        <v>0</v>
      </c>
      <c r="N102" s="63">
        <f>IF(ลับ!N$3=0,0,IF(เวลาเรียน!S50="ป",ลับ!N$3,0))</f>
        <v>0</v>
      </c>
      <c r="O102" s="63">
        <f>IF(ลับ!O$3=0,0,IF(เวลาเรียน!T50="ป",ลับ!O$3,0))</f>
        <v>0</v>
      </c>
      <c r="P102" s="63">
        <f>IF(ลับ!P$3=0,0,IF(เวลาเรียน!U50="ป",ลับ!P$3,0))</f>
        <v>0</v>
      </c>
      <c r="Q102" s="63">
        <f>IF(ลับ!Q$3=0,0,IF(เวลาเรียน!V50="ป",ลับ!Q$3,0))</f>
        <v>0</v>
      </c>
      <c r="R102" s="63">
        <f>IF(ลับ!R$3=0,0,IF(เวลาเรียน!W50="ป",ลับ!R$3,0))</f>
        <v>0</v>
      </c>
      <c r="S102" s="63">
        <f>IF(ลับ!S$3=0,0,IF(เวลาเรียน!X50="ป",ลับ!S$3,0))</f>
        <v>0</v>
      </c>
      <c r="T102" s="63">
        <f>IF(ลับ!T$3=0,0,IF(เวลาเรียน!Y50="ป",ลับ!T$3,0))</f>
        <v>0</v>
      </c>
      <c r="U102" s="63">
        <f>IF(ลับ!U$3=0,0,IF(เวลาเรียน!Z50="ป",ลับ!U$3,0))</f>
        <v>0</v>
      </c>
      <c r="V102" s="63">
        <f>IF(ลับ!V$3=0,0,IF(เวลาเรียน!AA50="ป",ลับ!V$3,0))</f>
        <v>0</v>
      </c>
      <c r="W102" s="63">
        <f>IF(ลับ!W$3=0,0,IF(เวลาเรียน!AB50="ป",ลับ!W$3,0))</f>
        <v>0</v>
      </c>
      <c r="X102" s="63">
        <f>IF(ลับ!X$3=0,0,IF(เวลาเรียน!AC50="ป",ลับ!X$3,0))</f>
        <v>0</v>
      </c>
      <c r="Y102" s="63">
        <f>IF(ลับ!Y$3=0,0,IF(เวลาเรียน!AD50="ป",ลับ!Y$3,0))</f>
        <v>0</v>
      </c>
      <c r="Z102" s="724">
        <f>IF(ลับ!Z$3=0,0,IF(เวลาเรียน!AE50="ป",ลับ!Z$3,0))</f>
        <v>0</v>
      </c>
      <c r="AA102" s="63">
        <f>IF(ลับ!B$3=0,0,IF(เวลาเรียน!AH50="ป",ลับ!B$3,0))</f>
        <v>0</v>
      </c>
      <c r="AB102" s="63">
        <f>IF(ลับ!C$3=0,0,IF(เวลาเรียน!AI50="ป",ลับ!C$3,0))</f>
        <v>0</v>
      </c>
      <c r="AC102" s="63">
        <f>IF(ลับ!D$3=0,0,IF(เวลาเรียน!AJ50="ป",ลับ!D$3,0))</f>
        <v>0</v>
      </c>
      <c r="AD102" s="63">
        <f>IF(ลับ!E$3=0,0,IF(เวลาเรียน!AK50="ป",ลับ!E$3,0))</f>
        <v>0</v>
      </c>
      <c r="AE102" s="63">
        <f>IF(ลับ!F$3=0,0,IF(เวลาเรียน!AL50="ป",ลับ!F$3,0))</f>
        <v>0</v>
      </c>
      <c r="AF102" s="63">
        <f>IF(ลับ!G$3=0,0,IF(เวลาเรียน!AM50="ป",ลับ!G$3,0))</f>
        <v>0</v>
      </c>
      <c r="AG102" s="63">
        <f>IF(ลับ!H$3=0,0,IF(เวลาเรียน!AN50="ป",ลับ!H$3,0))</f>
        <v>0</v>
      </c>
      <c r="AH102" s="63">
        <f>IF(ลับ!I$3=0,0,IF(เวลาเรียน!AO50="ป",ลับ!I$3,0))</f>
        <v>0</v>
      </c>
      <c r="AI102" s="63">
        <f>IF(ลับ!J$3=0,0,IF(เวลาเรียน!AP50="ป",ลับ!J$3,0))</f>
        <v>0</v>
      </c>
      <c r="AJ102" s="63">
        <f>IF(ลับ!K$3=0,0,IF(เวลาเรียน!AQ50="ป",ลับ!K$3,0))</f>
        <v>0</v>
      </c>
      <c r="AK102" s="63">
        <f>IF(ลับ!L$3=0,0,IF(เวลาเรียน!AR50="ป",ลับ!L$3,0))</f>
        <v>0</v>
      </c>
      <c r="AL102" s="63">
        <f>IF(ลับ!M$3=0,0,IF(เวลาเรียน!AS50="ป",ลับ!M$3,0))</f>
        <v>0</v>
      </c>
      <c r="AM102" s="63">
        <f>IF(ลับ!N$3=0,0,IF(เวลาเรียน!AT50="ป",ลับ!N$3,0))</f>
        <v>0</v>
      </c>
      <c r="AN102" s="63">
        <f>IF(ลับ!O$3=0,0,IF(เวลาเรียน!AU50="ป",ลับ!O$3,0))</f>
        <v>0</v>
      </c>
      <c r="AO102" s="63">
        <f>IF(ลับ!P$3=0,0,IF(เวลาเรียน!AV50="ป",ลับ!P$3,0))</f>
        <v>0</v>
      </c>
      <c r="AP102" s="63">
        <f>IF(ลับ!Q$3=0,0,IF(เวลาเรียน!AW50="ป",ลับ!Q$3,0))</f>
        <v>0</v>
      </c>
      <c r="AQ102" s="63">
        <f>IF(ลับ!R$3=0,0,IF(เวลาเรียน!AX50="ป",ลับ!R$3,0))</f>
        <v>0</v>
      </c>
      <c r="AR102" s="63">
        <f>IF(ลับ!S$3=0,0,IF(เวลาเรียน!AY50="ป",ลับ!S$3,0))</f>
        <v>0</v>
      </c>
      <c r="AS102" s="63">
        <f>IF(ลับ!T$3=0,0,IF(เวลาเรียน!AZ50="ป",ลับ!T$3,0))</f>
        <v>0</v>
      </c>
      <c r="AT102" s="63">
        <f>IF(ลับ!U$3=0,0,IF(เวลาเรียน!BA50="ป",ลับ!U$3,0))</f>
        <v>0</v>
      </c>
      <c r="AU102" s="63">
        <f>IF(ลับ!V$3=0,0,IF(เวลาเรียน!BB50="ป",ลับ!V$3,0))</f>
        <v>0</v>
      </c>
      <c r="AV102" s="63">
        <f>IF(ลับ!W$3=0,0,IF(เวลาเรียน!BC50="ป",ลับ!W$3,0))</f>
        <v>0</v>
      </c>
      <c r="AW102" s="63">
        <f>IF(ลับ!X$3=0,0,IF(เวลาเรียน!BD50="ป",ลับ!X$3,0))</f>
        <v>0</v>
      </c>
      <c r="AX102" s="63">
        <f>IF(ลับ!Y$3=0,0,IF(เวลาเรียน!BE50="ป",ลับ!Y$3,0))</f>
        <v>0</v>
      </c>
      <c r="AY102" s="63">
        <f>IF(ลับ!Z$3=0,0,IF(เวลาเรียน!BF50="ป",ลับ!Z$3,0))</f>
        <v>0</v>
      </c>
      <c r="AZ102" s="63">
        <f>IF(ลับ!AA$3=0,0,IF(เวลาเรียน!BG50="ป",ลับ!AA$3,0))</f>
        <v>0</v>
      </c>
      <c r="BA102" s="63">
        <f>IF(ลับ!AB$3=0,0,IF(เวลาเรียน!BH50="ป",ลับ!AB$3,0))</f>
        <v>0</v>
      </c>
      <c r="BB102" s="63">
        <f>IF(ลับ!AC$3=0,0,IF(เวลาเรียน!BI50="ป",ลับ!AC$3,0))</f>
        <v>0</v>
      </c>
      <c r="BC102" s="63">
        <f>IF(ลับ!AD$3=0,0,IF(เวลาเรียน!BJ50="ป",ลับ!AD$3,0))</f>
        <v>0</v>
      </c>
      <c r="BD102" s="63">
        <f>IF(ลับ!AE$3=0,0,IF(เวลาเรียน!BK50="ป",ลับ!AE$3,0))</f>
        <v>0</v>
      </c>
      <c r="BE102" s="63">
        <f>IF(ลับ!AF$3=0,0,IF(เวลาเรียน!BL50="ป",ลับ!AF$3,0))</f>
        <v>0</v>
      </c>
      <c r="BF102" s="63">
        <f>IF(ลับ!AG$3=0,0,IF(เวลาเรียน!BM50="ป",ลับ!AG$3,0))</f>
        <v>0</v>
      </c>
      <c r="BG102" s="63">
        <f>IF(ลับ!AH$3=0,0,IF(เวลาเรียน!BN50="ป",ลับ!AH$3,0))</f>
        <v>0</v>
      </c>
      <c r="BH102" s="63">
        <f>IF(ลับ!AI$3=0,0,IF(เวลาเรียน!BO50="ป",ลับ!AI$3,0))</f>
        <v>0</v>
      </c>
      <c r="BI102" s="63">
        <f>IF(ลับ!AJ$3=0,0,IF(เวลาเรียน!BP50="ป",ลับ!AJ$3,0))</f>
        <v>0</v>
      </c>
      <c r="BJ102" s="63">
        <f>IF(ลับ!AK$3=0,0,IF(เวลาเรียน!BQ50="ป",ลับ!AK$3,0))</f>
        <v>0</v>
      </c>
      <c r="BK102" s="63">
        <f>IF(ลับ!AL$3=0,0,IF(เวลาเรียน!BR50="ป",ลับ!AL$3,0))</f>
        <v>0</v>
      </c>
      <c r="BL102" s="63">
        <f>IF(ลับ!AM$3=0,0,IF(เวลาเรียน!BS50="ป",ลับ!AM$3,0))</f>
        <v>0</v>
      </c>
      <c r="BM102" s="63">
        <f>IF(ลับ!AN$3=0,0,IF(เวลาเรียน!BT50="ป",ลับ!AN$3,0))</f>
        <v>0</v>
      </c>
      <c r="BN102" s="63">
        <f>IF(ลับ!AO$3=0,0,IF(เวลาเรียน!BU50="ป",ลับ!AO$3,0))</f>
        <v>0</v>
      </c>
      <c r="BO102" s="63">
        <f>IF(ลับ!AP$3=0,0,IF(เวลาเรียน!BV50="ป",ลับ!AP$3,0))</f>
        <v>0</v>
      </c>
      <c r="BP102" s="63">
        <f>IF(ลับ!AQ$3=0,0,IF(เวลาเรียน!BW50="ป",ลับ!AQ$3,0))</f>
        <v>0</v>
      </c>
      <c r="BQ102" s="63">
        <f>IF(ลับ!AR$3=0,0,IF(เวลาเรียน!BX50="ป",ลับ!AR$3,0))</f>
        <v>0</v>
      </c>
      <c r="BR102" s="63">
        <f>IF(ลับ!AS$3=0,0,IF(เวลาเรียน!BY50="ป",ลับ!AS$3,0))</f>
        <v>0</v>
      </c>
      <c r="BS102" s="724">
        <f>IF(ลับ!AT$3=0,0,IF(เวลาเรียน!BZ50="ป",ลับ!AT$3,0))</f>
        <v>0</v>
      </c>
      <c r="BT102" s="63">
        <f>IF(ลับ!BT$3=0,0,IF(เวลาเรียน!CB50="ป",ลับ!BT$3,0))</f>
        <v>0</v>
      </c>
      <c r="BU102" s="63">
        <f>IF(ลับ!BU$3=0,0,IF(เวลาเรียน!CC50="ป",ลับ!BU$3,0))</f>
        <v>0</v>
      </c>
      <c r="BV102" s="63">
        <f>IF(ลับ!BV$3=0,0,IF(เวลาเรียน!CD50="ป",ลับ!BV$3,0))</f>
        <v>0</v>
      </c>
      <c r="BW102" s="63">
        <f>IF(ลับ!BW$3=0,0,IF(เวลาเรียน!CE50="ป",ลับ!BW$3,0))</f>
        <v>0</v>
      </c>
      <c r="BX102" s="63">
        <f>IF(ลับ!BX$3=0,0,IF(เวลาเรียน!CF50="ป",ลับ!BX$3,0))</f>
        <v>0</v>
      </c>
      <c r="BY102" s="63">
        <f>IF(ลับ!BY$3=0,0,IF(เวลาเรียน!CG50="ป",ลับ!BY$3,0))</f>
        <v>0</v>
      </c>
      <c r="BZ102" s="63">
        <f>IF(ลับ!BZ$3=0,0,IF(เวลาเรียน!CH50="ป",ลับ!BZ$3,0))</f>
        <v>0</v>
      </c>
      <c r="CA102" s="63">
        <f>IF(ลับ!CA$3=0,0,IF(เวลาเรียน!CI50="ป",ลับ!CA$3,0))</f>
        <v>0</v>
      </c>
      <c r="CB102" s="63">
        <f>IF(ลับ!CB$3=0,0,IF(เวลาเรียน!CJ50="ป",ลับ!CB$3,0))</f>
        <v>0</v>
      </c>
      <c r="CC102" s="63">
        <f>IF(ลับ!CC$3=0,0,IF(เวลาเรียน!CK50="ป",ลับ!CC$3,0))</f>
        <v>0</v>
      </c>
      <c r="CD102" s="63">
        <f>IF(ลับ!CD$3=0,0,IF(เวลาเรียน!CL50="ป",ลับ!CD$3,0))</f>
        <v>0</v>
      </c>
      <c r="CE102" s="63">
        <f>IF(ลับ!CE$3=0,0,IF(เวลาเรียน!CM50="ป",ลับ!CE$3,0))</f>
        <v>0</v>
      </c>
      <c r="CF102" s="63">
        <f>IF(ลับ!CF$3=0,0,IF(เวลาเรียน!CN50="ป",ลับ!CF$3,0))</f>
        <v>0</v>
      </c>
      <c r="CG102" s="63">
        <f>IF(ลับ!CG$3=0,0,IF(เวลาเรียน!CO50="ป",ลับ!CG$3,0))</f>
        <v>0</v>
      </c>
      <c r="CH102" s="63">
        <f>IF(ลับ!CH$3=0,0,IF(เวลาเรียน!CP50="ป",ลับ!CH$3,0))</f>
        <v>0</v>
      </c>
      <c r="CI102" s="63">
        <f>IF(ลับ!CI$3=0,0,IF(เวลาเรียน!CQ50="ป",ลับ!CI$3,0))</f>
        <v>0</v>
      </c>
      <c r="CJ102" s="63">
        <f>IF(ลับ!CJ$3=0,0,IF(เวลาเรียน!CR50="ป",ลับ!CJ$3,0))</f>
        <v>0</v>
      </c>
      <c r="CK102" s="63">
        <f>IF(ลับ!CK$3=0,0,IF(เวลาเรียน!CS50="ป",ลับ!CK$3,0))</f>
        <v>0</v>
      </c>
      <c r="CL102" s="63">
        <f>IF(ลับ!CL$3=0,0,IF(เวลาเรียน!CT50="ป",ลับ!CL$3,0))</f>
        <v>0</v>
      </c>
      <c r="CM102" s="63">
        <f>IF(ลับ!CM$3=0,0,IF(เวลาเรียน!CU50="ป",ลับ!CM$3,0))</f>
        <v>0</v>
      </c>
      <c r="CN102" s="63">
        <f>IF(ลับ!CN$3=0,0,IF(เวลาเรียน!CV50="ป",ลับ!CN$3,0))</f>
        <v>0</v>
      </c>
      <c r="CO102" s="63">
        <f>IF(ลับ!CO$3=0,0,IF(เวลาเรียน!CW50="ป",ลับ!CO$3,0))</f>
        <v>0</v>
      </c>
      <c r="CP102" s="63">
        <f>IF(ลับ!CP$3=0,0,IF(เวลาเรียน!CX50="ป",ลับ!CP$3,0))</f>
        <v>0</v>
      </c>
      <c r="CQ102" s="63">
        <f>IF(ลับ!CQ$3=0,0,IF(เวลาเรียน!CY50="ป",ลับ!CQ$3,0))</f>
        <v>0</v>
      </c>
      <c r="CR102" s="63">
        <f>IF(ลับ!CR$3=0,0,IF(เวลาเรียน!CZ50="ป",ลับ!CR$3,0))</f>
        <v>0</v>
      </c>
      <c r="CS102" s="63">
        <f>IF(ลับ!CS$3=0,0,IF(เวลาเรียน!DA50="ป",ลับ!CS$3,0))</f>
        <v>0</v>
      </c>
      <c r="CT102" s="63">
        <f>IF(ลับ!CT$3=0,0,IF(เวลาเรียน!DB50="ป",ลับ!CT$3,0))</f>
        <v>0</v>
      </c>
      <c r="CU102" s="63">
        <f>IF(ลับ!CU$3=0,0,IF(เวลาเรียน!DC50="ป",ลับ!CU$3,0))</f>
        <v>0</v>
      </c>
      <c r="CV102" s="63">
        <f>IF(ลับ!CV$3=0,0,IF(เวลาเรียน!DD50="ป",ลับ!CV$3,0))</f>
        <v>0</v>
      </c>
      <c r="CW102" s="63">
        <f>IF(ลับ!CW$3=0,0,IF(เวลาเรียน!DE50="ป",ลับ!CW$3,0))</f>
        <v>0</v>
      </c>
      <c r="CX102" s="84">
        <f t="shared" si="23"/>
        <v>0</v>
      </c>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row>
    <row r="103" spans="1:214" ht="21">
      <c r="A103" s="28">
        <v>46</v>
      </c>
      <c r="B103" s="63">
        <f>IF(ลับ!B$3=0,0,IF(เวลาเรียน!G51="ป",ลับ!B$3,0))</f>
        <v>0</v>
      </c>
      <c r="C103" s="63">
        <f>IF(ลับ!C$3=0,0,IF(เวลาเรียน!H51="ป",ลับ!C$3,0))</f>
        <v>0</v>
      </c>
      <c r="D103" s="63">
        <f>IF(ลับ!D$3=0,0,IF(เวลาเรียน!I51="ป",ลับ!D$3,0))</f>
        <v>0</v>
      </c>
      <c r="E103" s="63">
        <f>IF(ลับ!E$3=0,0,IF(เวลาเรียน!J51="ป",ลับ!E$3,0))</f>
        <v>0</v>
      </c>
      <c r="F103" s="63">
        <f>IF(ลับ!F$3=0,0,IF(เวลาเรียน!K51="ป",ลับ!F$3,0))</f>
        <v>0</v>
      </c>
      <c r="G103" s="63">
        <f>IF(ลับ!G$3=0,0,IF(เวลาเรียน!L51="ป",ลับ!G$3,0))</f>
        <v>0</v>
      </c>
      <c r="H103" s="63">
        <f>IF(ลับ!H$3=0,0,IF(เวลาเรียน!M51="ป",ลับ!H$3,0))</f>
        <v>0</v>
      </c>
      <c r="I103" s="63">
        <f>IF(ลับ!I$3=0,0,IF(เวลาเรียน!N51="ป",ลับ!I$3,0))</f>
        <v>0</v>
      </c>
      <c r="J103" s="63">
        <f>IF(ลับ!J$3=0,0,IF(เวลาเรียน!O51="ป",ลับ!J$3,0))</f>
        <v>0</v>
      </c>
      <c r="K103" s="63">
        <f>IF(ลับ!K$3=0,0,IF(เวลาเรียน!P51="ป",ลับ!K$3,0))</f>
        <v>0</v>
      </c>
      <c r="L103" s="63">
        <f>IF(ลับ!L$3=0,0,IF(เวลาเรียน!Q51="ป",ลับ!L$3,0))</f>
        <v>0</v>
      </c>
      <c r="M103" s="63">
        <f>IF(ลับ!M$3=0,0,IF(เวลาเรียน!R51="ป",ลับ!M$3,0))</f>
        <v>0</v>
      </c>
      <c r="N103" s="63">
        <f>IF(ลับ!N$3=0,0,IF(เวลาเรียน!S51="ป",ลับ!N$3,0))</f>
        <v>0</v>
      </c>
      <c r="O103" s="63">
        <f>IF(ลับ!O$3=0,0,IF(เวลาเรียน!T51="ป",ลับ!O$3,0))</f>
        <v>0</v>
      </c>
      <c r="P103" s="63">
        <f>IF(ลับ!P$3=0,0,IF(เวลาเรียน!U51="ป",ลับ!P$3,0))</f>
        <v>0</v>
      </c>
      <c r="Q103" s="63">
        <f>IF(ลับ!Q$3=0,0,IF(เวลาเรียน!V51="ป",ลับ!Q$3,0))</f>
        <v>0</v>
      </c>
      <c r="R103" s="63">
        <f>IF(ลับ!R$3=0,0,IF(เวลาเรียน!W51="ป",ลับ!R$3,0))</f>
        <v>0</v>
      </c>
      <c r="S103" s="63">
        <f>IF(ลับ!S$3=0,0,IF(เวลาเรียน!X51="ป",ลับ!S$3,0))</f>
        <v>0</v>
      </c>
      <c r="T103" s="63">
        <f>IF(ลับ!T$3=0,0,IF(เวลาเรียน!Y51="ป",ลับ!T$3,0))</f>
        <v>0</v>
      </c>
      <c r="U103" s="63">
        <f>IF(ลับ!U$3=0,0,IF(เวลาเรียน!Z51="ป",ลับ!U$3,0))</f>
        <v>0</v>
      </c>
      <c r="V103" s="63">
        <f>IF(ลับ!V$3=0,0,IF(เวลาเรียน!AA51="ป",ลับ!V$3,0))</f>
        <v>0</v>
      </c>
      <c r="W103" s="63">
        <f>IF(ลับ!W$3=0,0,IF(เวลาเรียน!AB51="ป",ลับ!W$3,0))</f>
        <v>0</v>
      </c>
      <c r="X103" s="63">
        <f>IF(ลับ!X$3=0,0,IF(เวลาเรียน!AC51="ป",ลับ!X$3,0))</f>
        <v>0</v>
      </c>
      <c r="Y103" s="63">
        <f>IF(ลับ!Y$3=0,0,IF(เวลาเรียน!AD51="ป",ลับ!Y$3,0))</f>
        <v>0</v>
      </c>
      <c r="Z103" s="724">
        <f>IF(ลับ!Z$3=0,0,IF(เวลาเรียน!AE51="ป",ลับ!Z$3,0))</f>
        <v>0</v>
      </c>
      <c r="AA103" s="63">
        <f>IF(ลับ!B$3=0,0,IF(เวลาเรียน!AH51="ป",ลับ!B$3,0))</f>
        <v>0</v>
      </c>
      <c r="AB103" s="63">
        <f>IF(ลับ!C$3=0,0,IF(เวลาเรียน!AI51="ป",ลับ!C$3,0))</f>
        <v>0</v>
      </c>
      <c r="AC103" s="63">
        <f>IF(ลับ!D$3=0,0,IF(เวลาเรียน!AJ51="ป",ลับ!D$3,0))</f>
        <v>0</v>
      </c>
      <c r="AD103" s="63">
        <f>IF(ลับ!E$3=0,0,IF(เวลาเรียน!AK51="ป",ลับ!E$3,0))</f>
        <v>0</v>
      </c>
      <c r="AE103" s="63">
        <f>IF(ลับ!F$3=0,0,IF(เวลาเรียน!AL51="ป",ลับ!F$3,0))</f>
        <v>0</v>
      </c>
      <c r="AF103" s="63">
        <f>IF(ลับ!G$3=0,0,IF(เวลาเรียน!AM51="ป",ลับ!G$3,0))</f>
        <v>0</v>
      </c>
      <c r="AG103" s="63">
        <f>IF(ลับ!H$3=0,0,IF(เวลาเรียน!AN51="ป",ลับ!H$3,0))</f>
        <v>0</v>
      </c>
      <c r="AH103" s="63">
        <f>IF(ลับ!I$3=0,0,IF(เวลาเรียน!AO51="ป",ลับ!I$3,0))</f>
        <v>0</v>
      </c>
      <c r="AI103" s="63">
        <f>IF(ลับ!J$3=0,0,IF(เวลาเรียน!AP51="ป",ลับ!J$3,0))</f>
        <v>0</v>
      </c>
      <c r="AJ103" s="63">
        <f>IF(ลับ!K$3=0,0,IF(เวลาเรียน!AQ51="ป",ลับ!K$3,0))</f>
        <v>0</v>
      </c>
      <c r="AK103" s="63">
        <f>IF(ลับ!L$3=0,0,IF(เวลาเรียน!AR51="ป",ลับ!L$3,0))</f>
        <v>0</v>
      </c>
      <c r="AL103" s="63">
        <f>IF(ลับ!M$3=0,0,IF(เวลาเรียน!AS51="ป",ลับ!M$3,0))</f>
        <v>0</v>
      </c>
      <c r="AM103" s="63">
        <f>IF(ลับ!N$3=0,0,IF(เวลาเรียน!AT51="ป",ลับ!N$3,0))</f>
        <v>0</v>
      </c>
      <c r="AN103" s="63">
        <f>IF(ลับ!O$3=0,0,IF(เวลาเรียน!AU51="ป",ลับ!O$3,0))</f>
        <v>0</v>
      </c>
      <c r="AO103" s="63">
        <f>IF(ลับ!P$3=0,0,IF(เวลาเรียน!AV51="ป",ลับ!P$3,0))</f>
        <v>0</v>
      </c>
      <c r="AP103" s="63">
        <f>IF(ลับ!Q$3=0,0,IF(เวลาเรียน!AW51="ป",ลับ!Q$3,0))</f>
        <v>0</v>
      </c>
      <c r="AQ103" s="63">
        <f>IF(ลับ!R$3=0,0,IF(เวลาเรียน!AX51="ป",ลับ!R$3,0))</f>
        <v>0</v>
      </c>
      <c r="AR103" s="63">
        <f>IF(ลับ!S$3=0,0,IF(เวลาเรียน!AY51="ป",ลับ!S$3,0))</f>
        <v>0</v>
      </c>
      <c r="AS103" s="63">
        <f>IF(ลับ!T$3=0,0,IF(เวลาเรียน!AZ51="ป",ลับ!T$3,0))</f>
        <v>0</v>
      </c>
      <c r="AT103" s="63">
        <f>IF(ลับ!U$3=0,0,IF(เวลาเรียน!BA51="ป",ลับ!U$3,0))</f>
        <v>0</v>
      </c>
      <c r="AU103" s="63">
        <f>IF(ลับ!V$3=0,0,IF(เวลาเรียน!BB51="ป",ลับ!V$3,0))</f>
        <v>0</v>
      </c>
      <c r="AV103" s="63">
        <f>IF(ลับ!W$3=0,0,IF(เวลาเรียน!BC51="ป",ลับ!W$3,0))</f>
        <v>0</v>
      </c>
      <c r="AW103" s="63">
        <f>IF(ลับ!X$3=0,0,IF(เวลาเรียน!BD51="ป",ลับ!X$3,0))</f>
        <v>0</v>
      </c>
      <c r="AX103" s="63">
        <f>IF(ลับ!Y$3=0,0,IF(เวลาเรียน!BE51="ป",ลับ!Y$3,0))</f>
        <v>0</v>
      </c>
      <c r="AY103" s="63">
        <f>IF(ลับ!Z$3=0,0,IF(เวลาเรียน!BF51="ป",ลับ!Z$3,0))</f>
        <v>0</v>
      </c>
      <c r="AZ103" s="63">
        <f>IF(ลับ!AA$3=0,0,IF(เวลาเรียน!BG51="ป",ลับ!AA$3,0))</f>
        <v>0</v>
      </c>
      <c r="BA103" s="63">
        <f>IF(ลับ!AB$3=0,0,IF(เวลาเรียน!BH51="ป",ลับ!AB$3,0))</f>
        <v>0</v>
      </c>
      <c r="BB103" s="63">
        <f>IF(ลับ!AC$3=0,0,IF(เวลาเรียน!BI51="ป",ลับ!AC$3,0))</f>
        <v>0</v>
      </c>
      <c r="BC103" s="63">
        <f>IF(ลับ!AD$3=0,0,IF(เวลาเรียน!BJ51="ป",ลับ!AD$3,0))</f>
        <v>0</v>
      </c>
      <c r="BD103" s="63">
        <f>IF(ลับ!AE$3=0,0,IF(เวลาเรียน!BK51="ป",ลับ!AE$3,0))</f>
        <v>0</v>
      </c>
      <c r="BE103" s="63">
        <f>IF(ลับ!AF$3=0,0,IF(เวลาเรียน!BL51="ป",ลับ!AF$3,0))</f>
        <v>0</v>
      </c>
      <c r="BF103" s="63">
        <f>IF(ลับ!AG$3=0,0,IF(เวลาเรียน!BM51="ป",ลับ!AG$3,0))</f>
        <v>0</v>
      </c>
      <c r="BG103" s="63">
        <f>IF(ลับ!AH$3=0,0,IF(เวลาเรียน!BN51="ป",ลับ!AH$3,0))</f>
        <v>0</v>
      </c>
      <c r="BH103" s="63">
        <f>IF(ลับ!AI$3=0,0,IF(เวลาเรียน!BO51="ป",ลับ!AI$3,0))</f>
        <v>0</v>
      </c>
      <c r="BI103" s="63">
        <f>IF(ลับ!AJ$3=0,0,IF(เวลาเรียน!BP51="ป",ลับ!AJ$3,0))</f>
        <v>0</v>
      </c>
      <c r="BJ103" s="63">
        <f>IF(ลับ!AK$3=0,0,IF(เวลาเรียน!BQ51="ป",ลับ!AK$3,0))</f>
        <v>0</v>
      </c>
      <c r="BK103" s="63">
        <f>IF(ลับ!AL$3=0,0,IF(เวลาเรียน!BR51="ป",ลับ!AL$3,0))</f>
        <v>0</v>
      </c>
      <c r="BL103" s="63">
        <f>IF(ลับ!AM$3=0,0,IF(เวลาเรียน!BS51="ป",ลับ!AM$3,0))</f>
        <v>0</v>
      </c>
      <c r="BM103" s="63">
        <f>IF(ลับ!AN$3=0,0,IF(เวลาเรียน!BT51="ป",ลับ!AN$3,0))</f>
        <v>0</v>
      </c>
      <c r="BN103" s="63">
        <f>IF(ลับ!AO$3=0,0,IF(เวลาเรียน!BU51="ป",ลับ!AO$3,0))</f>
        <v>0</v>
      </c>
      <c r="BO103" s="63">
        <f>IF(ลับ!AP$3=0,0,IF(เวลาเรียน!BV51="ป",ลับ!AP$3,0))</f>
        <v>0</v>
      </c>
      <c r="BP103" s="63">
        <f>IF(ลับ!AQ$3=0,0,IF(เวลาเรียน!BW51="ป",ลับ!AQ$3,0))</f>
        <v>0</v>
      </c>
      <c r="BQ103" s="63">
        <f>IF(ลับ!AR$3=0,0,IF(เวลาเรียน!BX51="ป",ลับ!AR$3,0))</f>
        <v>0</v>
      </c>
      <c r="BR103" s="63">
        <f>IF(ลับ!AS$3=0,0,IF(เวลาเรียน!BY51="ป",ลับ!AS$3,0))</f>
        <v>0</v>
      </c>
      <c r="BS103" s="724">
        <f>IF(ลับ!AT$3=0,0,IF(เวลาเรียน!BZ51="ป",ลับ!AT$3,0))</f>
        <v>0</v>
      </c>
      <c r="BT103" s="63">
        <f>IF(ลับ!BT$3=0,0,IF(เวลาเรียน!CB51="ป",ลับ!BT$3,0))</f>
        <v>0</v>
      </c>
      <c r="BU103" s="63">
        <f>IF(ลับ!BU$3=0,0,IF(เวลาเรียน!CC51="ป",ลับ!BU$3,0))</f>
        <v>0</v>
      </c>
      <c r="BV103" s="63">
        <f>IF(ลับ!BV$3=0,0,IF(เวลาเรียน!CD51="ป",ลับ!BV$3,0))</f>
        <v>0</v>
      </c>
      <c r="BW103" s="63">
        <f>IF(ลับ!BW$3=0,0,IF(เวลาเรียน!CE51="ป",ลับ!BW$3,0))</f>
        <v>0</v>
      </c>
      <c r="BX103" s="63">
        <f>IF(ลับ!BX$3=0,0,IF(เวลาเรียน!CF51="ป",ลับ!BX$3,0))</f>
        <v>0</v>
      </c>
      <c r="BY103" s="63">
        <f>IF(ลับ!BY$3=0,0,IF(เวลาเรียน!CG51="ป",ลับ!BY$3,0))</f>
        <v>0</v>
      </c>
      <c r="BZ103" s="63">
        <f>IF(ลับ!BZ$3=0,0,IF(เวลาเรียน!CH51="ป",ลับ!BZ$3,0))</f>
        <v>0</v>
      </c>
      <c r="CA103" s="63">
        <f>IF(ลับ!CA$3=0,0,IF(เวลาเรียน!CI51="ป",ลับ!CA$3,0))</f>
        <v>0</v>
      </c>
      <c r="CB103" s="63">
        <f>IF(ลับ!CB$3=0,0,IF(เวลาเรียน!CJ51="ป",ลับ!CB$3,0))</f>
        <v>0</v>
      </c>
      <c r="CC103" s="63">
        <f>IF(ลับ!CC$3=0,0,IF(เวลาเรียน!CK51="ป",ลับ!CC$3,0))</f>
        <v>0</v>
      </c>
      <c r="CD103" s="63">
        <f>IF(ลับ!CD$3=0,0,IF(เวลาเรียน!CL51="ป",ลับ!CD$3,0))</f>
        <v>0</v>
      </c>
      <c r="CE103" s="63">
        <f>IF(ลับ!CE$3=0,0,IF(เวลาเรียน!CM51="ป",ลับ!CE$3,0))</f>
        <v>0</v>
      </c>
      <c r="CF103" s="63">
        <f>IF(ลับ!CF$3=0,0,IF(เวลาเรียน!CN51="ป",ลับ!CF$3,0))</f>
        <v>0</v>
      </c>
      <c r="CG103" s="63">
        <f>IF(ลับ!CG$3=0,0,IF(เวลาเรียน!CO51="ป",ลับ!CG$3,0))</f>
        <v>0</v>
      </c>
      <c r="CH103" s="63">
        <f>IF(ลับ!CH$3=0,0,IF(เวลาเรียน!CP51="ป",ลับ!CH$3,0))</f>
        <v>0</v>
      </c>
      <c r="CI103" s="63">
        <f>IF(ลับ!CI$3=0,0,IF(เวลาเรียน!CQ51="ป",ลับ!CI$3,0))</f>
        <v>0</v>
      </c>
      <c r="CJ103" s="63">
        <f>IF(ลับ!CJ$3=0,0,IF(เวลาเรียน!CR51="ป",ลับ!CJ$3,0))</f>
        <v>0</v>
      </c>
      <c r="CK103" s="63">
        <f>IF(ลับ!CK$3=0,0,IF(เวลาเรียน!CS51="ป",ลับ!CK$3,0))</f>
        <v>0</v>
      </c>
      <c r="CL103" s="63">
        <f>IF(ลับ!CL$3=0,0,IF(เวลาเรียน!CT51="ป",ลับ!CL$3,0))</f>
        <v>0</v>
      </c>
      <c r="CM103" s="63">
        <f>IF(ลับ!CM$3=0,0,IF(เวลาเรียน!CU51="ป",ลับ!CM$3,0))</f>
        <v>0</v>
      </c>
      <c r="CN103" s="63">
        <f>IF(ลับ!CN$3=0,0,IF(เวลาเรียน!CV51="ป",ลับ!CN$3,0))</f>
        <v>0</v>
      </c>
      <c r="CO103" s="63">
        <f>IF(ลับ!CO$3=0,0,IF(เวลาเรียน!CW51="ป",ลับ!CO$3,0))</f>
        <v>0</v>
      </c>
      <c r="CP103" s="63">
        <f>IF(ลับ!CP$3=0,0,IF(เวลาเรียน!CX51="ป",ลับ!CP$3,0))</f>
        <v>0</v>
      </c>
      <c r="CQ103" s="63">
        <f>IF(ลับ!CQ$3=0,0,IF(เวลาเรียน!CY51="ป",ลับ!CQ$3,0))</f>
        <v>0</v>
      </c>
      <c r="CR103" s="63">
        <f>IF(ลับ!CR$3=0,0,IF(เวลาเรียน!CZ51="ป",ลับ!CR$3,0))</f>
        <v>0</v>
      </c>
      <c r="CS103" s="63">
        <f>IF(ลับ!CS$3=0,0,IF(เวลาเรียน!DA51="ป",ลับ!CS$3,0))</f>
        <v>0</v>
      </c>
      <c r="CT103" s="63">
        <f>IF(ลับ!CT$3=0,0,IF(เวลาเรียน!DB51="ป",ลับ!CT$3,0))</f>
        <v>0</v>
      </c>
      <c r="CU103" s="63">
        <f>IF(ลับ!CU$3=0,0,IF(เวลาเรียน!DC51="ป",ลับ!CU$3,0))</f>
        <v>0</v>
      </c>
      <c r="CV103" s="63">
        <f>IF(ลับ!CV$3=0,0,IF(เวลาเรียน!DD51="ป",ลับ!CV$3,0))</f>
        <v>0</v>
      </c>
      <c r="CW103" s="63">
        <f>IF(ลับ!CW$3=0,0,IF(เวลาเรียน!DE51="ป",ลับ!CW$3,0))</f>
        <v>0</v>
      </c>
      <c r="CX103" s="84">
        <f t="shared" si="23"/>
        <v>0</v>
      </c>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row>
    <row r="104" spans="1:214" ht="21">
      <c r="A104" s="28">
        <v>47</v>
      </c>
      <c r="B104" s="63">
        <f>IF(ลับ!B$3=0,0,IF(เวลาเรียน!G52="ป",ลับ!B$3,0))</f>
        <v>0</v>
      </c>
      <c r="C104" s="63">
        <f>IF(ลับ!C$3=0,0,IF(เวลาเรียน!H52="ป",ลับ!C$3,0))</f>
        <v>0</v>
      </c>
      <c r="D104" s="63">
        <f>IF(ลับ!D$3=0,0,IF(เวลาเรียน!I52="ป",ลับ!D$3,0))</f>
        <v>0</v>
      </c>
      <c r="E104" s="63">
        <f>IF(ลับ!E$3=0,0,IF(เวลาเรียน!J52="ป",ลับ!E$3,0))</f>
        <v>0</v>
      </c>
      <c r="F104" s="63">
        <f>IF(ลับ!F$3=0,0,IF(เวลาเรียน!K52="ป",ลับ!F$3,0))</f>
        <v>0</v>
      </c>
      <c r="G104" s="63">
        <f>IF(ลับ!G$3=0,0,IF(เวลาเรียน!L52="ป",ลับ!G$3,0))</f>
        <v>0</v>
      </c>
      <c r="H104" s="63">
        <f>IF(ลับ!H$3=0,0,IF(เวลาเรียน!M52="ป",ลับ!H$3,0))</f>
        <v>0</v>
      </c>
      <c r="I104" s="63">
        <f>IF(ลับ!I$3=0,0,IF(เวลาเรียน!N52="ป",ลับ!I$3,0))</f>
        <v>0</v>
      </c>
      <c r="J104" s="63">
        <f>IF(ลับ!J$3=0,0,IF(เวลาเรียน!O52="ป",ลับ!J$3,0))</f>
        <v>0</v>
      </c>
      <c r="K104" s="63">
        <f>IF(ลับ!K$3=0,0,IF(เวลาเรียน!P52="ป",ลับ!K$3,0))</f>
        <v>0</v>
      </c>
      <c r="L104" s="63">
        <f>IF(ลับ!L$3=0,0,IF(เวลาเรียน!Q52="ป",ลับ!L$3,0))</f>
        <v>0</v>
      </c>
      <c r="M104" s="63">
        <f>IF(ลับ!M$3=0,0,IF(เวลาเรียน!R52="ป",ลับ!M$3,0))</f>
        <v>0</v>
      </c>
      <c r="N104" s="63">
        <f>IF(ลับ!N$3=0,0,IF(เวลาเรียน!S52="ป",ลับ!N$3,0))</f>
        <v>0</v>
      </c>
      <c r="O104" s="63">
        <f>IF(ลับ!O$3=0,0,IF(เวลาเรียน!T52="ป",ลับ!O$3,0))</f>
        <v>0</v>
      </c>
      <c r="P104" s="63">
        <f>IF(ลับ!P$3=0,0,IF(เวลาเรียน!U52="ป",ลับ!P$3,0))</f>
        <v>0</v>
      </c>
      <c r="Q104" s="63">
        <f>IF(ลับ!Q$3=0,0,IF(เวลาเรียน!V52="ป",ลับ!Q$3,0))</f>
        <v>0</v>
      </c>
      <c r="R104" s="63">
        <f>IF(ลับ!R$3=0,0,IF(เวลาเรียน!W52="ป",ลับ!R$3,0))</f>
        <v>0</v>
      </c>
      <c r="S104" s="63">
        <f>IF(ลับ!S$3=0,0,IF(เวลาเรียน!X52="ป",ลับ!S$3,0))</f>
        <v>0</v>
      </c>
      <c r="T104" s="63">
        <f>IF(ลับ!T$3=0,0,IF(เวลาเรียน!Y52="ป",ลับ!T$3,0))</f>
        <v>0</v>
      </c>
      <c r="U104" s="63">
        <f>IF(ลับ!U$3=0,0,IF(เวลาเรียน!Z52="ป",ลับ!U$3,0))</f>
        <v>0</v>
      </c>
      <c r="V104" s="63">
        <f>IF(ลับ!V$3=0,0,IF(เวลาเรียน!AA52="ป",ลับ!V$3,0))</f>
        <v>0</v>
      </c>
      <c r="W104" s="63">
        <f>IF(ลับ!W$3=0,0,IF(เวลาเรียน!AB52="ป",ลับ!W$3,0))</f>
        <v>0</v>
      </c>
      <c r="X104" s="63">
        <f>IF(ลับ!X$3=0,0,IF(เวลาเรียน!AC52="ป",ลับ!X$3,0))</f>
        <v>0</v>
      </c>
      <c r="Y104" s="63">
        <f>IF(ลับ!Y$3=0,0,IF(เวลาเรียน!AD52="ป",ลับ!Y$3,0))</f>
        <v>0</v>
      </c>
      <c r="Z104" s="724">
        <f>IF(ลับ!Z$3=0,0,IF(เวลาเรียน!AE52="ป",ลับ!Z$3,0))</f>
        <v>0</v>
      </c>
      <c r="AA104" s="63">
        <f>IF(ลับ!B$3=0,0,IF(เวลาเรียน!AH52="ป",ลับ!B$3,0))</f>
        <v>0</v>
      </c>
      <c r="AB104" s="63">
        <f>IF(ลับ!C$3=0,0,IF(เวลาเรียน!AI52="ป",ลับ!C$3,0))</f>
        <v>0</v>
      </c>
      <c r="AC104" s="63">
        <f>IF(ลับ!D$3=0,0,IF(เวลาเรียน!AJ52="ป",ลับ!D$3,0))</f>
        <v>0</v>
      </c>
      <c r="AD104" s="63">
        <f>IF(ลับ!E$3=0,0,IF(เวลาเรียน!AK52="ป",ลับ!E$3,0))</f>
        <v>0</v>
      </c>
      <c r="AE104" s="63">
        <f>IF(ลับ!F$3=0,0,IF(เวลาเรียน!AL52="ป",ลับ!F$3,0))</f>
        <v>0</v>
      </c>
      <c r="AF104" s="63">
        <f>IF(ลับ!G$3=0,0,IF(เวลาเรียน!AM52="ป",ลับ!G$3,0))</f>
        <v>0</v>
      </c>
      <c r="AG104" s="63">
        <f>IF(ลับ!H$3=0,0,IF(เวลาเรียน!AN52="ป",ลับ!H$3,0))</f>
        <v>0</v>
      </c>
      <c r="AH104" s="63">
        <f>IF(ลับ!I$3=0,0,IF(เวลาเรียน!AO52="ป",ลับ!I$3,0))</f>
        <v>0</v>
      </c>
      <c r="AI104" s="63">
        <f>IF(ลับ!J$3=0,0,IF(เวลาเรียน!AP52="ป",ลับ!J$3,0))</f>
        <v>0</v>
      </c>
      <c r="AJ104" s="63">
        <f>IF(ลับ!K$3=0,0,IF(เวลาเรียน!AQ52="ป",ลับ!K$3,0))</f>
        <v>0</v>
      </c>
      <c r="AK104" s="63">
        <f>IF(ลับ!L$3=0,0,IF(เวลาเรียน!AR52="ป",ลับ!L$3,0))</f>
        <v>0</v>
      </c>
      <c r="AL104" s="63">
        <f>IF(ลับ!M$3=0,0,IF(เวลาเรียน!AS52="ป",ลับ!M$3,0))</f>
        <v>0</v>
      </c>
      <c r="AM104" s="63">
        <f>IF(ลับ!N$3=0,0,IF(เวลาเรียน!AT52="ป",ลับ!N$3,0))</f>
        <v>0</v>
      </c>
      <c r="AN104" s="63">
        <f>IF(ลับ!O$3=0,0,IF(เวลาเรียน!AU52="ป",ลับ!O$3,0))</f>
        <v>0</v>
      </c>
      <c r="AO104" s="63">
        <f>IF(ลับ!P$3=0,0,IF(เวลาเรียน!AV52="ป",ลับ!P$3,0))</f>
        <v>0</v>
      </c>
      <c r="AP104" s="63">
        <f>IF(ลับ!Q$3=0,0,IF(เวลาเรียน!AW52="ป",ลับ!Q$3,0))</f>
        <v>0</v>
      </c>
      <c r="AQ104" s="63">
        <f>IF(ลับ!R$3=0,0,IF(เวลาเรียน!AX52="ป",ลับ!R$3,0))</f>
        <v>0</v>
      </c>
      <c r="AR104" s="63">
        <f>IF(ลับ!S$3=0,0,IF(เวลาเรียน!AY52="ป",ลับ!S$3,0))</f>
        <v>0</v>
      </c>
      <c r="AS104" s="63">
        <f>IF(ลับ!T$3=0,0,IF(เวลาเรียน!AZ52="ป",ลับ!T$3,0))</f>
        <v>0</v>
      </c>
      <c r="AT104" s="63">
        <f>IF(ลับ!U$3=0,0,IF(เวลาเรียน!BA52="ป",ลับ!U$3,0))</f>
        <v>0</v>
      </c>
      <c r="AU104" s="63">
        <f>IF(ลับ!V$3=0,0,IF(เวลาเรียน!BB52="ป",ลับ!V$3,0))</f>
        <v>0</v>
      </c>
      <c r="AV104" s="63">
        <f>IF(ลับ!W$3=0,0,IF(เวลาเรียน!BC52="ป",ลับ!W$3,0))</f>
        <v>0</v>
      </c>
      <c r="AW104" s="63">
        <f>IF(ลับ!X$3=0,0,IF(เวลาเรียน!BD52="ป",ลับ!X$3,0))</f>
        <v>0</v>
      </c>
      <c r="AX104" s="63">
        <f>IF(ลับ!Y$3=0,0,IF(เวลาเรียน!BE52="ป",ลับ!Y$3,0))</f>
        <v>0</v>
      </c>
      <c r="AY104" s="63">
        <f>IF(ลับ!Z$3=0,0,IF(เวลาเรียน!BF52="ป",ลับ!Z$3,0))</f>
        <v>0</v>
      </c>
      <c r="AZ104" s="63">
        <f>IF(ลับ!AA$3=0,0,IF(เวลาเรียน!BG52="ป",ลับ!AA$3,0))</f>
        <v>0</v>
      </c>
      <c r="BA104" s="63">
        <f>IF(ลับ!AB$3=0,0,IF(เวลาเรียน!BH52="ป",ลับ!AB$3,0))</f>
        <v>0</v>
      </c>
      <c r="BB104" s="63">
        <f>IF(ลับ!AC$3=0,0,IF(เวลาเรียน!BI52="ป",ลับ!AC$3,0))</f>
        <v>0</v>
      </c>
      <c r="BC104" s="63">
        <f>IF(ลับ!AD$3=0,0,IF(เวลาเรียน!BJ52="ป",ลับ!AD$3,0))</f>
        <v>0</v>
      </c>
      <c r="BD104" s="63">
        <f>IF(ลับ!AE$3=0,0,IF(เวลาเรียน!BK52="ป",ลับ!AE$3,0))</f>
        <v>0</v>
      </c>
      <c r="BE104" s="63">
        <f>IF(ลับ!AF$3=0,0,IF(เวลาเรียน!BL52="ป",ลับ!AF$3,0))</f>
        <v>0</v>
      </c>
      <c r="BF104" s="63">
        <f>IF(ลับ!AG$3=0,0,IF(เวลาเรียน!BM52="ป",ลับ!AG$3,0))</f>
        <v>0</v>
      </c>
      <c r="BG104" s="63">
        <f>IF(ลับ!AH$3=0,0,IF(เวลาเรียน!BN52="ป",ลับ!AH$3,0))</f>
        <v>0</v>
      </c>
      <c r="BH104" s="63">
        <f>IF(ลับ!AI$3=0,0,IF(เวลาเรียน!BO52="ป",ลับ!AI$3,0))</f>
        <v>0</v>
      </c>
      <c r="BI104" s="63">
        <f>IF(ลับ!AJ$3=0,0,IF(เวลาเรียน!BP52="ป",ลับ!AJ$3,0))</f>
        <v>0</v>
      </c>
      <c r="BJ104" s="63">
        <f>IF(ลับ!AK$3=0,0,IF(เวลาเรียน!BQ52="ป",ลับ!AK$3,0))</f>
        <v>0</v>
      </c>
      <c r="BK104" s="63">
        <f>IF(ลับ!AL$3=0,0,IF(เวลาเรียน!BR52="ป",ลับ!AL$3,0))</f>
        <v>0</v>
      </c>
      <c r="BL104" s="63">
        <f>IF(ลับ!AM$3=0,0,IF(เวลาเรียน!BS52="ป",ลับ!AM$3,0))</f>
        <v>0</v>
      </c>
      <c r="BM104" s="63">
        <f>IF(ลับ!AN$3=0,0,IF(เวลาเรียน!BT52="ป",ลับ!AN$3,0))</f>
        <v>0</v>
      </c>
      <c r="BN104" s="63">
        <f>IF(ลับ!AO$3=0,0,IF(เวลาเรียน!BU52="ป",ลับ!AO$3,0))</f>
        <v>0</v>
      </c>
      <c r="BO104" s="63">
        <f>IF(ลับ!AP$3=0,0,IF(เวลาเรียน!BV52="ป",ลับ!AP$3,0))</f>
        <v>0</v>
      </c>
      <c r="BP104" s="63">
        <f>IF(ลับ!AQ$3=0,0,IF(เวลาเรียน!BW52="ป",ลับ!AQ$3,0))</f>
        <v>0</v>
      </c>
      <c r="BQ104" s="63">
        <f>IF(ลับ!AR$3=0,0,IF(เวลาเรียน!BX52="ป",ลับ!AR$3,0))</f>
        <v>0</v>
      </c>
      <c r="BR104" s="63">
        <f>IF(ลับ!AS$3=0,0,IF(เวลาเรียน!BY52="ป",ลับ!AS$3,0))</f>
        <v>0</v>
      </c>
      <c r="BS104" s="724">
        <f>IF(ลับ!AT$3=0,0,IF(เวลาเรียน!BZ52="ป",ลับ!AT$3,0))</f>
        <v>0</v>
      </c>
      <c r="BT104" s="63">
        <f>IF(ลับ!BT$3=0,0,IF(เวลาเรียน!CB52="ป",ลับ!BT$3,0))</f>
        <v>0</v>
      </c>
      <c r="BU104" s="63">
        <f>IF(ลับ!BU$3=0,0,IF(เวลาเรียน!CC52="ป",ลับ!BU$3,0))</f>
        <v>0</v>
      </c>
      <c r="BV104" s="63">
        <f>IF(ลับ!BV$3=0,0,IF(เวลาเรียน!CD52="ป",ลับ!BV$3,0))</f>
        <v>0</v>
      </c>
      <c r="BW104" s="63">
        <f>IF(ลับ!BW$3=0,0,IF(เวลาเรียน!CE52="ป",ลับ!BW$3,0))</f>
        <v>0</v>
      </c>
      <c r="BX104" s="63">
        <f>IF(ลับ!BX$3=0,0,IF(เวลาเรียน!CF52="ป",ลับ!BX$3,0))</f>
        <v>0</v>
      </c>
      <c r="BY104" s="63">
        <f>IF(ลับ!BY$3=0,0,IF(เวลาเรียน!CG52="ป",ลับ!BY$3,0))</f>
        <v>0</v>
      </c>
      <c r="BZ104" s="63">
        <f>IF(ลับ!BZ$3=0,0,IF(เวลาเรียน!CH52="ป",ลับ!BZ$3,0))</f>
        <v>0</v>
      </c>
      <c r="CA104" s="63">
        <f>IF(ลับ!CA$3=0,0,IF(เวลาเรียน!CI52="ป",ลับ!CA$3,0))</f>
        <v>0</v>
      </c>
      <c r="CB104" s="63">
        <f>IF(ลับ!CB$3=0,0,IF(เวลาเรียน!CJ52="ป",ลับ!CB$3,0))</f>
        <v>0</v>
      </c>
      <c r="CC104" s="63">
        <f>IF(ลับ!CC$3=0,0,IF(เวลาเรียน!CK52="ป",ลับ!CC$3,0))</f>
        <v>0</v>
      </c>
      <c r="CD104" s="63">
        <f>IF(ลับ!CD$3=0,0,IF(เวลาเรียน!CL52="ป",ลับ!CD$3,0))</f>
        <v>0</v>
      </c>
      <c r="CE104" s="63">
        <f>IF(ลับ!CE$3=0,0,IF(เวลาเรียน!CM52="ป",ลับ!CE$3,0))</f>
        <v>0</v>
      </c>
      <c r="CF104" s="63">
        <f>IF(ลับ!CF$3=0,0,IF(เวลาเรียน!CN52="ป",ลับ!CF$3,0))</f>
        <v>0</v>
      </c>
      <c r="CG104" s="63">
        <f>IF(ลับ!CG$3=0,0,IF(เวลาเรียน!CO52="ป",ลับ!CG$3,0))</f>
        <v>0</v>
      </c>
      <c r="CH104" s="63">
        <f>IF(ลับ!CH$3=0,0,IF(เวลาเรียน!CP52="ป",ลับ!CH$3,0))</f>
        <v>0</v>
      </c>
      <c r="CI104" s="63">
        <f>IF(ลับ!CI$3=0,0,IF(เวลาเรียน!CQ52="ป",ลับ!CI$3,0))</f>
        <v>0</v>
      </c>
      <c r="CJ104" s="63">
        <f>IF(ลับ!CJ$3=0,0,IF(เวลาเรียน!CR52="ป",ลับ!CJ$3,0))</f>
        <v>0</v>
      </c>
      <c r="CK104" s="63">
        <f>IF(ลับ!CK$3=0,0,IF(เวลาเรียน!CS52="ป",ลับ!CK$3,0))</f>
        <v>0</v>
      </c>
      <c r="CL104" s="63">
        <f>IF(ลับ!CL$3=0,0,IF(เวลาเรียน!CT52="ป",ลับ!CL$3,0))</f>
        <v>0</v>
      </c>
      <c r="CM104" s="63">
        <f>IF(ลับ!CM$3=0,0,IF(เวลาเรียน!CU52="ป",ลับ!CM$3,0))</f>
        <v>0</v>
      </c>
      <c r="CN104" s="63">
        <f>IF(ลับ!CN$3=0,0,IF(เวลาเรียน!CV52="ป",ลับ!CN$3,0))</f>
        <v>0</v>
      </c>
      <c r="CO104" s="63">
        <f>IF(ลับ!CO$3=0,0,IF(เวลาเรียน!CW52="ป",ลับ!CO$3,0))</f>
        <v>0</v>
      </c>
      <c r="CP104" s="63">
        <f>IF(ลับ!CP$3=0,0,IF(เวลาเรียน!CX52="ป",ลับ!CP$3,0))</f>
        <v>0</v>
      </c>
      <c r="CQ104" s="63">
        <f>IF(ลับ!CQ$3=0,0,IF(เวลาเรียน!CY52="ป",ลับ!CQ$3,0))</f>
        <v>0</v>
      </c>
      <c r="CR104" s="63">
        <f>IF(ลับ!CR$3=0,0,IF(เวลาเรียน!CZ52="ป",ลับ!CR$3,0))</f>
        <v>0</v>
      </c>
      <c r="CS104" s="63">
        <f>IF(ลับ!CS$3=0,0,IF(เวลาเรียน!DA52="ป",ลับ!CS$3,0))</f>
        <v>0</v>
      </c>
      <c r="CT104" s="63">
        <f>IF(ลับ!CT$3=0,0,IF(เวลาเรียน!DB52="ป",ลับ!CT$3,0))</f>
        <v>0</v>
      </c>
      <c r="CU104" s="63">
        <f>IF(ลับ!CU$3=0,0,IF(เวลาเรียน!DC52="ป",ลับ!CU$3,0))</f>
        <v>0</v>
      </c>
      <c r="CV104" s="63">
        <f>IF(ลับ!CV$3=0,0,IF(เวลาเรียน!DD52="ป",ลับ!CV$3,0))</f>
        <v>0</v>
      </c>
      <c r="CW104" s="63">
        <f>IF(ลับ!CW$3=0,0,IF(เวลาเรียน!DE52="ป",ลับ!CW$3,0))</f>
        <v>0</v>
      </c>
      <c r="CX104" s="84">
        <f t="shared" si="23"/>
        <v>0</v>
      </c>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row>
    <row r="105" spans="1:214" ht="21">
      <c r="A105" s="28">
        <v>48</v>
      </c>
      <c r="B105" s="63">
        <f>IF(ลับ!B$3=0,0,IF(เวลาเรียน!G53="ป",ลับ!B$3,0))</f>
        <v>0</v>
      </c>
      <c r="C105" s="63">
        <f>IF(ลับ!C$3=0,0,IF(เวลาเรียน!H53="ป",ลับ!C$3,0))</f>
        <v>0</v>
      </c>
      <c r="D105" s="63">
        <f>IF(ลับ!D$3=0,0,IF(เวลาเรียน!I53="ป",ลับ!D$3,0))</f>
        <v>0</v>
      </c>
      <c r="E105" s="63">
        <f>IF(ลับ!E$3=0,0,IF(เวลาเรียน!J53="ป",ลับ!E$3,0))</f>
        <v>0</v>
      </c>
      <c r="F105" s="63">
        <f>IF(ลับ!F$3=0,0,IF(เวลาเรียน!K53="ป",ลับ!F$3,0))</f>
        <v>0</v>
      </c>
      <c r="G105" s="63">
        <f>IF(ลับ!G$3=0,0,IF(เวลาเรียน!L53="ป",ลับ!G$3,0))</f>
        <v>0</v>
      </c>
      <c r="H105" s="63">
        <f>IF(ลับ!H$3=0,0,IF(เวลาเรียน!M53="ป",ลับ!H$3,0))</f>
        <v>0</v>
      </c>
      <c r="I105" s="63">
        <f>IF(ลับ!I$3=0,0,IF(เวลาเรียน!N53="ป",ลับ!I$3,0))</f>
        <v>0</v>
      </c>
      <c r="J105" s="63">
        <f>IF(ลับ!J$3=0,0,IF(เวลาเรียน!O53="ป",ลับ!J$3,0))</f>
        <v>0</v>
      </c>
      <c r="K105" s="63">
        <f>IF(ลับ!K$3=0,0,IF(เวลาเรียน!P53="ป",ลับ!K$3,0))</f>
        <v>0</v>
      </c>
      <c r="L105" s="63">
        <f>IF(ลับ!L$3=0,0,IF(เวลาเรียน!Q53="ป",ลับ!L$3,0))</f>
        <v>0</v>
      </c>
      <c r="M105" s="63">
        <f>IF(ลับ!M$3=0,0,IF(เวลาเรียน!R53="ป",ลับ!M$3,0))</f>
        <v>0</v>
      </c>
      <c r="N105" s="63">
        <f>IF(ลับ!N$3=0,0,IF(เวลาเรียน!S53="ป",ลับ!N$3,0))</f>
        <v>0</v>
      </c>
      <c r="O105" s="63">
        <f>IF(ลับ!O$3=0,0,IF(เวลาเรียน!T53="ป",ลับ!O$3,0))</f>
        <v>0</v>
      </c>
      <c r="P105" s="63">
        <f>IF(ลับ!P$3=0,0,IF(เวลาเรียน!U53="ป",ลับ!P$3,0))</f>
        <v>0</v>
      </c>
      <c r="Q105" s="63">
        <f>IF(ลับ!Q$3=0,0,IF(เวลาเรียน!V53="ป",ลับ!Q$3,0))</f>
        <v>0</v>
      </c>
      <c r="R105" s="63">
        <f>IF(ลับ!R$3=0,0,IF(เวลาเรียน!W53="ป",ลับ!R$3,0))</f>
        <v>0</v>
      </c>
      <c r="S105" s="63">
        <f>IF(ลับ!S$3=0,0,IF(เวลาเรียน!X53="ป",ลับ!S$3,0))</f>
        <v>0</v>
      </c>
      <c r="T105" s="63">
        <f>IF(ลับ!T$3=0,0,IF(เวลาเรียน!Y53="ป",ลับ!T$3,0))</f>
        <v>0</v>
      </c>
      <c r="U105" s="63">
        <f>IF(ลับ!U$3=0,0,IF(เวลาเรียน!Z53="ป",ลับ!U$3,0))</f>
        <v>0</v>
      </c>
      <c r="V105" s="63">
        <f>IF(ลับ!V$3=0,0,IF(เวลาเรียน!AA53="ป",ลับ!V$3,0))</f>
        <v>0</v>
      </c>
      <c r="W105" s="63">
        <f>IF(ลับ!W$3=0,0,IF(เวลาเรียน!AB53="ป",ลับ!W$3,0))</f>
        <v>0</v>
      </c>
      <c r="X105" s="63">
        <f>IF(ลับ!X$3=0,0,IF(เวลาเรียน!AC53="ป",ลับ!X$3,0))</f>
        <v>0</v>
      </c>
      <c r="Y105" s="63">
        <f>IF(ลับ!Y$3=0,0,IF(เวลาเรียน!AD53="ป",ลับ!Y$3,0))</f>
        <v>0</v>
      </c>
      <c r="Z105" s="724">
        <f>IF(ลับ!Z$3=0,0,IF(เวลาเรียน!AE53="ป",ลับ!Z$3,0))</f>
        <v>0</v>
      </c>
      <c r="AA105" s="63">
        <f>IF(ลับ!B$3=0,0,IF(เวลาเรียน!AH53="ป",ลับ!B$3,0))</f>
        <v>0</v>
      </c>
      <c r="AB105" s="63">
        <f>IF(ลับ!C$3=0,0,IF(เวลาเรียน!AI53="ป",ลับ!C$3,0))</f>
        <v>0</v>
      </c>
      <c r="AC105" s="63">
        <f>IF(ลับ!D$3=0,0,IF(เวลาเรียน!AJ53="ป",ลับ!D$3,0))</f>
        <v>0</v>
      </c>
      <c r="AD105" s="63">
        <f>IF(ลับ!E$3=0,0,IF(เวลาเรียน!AK53="ป",ลับ!E$3,0))</f>
        <v>0</v>
      </c>
      <c r="AE105" s="63">
        <f>IF(ลับ!F$3=0,0,IF(เวลาเรียน!AL53="ป",ลับ!F$3,0))</f>
        <v>0</v>
      </c>
      <c r="AF105" s="63">
        <f>IF(ลับ!G$3=0,0,IF(เวลาเรียน!AM53="ป",ลับ!G$3,0))</f>
        <v>0</v>
      </c>
      <c r="AG105" s="63">
        <f>IF(ลับ!H$3=0,0,IF(เวลาเรียน!AN53="ป",ลับ!H$3,0))</f>
        <v>0</v>
      </c>
      <c r="AH105" s="63">
        <f>IF(ลับ!I$3=0,0,IF(เวลาเรียน!AO53="ป",ลับ!I$3,0))</f>
        <v>0</v>
      </c>
      <c r="AI105" s="63">
        <f>IF(ลับ!J$3=0,0,IF(เวลาเรียน!AP53="ป",ลับ!J$3,0))</f>
        <v>0</v>
      </c>
      <c r="AJ105" s="63">
        <f>IF(ลับ!K$3=0,0,IF(เวลาเรียน!AQ53="ป",ลับ!K$3,0))</f>
        <v>0</v>
      </c>
      <c r="AK105" s="63">
        <f>IF(ลับ!L$3=0,0,IF(เวลาเรียน!AR53="ป",ลับ!L$3,0))</f>
        <v>0</v>
      </c>
      <c r="AL105" s="63">
        <f>IF(ลับ!M$3=0,0,IF(เวลาเรียน!AS53="ป",ลับ!M$3,0))</f>
        <v>0</v>
      </c>
      <c r="AM105" s="63">
        <f>IF(ลับ!N$3=0,0,IF(เวลาเรียน!AT53="ป",ลับ!N$3,0))</f>
        <v>0</v>
      </c>
      <c r="AN105" s="63">
        <f>IF(ลับ!O$3=0,0,IF(เวลาเรียน!AU53="ป",ลับ!O$3,0))</f>
        <v>0</v>
      </c>
      <c r="AO105" s="63">
        <f>IF(ลับ!P$3=0,0,IF(เวลาเรียน!AV53="ป",ลับ!P$3,0))</f>
        <v>0</v>
      </c>
      <c r="AP105" s="63">
        <f>IF(ลับ!Q$3=0,0,IF(เวลาเรียน!AW53="ป",ลับ!Q$3,0))</f>
        <v>0</v>
      </c>
      <c r="AQ105" s="63">
        <f>IF(ลับ!R$3=0,0,IF(เวลาเรียน!AX53="ป",ลับ!R$3,0))</f>
        <v>0</v>
      </c>
      <c r="AR105" s="63">
        <f>IF(ลับ!S$3=0,0,IF(เวลาเรียน!AY53="ป",ลับ!S$3,0))</f>
        <v>0</v>
      </c>
      <c r="AS105" s="63">
        <f>IF(ลับ!T$3=0,0,IF(เวลาเรียน!AZ53="ป",ลับ!T$3,0))</f>
        <v>0</v>
      </c>
      <c r="AT105" s="63">
        <f>IF(ลับ!U$3=0,0,IF(เวลาเรียน!BA53="ป",ลับ!U$3,0))</f>
        <v>0</v>
      </c>
      <c r="AU105" s="63">
        <f>IF(ลับ!V$3=0,0,IF(เวลาเรียน!BB53="ป",ลับ!V$3,0))</f>
        <v>0</v>
      </c>
      <c r="AV105" s="63">
        <f>IF(ลับ!W$3=0,0,IF(เวลาเรียน!BC53="ป",ลับ!W$3,0))</f>
        <v>0</v>
      </c>
      <c r="AW105" s="63">
        <f>IF(ลับ!X$3=0,0,IF(เวลาเรียน!BD53="ป",ลับ!X$3,0))</f>
        <v>0</v>
      </c>
      <c r="AX105" s="63">
        <f>IF(ลับ!Y$3=0,0,IF(เวลาเรียน!BE53="ป",ลับ!Y$3,0))</f>
        <v>0</v>
      </c>
      <c r="AY105" s="63">
        <f>IF(ลับ!Z$3=0,0,IF(เวลาเรียน!BF53="ป",ลับ!Z$3,0))</f>
        <v>0</v>
      </c>
      <c r="AZ105" s="63">
        <f>IF(ลับ!AA$3=0,0,IF(เวลาเรียน!BG53="ป",ลับ!AA$3,0))</f>
        <v>0</v>
      </c>
      <c r="BA105" s="63">
        <f>IF(ลับ!AB$3=0,0,IF(เวลาเรียน!BH53="ป",ลับ!AB$3,0))</f>
        <v>0</v>
      </c>
      <c r="BB105" s="63">
        <f>IF(ลับ!AC$3=0,0,IF(เวลาเรียน!BI53="ป",ลับ!AC$3,0))</f>
        <v>0</v>
      </c>
      <c r="BC105" s="63">
        <f>IF(ลับ!AD$3=0,0,IF(เวลาเรียน!BJ53="ป",ลับ!AD$3,0))</f>
        <v>0</v>
      </c>
      <c r="BD105" s="63">
        <f>IF(ลับ!AE$3=0,0,IF(เวลาเรียน!BK53="ป",ลับ!AE$3,0))</f>
        <v>0</v>
      </c>
      <c r="BE105" s="63">
        <f>IF(ลับ!AF$3=0,0,IF(เวลาเรียน!BL53="ป",ลับ!AF$3,0))</f>
        <v>0</v>
      </c>
      <c r="BF105" s="63">
        <f>IF(ลับ!AG$3=0,0,IF(เวลาเรียน!BM53="ป",ลับ!AG$3,0))</f>
        <v>0</v>
      </c>
      <c r="BG105" s="63">
        <f>IF(ลับ!AH$3=0,0,IF(เวลาเรียน!BN53="ป",ลับ!AH$3,0))</f>
        <v>0</v>
      </c>
      <c r="BH105" s="63">
        <f>IF(ลับ!AI$3=0,0,IF(เวลาเรียน!BO53="ป",ลับ!AI$3,0))</f>
        <v>0</v>
      </c>
      <c r="BI105" s="63">
        <f>IF(ลับ!AJ$3=0,0,IF(เวลาเรียน!BP53="ป",ลับ!AJ$3,0))</f>
        <v>0</v>
      </c>
      <c r="BJ105" s="63">
        <f>IF(ลับ!AK$3=0,0,IF(เวลาเรียน!BQ53="ป",ลับ!AK$3,0))</f>
        <v>0</v>
      </c>
      <c r="BK105" s="63">
        <f>IF(ลับ!AL$3=0,0,IF(เวลาเรียน!BR53="ป",ลับ!AL$3,0))</f>
        <v>0</v>
      </c>
      <c r="BL105" s="63">
        <f>IF(ลับ!AM$3=0,0,IF(เวลาเรียน!BS53="ป",ลับ!AM$3,0))</f>
        <v>0</v>
      </c>
      <c r="BM105" s="63">
        <f>IF(ลับ!AN$3=0,0,IF(เวลาเรียน!BT53="ป",ลับ!AN$3,0))</f>
        <v>0</v>
      </c>
      <c r="BN105" s="63">
        <f>IF(ลับ!AO$3=0,0,IF(เวลาเรียน!BU53="ป",ลับ!AO$3,0))</f>
        <v>0</v>
      </c>
      <c r="BO105" s="63">
        <f>IF(ลับ!AP$3=0,0,IF(เวลาเรียน!BV53="ป",ลับ!AP$3,0))</f>
        <v>0</v>
      </c>
      <c r="BP105" s="63">
        <f>IF(ลับ!AQ$3=0,0,IF(เวลาเรียน!BW53="ป",ลับ!AQ$3,0))</f>
        <v>0</v>
      </c>
      <c r="BQ105" s="63">
        <f>IF(ลับ!AR$3=0,0,IF(เวลาเรียน!BX53="ป",ลับ!AR$3,0))</f>
        <v>0</v>
      </c>
      <c r="BR105" s="63">
        <f>IF(ลับ!AS$3=0,0,IF(เวลาเรียน!BY53="ป",ลับ!AS$3,0))</f>
        <v>0</v>
      </c>
      <c r="BS105" s="724">
        <f>IF(ลับ!AT$3=0,0,IF(เวลาเรียน!BZ53="ป",ลับ!AT$3,0))</f>
        <v>0</v>
      </c>
      <c r="BT105" s="63">
        <f>IF(ลับ!BT$3=0,0,IF(เวลาเรียน!CB53="ป",ลับ!BT$3,0))</f>
        <v>0</v>
      </c>
      <c r="BU105" s="63">
        <f>IF(ลับ!BU$3=0,0,IF(เวลาเรียน!CC53="ป",ลับ!BU$3,0))</f>
        <v>0</v>
      </c>
      <c r="BV105" s="63">
        <f>IF(ลับ!BV$3=0,0,IF(เวลาเรียน!CD53="ป",ลับ!BV$3,0))</f>
        <v>0</v>
      </c>
      <c r="BW105" s="63">
        <f>IF(ลับ!BW$3=0,0,IF(เวลาเรียน!CE53="ป",ลับ!BW$3,0))</f>
        <v>0</v>
      </c>
      <c r="BX105" s="63">
        <f>IF(ลับ!BX$3=0,0,IF(เวลาเรียน!CF53="ป",ลับ!BX$3,0))</f>
        <v>0</v>
      </c>
      <c r="BY105" s="63">
        <f>IF(ลับ!BY$3=0,0,IF(เวลาเรียน!CG53="ป",ลับ!BY$3,0))</f>
        <v>0</v>
      </c>
      <c r="BZ105" s="63">
        <f>IF(ลับ!BZ$3=0,0,IF(เวลาเรียน!CH53="ป",ลับ!BZ$3,0))</f>
        <v>0</v>
      </c>
      <c r="CA105" s="63">
        <f>IF(ลับ!CA$3=0,0,IF(เวลาเรียน!CI53="ป",ลับ!CA$3,0))</f>
        <v>0</v>
      </c>
      <c r="CB105" s="63">
        <f>IF(ลับ!CB$3=0,0,IF(เวลาเรียน!CJ53="ป",ลับ!CB$3,0))</f>
        <v>0</v>
      </c>
      <c r="CC105" s="63">
        <f>IF(ลับ!CC$3=0,0,IF(เวลาเรียน!CK53="ป",ลับ!CC$3,0))</f>
        <v>0</v>
      </c>
      <c r="CD105" s="63">
        <f>IF(ลับ!CD$3=0,0,IF(เวลาเรียน!CL53="ป",ลับ!CD$3,0))</f>
        <v>0</v>
      </c>
      <c r="CE105" s="63">
        <f>IF(ลับ!CE$3=0,0,IF(เวลาเรียน!CM53="ป",ลับ!CE$3,0))</f>
        <v>0</v>
      </c>
      <c r="CF105" s="63">
        <f>IF(ลับ!CF$3=0,0,IF(เวลาเรียน!CN53="ป",ลับ!CF$3,0))</f>
        <v>0</v>
      </c>
      <c r="CG105" s="63">
        <f>IF(ลับ!CG$3=0,0,IF(เวลาเรียน!CO53="ป",ลับ!CG$3,0))</f>
        <v>0</v>
      </c>
      <c r="CH105" s="63">
        <f>IF(ลับ!CH$3=0,0,IF(เวลาเรียน!CP53="ป",ลับ!CH$3,0))</f>
        <v>0</v>
      </c>
      <c r="CI105" s="63">
        <f>IF(ลับ!CI$3=0,0,IF(เวลาเรียน!CQ53="ป",ลับ!CI$3,0))</f>
        <v>0</v>
      </c>
      <c r="CJ105" s="63">
        <f>IF(ลับ!CJ$3=0,0,IF(เวลาเรียน!CR53="ป",ลับ!CJ$3,0))</f>
        <v>0</v>
      </c>
      <c r="CK105" s="63">
        <f>IF(ลับ!CK$3=0,0,IF(เวลาเรียน!CS53="ป",ลับ!CK$3,0))</f>
        <v>0</v>
      </c>
      <c r="CL105" s="63">
        <f>IF(ลับ!CL$3=0,0,IF(เวลาเรียน!CT53="ป",ลับ!CL$3,0))</f>
        <v>0</v>
      </c>
      <c r="CM105" s="63">
        <f>IF(ลับ!CM$3=0,0,IF(เวลาเรียน!CU53="ป",ลับ!CM$3,0))</f>
        <v>0</v>
      </c>
      <c r="CN105" s="63">
        <f>IF(ลับ!CN$3=0,0,IF(เวลาเรียน!CV53="ป",ลับ!CN$3,0))</f>
        <v>0</v>
      </c>
      <c r="CO105" s="63">
        <f>IF(ลับ!CO$3=0,0,IF(เวลาเรียน!CW53="ป",ลับ!CO$3,0))</f>
        <v>0</v>
      </c>
      <c r="CP105" s="63">
        <f>IF(ลับ!CP$3=0,0,IF(เวลาเรียน!CX53="ป",ลับ!CP$3,0))</f>
        <v>0</v>
      </c>
      <c r="CQ105" s="63">
        <f>IF(ลับ!CQ$3=0,0,IF(เวลาเรียน!CY53="ป",ลับ!CQ$3,0))</f>
        <v>0</v>
      </c>
      <c r="CR105" s="63">
        <f>IF(ลับ!CR$3=0,0,IF(เวลาเรียน!CZ53="ป",ลับ!CR$3,0))</f>
        <v>0</v>
      </c>
      <c r="CS105" s="63">
        <f>IF(ลับ!CS$3=0,0,IF(เวลาเรียน!DA53="ป",ลับ!CS$3,0))</f>
        <v>0</v>
      </c>
      <c r="CT105" s="63">
        <f>IF(ลับ!CT$3=0,0,IF(เวลาเรียน!DB53="ป",ลับ!CT$3,0))</f>
        <v>0</v>
      </c>
      <c r="CU105" s="63">
        <f>IF(ลับ!CU$3=0,0,IF(เวลาเรียน!DC53="ป",ลับ!CU$3,0))</f>
        <v>0</v>
      </c>
      <c r="CV105" s="63">
        <f>IF(ลับ!CV$3=0,0,IF(เวลาเรียน!DD53="ป",ลับ!CV$3,0))</f>
        <v>0</v>
      </c>
      <c r="CW105" s="63">
        <f>IF(ลับ!CW$3=0,0,IF(เวลาเรียน!DE53="ป",ลับ!CW$3,0))</f>
        <v>0</v>
      </c>
      <c r="CX105" s="84">
        <f t="shared" si="23"/>
        <v>0</v>
      </c>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row>
    <row r="106" spans="1:214" ht="21">
      <c r="A106" s="28">
        <v>49</v>
      </c>
      <c r="B106" s="63">
        <f>IF(ลับ!B$3=0,0,IF(เวลาเรียน!G54="ป",ลับ!B$3,0))</f>
        <v>0</v>
      </c>
      <c r="C106" s="63">
        <f>IF(ลับ!C$3=0,0,IF(เวลาเรียน!H54="ป",ลับ!C$3,0))</f>
        <v>0</v>
      </c>
      <c r="D106" s="63">
        <f>IF(ลับ!D$3=0,0,IF(เวลาเรียน!I54="ป",ลับ!D$3,0))</f>
        <v>0</v>
      </c>
      <c r="E106" s="63">
        <f>IF(ลับ!E$3=0,0,IF(เวลาเรียน!J54="ป",ลับ!E$3,0))</f>
        <v>0</v>
      </c>
      <c r="F106" s="63">
        <f>IF(ลับ!F$3=0,0,IF(เวลาเรียน!K54="ป",ลับ!F$3,0))</f>
        <v>0</v>
      </c>
      <c r="G106" s="63">
        <f>IF(ลับ!G$3=0,0,IF(เวลาเรียน!L54="ป",ลับ!G$3,0))</f>
        <v>0</v>
      </c>
      <c r="H106" s="63">
        <f>IF(ลับ!H$3=0,0,IF(เวลาเรียน!M54="ป",ลับ!H$3,0))</f>
        <v>0</v>
      </c>
      <c r="I106" s="63">
        <f>IF(ลับ!I$3=0,0,IF(เวลาเรียน!N54="ป",ลับ!I$3,0))</f>
        <v>0</v>
      </c>
      <c r="J106" s="63">
        <f>IF(ลับ!J$3=0,0,IF(เวลาเรียน!O54="ป",ลับ!J$3,0))</f>
        <v>0</v>
      </c>
      <c r="K106" s="63">
        <f>IF(ลับ!K$3=0,0,IF(เวลาเรียน!P54="ป",ลับ!K$3,0))</f>
        <v>0</v>
      </c>
      <c r="L106" s="63">
        <f>IF(ลับ!L$3=0,0,IF(เวลาเรียน!Q54="ป",ลับ!L$3,0))</f>
        <v>0</v>
      </c>
      <c r="M106" s="63">
        <f>IF(ลับ!M$3=0,0,IF(เวลาเรียน!R54="ป",ลับ!M$3,0))</f>
        <v>0</v>
      </c>
      <c r="N106" s="63">
        <f>IF(ลับ!N$3=0,0,IF(เวลาเรียน!S54="ป",ลับ!N$3,0))</f>
        <v>0</v>
      </c>
      <c r="O106" s="63">
        <f>IF(ลับ!O$3=0,0,IF(เวลาเรียน!T54="ป",ลับ!O$3,0))</f>
        <v>0</v>
      </c>
      <c r="P106" s="63">
        <f>IF(ลับ!P$3=0,0,IF(เวลาเรียน!U54="ป",ลับ!P$3,0))</f>
        <v>0</v>
      </c>
      <c r="Q106" s="63">
        <f>IF(ลับ!Q$3=0,0,IF(เวลาเรียน!V54="ป",ลับ!Q$3,0))</f>
        <v>0</v>
      </c>
      <c r="R106" s="63">
        <f>IF(ลับ!R$3=0,0,IF(เวลาเรียน!W54="ป",ลับ!R$3,0))</f>
        <v>0</v>
      </c>
      <c r="S106" s="63">
        <f>IF(ลับ!S$3=0,0,IF(เวลาเรียน!X54="ป",ลับ!S$3,0))</f>
        <v>0</v>
      </c>
      <c r="T106" s="63">
        <f>IF(ลับ!T$3=0,0,IF(เวลาเรียน!Y54="ป",ลับ!T$3,0))</f>
        <v>0</v>
      </c>
      <c r="U106" s="63">
        <f>IF(ลับ!U$3=0,0,IF(เวลาเรียน!Z54="ป",ลับ!U$3,0))</f>
        <v>0</v>
      </c>
      <c r="V106" s="63">
        <f>IF(ลับ!V$3=0,0,IF(เวลาเรียน!AA54="ป",ลับ!V$3,0))</f>
        <v>0</v>
      </c>
      <c r="W106" s="63">
        <f>IF(ลับ!W$3=0,0,IF(เวลาเรียน!AB54="ป",ลับ!W$3,0))</f>
        <v>0</v>
      </c>
      <c r="X106" s="63">
        <f>IF(ลับ!X$3=0,0,IF(เวลาเรียน!AC54="ป",ลับ!X$3,0))</f>
        <v>0</v>
      </c>
      <c r="Y106" s="63">
        <f>IF(ลับ!Y$3=0,0,IF(เวลาเรียน!AD54="ป",ลับ!Y$3,0))</f>
        <v>0</v>
      </c>
      <c r="Z106" s="724">
        <f>IF(ลับ!Z$3=0,0,IF(เวลาเรียน!AE54="ป",ลับ!Z$3,0))</f>
        <v>0</v>
      </c>
      <c r="AA106" s="63">
        <f>IF(ลับ!B$3=0,0,IF(เวลาเรียน!AH54="ป",ลับ!B$3,0))</f>
        <v>0</v>
      </c>
      <c r="AB106" s="63">
        <f>IF(ลับ!C$3=0,0,IF(เวลาเรียน!AI54="ป",ลับ!C$3,0))</f>
        <v>0</v>
      </c>
      <c r="AC106" s="63">
        <f>IF(ลับ!D$3=0,0,IF(เวลาเรียน!AJ54="ป",ลับ!D$3,0))</f>
        <v>0</v>
      </c>
      <c r="AD106" s="63">
        <f>IF(ลับ!E$3=0,0,IF(เวลาเรียน!AK54="ป",ลับ!E$3,0))</f>
        <v>0</v>
      </c>
      <c r="AE106" s="63">
        <f>IF(ลับ!F$3=0,0,IF(เวลาเรียน!AL54="ป",ลับ!F$3,0))</f>
        <v>0</v>
      </c>
      <c r="AF106" s="63">
        <f>IF(ลับ!G$3=0,0,IF(เวลาเรียน!AM54="ป",ลับ!G$3,0))</f>
        <v>0</v>
      </c>
      <c r="AG106" s="63">
        <f>IF(ลับ!H$3=0,0,IF(เวลาเรียน!AN54="ป",ลับ!H$3,0))</f>
        <v>0</v>
      </c>
      <c r="AH106" s="63">
        <f>IF(ลับ!I$3=0,0,IF(เวลาเรียน!AO54="ป",ลับ!I$3,0))</f>
        <v>0</v>
      </c>
      <c r="AI106" s="63">
        <f>IF(ลับ!J$3=0,0,IF(เวลาเรียน!AP54="ป",ลับ!J$3,0))</f>
        <v>0</v>
      </c>
      <c r="AJ106" s="63">
        <f>IF(ลับ!K$3=0,0,IF(เวลาเรียน!AQ54="ป",ลับ!K$3,0))</f>
        <v>0</v>
      </c>
      <c r="AK106" s="63">
        <f>IF(ลับ!L$3=0,0,IF(เวลาเรียน!AR54="ป",ลับ!L$3,0))</f>
        <v>0</v>
      </c>
      <c r="AL106" s="63">
        <f>IF(ลับ!M$3=0,0,IF(เวลาเรียน!AS54="ป",ลับ!M$3,0))</f>
        <v>0</v>
      </c>
      <c r="AM106" s="63">
        <f>IF(ลับ!N$3=0,0,IF(เวลาเรียน!AT54="ป",ลับ!N$3,0))</f>
        <v>0</v>
      </c>
      <c r="AN106" s="63">
        <f>IF(ลับ!O$3=0,0,IF(เวลาเรียน!AU54="ป",ลับ!O$3,0))</f>
        <v>0</v>
      </c>
      <c r="AO106" s="63">
        <f>IF(ลับ!P$3=0,0,IF(เวลาเรียน!AV54="ป",ลับ!P$3,0))</f>
        <v>0</v>
      </c>
      <c r="AP106" s="63">
        <f>IF(ลับ!Q$3=0,0,IF(เวลาเรียน!AW54="ป",ลับ!Q$3,0))</f>
        <v>0</v>
      </c>
      <c r="AQ106" s="63">
        <f>IF(ลับ!R$3=0,0,IF(เวลาเรียน!AX54="ป",ลับ!R$3,0))</f>
        <v>0</v>
      </c>
      <c r="AR106" s="63">
        <f>IF(ลับ!S$3=0,0,IF(เวลาเรียน!AY54="ป",ลับ!S$3,0))</f>
        <v>0</v>
      </c>
      <c r="AS106" s="63">
        <f>IF(ลับ!T$3=0,0,IF(เวลาเรียน!AZ54="ป",ลับ!T$3,0))</f>
        <v>0</v>
      </c>
      <c r="AT106" s="63">
        <f>IF(ลับ!U$3=0,0,IF(เวลาเรียน!BA54="ป",ลับ!U$3,0))</f>
        <v>0</v>
      </c>
      <c r="AU106" s="63">
        <f>IF(ลับ!V$3=0,0,IF(เวลาเรียน!BB54="ป",ลับ!V$3,0))</f>
        <v>0</v>
      </c>
      <c r="AV106" s="63">
        <f>IF(ลับ!W$3=0,0,IF(เวลาเรียน!BC54="ป",ลับ!W$3,0))</f>
        <v>0</v>
      </c>
      <c r="AW106" s="63">
        <f>IF(ลับ!X$3=0,0,IF(เวลาเรียน!BD54="ป",ลับ!X$3,0))</f>
        <v>0</v>
      </c>
      <c r="AX106" s="63">
        <f>IF(ลับ!Y$3=0,0,IF(เวลาเรียน!BE54="ป",ลับ!Y$3,0))</f>
        <v>0</v>
      </c>
      <c r="AY106" s="63">
        <f>IF(ลับ!Z$3=0,0,IF(เวลาเรียน!BF54="ป",ลับ!Z$3,0))</f>
        <v>0</v>
      </c>
      <c r="AZ106" s="63">
        <f>IF(ลับ!AA$3=0,0,IF(เวลาเรียน!BG54="ป",ลับ!AA$3,0))</f>
        <v>0</v>
      </c>
      <c r="BA106" s="63">
        <f>IF(ลับ!AB$3=0,0,IF(เวลาเรียน!BH54="ป",ลับ!AB$3,0))</f>
        <v>0</v>
      </c>
      <c r="BB106" s="63">
        <f>IF(ลับ!AC$3=0,0,IF(เวลาเรียน!BI54="ป",ลับ!AC$3,0))</f>
        <v>0</v>
      </c>
      <c r="BC106" s="63">
        <f>IF(ลับ!AD$3=0,0,IF(เวลาเรียน!BJ54="ป",ลับ!AD$3,0))</f>
        <v>0</v>
      </c>
      <c r="BD106" s="63">
        <f>IF(ลับ!AE$3=0,0,IF(เวลาเรียน!BK54="ป",ลับ!AE$3,0))</f>
        <v>0</v>
      </c>
      <c r="BE106" s="63">
        <f>IF(ลับ!AF$3=0,0,IF(เวลาเรียน!BL54="ป",ลับ!AF$3,0))</f>
        <v>0</v>
      </c>
      <c r="BF106" s="63">
        <f>IF(ลับ!AG$3=0,0,IF(เวลาเรียน!BM54="ป",ลับ!AG$3,0))</f>
        <v>0</v>
      </c>
      <c r="BG106" s="63">
        <f>IF(ลับ!AH$3=0,0,IF(เวลาเรียน!BN54="ป",ลับ!AH$3,0))</f>
        <v>0</v>
      </c>
      <c r="BH106" s="63">
        <f>IF(ลับ!AI$3=0,0,IF(เวลาเรียน!BO54="ป",ลับ!AI$3,0))</f>
        <v>0</v>
      </c>
      <c r="BI106" s="63">
        <f>IF(ลับ!AJ$3=0,0,IF(เวลาเรียน!BP54="ป",ลับ!AJ$3,0))</f>
        <v>0</v>
      </c>
      <c r="BJ106" s="63">
        <f>IF(ลับ!AK$3=0,0,IF(เวลาเรียน!BQ54="ป",ลับ!AK$3,0))</f>
        <v>0</v>
      </c>
      <c r="BK106" s="63">
        <f>IF(ลับ!AL$3=0,0,IF(เวลาเรียน!BR54="ป",ลับ!AL$3,0))</f>
        <v>0</v>
      </c>
      <c r="BL106" s="63">
        <f>IF(ลับ!AM$3=0,0,IF(เวลาเรียน!BS54="ป",ลับ!AM$3,0))</f>
        <v>0</v>
      </c>
      <c r="BM106" s="63">
        <f>IF(ลับ!AN$3=0,0,IF(เวลาเรียน!BT54="ป",ลับ!AN$3,0))</f>
        <v>0</v>
      </c>
      <c r="BN106" s="63">
        <f>IF(ลับ!AO$3=0,0,IF(เวลาเรียน!BU54="ป",ลับ!AO$3,0))</f>
        <v>0</v>
      </c>
      <c r="BO106" s="63">
        <f>IF(ลับ!AP$3=0,0,IF(เวลาเรียน!BV54="ป",ลับ!AP$3,0))</f>
        <v>0</v>
      </c>
      <c r="BP106" s="63">
        <f>IF(ลับ!AQ$3=0,0,IF(เวลาเรียน!BW54="ป",ลับ!AQ$3,0))</f>
        <v>0</v>
      </c>
      <c r="BQ106" s="63">
        <f>IF(ลับ!AR$3=0,0,IF(เวลาเรียน!BX54="ป",ลับ!AR$3,0))</f>
        <v>0</v>
      </c>
      <c r="BR106" s="63">
        <f>IF(ลับ!AS$3=0,0,IF(เวลาเรียน!BY54="ป",ลับ!AS$3,0))</f>
        <v>0</v>
      </c>
      <c r="BS106" s="724">
        <f>IF(ลับ!AT$3=0,0,IF(เวลาเรียน!BZ54="ป",ลับ!AT$3,0))</f>
        <v>0</v>
      </c>
      <c r="BT106" s="63">
        <f>IF(ลับ!BT$3=0,0,IF(เวลาเรียน!CB54="ป",ลับ!BT$3,0))</f>
        <v>0</v>
      </c>
      <c r="BU106" s="63">
        <f>IF(ลับ!BU$3=0,0,IF(เวลาเรียน!CC54="ป",ลับ!BU$3,0))</f>
        <v>0</v>
      </c>
      <c r="BV106" s="63">
        <f>IF(ลับ!BV$3=0,0,IF(เวลาเรียน!CD54="ป",ลับ!BV$3,0))</f>
        <v>0</v>
      </c>
      <c r="BW106" s="63">
        <f>IF(ลับ!BW$3=0,0,IF(เวลาเรียน!CE54="ป",ลับ!BW$3,0))</f>
        <v>0</v>
      </c>
      <c r="BX106" s="63">
        <f>IF(ลับ!BX$3=0,0,IF(เวลาเรียน!CF54="ป",ลับ!BX$3,0))</f>
        <v>0</v>
      </c>
      <c r="BY106" s="63">
        <f>IF(ลับ!BY$3=0,0,IF(เวลาเรียน!CG54="ป",ลับ!BY$3,0))</f>
        <v>0</v>
      </c>
      <c r="BZ106" s="63">
        <f>IF(ลับ!BZ$3=0,0,IF(เวลาเรียน!CH54="ป",ลับ!BZ$3,0))</f>
        <v>0</v>
      </c>
      <c r="CA106" s="63">
        <f>IF(ลับ!CA$3=0,0,IF(เวลาเรียน!CI54="ป",ลับ!CA$3,0))</f>
        <v>0</v>
      </c>
      <c r="CB106" s="63">
        <f>IF(ลับ!CB$3=0,0,IF(เวลาเรียน!CJ54="ป",ลับ!CB$3,0))</f>
        <v>0</v>
      </c>
      <c r="CC106" s="63">
        <f>IF(ลับ!CC$3=0,0,IF(เวลาเรียน!CK54="ป",ลับ!CC$3,0))</f>
        <v>0</v>
      </c>
      <c r="CD106" s="63">
        <f>IF(ลับ!CD$3=0,0,IF(เวลาเรียน!CL54="ป",ลับ!CD$3,0))</f>
        <v>0</v>
      </c>
      <c r="CE106" s="63">
        <f>IF(ลับ!CE$3=0,0,IF(เวลาเรียน!CM54="ป",ลับ!CE$3,0))</f>
        <v>0</v>
      </c>
      <c r="CF106" s="63">
        <f>IF(ลับ!CF$3=0,0,IF(เวลาเรียน!CN54="ป",ลับ!CF$3,0))</f>
        <v>0</v>
      </c>
      <c r="CG106" s="63">
        <f>IF(ลับ!CG$3=0,0,IF(เวลาเรียน!CO54="ป",ลับ!CG$3,0))</f>
        <v>0</v>
      </c>
      <c r="CH106" s="63">
        <f>IF(ลับ!CH$3=0,0,IF(เวลาเรียน!CP54="ป",ลับ!CH$3,0))</f>
        <v>0</v>
      </c>
      <c r="CI106" s="63">
        <f>IF(ลับ!CI$3=0,0,IF(เวลาเรียน!CQ54="ป",ลับ!CI$3,0))</f>
        <v>0</v>
      </c>
      <c r="CJ106" s="63">
        <f>IF(ลับ!CJ$3=0,0,IF(เวลาเรียน!CR54="ป",ลับ!CJ$3,0))</f>
        <v>0</v>
      </c>
      <c r="CK106" s="63">
        <f>IF(ลับ!CK$3=0,0,IF(เวลาเรียน!CS54="ป",ลับ!CK$3,0))</f>
        <v>0</v>
      </c>
      <c r="CL106" s="63">
        <f>IF(ลับ!CL$3=0,0,IF(เวลาเรียน!CT54="ป",ลับ!CL$3,0))</f>
        <v>0</v>
      </c>
      <c r="CM106" s="63">
        <f>IF(ลับ!CM$3=0,0,IF(เวลาเรียน!CU54="ป",ลับ!CM$3,0))</f>
        <v>0</v>
      </c>
      <c r="CN106" s="63">
        <f>IF(ลับ!CN$3=0,0,IF(เวลาเรียน!CV54="ป",ลับ!CN$3,0))</f>
        <v>0</v>
      </c>
      <c r="CO106" s="63">
        <f>IF(ลับ!CO$3=0,0,IF(เวลาเรียน!CW54="ป",ลับ!CO$3,0))</f>
        <v>0</v>
      </c>
      <c r="CP106" s="63">
        <f>IF(ลับ!CP$3=0,0,IF(เวลาเรียน!CX54="ป",ลับ!CP$3,0))</f>
        <v>0</v>
      </c>
      <c r="CQ106" s="63">
        <f>IF(ลับ!CQ$3=0,0,IF(เวลาเรียน!CY54="ป",ลับ!CQ$3,0))</f>
        <v>0</v>
      </c>
      <c r="CR106" s="63">
        <f>IF(ลับ!CR$3=0,0,IF(เวลาเรียน!CZ54="ป",ลับ!CR$3,0))</f>
        <v>0</v>
      </c>
      <c r="CS106" s="63">
        <f>IF(ลับ!CS$3=0,0,IF(เวลาเรียน!DA54="ป",ลับ!CS$3,0))</f>
        <v>0</v>
      </c>
      <c r="CT106" s="63">
        <f>IF(ลับ!CT$3=0,0,IF(เวลาเรียน!DB54="ป",ลับ!CT$3,0))</f>
        <v>0</v>
      </c>
      <c r="CU106" s="63">
        <f>IF(ลับ!CU$3=0,0,IF(เวลาเรียน!DC54="ป",ลับ!CU$3,0))</f>
        <v>0</v>
      </c>
      <c r="CV106" s="63">
        <f>IF(ลับ!CV$3=0,0,IF(เวลาเรียน!DD54="ป",ลับ!CV$3,0))</f>
        <v>0</v>
      </c>
      <c r="CW106" s="63">
        <f>IF(ลับ!CW$3=0,0,IF(เวลาเรียน!DE54="ป",ลับ!CW$3,0))</f>
        <v>0</v>
      </c>
      <c r="CX106" s="84">
        <f t="shared" si="23"/>
        <v>0</v>
      </c>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row>
    <row r="107" spans="1:214" ht="21.75" thickBot="1">
      <c r="A107" s="29">
        <v>50</v>
      </c>
      <c r="B107" s="63">
        <f>IF(ลับ!B$3=0,0,IF(เวลาเรียน!G55="ป",ลับ!B$3,0))</f>
        <v>0</v>
      </c>
      <c r="C107" s="63">
        <f>IF(ลับ!C$3=0,0,IF(เวลาเรียน!H55="ป",ลับ!C$3,0))</f>
        <v>0</v>
      </c>
      <c r="D107" s="63">
        <f>IF(ลับ!D$3=0,0,IF(เวลาเรียน!I55="ป",ลับ!D$3,0))</f>
        <v>0</v>
      </c>
      <c r="E107" s="63">
        <f>IF(ลับ!E$3=0,0,IF(เวลาเรียน!J55="ป",ลับ!E$3,0))</f>
        <v>0</v>
      </c>
      <c r="F107" s="63">
        <f>IF(ลับ!F$3=0,0,IF(เวลาเรียน!K55="ป",ลับ!F$3,0))</f>
        <v>0</v>
      </c>
      <c r="G107" s="63">
        <f>IF(ลับ!G$3=0,0,IF(เวลาเรียน!L55="ป",ลับ!G$3,0))</f>
        <v>0</v>
      </c>
      <c r="H107" s="63">
        <f>IF(ลับ!H$3=0,0,IF(เวลาเรียน!M55="ป",ลับ!H$3,0))</f>
        <v>0</v>
      </c>
      <c r="I107" s="63">
        <f>IF(ลับ!I$3=0,0,IF(เวลาเรียน!N55="ป",ลับ!I$3,0))</f>
        <v>0</v>
      </c>
      <c r="J107" s="63">
        <f>IF(ลับ!J$3=0,0,IF(เวลาเรียน!O55="ป",ลับ!J$3,0))</f>
        <v>0</v>
      </c>
      <c r="K107" s="63">
        <f>IF(ลับ!K$3=0,0,IF(เวลาเรียน!P55="ป",ลับ!K$3,0))</f>
        <v>0</v>
      </c>
      <c r="L107" s="63">
        <f>IF(ลับ!L$3=0,0,IF(เวลาเรียน!Q55="ป",ลับ!L$3,0))</f>
        <v>0</v>
      </c>
      <c r="M107" s="63">
        <f>IF(ลับ!M$3=0,0,IF(เวลาเรียน!R55="ป",ลับ!M$3,0))</f>
        <v>0</v>
      </c>
      <c r="N107" s="63">
        <f>IF(ลับ!N$3=0,0,IF(เวลาเรียน!S55="ป",ลับ!N$3,0))</f>
        <v>0</v>
      </c>
      <c r="O107" s="63">
        <f>IF(ลับ!O$3=0,0,IF(เวลาเรียน!T55="ป",ลับ!O$3,0))</f>
        <v>0</v>
      </c>
      <c r="P107" s="63">
        <f>IF(ลับ!P$3=0,0,IF(เวลาเรียน!U55="ป",ลับ!P$3,0))</f>
        <v>0</v>
      </c>
      <c r="Q107" s="63">
        <f>IF(ลับ!Q$3=0,0,IF(เวลาเรียน!V55="ป",ลับ!Q$3,0))</f>
        <v>0</v>
      </c>
      <c r="R107" s="63">
        <f>IF(ลับ!R$3=0,0,IF(เวลาเรียน!W55="ป",ลับ!R$3,0))</f>
        <v>0</v>
      </c>
      <c r="S107" s="63">
        <f>IF(ลับ!S$3=0,0,IF(เวลาเรียน!X55="ป",ลับ!S$3,0))</f>
        <v>0</v>
      </c>
      <c r="T107" s="63">
        <f>IF(ลับ!T$3=0,0,IF(เวลาเรียน!Y55="ป",ลับ!T$3,0))</f>
        <v>0</v>
      </c>
      <c r="U107" s="63">
        <f>IF(ลับ!U$3=0,0,IF(เวลาเรียน!Z55="ป",ลับ!U$3,0))</f>
        <v>0</v>
      </c>
      <c r="V107" s="63">
        <f>IF(ลับ!V$3=0,0,IF(เวลาเรียน!AA55="ป",ลับ!V$3,0))</f>
        <v>0</v>
      </c>
      <c r="W107" s="63">
        <f>IF(ลับ!W$3=0,0,IF(เวลาเรียน!AB55="ป",ลับ!W$3,0))</f>
        <v>0</v>
      </c>
      <c r="X107" s="63">
        <f>IF(ลับ!X$3=0,0,IF(เวลาเรียน!AC55="ป",ลับ!X$3,0))</f>
        <v>0</v>
      </c>
      <c r="Y107" s="63">
        <f>IF(ลับ!Y$3=0,0,IF(เวลาเรียน!AD55="ป",ลับ!Y$3,0))</f>
        <v>0</v>
      </c>
      <c r="Z107" s="724">
        <f>IF(ลับ!Z$3=0,0,IF(เวลาเรียน!AE55="ป",ลับ!Z$3,0))</f>
        <v>0</v>
      </c>
      <c r="AA107" s="63">
        <f>IF(ลับ!B$3=0,0,IF(เวลาเรียน!AH55="ป",ลับ!B$3,0))</f>
        <v>0</v>
      </c>
      <c r="AB107" s="63">
        <f>IF(ลับ!C$3=0,0,IF(เวลาเรียน!AI55="ป",ลับ!C$3,0))</f>
        <v>0</v>
      </c>
      <c r="AC107" s="63">
        <f>IF(ลับ!D$3=0,0,IF(เวลาเรียน!AJ55="ป",ลับ!D$3,0))</f>
        <v>0</v>
      </c>
      <c r="AD107" s="63">
        <f>IF(ลับ!E$3=0,0,IF(เวลาเรียน!AK55="ป",ลับ!E$3,0))</f>
        <v>0</v>
      </c>
      <c r="AE107" s="63">
        <f>IF(ลับ!F$3=0,0,IF(เวลาเรียน!AL55="ป",ลับ!F$3,0))</f>
        <v>0</v>
      </c>
      <c r="AF107" s="63">
        <f>IF(ลับ!G$3=0,0,IF(เวลาเรียน!AM55="ป",ลับ!G$3,0))</f>
        <v>0</v>
      </c>
      <c r="AG107" s="63">
        <f>IF(ลับ!H$3=0,0,IF(เวลาเรียน!AN55="ป",ลับ!H$3,0))</f>
        <v>0</v>
      </c>
      <c r="AH107" s="63">
        <f>IF(ลับ!I$3=0,0,IF(เวลาเรียน!AO55="ป",ลับ!I$3,0))</f>
        <v>0</v>
      </c>
      <c r="AI107" s="63">
        <f>IF(ลับ!J$3=0,0,IF(เวลาเรียน!AP55="ป",ลับ!J$3,0))</f>
        <v>0</v>
      </c>
      <c r="AJ107" s="63">
        <f>IF(ลับ!K$3=0,0,IF(เวลาเรียน!AQ55="ป",ลับ!K$3,0))</f>
        <v>0</v>
      </c>
      <c r="AK107" s="63">
        <f>IF(ลับ!L$3=0,0,IF(เวลาเรียน!AR55="ป",ลับ!L$3,0))</f>
        <v>0</v>
      </c>
      <c r="AL107" s="63">
        <f>IF(ลับ!M$3=0,0,IF(เวลาเรียน!AS55="ป",ลับ!M$3,0))</f>
        <v>0</v>
      </c>
      <c r="AM107" s="63">
        <f>IF(ลับ!N$3=0,0,IF(เวลาเรียน!AT55="ป",ลับ!N$3,0))</f>
        <v>0</v>
      </c>
      <c r="AN107" s="63">
        <f>IF(ลับ!O$3=0,0,IF(เวลาเรียน!AU55="ป",ลับ!O$3,0))</f>
        <v>0</v>
      </c>
      <c r="AO107" s="63">
        <f>IF(ลับ!P$3=0,0,IF(เวลาเรียน!AV55="ป",ลับ!P$3,0))</f>
        <v>0</v>
      </c>
      <c r="AP107" s="63">
        <f>IF(ลับ!Q$3=0,0,IF(เวลาเรียน!AW55="ป",ลับ!Q$3,0))</f>
        <v>0</v>
      </c>
      <c r="AQ107" s="63">
        <f>IF(ลับ!R$3=0,0,IF(เวลาเรียน!AX55="ป",ลับ!R$3,0))</f>
        <v>0</v>
      </c>
      <c r="AR107" s="63">
        <f>IF(ลับ!S$3=0,0,IF(เวลาเรียน!AY55="ป",ลับ!S$3,0))</f>
        <v>0</v>
      </c>
      <c r="AS107" s="63">
        <f>IF(ลับ!T$3=0,0,IF(เวลาเรียน!AZ55="ป",ลับ!T$3,0))</f>
        <v>0</v>
      </c>
      <c r="AT107" s="63">
        <f>IF(ลับ!U$3=0,0,IF(เวลาเรียน!BA55="ป",ลับ!U$3,0))</f>
        <v>0</v>
      </c>
      <c r="AU107" s="63">
        <f>IF(ลับ!V$3=0,0,IF(เวลาเรียน!BB55="ป",ลับ!V$3,0))</f>
        <v>0</v>
      </c>
      <c r="AV107" s="63">
        <f>IF(ลับ!W$3=0,0,IF(เวลาเรียน!BC55="ป",ลับ!W$3,0))</f>
        <v>0</v>
      </c>
      <c r="AW107" s="63">
        <f>IF(ลับ!X$3=0,0,IF(เวลาเรียน!BD55="ป",ลับ!X$3,0))</f>
        <v>0</v>
      </c>
      <c r="AX107" s="63">
        <f>IF(ลับ!Y$3=0,0,IF(เวลาเรียน!BE55="ป",ลับ!Y$3,0))</f>
        <v>0</v>
      </c>
      <c r="AY107" s="63">
        <f>IF(ลับ!Z$3=0,0,IF(เวลาเรียน!BF55="ป",ลับ!Z$3,0))</f>
        <v>0</v>
      </c>
      <c r="AZ107" s="63">
        <f>IF(ลับ!AA$3=0,0,IF(เวลาเรียน!BG55="ป",ลับ!AA$3,0))</f>
        <v>0</v>
      </c>
      <c r="BA107" s="63">
        <f>IF(ลับ!AB$3=0,0,IF(เวลาเรียน!BH55="ป",ลับ!AB$3,0))</f>
        <v>0</v>
      </c>
      <c r="BB107" s="63">
        <f>IF(ลับ!AC$3=0,0,IF(เวลาเรียน!BI55="ป",ลับ!AC$3,0))</f>
        <v>0</v>
      </c>
      <c r="BC107" s="63">
        <f>IF(ลับ!AD$3=0,0,IF(เวลาเรียน!BJ55="ป",ลับ!AD$3,0))</f>
        <v>0</v>
      </c>
      <c r="BD107" s="63">
        <f>IF(ลับ!AE$3=0,0,IF(เวลาเรียน!BK55="ป",ลับ!AE$3,0))</f>
        <v>0</v>
      </c>
      <c r="BE107" s="63">
        <f>IF(ลับ!AF$3=0,0,IF(เวลาเรียน!BL55="ป",ลับ!AF$3,0))</f>
        <v>0</v>
      </c>
      <c r="BF107" s="63">
        <f>IF(ลับ!AG$3=0,0,IF(เวลาเรียน!BM55="ป",ลับ!AG$3,0))</f>
        <v>0</v>
      </c>
      <c r="BG107" s="63">
        <f>IF(ลับ!AH$3=0,0,IF(เวลาเรียน!BN55="ป",ลับ!AH$3,0))</f>
        <v>0</v>
      </c>
      <c r="BH107" s="63">
        <f>IF(ลับ!AI$3=0,0,IF(เวลาเรียน!BO55="ป",ลับ!AI$3,0))</f>
        <v>0</v>
      </c>
      <c r="BI107" s="63">
        <f>IF(ลับ!AJ$3=0,0,IF(เวลาเรียน!BP55="ป",ลับ!AJ$3,0))</f>
        <v>0</v>
      </c>
      <c r="BJ107" s="63">
        <f>IF(ลับ!AK$3=0,0,IF(เวลาเรียน!BQ55="ป",ลับ!AK$3,0))</f>
        <v>0</v>
      </c>
      <c r="BK107" s="63">
        <f>IF(ลับ!AL$3=0,0,IF(เวลาเรียน!BR55="ป",ลับ!AL$3,0))</f>
        <v>0</v>
      </c>
      <c r="BL107" s="63">
        <f>IF(ลับ!AM$3=0,0,IF(เวลาเรียน!BS55="ป",ลับ!AM$3,0))</f>
        <v>0</v>
      </c>
      <c r="BM107" s="63">
        <f>IF(ลับ!AN$3=0,0,IF(เวลาเรียน!BT55="ป",ลับ!AN$3,0))</f>
        <v>0</v>
      </c>
      <c r="BN107" s="63">
        <f>IF(ลับ!AO$3=0,0,IF(เวลาเรียน!BU55="ป",ลับ!AO$3,0))</f>
        <v>0</v>
      </c>
      <c r="BO107" s="63">
        <f>IF(ลับ!AP$3=0,0,IF(เวลาเรียน!BV55="ป",ลับ!AP$3,0))</f>
        <v>0</v>
      </c>
      <c r="BP107" s="63">
        <f>IF(ลับ!AQ$3=0,0,IF(เวลาเรียน!BW55="ป",ลับ!AQ$3,0))</f>
        <v>0</v>
      </c>
      <c r="BQ107" s="63">
        <f>IF(ลับ!AR$3=0,0,IF(เวลาเรียน!BX55="ป",ลับ!AR$3,0))</f>
        <v>0</v>
      </c>
      <c r="BR107" s="63">
        <f>IF(ลับ!AS$3=0,0,IF(เวลาเรียน!BY55="ป",ลับ!AS$3,0))</f>
        <v>0</v>
      </c>
      <c r="BS107" s="724">
        <f>IF(ลับ!AT$3=0,0,IF(เวลาเรียน!BZ55="ป",ลับ!AT$3,0))</f>
        <v>0</v>
      </c>
      <c r="BT107" s="63">
        <f>IF(ลับ!BT$3=0,0,IF(เวลาเรียน!CB55="ป",ลับ!BT$3,0))</f>
        <v>0</v>
      </c>
      <c r="BU107" s="63">
        <f>IF(ลับ!BU$3=0,0,IF(เวลาเรียน!CC55="ป",ลับ!BU$3,0))</f>
        <v>0</v>
      </c>
      <c r="BV107" s="63">
        <f>IF(ลับ!BV$3=0,0,IF(เวลาเรียน!CD55="ป",ลับ!BV$3,0))</f>
        <v>0</v>
      </c>
      <c r="BW107" s="63">
        <f>IF(ลับ!BW$3=0,0,IF(เวลาเรียน!CE55="ป",ลับ!BW$3,0))</f>
        <v>0</v>
      </c>
      <c r="BX107" s="63">
        <f>IF(ลับ!BX$3=0,0,IF(เวลาเรียน!CF55="ป",ลับ!BX$3,0))</f>
        <v>0</v>
      </c>
      <c r="BY107" s="63">
        <f>IF(ลับ!BY$3=0,0,IF(เวลาเรียน!CG55="ป",ลับ!BY$3,0))</f>
        <v>0</v>
      </c>
      <c r="BZ107" s="63">
        <f>IF(ลับ!BZ$3=0,0,IF(เวลาเรียน!CH55="ป",ลับ!BZ$3,0))</f>
        <v>0</v>
      </c>
      <c r="CA107" s="63">
        <f>IF(ลับ!CA$3=0,0,IF(เวลาเรียน!CI55="ป",ลับ!CA$3,0))</f>
        <v>0</v>
      </c>
      <c r="CB107" s="63">
        <f>IF(ลับ!CB$3=0,0,IF(เวลาเรียน!CJ55="ป",ลับ!CB$3,0))</f>
        <v>0</v>
      </c>
      <c r="CC107" s="63">
        <f>IF(ลับ!CC$3=0,0,IF(เวลาเรียน!CK55="ป",ลับ!CC$3,0))</f>
        <v>0</v>
      </c>
      <c r="CD107" s="63">
        <f>IF(ลับ!CD$3=0,0,IF(เวลาเรียน!CL55="ป",ลับ!CD$3,0))</f>
        <v>0</v>
      </c>
      <c r="CE107" s="63">
        <f>IF(ลับ!CE$3=0,0,IF(เวลาเรียน!CM55="ป",ลับ!CE$3,0))</f>
        <v>0</v>
      </c>
      <c r="CF107" s="63">
        <f>IF(ลับ!CF$3=0,0,IF(เวลาเรียน!CN55="ป",ลับ!CF$3,0))</f>
        <v>0</v>
      </c>
      <c r="CG107" s="63">
        <f>IF(ลับ!CG$3=0,0,IF(เวลาเรียน!CO55="ป",ลับ!CG$3,0))</f>
        <v>0</v>
      </c>
      <c r="CH107" s="63">
        <f>IF(ลับ!CH$3=0,0,IF(เวลาเรียน!CP55="ป",ลับ!CH$3,0))</f>
        <v>0</v>
      </c>
      <c r="CI107" s="63">
        <f>IF(ลับ!CI$3=0,0,IF(เวลาเรียน!CQ55="ป",ลับ!CI$3,0))</f>
        <v>0</v>
      </c>
      <c r="CJ107" s="63">
        <f>IF(ลับ!CJ$3=0,0,IF(เวลาเรียน!CR55="ป",ลับ!CJ$3,0))</f>
        <v>0</v>
      </c>
      <c r="CK107" s="63">
        <f>IF(ลับ!CK$3=0,0,IF(เวลาเรียน!CS55="ป",ลับ!CK$3,0))</f>
        <v>0</v>
      </c>
      <c r="CL107" s="63">
        <f>IF(ลับ!CL$3=0,0,IF(เวลาเรียน!CT55="ป",ลับ!CL$3,0))</f>
        <v>0</v>
      </c>
      <c r="CM107" s="63">
        <f>IF(ลับ!CM$3=0,0,IF(เวลาเรียน!CU55="ป",ลับ!CM$3,0))</f>
        <v>0</v>
      </c>
      <c r="CN107" s="63">
        <f>IF(ลับ!CN$3=0,0,IF(เวลาเรียน!CV55="ป",ลับ!CN$3,0))</f>
        <v>0</v>
      </c>
      <c r="CO107" s="63">
        <f>IF(ลับ!CO$3=0,0,IF(เวลาเรียน!CW55="ป",ลับ!CO$3,0))</f>
        <v>0</v>
      </c>
      <c r="CP107" s="63">
        <f>IF(ลับ!CP$3=0,0,IF(เวลาเรียน!CX55="ป",ลับ!CP$3,0))</f>
        <v>0</v>
      </c>
      <c r="CQ107" s="63">
        <f>IF(ลับ!CQ$3=0,0,IF(เวลาเรียน!CY55="ป",ลับ!CQ$3,0))</f>
        <v>0</v>
      </c>
      <c r="CR107" s="63">
        <f>IF(ลับ!CR$3=0,0,IF(เวลาเรียน!CZ55="ป",ลับ!CR$3,0))</f>
        <v>0</v>
      </c>
      <c r="CS107" s="63">
        <f>IF(ลับ!CS$3=0,0,IF(เวลาเรียน!DA55="ป",ลับ!CS$3,0))</f>
        <v>0</v>
      </c>
      <c r="CT107" s="63">
        <f>IF(ลับ!CT$3=0,0,IF(เวลาเรียน!DB55="ป",ลับ!CT$3,0))</f>
        <v>0</v>
      </c>
      <c r="CU107" s="63">
        <f>IF(ลับ!CU$3=0,0,IF(เวลาเรียน!DC55="ป",ลับ!CU$3,0))</f>
        <v>0</v>
      </c>
      <c r="CV107" s="63">
        <f>IF(ลับ!CV$3=0,0,IF(เวลาเรียน!DD55="ป",ลับ!CV$3,0))</f>
        <v>0</v>
      </c>
      <c r="CW107" s="63">
        <f>IF(ลับ!CW$3=0,0,IF(เวลาเรียน!DE55="ป",ลับ!CW$3,0))</f>
        <v>0</v>
      </c>
      <c r="CX107" s="84">
        <f t="shared" si="23"/>
        <v>0</v>
      </c>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row>
    <row r="108" spans="1:214" ht="21">
      <c r="A108" s="727" t="s">
        <v>438</v>
      </c>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row>
    <row r="109" spans="1:214" ht="21">
      <c r="A109" s="28">
        <v>1</v>
      </c>
      <c r="B109" s="63">
        <f>IF(ลับ!B$3=0,0,IF(เวลาเรียน!G6="ล",ลับ!B$3,0))</f>
        <v>0</v>
      </c>
      <c r="C109" s="63">
        <f>IF(ลับ!C$3=0,0,IF(เวลาเรียน!H6="ล",ลับ!C$3,0))</f>
        <v>0</v>
      </c>
      <c r="D109" s="63">
        <f>IF(ลับ!D$3=0,0,IF(เวลาเรียน!I6="ล",ลับ!D$3,0))</f>
        <v>0</v>
      </c>
      <c r="E109" s="63">
        <f>IF(ลับ!E$3=0,0,IF(เวลาเรียน!J6="ล",ลับ!E$3,0))</f>
        <v>0</v>
      </c>
      <c r="F109" s="63">
        <f>IF(ลับ!F$3=0,0,IF(เวลาเรียน!K6="ล",ลับ!F$3,0))</f>
        <v>0</v>
      </c>
      <c r="G109" s="63">
        <f>IF(ลับ!G$3=0,0,IF(เวลาเรียน!L6="ล",ลับ!G$3,0))</f>
        <v>0</v>
      </c>
      <c r="H109" s="63">
        <f>IF(ลับ!H$3=0,0,IF(เวลาเรียน!M6="ล",ลับ!H$3,0))</f>
        <v>0</v>
      </c>
      <c r="I109" s="63">
        <f>IF(ลับ!I$3=0,0,IF(เวลาเรียน!N6="ล",ลับ!I$3,0))</f>
        <v>0</v>
      </c>
      <c r="J109" s="63">
        <f>IF(ลับ!J$3=0,0,IF(เวลาเรียน!O6="ล",ลับ!J$3,0))</f>
        <v>0</v>
      </c>
      <c r="K109" s="63">
        <f>IF(ลับ!K$3=0,0,IF(เวลาเรียน!P6="ล",ลับ!K$3,0))</f>
        <v>0</v>
      </c>
      <c r="L109" s="63">
        <f>IF(ลับ!L$3=0,0,IF(เวลาเรียน!Q6="ล",ลับ!L$3,0))</f>
        <v>0</v>
      </c>
      <c r="M109" s="63">
        <f>IF(ลับ!M$3=0,0,IF(เวลาเรียน!R6="ล",ลับ!M$3,0))</f>
        <v>0</v>
      </c>
      <c r="N109" s="63">
        <f>IF(ลับ!N$3=0,0,IF(เวลาเรียน!S6="ล",ลับ!N$3,0))</f>
        <v>0</v>
      </c>
      <c r="O109" s="63">
        <f>IF(ลับ!O$3=0,0,IF(เวลาเรียน!T6="ล",ลับ!O$3,0))</f>
        <v>0</v>
      </c>
      <c r="P109" s="63">
        <f>IF(ลับ!P$3=0,0,IF(เวลาเรียน!U6="ล",ลับ!P$3,0))</f>
        <v>0</v>
      </c>
      <c r="Q109" s="63">
        <f>IF(ลับ!Q$3=0,0,IF(เวลาเรียน!V6="ล",ลับ!Q$3,0))</f>
        <v>0</v>
      </c>
      <c r="R109" s="63">
        <f>IF(ลับ!R$3=0,0,IF(เวลาเรียน!W6="ล",ลับ!R$3,0))</f>
        <v>0</v>
      </c>
      <c r="S109" s="63">
        <f>IF(ลับ!S$3=0,0,IF(เวลาเรียน!X6="ล",ลับ!S$3,0))</f>
        <v>0</v>
      </c>
      <c r="T109" s="63">
        <f>IF(ลับ!T$3=0,0,IF(เวลาเรียน!Y6="ล",ลับ!T$3,0))</f>
        <v>0</v>
      </c>
      <c r="U109" s="63">
        <f>IF(ลับ!U$3=0,0,IF(เวลาเรียน!Z6="ล",ลับ!U$3,0))</f>
        <v>0</v>
      </c>
      <c r="V109" s="63">
        <f>IF(ลับ!V$3=0,0,IF(เวลาเรียน!AA6="ล",ลับ!V$3,0))</f>
        <v>0</v>
      </c>
      <c r="W109" s="63">
        <f>IF(ลับ!W$3=0,0,IF(เวลาเรียน!AB6="ล",ลับ!W$3,0))</f>
        <v>0</v>
      </c>
      <c r="X109" s="63">
        <f>IF(ลับ!X$3=0,0,IF(เวลาเรียน!AC6="ล",ลับ!X$3,0))</f>
        <v>0</v>
      </c>
      <c r="Y109" s="63">
        <f>IF(ลับ!Y$3=0,0,IF(เวลาเรียน!AD6="ล",ลับ!Y$3,0))</f>
        <v>0</v>
      </c>
      <c r="Z109" s="724">
        <f>IF(ลับ!Z$3=0,0,IF(เวลาเรียน!AE6="ล",ลับ!Z$3,0))</f>
        <v>0</v>
      </c>
      <c r="AA109" s="63">
        <f>IF(ลับ!B$3=0,0,IF(เวลาเรียน!AH6="ล",ลับ!B$3,0))</f>
        <v>0</v>
      </c>
      <c r="AB109" s="63">
        <f>IF(ลับ!C$3=0,0,IF(เวลาเรียน!AI6="ล",ลับ!C$3,0))</f>
        <v>0</v>
      </c>
      <c r="AC109" s="63">
        <f>IF(ลับ!D$3=0,0,IF(เวลาเรียน!AJ6="ล",ลับ!D$3,0))</f>
        <v>0</v>
      </c>
      <c r="AD109" s="63">
        <f>IF(ลับ!E$3=0,0,IF(เวลาเรียน!AK6="ล",ลับ!E$3,0))</f>
        <v>0</v>
      </c>
      <c r="AE109" s="63">
        <f>IF(ลับ!F$3=0,0,IF(เวลาเรียน!AL6="ล",ลับ!F$3,0))</f>
        <v>0</v>
      </c>
      <c r="AF109" s="63">
        <f>IF(ลับ!G$3=0,0,IF(เวลาเรียน!AM6="ล",ลับ!G$3,0))</f>
        <v>0</v>
      </c>
      <c r="AG109" s="63">
        <f>IF(ลับ!H$3=0,0,IF(เวลาเรียน!AN6="ล",ลับ!H$3,0))</f>
        <v>0</v>
      </c>
      <c r="AH109" s="63">
        <f>IF(ลับ!I$3=0,0,IF(เวลาเรียน!AO6="ล",ลับ!I$3,0))</f>
        <v>0</v>
      </c>
      <c r="AI109" s="63">
        <f>IF(ลับ!J$3=0,0,IF(เวลาเรียน!AP6="ล",ลับ!J$3,0))</f>
        <v>0</v>
      </c>
      <c r="AJ109" s="63">
        <f>IF(ลับ!K$3=0,0,IF(เวลาเรียน!AQ6="ล",ลับ!K$3,0))</f>
        <v>0</v>
      </c>
      <c r="AK109" s="63">
        <f>IF(ลับ!L$3=0,0,IF(เวลาเรียน!AR6="ล",ลับ!L$3,0))</f>
        <v>0</v>
      </c>
      <c r="AL109" s="63">
        <f>IF(ลับ!M$3=0,0,IF(เวลาเรียน!AS6="ล",ลับ!M$3,0))</f>
        <v>0</v>
      </c>
      <c r="AM109" s="63">
        <f>IF(ลับ!N$3=0,0,IF(เวลาเรียน!AT6="ล",ลับ!N$3,0))</f>
        <v>0</v>
      </c>
      <c r="AN109" s="63">
        <f>IF(ลับ!O$3=0,0,IF(เวลาเรียน!AU6="ล",ลับ!O$3,0))</f>
        <v>0</v>
      </c>
      <c r="AO109" s="63">
        <f>IF(ลับ!P$3=0,0,IF(เวลาเรียน!AV6="ล",ลับ!P$3,0))</f>
        <v>0</v>
      </c>
      <c r="AP109" s="63">
        <f>IF(ลับ!Q$3=0,0,IF(เวลาเรียน!AW6="ล",ลับ!Q$3,0))</f>
        <v>0</v>
      </c>
      <c r="AQ109" s="63">
        <f>IF(ลับ!R$3=0,0,IF(เวลาเรียน!AX6="ล",ลับ!R$3,0))</f>
        <v>0</v>
      </c>
      <c r="AR109" s="63">
        <f>IF(ลับ!S$3=0,0,IF(เวลาเรียน!AY6="ล",ลับ!S$3,0))</f>
        <v>0</v>
      </c>
      <c r="AS109" s="63">
        <f>IF(ลับ!T$3=0,0,IF(เวลาเรียน!AZ6="ล",ลับ!T$3,0))</f>
        <v>0</v>
      </c>
      <c r="AT109" s="63">
        <f>IF(ลับ!U$3=0,0,IF(เวลาเรียน!BA6="ล",ลับ!U$3,0))</f>
        <v>0</v>
      </c>
      <c r="AU109" s="63">
        <f>IF(ลับ!V$3=0,0,IF(เวลาเรียน!BB6="ล",ลับ!V$3,0))</f>
        <v>0</v>
      </c>
      <c r="AV109" s="63">
        <f>IF(ลับ!W$3=0,0,IF(เวลาเรียน!BC6="ล",ลับ!W$3,0))</f>
        <v>0</v>
      </c>
      <c r="AW109" s="63">
        <f>IF(ลับ!X$3=0,0,IF(เวลาเรียน!BD6="ล",ลับ!X$3,0))</f>
        <v>0</v>
      </c>
      <c r="AX109" s="63">
        <f>IF(ลับ!Y$3=0,0,IF(เวลาเรียน!BE6="ล",ลับ!Y$3,0))</f>
        <v>0</v>
      </c>
      <c r="AY109" s="63">
        <f>IF(ลับ!Z$3=0,0,IF(เวลาเรียน!BF6="ล",ลับ!Z$3,0))</f>
        <v>0</v>
      </c>
      <c r="AZ109" s="63">
        <f>IF(ลับ!AA$3=0,0,IF(เวลาเรียน!BG6="ล",ลับ!AA$3,0))</f>
        <v>0</v>
      </c>
      <c r="BA109" s="63">
        <f>IF(ลับ!AB$3=0,0,IF(เวลาเรียน!BH6="ล",ลับ!AB$3,0))</f>
        <v>0</v>
      </c>
      <c r="BB109" s="63">
        <f>IF(ลับ!AC$3=0,0,IF(เวลาเรียน!BI6="ล",ลับ!AC$3,0))</f>
        <v>0</v>
      </c>
      <c r="BC109" s="63">
        <f>IF(ลับ!AD$3=0,0,IF(เวลาเรียน!BJ6="ล",ลับ!AD$3,0))</f>
        <v>0</v>
      </c>
      <c r="BD109" s="63">
        <f>IF(ลับ!AE$3=0,0,IF(เวลาเรียน!BK6="ล",ลับ!AE$3,0))</f>
        <v>0</v>
      </c>
      <c r="BE109" s="63">
        <f>IF(ลับ!AF$3=0,0,IF(เวลาเรียน!BL6="ล",ลับ!AF$3,0))</f>
        <v>0</v>
      </c>
      <c r="BF109" s="63">
        <f>IF(ลับ!AG$3=0,0,IF(เวลาเรียน!BM6="ล",ลับ!AG$3,0))</f>
        <v>0</v>
      </c>
      <c r="BG109" s="63">
        <f>IF(ลับ!AH$3=0,0,IF(เวลาเรียน!BN6="ล",ลับ!AH$3,0))</f>
        <v>0</v>
      </c>
      <c r="BH109" s="63">
        <f>IF(ลับ!AI$3=0,0,IF(เวลาเรียน!BO6="ล",ลับ!AI$3,0))</f>
        <v>0</v>
      </c>
      <c r="BI109" s="63">
        <f>IF(ลับ!AJ$3=0,0,IF(เวลาเรียน!BP6="ล",ลับ!AJ$3,0))</f>
        <v>0</v>
      </c>
      <c r="BJ109" s="63">
        <f>IF(ลับ!AK$3=0,0,IF(เวลาเรียน!BQ6="ล",ลับ!AK$3,0))</f>
        <v>0</v>
      </c>
      <c r="BK109" s="63">
        <f>IF(ลับ!AL$3=0,0,IF(เวลาเรียน!BR6="ล",ลับ!AL$3,0))</f>
        <v>0</v>
      </c>
      <c r="BL109" s="63">
        <f>IF(ลับ!AM$3=0,0,IF(เวลาเรียน!BS6="ล",ลับ!AM$3,0))</f>
        <v>0</v>
      </c>
      <c r="BM109" s="63">
        <f>IF(ลับ!AN$3=0,0,IF(เวลาเรียน!BT6="ล",ลับ!AN$3,0))</f>
        <v>0</v>
      </c>
      <c r="BN109" s="63">
        <f>IF(ลับ!AO$3=0,0,IF(เวลาเรียน!BU6="ล",ลับ!AO$3,0))</f>
        <v>0</v>
      </c>
      <c r="BO109" s="63">
        <f>IF(ลับ!AP$3=0,0,IF(เวลาเรียน!BV6="ล",ลับ!AP$3,0))</f>
        <v>0</v>
      </c>
      <c r="BP109" s="63">
        <f>IF(ลับ!AQ$3=0,0,IF(เวลาเรียน!BW6="ล",ลับ!AQ$3,0))</f>
        <v>0</v>
      </c>
      <c r="BQ109" s="63">
        <f>IF(ลับ!AR$3=0,0,IF(เวลาเรียน!BX6="ล",ลับ!AR$3,0))</f>
        <v>0</v>
      </c>
      <c r="BR109" s="63">
        <f>IF(ลับ!AS$3=0,0,IF(เวลาเรียน!BY6="ล",ลับ!AS$3,0))</f>
        <v>0</v>
      </c>
      <c r="BS109" s="724">
        <f>IF(ลับ!AT$3=0,0,IF(เวลาเรียน!BZ6="ล",ลับ!AT$3,0))</f>
        <v>0</v>
      </c>
      <c r="BT109" s="63">
        <f>IF(ลับ!BT$3=0,0,IF(เวลาเรียน!CB6="ล",ลับ!BT$3,0))</f>
        <v>0</v>
      </c>
      <c r="BU109" s="63">
        <f>IF(ลับ!BU$3=0,0,IF(เวลาเรียน!CC6="ล",ลับ!BU$3,0))</f>
        <v>0</v>
      </c>
      <c r="BV109" s="63">
        <f>IF(ลับ!BV$3=0,0,IF(เวลาเรียน!CD6="ล",ลับ!BV$3,0))</f>
        <v>0</v>
      </c>
      <c r="BW109" s="63">
        <f>IF(ลับ!BW$3=0,0,IF(เวลาเรียน!CE6="ล",ลับ!BW$3,0))</f>
        <v>0</v>
      </c>
      <c r="BX109" s="63">
        <f>IF(ลับ!BX$3=0,0,IF(เวลาเรียน!CF6="ล",ลับ!BX$3,0))</f>
        <v>0</v>
      </c>
      <c r="BY109" s="63">
        <f>IF(ลับ!BY$3=0,0,IF(เวลาเรียน!CG6="ล",ลับ!BY$3,0))</f>
        <v>0</v>
      </c>
      <c r="BZ109" s="63">
        <f>IF(ลับ!BZ$3=0,0,IF(เวลาเรียน!CH6="ล",ลับ!BZ$3,0))</f>
        <v>0</v>
      </c>
      <c r="CA109" s="63">
        <f>IF(ลับ!CA$3=0,0,IF(เวลาเรียน!CI6="ล",ลับ!CA$3,0))</f>
        <v>0</v>
      </c>
      <c r="CB109" s="63">
        <f>IF(ลับ!CB$3=0,0,IF(เวลาเรียน!CJ6="ล",ลับ!CB$3,0))</f>
        <v>0</v>
      </c>
      <c r="CC109" s="63">
        <f>IF(ลับ!CC$3=0,0,IF(เวลาเรียน!CK6="ล",ลับ!CC$3,0))</f>
        <v>0</v>
      </c>
      <c r="CD109" s="63">
        <f>IF(ลับ!CD$3=0,0,IF(เวลาเรียน!CL6="ล",ลับ!CD$3,0))</f>
        <v>0</v>
      </c>
      <c r="CE109" s="63">
        <f>IF(ลับ!CE$3=0,0,IF(เวลาเรียน!CM6="ล",ลับ!CE$3,0))</f>
        <v>0</v>
      </c>
      <c r="CF109" s="63">
        <f>IF(ลับ!CF$3=0,0,IF(เวลาเรียน!CN6="ล",ลับ!CF$3,0))</f>
        <v>0</v>
      </c>
      <c r="CG109" s="63">
        <f>IF(ลับ!CG$3=0,0,IF(เวลาเรียน!CO6="ล",ลับ!CG$3,0))</f>
        <v>0</v>
      </c>
      <c r="CH109" s="63">
        <f>IF(ลับ!CH$3=0,0,IF(เวลาเรียน!CP6="ล",ลับ!CH$3,0))</f>
        <v>0</v>
      </c>
      <c r="CI109" s="63">
        <f>IF(ลับ!CI$3=0,0,IF(เวลาเรียน!CQ6="ล",ลับ!CI$3,0))</f>
        <v>0</v>
      </c>
      <c r="CJ109" s="63">
        <f>IF(ลับ!CJ$3=0,0,IF(เวลาเรียน!CR6="ล",ลับ!CJ$3,0))</f>
        <v>0</v>
      </c>
      <c r="CK109" s="63">
        <f>IF(ลับ!CK$3=0,0,IF(เวลาเรียน!CS6="ล",ลับ!CK$3,0))</f>
        <v>0</v>
      </c>
      <c r="CL109" s="63">
        <f>IF(ลับ!CL$3=0,0,IF(เวลาเรียน!CT6="ล",ลับ!CL$3,0))</f>
        <v>0</v>
      </c>
      <c r="CM109" s="63">
        <f>IF(ลับ!CM$3=0,0,IF(เวลาเรียน!CU6="ล",ลับ!CM$3,0))</f>
        <v>0</v>
      </c>
      <c r="CN109" s="63">
        <f>IF(ลับ!CN$3=0,0,IF(เวลาเรียน!CV6="ล",ลับ!CN$3,0))</f>
        <v>0</v>
      </c>
      <c r="CO109" s="63">
        <f>IF(ลับ!CO$3=0,0,IF(เวลาเรียน!CW6="ล",ลับ!CO$3,0))</f>
        <v>0</v>
      </c>
      <c r="CP109" s="63">
        <f>IF(ลับ!CP$3=0,0,IF(เวลาเรียน!CX6="ล",ลับ!CP$3,0))</f>
        <v>0</v>
      </c>
      <c r="CQ109" s="63">
        <f>IF(ลับ!CQ$3=0,0,IF(เวลาเรียน!CY6="ล",ลับ!CQ$3,0))</f>
        <v>0</v>
      </c>
      <c r="CR109" s="63">
        <f>IF(ลับ!CR$3=0,0,IF(เวลาเรียน!CZ6="ล",ลับ!CR$3,0))</f>
        <v>0</v>
      </c>
      <c r="CS109" s="63">
        <f>IF(ลับ!CS$3=0,0,IF(เวลาเรียน!DA6="ล",ลับ!CS$3,0))</f>
        <v>0</v>
      </c>
      <c r="CT109" s="63">
        <f>IF(ลับ!CT$3=0,0,IF(เวลาเรียน!DB6="ล",ลับ!CT$3,0))</f>
        <v>0</v>
      </c>
      <c r="CU109" s="63">
        <f>IF(ลับ!CU$3=0,0,IF(เวลาเรียน!DC6="ล",ลับ!CU$3,0))</f>
        <v>0</v>
      </c>
      <c r="CV109" s="63">
        <f>IF(ลับ!CV$3=0,0,IF(เวลาเรียน!DD6="ล",ลับ!CV$3,0))</f>
        <v>0</v>
      </c>
      <c r="CW109" s="63">
        <f>IF(ลับ!CW$3=0,0,IF(เวลาเรียน!DE6="ล",ลับ!CW$3,0))</f>
        <v>0</v>
      </c>
      <c r="CX109" s="84">
        <f>SUM(B109:CW109)</f>
        <v>0</v>
      </c>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row>
    <row r="110" spans="1:214" ht="21">
      <c r="A110" s="28">
        <v>2</v>
      </c>
      <c r="B110" s="63">
        <f>IF(ลับ!B$3=0,0,IF(เวลาเรียน!G7="ล",ลับ!B$3,0))</f>
        <v>0</v>
      </c>
      <c r="C110" s="63">
        <f>IF(ลับ!C$3=0,0,IF(เวลาเรียน!H7="ล",ลับ!C$3,0))</f>
        <v>0</v>
      </c>
      <c r="D110" s="63">
        <f>IF(ลับ!D$3=0,0,IF(เวลาเรียน!I7="ล",ลับ!D$3,0))</f>
        <v>0</v>
      </c>
      <c r="E110" s="63">
        <f>IF(ลับ!E$3=0,0,IF(เวลาเรียน!J7="ล",ลับ!E$3,0))</f>
        <v>0</v>
      </c>
      <c r="F110" s="63">
        <f>IF(ลับ!F$3=0,0,IF(เวลาเรียน!K7="ล",ลับ!F$3,0))</f>
        <v>0</v>
      </c>
      <c r="G110" s="63">
        <f>IF(ลับ!G$3=0,0,IF(เวลาเรียน!L7="ล",ลับ!G$3,0))</f>
        <v>0</v>
      </c>
      <c r="H110" s="63">
        <f>IF(ลับ!H$3=0,0,IF(เวลาเรียน!M7="ล",ลับ!H$3,0))</f>
        <v>0</v>
      </c>
      <c r="I110" s="63">
        <f>IF(ลับ!I$3=0,0,IF(เวลาเรียน!N7="ล",ลับ!I$3,0))</f>
        <v>0</v>
      </c>
      <c r="J110" s="63">
        <f>IF(ลับ!J$3=0,0,IF(เวลาเรียน!O7="ล",ลับ!J$3,0))</f>
        <v>0</v>
      </c>
      <c r="K110" s="63">
        <f>IF(ลับ!K$3=0,0,IF(เวลาเรียน!P7="ล",ลับ!K$3,0))</f>
        <v>0</v>
      </c>
      <c r="L110" s="63">
        <f>IF(ลับ!L$3=0,0,IF(เวลาเรียน!Q7="ล",ลับ!L$3,0))</f>
        <v>0</v>
      </c>
      <c r="M110" s="63">
        <f>IF(ลับ!M$3=0,0,IF(เวลาเรียน!R7="ล",ลับ!M$3,0))</f>
        <v>0</v>
      </c>
      <c r="N110" s="63">
        <f>IF(ลับ!N$3=0,0,IF(เวลาเรียน!S7="ล",ลับ!N$3,0))</f>
        <v>0</v>
      </c>
      <c r="O110" s="63">
        <f>IF(ลับ!O$3=0,0,IF(เวลาเรียน!T7="ล",ลับ!O$3,0))</f>
        <v>0</v>
      </c>
      <c r="P110" s="63">
        <f>IF(ลับ!P$3=0,0,IF(เวลาเรียน!U7="ล",ลับ!P$3,0))</f>
        <v>0</v>
      </c>
      <c r="Q110" s="63">
        <f>IF(ลับ!Q$3=0,0,IF(เวลาเรียน!V7="ล",ลับ!Q$3,0))</f>
        <v>0</v>
      </c>
      <c r="R110" s="63">
        <f>IF(ลับ!R$3=0,0,IF(เวลาเรียน!W7="ล",ลับ!R$3,0))</f>
        <v>0</v>
      </c>
      <c r="S110" s="63">
        <f>IF(ลับ!S$3=0,0,IF(เวลาเรียน!X7="ล",ลับ!S$3,0))</f>
        <v>0</v>
      </c>
      <c r="T110" s="63">
        <f>IF(ลับ!T$3=0,0,IF(เวลาเรียน!Y7="ล",ลับ!T$3,0))</f>
        <v>0</v>
      </c>
      <c r="U110" s="63">
        <f>IF(ลับ!U$3=0,0,IF(เวลาเรียน!Z7="ล",ลับ!U$3,0))</f>
        <v>0</v>
      </c>
      <c r="V110" s="63">
        <f>IF(ลับ!V$3=0,0,IF(เวลาเรียน!AA7="ล",ลับ!V$3,0))</f>
        <v>0</v>
      </c>
      <c r="W110" s="63">
        <f>IF(ลับ!W$3=0,0,IF(เวลาเรียน!AB7="ล",ลับ!W$3,0))</f>
        <v>0</v>
      </c>
      <c r="X110" s="63">
        <f>IF(ลับ!X$3=0,0,IF(เวลาเรียน!AC7="ล",ลับ!X$3,0))</f>
        <v>0</v>
      </c>
      <c r="Y110" s="63">
        <f>IF(ลับ!Y$3=0,0,IF(เวลาเรียน!AD7="ล",ลับ!Y$3,0))</f>
        <v>0</v>
      </c>
      <c r="Z110" s="724">
        <f>IF(ลับ!Z$3=0,0,IF(เวลาเรียน!AE7="ล",ลับ!Z$3,0))</f>
        <v>0</v>
      </c>
      <c r="AA110" s="63">
        <f>IF(ลับ!B$3=0,0,IF(เวลาเรียน!AH7="ล",ลับ!B$3,0))</f>
        <v>0</v>
      </c>
      <c r="AB110" s="63">
        <f>IF(ลับ!C$3=0,0,IF(เวลาเรียน!AI7="ล",ลับ!C$3,0))</f>
        <v>0</v>
      </c>
      <c r="AC110" s="63">
        <f>IF(ลับ!D$3=0,0,IF(เวลาเรียน!AJ7="ล",ลับ!D$3,0))</f>
        <v>0</v>
      </c>
      <c r="AD110" s="63">
        <f>IF(ลับ!E$3=0,0,IF(เวลาเรียน!AK7="ล",ลับ!E$3,0))</f>
        <v>0</v>
      </c>
      <c r="AE110" s="63">
        <f>IF(ลับ!F$3=0,0,IF(เวลาเรียน!AL7="ล",ลับ!F$3,0))</f>
        <v>0</v>
      </c>
      <c r="AF110" s="63">
        <f>IF(ลับ!G$3=0,0,IF(เวลาเรียน!AM7="ล",ลับ!G$3,0))</f>
        <v>0</v>
      </c>
      <c r="AG110" s="63">
        <f>IF(ลับ!H$3=0,0,IF(เวลาเรียน!AN7="ล",ลับ!H$3,0))</f>
        <v>0</v>
      </c>
      <c r="AH110" s="63">
        <f>IF(ลับ!I$3=0,0,IF(เวลาเรียน!AO7="ล",ลับ!I$3,0))</f>
        <v>0</v>
      </c>
      <c r="AI110" s="63">
        <f>IF(ลับ!J$3=0,0,IF(เวลาเรียน!AP7="ล",ลับ!J$3,0))</f>
        <v>0</v>
      </c>
      <c r="AJ110" s="63">
        <f>IF(ลับ!K$3=0,0,IF(เวลาเรียน!AQ7="ล",ลับ!K$3,0))</f>
        <v>0</v>
      </c>
      <c r="AK110" s="63">
        <f>IF(ลับ!L$3=0,0,IF(เวลาเรียน!AR7="ล",ลับ!L$3,0))</f>
        <v>0</v>
      </c>
      <c r="AL110" s="63">
        <f>IF(ลับ!M$3=0,0,IF(เวลาเรียน!AS7="ล",ลับ!M$3,0))</f>
        <v>0</v>
      </c>
      <c r="AM110" s="63">
        <f>IF(ลับ!N$3=0,0,IF(เวลาเรียน!AT7="ล",ลับ!N$3,0))</f>
        <v>0</v>
      </c>
      <c r="AN110" s="63">
        <f>IF(ลับ!O$3=0,0,IF(เวลาเรียน!AU7="ล",ลับ!O$3,0))</f>
        <v>0</v>
      </c>
      <c r="AO110" s="63">
        <f>IF(ลับ!P$3=0,0,IF(เวลาเรียน!AV7="ล",ลับ!P$3,0))</f>
        <v>0</v>
      </c>
      <c r="AP110" s="63">
        <f>IF(ลับ!Q$3=0,0,IF(เวลาเรียน!AW7="ล",ลับ!Q$3,0))</f>
        <v>0</v>
      </c>
      <c r="AQ110" s="63">
        <f>IF(ลับ!R$3=0,0,IF(เวลาเรียน!AX7="ล",ลับ!R$3,0))</f>
        <v>0</v>
      </c>
      <c r="AR110" s="63">
        <f>IF(ลับ!S$3=0,0,IF(เวลาเรียน!AY7="ล",ลับ!S$3,0))</f>
        <v>0</v>
      </c>
      <c r="AS110" s="63">
        <f>IF(ลับ!T$3=0,0,IF(เวลาเรียน!AZ7="ล",ลับ!T$3,0))</f>
        <v>0</v>
      </c>
      <c r="AT110" s="63">
        <f>IF(ลับ!U$3=0,0,IF(เวลาเรียน!BA7="ล",ลับ!U$3,0))</f>
        <v>0</v>
      </c>
      <c r="AU110" s="63">
        <f>IF(ลับ!V$3=0,0,IF(เวลาเรียน!BB7="ล",ลับ!V$3,0))</f>
        <v>0</v>
      </c>
      <c r="AV110" s="63">
        <f>IF(ลับ!W$3=0,0,IF(เวลาเรียน!BC7="ล",ลับ!W$3,0))</f>
        <v>0</v>
      </c>
      <c r="AW110" s="63">
        <f>IF(ลับ!X$3=0,0,IF(เวลาเรียน!BD7="ล",ลับ!X$3,0))</f>
        <v>0</v>
      </c>
      <c r="AX110" s="63">
        <f>IF(ลับ!Y$3=0,0,IF(เวลาเรียน!BE7="ล",ลับ!Y$3,0))</f>
        <v>0</v>
      </c>
      <c r="AY110" s="63">
        <f>IF(ลับ!Z$3=0,0,IF(เวลาเรียน!BF7="ล",ลับ!Z$3,0))</f>
        <v>0</v>
      </c>
      <c r="AZ110" s="63">
        <f>IF(ลับ!AA$3=0,0,IF(เวลาเรียน!BG7="ล",ลับ!AA$3,0))</f>
        <v>0</v>
      </c>
      <c r="BA110" s="63">
        <f>IF(ลับ!AB$3=0,0,IF(เวลาเรียน!BH7="ล",ลับ!AB$3,0))</f>
        <v>0</v>
      </c>
      <c r="BB110" s="63">
        <f>IF(ลับ!AC$3=0,0,IF(เวลาเรียน!BI7="ล",ลับ!AC$3,0))</f>
        <v>0</v>
      </c>
      <c r="BC110" s="63">
        <f>IF(ลับ!AD$3=0,0,IF(เวลาเรียน!BJ7="ล",ลับ!AD$3,0))</f>
        <v>0</v>
      </c>
      <c r="BD110" s="63">
        <f>IF(ลับ!AE$3=0,0,IF(เวลาเรียน!BK7="ล",ลับ!AE$3,0))</f>
        <v>0</v>
      </c>
      <c r="BE110" s="63">
        <f>IF(ลับ!AF$3=0,0,IF(เวลาเรียน!BL7="ล",ลับ!AF$3,0))</f>
        <v>0</v>
      </c>
      <c r="BF110" s="63">
        <f>IF(ลับ!AG$3=0,0,IF(เวลาเรียน!BM7="ล",ลับ!AG$3,0))</f>
        <v>0</v>
      </c>
      <c r="BG110" s="63">
        <f>IF(ลับ!AH$3=0,0,IF(เวลาเรียน!BN7="ล",ลับ!AH$3,0))</f>
        <v>0</v>
      </c>
      <c r="BH110" s="63">
        <f>IF(ลับ!AI$3=0,0,IF(เวลาเรียน!BO7="ล",ลับ!AI$3,0))</f>
        <v>0</v>
      </c>
      <c r="BI110" s="63">
        <f>IF(ลับ!AJ$3=0,0,IF(เวลาเรียน!BP7="ล",ลับ!AJ$3,0))</f>
        <v>0</v>
      </c>
      <c r="BJ110" s="63">
        <f>IF(ลับ!AK$3=0,0,IF(เวลาเรียน!BQ7="ล",ลับ!AK$3,0))</f>
        <v>0</v>
      </c>
      <c r="BK110" s="63">
        <f>IF(ลับ!AL$3=0,0,IF(เวลาเรียน!BR7="ล",ลับ!AL$3,0))</f>
        <v>0</v>
      </c>
      <c r="BL110" s="63">
        <f>IF(ลับ!AM$3=0,0,IF(เวลาเรียน!BS7="ล",ลับ!AM$3,0))</f>
        <v>0</v>
      </c>
      <c r="BM110" s="63">
        <f>IF(ลับ!AN$3=0,0,IF(เวลาเรียน!BT7="ล",ลับ!AN$3,0))</f>
        <v>0</v>
      </c>
      <c r="BN110" s="63">
        <f>IF(ลับ!AO$3=0,0,IF(เวลาเรียน!BU7="ล",ลับ!AO$3,0))</f>
        <v>0</v>
      </c>
      <c r="BO110" s="63">
        <f>IF(ลับ!AP$3=0,0,IF(เวลาเรียน!BV7="ล",ลับ!AP$3,0))</f>
        <v>0</v>
      </c>
      <c r="BP110" s="63">
        <f>IF(ลับ!AQ$3=0,0,IF(เวลาเรียน!BW7="ล",ลับ!AQ$3,0))</f>
        <v>0</v>
      </c>
      <c r="BQ110" s="63">
        <f>IF(ลับ!AR$3=0,0,IF(เวลาเรียน!BX7="ล",ลับ!AR$3,0))</f>
        <v>0</v>
      </c>
      <c r="BR110" s="63">
        <f>IF(ลับ!AS$3=0,0,IF(เวลาเรียน!BY7="ล",ลับ!AS$3,0))</f>
        <v>0</v>
      </c>
      <c r="BS110" s="724">
        <f>IF(ลับ!AT$3=0,0,IF(เวลาเรียน!BZ7="ล",ลับ!AT$3,0))</f>
        <v>0</v>
      </c>
      <c r="BT110" s="63">
        <f>IF(ลับ!BT$3=0,0,IF(เวลาเรียน!CB7="ล",ลับ!BT$3,0))</f>
        <v>0</v>
      </c>
      <c r="BU110" s="63">
        <f>IF(ลับ!BU$3=0,0,IF(เวลาเรียน!CC7="ล",ลับ!BU$3,0))</f>
        <v>0</v>
      </c>
      <c r="BV110" s="63">
        <f>IF(ลับ!BV$3=0,0,IF(เวลาเรียน!CD7="ล",ลับ!BV$3,0))</f>
        <v>0</v>
      </c>
      <c r="BW110" s="63">
        <f>IF(ลับ!BW$3=0,0,IF(เวลาเรียน!CE7="ล",ลับ!BW$3,0))</f>
        <v>0</v>
      </c>
      <c r="BX110" s="63">
        <f>IF(ลับ!BX$3=0,0,IF(เวลาเรียน!CF7="ล",ลับ!BX$3,0))</f>
        <v>0</v>
      </c>
      <c r="BY110" s="63">
        <f>IF(ลับ!BY$3=0,0,IF(เวลาเรียน!CG7="ล",ลับ!BY$3,0))</f>
        <v>0</v>
      </c>
      <c r="BZ110" s="63">
        <f>IF(ลับ!BZ$3=0,0,IF(เวลาเรียน!CH7="ล",ลับ!BZ$3,0))</f>
        <v>0</v>
      </c>
      <c r="CA110" s="63">
        <f>IF(ลับ!CA$3=0,0,IF(เวลาเรียน!CI7="ล",ลับ!CA$3,0))</f>
        <v>0</v>
      </c>
      <c r="CB110" s="63">
        <f>IF(ลับ!CB$3=0,0,IF(เวลาเรียน!CJ7="ล",ลับ!CB$3,0))</f>
        <v>0</v>
      </c>
      <c r="CC110" s="63">
        <f>IF(ลับ!CC$3=0,0,IF(เวลาเรียน!CK7="ล",ลับ!CC$3,0))</f>
        <v>0</v>
      </c>
      <c r="CD110" s="63">
        <f>IF(ลับ!CD$3=0,0,IF(เวลาเรียน!CL7="ล",ลับ!CD$3,0))</f>
        <v>0</v>
      </c>
      <c r="CE110" s="63">
        <f>IF(ลับ!CE$3=0,0,IF(เวลาเรียน!CM7="ล",ลับ!CE$3,0))</f>
        <v>0</v>
      </c>
      <c r="CF110" s="63">
        <f>IF(ลับ!CF$3=0,0,IF(เวลาเรียน!CN7="ล",ลับ!CF$3,0))</f>
        <v>0</v>
      </c>
      <c r="CG110" s="63">
        <f>IF(ลับ!CG$3=0,0,IF(เวลาเรียน!CO7="ล",ลับ!CG$3,0))</f>
        <v>0</v>
      </c>
      <c r="CH110" s="63">
        <f>IF(ลับ!CH$3=0,0,IF(เวลาเรียน!CP7="ล",ลับ!CH$3,0))</f>
        <v>0</v>
      </c>
      <c r="CI110" s="63">
        <f>IF(ลับ!CI$3=0,0,IF(เวลาเรียน!CQ7="ล",ลับ!CI$3,0))</f>
        <v>0</v>
      </c>
      <c r="CJ110" s="63">
        <f>IF(ลับ!CJ$3=0,0,IF(เวลาเรียน!CR7="ล",ลับ!CJ$3,0))</f>
        <v>0</v>
      </c>
      <c r="CK110" s="63">
        <f>IF(ลับ!CK$3=0,0,IF(เวลาเรียน!CS7="ล",ลับ!CK$3,0))</f>
        <v>0</v>
      </c>
      <c r="CL110" s="63">
        <f>IF(ลับ!CL$3=0,0,IF(เวลาเรียน!CT7="ล",ลับ!CL$3,0))</f>
        <v>0</v>
      </c>
      <c r="CM110" s="63">
        <f>IF(ลับ!CM$3=0,0,IF(เวลาเรียน!CU7="ล",ลับ!CM$3,0))</f>
        <v>0</v>
      </c>
      <c r="CN110" s="63">
        <f>IF(ลับ!CN$3=0,0,IF(เวลาเรียน!CV7="ล",ลับ!CN$3,0))</f>
        <v>0</v>
      </c>
      <c r="CO110" s="63">
        <f>IF(ลับ!CO$3=0,0,IF(เวลาเรียน!CW7="ล",ลับ!CO$3,0))</f>
        <v>0</v>
      </c>
      <c r="CP110" s="63">
        <f>IF(ลับ!CP$3=0,0,IF(เวลาเรียน!CX7="ล",ลับ!CP$3,0))</f>
        <v>0</v>
      </c>
      <c r="CQ110" s="63">
        <f>IF(ลับ!CQ$3=0,0,IF(เวลาเรียน!CY7="ล",ลับ!CQ$3,0))</f>
        <v>0</v>
      </c>
      <c r="CR110" s="63">
        <f>IF(ลับ!CR$3=0,0,IF(เวลาเรียน!CZ7="ล",ลับ!CR$3,0))</f>
        <v>0</v>
      </c>
      <c r="CS110" s="63">
        <f>IF(ลับ!CS$3=0,0,IF(เวลาเรียน!DA7="ล",ลับ!CS$3,0))</f>
        <v>0</v>
      </c>
      <c r="CT110" s="63">
        <f>IF(ลับ!CT$3=0,0,IF(เวลาเรียน!DB7="ล",ลับ!CT$3,0))</f>
        <v>0</v>
      </c>
      <c r="CU110" s="63">
        <f>IF(ลับ!CU$3=0,0,IF(เวลาเรียน!DC7="ล",ลับ!CU$3,0))</f>
        <v>0</v>
      </c>
      <c r="CV110" s="63">
        <f>IF(ลับ!CV$3=0,0,IF(เวลาเรียน!DD7="ล",ลับ!CV$3,0))</f>
        <v>0</v>
      </c>
      <c r="CW110" s="63">
        <f>IF(ลับ!CW$3=0,0,IF(เวลาเรียน!DE7="ล",ลับ!CW$3,0))</f>
        <v>0</v>
      </c>
      <c r="CX110" s="84">
        <f t="shared" ref="CX110:CX158" si="24">SUM(B110:CW110)</f>
        <v>0</v>
      </c>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row>
    <row r="111" spans="1:214" ht="21">
      <c r="A111" s="28">
        <v>3</v>
      </c>
      <c r="B111" s="63">
        <f>IF(ลับ!B$3=0,0,IF(เวลาเรียน!G8="ล",ลับ!B$3,0))</f>
        <v>0</v>
      </c>
      <c r="C111" s="63">
        <f>IF(ลับ!C$3=0,0,IF(เวลาเรียน!H8="ล",ลับ!C$3,0))</f>
        <v>0</v>
      </c>
      <c r="D111" s="63">
        <f>IF(ลับ!D$3=0,0,IF(เวลาเรียน!I8="ล",ลับ!D$3,0))</f>
        <v>0</v>
      </c>
      <c r="E111" s="63">
        <f>IF(ลับ!E$3=0,0,IF(เวลาเรียน!J8="ล",ลับ!E$3,0))</f>
        <v>0</v>
      </c>
      <c r="F111" s="63">
        <f>IF(ลับ!F$3=0,0,IF(เวลาเรียน!K8="ล",ลับ!F$3,0))</f>
        <v>0</v>
      </c>
      <c r="G111" s="63">
        <f>IF(ลับ!G$3=0,0,IF(เวลาเรียน!L8="ล",ลับ!G$3,0))</f>
        <v>0</v>
      </c>
      <c r="H111" s="63">
        <f>IF(ลับ!H$3=0,0,IF(เวลาเรียน!M8="ล",ลับ!H$3,0))</f>
        <v>0</v>
      </c>
      <c r="I111" s="63">
        <f>IF(ลับ!I$3=0,0,IF(เวลาเรียน!N8="ล",ลับ!I$3,0))</f>
        <v>0</v>
      </c>
      <c r="J111" s="63">
        <f>IF(ลับ!J$3=0,0,IF(เวลาเรียน!O8="ล",ลับ!J$3,0))</f>
        <v>0</v>
      </c>
      <c r="K111" s="63">
        <f>IF(ลับ!K$3=0,0,IF(เวลาเรียน!P8="ล",ลับ!K$3,0))</f>
        <v>0</v>
      </c>
      <c r="L111" s="63">
        <f>IF(ลับ!L$3=0,0,IF(เวลาเรียน!Q8="ล",ลับ!L$3,0))</f>
        <v>0</v>
      </c>
      <c r="M111" s="63">
        <f>IF(ลับ!M$3=0,0,IF(เวลาเรียน!R8="ล",ลับ!M$3,0))</f>
        <v>0</v>
      </c>
      <c r="N111" s="63">
        <f>IF(ลับ!N$3=0,0,IF(เวลาเรียน!S8="ล",ลับ!N$3,0))</f>
        <v>0</v>
      </c>
      <c r="O111" s="63">
        <f>IF(ลับ!O$3=0,0,IF(เวลาเรียน!T8="ล",ลับ!O$3,0))</f>
        <v>0</v>
      </c>
      <c r="P111" s="63">
        <f>IF(ลับ!P$3=0,0,IF(เวลาเรียน!U8="ล",ลับ!P$3,0))</f>
        <v>0</v>
      </c>
      <c r="Q111" s="63">
        <f>IF(ลับ!Q$3=0,0,IF(เวลาเรียน!V8="ล",ลับ!Q$3,0))</f>
        <v>0</v>
      </c>
      <c r="R111" s="63">
        <f>IF(ลับ!R$3=0,0,IF(เวลาเรียน!W8="ล",ลับ!R$3,0))</f>
        <v>0</v>
      </c>
      <c r="S111" s="63">
        <f>IF(ลับ!S$3=0,0,IF(เวลาเรียน!X8="ล",ลับ!S$3,0))</f>
        <v>0</v>
      </c>
      <c r="T111" s="63">
        <f>IF(ลับ!T$3=0,0,IF(เวลาเรียน!Y8="ล",ลับ!T$3,0))</f>
        <v>0</v>
      </c>
      <c r="U111" s="63">
        <f>IF(ลับ!U$3=0,0,IF(เวลาเรียน!Z8="ล",ลับ!U$3,0))</f>
        <v>0</v>
      </c>
      <c r="V111" s="63">
        <f>IF(ลับ!V$3=0,0,IF(เวลาเรียน!AA8="ล",ลับ!V$3,0))</f>
        <v>0</v>
      </c>
      <c r="W111" s="63">
        <f>IF(ลับ!W$3=0,0,IF(เวลาเรียน!AB8="ล",ลับ!W$3,0))</f>
        <v>0</v>
      </c>
      <c r="X111" s="63">
        <f>IF(ลับ!X$3=0,0,IF(เวลาเรียน!AC8="ล",ลับ!X$3,0))</f>
        <v>0</v>
      </c>
      <c r="Y111" s="63">
        <f>IF(ลับ!Y$3=0,0,IF(เวลาเรียน!AD8="ล",ลับ!Y$3,0))</f>
        <v>0</v>
      </c>
      <c r="Z111" s="724">
        <f>IF(ลับ!Z$3=0,0,IF(เวลาเรียน!AE8="ล",ลับ!Z$3,0))</f>
        <v>0</v>
      </c>
      <c r="AA111" s="63">
        <f>IF(ลับ!B$3=0,0,IF(เวลาเรียน!AH8="ล",ลับ!B$3,0))</f>
        <v>0</v>
      </c>
      <c r="AB111" s="63">
        <f>IF(ลับ!C$3=0,0,IF(เวลาเรียน!AI8="ล",ลับ!C$3,0))</f>
        <v>0</v>
      </c>
      <c r="AC111" s="63">
        <f>IF(ลับ!D$3=0,0,IF(เวลาเรียน!AJ8="ล",ลับ!D$3,0))</f>
        <v>0</v>
      </c>
      <c r="AD111" s="63">
        <f>IF(ลับ!E$3=0,0,IF(เวลาเรียน!AK8="ล",ลับ!E$3,0))</f>
        <v>0</v>
      </c>
      <c r="AE111" s="63">
        <f>IF(ลับ!F$3=0,0,IF(เวลาเรียน!AL8="ล",ลับ!F$3,0))</f>
        <v>0</v>
      </c>
      <c r="AF111" s="63">
        <f>IF(ลับ!G$3=0,0,IF(เวลาเรียน!AM8="ล",ลับ!G$3,0))</f>
        <v>0</v>
      </c>
      <c r="AG111" s="63">
        <f>IF(ลับ!H$3=0,0,IF(เวลาเรียน!AN8="ล",ลับ!H$3,0))</f>
        <v>0</v>
      </c>
      <c r="AH111" s="63">
        <f>IF(ลับ!I$3=0,0,IF(เวลาเรียน!AO8="ล",ลับ!I$3,0))</f>
        <v>0</v>
      </c>
      <c r="AI111" s="63">
        <f>IF(ลับ!J$3=0,0,IF(เวลาเรียน!AP8="ล",ลับ!J$3,0))</f>
        <v>0</v>
      </c>
      <c r="AJ111" s="63">
        <f>IF(ลับ!K$3=0,0,IF(เวลาเรียน!AQ8="ล",ลับ!K$3,0))</f>
        <v>0</v>
      </c>
      <c r="AK111" s="63">
        <f>IF(ลับ!L$3=0,0,IF(เวลาเรียน!AR8="ล",ลับ!L$3,0))</f>
        <v>0</v>
      </c>
      <c r="AL111" s="63">
        <f>IF(ลับ!M$3=0,0,IF(เวลาเรียน!AS8="ล",ลับ!M$3,0))</f>
        <v>0</v>
      </c>
      <c r="AM111" s="63">
        <f>IF(ลับ!N$3=0,0,IF(เวลาเรียน!AT8="ล",ลับ!N$3,0))</f>
        <v>0</v>
      </c>
      <c r="AN111" s="63">
        <f>IF(ลับ!O$3=0,0,IF(เวลาเรียน!AU8="ล",ลับ!O$3,0))</f>
        <v>0</v>
      </c>
      <c r="AO111" s="63">
        <f>IF(ลับ!P$3=0,0,IF(เวลาเรียน!AV8="ล",ลับ!P$3,0))</f>
        <v>0</v>
      </c>
      <c r="AP111" s="63">
        <f>IF(ลับ!Q$3=0,0,IF(เวลาเรียน!AW8="ล",ลับ!Q$3,0))</f>
        <v>0</v>
      </c>
      <c r="AQ111" s="63">
        <f>IF(ลับ!R$3=0,0,IF(เวลาเรียน!AX8="ล",ลับ!R$3,0))</f>
        <v>0</v>
      </c>
      <c r="AR111" s="63">
        <f>IF(ลับ!S$3=0,0,IF(เวลาเรียน!AY8="ล",ลับ!S$3,0))</f>
        <v>0</v>
      </c>
      <c r="AS111" s="63">
        <f>IF(ลับ!T$3=0,0,IF(เวลาเรียน!AZ8="ล",ลับ!T$3,0))</f>
        <v>0</v>
      </c>
      <c r="AT111" s="63">
        <f>IF(ลับ!U$3=0,0,IF(เวลาเรียน!BA8="ล",ลับ!U$3,0))</f>
        <v>0</v>
      </c>
      <c r="AU111" s="63">
        <f>IF(ลับ!V$3=0,0,IF(เวลาเรียน!BB8="ล",ลับ!V$3,0))</f>
        <v>0</v>
      </c>
      <c r="AV111" s="63">
        <f>IF(ลับ!W$3=0,0,IF(เวลาเรียน!BC8="ล",ลับ!W$3,0))</f>
        <v>0</v>
      </c>
      <c r="AW111" s="63">
        <f>IF(ลับ!X$3=0,0,IF(เวลาเรียน!BD8="ล",ลับ!X$3,0))</f>
        <v>0</v>
      </c>
      <c r="AX111" s="63">
        <f>IF(ลับ!Y$3=0,0,IF(เวลาเรียน!BE8="ล",ลับ!Y$3,0))</f>
        <v>0</v>
      </c>
      <c r="AY111" s="63">
        <f>IF(ลับ!Z$3=0,0,IF(เวลาเรียน!BF8="ล",ลับ!Z$3,0))</f>
        <v>0</v>
      </c>
      <c r="AZ111" s="63">
        <f>IF(ลับ!AA$3=0,0,IF(เวลาเรียน!BG8="ล",ลับ!AA$3,0))</f>
        <v>0</v>
      </c>
      <c r="BA111" s="63">
        <f>IF(ลับ!AB$3=0,0,IF(เวลาเรียน!BH8="ล",ลับ!AB$3,0))</f>
        <v>0</v>
      </c>
      <c r="BB111" s="63">
        <f>IF(ลับ!AC$3=0,0,IF(เวลาเรียน!BI8="ล",ลับ!AC$3,0))</f>
        <v>0</v>
      </c>
      <c r="BC111" s="63">
        <f>IF(ลับ!AD$3=0,0,IF(เวลาเรียน!BJ8="ล",ลับ!AD$3,0))</f>
        <v>0</v>
      </c>
      <c r="BD111" s="63">
        <f>IF(ลับ!AE$3=0,0,IF(เวลาเรียน!BK8="ล",ลับ!AE$3,0))</f>
        <v>0</v>
      </c>
      <c r="BE111" s="63">
        <f>IF(ลับ!AF$3=0,0,IF(เวลาเรียน!BL8="ล",ลับ!AF$3,0))</f>
        <v>0</v>
      </c>
      <c r="BF111" s="63">
        <f>IF(ลับ!AG$3=0,0,IF(เวลาเรียน!BM8="ล",ลับ!AG$3,0))</f>
        <v>0</v>
      </c>
      <c r="BG111" s="63">
        <f>IF(ลับ!AH$3=0,0,IF(เวลาเรียน!BN8="ล",ลับ!AH$3,0))</f>
        <v>0</v>
      </c>
      <c r="BH111" s="63">
        <f>IF(ลับ!AI$3=0,0,IF(เวลาเรียน!BO8="ล",ลับ!AI$3,0))</f>
        <v>0</v>
      </c>
      <c r="BI111" s="63">
        <f>IF(ลับ!AJ$3=0,0,IF(เวลาเรียน!BP8="ล",ลับ!AJ$3,0))</f>
        <v>0</v>
      </c>
      <c r="BJ111" s="63">
        <f>IF(ลับ!AK$3=0,0,IF(เวลาเรียน!BQ8="ล",ลับ!AK$3,0))</f>
        <v>0</v>
      </c>
      <c r="BK111" s="63">
        <f>IF(ลับ!AL$3=0,0,IF(เวลาเรียน!BR8="ล",ลับ!AL$3,0))</f>
        <v>0</v>
      </c>
      <c r="BL111" s="63">
        <f>IF(ลับ!AM$3=0,0,IF(เวลาเรียน!BS8="ล",ลับ!AM$3,0))</f>
        <v>0</v>
      </c>
      <c r="BM111" s="63">
        <f>IF(ลับ!AN$3=0,0,IF(เวลาเรียน!BT8="ล",ลับ!AN$3,0))</f>
        <v>0</v>
      </c>
      <c r="BN111" s="63">
        <f>IF(ลับ!AO$3=0,0,IF(เวลาเรียน!BU8="ล",ลับ!AO$3,0))</f>
        <v>0</v>
      </c>
      <c r="BO111" s="63">
        <f>IF(ลับ!AP$3=0,0,IF(เวลาเรียน!BV8="ล",ลับ!AP$3,0))</f>
        <v>0</v>
      </c>
      <c r="BP111" s="63">
        <f>IF(ลับ!AQ$3=0,0,IF(เวลาเรียน!BW8="ล",ลับ!AQ$3,0))</f>
        <v>0</v>
      </c>
      <c r="BQ111" s="63">
        <f>IF(ลับ!AR$3=0,0,IF(เวลาเรียน!BX8="ล",ลับ!AR$3,0))</f>
        <v>0</v>
      </c>
      <c r="BR111" s="63">
        <f>IF(ลับ!AS$3=0,0,IF(เวลาเรียน!BY8="ล",ลับ!AS$3,0))</f>
        <v>0</v>
      </c>
      <c r="BS111" s="724">
        <f>IF(ลับ!AT$3=0,0,IF(เวลาเรียน!BZ8="ล",ลับ!AT$3,0))</f>
        <v>0</v>
      </c>
      <c r="BT111" s="63">
        <f>IF(ลับ!BT$3=0,0,IF(เวลาเรียน!CB8="ล",ลับ!BT$3,0))</f>
        <v>0</v>
      </c>
      <c r="BU111" s="63">
        <f>IF(ลับ!BU$3=0,0,IF(เวลาเรียน!CC8="ล",ลับ!BU$3,0))</f>
        <v>0</v>
      </c>
      <c r="BV111" s="63">
        <f>IF(ลับ!BV$3=0,0,IF(เวลาเรียน!CD8="ล",ลับ!BV$3,0))</f>
        <v>0</v>
      </c>
      <c r="BW111" s="63">
        <f>IF(ลับ!BW$3=0,0,IF(เวลาเรียน!CE8="ล",ลับ!BW$3,0))</f>
        <v>0</v>
      </c>
      <c r="BX111" s="63">
        <f>IF(ลับ!BX$3=0,0,IF(เวลาเรียน!CF8="ล",ลับ!BX$3,0))</f>
        <v>0</v>
      </c>
      <c r="BY111" s="63">
        <f>IF(ลับ!BY$3=0,0,IF(เวลาเรียน!CG8="ล",ลับ!BY$3,0))</f>
        <v>0</v>
      </c>
      <c r="BZ111" s="63">
        <f>IF(ลับ!BZ$3=0,0,IF(เวลาเรียน!CH8="ล",ลับ!BZ$3,0))</f>
        <v>0</v>
      </c>
      <c r="CA111" s="63">
        <f>IF(ลับ!CA$3=0,0,IF(เวลาเรียน!CI8="ล",ลับ!CA$3,0))</f>
        <v>0</v>
      </c>
      <c r="CB111" s="63">
        <f>IF(ลับ!CB$3=0,0,IF(เวลาเรียน!CJ8="ล",ลับ!CB$3,0))</f>
        <v>0</v>
      </c>
      <c r="CC111" s="63">
        <f>IF(ลับ!CC$3=0,0,IF(เวลาเรียน!CK8="ล",ลับ!CC$3,0))</f>
        <v>0</v>
      </c>
      <c r="CD111" s="63">
        <f>IF(ลับ!CD$3=0,0,IF(เวลาเรียน!CL8="ล",ลับ!CD$3,0))</f>
        <v>0</v>
      </c>
      <c r="CE111" s="63">
        <f>IF(ลับ!CE$3=0,0,IF(เวลาเรียน!CM8="ล",ลับ!CE$3,0))</f>
        <v>0</v>
      </c>
      <c r="CF111" s="63">
        <f>IF(ลับ!CF$3=0,0,IF(เวลาเรียน!CN8="ล",ลับ!CF$3,0))</f>
        <v>0</v>
      </c>
      <c r="CG111" s="63">
        <f>IF(ลับ!CG$3=0,0,IF(เวลาเรียน!CO8="ล",ลับ!CG$3,0))</f>
        <v>0</v>
      </c>
      <c r="CH111" s="63">
        <f>IF(ลับ!CH$3=0,0,IF(เวลาเรียน!CP8="ล",ลับ!CH$3,0))</f>
        <v>0</v>
      </c>
      <c r="CI111" s="63">
        <f>IF(ลับ!CI$3=0,0,IF(เวลาเรียน!CQ8="ล",ลับ!CI$3,0))</f>
        <v>0</v>
      </c>
      <c r="CJ111" s="63">
        <f>IF(ลับ!CJ$3=0,0,IF(เวลาเรียน!CR8="ล",ลับ!CJ$3,0))</f>
        <v>0</v>
      </c>
      <c r="CK111" s="63">
        <f>IF(ลับ!CK$3=0,0,IF(เวลาเรียน!CS8="ล",ลับ!CK$3,0))</f>
        <v>0</v>
      </c>
      <c r="CL111" s="63">
        <f>IF(ลับ!CL$3=0,0,IF(เวลาเรียน!CT8="ล",ลับ!CL$3,0))</f>
        <v>0</v>
      </c>
      <c r="CM111" s="63">
        <f>IF(ลับ!CM$3=0,0,IF(เวลาเรียน!CU8="ล",ลับ!CM$3,0))</f>
        <v>0</v>
      </c>
      <c r="CN111" s="63">
        <f>IF(ลับ!CN$3=0,0,IF(เวลาเรียน!CV8="ล",ลับ!CN$3,0))</f>
        <v>0</v>
      </c>
      <c r="CO111" s="63">
        <f>IF(ลับ!CO$3=0,0,IF(เวลาเรียน!CW8="ล",ลับ!CO$3,0))</f>
        <v>0</v>
      </c>
      <c r="CP111" s="63">
        <f>IF(ลับ!CP$3=0,0,IF(เวลาเรียน!CX8="ล",ลับ!CP$3,0))</f>
        <v>0</v>
      </c>
      <c r="CQ111" s="63">
        <f>IF(ลับ!CQ$3=0,0,IF(เวลาเรียน!CY8="ล",ลับ!CQ$3,0))</f>
        <v>0</v>
      </c>
      <c r="CR111" s="63">
        <f>IF(ลับ!CR$3=0,0,IF(เวลาเรียน!CZ8="ล",ลับ!CR$3,0))</f>
        <v>0</v>
      </c>
      <c r="CS111" s="63">
        <f>IF(ลับ!CS$3=0,0,IF(เวลาเรียน!DA8="ล",ลับ!CS$3,0))</f>
        <v>0</v>
      </c>
      <c r="CT111" s="63">
        <f>IF(ลับ!CT$3=0,0,IF(เวลาเรียน!DB8="ล",ลับ!CT$3,0))</f>
        <v>0</v>
      </c>
      <c r="CU111" s="63">
        <f>IF(ลับ!CU$3=0,0,IF(เวลาเรียน!DC8="ล",ลับ!CU$3,0))</f>
        <v>0</v>
      </c>
      <c r="CV111" s="63">
        <f>IF(ลับ!CV$3=0,0,IF(เวลาเรียน!DD8="ล",ลับ!CV$3,0))</f>
        <v>0</v>
      </c>
      <c r="CW111" s="63">
        <f>IF(ลับ!CW$3=0,0,IF(เวลาเรียน!DE8="ล",ลับ!CW$3,0))</f>
        <v>0</v>
      </c>
      <c r="CX111" s="84">
        <f t="shared" si="24"/>
        <v>0</v>
      </c>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row>
    <row r="112" spans="1:214" ht="21">
      <c r="A112" s="28">
        <v>4</v>
      </c>
      <c r="B112" s="63">
        <f>IF(ลับ!B$3=0,0,IF(เวลาเรียน!G9="ล",ลับ!B$3,0))</f>
        <v>0</v>
      </c>
      <c r="C112" s="63">
        <f>IF(ลับ!C$3=0,0,IF(เวลาเรียน!H9="ล",ลับ!C$3,0))</f>
        <v>0</v>
      </c>
      <c r="D112" s="63">
        <f>IF(ลับ!D$3=0,0,IF(เวลาเรียน!I9="ล",ลับ!D$3,0))</f>
        <v>0</v>
      </c>
      <c r="E112" s="63">
        <f>IF(ลับ!E$3=0,0,IF(เวลาเรียน!J9="ล",ลับ!E$3,0))</f>
        <v>0</v>
      </c>
      <c r="F112" s="63">
        <f>IF(ลับ!F$3=0,0,IF(เวลาเรียน!K9="ล",ลับ!F$3,0))</f>
        <v>0</v>
      </c>
      <c r="G112" s="63">
        <f>IF(ลับ!G$3=0,0,IF(เวลาเรียน!L9="ล",ลับ!G$3,0))</f>
        <v>0</v>
      </c>
      <c r="H112" s="63">
        <f>IF(ลับ!H$3=0,0,IF(เวลาเรียน!M9="ล",ลับ!H$3,0))</f>
        <v>0</v>
      </c>
      <c r="I112" s="63">
        <f>IF(ลับ!I$3=0,0,IF(เวลาเรียน!N9="ล",ลับ!I$3,0))</f>
        <v>0</v>
      </c>
      <c r="J112" s="63">
        <f>IF(ลับ!J$3=0,0,IF(เวลาเรียน!O9="ล",ลับ!J$3,0))</f>
        <v>0</v>
      </c>
      <c r="K112" s="63">
        <f>IF(ลับ!K$3=0,0,IF(เวลาเรียน!P9="ล",ลับ!K$3,0))</f>
        <v>0</v>
      </c>
      <c r="L112" s="63">
        <f>IF(ลับ!L$3=0,0,IF(เวลาเรียน!Q9="ล",ลับ!L$3,0))</f>
        <v>0</v>
      </c>
      <c r="M112" s="63">
        <f>IF(ลับ!M$3=0,0,IF(เวลาเรียน!R9="ล",ลับ!M$3,0))</f>
        <v>0</v>
      </c>
      <c r="N112" s="63">
        <f>IF(ลับ!N$3=0,0,IF(เวลาเรียน!S9="ล",ลับ!N$3,0))</f>
        <v>0</v>
      </c>
      <c r="O112" s="63">
        <f>IF(ลับ!O$3=0,0,IF(เวลาเรียน!T9="ล",ลับ!O$3,0))</f>
        <v>0</v>
      </c>
      <c r="P112" s="63">
        <f>IF(ลับ!P$3=0,0,IF(เวลาเรียน!U9="ล",ลับ!P$3,0))</f>
        <v>0</v>
      </c>
      <c r="Q112" s="63">
        <f>IF(ลับ!Q$3=0,0,IF(เวลาเรียน!V9="ล",ลับ!Q$3,0))</f>
        <v>0</v>
      </c>
      <c r="R112" s="63">
        <f>IF(ลับ!R$3=0,0,IF(เวลาเรียน!W9="ล",ลับ!R$3,0))</f>
        <v>0</v>
      </c>
      <c r="S112" s="63">
        <f>IF(ลับ!S$3=0,0,IF(เวลาเรียน!X9="ล",ลับ!S$3,0))</f>
        <v>0</v>
      </c>
      <c r="T112" s="63">
        <f>IF(ลับ!T$3=0,0,IF(เวลาเรียน!Y9="ล",ลับ!T$3,0))</f>
        <v>0</v>
      </c>
      <c r="U112" s="63">
        <f>IF(ลับ!U$3=0,0,IF(เวลาเรียน!Z9="ล",ลับ!U$3,0))</f>
        <v>0</v>
      </c>
      <c r="V112" s="63">
        <f>IF(ลับ!V$3=0,0,IF(เวลาเรียน!AA9="ล",ลับ!V$3,0))</f>
        <v>0</v>
      </c>
      <c r="W112" s="63">
        <f>IF(ลับ!W$3=0,0,IF(เวลาเรียน!AB9="ล",ลับ!W$3,0))</f>
        <v>0</v>
      </c>
      <c r="X112" s="63">
        <f>IF(ลับ!X$3=0,0,IF(เวลาเรียน!AC9="ล",ลับ!X$3,0))</f>
        <v>0</v>
      </c>
      <c r="Y112" s="63">
        <f>IF(ลับ!Y$3=0,0,IF(เวลาเรียน!AD9="ล",ลับ!Y$3,0))</f>
        <v>0</v>
      </c>
      <c r="Z112" s="724">
        <f>IF(ลับ!Z$3=0,0,IF(เวลาเรียน!AE9="ล",ลับ!Z$3,0))</f>
        <v>0</v>
      </c>
      <c r="AA112" s="63">
        <f>IF(ลับ!B$3=0,0,IF(เวลาเรียน!AH9="ล",ลับ!B$3,0))</f>
        <v>0</v>
      </c>
      <c r="AB112" s="63">
        <f>IF(ลับ!C$3=0,0,IF(เวลาเรียน!AI9="ล",ลับ!C$3,0))</f>
        <v>0</v>
      </c>
      <c r="AC112" s="63">
        <f>IF(ลับ!D$3=0,0,IF(เวลาเรียน!AJ9="ล",ลับ!D$3,0))</f>
        <v>0</v>
      </c>
      <c r="AD112" s="63">
        <f>IF(ลับ!E$3=0,0,IF(เวลาเรียน!AK9="ล",ลับ!E$3,0))</f>
        <v>0</v>
      </c>
      <c r="AE112" s="63">
        <f>IF(ลับ!F$3=0,0,IF(เวลาเรียน!AL9="ล",ลับ!F$3,0))</f>
        <v>0</v>
      </c>
      <c r="AF112" s="63">
        <f>IF(ลับ!G$3=0,0,IF(เวลาเรียน!AM9="ล",ลับ!G$3,0))</f>
        <v>0</v>
      </c>
      <c r="AG112" s="63">
        <f>IF(ลับ!H$3=0,0,IF(เวลาเรียน!AN9="ล",ลับ!H$3,0))</f>
        <v>0</v>
      </c>
      <c r="AH112" s="63">
        <f>IF(ลับ!I$3=0,0,IF(เวลาเรียน!AO9="ล",ลับ!I$3,0))</f>
        <v>0</v>
      </c>
      <c r="AI112" s="63">
        <f>IF(ลับ!J$3=0,0,IF(เวลาเรียน!AP9="ล",ลับ!J$3,0))</f>
        <v>0</v>
      </c>
      <c r="AJ112" s="63">
        <f>IF(ลับ!K$3=0,0,IF(เวลาเรียน!AQ9="ล",ลับ!K$3,0))</f>
        <v>0</v>
      </c>
      <c r="AK112" s="63">
        <f>IF(ลับ!L$3=0,0,IF(เวลาเรียน!AR9="ล",ลับ!L$3,0))</f>
        <v>0</v>
      </c>
      <c r="AL112" s="63">
        <f>IF(ลับ!M$3=0,0,IF(เวลาเรียน!AS9="ล",ลับ!M$3,0))</f>
        <v>0</v>
      </c>
      <c r="AM112" s="63">
        <f>IF(ลับ!N$3=0,0,IF(เวลาเรียน!AT9="ล",ลับ!N$3,0))</f>
        <v>0</v>
      </c>
      <c r="AN112" s="63">
        <f>IF(ลับ!O$3=0,0,IF(เวลาเรียน!AU9="ล",ลับ!O$3,0))</f>
        <v>0</v>
      </c>
      <c r="AO112" s="63">
        <f>IF(ลับ!P$3=0,0,IF(เวลาเรียน!AV9="ล",ลับ!P$3,0))</f>
        <v>0</v>
      </c>
      <c r="AP112" s="63">
        <f>IF(ลับ!Q$3=0,0,IF(เวลาเรียน!AW9="ล",ลับ!Q$3,0))</f>
        <v>0</v>
      </c>
      <c r="AQ112" s="63">
        <f>IF(ลับ!R$3=0,0,IF(เวลาเรียน!AX9="ล",ลับ!R$3,0))</f>
        <v>0</v>
      </c>
      <c r="AR112" s="63">
        <f>IF(ลับ!S$3=0,0,IF(เวลาเรียน!AY9="ล",ลับ!S$3,0))</f>
        <v>0</v>
      </c>
      <c r="AS112" s="63">
        <f>IF(ลับ!T$3=0,0,IF(เวลาเรียน!AZ9="ล",ลับ!T$3,0))</f>
        <v>0</v>
      </c>
      <c r="AT112" s="63">
        <f>IF(ลับ!U$3=0,0,IF(เวลาเรียน!BA9="ล",ลับ!U$3,0))</f>
        <v>0</v>
      </c>
      <c r="AU112" s="63">
        <f>IF(ลับ!V$3=0,0,IF(เวลาเรียน!BB9="ล",ลับ!V$3,0))</f>
        <v>0</v>
      </c>
      <c r="AV112" s="63">
        <f>IF(ลับ!W$3=0,0,IF(เวลาเรียน!BC9="ล",ลับ!W$3,0))</f>
        <v>0</v>
      </c>
      <c r="AW112" s="63">
        <f>IF(ลับ!X$3=0,0,IF(เวลาเรียน!BD9="ล",ลับ!X$3,0))</f>
        <v>0</v>
      </c>
      <c r="AX112" s="63">
        <f>IF(ลับ!Y$3=0,0,IF(เวลาเรียน!BE9="ล",ลับ!Y$3,0))</f>
        <v>0</v>
      </c>
      <c r="AY112" s="63">
        <f>IF(ลับ!Z$3=0,0,IF(เวลาเรียน!BF9="ล",ลับ!Z$3,0))</f>
        <v>0</v>
      </c>
      <c r="AZ112" s="63">
        <f>IF(ลับ!AA$3=0,0,IF(เวลาเรียน!BG9="ล",ลับ!AA$3,0))</f>
        <v>0</v>
      </c>
      <c r="BA112" s="63">
        <f>IF(ลับ!AB$3=0,0,IF(เวลาเรียน!BH9="ล",ลับ!AB$3,0))</f>
        <v>0</v>
      </c>
      <c r="BB112" s="63">
        <f>IF(ลับ!AC$3=0,0,IF(เวลาเรียน!BI9="ล",ลับ!AC$3,0))</f>
        <v>0</v>
      </c>
      <c r="BC112" s="63">
        <f>IF(ลับ!AD$3=0,0,IF(เวลาเรียน!BJ9="ล",ลับ!AD$3,0))</f>
        <v>0</v>
      </c>
      <c r="BD112" s="63">
        <f>IF(ลับ!AE$3=0,0,IF(เวลาเรียน!BK9="ล",ลับ!AE$3,0))</f>
        <v>0</v>
      </c>
      <c r="BE112" s="63">
        <f>IF(ลับ!AF$3=0,0,IF(เวลาเรียน!BL9="ล",ลับ!AF$3,0))</f>
        <v>0</v>
      </c>
      <c r="BF112" s="63">
        <f>IF(ลับ!AG$3=0,0,IF(เวลาเรียน!BM9="ล",ลับ!AG$3,0))</f>
        <v>0</v>
      </c>
      <c r="BG112" s="63">
        <f>IF(ลับ!AH$3=0,0,IF(เวลาเรียน!BN9="ล",ลับ!AH$3,0))</f>
        <v>0</v>
      </c>
      <c r="BH112" s="63">
        <f>IF(ลับ!AI$3=0,0,IF(เวลาเรียน!BO9="ล",ลับ!AI$3,0))</f>
        <v>0</v>
      </c>
      <c r="BI112" s="63">
        <f>IF(ลับ!AJ$3=0,0,IF(เวลาเรียน!BP9="ล",ลับ!AJ$3,0))</f>
        <v>0</v>
      </c>
      <c r="BJ112" s="63">
        <f>IF(ลับ!AK$3=0,0,IF(เวลาเรียน!BQ9="ล",ลับ!AK$3,0))</f>
        <v>0</v>
      </c>
      <c r="BK112" s="63">
        <f>IF(ลับ!AL$3=0,0,IF(เวลาเรียน!BR9="ล",ลับ!AL$3,0))</f>
        <v>0</v>
      </c>
      <c r="BL112" s="63">
        <f>IF(ลับ!AM$3=0,0,IF(เวลาเรียน!BS9="ล",ลับ!AM$3,0))</f>
        <v>0</v>
      </c>
      <c r="BM112" s="63">
        <f>IF(ลับ!AN$3=0,0,IF(เวลาเรียน!BT9="ล",ลับ!AN$3,0))</f>
        <v>0</v>
      </c>
      <c r="BN112" s="63">
        <f>IF(ลับ!AO$3=0,0,IF(เวลาเรียน!BU9="ล",ลับ!AO$3,0))</f>
        <v>0</v>
      </c>
      <c r="BO112" s="63">
        <f>IF(ลับ!AP$3=0,0,IF(เวลาเรียน!BV9="ล",ลับ!AP$3,0))</f>
        <v>0</v>
      </c>
      <c r="BP112" s="63">
        <f>IF(ลับ!AQ$3=0,0,IF(เวลาเรียน!BW9="ล",ลับ!AQ$3,0))</f>
        <v>0</v>
      </c>
      <c r="BQ112" s="63">
        <f>IF(ลับ!AR$3=0,0,IF(เวลาเรียน!BX9="ล",ลับ!AR$3,0))</f>
        <v>0</v>
      </c>
      <c r="BR112" s="63">
        <f>IF(ลับ!AS$3=0,0,IF(เวลาเรียน!BY9="ล",ลับ!AS$3,0))</f>
        <v>0</v>
      </c>
      <c r="BS112" s="724">
        <f>IF(ลับ!AT$3=0,0,IF(เวลาเรียน!BZ9="ล",ลับ!AT$3,0))</f>
        <v>0</v>
      </c>
      <c r="BT112" s="63">
        <f>IF(ลับ!BT$3=0,0,IF(เวลาเรียน!CB9="ล",ลับ!BT$3,0))</f>
        <v>0</v>
      </c>
      <c r="BU112" s="63">
        <f>IF(ลับ!BU$3=0,0,IF(เวลาเรียน!CC9="ล",ลับ!BU$3,0))</f>
        <v>0</v>
      </c>
      <c r="BV112" s="63">
        <f>IF(ลับ!BV$3=0,0,IF(เวลาเรียน!CD9="ล",ลับ!BV$3,0))</f>
        <v>0</v>
      </c>
      <c r="BW112" s="63">
        <f>IF(ลับ!BW$3=0,0,IF(เวลาเรียน!CE9="ล",ลับ!BW$3,0))</f>
        <v>0</v>
      </c>
      <c r="BX112" s="63">
        <f>IF(ลับ!BX$3=0,0,IF(เวลาเรียน!CF9="ล",ลับ!BX$3,0))</f>
        <v>0</v>
      </c>
      <c r="BY112" s="63">
        <f>IF(ลับ!BY$3=0,0,IF(เวลาเรียน!CG9="ล",ลับ!BY$3,0))</f>
        <v>0</v>
      </c>
      <c r="BZ112" s="63">
        <f>IF(ลับ!BZ$3=0,0,IF(เวลาเรียน!CH9="ล",ลับ!BZ$3,0))</f>
        <v>0</v>
      </c>
      <c r="CA112" s="63">
        <f>IF(ลับ!CA$3=0,0,IF(เวลาเรียน!CI9="ล",ลับ!CA$3,0))</f>
        <v>0</v>
      </c>
      <c r="CB112" s="63">
        <f>IF(ลับ!CB$3=0,0,IF(เวลาเรียน!CJ9="ล",ลับ!CB$3,0))</f>
        <v>0</v>
      </c>
      <c r="CC112" s="63">
        <f>IF(ลับ!CC$3=0,0,IF(เวลาเรียน!CK9="ล",ลับ!CC$3,0))</f>
        <v>0</v>
      </c>
      <c r="CD112" s="63">
        <f>IF(ลับ!CD$3=0,0,IF(เวลาเรียน!CL9="ล",ลับ!CD$3,0))</f>
        <v>0</v>
      </c>
      <c r="CE112" s="63">
        <f>IF(ลับ!CE$3=0,0,IF(เวลาเรียน!CM9="ล",ลับ!CE$3,0))</f>
        <v>0</v>
      </c>
      <c r="CF112" s="63">
        <f>IF(ลับ!CF$3=0,0,IF(เวลาเรียน!CN9="ล",ลับ!CF$3,0))</f>
        <v>0</v>
      </c>
      <c r="CG112" s="63">
        <f>IF(ลับ!CG$3=0,0,IF(เวลาเรียน!CO9="ล",ลับ!CG$3,0))</f>
        <v>0</v>
      </c>
      <c r="CH112" s="63">
        <f>IF(ลับ!CH$3=0,0,IF(เวลาเรียน!CP9="ล",ลับ!CH$3,0))</f>
        <v>0</v>
      </c>
      <c r="CI112" s="63">
        <f>IF(ลับ!CI$3=0,0,IF(เวลาเรียน!CQ9="ล",ลับ!CI$3,0))</f>
        <v>0</v>
      </c>
      <c r="CJ112" s="63">
        <f>IF(ลับ!CJ$3=0,0,IF(เวลาเรียน!CR9="ล",ลับ!CJ$3,0))</f>
        <v>0</v>
      </c>
      <c r="CK112" s="63">
        <f>IF(ลับ!CK$3=0,0,IF(เวลาเรียน!CS9="ล",ลับ!CK$3,0))</f>
        <v>0</v>
      </c>
      <c r="CL112" s="63">
        <f>IF(ลับ!CL$3=0,0,IF(เวลาเรียน!CT9="ล",ลับ!CL$3,0))</f>
        <v>0</v>
      </c>
      <c r="CM112" s="63">
        <f>IF(ลับ!CM$3=0,0,IF(เวลาเรียน!CU9="ล",ลับ!CM$3,0))</f>
        <v>0</v>
      </c>
      <c r="CN112" s="63">
        <f>IF(ลับ!CN$3=0,0,IF(เวลาเรียน!CV9="ล",ลับ!CN$3,0))</f>
        <v>0</v>
      </c>
      <c r="CO112" s="63">
        <f>IF(ลับ!CO$3=0,0,IF(เวลาเรียน!CW9="ล",ลับ!CO$3,0))</f>
        <v>0</v>
      </c>
      <c r="CP112" s="63">
        <f>IF(ลับ!CP$3=0,0,IF(เวลาเรียน!CX9="ล",ลับ!CP$3,0))</f>
        <v>0</v>
      </c>
      <c r="CQ112" s="63">
        <f>IF(ลับ!CQ$3=0,0,IF(เวลาเรียน!CY9="ล",ลับ!CQ$3,0))</f>
        <v>0</v>
      </c>
      <c r="CR112" s="63">
        <f>IF(ลับ!CR$3=0,0,IF(เวลาเรียน!CZ9="ล",ลับ!CR$3,0))</f>
        <v>0</v>
      </c>
      <c r="CS112" s="63">
        <f>IF(ลับ!CS$3=0,0,IF(เวลาเรียน!DA9="ล",ลับ!CS$3,0))</f>
        <v>0</v>
      </c>
      <c r="CT112" s="63">
        <f>IF(ลับ!CT$3=0,0,IF(เวลาเรียน!DB9="ล",ลับ!CT$3,0))</f>
        <v>0</v>
      </c>
      <c r="CU112" s="63">
        <f>IF(ลับ!CU$3=0,0,IF(เวลาเรียน!DC9="ล",ลับ!CU$3,0))</f>
        <v>0</v>
      </c>
      <c r="CV112" s="63">
        <f>IF(ลับ!CV$3=0,0,IF(เวลาเรียน!DD9="ล",ลับ!CV$3,0))</f>
        <v>0</v>
      </c>
      <c r="CW112" s="63">
        <f>IF(ลับ!CW$3=0,0,IF(เวลาเรียน!DE9="ล",ลับ!CW$3,0))</f>
        <v>0</v>
      </c>
      <c r="CX112" s="84">
        <f t="shared" si="24"/>
        <v>0</v>
      </c>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row>
    <row r="113" spans="1:214" ht="21">
      <c r="A113" s="28">
        <v>5</v>
      </c>
      <c r="B113" s="63">
        <f>IF(ลับ!B$3=0,0,IF(เวลาเรียน!G10="ล",ลับ!B$3,0))</f>
        <v>0</v>
      </c>
      <c r="C113" s="63">
        <f>IF(ลับ!C$3=0,0,IF(เวลาเรียน!H10="ล",ลับ!C$3,0))</f>
        <v>0</v>
      </c>
      <c r="D113" s="63">
        <f>IF(ลับ!D$3=0,0,IF(เวลาเรียน!I10="ล",ลับ!D$3,0))</f>
        <v>0</v>
      </c>
      <c r="E113" s="63">
        <f>IF(ลับ!E$3=0,0,IF(เวลาเรียน!J10="ล",ลับ!E$3,0))</f>
        <v>0</v>
      </c>
      <c r="F113" s="63">
        <f>IF(ลับ!F$3=0,0,IF(เวลาเรียน!K10="ล",ลับ!F$3,0))</f>
        <v>0</v>
      </c>
      <c r="G113" s="63">
        <f>IF(ลับ!G$3=0,0,IF(เวลาเรียน!L10="ล",ลับ!G$3,0))</f>
        <v>0</v>
      </c>
      <c r="H113" s="63">
        <f>IF(ลับ!H$3=0,0,IF(เวลาเรียน!M10="ล",ลับ!H$3,0))</f>
        <v>0</v>
      </c>
      <c r="I113" s="63">
        <f>IF(ลับ!I$3=0,0,IF(เวลาเรียน!N10="ล",ลับ!I$3,0))</f>
        <v>0</v>
      </c>
      <c r="J113" s="63">
        <f>IF(ลับ!J$3=0,0,IF(เวลาเรียน!O10="ล",ลับ!J$3,0))</f>
        <v>0</v>
      </c>
      <c r="K113" s="63">
        <f>IF(ลับ!K$3=0,0,IF(เวลาเรียน!P10="ล",ลับ!K$3,0))</f>
        <v>0</v>
      </c>
      <c r="L113" s="63">
        <f>IF(ลับ!L$3=0,0,IF(เวลาเรียน!Q10="ล",ลับ!L$3,0))</f>
        <v>0</v>
      </c>
      <c r="M113" s="63">
        <f>IF(ลับ!M$3=0,0,IF(เวลาเรียน!R10="ล",ลับ!M$3,0))</f>
        <v>0</v>
      </c>
      <c r="N113" s="63">
        <f>IF(ลับ!N$3=0,0,IF(เวลาเรียน!S10="ล",ลับ!N$3,0))</f>
        <v>0</v>
      </c>
      <c r="O113" s="63">
        <f>IF(ลับ!O$3=0,0,IF(เวลาเรียน!T10="ล",ลับ!O$3,0))</f>
        <v>0</v>
      </c>
      <c r="P113" s="63">
        <f>IF(ลับ!P$3=0,0,IF(เวลาเรียน!U10="ล",ลับ!P$3,0))</f>
        <v>0</v>
      </c>
      <c r="Q113" s="63">
        <f>IF(ลับ!Q$3=0,0,IF(เวลาเรียน!V10="ล",ลับ!Q$3,0))</f>
        <v>0</v>
      </c>
      <c r="R113" s="63">
        <f>IF(ลับ!R$3=0,0,IF(เวลาเรียน!W10="ล",ลับ!R$3,0))</f>
        <v>0</v>
      </c>
      <c r="S113" s="63">
        <f>IF(ลับ!S$3=0,0,IF(เวลาเรียน!X10="ล",ลับ!S$3,0))</f>
        <v>0</v>
      </c>
      <c r="T113" s="63">
        <f>IF(ลับ!T$3=0,0,IF(เวลาเรียน!Y10="ล",ลับ!T$3,0))</f>
        <v>0</v>
      </c>
      <c r="U113" s="63">
        <f>IF(ลับ!U$3=0,0,IF(เวลาเรียน!Z10="ล",ลับ!U$3,0))</f>
        <v>0</v>
      </c>
      <c r="V113" s="63">
        <f>IF(ลับ!V$3=0,0,IF(เวลาเรียน!AA10="ล",ลับ!V$3,0))</f>
        <v>0</v>
      </c>
      <c r="W113" s="63">
        <f>IF(ลับ!W$3=0,0,IF(เวลาเรียน!AB10="ล",ลับ!W$3,0))</f>
        <v>0</v>
      </c>
      <c r="X113" s="63">
        <f>IF(ลับ!X$3=0,0,IF(เวลาเรียน!AC10="ล",ลับ!X$3,0))</f>
        <v>0</v>
      </c>
      <c r="Y113" s="63">
        <f>IF(ลับ!Y$3=0,0,IF(เวลาเรียน!AD10="ล",ลับ!Y$3,0))</f>
        <v>0</v>
      </c>
      <c r="Z113" s="724">
        <f>IF(ลับ!Z$3=0,0,IF(เวลาเรียน!AE10="ล",ลับ!Z$3,0))</f>
        <v>0</v>
      </c>
      <c r="AA113" s="63">
        <f>IF(ลับ!B$3=0,0,IF(เวลาเรียน!AH10="ล",ลับ!B$3,0))</f>
        <v>0</v>
      </c>
      <c r="AB113" s="63">
        <f>IF(ลับ!C$3=0,0,IF(เวลาเรียน!AI10="ล",ลับ!C$3,0))</f>
        <v>0</v>
      </c>
      <c r="AC113" s="63">
        <f>IF(ลับ!D$3=0,0,IF(เวลาเรียน!AJ10="ล",ลับ!D$3,0))</f>
        <v>0</v>
      </c>
      <c r="AD113" s="63">
        <f>IF(ลับ!E$3=0,0,IF(เวลาเรียน!AK10="ล",ลับ!E$3,0))</f>
        <v>0</v>
      </c>
      <c r="AE113" s="63">
        <f>IF(ลับ!F$3=0,0,IF(เวลาเรียน!AL10="ล",ลับ!F$3,0))</f>
        <v>0</v>
      </c>
      <c r="AF113" s="63">
        <f>IF(ลับ!G$3=0,0,IF(เวลาเรียน!AM10="ล",ลับ!G$3,0))</f>
        <v>0</v>
      </c>
      <c r="AG113" s="63">
        <f>IF(ลับ!H$3=0,0,IF(เวลาเรียน!AN10="ล",ลับ!H$3,0))</f>
        <v>0</v>
      </c>
      <c r="AH113" s="63">
        <f>IF(ลับ!I$3=0,0,IF(เวลาเรียน!AO10="ล",ลับ!I$3,0))</f>
        <v>0</v>
      </c>
      <c r="AI113" s="63">
        <f>IF(ลับ!J$3=0,0,IF(เวลาเรียน!AP10="ล",ลับ!J$3,0))</f>
        <v>0</v>
      </c>
      <c r="AJ113" s="63">
        <f>IF(ลับ!K$3=0,0,IF(เวลาเรียน!AQ10="ล",ลับ!K$3,0))</f>
        <v>0</v>
      </c>
      <c r="AK113" s="63">
        <f>IF(ลับ!L$3=0,0,IF(เวลาเรียน!AR10="ล",ลับ!L$3,0))</f>
        <v>0</v>
      </c>
      <c r="AL113" s="63">
        <f>IF(ลับ!M$3=0,0,IF(เวลาเรียน!AS10="ล",ลับ!M$3,0))</f>
        <v>0</v>
      </c>
      <c r="AM113" s="63">
        <f>IF(ลับ!N$3=0,0,IF(เวลาเรียน!AT10="ล",ลับ!N$3,0))</f>
        <v>0</v>
      </c>
      <c r="AN113" s="63">
        <f>IF(ลับ!O$3=0,0,IF(เวลาเรียน!AU10="ล",ลับ!O$3,0))</f>
        <v>0</v>
      </c>
      <c r="AO113" s="63">
        <f>IF(ลับ!P$3=0,0,IF(เวลาเรียน!AV10="ล",ลับ!P$3,0))</f>
        <v>0</v>
      </c>
      <c r="AP113" s="63">
        <f>IF(ลับ!Q$3=0,0,IF(เวลาเรียน!AW10="ล",ลับ!Q$3,0))</f>
        <v>0</v>
      </c>
      <c r="AQ113" s="63">
        <f>IF(ลับ!R$3=0,0,IF(เวลาเรียน!AX10="ล",ลับ!R$3,0))</f>
        <v>0</v>
      </c>
      <c r="AR113" s="63">
        <f>IF(ลับ!S$3=0,0,IF(เวลาเรียน!AY10="ล",ลับ!S$3,0))</f>
        <v>0</v>
      </c>
      <c r="AS113" s="63">
        <f>IF(ลับ!T$3=0,0,IF(เวลาเรียน!AZ10="ล",ลับ!T$3,0))</f>
        <v>0</v>
      </c>
      <c r="AT113" s="63">
        <f>IF(ลับ!U$3=0,0,IF(เวลาเรียน!BA10="ล",ลับ!U$3,0))</f>
        <v>0</v>
      </c>
      <c r="AU113" s="63">
        <f>IF(ลับ!V$3=0,0,IF(เวลาเรียน!BB10="ล",ลับ!V$3,0))</f>
        <v>0</v>
      </c>
      <c r="AV113" s="63">
        <f>IF(ลับ!W$3=0,0,IF(เวลาเรียน!BC10="ล",ลับ!W$3,0))</f>
        <v>0</v>
      </c>
      <c r="AW113" s="63">
        <f>IF(ลับ!X$3=0,0,IF(เวลาเรียน!BD10="ล",ลับ!X$3,0))</f>
        <v>0</v>
      </c>
      <c r="AX113" s="63">
        <f>IF(ลับ!Y$3=0,0,IF(เวลาเรียน!BE10="ล",ลับ!Y$3,0))</f>
        <v>0</v>
      </c>
      <c r="AY113" s="63">
        <f>IF(ลับ!Z$3=0,0,IF(เวลาเรียน!BF10="ล",ลับ!Z$3,0))</f>
        <v>0</v>
      </c>
      <c r="AZ113" s="63">
        <f>IF(ลับ!AA$3=0,0,IF(เวลาเรียน!BG10="ล",ลับ!AA$3,0))</f>
        <v>0</v>
      </c>
      <c r="BA113" s="63">
        <f>IF(ลับ!AB$3=0,0,IF(เวลาเรียน!BH10="ล",ลับ!AB$3,0))</f>
        <v>0</v>
      </c>
      <c r="BB113" s="63">
        <f>IF(ลับ!AC$3=0,0,IF(เวลาเรียน!BI10="ล",ลับ!AC$3,0))</f>
        <v>0</v>
      </c>
      <c r="BC113" s="63">
        <f>IF(ลับ!AD$3=0,0,IF(เวลาเรียน!BJ10="ล",ลับ!AD$3,0))</f>
        <v>0</v>
      </c>
      <c r="BD113" s="63">
        <f>IF(ลับ!AE$3=0,0,IF(เวลาเรียน!BK10="ล",ลับ!AE$3,0))</f>
        <v>0</v>
      </c>
      <c r="BE113" s="63">
        <f>IF(ลับ!AF$3=0,0,IF(เวลาเรียน!BL10="ล",ลับ!AF$3,0))</f>
        <v>0</v>
      </c>
      <c r="BF113" s="63">
        <f>IF(ลับ!AG$3=0,0,IF(เวลาเรียน!BM10="ล",ลับ!AG$3,0))</f>
        <v>0</v>
      </c>
      <c r="BG113" s="63">
        <f>IF(ลับ!AH$3=0,0,IF(เวลาเรียน!BN10="ล",ลับ!AH$3,0))</f>
        <v>0</v>
      </c>
      <c r="BH113" s="63">
        <f>IF(ลับ!AI$3=0,0,IF(เวลาเรียน!BO10="ล",ลับ!AI$3,0))</f>
        <v>0</v>
      </c>
      <c r="BI113" s="63">
        <f>IF(ลับ!AJ$3=0,0,IF(เวลาเรียน!BP10="ล",ลับ!AJ$3,0))</f>
        <v>0</v>
      </c>
      <c r="BJ113" s="63">
        <f>IF(ลับ!AK$3=0,0,IF(เวลาเรียน!BQ10="ล",ลับ!AK$3,0))</f>
        <v>0</v>
      </c>
      <c r="BK113" s="63">
        <f>IF(ลับ!AL$3=0,0,IF(เวลาเรียน!BR10="ล",ลับ!AL$3,0))</f>
        <v>0</v>
      </c>
      <c r="BL113" s="63">
        <f>IF(ลับ!AM$3=0,0,IF(เวลาเรียน!BS10="ล",ลับ!AM$3,0))</f>
        <v>0</v>
      </c>
      <c r="BM113" s="63">
        <f>IF(ลับ!AN$3=0,0,IF(เวลาเรียน!BT10="ล",ลับ!AN$3,0))</f>
        <v>0</v>
      </c>
      <c r="BN113" s="63">
        <f>IF(ลับ!AO$3=0,0,IF(เวลาเรียน!BU10="ล",ลับ!AO$3,0))</f>
        <v>0</v>
      </c>
      <c r="BO113" s="63">
        <f>IF(ลับ!AP$3=0,0,IF(เวลาเรียน!BV10="ล",ลับ!AP$3,0))</f>
        <v>0</v>
      </c>
      <c r="BP113" s="63">
        <f>IF(ลับ!AQ$3=0,0,IF(เวลาเรียน!BW10="ล",ลับ!AQ$3,0))</f>
        <v>0</v>
      </c>
      <c r="BQ113" s="63">
        <f>IF(ลับ!AR$3=0,0,IF(เวลาเรียน!BX10="ล",ลับ!AR$3,0))</f>
        <v>0</v>
      </c>
      <c r="BR113" s="63">
        <f>IF(ลับ!AS$3=0,0,IF(เวลาเรียน!BY10="ล",ลับ!AS$3,0))</f>
        <v>0</v>
      </c>
      <c r="BS113" s="724">
        <f>IF(ลับ!AT$3=0,0,IF(เวลาเรียน!BZ10="ล",ลับ!AT$3,0))</f>
        <v>0</v>
      </c>
      <c r="BT113" s="63">
        <f>IF(ลับ!BT$3=0,0,IF(เวลาเรียน!CB10="ล",ลับ!BT$3,0))</f>
        <v>0</v>
      </c>
      <c r="BU113" s="63">
        <f>IF(ลับ!BU$3=0,0,IF(เวลาเรียน!CC10="ล",ลับ!BU$3,0))</f>
        <v>0</v>
      </c>
      <c r="BV113" s="63">
        <f>IF(ลับ!BV$3=0,0,IF(เวลาเรียน!CD10="ล",ลับ!BV$3,0))</f>
        <v>0</v>
      </c>
      <c r="BW113" s="63">
        <f>IF(ลับ!BW$3=0,0,IF(เวลาเรียน!CE10="ล",ลับ!BW$3,0))</f>
        <v>0</v>
      </c>
      <c r="BX113" s="63">
        <f>IF(ลับ!BX$3=0,0,IF(เวลาเรียน!CF10="ล",ลับ!BX$3,0))</f>
        <v>0</v>
      </c>
      <c r="BY113" s="63">
        <f>IF(ลับ!BY$3=0,0,IF(เวลาเรียน!CG10="ล",ลับ!BY$3,0))</f>
        <v>0</v>
      </c>
      <c r="BZ113" s="63">
        <f>IF(ลับ!BZ$3=0,0,IF(เวลาเรียน!CH10="ล",ลับ!BZ$3,0))</f>
        <v>0</v>
      </c>
      <c r="CA113" s="63">
        <f>IF(ลับ!CA$3=0,0,IF(เวลาเรียน!CI10="ล",ลับ!CA$3,0))</f>
        <v>0</v>
      </c>
      <c r="CB113" s="63">
        <f>IF(ลับ!CB$3=0,0,IF(เวลาเรียน!CJ10="ล",ลับ!CB$3,0))</f>
        <v>0</v>
      </c>
      <c r="CC113" s="63">
        <f>IF(ลับ!CC$3=0,0,IF(เวลาเรียน!CK10="ล",ลับ!CC$3,0))</f>
        <v>0</v>
      </c>
      <c r="CD113" s="63">
        <f>IF(ลับ!CD$3=0,0,IF(เวลาเรียน!CL10="ล",ลับ!CD$3,0))</f>
        <v>0</v>
      </c>
      <c r="CE113" s="63">
        <f>IF(ลับ!CE$3=0,0,IF(เวลาเรียน!CM10="ล",ลับ!CE$3,0))</f>
        <v>0</v>
      </c>
      <c r="CF113" s="63">
        <f>IF(ลับ!CF$3=0,0,IF(เวลาเรียน!CN10="ล",ลับ!CF$3,0))</f>
        <v>0</v>
      </c>
      <c r="CG113" s="63">
        <f>IF(ลับ!CG$3=0,0,IF(เวลาเรียน!CO10="ล",ลับ!CG$3,0))</f>
        <v>0</v>
      </c>
      <c r="CH113" s="63">
        <f>IF(ลับ!CH$3=0,0,IF(เวลาเรียน!CP10="ล",ลับ!CH$3,0))</f>
        <v>0</v>
      </c>
      <c r="CI113" s="63">
        <f>IF(ลับ!CI$3=0,0,IF(เวลาเรียน!CQ10="ล",ลับ!CI$3,0))</f>
        <v>0</v>
      </c>
      <c r="CJ113" s="63">
        <f>IF(ลับ!CJ$3=0,0,IF(เวลาเรียน!CR10="ล",ลับ!CJ$3,0))</f>
        <v>0</v>
      </c>
      <c r="CK113" s="63">
        <f>IF(ลับ!CK$3=0,0,IF(เวลาเรียน!CS10="ล",ลับ!CK$3,0))</f>
        <v>0</v>
      </c>
      <c r="CL113" s="63">
        <f>IF(ลับ!CL$3=0,0,IF(เวลาเรียน!CT10="ล",ลับ!CL$3,0))</f>
        <v>0</v>
      </c>
      <c r="CM113" s="63">
        <f>IF(ลับ!CM$3=0,0,IF(เวลาเรียน!CU10="ล",ลับ!CM$3,0))</f>
        <v>0</v>
      </c>
      <c r="CN113" s="63">
        <f>IF(ลับ!CN$3=0,0,IF(เวลาเรียน!CV10="ล",ลับ!CN$3,0))</f>
        <v>0</v>
      </c>
      <c r="CO113" s="63">
        <f>IF(ลับ!CO$3=0,0,IF(เวลาเรียน!CW10="ล",ลับ!CO$3,0))</f>
        <v>0</v>
      </c>
      <c r="CP113" s="63">
        <f>IF(ลับ!CP$3=0,0,IF(เวลาเรียน!CX10="ล",ลับ!CP$3,0))</f>
        <v>0</v>
      </c>
      <c r="CQ113" s="63">
        <f>IF(ลับ!CQ$3=0,0,IF(เวลาเรียน!CY10="ล",ลับ!CQ$3,0))</f>
        <v>0</v>
      </c>
      <c r="CR113" s="63">
        <f>IF(ลับ!CR$3=0,0,IF(เวลาเรียน!CZ10="ล",ลับ!CR$3,0))</f>
        <v>0</v>
      </c>
      <c r="CS113" s="63">
        <f>IF(ลับ!CS$3=0,0,IF(เวลาเรียน!DA10="ล",ลับ!CS$3,0))</f>
        <v>0</v>
      </c>
      <c r="CT113" s="63">
        <f>IF(ลับ!CT$3=0,0,IF(เวลาเรียน!DB10="ล",ลับ!CT$3,0))</f>
        <v>0</v>
      </c>
      <c r="CU113" s="63">
        <f>IF(ลับ!CU$3=0,0,IF(เวลาเรียน!DC10="ล",ลับ!CU$3,0))</f>
        <v>0</v>
      </c>
      <c r="CV113" s="63">
        <f>IF(ลับ!CV$3=0,0,IF(เวลาเรียน!DD10="ล",ลับ!CV$3,0))</f>
        <v>0</v>
      </c>
      <c r="CW113" s="63">
        <f>IF(ลับ!CW$3=0,0,IF(เวลาเรียน!DE10="ล",ลับ!CW$3,0))</f>
        <v>0</v>
      </c>
      <c r="CX113" s="84">
        <f t="shared" si="24"/>
        <v>0</v>
      </c>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row>
    <row r="114" spans="1:214" ht="21">
      <c r="A114" s="28">
        <v>6</v>
      </c>
      <c r="B114" s="63">
        <f>IF(ลับ!B$3=0,0,IF(เวลาเรียน!G11="ล",ลับ!B$3,0))</f>
        <v>0</v>
      </c>
      <c r="C114" s="63">
        <f>IF(ลับ!C$3=0,0,IF(เวลาเรียน!H11="ล",ลับ!C$3,0))</f>
        <v>0</v>
      </c>
      <c r="D114" s="63">
        <f>IF(ลับ!D$3=0,0,IF(เวลาเรียน!I11="ล",ลับ!D$3,0))</f>
        <v>0</v>
      </c>
      <c r="E114" s="63">
        <f>IF(ลับ!E$3=0,0,IF(เวลาเรียน!J11="ล",ลับ!E$3,0))</f>
        <v>0</v>
      </c>
      <c r="F114" s="63">
        <f>IF(ลับ!F$3=0,0,IF(เวลาเรียน!K11="ล",ลับ!F$3,0))</f>
        <v>0</v>
      </c>
      <c r="G114" s="63">
        <f>IF(ลับ!G$3=0,0,IF(เวลาเรียน!L11="ล",ลับ!G$3,0))</f>
        <v>0</v>
      </c>
      <c r="H114" s="63">
        <f>IF(ลับ!H$3=0,0,IF(เวลาเรียน!M11="ล",ลับ!H$3,0))</f>
        <v>0</v>
      </c>
      <c r="I114" s="63">
        <f>IF(ลับ!I$3=0,0,IF(เวลาเรียน!N11="ล",ลับ!I$3,0))</f>
        <v>0</v>
      </c>
      <c r="J114" s="63">
        <f>IF(ลับ!J$3=0,0,IF(เวลาเรียน!O11="ล",ลับ!J$3,0))</f>
        <v>0</v>
      </c>
      <c r="K114" s="63">
        <f>IF(ลับ!K$3=0,0,IF(เวลาเรียน!P11="ล",ลับ!K$3,0))</f>
        <v>0</v>
      </c>
      <c r="L114" s="63">
        <f>IF(ลับ!L$3=0,0,IF(เวลาเรียน!Q11="ล",ลับ!L$3,0))</f>
        <v>0</v>
      </c>
      <c r="M114" s="63">
        <f>IF(ลับ!M$3=0,0,IF(เวลาเรียน!R11="ล",ลับ!M$3,0))</f>
        <v>0</v>
      </c>
      <c r="N114" s="63">
        <f>IF(ลับ!N$3=0,0,IF(เวลาเรียน!S11="ล",ลับ!N$3,0))</f>
        <v>0</v>
      </c>
      <c r="O114" s="63">
        <f>IF(ลับ!O$3=0,0,IF(เวลาเรียน!T11="ล",ลับ!O$3,0))</f>
        <v>0</v>
      </c>
      <c r="P114" s="63">
        <f>IF(ลับ!P$3=0,0,IF(เวลาเรียน!U11="ล",ลับ!P$3,0))</f>
        <v>0</v>
      </c>
      <c r="Q114" s="63">
        <f>IF(ลับ!Q$3=0,0,IF(เวลาเรียน!V11="ล",ลับ!Q$3,0))</f>
        <v>0</v>
      </c>
      <c r="R114" s="63">
        <f>IF(ลับ!R$3=0,0,IF(เวลาเรียน!W11="ล",ลับ!R$3,0))</f>
        <v>0</v>
      </c>
      <c r="S114" s="63">
        <f>IF(ลับ!S$3=0,0,IF(เวลาเรียน!X11="ล",ลับ!S$3,0))</f>
        <v>0</v>
      </c>
      <c r="T114" s="63">
        <f>IF(ลับ!T$3=0,0,IF(เวลาเรียน!Y11="ล",ลับ!T$3,0))</f>
        <v>0</v>
      </c>
      <c r="U114" s="63">
        <f>IF(ลับ!U$3=0,0,IF(เวลาเรียน!Z11="ล",ลับ!U$3,0))</f>
        <v>0</v>
      </c>
      <c r="V114" s="63">
        <f>IF(ลับ!V$3=0,0,IF(เวลาเรียน!AA11="ล",ลับ!V$3,0))</f>
        <v>0</v>
      </c>
      <c r="W114" s="63">
        <f>IF(ลับ!W$3=0,0,IF(เวลาเรียน!AB11="ล",ลับ!W$3,0))</f>
        <v>0</v>
      </c>
      <c r="X114" s="63">
        <f>IF(ลับ!X$3=0,0,IF(เวลาเรียน!AC11="ล",ลับ!X$3,0))</f>
        <v>0</v>
      </c>
      <c r="Y114" s="63">
        <f>IF(ลับ!Y$3=0,0,IF(เวลาเรียน!AD11="ล",ลับ!Y$3,0))</f>
        <v>0</v>
      </c>
      <c r="Z114" s="724">
        <f>IF(ลับ!Z$3=0,0,IF(เวลาเรียน!AE11="ล",ลับ!Z$3,0))</f>
        <v>0</v>
      </c>
      <c r="AA114" s="63">
        <f>IF(ลับ!B$3=0,0,IF(เวลาเรียน!AH11="ล",ลับ!B$3,0))</f>
        <v>0</v>
      </c>
      <c r="AB114" s="63">
        <f>IF(ลับ!C$3=0,0,IF(เวลาเรียน!AI11="ล",ลับ!C$3,0))</f>
        <v>0</v>
      </c>
      <c r="AC114" s="63">
        <f>IF(ลับ!D$3=0,0,IF(เวลาเรียน!AJ11="ล",ลับ!D$3,0))</f>
        <v>0</v>
      </c>
      <c r="AD114" s="63">
        <f>IF(ลับ!E$3=0,0,IF(เวลาเรียน!AK11="ล",ลับ!E$3,0))</f>
        <v>0</v>
      </c>
      <c r="AE114" s="63">
        <f>IF(ลับ!F$3=0,0,IF(เวลาเรียน!AL11="ล",ลับ!F$3,0))</f>
        <v>0</v>
      </c>
      <c r="AF114" s="63">
        <f>IF(ลับ!G$3=0,0,IF(เวลาเรียน!AM11="ล",ลับ!G$3,0))</f>
        <v>0</v>
      </c>
      <c r="AG114" s="63">
        <f>IF(ลับ!H$3=0,0,IF(เวลาเรียน!AN11="ล",ลับ!H$3,0))</f>
        <v>0</v>
      </c>
      <c r="AH114" s="63">
        <f>IF(ลับ!I$3=0,0,IF(เวลาเรียน!AO11="ล",ลับ!I$3,0))</f>
        <v>0</v>
      </c>
      <c r="AI114" s="63">
        <f>IF(ลับ!J$3=0,0,IF(เวลาเรียน!AP11="ล",ลับ!J$3,0))</f>
        <v>0</v>
      </c>
      <c r="AJ114" s="63">
        <f>IF(ลับ!K$3=0,0,IF(เวลาเรียน!AQ11="ล",ลับ!K$3,0))</f>
        <v>0</v>
      </c>
      <c r="AK114" s="63">
        <f>IF(ลับ!L$3=0,0,IF(เวลาเรียน!AR11="ล",ลับ!L$3,0))</f>
        <v>0</v>
      </c>
      <c r="AL114" s="63">
        <f>IF(ลับ!M$3=0,0,IF(เวลาเรียน!AS11="ล",ลับ!M$3,0))</f>
        <v>0</v>
      </c>
      <c r="AM114" s="63">
        <f>IF(ลับ!N$3=0,0,IF(เวลาเรียน!AT11="ล",ลับ!N$3,0))</f>
        <v>0</v>
      </c>
      <c r="AN114" s="63">
        <f>IF(ลับ!O$3=0,0,IF(เวลาเรียน!AU11="ล",ลับ!O$3,0))</f>
        <v>0</v>
      </c>
      <c r="AO114" s="63">
        <f>IF(ลับ!P$3=0,0,IF(เวลาเรียน!AV11="ล",ลับ!P$3,0))</f>
        <v>0</v>
      </c>
      <c r="AP114" s="63">
        <f>IF(ลับ!Q$3=0,0,IF(เวลาเรียน!AW11="ล",ลับ!Q$3,0))</f>
        <v>0</v>
      </c>
      <c r="AQ114" s="63">
        <f>IF(ลับ!R$3=0,0,IF(เวลาเรียน!AX11="ล",ลับ!R$3,0))</f>
        <v>0</v>
      </c>
      <c r="AR114" s="63">
        <f>IF(ลับ!S$3=0,0,IF(เวลาเรียน!AY11="ล",ลับ!S$3,0))</f>
        <v>0</v>
      </c>
      <c r="AS114" s="63">
        <f>IF(ลับ!T$3=0,0,IF(เวลาเรียน!AZ11="ล",ลับ!T$3,0))</f>
        <v>0</v>
      </c>
      <c r="AT114" s="63">
        <f>IF(ลับ!U$3=0,0,IF(เวลาเรียน!BA11="ล",ลับ!U$3,0))</f>
        <v>0</v>
      </c>
      <c r="AU114" s="63">
        <f>IF(ลับ!V$3=0,0,IF(เวลาเรียน!BB11="ล",ลับ!V$3,0))</f>
        <v>0</v>
      </c>
      <c r="AV114" s="63">
        <f>IF(ลับ!W$3=0,0,IF(เวลาเรียน!BC11="ล",ลับ!W$3,0))</f>
        <v>0</v>
      </c>
      <c r="AW114" s="63">
        <f>IF(ลับ!X$3=0,0,IF(เวลาเรียน!BD11="ล",ลับ!X$3,0))</f>
        <v>0</v>
      </c>
      <c r="AX114" s="63">
        <f>IF(ลับ!Y$3=0,0,IF(เวลาเรียน!BE11="ล",ลับ!Y$3,0))</f>
        <v>0</v>
      </c>
      <c r="AY114" s="63">
        <f>IF(ลับ!Z$3=0,0,IF(เวลาเรียน!BF11="ล",ลับ!Z$3,0))</f>
        <v>0</v>
      </c>
      <c r="AZ114" s="63">
        <f>IF(ลับ!AA$3=0,0,IF(เวลาเรียน!BG11="ล",ลับ!AA$3,0))</f>
        <v>0</v>
      </c>
      <c r="BA114" s="63">
        <f>IF(ลับ!AB$3=0,0,IF(เวลาเรียน!BH11="ล",ลับ!AB$3,0))</f>
        <v>0</v>
      </c>
      <c r="BB114" s="63">
        <f>IF(ลับ!AC$3=0,0,IF(เวลาเรียน!BI11="ล",ลับ!AC$3,0))</f>
        <v>0</v>
      </c>
      <c r="BC114" s="63">
        <f>IF(ลับ!AD$3=0,0,IF(เวลาเรียน!BJ11="ล",ลับ!AD$3,0))</f>
        <v>0</v>
      </c>
      <c r="BD114" s="63">
        <f>IF(ลับ!AE$3=0,0,IF(เวลาเรียน!BK11="ล",ลับ!AE$3,0))</f>
        <v>0</v>
      </c>
      <c r="BE114" s="63">
        <f>IF(ลับ!AF$3=0,0,IF(เวลาเรียน!BL11="ล",ลับ!AF$3,0))</f>
        <v>0</v>
      </c>
      <c r="BF114" s="63">
        <f>IF(ลับ!AG$3=0,0,IF(เวลาเรียน!BM11="ล",ลับ!AG$3,0))</f>
        <v>0</v>
      </c>
      <c r="BG114" s="63">
        <f>IF(ลับ!AH$3=0,0,IF(เวลาเรียน!BN11="ล",ลับ!AH$3,0))</f>
        <v>0</v>
      </c>
      <c r="BH114" s="63">
        <f>IF(ลับ!AI$3=0,0,IF(เวลาเรียน!BO11="ล",ลับ!AI$3,0))</f>
        <v>0</v>
      </c>
      <c r="BI114" s="63">
        <f>IF(ลับ!AJ$3=0,0,IF(เวลาเรียน!BP11="ล",ลับ!AJ$3,0))</f>
        <v>0</v>
      </c>
      <c r="BJ114" s="63">
        <f>IF(ลับ!AK$3=0,0,IF(เวลาเรียน!BQ11="ล",ลับ!AK$3,0))</f>
        <v>0</v>
      </c>
      <c r="BK114" s="63">
        <f>IF(ลับ!AL$3=0,0,IF(เวลาเรียน!BR11="ล",ลับ!AL$3,0))</f>
        <v>0</v>
      </c>
      <c r="BL114" s="63">
        <f>IF(ลับ!AM$3=0,0,IF(เวลาเรียน!BS11="ล",ลับ!AM$3,0))</f>
        <v>0</v>
      </c>
      <c r="BM114" s="63">
        <f>IF(ลับ!AN$3=0,0,IF(เวลาเรียน!BT11="ล",ลับ!AN$3,0))</f>
        <v>0</v>
      </c>
      <c r="BN114" s="63">
        <f>IF(ลับ!AO$3=0,0,IF(เวลาเรียน!BU11="ล",ลับ!AO$3,0))</f>
        <v>0</v>
      </c>
      <c r="BO114" s="63">
        <f>IF(ลับ!AP$3=0,0,IF(เวลาเรียน!BV11="ล",ลับ!AP$3,0))</f>
        <v>0</v>
      </c>
      <c r="BP114" s="63">
        <f>IF(ลับ!AQ$3=0,0,IF(เวลาเรียน!BW11="ล",ลับ!AQ$3,0))</f>
        <v>0</v>
      </c>
      <c r="BQ114" s="63">
        <f>IF(ลับ!AR$3=0,0,IF(เวลาเรียน!BX11="ล",ลับ!AR$3,0))</f>
        <v>0</v>
      </c>
      <c r="BR114" s="63">
        <f>IF(ลับ!AS$3=0,0,IF(เวลาเรียน!BY11="ล",ลับ!AS$3,0))</f>
        <v>0</v>
      </c>
      <c r="BS114" s="724">
        <f>IF(ลับ!AT$3=0,0,IF(เวลาเรียน!BZ11="ล",ลับ!AT$3,0))</f>
        <v>0</v>
      </c>
      <c r="BT114" s="63">
        <f>IF(ลับ!BT$3=0,0,IF(เวลาเรียน!CB11="ล",ลับ!BT$3,0))</f>
        <v>0</v>
      </c>
      <c r="BU114" s="63">
        <f>IF(ลับ!BU$3=0,0,IF(เวลาเรียน!CC11="ล",ลับ!BU$3,0))</f>
        <v>0</v>
      </c>
      <c r="BV114" s="63">
        <f>IF(ลับ!BV$3=0,0,IF(เวลาเรียน!CD11="ล",ลับ!BV$3,0))</f>
        <v>0</v>
      </c>
      <c r="BW114" s="63">
        <f>IF(ลับ!BW$3=0,0,IF(เวลาเรียน!CE11="ล",ลับ!BW$3,0))</f>
        <v>0</v>
      </c>
      <c r="BX114" s="63">
        <f>IF(ลับ!BX$3=0,0,IF(เวลาเรียน!CF11="ล",ลับ!BX$3,0))</f>
        <v>0</v>
      </c>
      <c r="BY114" s="63">
        <f>IF(ลับ!BY$3=0,0,IF(เวลาเรียน!CG11="ล",ลับ!BY$3,0))</f>
        <v>0</v>
      </c>
      <c r="BZ114" s="63">
        <f>IF(ลับ!BZ$3=0,0,IF(เวลาเรียน!CH11="ล",ลับ!BZ$3,0))</f>
        <v>0</v>
      </c>
      <c r="CA114" s="63">
        <f>IF(ลับ!CA$3=0,0,IF(เวลาเรียน!CI11="ล",ลับ!CA$3,0))</f>
        <v>0</v>
      </c>
      <c r="CB114" s="63">
        <f>IF(ลับ!CB$3=0,0,IF(เวลาเรียน!CJ11="ล",ลับ!CB$3,0))</f>
        <v>0</v>
      </c>
      <c r="CC114" s="63">
        <f>IF(ลับ!CC$3=0,0,IF(เวลาเรียน!CK11="ล",ลับ!CC$3,0))</f>
        <v>0</v>
      </c>
      <c r="CD114" s="63">
        <f>IF(ลับ!CD$3=0,0,IF(เวลาเรียน!CL11="ล",ลับ!CD$3,0))</f>
        <v>0</v>
      </c>
      <c r="CE114" s="63">
        <f>IF(ลับ!CE$3=0,0,IF(เวลาเรียน!CM11="ล",ลับ!CE$3,0))</f>
        <v>0</v>
      </c>
      <c r="CF114" s="63">
        <f>IF(ลับ!CF$3=0,0,IF(เวลาเรียน!CN11="ล",ลับ!CF$3,0))</f>
        <v>0</v>
      </c>
      <c r="CG114" s="63">
        <f>IF(ลับ!CG$3=0,0,IF(เวลาเรียน!CO11="ล",ลับ!CG$3,0))</f>
        <v>0</v>
      </c>
      <c r="CH114" s="63">
        <f>IF(ลับ!CH$3=0,0,IF(เวลาเรียน!CP11="ล",ลับ!CH$3,0))</f>
        <v>0</v>
      </c>
      <c r="CI114" s="63">
        <f>IF(ลับ!CI$3=0,0,IF(เวลาเรียน!CQ11="ล",ลับ!CI$3,0))</f>
        <v>0</v>
      </c>
      <c r="CJ114" s="63">
        <f>IF(ลับ!CJ$3=0,0,IF(เวลาเรียน!CR11="ล",ลับ!CJ$3,0))</f>
        <v>0</v>
      </c>
      <c r="CK114" s="63">
        <f>IF(ลับ!CK$3=0,0,IF(เวลาเรียน!CS11="ล",ลับ!CK$3,0))</f>
        <v>0</v>
      </c>
      <c r="CL114" s="63">
        <f>IF(ลับ!CL$3=0,0,IF(เวลาเรียน!CT11="ล",ลับ!CL$3,0))</f>
        <v>0</v>
      </c>
      <c r="CM114" s="63">
        <f>IF(ลับ!CM$3=0,0,IF(เวลาเรียน!CU11="ล",ลับ!CM$3,0))</f>
        <v>0</v>
      </c>
      <c r="CN114" s="63">
        <f>IF(ลับ!CN$3=0,0,IF(เวลาเรียน!CV11="ล",ลับ!CN$3,0))</f>
        <v>0</v>
      </c>
      <c r="CO114" s="63">
        <f>IF(ลับ!CO$3=0,0,IF(เวลาเรียน!CW11="ล",ลับ!CO$3,0))</f>
        <v>0</v>
      </c>
      <c r="CP114" s="63">
        <f>IF(ลับ!CP$3=0,0,IF(เวลาเรียน!CX11="ล",ลับ!CP$3,0))</f>
        <v>0</v>
      </c>
      <c r="CQ114" s="63">
        <f>IF(ลับ!CQ$3=0,0,IF(เวลาเรียน!CY11="ล",ลับ!CQ$3,0))</f>
        <v>0</v>
      </c>
      <c r="CR114" s="63">
        <f>IF(ลับ!CR$3=0,0,IF(เวลาเรียน!CZ11="ล",ลับ!CR$3,0))</f>
        <v>0</v>
      </c>
      <c r="CS114" s="63">
        <f>IF(ลับ!CS$3=0,0,IF(เวลาเรียน!DA11="ล",ลับ!CS$3,0))</f>
        <v>0</v>
      </c>
      <c r="CT114" s="63">
        <f>IF(ลับ!CT$3=0,0,IF(เวลาเรียน!DB11="ล",ลับ!CT$3,0))</f>
        <v>0</v>
      </c>
      <c r="CU114" s="63">
        <f>IF(ลับ!CU$3=0,0,IF(เวลาเรียน!DC11="ล",ลับ!CU$3,0))</f>
        <v>0</v>
      </c>
      <c r="CV114" s="63">
        <f>IF(ลับ!CV$3=0,0,IF(เวลาเรียน!DD11="ล",ลับ!CV$3,0))</f>
        <v>0</v>
      </c>
      <c r="CW114" s="63">
        <f>IF(ลับ!CW$3=0,0,IF(เวลาเรียน!DE11="ล",ลับ!CW$3,0))</f>
        <v>0</v>
      </c>
      <c r="CX114" s="84">
        <f t="shared" si="24"/>
        <v>0</v>
      </c>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row>
    <row r="115" spans="1:214" ht="21">
      <c r="A115" s="28">
        <v>7</v>
      </c>
      <c r="B115" s="63">
        <f>IF(ลับ!B$3=0,0,IF(เวลาเรียน!G12="ล",ลับ!B$3,0))</f>
        <v>0</v>
      </c>
      <c r="C115" s="63">
        <f>IF(ลับ!C$3=0,0,IF(เวลาเรียน!H12="ล",ลับ!C$3,0))</f>
        <v>0</v>
      </c>
      <c r="D115" s="63">
        <f>IF(ลับ!D$3=0,0,IF(เวลาเรียน!I12="ล",ลับ!D$3,0))</f>
        <v>0</v>
      </c>
      <c r="E115" s="63">
        <f>IF(ลับ!E$3=0,0,IF(เวลาเรียน!J12="ล",ลับ!E$3,0))</f>
        <v>0</v>
      </c>
      <c r="F115" s="63">
        <f>IF(ลับ!F$3=0,0,IF(เวลาเรียน!K12="ล",ลับ!F$3,0))</f>
        <v>0</v>
      </c>
      <c r="G115" s="63">
        <f>IF(ลับ!G$3=0,0,IF(เวลาเรียน!L12="ล",ลับ!G$3,0))</f>
        <v>0</v>
      </c>
      <c r="H115" s="63">
        <f>IF(ลับ!H$3=0,0,IF(เวลาเรียน!M12="ล",ลับ!H$3,0))</f>
        <v>0</v>
      </c>
      <c r="I115" s="63">
        <f>IF(ลับ!I$3=0,0,IF(เวลาเรียน!N12="ล",ลับ!I$3,0))</f>
        <v>0</v>
      </c>
      <c r="J115" s="63">
        <f>IF(ลับ!J$3=0,0,IF(เวลาเรียน!O12="ล",ลับ!J$3,0))</f>
        <v>0</v>
      </c>
      <c r="K115" s="63">
        <f>IF(ลับ!K$3=0,0,IF(เวลาเรียน!P12="ล",ลับ!K$3,0))</f>
        <v>0</v>
      </c>
      <c r="L115" s="63">
        <f>IF(ลับ!L$3=0,0,IF(เวลาเรียน!Q12="ล",ลับ!L$3,0))</f>
        <v>0</v>
      </c>
      <c r="M115" s="63">
        <f>IF(ลับ!M$3=0,0,IF(เวลาเรียน!R12="ล",ลับ!M$3,0))</f>
        <v>0</v>
      </c>
      <c r="N115" s="63">
        <f>IF(ลับ!N$3=0,0,IF(เวลาเรียน!S12="ล",ลับ!N$3,0))</f>
        <v>0</v>
      </c>
      <c r="O115" s="63">
        <f>IF(ลับ!O$3=0,0,IF(เวลาเรียน!T12="ล",ลับ!O$3,0))</f>
        <v>0</v>
      </c>
      <c r="P115" s="63">
        <f>IF(ลับ!P$3=0,0,IF(เวลาเรียน!U12="ล",ลับ!P$3,0))</f>
        <v>0</v>
      </c>
      <c r="Q115" s="63">
        <f>IF(ลับ!Q$3=0,0,IF(เวลาเรียน!V12="ล",ลับ!Q$3,0))</f>
        <v>0</v>
      </c>
      <c r="R115" s="63">
        <f>IF(ลับ!R$3=0,0,IF(เวลาเรียน!W12="ล",ลับ!R$3,0))</f>
        <v>0</v>
      </c>
      <c r="S115" s="63">
        <f>IF(ลับ!S$3=0,0,IF(เวลาเรียน!X12="ล",ลับ!S$3,0))</f>
        <v>0</v>
      </c>
      <c r="T115" s="63">
        <f>IF(ลับ!T$3=0,0,IF(เวลาเรียน!Y12="ล",ลับ!T$3,0))</f>
        <v>0</v>
      </c>
      <c r="U115" s="63">
        <f>IF(ลับ!U$3=0,0,IF(เวลาเรียน!Z12="ล",ลับ!U$3,0))</f>
        <v>0</v>
      </c>
      <c r="V115" s="63">
        <f>IF(ลับ!V$3=0,0,IF(เวลาเรียน!AA12="ล",ลับ!V$3,0))</f>
        <v>0</v>
      </c>
      <c r="W115" s="63">
        <f>IF(ลับ!W$3=0,0,IF(เวลาเรียน!AB12="ล",ลับ!W$3,0))</f>
        <v>0</v>
      </c>
      <c r="X115" s="63">
        <f>IF(ลับ!X$3=0,0,IF(เวลาเรียน!AC12="ล",ลับ!X$3,0))</f>
        <v>0</v>
      </c>
      <c r="Y115" s="63">
        <f>IF(ลับ!Y$3=0,0,IF(เวลาเรียน!AD12="ล",ลับ!Y$3,0))</f>
        <v>0</v>
      </c>
      <c r="Z115" s="724">
        <f>IF(ลับ!Z$3=0,0,IF(เวลาเรียน!AE12="ล",ลับ!Z$3,0))</f>
        <v>0</v>
      </c>
      <c r="AA115" s="63">
        <f>IF(ลับ!B$3=0,0,IF(เวลาเรียน!AH12="ล",ลับ!B$3,0))</f>
        <v>0</v>
      </c>
      <c r="AB115" s="63">
        <f>IF(ลับ!C$3=0,0,IF(เวลาเรียน!AI12="ล",ลับ!C$3,0))</f>
        <v>0</v>
      </c>
      <c r="AC115" s="63">
        <f>IF(ลับ!D$3=0,0,IF(เวลาเรียน!AJ12="ล",ลับ!D$3,0))</f>
        <v>0</v>
      </c>
      <c r="AD115" s="63">
        <f>IF(ลับ!E$3=0,0,IF(เวลาเรียน!AK12="ล",ลับ!E$3,0))</f>
        <v>0</v>
      </c>
      <c r="AE115" s="63">
        <f>IF(ลับ!F$3=0,0,IF(เวลาเรียน!AL12="ล",ลับ!F$3,0))</f>
        <v>0</v>
      </c>
      <c r="AF115" s="63">
        <f>IF(ลับ!G$3=0,0,IF(เวลาเรียน!AM12="ล",ลับ!G$3,0))</f>
        <v>0</v>
      </c>
      <c r="AG115" s="63">
        <f>IF(ลับ!H$3=0,0,IF(เวลาเรียน!AN12="ล",ลับ!H$3,0))</f>
        <v>0</v>
      </c>
      <c r="AH115" s="63">
        <f>IF(ลับ!I$3=0,0,IF(เวลาเรียน!AO12="ล",ลับ!I$3,0))</f>
        <v>0</v>
      </c>
      <c r="AI115" s="63">
        <f>IF(ลับ!J$3=0,0,IF(เวลาเรียน!AP12="ล",ลับ!J$3,0))</f>
        <v>0</v>
      </c>
      <c r="AJ115" s="63">
        <f>IF(ลับ!K$3=0,0,IF(เวลาเรียน!AQ12="ล",ลับ!K$3,0))</f>
        <v>0</v>
      </c>
      <c r="AK115" s="63">
        <f>IF(ลับ!L$3=0,0,IF(เวลาเรียน!AR12="ล",ลับ!L$3,0))</f>
        <v>0</v>
      </c>
      <c r="AL115" s="63">
        <f>IF(ลับ!M$3=0,0,IF(เวลาเรียน!AS12="ล",ลับ!M$3,0))</f>
        <v>0</v>
      </c>
      <c r="AM115" s="63">
        <f>IF(ลับ!N$3=0,0,IF(เวลาเรียน!AT12="ล",ลับ!N$3,0))</f>
        <v>0</v>
      </c>
      <c r="AN115" s="63">
        <f>IF(ลับ!O$3=0,0,IF(เวลาเรียน!AU12="ล",ลับ!O$3,0))</f>
        <v>0</v>
      </c>
      <c r="AO115" s="63">
        <f>IF(ลับ!P$3=0,0,IF(เวลาเรียน!AV12="ล",ลับ!P$3,0))</f>
        <v>0</v>
      </c>
      <c r="AP115" s="63">
        <f>IF(ลับ!Q$3=0,0,IF(เวลาเรียน!AW12="ล",ลับ!Q$3,0))</f>
        <v>0</v>
      </c>
      <c r="AQ115" s="63">
        <f>IF(ลับ!R$3=0,0,IF(เวลาเรียน!AX12="ล",ลับ!R$3,0))</f>
        <v>0</v>
      </c>
      <c r="AR115" s="63">
        <f>IF(ลับ!S$3=0,0,IF(เวลาเรียน!AY12="ล",ลับ!S$3,0))</f>
        <v>0</v>
      </c>
      <c r="AS115" s="63">
        <f>IF(ลับ!T$3=0,0,IF(เวลาเรียน!AZ12="ล",ลับ!T$3,0))</f>
        <v>0</v>
      </c>
      <c r="AT115" s="63">
        <f>IF(ลับ!U$3=0,0,IF(เวลาเรียน!BA12="ล",ลับ!U$3,0))</f>
        <v>0</v>
      </c>
      <c r="AU115" s="63">
        <f>IF(ลับ!V$3=0,0,IF(เวลาเรียน!BB12="ล",ลับ!V$3,0))</f>
        <v>0</v>
      </c>
      <c r="AV115" s="63">
        <f>IF(ลับ!W$3=0,0,IF(เวลาเรียน!BC12="ล",ลับ!W$3,0))</f>
        <v>0</v>
      </c>
      <c r="AW115" s="63">
        <f>IF(ลับ!X$3=0,0,IF(เวลาเรียน!BD12="ล",ลับ!X$3,0))</f>
        <v>0</v>
      </c>
      <c r="AX115" s="63">
        <f>IF(ลับ!Y$3=0,0,IF(เวลาเรียน!BE12="ล",ลับ!Y$3,0))</f>
        <v>0</v>
      </c>
      <c r="AY115" s="63">
        <f>IF(ลับ!Z$3=0,0,IF(เวลาเรียน!BF12="ล",ลับ!Z$3,0))</f>
        <v>0</v>
      </c>
      <c r="AZ115" s="63">
        <f>IF(ลับ!AA$3=0,0,IF(เวลาเรียน!BG12="ล",ลับ!AA$3,0))</f>
        <v>0</v>
      </c>
      <c r="BA115" s="63">
        <f>IF(ลับ!AB$3=0,0,IF(เวลาเรียน!BH12="ล",ลับ!AB$3,0))</f>
        <v>0</v>
      </c>
      <c r="BB115" s="63">
        <f>IF(ลับ!AC$3=0,0,IF(เวลาเรียน!BI12="ล",ลับ!AC$3,0))</f>
        <v>0</v>
      </c>
      <c r="BC115" s="63">
        <f>IF(ลับ!AD$3=0,0,IF(เวลาเรียน!BJ12="ล",ลับ!AD$3,0))</f>
        <v>0</v>
      </c>
      <c r="BD115" s="63">
        <f>IF(ลับ!AE$3=0,0,IF(เวลาเรียน!BK12="ล",ลับ!AE$3,0))</f>
        <v>0</v>
      </c>
      <c r="BE115" s="63">
        <f>IF(ลับ!AF$3=0,0,IF(เวลาเรียน!BL12="ล",ลับ!AF$3,0))</f>
        <v>0</v>
      </c>
      <c r="BF115" s="63">
        <f>IF(ลับ!AG$3=0,0,IF(เวลาเรียน!BM12="ล",ลับ!AG$3,0))</f>
        <v>0</v>
      </c>
      <c r="BG115" s="63">
        <f>IF(ลับ!AH$3=0,0,IF(เวลาเรียน!BN12="ล",ลับ!AH$3,0))</f>
        <v>0</v>
      </c>
      <c r="BH115" s="63">
        <f>IF(ลับ!AI$3=0,0,IF(เวลาเรียน!BO12="ล",ลับ!AI$3,0))</f>
        <v>0</v>
      </c>
      <c r="BI115" s="63">
        <f>IF(ลับ!AJ$3=0,0,IF(เวลาเรียน!BP12="ล",ลับ!AJ$3,0))</f>
        <v>0</v>
      </c>
      <c r="BJ115" s="63">
        <f>IF(ลับ!AK$3=0,0,IF(เวลาเรียน!BQ12="ล",ลับ!AK$3,0))</f>
        <v>0</v>
      </c>
      <c r="BK115" s="63">
        <f>IF(ลับ!AL$3=0,0,IF(เวลาเรียน!BR12="ล",ลับ!AL$3,0))</f>
        <v>0</v>
      </c>
      <c r="BL115" s="63">
        <f>IF(ลับ!AM$3=0,0,IF(เวลาเรียน!BS12="ล",ลับ!AM$3,0))</f>
        <v>0</v>
      </c>
      <c r="BM115" s="63">
        <f>IF(ลับ!AN$3=0,0,IF(เวลาเรียน!BT12="ล",ลับ!AN$3,0))</f>
        <v>0</v>
      </c>
      <c r="BN115" s="63">
        <f>IF(ลับ!AO$3=0,0,IF(เวลาเรียน!BU12="ล",ลับ!AO$3,0))</f>
        <v>0</v>
      </c>
      <c r="BO115" s="63">
        <f>IF(ลับ!AP$3=0,0,IF(เวลาเรียน!BV12="ล",ลับ!AP$3,0))</f>
        <v>0</v>
      </c>
      <c r="BP115" s="63">
        <f>IF(ลับ!AQ$3=0,0,IF(เวลาเรียน!BW12="ล",ลับ!AQ$3,0))</f>
        <v>0</v>
      </c>
      <c r="BQ115" s="63">
        <f>IF(ลับ!AR$3=0,0,IF(เวลาเรียน!BX12="ล",ลับ!AR$3,0))</f>
        <v>0</v>
      </c>
      <c r="BR115" s="63">
        <f>IF(ลับ!AS$3=0,0,IF(เวลาเรียน!BY12="ล",ลับ!AS$3,0))</f>
        <v>0</v>
      </c>
      <c r="BS115" s="724">
        <f>IF(ลับ!AT$3=0,0,IF(เวลาเรียน!BZ12="ล",ลับ!AT$3,0))</f>
        <v>0</v>
      </c>
      <c r="BT115" s="63">
        <f>IF(ลับ!BT$3=0,0,IF(เวลาเรียน!CB12="ล",ลับ!BT$3,0))</f>
        <v>0</v>
      </c>
      <c r="BU115" s="63">
        <f>IF(ลับ!BU$3=0,0,IF(เวลาเรียน!CC12="ล",ลับ!BU$3,0))</f>
        <v>0</v>
      </c>
      <c r="BV115" s="63">
        <f>IF(ลับ!BV$3=0,0,IF(เวลาเรียน!CD12="ล",ลับ!BV$3,0))</f>
        <v>0</v>
      </c>
      <c r="BW115" s="63">
        <f>IF(ลับ!BW$3=0,0,IF(เวลาเรียน!CE12="ล",ลับ!BW$3,0))</f>
        <v>0</v>
      </c>
      <c r="BX115" s="63">
        <f>IF(ลับ!BX$3=0,0,IF(เวลาเรียน!CF12="ล",ลับ!BX$3,0))</f>
        <v>0</v>
      </c>
      <c r="BY115" s="63">
        <f>IF(ลับ!BY$3=0,0,IF(เวลาเรียน!CG12="ล",ลับ!BY$3,0))</f>
        <v>0</v>
      </c>
      <c r="BZ115" s="63">
        <f>IF(ลับ!BZ$3=0,0,IF(เวลาเรียน!CH12="ล",ลับ!BZ$3,0))</f>
        <v>0</v>
      </c>
      <c r="CA115" s="63">
        <f>IF(ลับ!CA$3=0,0,IF(เวลาเรียน!CI12="ล",ลับ!CA$3,0))</f>
        <v>0</v>
      </c>
      <c r="CB115" s="63">
        <f>IF(ลับ!CB$3=0,0,IF(เวลาเรียน!CJ12="ล",ลับ!CB$3,0))</f>
        <v>0</v>
      </c>
      <c r="CC115" s="63">
        <f>IF(ลับ!CC$3=0,0,IF(เวลาเรียน!CK12="ล",ลับ!CC$3,0))</f>
        <v>0</v>
      </c>
      <c r="CD115" s="63">
        <f>IF(ลับ!CD$3=0,0,IF(เวลาเรียน!CL12="ล",ลับ!CD$3,0))</f>
        <v>0</v>
      </c>
      <c r="CE115" s="63">
        <f>IF(ลับ!CE$3=0,0,IF(เวลาเรียน!CM12="ล",ลับ!CE$3,0))</f>
        <v>0</v>
      </c>
      <c r="CF115" s="63">
        <f>IF(ลับ!CF$3=0,0,IF(เวลาเรียน!CN12="ล",ลับ!CF$3,0))</f>
        <v>0</v>
      </c>
      <c r="CG115" s="63">
        <f>IF(ลับ!CG$3=0,0,IF(เวลาเรียน!CO12="ล",ลับ!CG$3,0))</f>
        <v>0</v>
      </c>
      <c r="CH115" s="63">
        <f>IF(ลับ!CH$3=0,0,IF(เวลาเรียน!CP12="ล",ลับ!CH$3,0))</f>
        <v>0</v>
      </c>
      <c r="CI115" s="63">
        <f>IF(ลับ!CI$3=0,0,IF(เวลาเรียน!CQ12="ล",ลับ!CI$3,0))</f>
        <v>0</v>
      </c>
      <c r="CJ115" s="63">
        <f>IF(ลับ!CJ$3=0,0,IF(เวลาเรียน!CR12="ล",ลับ!CJ$3,0))</f>
        <v>0</v>
      </c>
      <c r="CK115" s="63">
        <f>IF(ลับ!CK$3=0,0,IF(เวลาเรียน!CS12="ล",ลับ!CK$3,0))</f>
        <v>0</v>
      </c>
      <c r="CL115" s="63">
        <f>IF(ลับ!CL$3=0,0,IF(เวลาเรียน!CT12="ล",ลับ!CL$3,0))</f>
        <v>0</v>
      </c>
      <c r="CM115" s="63">
        <f>IF(ลับ!CM$3=0,0,IF(เวลาเรียน!CU12="ล",ลับ!CM$3,0))</f>
        <v>0</v>
      </c>
      <c r="CN115" s="63">
        <f>IF(ลับ!CN$3=0,0,IF(เวลาเรียน!CV12="ล",ลับ!CN$3,0))</f>
        <v>0</v>
      </c>
      <c r="CO115" s="63">
        <f>IF(ลับ!CO$3=0,0,IF(เวลาเรียน!CW12="ล",ลับ!CO$3,0))</f>
        <v>0</v>
      </c>
      <c r="CP115" s="63">
        <f>IF(ลับ!CP$3=0,0,IF(เวลาเรียน!CX12="ล",ลับ!CP$3,0))</f>
        <v>0</v>
      </c>
      <c r="CQ115" s="63">
        <f>IF(ลับ!CQ$3=0,0,IF(เวลาเรียน!CY12="ล",ลับ!CQ$3,0))</f>
        <v>0</v>
      </c>
      <c r="CR115" s="63">
        <f>IF(ลับ!CR$3=0,0,IF(เวลาเรียน!CZ12="ล",ลับ!CR$3,0))</f>
        <v>0</v>
      </c>
      <c r="CS115" s="63">
        <f>IF(ลับ!CS$3=0,0,IF(เวลาเรียน!DA12="ล",ลับ!CS$3,0))</f>
        <v>0</v>
      </c>
      <c r="CT115" s="63">
        <f>IF(ลับ!CT$3=0,0,IF(เวลาเรียน!DB12="ล",ลับ!CT$3,0))</f>
        <v>0</v>
      </c>
      <c r="CU115" s="63">
        <f>IF(ลับ!CU$3=0,0,IF(เวลาเรียน!DC12="ล",ลับ!CU$3,0))</f>
        <v>0</v>
      </c>
      <c r="CV115" s="63">
        <f>IF(ลับ!CV$3=0,0,IF(เวลาเรียน!DD12="ล",ลับ!CV$3,0))</f>
        <v>0</v>
      </c>
      <c r="CW115" s="63">
        <f>IF(ลับ!CW$3=0,0,IF(เวลาเรียน!DE12="ล",ลับ!CW$3,0))</f>
        <v>0</v>
      </c>
      <c r="CX115" s="84">
        <f t="shared" si="24"/>
        <v>0</v>
      </c>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row>
    <row r="116" spans="1:214" ht="21">
      <c r="A116" s="28">
        <v>8</v>
      </c>
      <c r="B116" s="63">
        <f>IF(ลับ!B$3=0,0,IF(เวลาเรียน!G13="ล",ลับ!B$3,0))</f>
        <v>0</v>
      </c>
      <c r="C116" s="63">
        <f>IF(ลับ!C$3=0,0,IF(เวลาเรียน!H13="ล",ลับ!C$3,0))</f>
        <v>0</v>
      </c>
      <c r="D116" s="63">
        <f>IF(ลับ!D$3=0,0,IF(เวลาเรียน!I13="ล",ลับ!D$3,0))</f>
        <v>0</v>
      </c>
      <c r="E116" s="63">
        <f>IF(ลับ!E$3=0,0,IF(เวลาเรียน!J13="ล",ลับ!E$3,0))</f>
        <v>0</v>
      </c>
      <c r="F116" s="63">
        <f>IF(ลับ!F$3=0,0,IF(เวลาเรียน!K13="ล",ลับ!F$3,0))</f>
        <v>0</v>
      </c>
      <c r="G116" s="63">
        <f>IF(ลับ!G$3=0,0,IF(เวลาเรียน!L13="ล",ลับ!G$3,0))</f>
        <v>0</v>
      </c>
      <c r="H116" s="63">
        <f>IF(ลับ!H$3=0,0,IF(เวลาเรียน!M13="ล",ลับ!H$3,0))</f>
        <v>0</v>
      </c>
      <c r="I116" s="63">
        <f>IF(ลับ!I$3=0,0,IF(เวลาเรียน!N13="ล",ลับ!I$3,0))</f>
        <v>0</v>
      </c>
      <c r="J116" s="63">
        <f>IF(ลับ!J$3=0,0,IF(เวลาเรียน!O13="ล",ลับ!J$3,0))</f>
        <v>0</v>
      </c>
      <c r="K116" s="63">
        <f>IF(ลับ!K$3=0,0,IF(เวลาเรียน!P13="ล",ลับ!K$3,0))</f>
        <v>0</v>
      </c>
      <c r="L116" s="63">
        <f>IF(ลับ!L$3=0,0,IF(เวลาเรียน!Q13="ล",ลับ!L$3,0))</f>
        <v>0</v>
      </c>
      <c r="M116" s="63">
        <f>IF(ลับ!M$3=0,0,IF(เวลาเรียน!R13="ล",ลับ!M$3,0))</f>
        <v>0</v>
      </c>
      <c r="N116" s="63">
        <f>IF(ลับ!N$3=0,0,IF(เวลาเรียน!S13="ล",ลับ!N$3,0))</f>
        <v>0</v>
      </c>
      <c r="O116" s="63">
        <f>IF(ลับ!O$3=0,0,IF(เวลาเรียน!T13="ล",ลับ!O$3,0))</f>
        <v>0</v>
      </c>
      <c r="P116" s="63">
        <f>IF(ลับ!P$3=0,0,IF(เวลาเรียน!U13="ล",ลับ!P$3,0))</f>
        <v>0</v>
      </c>
      <c r="Q116" s="63">
        <f>IF(ลับ!Q$3=0,0,IF(เวลาเรียน!V13="ล",ลับ!Q$3,0))</f>
        <v>0</v>
      </c>
      <c r="R116" s="63">
        <f>IF(ลับ!R$3=0,0,IF(เวลาเรียน!W13="ล",ลับ!R$3,0))</f>
        <v>0</v>
      </c>
      <c r="S116" s="63">
        <f>IF(ลับ!S$3=0,0,IF(เวลาเรียน!X13="ล",ลับ!S$3,0))</f>
        <v>0</v>
      </c>
      <c r="T116" s="63">
        <f>IF(ลับ!T$3=0,0,IF(เวลาเรียน!Y13="ล",ลับ!T$3,0))</f>
        <v>0</v>
      </c>
      <c r="U116" s="63">
        <f>IF(ลับ!U$3=0,0,IF(เวลาเรียน!Z13="ล",ลับ!U$3,0))</f>
        <v>0</v>
      </c>
      <c r="V116" s="63">
        <f>IF(ลับ!V$3=0,0,IF(เวลาเรียน!AA13="ล",ลับ!V$3,0))</f>
        <v>0</v>
      </c>
      <c r="W116" s="63">
        <f>IF(ลับ!W$3=0,0,IF(เวลาเรียน!AB13="ล",ลับ!W$3,0))</f>
        <v>0</v>
      </c>
      <c r="X116" s="63">
        <f>IF(ลับ!X$3=0,0,IF(เวลาเรียน!AC13="ล",ลับ!X$3,0))</f>
        <v>0</v>
      </c>
      <c r="Y116" s="63">
        <f>IF(ลับ!Y$3=0,0,IF(เวลาเรียน!AD13="ล",ลับ!Y$3,0))</f>
        <v>0</v>
      </c>
      <c r="Z116" s="724">
        <f>IF(ลับ!Z$3=0,0,IF(เวลาเรียน!AE13="ล",ลับ!Z$3,0))</f>
        <v>0</v>
      </c>
      <c r="AA116" s="63">
        <f>IF(ลับ!B$3=0,0,IF(เวลาเรียน!AH13="ล",ลับ!B$3,0))</f>
        <v>0</v>
      </c>
      <c r="AB116" s="63">
        <f>IF(ลับ!C$3=0,0,IF(เวลาเรียน!AI13="ล",ลับ!C$3,0))</f>
        <v>0</v>
      </c>
      <c r="AC116" s="63">
        <f>IF(ลับ!D$3=0,0,IF(เวลาเรียน!AJ13="ล",ลับ!D$3,0))</f>
        <v>0</v>
      </c>
      <c r="AD116" s="63">
        <f>IF(ลับ!E$3=0,0,IF(เวลาเรียน!AK13="ล",ลับ!E$3,0))</f>
        <v>0</v>
      </c>
      <c r="AE116" s="63">
        <f>IF(ลับ!F$3=0,0,IF(เวลาเรียน!AL13="ล",ลับ!F$3,0))</f>
        <v>0</v>
      </c>
      <c r="AF116" s="63">
        <f>IF(ลับ!G$3=0,0,IF(เวลาเรียน!AM13="ล",ลับ!G$3,0))</f>
        <v>0</v>
      </c>
      <c r="AG116" s="63">
        <f>IF(ลับ!H$3=0,0,IF(เวลาเรียน!AN13="ล",ลับ!H$3,0))</f>
        <v>0</v>
      </c>
      <c r="AH116" s="63">
        <f>IF(ลับ!I$3=0,0,IF(เวลาเรียน!AO13="ล",ลับ!I$3,0))</f>
        <v>0</v>
      </c>
      <c r="AI116" s="63">
        <f>IF(ลับ!J$3=0,0,IF(เวลาเรียน!AP13="ล",ลับ!J$3,0))</f>
        <v>0</v>
      </c>
      <c r="AJ116" s="63">
        <f>IF(ลับ!K$3=0,0,IF(เวลาเรียน!AQ13="ล",ลับ!K$3,0))</f>
        <v>0</v>
      </c>
      <c r="AK116" s="63">
        <f>IF(ลับ!L$3=0,0,IF(เวลาเรียน!AR13="ล",ลับ!L$3,0))</f>
        <v>0</v>
      </c>
      <c r="AL116" s="63">
        <f>IF(ลับ!M$3=0,0,IF(เวลาเรียน!AS13="ล",ลับ!M$3,0))</f>
        <v>0</v>
      </c>
      <c r="AM116" s="63">
        <f>IF(ลับ!N$3=0,0,IF(เวลาเรียน!AT13="ล",ลับ!N$3,0))</f>
        <v>0</v>
      </c>
      <c r="AN116" s="63">
        <f>IF(ลับ!O$3=0,0,IF(เวลาเรียน!AU13="ล",ลับ!O$3,0))</f>
        <v>0</v>
      </c>
      <c r="AO116" s="63">
        <f>IF(ลับ!P$3=0,0,IF(เวลาเรียน!AV13="ล",ลับ!P$3,0))</f>
        <v>0</v>
      </c>
      <c r="AP116" s="63">
        <f>IF(ลับ!Q$3=0,0,IF(เวลาเรียน!AW13="ล",ลับ!Q$3,0))</f>
        <v>0</v>
      </c>
      <c r="AQ116" s="63">
        <f>IF(ลับ!R$3=0,0,IF(เวลาเรียน!AX13="ล",ลับ!R$3,0))</f>
        <v>0</v>
      </c>
      <c r="AR116" s="63">
        <f>IF(ลับ!S$3=0,0,IF(เวลาเรียน!AY13="ล",ลับ!S$3,0))</f>
        <v>0</v>
      </c>
      <c r="AS116" s="63">
        <f>IF(ลับ!T$3=0,0,IF(เวลาเรียน!AZ13="ล",ลับ!T$3,0))</f>
        <v>0</v>
      </c>
      <c r="AT116" s="63">
        <f>IF(ลับ!U$3=0,0,IF(เวลาเรียน!BA13="ล",ลับ!U$3,0))</f>
        <v>0</v>
      </c>
      <c r="AU116" s="63">
        <f>IF(ลับ!V$3=0,0,IF(เวลาเรียน!BB13="ล",ลับ!V$3,0))</f>
        <v>0</v>
      </c>
      <c r="AV116" s="63">
        <f>IF(ลับ!W$3=0,0,IF(เวลาเรียน!BC13="ล",ลับ!W$3,0))</f>
        <v>0</v>
      </c>
      <c r="AW116" s="63">
        <f>IF(ลับ!X$3=0,0,IF(เวลาเรียน!BD13="ล",ลับ!X$3,0))</f>
        <v>0</v>
      </c>
      <c r="AX116" s="63">
        <f>IF(ลับ!Y$3=0,0,IF(เวลาเรียน!BE13="ล",ลับ!Y$3,0))</f>
        <v>0</v>
      </c>
      <c r="AY116" s="63">
        <f>IF(ลับ!Z$3=0,0,IF(เวลาเรียน!BF13="ล",ลับ!Z$3,0))</f>
        <v>0</v>
      </c>
      <c r="AZ116" s="63">
        <f>IF(ลับ!AA$3=0,0,IF(เวลาเรียน!BG13="ล",ลับ!AA$3,0))</f>
        <v>0</v>
      </c>
      <c r="BA116" s="63">
        <f>IF(ลับ!AB$3=0,0,IF(เวลาเรียน!BH13="ล",ลับ!AB$3,0))</f>
        <v>0</v>
      </c>
      <c r="BB116" s="63">
        <f>IF(ลับ!AC$3=0,0,IF(เวลาเรียน!BI13="ล",ลับ!AC$3,0))</f>
        <v>0</v>
      </c>
      <c r="BC116" s="63">
        <f>IF(ลับ!AD$3=0,0,IF(เวลาเรียน!BJ13="ล",ลับ!AD$3,0))</f>
        <v>0</v>
      </c>
      <c r="BD116" s="63">
        <f>IF(ลับ!AE$3=0,0,IF(เวลาเรียน!BK13="ล",ลับ!AE$3,0))</f>
        <v>0</v>
      </c>
      <c r="BE116" s="63">
        <f>IF(ลับ!AF$3=0,0,IF(เวลาเรียน!BL13="ล",ลับ!AF$3,0))</f>
        <v>0</v>
      </c>
      <c r="BF116" s="63">
        <f>IF(ลับ!AG$3=0,0,IF(เวลาเรียน!BM13="ล",ลับ!AG$3,0))</f>
        <v>0</v>
      </c>
      <c r="BG116" s="63">
        <f>IF(ลับ!AH$3=0,0,IF(เวลาเรียน!BN13="ล",ลับ!AH$3,0))</f>
        <v>0</v>
      </c>
      <c r="BH116" s="63">
        <f>IF(ลับ!AI$3=0,0,IF(เวลาเรียน!BO13="ล",ลับ!AI$3,0))</f>
        <v>0</v>
      </c>
      <c r="BI116" s="63">
        <f>IF(ลับ!AJ$3=0,0,IF(เวลาเรียน!BP13="ล",ลับ!AJ$3,0))</f>
        <v>0</v>
      </c>
      <c r="BJ116" s="63">
        <f>IF(ลับ!AK$3=0,0,IF(เวลาเรียน!BQ13="ล",ลับ!AK$3,0))</f>
        <v>0</v>
      </c>
      <c r="BK116" s="63">
        <f>IF(ลับ!AL$3=0,0,IF(เวลาเรียน!BR13="ล",ลับ!AL$3,0))</f>
        <v>0</v>
      </c>
      <c r="BL116" s="63">
        <f>IF(ลับ!AM$3=0,0,IF(เวลาเรียน!BS13="ล",ลับ!AM$3,0))</f>
        <v>0</v>
      </c>
      <c r="BM116" s="63">
        <f>IF(ลับ!AN$3=0,0,IF(เวลาเรียน!BT13="ล",ลับ!AN$3,0))</f>
        <v>0</v>
      </c>
      <c r="BN116" s="63">
        <f>IF(ลับ!AO$3=0,0,IF(เวลาเรียน!BU13="ล",ลับ!AO$3,0))</f>
        <v>0</v>
      </c>
      <c r="BO116" s="63">
        <f>IF(ลับ!AP$3=0,0,IF(เวลาเรียน!BV13="ล",ลับ!AP$3,0))</f>
        <v>0</v>
      </c>
      <c r="BP116" s="63">
        <f>IF(ลับ!AQ$3=0,0,IF(เวลาเรียน!BW13="ล",ลับ!AQ$3,0))</f>
        <v>0</v>
      </c>
      <c r="BQ116" s="63">
        <f>IF(ลับ!AR$3=0,0,IF(เวลาเรียน!BX13="ล",ลับ!AR$3,0))</f>
        <v>0</v>
      </c>
      <c r="BR116" s="63">
        <f>IF(ลับ!AS$3=0,0,IF(เวลาเรียน!BY13="ล",ลับ!AS$3,0))</f>
        <v>0</v>
      </c>
      <c r="BS116" s="724">
        <f>IF(ลับ!AT$3=0,0,IF(เวลาเรียน!BZ13="ล",ลับ!AT$3,0))</f>
        <v>0</v>
      </c>
      <c r="BT116" s="63">
        <f>IF(ลับ!BT$3=0,0,IF(เวลาเรียน!CB13="ล",ลับ!BT$3,0))</f>
        <v>0</v>
      </c>
      <c r="BU116" s="63">
        <f>IF(ลับ!BU$3=0,0,IF(เวลาเรียน!CC13="ล",ลับ!BU$3,0))</f>
        <v>0</v>
      </c>
      <c r="BV116" s="63">
        <f>IF(ลับ!BV$3=0,0,IF(เวลาเรียน!CD13="ล",ลับ!BV$3,0))</f>
        <v>0</v>
      </c>
      <c r="BW116" s="63">
        <f>IF(ลับ!BW$3=0,0,IF(เวลาเรียน!CE13="ล",ลับ!BW$3,0))</f>
        <v>0</v>
      </c>
      <c r="BX116" s="63">
        <f>IF(ลับ!BX$3=0,0,IF(เวลาเรียน!CF13="ล",ลับ!BX$3,0))</f>
        <v>0</v>
      </c>
      <c r="BY116" s="63">
        <f>IF(ลับ!BY$3=0,0,IF(เวลาเรียน!CG13="ล",ลับ!BY$3,0))</f>
        <v>0</v>
      </c>
      <c r="BZ116" s="63">
        <f>IF(ลับ!BZ$3=0,0,IF(เวลาเรียน!CH13="ล",ลับ!BZ$3,0))</f>
        <v>0</v>
      </c>
      <c r="CA116" s="63">
        <f>IF(ลับ!CA$3=0,0,IF(เวลาเรียน!CI13="ล",ลับ!CA$3,0))</f>
        <v>0</v>
      </c>
      <c r="CB116" s="63">
        <f>IF(ลับ!CB$3=0,0,IF(เวลาเรียน!CJ13="ล",ลับ!CB$3,0))</f>
        <v>0</v>
      </c>
      <c r="CC116" s="63">
        <f>IF(ลับ!CC$3=0,0,IF(เวลาเรียน!CK13="ล",ลับ!CC$3,0))</f>
        <v>0</v>
      </c>
      <c r="CD116" s="63">
        <f>IF(ลับ!CD$3=0,0,IF(เวลาเรียน!CL13="ล",ลับ!CD$3,0))</f>
        <v>0</v>
      </c>
      <c r="CE116" s="63">
        <f>IF(ลับ!CE$3=0,0,IF(เวลาเรียน!CM13="ล",ลับ!CE$3,0))</f>
        <v>0</v>
      </c>
      <c r="CF116" s="63">
        <f>IF(ลับ!CF$3=0,0,IF(เวลาเรียน!CN13="ล",ลับ!CF$3,0))</f>
        <v>0</v>
      </c>
      <c r="CG116" s="63">
        <f>IF(ลับ!CG$3=0,0,IF(เวลาเรียน!CO13="ล",ลับ!CG$3,0))</f>
        <v>0</v>
      </c>
      <c r="CH116" s="63">
        <f>IF(ลับ!CH$3=0,0,IF(เวลาเรียน!CP13="ล",ลับ!CH$3,0))</f>
        <v>0</v>
      </c>
      <c r="CI116" s="63">
        <f>IF(ลับ!CI$3=0,0,IF(เวลาเรียน!CQ13="ล",ลับ!CI$3,0))</f>
        <v>0</v>
      </c>
      <c r="CJ116" s="63">
        <f>IF(ลับ!CJ$3=0,0,IF(เวลาเรียน!CR13="ล",ลับ!CJ$3,0))</f>
        <v>0</v>
      </c>
      <c r="CK116" s="63">
        <f>IF(ลับ!CK$3=0,0,IF(เวลาเรียน!CS13="ล",ลับ!CK$3,0))</f>
        <v>0</v>
      </c>
      <c r="CL116" s="63">
        <f>IF(ลับ!CL$3=0,0,IF(เวลาเรียน!CT13="ล",ลับ!CL$3,0))</f>
        <v>0</v>
      </c>
      <c r="CM116" s="63">
        <f>IF(ลับ!CM$3=0,0,IF(เวลาเรียน!CU13="ล",ลับ!CM$3,0))</f>
        <v>0</v>
      </c>
      <c r="CN116" s="63">
        <f>IF(ลับ!CN$3=0,0,IF(เวลาเรียน!CV13="ล",ลับ!CN$3,0))</f>
        <v>0</v>
      </c>
      <c r="CO116" s="63">
        <f>IF(ลับ!CO$3=0,0,IF(เวลาเรียน!CW13="ล",ลับ!CO$3,0))</f>
        <v>0</v>
      </c>
      <c r="CP116" s="63">
        <f>IF(ลับ!CP$3=0,0,IF(เวลาเรียน!CX13="ล",ลับ!CP$3,0))</f>
        <v>0</v>
      </c>
      <c r="CQ116" s="63">
        <f>IF(ลับ!CQ$3=0,0,IF(เวลาเรียน!CY13="ล",ลับ!CQ$3,0))</f>
        <v>0</v>
      </c>
      <c r="CR116" s="63">
        <f>IF(ลับ!CR$3=0,0,IF(เวลาเรียน!CZ13="ล",ลับ!CR$3,0))</f>
        <v>0</v>
      </c>
      <c r="CS116" s="63">
        <f>IF(ลับ!CS$3=0,0,IF(เวลาเรียน!DA13="ล",ลับ!CS$3,0))</f>
        <v>0</v>
      </c>
      <c r="CT116" s="63">
        <f>IF(ลับ!CT$3=0,0,IF(เวลาเรียน!DB13="ล",ลับ!CT$3,0))</f>
        <v>0</v>
      </c>
      <c r="CU116" s="63">
        <f>IF(ลับ!CU$3=0,0,IF(เวลาเรียน!DC13="ล",ลับ!CU$3,0))</f>
        <v>0</v>
      </c>
      <c r="CV116" s="63">
        <f>IF(ลับ!CV$3=0,0,IF(เวลาเรียน!DD13="ล",ลับ!CV$3,0))</f>
        <v>0</v>
      </c>
      <c r="CW116" s="63">
        <f>IF(ลับ!CW$3=0,0,IF(เวลาเรียน!DE13="ล",ลับ!CW$3,0))</f>
        <v>0</v>
      </c>
      <c r="CX116" s="84">
        <f t="shared" si="24"/>
        <v>0</v>
      </c>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row>
    <row r="117" spans="1:214" ht="21">
      <c r="A117" s="28">
        <v>9</v>
      </c>
      <c r="B117" s="63">
        <f>IF(ลับ!B$3=0,0,IF(เวลาเรียน!G14="ล",ลับ!B$3,0))</f>
        <v>0</v>
      </c>
      <c r="C117" s="63">
        <f>IF(ลับ!C$3=0,0,IF(เวลาเรียน!H14="ล",ลับ!C$3,0))</f>
        <v>0</v>
      </c>
      <c r="D117" s="63">
        <f>IF(ลับ!D$3=0,0,IF(เวลาเรียน!I14="ล",ลับ!D$3,0))</f>
        <v>0</v>
      </c>
      <c r="E117" s="63">
        <f>IF(ลับ!E$3=0,0,IF(เวลาเรียน!J14="ล",ลับ!E$3,0))</f>
        <v>0</v>
      </c>
      <c r="F117" s="63">
        <f>IF(ลับ!F$3=0,0,IF(เวลาเรียน!K14="ล",ลับ!F$3,0))</f>
        <v>0</v>
      </c>
      <c r="G117" s="63">
        <f>IF(ลับ!G$3=0,0,IF(เวลาเรียน!L14="ล",ลับ!G$3,0))</f>
        <v>0</v>
      </c>
      <c r="H117" s="63">
        <f>IF(ลับ!H$3=0,0,IF(เวลาเรียน!M14="ล",ลับ!H$3,0))</f>
        <v>0</v>
      </c>
      <c r="I117" s="63">
        <f>IF(ลับ!I$3=0,0,IF(เวลาเรียน!N14="ล",ลับ!I$3,0))</f>
        <v>0</v>
      </c>
      <c r="J117" s="63">
        <f>IF(ลับ!J$3=0,0,IF(เวลาเรียน!O14="ล",ลับ!J$3,0))</f>
        <v>0</v>
      </c>
      <c r="K117" s="63">
        <f>IF(ลับ!K$3=0,0,IF(เวลาเรียน!P14="ล",ลับ!K$3,0))</f>
        <v>0</v>
      </c>
      <c r="L117" s="63">
        <f>IF(ลับ!L$3=0,0,IF(เวลาเรียน!Q14="ล",ลับ!L$3,0))</f>
        <v>0</v>
      </c>
      <c r="M117" s="63">
        <f>IF(ลับ!M$3=0,0,IF(เวลาเรียน!R14="ล",ลับ!M$3,0))</f>
        <v>0</v>
      </c>
      <c r="N117" s="63">
        <f>IF(ลับ!N$3=0,0,IF(เวลาเรียน!S14="ล",ลับ!N$3,0))</f>
        <v>0</v>
      </c>
      <c r="O117" s="63">
        <f>IF(ลับ!O$3=0,0,IF(เวลาเรียน!T14="ล",ลับ!O$3,0))</f>
        <v>0</v>
      </c>
      <c r="P117" s="63">
        <f>IF(ลับ!P$3=0,0,IF(เวลาเรียน!U14="ล",ลับ!P$3,0))</f>
        <v>0</v>
      </c>
      <c r="Q117" s="63">
        <f>IF(ลับ!Q$3=0,0,IF(เวลาเรียน!V14="ล",ลับ!Q$3,0))</f>
        <v>0</v>
      </c>
      <c r="R117" s="63">
        <f>IF(ลับ!R$3=0,0,IF(เวลาเรียน!W14="ล",ลับ!R$3,0))</f>
        <v>0</v>
      </c>
      <c r="S117" s="63">
        <f>IF(ลับ!S$3=0,0,IF(เวลาเรียน!X14="ล",ลับ!S$3,0))</f>
        <v>0</v>
      </c>
      <c r="T117" s="63">
        <f>IF(ลับ!T$3=0,0,IF(เวลาเรียน!Y14="ล",ลับ!T$3,0))</f>
        <v>0</v>
      </c>
      <c r="U117" s="63">
        <f>IF(ลับ!U$3=0,0,IF(เวลาเรียน!Z14="ล",ลับ!U$3,0))</f>
        <v>0</v>
      </c>
      <c r="V117" s="63">
        <f>IF(ลับ!V$3=0,0,IF(เวลาเรียน!AA14="ล",ลับ!V$3,0))</f>
        <v>0</v>
      </c>
      <c r="W117" s="63">
        <f>IF(ลับ!W$3=0,0,IF(เวลาเรียน!AB14="ล",ลับ!W$3,0))</f>
        <v>0</v>
      </c>
      <c r="X117" s="63">
        <f>IF(ลับ!X$3=0,0,IF(เวลาเรียน!AC14="ล",ลับ!X$3,0))</f>
        <v>0</v>
      </c>
      <c r="Y117" s="63">
        <f>IF(ลับ!Y$3=0,0,IF(เวลาเรียน!AD14="ล",ลับ!Y$3,0))</f>
        <v>0</v>
      </c>
      <c r="Z117" s="724">
        <f>IF(ลับ!Z$3=0,0,IF(เวลาเรียน!AE14="ล",ลับ!Z$3,0))</f>
        <v>0</v>
      </c>
      <c r="AA117" s="63">
        <f>IF(ลับ!B$3=0,0,IF(เวลาเรียน!AH14="ล",ลับ!B$3,0))</f>
        <v>0</v>
      </c>
      <c r="AB117" s="63">
        <f>IF(ลับ!C$3=0,0,IF(เวลาเรียน!AI14="ล",ลับ!C$3,0))</f>
        <v>0</v>
      </c>
      <c r="AC117" s="63">
        <f>IF(ลับ!D$3=0,0,IF(เวลาเรียน!AJ14="ล",ลับ!D$3,0))</f>
        <v>0</v>
      </c>
      <c r="AD117" s="63">
        <f>IF(ลับ!E$3=0,0,IF(เวลาเรียน!AK14="ล",ลับ!E$3,0))</f>
        <v>0</v>
      </c>
      <c r="AE117" s="63">
        <f>IF(ลับ!F$3=0,0,IF(เวลาเรียน!AL14="ล",ลับ!F$3,0))</f>
        <v>0</v>
      </c>
      <c r="AF117" s="63">
        <f>IF(ลับ!G$3=0,0,IF(เวลาเรียน!AM14="ล",ลับ!G$3,0))</f>
        <v>0</v>
      </c>
      <c r="AG117" s="63">
        <f>IF(ลับ!H$3=0,0,IF(เวลาเรียน!AN14="ล",ลับ!H$3,0))</f>
        <v>0</v>
      </c>
      <c r="AH117" s="63">
        <f>IF(ลับ!I$3=0,0,IF(เวลาเรียน!AO14="ล",ลับ!I$3,0))</f>
        <v>0</v>
      </c>
      <c r="AI117" s="63">
        <f>IF(ลับ!J$3=0,0,IF(เวลาเรียน!AP14="ล",ลับ!J$3,0))</f>
        <v>0</v>
      </c>
      <c r="AJ117" s="63">
        <f>IF(ลับ!K$3=0,0,IF(เวลาเรียน!AQ14="ล",ลับ!K$3,0))</f>
        <v>0</v>
      </c>
      <c r="AK117" s="63">
        <f>IF(ลับ!L$3=0,0,IF(เวลาเรียน!AR14="ล",ลับ!L$3,0))</f>
        <v>0</v>
      </c>
      <c r="AL117" s="63">
        <f>IF(ลับ!M$3=0,0,IF(เวลาเรียน!AS14="ล",ลับ!M$3,0))</f>
        <v>0</v>
      </c>
      <c r="AM117" s="63">
        <f>IF(ลับ!N$3=0,0,IF(เวลาเรียน!AT14="ล",ลับ!N$3,0))</f>
        <v>0</v>
      </c>
      <c r="AN117" s="63">
        <f>IF(ลับ!O$3=0,0,IF(เวลาเรียน!AU14="ล",ลับ!O$3,0))</f>
        <v>0</v>
      </c>
      <c r="AO117" s="63">
        <f>IF(ลับ!P$3=0,0,IF(เวลาเรียน!AV14="ล",ลับ!P$3,0))</f>
        <v>0</v>
      </c>
      <c r="AP117" s="63">
        <f>IF(ลับ!Q$3=0,0,IF(เวลาเรียน!AW14="ล",ลับ!Q$3,0))</f>
        <v>0</v>
      </c>
      <c r="AQ117" s="63">
        <f>IF(ลับ!R$3=0,0,IF(เวลาเรียน!AX14="ล",ลับ!R$3,0))</f>
        <v>0</v>
      </c>
      <c r="AR117" s="63">
        <f>IF(ลับ!S$3=0,0,IF(เวลาเรียน!AY14="ล",ลับ!S$3,0))</f>
        <v>0</v>
      </c>
      <c r="AS117" s="63">
        <f>IF(ลับ!T$3=0,0,IF(เวลาเรียน!AZ14="ล",ลับ!T$3,0))</f>
        <v>0</v>
      </c>
      <c r="AT117" s="63">
        <f>IF(ลับ!U$3=0,0,IF(เวลาเรียน!BA14="ล",ลับ!U$3,0))</f>
        <v>0</v>
      </c>
      <c r="AU117" s="63">
        <f>IF(ลับ!V$3=0,0,IF(เวลาเรียน!BB14="ล",ลับ!V$3,0))</f>
        <v>0</v>
      </c>
      <c r="AV117" s="63">
        <f>IF(ลับ!W$3=0,0,IF(เวลาเรียน!BC14="ล",ลับ!W$3,0))</f>
        <v>0</v>
      </c>
      <c r="AW117" s="63">
        <f>IF(ลับ!X$3=0,0,IF(เวลาเรียน!BD14="ล",ลับ!X$3,0))</f>
        <v>0</v>
      </c>
      <c r="AX117" s="63">
        <f>IF(ลับ!Y$3=0,0,IF(เวลาเรียน!BE14="ล",ลับ!Y$3,0))</f>
        <v>0</v>
      </c>
      <c r="AY117" s="63">
        <f>IF(ลับ!Z$3=0,0,IF(เวลาเรียน!BF14="ล",ลับ!Z$3,0))</f>
        <v>0</v>
      </c>
      <c r="AZ117" s="63">
        <f>IF(ลับ!AA$3=0,0,IF(เวลาเรียน!BG14="ล",ลับ!AA$3,0))</f>
        <v>0</v>
      </c>
      <c r="BA117" s="63">
        <f>IF(ลับ!AB$3=0,0,IF(เวลาเรียน!BH14="ล",ลับ!AB$3,0))</f>
        <v>0</v>
      </c>
      <c r="BB117" s="63">
        <f>IF(ลับ!AC$3=0,0,IF(เวลาเรียน!BI14="ล",ลับ!AC$3,0))</f>
        <v>0</v>
      </c>
      <c r="BC117" s="63">
        <f>IF(ลับ!AD$3=0,0,IF(เวลาเรียน!BJ14="ล",ลับ!AD$3,0))</f>
        <v>0</v>
      </c>
      <c r="BD117" s="63">
        <f>IF(ลับ!AE$3=0,0,IF(เวลาเรียน!BK14="ล",ลับ!AE$3,0))</f>
        <v>0</v>
      </c>
      <c r="BE117" s="63">
        <f>IF(ลับ!AF$3=0,0,IF(เวลาเรียน!BL14="ล",ลับ!AF$3,0))</f>
        <v>0</v>
      </c>
      <c r="BF117" s="63">
        <f>IF(ลับ!AG$3=0,0,IF(เวลาเรียน!BM14="ล",ลับ!AG$3,0))</f>
        <v>0</v>
      </c>
      <c r="BG117" s="63">
        <f>IF(ลับ!AH$3=0,0,IF(เวลาเรียน!BN14="ล",ลับ!AH$3,0))</f>
        <v>0</v>
      </c>
      <c r="BH117" s="63">
        <f>IF(ลับ!AI$3=0,0,IF(เวลาเรียน!BO14="ล",ลับ!AI$3,0))</f>
        <v>0</v>
      </c>
      <c r="BI117" s="63">
        <f>IF(ลับ!AJ$3=0,0,IF(เวลาเรียน!BP14="ล",ลับ!AJ$3,0))</f>
        <v>0</v>
      </c>
      <c r="BJ117" s="63">
        <f>IF(ลับ!AK$3=0,0,IF(เวลาเรียน!BQ14="ล",ลับ!AK$3,0))</f>
        <v>0</v>
      </c>
      <c r="BK117" s="63">
        <f>IF(ลับ!AL$3=0,0,IF(เวลาเรียน!BR14="ล",ลับ!AL$3,0))</f>
        <v>0</v>
      </c>
      <c r="BL117" s="63">
        <f>IF(ลับ!AM$3=0,0,IF(เวลาเรียน!BS14="ล",ลับ!AM$3,0))</f>
        <v>0</v>
      </c>
      <c r="BM117" s="63">
        <f>IF(ลับ!AN$3=0,0,IF(เวลาเรียน!BT14="ล",ลับ!AN$3,0))</f>
        <v>0</v>
      </c>
      <c r="BN117" s="63">
        <f>IF(ลับ!AO$3=0,0,IF(เวลาเรียน!BU14="ล",ลับ!AO$3,0))</f>
        <v>0</v>
      </c>
      <c r="BO117" s="63">
        <f>IF(ลับ!AP$3=0,0,IF(เวลาเรียน!BV14="ล",ลับ!AP$3,0))</f>
        <v>0</v>
      </c>
      <c r="BP117" s="63">
        <f>IF(ลับ!AQ$3=0,0,IF(เวลาเรียน!BW14="ล",ลับ!AQ$3,0))</f>
        <v>0</v>
      </c>
      <c r="BQ117" s="63">
        <f>IF(ลับ!AR$3=0,0,IF(เวลาเรียน!BX14="ล",ลับ!AR$3,0))</f>
        <v>0</v>
      </c>
      <c r="BR117" s="63">
        <f>IF(ลับ!AS$3=0,0,IF(เวลาเรียน!BY14="ล",ลับ!AS$3,0))</f>
        <v>0</v>
      </c>
      <c r="BS117" s="724">
        <f>IF(ลับ!AT$3=0,0,IF(เวลาเรียน!BZ14="ล",ลับ!AT$3,0))</f>
        <v>0</v>
      </c>
      <c r="BT117" s="63">
        <f>IF(ลับ!BT$3=0,0,IF(เวลาเรียน!CB14="ล",ลับ!BT$3,0))</f>
        <v>0</v>
      </c>
      <c r="BU117" s="63">
        <f>IF(ลับ!BU$3=0,0,IF(เวลาเรียน!CC14="ล",ลับ!BU$3,0))</f>
        <v>0</v>
      </c>
      <c r="BV117" s="63">
        <f>IF(ลับ!BV$3=0,0,IF(เวลาเรียน!CD14="ล",ลับ!BV$3,0))</f>
        <v>0</v>
      </c>
      <c r="BW117" s="63">
        <f>IF(ลับ!BW$3=0,0,IF(เวลาเรียน!CE14="ล",ลับ!BW$3,0))</f>
        <v>0</v>
      </c>
      <c r="BX117" s="63">
        <f>IF(ลับ!BX$3=0,0,IF(เวลาเรียน!CF14="ล",ลับ!BX$3,0))</f>
        <v>0</v>
      </c>
      <c r="BY117" s="63">
        <f>IF(ลับ!BY$3=0,0,IF(เวลาเรียน!CG14="ล",ลับ!BY$3,0))</f>
        <v>0</v>
      </c>
      <c r="BZ117" s="63">
        <f>IF(ลับ!BZ$3=0,0,IF(เวลาเรียน!CH14="ล",ลับ!BZ$3,0))</f>
        <v>0</v>
      </c>
      <c r="CA117" s="63">
        <f>IF(ลับ!CA$3=0,0,IF(เวลาเรียน!CI14="ล",ลับ!CA$3,0))</f>
        <v>0</v>
      </c>
      <c r="CB117" s="63">
        <f>IF(ลับ!CB$3=0,0,IF(เวลาเรียน!CJ14="ล",ลับ!CB$3,0))</f>
        <v>0</v>
      </c>
      <c r="CC117" s="63">
        <f>IF(ลับ!CC$3=0,0,IF(เวลาเรียน!CK14="ล",ลับ!CC$3,0))</f>
        <v>0</v>
      </c>
      <c r="CD117" s="63">
        <f>IF(ลับ!CD$3=0,0,IF(เวลาเรียน!CL14="ล",ลับ!CD$3,0))</f>
        <v>0</v>
      </c>
      <c r="CE117" s="63">
        <f>IF(ลับ!CE$3=0,0,IF(เวลาเรียน!CM14="ล",ลับ!CE$3,0))</f>
        <v>0</v>
      </c>
      <c r="CF117" s="63">
        <f>IF(ลับ!CF$3=0,0,IF(เวลาเรียน!CN14="ล",ลับ!CF$3,0))</f>
        <v>0</v>
      </c>
      <c r="CG117" s="63">
        <f>IF(ลับ!CG$3=0,0,IF(เวลาเรียน!CO14="ล",ลับ!CG$3,0))</f>
        <v>0</v>
      </c>
      <c r="CH117" s="63">
        <f>IF(ลับ!CH$3=0,0,IF(เวลาเรียน!CP14="ล",ลับ!CH$3,0))</f>
        <v>0</v>
      </c>
      <c r="CI117" s="63">
        <f>IF(ลับ!CI$3=0,0,IF(เวลาเรียน!CQ14="ล",ลับ!CI$3,0))</f>
        <v>0</v>
      </c>
      <c r="CJ117" s="63">
        <f>IF(ลับ!CJ$3=0,0,IF(เวลาเรียน!CR14="ล",ลับ!CJ$3,0))</f>
        <v>0</v>
      </c>
      <c r="CK117" s="63">
        <f>IF(ลับ!CK$3=0,0,IF(เวลาเรียน!CS14="ล",ลับ!CK$3,0))</f>
        <v>0</v>
      </c>
      <c r="CL117" s="63">
        <f>IF(ลับ!CL$3=0,0,IF(เวลาเรียน!CT14="ล",ลับ!CL$3,0))</f>
        <v>0</v>
      </c>
      <c r="CM117" s="63">
        <f>IF(ลับ!CM$3=0,0,IF(เวลาเรียน!CU14="ล",ลับ!CM$3,0))</f>
        <v>0</v>
      </c>
      <c r="CN117" s="63">
        <f>IF(ลับ!CN$3=0,0,IF(เวลาเรียน!CV14="ล",ลับ!CN$3,0))</f>
        <v>0</v>
      </c>
      <c r="CO117" s="63">
        <f>IF(ลับ!CO$3=0,0,IF(เวลาเรียน!CW14="ล",ลับ!CO$3,0))</f>
        <v>0</v>
      </c>
      <c r="CP117" s="63">
        <f>IF(ลับ!CP$3=0,0,IF(เวลาเรียน!CX14="ล",ลับ!CP$3,0))</f>
        <v>0</v>
      </c>
      <c r="CQ117" s="63">
        <f>IF(ลับ!CQ$3=0,0,IF(เวลาเรียน!CY14="ล",ลับ!CQ$3,0))</f>
        <v>0</v>
      </c>
      <c r="CR117" s="63">
        <f>IF(ลับ!CR$3=0,0,IF(เวลาเรียน!CZ14="ล",ลับ!CR$3,0))</f>
        <v>0</v>
      </c>
      <c r="CS117" s="63">
        <f>IF(ลับ!CS$3=0,0,IF(เวลาเรียน!DA14="ล",ลับ!CS$3,0))</f>
        <v>0</v>
      </c>
      <c r="CT117" s="63">
        <f>IF(ลับ!CT$3=0,0,IF(เวลาเรียน!DB14="ล",ลับ!CT$3,0))</f>
        <v>0</v>
      </c>
      <c r="CU117" s="63">
        <f>IF(ลับ!CU$3=0,0,IF(เวลาเรียน!DC14="ล",ลับ!CU$3,0))</f>
        <v>0</v>
      </c>
      <c r="CV117" s="63">
        <f>IF(ลับ!CV$3=0,0,IF(เวลาเรียน!DD14="ล",ลับ!CV$3,0))</f>
        <v>0</v>
      </c>
      <c r="CW117" s="63">
        <f>IF(ลับ!CW$3=0,0,IF(เวลาเรียน!DE14="ล",ลับ!CW$3,0))</f>
        <v>0</v>
      </c>
      <c r="CX117" s="84">
        <f t="shared" si="24"/>
        <v>0</v>
      </c>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row>
    <row r="118" spans="1:214" ht="21">
      <c r="A118" s="28">
        <v>10</v>
      </c>
      <c r="B118" s="63">
        <f>IF(ลับ!B$3=0,0,IF(เวลาเรียน!G15="ล",ลับ!B$3,0))</f>
        <v>0</v>
      </c>
      <c r="C118" s="63">
        <f>IF(ลับ!C$3=0,0,IF(เวลาเรียน!H15="ล",ลับ!C$3,0))</f>
        <v>0</v>
      </c>
      <c r="D118" s="63">
        <f>IF(ลับ!D$3=0,0,IF(เวลาเรียน!I15="ล",ลับ!D$3,0))</f>
        <v>0</v>
      </c>
      <c r="E118" s="63">
        <f>IF(ลับ!E$3=0,0,IF(เวลาเรียน!J15="ล",ลับ!E$3,0))</f>
        <v>0</v>
      </c>
      <c r="F118" s="63">
        <f>IF(ลับ!F$3=0,0,IF(เวลาเรียน!K15="ล",ลับ!F$3,0))</f>
        <v>0</v>
      </c>
      <c r="G118" s="63">
        <f>IF(ลับ!G$3=0,0,IF(เวลาเรียน!L15="ล",ลับ!G$3,0))</f>
        <v>0</v>
      </c>
      <c r="H118" s="63">
        <f>IF(ลับ!H$3=0,0,IF(เวลาเรียน!M15="ล",ลับ!H$3,0))</f>
        <v>0</v>
      </c>
      <c r="I118" s="63">
        <f>IF(ลับ!I$3=0,0,IF(เวลาเรียน!N15="ล",ลับ!I$3,0))</f>
        <v>0</v>
      </c>
      <c r="J118" s="63">
        <f>IF(ลับ!J$3=0,0,IF(เวลาเรียน!O15="ล",ลับ!J$3,0))</f>
        <v>0</v>
      </c>
      <c r="K118" s="63">
        <f>IF(ลับ!K$3=0,0,IF(เวลาเรียน!P15="ล",ลับ!K$3,0))</f>
        <v>0</v>
      </c>
      <c r="L118" s="63">
        <f>IF(ลับ!L$3=0,0,IF(เวลาเรียน!Q15="ล",ลับ!L$3,0))</f>
        <v>0</v>
      </c>
      <c r="M118" s="63">
        <f>IF(ลับ!M$3=0,0,IF(เวลาเรียน!R15="ล",ลับ!M$3,0))</f>
        <v>0</v>
      </c>
      <c r="N118" s="63">
        <f>IF(ลับ!N$3=0,0,IF(เวลาเรียน!S15="ล",ลับ!N$3,0))</f>
        <v>0</v>
      </c>
      <c r="O118" s="63">
        <f>IF(ลับ!O$3=0,0,IF(เวลาเรียน!T15="ล",ลับ!O$3,0))</f>
        <v>0</v>
      </c>
      <c r="P118" s="63">
        <f>IF(ลับ!P$3=0,0,IF(เวลาเรียน!U15="ล",ลับ!P$3,0))</f>
        <v>0</v>
      </c>
      <c r="Q118" s="63">
        <f>IF(ลับ!Q$3=0,0,IF(เวลาเรียน!V15="ล",ลับ!Q$3,0))</f>
        <v>0</v>
      </c>
      <c r="R118" s="63">
        <f>IF(ลับ!R$3=0,0,IF(เวลาเรียน!W15="ล",ลับ!R$3,0))</f>
        <v>0</v>
      </c>
      <c r="S118" s="63">
        <f>IF(ลับ!S$3=0,0,IF(เวลาเรียน!X15="ล",ลับ!S$3,0))</f>
        <v>0</v>
      </c>
      <c r="T118" s="63">
        <f>IF(ลับ!T$3=0,0,IF(เวลาเรียน!Y15="ล",ลับ!T$3,0))</f>
        <v>0</v>
      </c>
      <c r="U118" s="63">
        <f>IF(ลับ!U$3=0,0,IF(เวลาเรียน!Z15="ล",ลับ!U$3,0))</f>
        <v>0</v>
      </c>
      <c r="V118" s="63">
        <f>IF(ลับ!V$3=0,0,IF(เวลาเรียน!AA15="ล",ลับ!V$3,0))</f>
        <v>0</v>
      </c>
      <c r="W118" s="63">
        <f>IF(ลับ!W$3=0,0,IF(เวลาเรียน!AB15="ล",ลับ!W$3,0))</f>
        <v>0</v>
      </c>
      <c r="X118" s="63">
        <f>IF(ลับ!X$3=0,0,IF(เวลาเรียน!AC15="ล",ลับ!X$3,0))</f>
        <v>0</v>
      </c>
      <c r="Y118" s="63">
        <f>IF(ลับ!Y$3=0,0,IF(เวลาเรียน!AD15="ล",ลับ!Y$3,0))</f>
        <v>0</v>
      </c>
      <c r="Z118" s="724">
        <f>IF(ลับ!Z$3=0,0,IF(เวลาเรียน!AE15="ล",ลับ!Z$3,0))</f>
        <v>0</v>
      </c>
      <c r="AA118" s="63">
        <f>IF(ลับ!B$3=0,0,IF(เวลาเรียน!AH15="ล",ลับ!B$3,0))</f>
        <v>0</v>
      </c>
      <c r="AB118" s="63">
        <f>IF(ลับ!C$3=0,0,IF(เวลาเรียน!AI15="ล",ลับ!C$3,0))</f>
        <v>0</v>
      </c>
      <c r="AC118" s="63">
        <f>IF(ลับ!D$3=0,0,IF(เวลาเรียน!AJ15="ล",ลับ!D$3,0))</f>
        <v>0</v>
      </c>
      <c r="AD118" s="63">
        <f>IF(ลับ!E$3=0,0,IF(เวลาเรียน!AK15="ล",ลับ!E$3,0))</f>
        <v>0</v>
      </c>
      <c r="AE118" s="63">
        <f>IF(ลับ!F$3=0,0,IF(เวลาเรียน!AL15="ล",ลับ!F$3,0))</f>
        <v>0</v>
      </c>
      <c r="AF118" s="63">
        <f>IF(ลับ!G$3=0,0,IF(เวลาเรียน!AM15="ล",ลับ!G$3,0))</f>
        <v>0</v>
      </c>
      <c r="AG118" s="63">
        <f>IF(ลับ!H$3=0,0,IF(เวลาเรียน!AN15="ล",ลับ!H$3,0))</f>
        <v>0</v>
      </c>
      <c r="AH118" s="63">
        <f>IF(ลับ!I$3=0,0,IF(เวลาเรียน!AO15="ล",ลับ!I$3,0))</f>
        <v>0</v>
      </c>
      <c r="AI118" s="63">
        <f>IF(ลับ!J$3=0,0,IF(เวลาเรียน!AP15="ล",ลับ!J$3,0))</f>
        <v>0</v>
      </c>
      <c r="AJ118" s="63">
        <f>IF(ลับ!K$3=0,0,IF(เวลาเรียน!AQ15="ล",ลับ!K$3,0))</f>
        <v>0</v>
      </c>
      <c r="AK118" s="63">
        <f>IF(ลับ!L$3=0,0,IF(เวลาเรียน!AR15="ล",ลับ!L$3,0))</f>
        <v>0</v>
      </c>
      <c r="AL118" s="63">
        <f>IF(ลับ!M$3=0,0,IF(เวลาเรียน!AS15="ล",ลับ!M$3,0))</f>
        <v>0</v>
      </c>
      <c r="AM118" s="63">
        <f>IF(ลับ!N$3=0,0,IF(เวลาเรียน!AT15="ล",ลับ!N$3,0))</f>
        <v>0</v>
      </c>
      <c r="AN118" s="63">
        <f>IF(ลับ!O$3=0,0,IF(เวลาเรียน!AU15="ล",ลับ!O$3,0))</f>
        <v>0</v>
      </c>
      <c r="AO118" s="63">
        <f>IF(ลับ!P$3=0,0,IF(เวลาเรียน!AV15="ล",ลับ!P$3,0))</f>
        <v>0</v>
      </c>
      <c r="AP118" s="63">
        <f>IF(ลับ!Q$3=0,0,IF(เวลาเรียน!AW15="ล",ลับ!Q$3,0))</f>
        <v>0</v>
      </c>
      <c r="AQ118" s="63">
        <f>IF(ลับ!R$3=0,0,IF(เวลาเรียน!AX15="ล",ลับ!R$3,0))</f>
        <v>0</v>
      </c>
      <c r="AR118" s="63">
        <f>IF(ลับ!S$3=0,0,IF(เวลาเรียน!AY15="ล",ลับ!S$3,0))</f>
        <v>0</v>
      </c>
      <c r="AS118" s="63">
        <f>IF(ลับ!T$3=0,0,IF(เวลาเรียน!AZ15="ล",ลับ!T$3,0))</f>
        <v>0</v>
      </c>
      <c r="AT118" s="63">
        <f>IF(ลับ!U$3=0,0,IF(เวลาเรียน!BA15="ล",ลับ!U$3,0))</f>
        <v>0</v>
      </c>
      <c r="AU118" s="63">
        <f>IF(ลับ!V$3=0,0,IF(เวลาเรียน!BB15="ล",ลับ!V$3,0))</f>
        <v>0</v>
      </c>
      <c r="AV118" s="63">
        <f>IF(ลับ!W$3=0,0,IF(เวลาเรียน!BC15="ล",ลับ!W$3,0))</f>
        <v>0</v>
      </c>
      <c r="AW118" s="63">
        <f>IF(ลับ!X$3=0,0,IF(เวลาเรียน!BD15="ล",ลับ!X$3,0))</f>
        <v>0</v>
      </c>
      <c r="AX118" s="63">
        <f>IF(ลับ!Y$3=0,0,IF(เวลาเรียน!BE15="ล",ลับ!Y$3,0))</f>
        <v>0</v>
      </c>
      <c r="AY118" s="63">
        <f>IF(ลับ!Z$3=0,0,IF(เวลาเรียน!BF15="ล",ลับ!Z$3,0))</f>
        <v>0</v>
      </c>
      <c r="AZ118" s="63">
        <f>IF(ลับ!AA$3=0,0,IF(เวลาเรียน!BG15="ล",ลับ!AA$3,0))</f>
        <v>0</v>
      </c>
      <c r="BA118" s="63">
        <f>IF(ลับ!AB$3=0,0,IF(เวลาเรียน!BH15="ล",ลับ!AB$3,0))</f>
        <v>0</v>
      </c>
      <c r="BB118" s="63">
        <f>IF(ลับ!AC$3=0,0,IF(เวลาเรียน!BI15="ล",ลับ!AC$3,0))</f>
        <v>0</v>
      </c>
      <c r="BC118" s="63">
        <f>IF(ลับ!AD$3=0,0,IF(เวลาเรียน!BJ15="ล",ลับ!AD$3,0))</f>
        <v>0</v>
      </c>
      <c r="BD118" s="63">
        <f>IF(ลับ!AE$3=0,0,IF(เวลาเรียน!BK15="ล",ลับ!AE$3,0))</f>
        <v>0</v>
      </c>
      <c r="BE118" s="63">
        <f>IF(ลับ!AF$3=0,0,IF(เวลาเรียน!BL15="ล",ลับ!AF$3,0))</f>
        <v>0</v>
      </c>
      <c r="BF118" s="63">
        <f>IF(ลับ!AG$3=0,0,IF(เวลาเรียน!BM15="ล",ลับ!AG$3,0))</f>
        <v>0</v>
      </c>
      <c r="BG118" s="63">
        <f>IF(ลับ!AH$3=0,0,IF(เวลาเรียน!BN15="ล",ลับ!AH$3,0))</f>
        <v>0</v>
      </c>
      <c r="BH118" s="63">
        <f>IF(ลับ!AI$3=0,0,IF(เวลาเรียน!BO15="ล",ลับ!AI$3,0))</f>
        <v>0</v>
      </c>
      <c r="BI118" s="63">
        <f>IF(ลับ!AJ$3=0,0,IF(เวลาเรียน!BP15="ล",ลับ!AJ$3,0))</f>
        <v>0</v>
      </c>
      <c r="BJ118" s="63">
        <f>IF(ลับ!AK$3=0,0,IF(เวลาเรียน!BQ15="ล",ลับ!AK$3,0))</f>
        <v>0</v>
      </c>
      <c r="BK118" s="63">
        <f>IF(ลับ!AL$3=0,0,IF(เวลาเรียน!BR15="ล",ลับ!AL$3,0))</f>
        <v>0</v>
      </c>
      <c r="BL118" s="63">
        <f>IF(ลับ!AM$3=0,0,IF(เวลาเรียน!BS15="ล",ลับ!AM$3,0))</f>
        <v>0</v>
      </c>
      <c r="BM118" s="63">
        <f>IF(ลับ!AN$3=0,0,IF(เวลาเรียน!BT15="ล",ลับ!AN$3,0))</f>
        <v>0</v>
      </c>
      <c r="BN118" s="63">
        <f>IF(ลับ!AO$3=0,0,IF(เวลาเรียน!BU15="ล",ลับ!AO$3,0))</f>
        <v>0</v>
      </c>
      <c r="BO118" s="63">
        <f>IF(ลับ!AP$3=0,0,IF(เวลาเรียน!BV15="ล",ลับ!AP$3,0))</f>
        <v>0</v>
      </c>
      <c r="BP118" s="63">
        <f>IF(ลับ!AQ$3=0,0,IF(เวลาเรียน!BW15="ล",ลับ!AQ$3,0))</f>
        <v>0</v>
      </c>
      <c r="BQ118" s="63">
        <f>IF(ลับ!AR$3=0,0,IF(เวลาเรียน!BX15="ล",ลับ!AR$3,0))</f>
        <v>0</v>
      </c>
      <c r="BR118" s="63">
        <f>IF(ลับ!AS$3=0,0,IF(เวลาเรียน!BY15="ล",ลับ!AS$3,0))</f>
        <v>0</v>
      </c>
      <c r="BS118" s="724">
        <f>IF(ลับ!AT$3=0,0,IF(เวลาเรียน!BZ15="ล",ลับ!AT$3,0))</f>
        <v>0</v>
      </c>
      <c r="BT118" s="63">
        <f>IF(ลับ!BT$3=0,0,IF(เวลาเรียน!CB15="ล",ลับ!BT$3,0))</f>
        <v>0</v>
      </c>
      <c r="BU118" s="63">
        <f>IF(ลับ!BU$3=0,0,IF(เวลาเรียน!CC15="ล",ลับ!BU$3,0))</f>
        <v>0</v>
      </c>
      <c r="BV118" s="63">
        <f>IF(ลับ!BV$3=0,0,IF(เวลาเรียน!CD15="ล",ลับ!BV$3,0))</f>
        <v>0</v>
      </c>
      <c r="BW118" s="63">
        <f>IF(ลับ!BW$3=0,0,IF(เวลาเรียน!CE15="ล",ลับ!BW$3,0))</f>
        <v>0</v>
      </c>
      <c r="BX118" s="63">
        <f>IF(ลับ!BX$3=0,0,IF(เวลาเรียน!CF15="ล",ลับ!BX$3,0))</f>
        <v>0</v>
      </c>
      <c r="BY118" s="63">
        <f>IF(ลับ!BY$3=0,0,IF(เวลาเรียน!CG15="ล",ลับ!BY$3,0))</f>
        <v>0</v>
      </c>
      <c r="BZ118" s="63">
        <f>IF(ลับ!BZ$3=0,0,IF(เวลาเรียน!CH15="ล",ลับ!BZ$3,0))</f>
        <v>0</v>
      </c>
      <c r="CA118" s="63">
        <f>IF(ลับ!CA$3=0,0,IF(เวลาเรียน!CI15="ล",ลับ!CA$3,0))</f>
        <v>0</v>
      </c>
      <c r="CB118" s="63">
        <f>IF(ลับ!CB$3=0,0,IF(เวลาเรียน!CJ15="ล",ลับ!CB$3,0))</f>
        <v>0</v>
      </c>
      <c r="CC118" s="63">
        <f>IF(ลับ!CC$3=0,0,IF(เวลาเรียน!CK15="ล",ลับ!CC$3,0))</f>
        <v>0</v>
      </c>
      <c r="CD118" s="63">
        <f>IF(ลับ!CD$3=0,0,IF(เวลาเรียน!CL15="ล",ลับ!CD$3,0))</f>
        <v>0</v>
      </c>
      <c r="CE118" s="63">
        <f>IF(ลับ!CE$3=0,0,IF(เวลาเรียน!CM15="ล",ลับ!CE$3,0))</f>
        <v>0</v>
      </c>
      <c r="CF118" s="63">
        <f>IF(ลับ!CF$3=0,0,IF(เวลาเรียน!CN15="ล",ลับ!CF$3,0))</f>
        <v>0</v>
      </c>
      <c r="CG118" s="63">
        <f>IF(ลับ!CG$3=0,0,IF(เวลาเรียน!CO15="ล",ลับ!CG$3,0))</f>
        <v>0</v>
      </c>
      <c r="CH118" s="63">
        <f>IF(ลับ!CH$3=0,0,IF(เวลาเรียน!CP15="ล",ลับ!CH$3,0))</f>
        <v>0</v>
      </c>
      <c r="CI118" s="63">
        <f>IF(ลับ!CI$3=0,0,IF(เวลาเรียน!CQ15="ล",ลับ!CI$3,0))</f>
        <v>0</v>
      </c>
      <c r="CJ118" s="63">
        <f>IF(ลับ!CJ$3=0,0,IF(เวลาเรียน!CR15="ล",ลับ!CJ$3,0))</f>
        <v>0</v>
      </c>
      <c r="CK118" s="63">
        <f>IF(ลับ!CK$3=0,0,IF(เวลาเรียน!CS15="ล",ลับ!CK$3,0))</f>
        <v>0</v>
      </c>
      <c r="CL118" s="63">
        <f>IF(ลับ!CL$3=0,0,IF(เวลาเรียน!CT15="ล",ลับ!CL$3,0))</f>
        <v>0</v>
      </c>
      <c r="CM118" s="63">
        <f>IF(ลับ!CM$3=0,0,IF(เวลาเรียน!CU15="ล",ลับ!CM$3,0))</f>
        <v>0</v>
      </c>
      <c r="CN118" s="63">
        <f>IF(ลับ!CN$3=0,0,IF(เวลาเรียน!CV15="ล",ลับ!CN$3,0))</f>
        <v>0</v>
      </c>
      <c r="CO118" s="63">
        <f>IF(ลับ!CO$3=0,0,IF(เวลาเรียน!CW15="ล",ลับ!CO$3,0))</f>
        <v>0</v>
      </c>
      <c r="CP118" s="63">
        <f>IF(ลับ!CP$3=0,0,IF(เวลาเรียน!CX15="ล",ลับ!CP$3,0))</f>
        <v>0</v>
      </c>
      <c r="CQ118" s="63">
        <f>IF(ลับ!CQ$3=0,0,IF(เวลาเรียน!CY15="ล",ลับ!CQ$3,0))</f>
        <v>0</v>
      </c>
      <c r="CR118" s="63">
        <f>IF(ลับ!CR$3=0,0,IF(เวลาเรียน!CZ15="ล",ลับ!CR$3,0))</f>
        <v>0</v>
      </c>
      <c r="CS118" s="63">
        <f>IF(ลับ!CS$3=0,0,IF(เวลาเรียน!DA15="ล",ลับ!CS$3,0))</f>
        <v>0</v>
      </c>
      <c r="CT118" s="63">
        <f>IF(ลับ!CT$3=0,0,IF(เวลาเรียน!DB15="ล",ลับ!CT$3,0))</f>
        <v>0</v>
      </c>
      <c r="CU118" s="63">
        <f>IF(ลับ!CU$3=0,0,IF(เวลาเรียน!DC15="ล",ลับ!CU$3,0))</f>
        <v>0</v>
      </c>
      <c r="CV118" s="63">
        <f>IF(ลับ!CV$3=0,0,IF(เวลาเรียน!DD15="ล",ลับ!CV$3,0))</f>
        <v>0</v>
      </c>
      <c r="CW118" s="63">
        <f>IF(ลับ!CW$3=0,0,IF(เวลาเรียน!DE15="ล",ลับ!CW$3,0))</f>
        <v>0</v>
      </c>
      <c r="CX118" s="84">
        <f t="shared" si="24"/>
        <v>0</v>
      </c>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row>
    <row r="119" spans="1:214" ht="21">
      <c r="A119" s="28">
        <v>11</v>
      </c>
      <c r="B119" s="63">
        <f>IF(ลับ!B$3=0,0,IF(เวลาเรียน!G16="ล",ลับ!B$3,0))</f>
        <v>0</v>
      </c>
      <c r="C119" s="63">
        <f>IF(ลับ!C$3=0,0,IF(เวลาเรียน!H16="ล",ลับ!C$3,0))</f>
        <v>0</v>
      </c>
      <c r="D119" s="63">
        <f>IF(ลับ!D$3=0,0,IF(เวลาเรียน!I16="ล",ลับ!D$3,0))</f>
        <v>0</v>
      </c>
      <c r="E119" s="63">
        <f>IF(ลับ!E$3=0,0,IF(เวลาเรียน!J16="ล",ลับ!E$3,0))</f>
        <v>0</v>
      </c>
      <c r="F119" s="63">
        <f>IF(ลับ!F$3=0,0,IF(เวลาเรียน!K16="ล",ลับ!F$3,0))</f>
        <v>0</v>
      </c>
      <c r="G119" s="63">
        <f>IF(ลับ!G$3=0,0,IF(เวลาเรียน!L16="ล",ลับ!G$3,0))</f>
        <v>0</v>
      </c>
      <c r="H119" s="63">
        <f>IF(ลับ!H$3=0,0,IF(เวลาเรียน!M16="ล",ลับ!H$3,0))</f>
        <v>0</v>
      </c>
      <c r="I119" s="63">
        <f>IF(ลับ!I$3=0,0,IF(เวลาเรียน!N16="ล",ลับ!I$3,0))</f>
        <v>0</v>
      </c>
      <c r="J119" s="63">
        <f>IF(ลับ!J$3=0,0,IF(เวลาเรียน!O16="ล",ลับ!J$3,0))</f>
        <v>0</v>
      </c>
      <c r="K119" s="63">
        <f>IF(ลับ!K$3=0,0,IF(เวลาเรียน!P16="ล",ลับ!K$3,0))</f>
        <v>0</v>
      </c>
      <c r="L119" s="63">
        <f>IF(ลับ!L$3=0,0,IF(เวลาเรียน!Q16="ล",ลับ!L$3,0))</f>
        <v>0</v>
      </c>
      <c r="M119" s="63">
        <f>IF(ลับ!M$3=0,0,IF(เวลาเรียน!R16="ล",ลับ!M$3,0))</f>
        <v>0</v>
      </c>
      <c r="N119" s="63">
        <f>IF(ลับ!N$3=0,0,IF(เวลาเรียน!S16="ล",ลับ!N$3,0))</f>
        <v>0</v>
      </c>
      <c r="O119" s="63">
        <f>IF(ลับ!O$3=0,0,IF(เวลาเรียน!T16="ล",ลับ!O$3,0))</f>
        <v>0</v>
      </c>
      <c r="P119" s="63">
        <f>IF(ลับ!P$3=0,0,IF(เวลาเรียน!U16="ล",ลับ!P$3,0))</f>
        <v>0</v>
      </c>
      <c r="Q119" s="63">
        <f>IF(ลับ!Q$3=0,0,IF(เวลาเรียน!V16="ล",ลับ!Q$3,0))</f>
        <v>0</v>
      </c>
      <c r="R119" s="63">
        <f>IF(ลับ!R$3=0,0,IF(เวลาเรียน!W16="ล",ลับ!R$3,0))</f>
        <v>0</v>
      </c>
      <c r="S119" s="63">
        <f>IF(ลับ!S$3=0,0,IF(เวลาเรียน!X16="ล",ลับ!S$3,0))</f>
        <v>0</v>
      </c>
      <c r="T119" s="63">
        <f>IF(ลับ!T$3=0,0,IF(เวลาเรียน!Y16="ล",ลับ!T$3,0))</f>
        <v>0</v>
      </c>
      <c r="U119" s="63">
        <f>IF(ลับ!U$3=0,0,IF(เวลาเรียน!Z16="ล",ลับ!U$3,0))</f>
        <v>0</v>
      </c>
      <c r="V119" s="63">
        <f>IF(ลับ!V$3=0,0,IF(เวลาเรียน!AA16="ล",ลับ!V$3,0))</f>
        <v>0</v>
      </c>
      <c r="W119" s="63">
        <f>IF(ลับ!W$3=0,0,IF(เวลาเรียน!AB16="ล",ลับ!W$3,0))</f>
        <v>0</v>
      </c>
      <c r="X119" s="63">
        <f>IF(ลับ!X$3=0,0,IF(เวลาเรียน!AC16="ล",ลับ!X$3,0))</f>
        <v>0</v>
      </c>
      <c r="Y119" s="63">
        <f>IF(ลับ!Y$3=0,0,IF(เวลาเรียน!AD16="ล",ลับ!Y$3,0))</f>
        <v>0</v>
      </c>
      <c r="Z119" s="724">
        <f>IF(ลับ!Z$3=0,0,IF(เวลาเรียน!AE16="ล",ลับ!Z$3,0))</f>
        <v>0</v>
      </c>
      <c r="AA119" s="63">
        <f>IF(ลับ!B$3=0,0,IF(เวลาเรียน!AH16="ล",ลับ!B$3,0))</f>
        <v>0</v>
      </c>
      <c r="AB119" s="63">
        <f>IF(ลับ!C$3=0,0,IF(เวลาเรียน!AI16="ล",ลับ!C$3,0))</f>
        <v>0</v>
      </c>
      <c r="AC119" s="63">
        <f>IF(ลับ!D$3=0,0,IF(เวลาเรียน!AJ16="ล",ลับ!D$3,0))</f>
        <v>0</v>
      </c>
      <c r="AD119" s="63">
        <f>IF(ลับ!E$3=0,0,IF(เวลาเรียน!AK16="ล",ลับ!E$3,0))</f>
        <v>0</v>
      </c>
      <c r="AE119" s="63">
        <f>IF(ลับ!F$3=0,0,IF(เวลาเรียน!AL16="ล",ลับ!F$3,0))</f>
        <v>0</v>
      </c>
      <c r="AF119" s="63">
        <f>IF(ลับ!G$3=0,0,IF(เวลาเรียน!AM16="ล",ลับ!G$3,0))</f>
        <v>0</v>
      </c>
      <c r="AG119" s="63">
        <f>IF(ลับ!H$3=0,0,IF(เวลาเรียน!AN16="ล",ลับ!H$3,0))</f>
        <v>0</v>
      </c>
      <c r="AH119" s="63">
        <f>IF(ลับ!I$3=0,0,IF(เวลาเรียน!AO16="ล",ลับ!I$3,0))</f>
        <v>0</v>
      </c>
      <c r="AI119" s="63">
        <f>IF(ลับ!J$3=0,0,IF(เวลาเรียน!AP16="ล",ลับ!J$3,0))</f>
        <v>0</v>
      </c>
      <c r="AJ119" s="63">
        <f>IF(ลับ!K$3=0,0,IF(เวลาเรียน!AQ16="ล",ลับ!K$3,0))</f>
        <v>0</v>
      </c>
      <c r="AK119" s="63">
        <f>IF(ลับ!L$3=0,0,IF(เวลาเรียน!AR16="ล",ลับ!L$3,0))</f>
        <v>0</v>
      </c>
      <c r="AL119" s="63">
        <f>IF(ลับ!M$3=0,0,IF(เวลาเรียน!AS16="ล",ลับ!M$3,0))</f>
        <v>0</v>
      </c>
      <c r="AM119" s="63">
        <f>IF(ลับ!N$3=0,0,IF(เวลาเรียน!AT16="ล",ลับ!N$3,0))</f>
        <v>0</v>
      </c>
      <c r="AN119" s="63">
        <f>IF(ลับ!O$3=0,0,IF(เวลาเรียน!AU16="ล",ลับ!O$3,0))</f>
        <v>0</v>
      </c>
      <c r="AO119" s="63">
        <f>IF(ลับ!P$3=0,0,IF(เวลาเรียน!AV16="ล",ลับ!P$3,0))</f>
        <v>0</v>
      </c>
      <c r="AP119" s="63">
        <f>IF(ลับ!Q$3=0,0,IF(เวลาเรียน!AW16="ล",ลับ!Q$3,0))</f>
        <v>0</v>
      </c>
      <c r="AQ119" s="63">
        <f>IF(ลับ!R$3=0,0,IF(เวลาเรียน!AX16="ล",ลับ!R$3,0))</f>
        <v>0</v>
      </c>
      <c r="AR119" s="63">
        <f>IF(ลับ!S$3=0,0,IF(เวลาเรียน!AY16="ล",ลับ!S$3,0))</f>
        <v>0</v>
      </c>
      <c r="AS119" s="63">
        <f>IF(ลับ!T$3=0,0,IF(เวลาเรียน!AZ16="ล",ลับ!T$3,0))</f>
        <v>0</v>
      </c>
      <c r="AT119" s="63">
        <f>IF(ลับ!U$3=0,0,IF(เวลาเรียน!BA16="ล",ลับ!U$3,0))</f>
        <v>0</v>
      </c>
      <c r="AU119" s="63">
        <f>IF(ลับ!V$3=0,0,IF(เวลาเรียน!BB16="ล",ลับ!V$3,0))</f>
        <v>0</v>
      </c>
      <c r="AV119" s="63">
        <f>IF(ลับ!W$3=0,0,IF(เวลาเรียน!BC16="ล",ลับ!W$3,0))</f>
        <v>0</v>
      </c>
      <c r="AW119" s="63">
        <f>IF(ลับ!X$3=0,0,IF(เวลาเรียน!BD16="ล",ลับ!X$3,0))</f>
        <v>0</v>
      </c>
      <c r="AX119" s="63">
        <f>IF(ลับ!Y$3=0,0,IF(เวลาเรียน!BE16="ล",ลับ!Y$3,0))</f>
        <v>0</v>
      </c>
      <c r="AY119" s="63">
        <f>IF(ลับ!Z$3=0,0,IF(เวลาเรียน!BF16="ล",ลับ!Z$3,0))</f>
        <v>0</v>
      </c>
      <c r="AZ119" s="63">
        <f>IF(ลับ!AA$3=0,0,IF(เวลาเรียน!BG16="ล",ลับ!AA$3,0))</f>
        <v>0</v>
      </c>
      <c r="BA119" s="63">
        <f>IF(ลับ!AB$3=0,0,IF(เวลาเรียน!BH16="ล",ลับ!AB$3,0))</f>
        <v>0</v>
      </c>
      <c r="BB119" s="63">
        <f>IF(ลับ!AC$3=0,0,IF(เวลาเรียน!BI16="ล",ลับ!AC$3,0))</f>
        <v>0</v>
      </c>
      <c r="BC119" s="63">
        <f>IF(ลับ!AD$3=0,0,IF(เวลาเรียน!BJ16="ล",ลับ!AD$3,0))</f>
        <v>0</v>
      </c>
      <c r="BD119" s="63">
        <f>IF(ลับ!AE$3=0,0,IF(เวลาเรียน!BK16="ล",ลับ!AE$3,0))</f>
        <v>0</v>
      </c>
      <c r="BE119" s="63">
        <f>IF(ลับ!AF$3=0,0,IF(เวลาเรียน!BL16="ล",ลับ!AF$3,0))</f>
        <v>0</v>
      </c>
      <c r="BF119" s="63">
        <f>IF(ลับ!AG$3=0,0,IF(เวลาเรียน!BM16="ล",ลับ!AG$3,0))</f>
        <v>0</v>
      </c>
      <c r="BG119" s="63">
        <f>IF(ลับ!AH$3=0,0,IF(เวลาเรียน!BN16="ล",ลับ!AH$3,0))</f>
        <v>0</v>
      </c>
      <c r="BH119" s="63">
        <f>IF(ลับ!AI$3=0,0,IF(เวลาเรียน!BO16="ล",ลับ!AI$3,0))</f>
        <v>0</v>
      </c>
      <c r="BI119" s="63">
        <f>IF(ลับ!AJ$3=0,0,IF(เวลาเรียน!BP16="ล",ลับ!AJ$3,0))</f>
        <v>0</v>
      </c>
      <c r="BJ119" s="63">
        <f>IF(ลับ!AK$3=0,0,IF(เวลาเรียน!BQ16="ล",ลับ!AK$3,0))</f>
        <v>0</v>
      </c>
      <c r="BK119" s="63">
        <f>IF(ลับ!AL$3=0,0,IF(เวลาเรียน!BR16="ล",ลับ!AL$3,0))</f>
        <v>0</v>
      </c>
      <c r="BL119" s="63">
        <f>IF(ลับ!AM$3=0,0,IF(เวลาเรียน!BS16="ล",ลับ!AM$3,0))</f>
        <v>0</v>
      </c>
      <c r="BM119" s="63">
        <f>IF(ลับ!AN$3=0,0,IF(เวลาเรียน!BT16="ล",ลับ!AN$3,0))</f>
        <v>0</v>
      </c>
      <c r="BN119" s="63">
        <f>IF(ลับ!AO$3=0,0,IF(เวลาเรียน!BU16="ล",ลับ!AO$3,0))</f>
        <v>0</v>
      </c>
      <c r="BO119" s="63">
        <f>IF(ลับ!AP$3=0,0,IF(เวลาเรียน!BV16="ล",ลับ!AP$3,0))</f>
        <v>0</v>
      </c>
      <c r="BP119" s="63">
        <f>IF(ลับ!AQ$3=0,0,IF(เวลาเรียน!BW16="ล",ลับ!AQ$3,0))</f>
        <v>0</v>
      </c>
      <c r="BQ119" s="63">
        <f>IF(ลับ!AR$3=0,0,IF(เวลาเรียน!BX16="ล",ลับ!AR$3,0))</f>
        <v>0</v>
      </c>
      <c r="BR119" s="63">
        <f>IF(ลับ!AS$3=0,0,IF(เวลาเรียน!BY16="ล",ลับ!AS$3,0))</f>
        <v>0</v>
      </c>
      <c r="BS119" s="724">
        <f>IF(ลับ!AT$3=0,0,IF(เวลาเรียน!BZ16="ล",ลับ!AT$3,0))</f>
        <v>0</v>
      </c>
      <c r="BT119" s="63">
        <f>IF(ลับ!BT$3=0,0,IF(เวลาเรียน!CB16="ล",ลับ!BT$3,0))</f>
        <v>0</v>
      </c>
      <c r="BU119" s="63">
        <f>IF(ลับ!BU$3=0,0,IF(เวลาเรียน!CC16="ล",ลับ!BU$3,0))</f>
        <v>0</v>
      </c>
      <c r="BV119" s="63">
        <f>IF(ลับ!BV$3=0,0,IF(เวลาเรียน!CD16="ล",ลับ!BV$3,0))</f>
        <v>0</v>
      </c>
      <c r="BW119" s="63">
        <f>IF(ลับ!BW$3=0,0,IF(เวลาเรียน!CE16="ล",ลับ!BW$3,0))</f>
        <v>0</v>
      </c>
      <c r="BX119" s="63">
        <f>IF(ลับ!BX$3=0,0,IF(เวลาเรียน!CF16="ล",ลับ!BX$3,0))</f>
        <v>0</v>
      </c>
      <c r="BY119" s="63">
        <f>IF(ลับ!BY$3=0,0,IF(เวลาเรียน!CG16="ล",ลับ!BY$3,0))</f>
        <v>0</v>
      </c>
      <c r="BZ119" s="63">
        <f>IF(ลับ!BZ$3=0,0,IF(เวลาเรียน!CH16="ล",ลับ!BZ$3,0))</f>
        <v>0</v>
      </c>
      <c r="CA119" s="63">
        <f>IF(ลับ!CA$3=0,0,IF(เวลาเรียน!CI16="ล",ลับ!CA$3,0))</f>
        <v>0</v>
      </c>
      <c r="CB119" s="63">
        <f>IF(ลับ!CB$3=0,0,IF(เวลาเรียน!CJ16="ล",ลับ!CB$3,0))</f>
        <v>0</v>
      </c>
      <c r="CC119" s="63">
        <f>IF(ลับ!CC$3=0,0,IF(เวลาเรียน!CK16="ล",ลับ!CC$3,0))</f>
        <v>0</v>
      </c>
      <c r="CD119" s="63">
        <f>IF(ลับ!CD$3=0,0,IF(เวลาเรียน!CL16="ล",ลับ!CD$3,0))</f>
        <v>0</v>
      </c>
      <c r="CE119" s="63">
        <f>IF(ลับ!CE$3=0,0,IF(เวลาเรียน!CM16="ล",ลับ!CE$3,0))</f>
        <v>0</v>
      </c>
      <c r="CF119" s="63">
        <f>IF(ลับ!CF$3=0,0,IF(เวลาเรียน!CN16="ล",ลับ!CF$3,0))</f>
        <v>0</v>
      </c>
      <c r="CG119" s="63">
        <f>IF(ลับ!CG$3=0,0,IF(เวลาเรียน!CO16="ล",ลับ!CG$3,0))</f>
        <v>0</v>
      </c>
      <c r="CH119" s="63">
        <f>IF(ลับ!CH$3=0,0,IF(เวลาเรียน!CP16="ล",ลับ!CH$3,0))</f>
        <v>0</v>
      </c>
      <c r="CI119" s="63">
        <f>IF(ลับ!CI$3=0,0,IF(เวลาเรียน!CQ16="ล",ลับ!CI$3,0))</f>
        <v>0</v>
      </c>
      <c r="CJ119" s="63">
        <f>IF(ลับ!CJ$3=0,0,IF(เวลาเรียน!CR16="ล",ลับ!CJ$3,0))</f>
        <v>0</v>
      </c>
      <c r="CK119" s="63">
        <f>IF(ลับ!CK$3=0,0,IF(เวลาเรียน!CS16="ล",ลับ!CK$3,0))</f>
        <v>0</v>
      </c>
      <c r="CL119" s="63">
        <f>IF(ลับ!CL$3=0,0,IF(เวลาเรียน!CT16="ล",ลับ!CL$3,0))</f>
        <v>0</v>
      </c>
      <c r="CM119" s="63">
        <f>IF(ลับ!CM$3=0,0,IF(เวลาเรียน!CU16="ล",ลับ!CM$3,0))</f>
        <v>0</v>
      </c>
      <c r="CN119" s="63">
        <f>IF(ลับ!CN$3=0,0,IF(เวลาเรียน!CV16="ล",ลับ!CN$3,0))</f>
        <v>0</v>
      </c>
      <c r="CO119" s="63">
        <f>IF(ลับ!CO$3=0,0,IF(เวลาเรียน!CW16="ล",ลับ!CO$3,0))</f>
        <v>0</v>
      </c>
      <c r="CP119" s="63">
        <f>IF(ลับ!CP$3=0,0,IF(เวลาเรียน!CX16="ล",ลับ!CP$3,0))</f>
        <v>0</v>
      </c>
      <c r="CQ119" s="63">
        <f>IF(ลับ!CQ$3=0,0,IF(เวลาเรียน!CY16="ล",ลับ!CQ$3,0))</f>
        <v>0</v>
      </c>
      <c r="CR119" s="63">
        <f>IF(ลับ!CR$3=0,0,IF(เวลาเรียน!CZ16="ล",ลับ!CR$3,0))</f>
        <v>0</v>
      </c>
      <c r="CS119" s="63">
        <f>IF(ลับ!CS$3=0,0,IF(เวลาเรียน!DA16="ล",ลับ!CS$3,0))</f>
        <v>0</v>
      </c>
      <c r="CT119" s="63">
        <f>IF(ลับ!CT$3=0,0,IF(เวลาเรียน!DB16="ล",ลับ!CT$3,0))</f>
        <v>0</v>
      </c>
      <c r="CU119" s="63">
        <f>IF(ลับ!CU$3=0,0,IF(เวลาเรียน!DC16="ล",ลับ!CU$3,0))</f>
        <v>0</v>
      </c>
      <c r="CV119" s="63">
        <f>IF(ลับ!CV$3=0,0,IF(เวลาเรียน!DD16="ล",ลับ!CV$3,0))</f>
        <v>0</v>
      </c>
      <c r="CW119" s="63">
        <f>IF(ลับ!CW$3=0,0,IF(เวลาเรียน!DE16="ล",ลับ!CW$3,0))</f>
        <v>0</v>
      </c>
      <c r="CX119" s="84">
        <f t="shared" si="24"/>
        <v>0</v>
      </c>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row>
    <row r="120" spans="1:214" ht="21">
      <c r="A120" s="28">
        <v>12</v>
      </c>
      <c r="B120" s="63">
        <f>IF(ลับ!B$3=0,0,IF(เวลาเรียน!G17="ล",ลับ!B$3,0))</f>
        <v>0</v>
      </c>
      <c r="C120" s="63">
        <f>IF(ลับ!C$3=0,0,IF(เวลาเรียน!H17="ล",ลับ!C$3,0))</f>
        <v>0</v>
      </c>
      <c r="D120" s="63">
        <f>IF(ลับ!D$3=0,0,IF(เวลาเรียน!I17="ล",ลับ!D$3,0))</f>
        <v>0</v>
      </c>
      <c r="E120" s="63">
        <f>IF(ลับ!E$3=0,0,IF(เวลาเรียน!J17="ล",ลับ!E$3,0))</f>
        <v>0</v>
      </c>
      <c r="F120" s="63">
        <f>IF(ลับ!F$3=0,0,IF(เวลาเรียน!K17="ล",ลับ!F$3,0))</f>
        <v>0</v>
      </c>
      <c r="G120" s="63">
        <f>IF(ลับ!G$3=0,0,IF(เวลาเรียน!L17="ล",ลับ!G$3,0))</f>
        <v>0</v>
      </c>
      <c r="H120" s="63">
        <f>IF(ลับ!H$3=0,0,IF(เวลาเรียน!M17="ล",ลับ!H$3,0))</f>
        <v>0</v>
      </c>
      <c r="I120" s="63">
        <f>IF(ลับ!I$3=0,0,IF(เวลาเรียน!N17="ล",ลับ!I$3,0))</f>
        <v>0</v>
      </c>
      <c r="J120" s="63">
        <f>IF(ลับ!J$3=0,0,IF(เวลาเรียน!O17="ล",ลับ!J$3,0))</f>
        <v>0</v>
      </c>
      <c r="K120" s="63">
        <f>IF(ลับ!K$3=0,0,IF(เวลาเรียน!P17="ล",ลับ!K$3,0))</f>
        <v>0</v>
      </c>
      <c r="L120" s="63">
        <f>IF(ลับ!L$3=0,0,IF(เวลาเรียน!Q17="ล",ลับ!L$3,0))</f>
        <v>0</v>
      </c>
      <c r="M120" s="63">
        <f>IF(ลับ!M$3=0,0,IF(เวลาเรียน!R17="ล",ลับ!M$3,0))</f>
        <v>0</v>
      </c>
      <c r="N120" s="63">
        <f>IF(ลับ!N$3=0,0,IF(เวลาเรียน!S17="ล",ลับ!N$3,0))</f>
        <v>0</v>
      </c>
      <c r="O120" s="63">
        <f>IF(ลับ!O$3=0,0,IF(เวลาเรียน!T17="ล",ลับ!O$3,0))</f>
        <v>0</v>
      </c>
      <c r="P120" s="63">
        <f>IF(ลับ!P$3=0,0,IF(เวลาเรียน!U17="ล",ลับ!P$3,0))</f>
        <v>0</v>
      </c>
      <c r="Q120" s="63">
        <f>IF(ลับ!Q$3=0,0,IF(เวลาเรียน!V17="ล",ลับ!Q$3,0))</f>
        <v>0</v>
      </c>
      <c r="R120" s="63">
        <f>IF(ลับ!R$3=0,0,IF(เวลาเรียน!W17="ล",ลับ!R$3,0))</f>
        <v>0</v>
      </c>
      <c r="S120" s="63">
        <f>IF(ลับ!S$3=0,0,IF(เวลาเรียน!X17="ล",ลับ!S$3,0))</f>
        <v>0</v>
      </c>
      <c r="T120" s="63">
        <f>IF(ลับ!T$3=0,0,IF(เวลาเรียน!Y17="ล",ลับ!T$3,0))</f>
        <v>0</v>
      </c>
      <c r="U120" s="63">
        <f>IF(ลับ!U$3=0,0,IF(เวลาเรียน!Z17="ล",ลับ!U$3,0))</f>
        <v>0</v>
      </c>
      <c r="V120" s="63">
        <f>IF(ลับ!V$3=0,0,IF(เวลาเรียน!AA17="ล",ลับ!V$3,0))</f>
        <v>0</v>
      </c>
      <c r="W120" s="63">
        <f>IF(ลับ!W$3=0,0,IF(เวลาเรียน!AB17="ล",ลับ!W$3,0))</f>
        <v>0</v>
      </c>
      <c r="X120" s="63">
        <f>IF(ลับ!X$3=0,0,IF(เวลาเรียน!AC17="ล",ลับ!X$3,0))</f>
        <v>0</v>
      </c>
      <c r="Y120" s="63">
        <f>IF(ลับ!Y$3=0,0,IF(เวลาเรียน!AD17="ล",ลับ!Y$3,0))</f>
        <v>0</v>
      </c>
      <c r="Z120" s="724">
        <f>IF(ลับ!Z$3=0,0,IF(เวลาเรียน!AE17="ล",ลับ!Z$3,0))</f>
        <v>0</v>
      </c>
      <c r="AA120" s="63">
        <f>IF(ลับ!B$3=0,0,IF(เวลาเรียน!AH17="ล",ลับ!B$3,0))</f>
        <v>0</v>
      </c>
      <c r="AB120" s="63">
        <f>IF(ลับ!C$3=0,0,IF(เวลาเรียน!AI17="ล",ลับ!C$3,0))</f>
        <v>0</v>
      </c>
      <c r="AC120" s="63">
        <f>IF(ลับ!D$3=0,0,IF(เวลาเรียน!AJ17="ล",ลับ!D$3,0))</f>
        <v>0</v>
      </c>
      <c r="AD120" s="63">
        <f>IF(ลับ!E$3=0,0,IF(เวลาเรียน!AK17="ล",ลับ!E$3,0))</f>
        <v>0</v>
      </c>
      <c r="AE120" s="63">
        <f>IF(ลับ!F$3=0,0,IF(เวลาเรียน!AL17="ล",ลับ!F$3,0))</f>
        <v>0</v>
      </c>
      <c r="AF120" s="63">
        <f>IF(ลับ!G$3=0,0,IF(เวลาเรียน!AM17="ล",ลับ!G$3,0))</f>
        <v>0</v>
      </c>
      <c r="AG120" s="63">
        <f>IF(ลับ!H$3=0,0,IF(เวลาเรียน!AN17="ล",ลับ!H$3,0))</f>
        <v>0</v>
      </c>
      <c r="AH120" s="63">
        <f>IF(ลับ!I$3=0,0,IF(เวลาเรียน!AO17="ล",ลับ!I$3,0))</f>
        <v>0</v>
      </c>
      <c r="AI120" s="63">
        <f>IF(ลับ!J$3=0,0,IF(เวลาเรียน!AP17="ล",ลับ!J$3,0))</f>
        <v>0</v>
      </c>
      <c r="AJ120" s="63">
        <f>IF(ลับ!K$3=0,0,IF(เวลาเรียน!AQ17="ล",ลับ!K$3,0))</f>
        <v>0</v>
      </c>
      <c r="AK120" s="63">
        <f>IF(ลับ!L$3=0,0,IF(เวลาเรียน!AR17="ล",ลับ!L$3,0))</f>
        <v>0</v>
      </c>
      <c r="AL120" s="63">
        <f>IF(ลับ!M$3=0,0,IF(เวลาเรียน!AS17="ล",ลับ!M$3,0))</f>
        <v>0</v>
      </c>
      <c r="AM120" s="63">
        <f>IF(ลับ!N$3=0,0,IF(เวลาเรียน!AT17="ล",ลับ!N$3,0))</f>
        <v>0</v>
      </c>
      <c r="AN120" s="63">
        <f>IF(ลับ!O$3=0,0,IF(เวลาเรียน!AU17="ล",ลับ!O$3,0))</f>
        <v>0</v>
      </c>
      <c r="AO120" s="63">
        <f>IF(ลับ!P$3=0,0,IF(เวลาเรียน!AV17="ล",ลับ!P$3,0))</f>
        <v>0</v>
      </c>
      <c r="AP120" s="63">
        <f>IF(ลับ!Q$3=0,0,IF(เวลาเรียน!AW17="ล",ลับ!Q$3,0))</f>
        <v>0</v>
      </c>
      <c r="AQ120" s="63">
        <f>IF(ลับ!R$3=0,0,IF(เวลาเรียน!AX17="ล",ลับ!R$3,0))</f>
        <v>0</v>
      </c>
      <c r="AR120" s="63">
        <f>IF(ลับ!S$3=0,0,IF(เวลาเรียน!AY17="ล",ลับ!S$3,0))</f>
        <v>0</v>
      </c>
      <c r="AS120" s="63">
        <f>IF(ลับ!T$3=0,0,IF(เวลาเรียน!AZ17="ล",ลับ!T$3,0))</f>
        <v>0</v>
      </c>
      <c r="AT120" s="63">
        <f>IF(ลับ!U$3=0,0,IF(เวลาเรียน!BA17="ล",ลับ!U$3,0))</f>
        <v>0</v>
      </c>
      <c r="AU120" s="63">
        <f>IF(ลับ!V$3=0,0,IF(เวลาเรียน!BB17="ล",ลับ!V$3,0))</f>
        <v>0</v>
      </c>
      <c r="AV120" s="63">
        <f>IF(ลับ!W$3=0,0,IF(เวลาเรียน!BC17="ล",ลับ!W$3,0))</f>
        <v>0</v>
      </c>
      <c r="AW120" s="63">
        <f>IF(ลับ!X$3=0,0,IF(เวลาเรียน!BD17="ล",ลับ!X$3,0))</f>
        <v>0</v>
      </c>
      <c r="AX120" s="63">
        <f>IF(ลับ!Y$3=0,0,IF(เวลาเรียน!BE17="ล",ลับ!Y$3,0))</f>
        <v>0</v>
      </c>
      <c r="AY120" s="63">
        <f>IF(ลับ!Z$3=0,0,IF(เวลาเรียน!BF17="ล",ลับ!Z$3,0))</f>
        <v>0</v>
      </c>
      <c r="AZ120" s="63">
        <f>IF(ลับ!AA$3=0,0,IF(เวลาเรียน!BG17="ล",ลับ!AA$3,0))</f>
        <v>0</v>
      </c>
      <c r="BA120" s="63">
        <f>IF(ลับ!AB$3=0,0,IF(เวลาเรียน!BH17="ล",ลับ!AB$3,0))</f>
        <v>0</v>
      </c>
      <c r="BB120" s="63">
        <f>IF(ลับ!AC$3=0,0,IF(เวลาเรียน!BI17="ล",ลับ!AC$3,0))</f>
        <v>0</v>
      </c>
      <c r="BC120" s="63">
        <f>IF(ลับ!AD$3=0,0,IF(เวลาเรียน!BJ17="ล",ลับ!AD$3,0))</f>
        <v>0</v>
      </c>
      <c r="BD120" s="63">
        <f>IF(ลับ!AE$3=0,0,IF(เวลาเรียน!BK17="ล",ลับ!AE$3,0))</f>
        <v>0</v>
      </c>
      <c r="BE120" s="63">
        <f>IF(ลับ!AF$3=0,0,IF(เวลาเรียน!BL17="ล",ลับ!AF$3,0))</f>
        <v>0</v>
      </c>
      <c r="BF120" s="63">
        <f>IF(ลับ!AG$3=0,0,IF(เวลาเรียน!BM17="ล",ลับ!AG$3,0))</f>
        <v>0</v>
      </c>
      <c r="BG120" s="63">
        <f>IF(ลับ!AH$3=0,0,IF(เวลาเรียน!BN17="ล",ลับ!AH$3,0))</f>
        <v>0</v>
      </c>
      <c r="BH120" s="63">
        <f>IF(ลับ!AI$3=0,0,IF(เวลาเรียน!BO17="ล",ลับ!AI$3,0))</f>
        <v>0</v>
      </c>
      <c r="BI120" s="63">
        <f>IF(ลับ!AJ$3=0,0,IF(เวลาเรียน!BP17="ล",ลับ!AJ$3,0))</f>
        <v>0</v>
      </c>
      <c r="BJ120" s="63">
        <f>IF(ลับ!AK$3=0,0,IF(เวลาเรียน!BQ17="ล",ลับ!AK$3,0))</f>
        <v>0</v>
      </c>
      <c r="BK120" s="63">
        <f>IF(ลับ!AL$3=0,0,IF(เวลาเรียน!BR17="ล",ลับ!AL$3,0))</f>
        <v>0</v>
      </c>
      <c r="BL120" s="63">
        <f>IF(ลับ!AM$3=0,0,IF(เวลาเรียน!BS17="ล",ลับ!AM$3,0))</f>
        <v>0</v>
      </c>
      <c r="BM120" s="63">
        <f>IF(ลับ!AN$3=0,0,IF(เวลาเรียน!BT17="ล",ลับ!AN$3,0))</f>
        <v>0</v>
      </c>
      <c r="BN120" s="63">
        <f>IF(ลับ!AO$3=0,0,IF(เวลาเรียน!BU17="ล",ลับ!AO$3,0))</f>
        <v>0</v>
      </c>
      <c r="BO120" s="63">
        <f>IF(ลับ!AP$3=0,0,IF(เวลาเรียน!BV17="ล",ลับ!AP$3,0))</f>
        <v>0</v>
      </c>
      <c r="BP120" s="63">
        <f>IF(ลับ!AQ$3=0,0,IF(เวลาเรียน!BW17="ล",ลับ!AQ$3,0))</f>
        <v>0</v>
      </c>
      <c r="BQ120" s="63">
        <f>IF(ลับ!AR$3=0,0,IF(เวลาเรียน!BX17="ล",ลับ!AR$3,0))</f>
        <v>0</v>
      </c>
      <c r="BR120" s="63">
        <f>IF(ลับ!AS$3=0,0,IF(เวลาเรียน!BY17="ล",ลับ!AS$3,0))</f>
        <v>0</v>
      </c>
      <c r="BS120" s="724">
        <f>IF(ลับ!AT$3=0,0,IF(เวลาเรียน!BZ17="ล",ลับ!AT$3,0))</f>
        <v>0</v>
      </c>
      <c r="BT120" s="63">
        <f>IF(ลับ!BT$3=0,0,IF(เวลาเรียน!CB17="ล",ลับ!BT$3,0))</f>
        <v>0</v>
      </c>
      <c r="BU120" s="63">
        <f>IF(ลับ!BU$3=0,0,IF(เวลาเรียน!CC17="ล",ลับ!BU$3,0))</f>
        <v>0</v>
      </c>
      <c r="BV120" s="63">
        <f>IF(ลับ!BV$3=0,0,IF(เวลาเรียน!CD17="ล",ลับ!BV$3,0))</f>
        <v>0</v>
      </c>
      <c r="BW120" s="63">
        <f>IF(ลับ!BW$3=0,0,IF(เวลาเรียน!CE17="ล",ลับ!BW$3,0))</f>
        <v>0</v>
      </c>
      <c r="BX120" s="63">
        <f>IF(ลับ!BX$3=0,0,IF(เวลาเรียน!CF17="ล",ลับ!BX$3,0))</f>
        <v>0</v>
      </c>
      <c r="BY120" s="63">
        <f>IF(ลับ!BY$3=0,0,IF(เวลาเรียน!CG17="ล",ลับ!BY$3,0))</f>
        <v>0</v>
      </c>
      <c r="BZ120" s="63">
        <f>IF(ลับ!BZ$3=0,0,IF(เวลาเรียน!CH17="ล",ลับ!BZ$3,0))</f>
        <v>0</v>
      </c>
      <c r="CA120" s="63">
        <f>IF(ลับ!CA$3=0,0,IF(เวลาเรียน!CI17="ล",ลับ!CA$3,0))</f>
        <v>0</v>
      </c>
      <c r="CB120" s="63">
        <f>IF(ลับ!CB$3=0,0,IF(เวลาเรียน!CJ17="ล",ลับ!CB$3,0))</f>
        <v>0</v>
      </c>
      <c r="CC120" s="63">
        <f>IF(ลับ!CC$3=0,0,IF(เวลาเรียน!CK17="ล",ลับ!CC$3,0))</f>
        <v>0</v>
      </c>
      <c r="CD120" s="63">
        <f>IF(ลับ!CD$3=0,0,IF(เวลาเรียน!CL17="ล",ลับ!CD$3,0))</f>
        <v>0</v>
      </c>
      <c r="CE120" s="63">
        <f>IF(ลับ!CE$3=0,0,IF(เวลาเรียน!CM17="ล",ลับ!CE$3,0))</f>
        <v>0</v>
      </c>
      <c r="CF120" s="63">
        <f>IF(ลับ!CF$3=0,0,IF(เวลาเรียน!CN17="ล",ลับ!CF$3,0))</f>
        <v>0</v>
      </c>
      <c r="CG120" s="63">
        <f>IF(ลับ!CG$3=0,0,IF(เวลาเรียน!CO17="ล",ลับ!CG$3,0))</f>
        <v>0</v>
      </c>
      <c r="CH120" s="63">
        <f>IF(ลับ!CH$3=0,0,IF(เวลาเรียน!CP17="ล",ลับ!CH$3,0))</f>
        <v>0</v>
      </c>
      <c r="CI120" s="63">
        <f>IF(ลับ!CI$3=0,0,IF(เวลาเรียน!CQ17="ล",ลับ!CI$3,0))</f>
        <v>0</v>
      </c>
      <c r="CJ120" s="63">
        <f>IF(ลับ!CJ$3=0,0,IF(เวลาเรียน!CR17="ล",ลับ!CJ$3,0))</f>
        <v>0</v>
      </c>
      <c r="CK120" s="63">
        <f>IF(ลับ!CK$3=0,0,IF(เวลาเรียน!CS17="ล",ลับ!CK$3,0))</f>
        <v>0</v>
      </c>
      <c r="CL120" s="63">
        <f>IF(ลับ!CL$3=0,0,IF(เวลาเรียน!CT17="ล",ลับ!CL$3,0))</f>
        <v>0</v>
      </c>
      <c r="CM120" s="63">
        <f>IF(ลับ!CM$3=0,0,IF(เวลาเรียน!CU17="ล",ลับ!CM$3,0))</f>
        <v>0</v>
      </c>
      <c r="CN120" s="63">
        <f>IF(ลับ!CN$3=0,0,IF(เวลาเรียน!CV17="ล",ลับ!CN$3,0))</f>
        <v>0</v>
      </c>
      <c r="CO120" s="63">
        <f>IF(ลับ!CO$3=0,0,IF(เวลาเรียน!CW17="ล",ลับ!CO$3,0))</f>
        <v>0</v>
      </c>
      <c r="CP120" s="63">
        <f>IF(ลับ!CP$3=0,0,IF(เวลาเรียน!CX17="ล",ลับ!CP$3,0))</f>
        <v>0</v>
      </c>
      <c r="CQ120" s="63">
        <f>IF(ลับ!CQ$3=0,0,IF(เวลาเรียน!CY17="ล",ลับ!CQ$3,0))</f>
        <v>0</v>
      </c>
      <c r="CR120" s="63">
        <f>IF(ลับ!CR$3=0,0,IF(เวลาเรียน!CZ17="ล",ลับ!CR$3,0))</f>
        <v>0</v>
      </c>
      <c r="CS120" s="63">
        <f>IF(ลับ!CS$3=0,0,IF(เวลาเรียน!DA17="ล",ลับ!CS$3,0))</f>
        <v>0</v>
      </c>
      <c r="CT120" s="63">
        <f>IF(ลับ!CT$3=0,0,IF(เวลาเรียน!DB17="ล",ลับ!CT$3,0))</f>
        <v>0</v>
      </c>
      <c r="CU120" s="63">
        <f>IF(ลับ!CU$3=0,0,IF(เวลาเรียน!DC17="ล",ลับ!CU$3,0))</f>
        <v>0</v>
      </c>
      <c r="CV120" s="63">
        <f>IF(ลับ!CV$3=0,0,IF(เวลาเรียน!DD17="ล",ลับ!CV$3,0))</f>
        <v>0</v>
      </c>
      <c r="CW120" s="63">
        <f>IF(ลับ!CW$3=0,0,IF(เวลาเรียน!DE17="ล",ลับ!CW$3,0))</f>
        <v>0</v>
      </c>
      <c r="CX120" s="84">
        <f t="shared" si="24"/>
        <v>0</v>
      </c>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row>
    <row r="121" spans="1:214" ht="21">
      <c r="A121" s="28">
        <v>13</v>
      </c>
      <c r="B121" s="63">
        <f>IF(ลับ!B$3=0,0,IF(เวลาเรียน!G18="ล",ลับ!B$3,0))</f>
        <v>0</v>
      </c>
      <c r="C121" s="63">
        <f>IF(ลับ!C$3=0,0,IF(เวลาเรียน!H18="ล",ลับ!C$3,0))</f>
        <v>0</v>
      </c>
      <c r="D121" s="63">
        <f>IF(ลับ!D$3=0,0,IF(เวลาเรียน!I18="ล",ลับ!D$3,0))</f>
        <v>0</v>
      </c>
      <c r="E121" s="63">
        <f>IF(ลับ!E$3=0,0,IF(เวลาเรียน!J18="ล",ลับ!E$3,0))</f>
        <v>0</v>
      </c>
      <c r="F121" s="63">
        <f>IF(ลับ!F$3=0,0,IF(เวลาเรียน!K18="ล",ลับ!F$3,0))</f>
        <v>0</v>
      </c>
      <c r="G121" s="63">
        <f>IF(ลับ!G$3=0,0,IF(เวลาเรียน!L18="ล",ลับ!G$3,0))</f>
        <v>0</v>
      </c>
      <c r="H121" s="63">
        <f>IF(ลับ!H$3=0,0,IF(เวลาเรียน!M18="ล",ลับ!H$3,0))</f>
        <v>0</v>
      </c>
      <c r="I121" s="63">
        <f>IF(ลับ!I$3=0,0,IF(เวลาเรียน!N18="ล",ลับ!I$3,0))</f>
        <v>0</v>
      </c>
      <c r="J121" s="63">
        <f>IF(ลับ!J$3=0,0,IF(เวลาเรียน!O18="ล",ลับ!J$3,0))</f>
        <v>0</v>
      </c>
      <c r="K121" s="63">
        <f>IF(ลับ!K$3=0,0,IF(เวลาเรียน!P18="ล",ลับ!K$3,0))</f>
        <v>0</v>
      </c>
      <c r="L121" s="63">
        <f>IF(ลับ!L$3=0,0,IF(เวลาเรียน!Q18="ล",ลับ!L$3,0))</f>
        <v>0</v>
      </c>
      <c r="M121" s="63">
        <f>IF(ลับ!M$3=0,0,IF(เวลาเรียน!R18="ล",ลับ!M$3,0))</f>
        <v>0</v>
      </c>
      <c r="N121" s="63">
        <f>IF(ลับ!N$3=0,0,IF(เวลาเรียน!S18="ล",ลับ!N$3,0))</f>
        <v>0</v>
      </c>
      <c r="O121" s="63">
        <f>IF(ลับ!O$3=0,0,IF(เวลาเรียน!T18="ล",ลับ!O$3,0))</f>
        <v>0</v>
      </c>
      <c r="P121" s="63">
        <f>IF(ลับ!P$3=0,0,IF(เวลาเรียน!U18="ล",ลับ!P$3,0))</f>
        <v>0</v>
      </c>
      <c r="Q121" s="63">
        <f>IF(ลับ!Q$3=0,0,IF(เวลาเรียน!V18="ล",ลับ!Q$3,0))</f>
        <v>0</v>
      </c>
      <c r="R121" s="63">
        <f>IF(ลับ!R$3=0,0,IF(เวลาเรียน!W18="ล",ลับ!R$3,0))</f>
        <v>0</v>
      </c>
      <c r="S121" s="63">
        <f>IF(ลับ!S$3=0,0,IF(เวลาเรียน!X18="ล",ลับ!S$3,0))</f>
        <v>0</v>
      </c>
      <c r="T121" s="63">
        <f>IF(ลับ!T$3=0,0,IF(เวลาเรียน!Y18="ล",ลับ!T$3,0))</f>
        <v>0</v>
      </c>
      <c r="U121" s="63">
        <f>IF(ลับ!U$3=0,0,IF(เวลาเรียน!Z18="ล",ลับ!U$3,0))</f>
        <v>0</v>
      </c>
      <c r="V121" s="63">
        <f>IF(ลับ!V$3=0,0,IF(เวลาเรียน!AA18="ล",ลับ!V$3,0))</f>
        <v>0</v>
      </c>
      <c r="W121" s="63">
        <f>IF(ลับ!W$3=0,0,IF(เวลาเรียน!AB18="ล",ลับ!W$3,0))</f>
        <v>0</v>
      </c>
      <c r="X121" s="63">
        <f>IF(ลับ!X$3=0,0,IF(เวลาเรียน!AC18="ล",ลับ!X$3,0))</f>
        <v>0</v>
      </c>
      <c r="Y121" s="63">
        <f>IF(ลับ!Y$3=0,0,IF(เวลาเรียน!AD18="ล",ลับ!Y$3,0))</f>
        <v>0</v>
      </c>
      <c r="Z121" s="724">
        <f>IF(ลับ!Z$3=0,0,IF(เวลาเรียน!AE18="ล",ลับ!Z$3,0))</f>
        <v>0</v>
      </c>
      <c r="AA121" s="63">
        <f>IF(ลับ!B$3=0,0,IF(เวลาเรียน!AH18="ล",ลับ!B$3,0))</f>
        <v>0</v>
      </c>
      <c r="AB121" s="63">
        <f>IF(ลับ!C$3=0,0,IF(เวลาเรียน!AI18="ล",ลับ!C$3,0))</f>
        <v>0</v>
      </c>
      <c r="AC121" s="63">
        <f>IF(ลับ!D$3=0,0,IF(เวลาเรียน!AJ18="ล",ลับ!D$3,0))</f>
        <v>0</v>
      </c>
      <c r="AD121" s="63">
        <f>IF(ลับ!E$3=0,0,IF(เวลาเรียน!AK18="ล",ลับ!E$3,0))</f>
        <v>0</v>
      </c>
      <c r="AE121" s="63">
        <f>IF(ลับ!F$3=0,0,IF(เวลาเรียน!AL18="ล",ลับ!F$3,0))</f>
        <v>0</v>
      </c>
      <c r="AF121" s="63">
        <f>IF(ลับ!G$3=0,0,IF(เวลาเรียน!AM18="ล",ลับ!G$3,0))</f>
        <v>0</v>
      </c>
      <c r="AG121" s="63">
        <f>IF(ลับ!H$3=0,0,IF(เวลาเรียน!AN18="ล",ลับ!H$3,0))</f>
        <v>0</v>
      </c>
      <c r="AH121" s="63">
        <f>IF(ลับ!I$3=0,0,IF(เวลาเรียน!AO18="ล",ลับ!I$3,0))</f>
        <v>0</v>
      </c>
      <c r="AI121" s="63">
        <f>IF(ลับ!J$3=0,0,IF(เวลาเรียน!AP18="ล",ลับ!J$3,0))</f>
        <v>0</v>
      </c>
      <c r="AJ121" s="63">
        <f>IF(ลับ!K$3=0,0,IF(เวลาเรียน!AQ18="ล",ลับ!K$3,0))</f>
        <v>0</v>
      </c>
      <c r="AK121" s="63">
        <f>IF(ลับ!L$3=0,0,IF(เวลาเรียน!AR18="ล",ลับ!L$3,0))</f>
        <v>0</v>
      </c>
      <c r="AL121" s="63">
        <f>IF(ลับ!M$3=0,0,IF(เวลาเรียน!AS18="ล",ลับ!M$3,0))</f>
        <v>0</v>
      </c>
      <c r="AM121" s="63">
        <f>IF(ลับ!N$3=0,0,IF(เวลาเรียน!AT18="ล",ลับ!N$3,0))</f>
        <v>0</v>
      </c>
      <c r="AN121" s="63">
        <f>IF(ลับ!O$3=0,0,IF(เวลาเรียน!AU18="ล",ลับ!O$3,0))</f>
        <v>0</v>
      </c>
      <c r="AO121" s="63">
        <f>IF(ลับ!P$3=0,0,IF(เวลาเรียน!AV18="ล",ลับ!P$3,0))</f>
        <v>0</v>
      </c>
      <c r="AP121" s="63">
        <f>IF(ลับ!Q$3=0,0,IF(เวลาเรียน!AW18="ล",ลับ!Q$3,0))</f>
        <v>0</v>
      </c>
      <c r="AQ121" s="63">
        <f>IF(ลับ!R$3=0,0,IF(เวลาเรียน!AX18="ล",ลับ!R$3,0))</f>
        <v>0</v>
      </c>
      <c r="AR121" s="63">
        <f>IF(ลับ!S$3=0,0,IF(เวลาเรียน!AY18="ล",ลับ!S$3,0))</f>
        <v>0</v>
      </c>
      <c r="AS121" s="63">
        <f>IF(ลับ!T$3=0,0,IF(เวลาเรียน!AZ18="ล",ลับ!T$3,0))</f>
        <v>0</v>
      </c>
      <c r="AT121" s="63">
        <f>IF(ลับ!U$3=0,0,IF(เวลาเรียน!BA18="ล",ลับ!U$3,0))</f>
        <v>0</v>
      </c>
      <c r="AU121" s="63">
        <f>IF(ลับ!V$3=0,0,IF(เวลาเรียน!BB18="ล",ลับ!V$3,0))</f>
        <v>0</v>
      </c>
      <c r="AV121" s="63">
        <f>IF(ลับ!W$3=0,0,IF(เวลาเรียน!BC18="ล",ลับ!W$3,0))</f>
        <v>0</v>
      </c>
      <c r="AW121" s="63">
        <f>IF(ลับ!X$3=0,0,IF(เวลาเรียน!BD18="ล",ลับ!X$3,0))</f>
        <v>0</v>
      </c>
      <c r="AX121" s="63">
        <f>IF(ลับ!Y$3=0,0,IF(เวลาเรียน!BE18="ล",ลับ!Y$3,0))</f>
        <v>0</v>
      </c>
      <c r="AY121" s="63">
        <f>IF(ลับ!Z$3=0,0,IF(เวลาเรียน!BF18="ล",ลับ!Z$3,0))</f>
        <v>0</v>
      </c>
      <c r="AZ121" s="63">
        <f>IF(ลับ!AA$3=0,0,IF(เวลาเรียน!BG18="ล",ลับ!AA$3,0))</f>
        <v>0</v>
      </c>
      <c r="BA121" s="63">
        <f>IF(ลับ!AB$3=0,0,IF(เวลาเรียน!BH18="ล",ลับ!AB$3,0))</f>
        <v>0</v>
      </c>
      <c r="BB121" s="63">
        <f>IF(ลับ!AC$3=0,0,IF(เวลาเรียน!BI18="ล",ลับ!AC$3,0))</f>
        <v>0</v>
      </c>
      <c r="BC121" s="63">
        <f>IF(ลับ!AD$3=0,0,IF(เวลาเรียน!BJ18="ล",ลับ!AD$3,0))</f>
        <v>0</v>
      </c>
      <c r="BD121" s="63">
        <f>IF(ลับ!AE$3=0,0,IF(เวลาเรียน!BK18="ล",ลับ!AE$3,0))</f>
        <v>0</v>
      </c>
      <c r="BE121" s="63">
        <f>IF(ลับ!AF$3=0,0,IF(เวลาเรียน!BL18="ล",ลับ!AF$3,0))</f>
        <v>0</v>
      </c>
      <c r="BF121" s="63">
        <f>IF(ลับ!AG$3=0,0,IF(เวลาเรียน!BM18="ล",ลับ!AG$3,0))</f>
        <v>0</v>
      </c>
      <c r="BG121" s="63">
        <f>IF(ลับ!AH$3=0,0,IF(เวลาเรียน!BN18="ล",ลับ!AH$3,0))</f>
        <v>0</v>
      </c>
      <c r="BH121" s="63">
        <f>IF(ลับ!AI$3=0,0,IF(เวลาเรียน!BO18="ล",ลับ!AI$3,0))</f>
        <v>0</v>
      </c>
      <c r="BI121" s="63">
        <f>IF(ลับ!AJ$3=0,0,IF(เวลาเรียน!BP18="ล",ลับ!AJ$3,0))</f>
        <v>0</v>
      </c>
      <c r="BJ121" s="63">
        <f>IF(ลับ!AK$3=0,0,IF(เวลาเรียน!BQ18="ล",ลับ!AK$3,0))</f>
        <v>0</v>
      </c>
      <c r="BK121" s="63">
        <f>IF(ลับ!AL$3=0,0,IF(เวลาเรียน!BR18="ล",ลับ!AL$3,0))</f>
        <v>0</v>
      </c>
      <c r="BL121" s="63">
        <f>IF(ลับ!AM$3=0,0,IF(เวลาเรียน!BS18="ล",ลับ!AM$3,0))</f>
        <v>0</v>
      </c>
      <c r="BM121" s="63">
        <f>IF(ลับ!AN$3=0,0,IF(เวลาเรียน!BT18="ล",ลับ!AN$3,0))</f>
        <v>0</v>
      </c>
      <c r="BN121" s="63">
        <f>IF(ลับ!AO$3=0,0,IF(เวลาเรียน!BU18="ล",ลับ!AO$3,0))</f>
        <v>0</v>
      </c>
      <c r="BO121" s="63">
        <f>IF(ลับ!AP$3=0,0,IF(เวลาเรียน!BV18="ล",ลับ!AP$3,0))</f>
        <v>0</v>
      </c>
      <c r="BP121" s="63">
        <f>IF(ลับ!AQ$3=0,0,IF(เวลาเรียน!BW18="ล",ลับ!AQ$3,0))</f>
        <v>0</v>
      </c>
      <c r="BQ121" s="63">
        <f>IF(ลับ!AR$3=0,0,IF(เวลาเรียน!BX18="ล",ลับ!AR$3,0))</f>
        <v>0</v>
      </c>
      <c r="BR121" s="63">
        <f>IF(ลับ!AS$3=0,0,IF(เวลาเรียน!BY18="ล",ลับ!AS$3,0))</f>
        <v>0</v>
      </c>
      <c r="BS121" s="724">
        <f>IF(ลับ!AT$3=0,0,IF(เวลาเรียน!BZ18="ล",ลับ!AT$3,0))</f>
        <v>0</v>
      </c>
      <c r="BT121" s="63">
        <f>IF(ลับ!BT$3=0,0,IF(เวลาเรียน!CB18="ล",ลับ!BT$3,0))</f>
        <v>0</v>
      </c>
      <c r="BU121" s="63">
        <f>IF(ลับ!BU$3=0,0,IF(เวลาเรียน!CC18="ล",ลับ!BU$3,0))</f>
        <v>0</v>
      </c>
      <c r="BV121" s="63">
        <f>IF(ลับ!BV$3=0,0,IF(เวลาเรียน!CD18="ล",ลับ!BV$3,0))</f>
        <v>0</v>
      </c>
      <c r="BW121" s="63">
        <f>IF(ลับ!BW$3=0,0,IF(เวลาเรียน!CE18="ล",ลับ!BW$3,0))</f>
        <v>0</v>
      </c>
      <c r="BX121" s="63">
        <f>IF(ลับ!BX$3=0,0,IF(เวลาเรียน!CF18="ล",ลับ!BX$3,0))</f>
        <v>0</v>
      </c>
      <c r="BY121" s="63">
        <f>IF(ลับ!BY$3=0,0,IF(เวลาเรียน!CG18="ล",ลับ!BY$3,0))</f>
        <v>0</v>
      </c>
      <c r="BZ121" s="63">
        <f>IF(ลับ!BZ$3=0,0,IF(เวลาเรียน!CH18="ล",ลับ!BZ$3,0))</f>
        <v>0</v>
      </c>
      <c r="CA121" s="63">
        <f>IF(ลับ!CA$3=0,0,IF(เวลาเรียน!CI18="ล",ลับ!CA$3,0))</f>
        <v>0</v>
      </c>
      <c r="CB121" s="63">
        <f>IF(ลับ!CB$3=0,0,IF(เวลาเรียน!CJ18="ล",ลับ!CB$3,0))</f>
        <v>0</v>
      </c>
      <c r="CC121" s="63">
        <f>IF(ลับ!CC$3=0,0,IF(เวลาเรียน!CK18="ล",ลับ!CC$3,0))</f>
        <v>0</v>
      </c>
      <c r="CD121" s="63">
        <f>IF(ลับ!CD$3=0,0,IF(เวลาเรียน!CL18="ล",ลับ!CD$3,0))</f>
        <v>0</v>
      </c>
      <c r="CE121" s="63">
        <f>IF(ลับ!CE$3=0,0,IF(เวลาเรียน!CM18="ล",ลับ!CE$3,0))</f>
        <v>0</v>
      </c>
      <c r="CF121" s="63">
        <f>IF(ลับ!CF$3=0,0,IF(เวลาเรียน!CN18="ล",ลับ!CF$3,0))</f>
        <v>0</v>
      </c>
      <c r="CG121" s="63">
        <f>IF(ลับ!CG$3=0,0,IF(เวลาเรียน!CO18="ล",ลับ!CG$3,0))</f>
        <v>0</v>
      </c>
      <c r="CH121" s="63">
        <f>IF(ลับ!CH$3=0,0,IF(เวลาเรียน!CP18="ล",ลับ!CH$3,0))</f>
        <v>0</v>
      </c>
      <c r="CI121" s="63">
        <f>IF(ลับ!CI$3=0,0,IF(เวลาเรียน!CQ18="ล",ลับ!CI$3,0))</f>
        <v>0</v>
      </c>
      <c r="CJ121" s="63">
        <f>IF(ลับ!CJ$3=0,0,IF(เวลาเรียน!CR18="ล",ลับ!CJ$3,0))</f>
        <v>0</v>
      </c>
      <c r="CK121" s="63">
        <f>IF(ลับ!CK$3=0,0,IF(เวลาเรียน!CS18="ล",ลับ!CK$3,0))</f>
        <v>0</v>
      </c>
      <c r="CL121" s="63">
        <f>IF(ลับ!CL$3=0,0,IF(เวลาเรียน!CT18="ล",ลับ!CL$3,0))</f>
        <v>0</v>
      </c>
      <c r="CM121" s="63">
        <f>IF(ลับ!CM$3=0,0,IF(เวลาเรียน!CU18="ล",ลับ!CM$3,0))</f>
        <v>0</v>
      </c>
      <c r="CN121" s="63">
        <f>IF(ลับ!CN$3=0,0,IF(เวลาเรียน!CV18="ล",ลับ!CN$3,0))</f>
        <v>0</v>
      </c>
      <c r="CO121" s="63">
        <f>IF(ลับ!CO$3=0,0,IF(เวลาเรียน!CW18="ล",ลับ!CO$3,0))</f>
        <v>0</v>
      </c>
      <c r="CP121" s="63">
        <f>IF(ลับ!CP$3=0,0,IF(เวลาเรียน!CX18="ล",ลับ!CP$3,0))</f>
        <v>0</v>
      </c>
      <c r="CQ121" s="63">
        <f>IF(ลับ!CQ$3=0,0,IF(เวลาเรียน!CY18="ล",ลับ!CQ$3,0))</f>
        <v>0</v>
      </c>
      <c r="CR121" s="63">
        <f>IF(ลับ!CR$3=0,0,IF(เวลาเรียน!CZ18="ล",ลับ!CR$3,0))</f>
        <v>0</v>
      </c>
      <c r="CS121" s="63">
        <f>IF(ลับ!CS$3=0,0,IF(เวลาเรียน!DA18="ล",ลับ!CS$3,0))</f>
        <v>0</v>
      </c>
      <c r="CT121" s="63">
        <f>IF(ลับ!CT$3=0,0,IF(เวลาเรียน!DB18="ล",ลับ!CT$3,0))</f>
        <v>0</v>
      </c>
      <c r="CU121" s="63">
        <f>IF(ลับ!CU$3=0,0,IF(เวลาเรียน!DC18="ล",ลับ!CU$3,0))</f>
        <v>0</v>
      </c>
      <c r="CV121" s="63">
        <f>IF(ลับ!CV$3=0,0,IF(เวลาเรียน!DD18="ล",ลับ!CV$3,0))</f>
        <v>0</v>
      </c>
      <c r="CW121" s="63">
        <f>IF(ลับ!CW$3=0,0,IF(เวลาเรียน!DE18="ล",ลับ!CW$3,0))</f>
        <v>0</v>
      </c>
      <c r="CX121" s="84">
        <f t="shared" si="24"/>
        <v>0</v>
      </c>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row>
    <row r="122" spans="1:214" ht="21">
      <c r="A122" s="28">
        <v>14</v>
      </c>
      <c r="B122" s="63">
        <f>IF(ลับ!B$3=0,0,IF(เวลาเรียน!G19="ล",ลับ!B$3,0))</f>
        <v>0</v>
      </c>
      <c r="C122" s="63">
        <f>IF(ลับ!C$3=0,0,IF(เวลาเรียน!H19="ล",ลับ!C$3,0))</f>
        <v>0</v>
      </c>
      <c r="D122" s="63">
        <f>IF(ลับ!D$3=0,0,IF(เวลาเรียน!I19="ล",ลับ!D$3,0))</f>
        <v>0</v>
      </c>
      <c r="E122" s="63">
        <f>IF(ลับ!E$3=0,0,IF(เวลาเรียน!J19="ล",ลับ!E$3,0))</f>
        <v>0</v>
      </c>
      <c r="F122" s="63">
        <f>IF(ลับ!F$3=0,0,IF(เวลาเรียน!K19="ล",ลับ!F$3,0))</f>
        <v>0</v>
      </c>
      <c r="G122" s="63">
        <f>IF(ลับ!G$3=0,0,IF(เวลาเรียน!L19="ล",ลับ!G$3,0))</f>
        <v>0</v>
      </c>
      <c r="H122" s="63">
        <f>IF(ลับ!H$3=0,0,IF(เวลาเรียน!M19="ล",ลับ!H$3,0))</f>
        <v>0</v>
      </c>
      <c r="I122" s="63">
        <f>IF(ลับ!I$3=0,0,IF(เวลาเรียน!N19="ล",ลับ!I$3,0))</f>
        <v>0</v>
      </c>
      <c r="J122" s="63">
        <f>IF(ลับ!J$3=0,0,IF(เวลาเรียน!O19="ล",ลับ!J$3,0))</f>
        <v>0</v>
      </c>
      <c r="K122" s="63">
        <f>IF(ลับ!K$3=0,0,IF(เวลาเรียน!P19="ล",ลับ!K$3,0))</f>
        <v>0</v>
      </c>
      <c r="L122" s="63">
        <f>IF(ลับ!L$3=0,0,IF(เวลาเรียน!Q19="ล",ลับ!L$3,0))</f>
        <v>0</v>
      </c>
      <c r="M122" s="63">
        <f>IF(ลับ!M$3=0,0,IF(เวลาเรียน!R19="ล",ลับ!M$3,0))</f>
        <v>0</v>
      </c>
      <c r="N122" s="63">
        <f>IF(ลับ!N$3=0,0,IF(เวลาเรียน!S19="ล",ลับ!N$3,0))</f>
        <v>0</v>
      </c>
      <c r="O122" s="63">
        <f>IF(ลับ!O$3=0,0,IF(เวลาเรียน!T19="ล",ลับ!O$3,0))</f>
        <v>0</v>
      </c>
      <c r="P122" s="63">
        <f>IF(ลับ!P$3=0,0,IF(เวลาเรียน!U19="ล",ลับ!P$3,0))</f>
        <v>0</v>
      </c>
      <c r="Q122" s="63">
        <f>IF(ลับ!Q$3=0,0,IF(เวลาเรียน!V19="ล",ลับ!Q$3,0))</f>
        <v>0</v>
      </c>
      <c r="R122" s="63">
        <f>IF(ลับ!R$3=0,0,IF(เวลาเรียน!W19="ล",ลับ!R$3,0))</f>
        <v>0</v>
      </c>
      <c r="S122" s="63">
        <f>IF(ลับ!S$3=0,0,IF(เวลาเรียน!X19="ล",ลับ!S$3,0))</f>
        <v>0</v>
      </c>
      <c r="T122" s="63">
        <f>IF(ลับ!T$3=0,0,IF(เวลาเรียน!Y19="ล",ลับ!T$3,0))</f>
        <v>0</v>
      </c>
      <c r="U122" s="63">
        <f>IF(ลับ!U$3=0,0,IF(เวลาเรียน!Z19="ล",ลับ!U$3,0))</f>
        <v>0</v>
      </c>
      <c r="V122" s="63">
        <f>IF(ลับ!V$3=0,0,IF(เวลาเรียน!AA19="ล",ลับ!V$3,0))</f>
        <v>0</v>
      </c>
      <c r="W122" s="63">
        <f>IF(ลับ!W$3=0,0,IF(เวลาเรียน!AB19="ล",ลับ!W$3,0))</f>
        <v>0</v>
      </c>
      <c r="X122" s="63">
        <f>IF(ลับ!X$3=0,0,IF(เวลาเรียน!AC19="ล",ลับ!X$3,0))</f>
        <v>0</v>
      </c>
      <c r="Y122" s="63">
        <f>IF(ลับ!Y$3=0,0,IF(เวลาเรียน!AD19="ล",ลับ!Y$3,0))</f>
        <v>0</v>
      </c>
      <c r="Z122" s="724">
        <f>IF(ลับ!Z$3=0,0,IF(เวลาเรียน!AE19="ล",ลับ!Z$3,0))</f>
        <v>0</v>
      </c>
      <c r="AA122" s="63">
        <f>IF(ลับ!B$3=0,0,IF(เวลาเรียน!AH19="ล",ลับ!B$3,0))</f>
        <v>0</v>
      </c>
      <c r="AB122" s="63">
        <f>IF(ลับ!C$3=0,0,IF(เวลาเรียน!AI19="ล",ลับ!C$3,0))</f>
        <v>0</v>
      </c>
      <c r="AC122" s="63">
        <f>IF(ลับ!D$3=0,0,IF(เวลาเรียน!AJ19="ล",ลับ!D$3,0))</f>
        <v>0</v>
      </c>
      <c r="AD122" s="63">
        <f>IF(ลับ!E$3=0,0,IF(เวลาเรียน!AK19="ล",ลับ!E$3,0))</f>
        <v>0</v>
      </c>
      <c r="AE122" s="63">
        <f>IF(ลับ!F$3=0,0,IF(เวลาเรียน!AL19="ล",ลับ!F$3,0))</f>
        <v>0</v>
      </c>
      <c r="AF122" s="63">
        <f>IF(ลับ!G$3=0,0,IF(เวลาเรียน!AM19="ล",ลับ!G$3,0))</f>
        <v>0</v>
      </c>
      <c r="AG122" s="63">
        <f>IF(ลับ!H$3=0,0,IF(เวลาเรียน!AN19="ล",ลับ!H$3,0))</f>
        <v>0</v>
      </c>
      <c r="AH122" s="63">
        <f>IF(ลับ!I$3=0,0,IF(เวลาเรียน!AO19="ล",ลับ!I$3,0))</f>
        <v>0</v>
      </c>
      <c r="AI122" s="63">
        <f>IF(ลับ!J$3=0,0,IF(เวลาเรียน!AP19="ล",ลับ!J$3,0))</f>
        <v>0</v>
      </c>
      <c r="AJ122" s="63">
        <f>IF(ลับ!K$3=0,0,IF(เวลาเรียน!AQ19="ล",ลับ!K$3,0))</f>
        <v>0</v>
      </c>
      <c r="AK122" s="63">
        <f>IF(ลับ!L$3=0,0,IF(เวลาเรียน!AR19="ล",ลับ!L$3,0))</f>
        <v>0</v>
      </c>
      <c r="AL122" s="63">
        <f>IF(ลับ!M$3=0,0,IF(เวลาเรียน!AS19="ล",ลับ!M$3,0))</f>
        <v>0</v>
      </c>
      <c r="AM122" s="63">
        <f>IF(ลับ!N$3=0,0,IF(เวลาเรียน!AT19="ล",ลับ!N$3,0))</f>
        <v>0</v>
      </c>
      <c r="AN122" s="63">
        <f>IF(ลับ!O$3=0,0,IF(เวลาเรียน!AU19="ล",ลับ!O$3,0))</f>
        <v>0</v>
      </c>
      <c r="AO122" s="63">
        <f>IF(ลับ!P$3=0,0,IF(เวลาเรียน!AV19="ล",ลับ!P$3,0))</f>
        <v>0</v>
      </c>
      <c r="AP122" s="63">
        <f>IF(ลับ!Q$3=0,0,IF(เวลาเรียน!AW19="ล",ลับ!Q$3,0))</f>
        <v>0</v>
      </c>
      <c r="AQ122" s="63">
        <f>IF(ลับ!R$3=0,0,IF(เวลาเรียน!AX19="ล",ลับ!R$3,0))</f>
        <v>0</v>
      </c>
      <c r="AR122" s="63">
        <f>IF(ลับ!S$3=0,0,IF(เวลาเรียน!AY19="ล",ลับ!S$3,0))</f>
        <v>0</v>
      </c>
      <c r="AS122" s="63">
        <f>IF(ลับ!T$3=0,0,IF(เวลาเรียน!AZ19="ล",ลับ!T$3,0))</f>
        <v>0</v>
      </c>
      <c r="AT122" s="63">
        <f>IF(ลับ!U$3=0,0,IF(เวลาเรียน!BA19="ล",ลับ!U$3,0))</f>
        <v>0</v>
      </c>
      <c r="AU122" s="63">
        <f>IF(ลับ!V$3=0,0,IF(เวลาเรียน!BB19="ล",ลับ!V$3,0))</f>
        <v>0</v>
      </c>
      <c r="AV122" s="63">
        <f>IF(ลับ!W$3=0,0,IF(เวลาเรียน!BC19="ล",ลับ!W$3,0))</f>
        <v>0</v>
      </c>
      <c r="AW122" s="63">
        <f>IF(ลับ!X$3=0,0,IF(เวลาเรียน!BD19="ล",ลับ!X$3,0))</f>
        <v>0</v>
      </c>
      <c r="AX122" s="63">
        <f>IF(ลับ!Y$3=0,0,IF(เวลาเรียน!BE19="ล",ลับ!Y$3,0))</f>
        <v>0</v>
      </c>
      <c r="AY122" s="63">
        <f>IF(ลับ!Z$3=0,0,IF(เวลาเรียน!BF19="ล",ลับ!Z$3,0))</f>
        <v>0</v>
      </c>
      <c r="AZ122" s="63">
        <f>IF(ลับ!AA$3=0,0,IF(เวลาเรียน!BG19="ล",ลับ!AA$3,0))</f>
        <v>0</v>
      </c>
      <c r="BA122" s="63">
        <f>IF(ลับ!AB$3=0,0,IF(เวลาเรียน!BH19="ล",ลับ!AB$3,0))</f>
        <v>0</v>
      </c>
      <c r="BB122" s="63">
        <f>IF(ลับ!AC$3=0,0,IF(เวลาเรียน!BI19="ล",ลับ!AC$3,0))</f>
        <v>0</v>
      </c>
      <c r="BC122" s="63">
        <f>IF(ลับ!AD$3=0,0,IF(เวลาเรียน!BJ19="ล",ลับ!AD$3,0))</f>
        <v>0</v>
      </c>
      <c r="BD122" s="63">
        <f>IF(ลับ!AE$3=0,0,IF(เวลาเรียน!BK19="ล",ลับ!AE$3,0))</f>
        <v>0</v>
      </c>
      <c r="BE122" s="63">
        <f>IF(ลับ!AF$3=0,0,IF(เวลาเรียน!BL19="ล",ลับ!AF$3,0))</f>
        <v>0</v>
      </c>
      <c r="BF122" s="63">
        <f>IF(ลับ!AG$3=0,0,IF(เวลาเรียน!BM19="ล",ลับ!AG$3,0))</f>
        <v>0</v>
      </c>
      <c r="BG122" s="63">
        <f>IF(ลับ!AH$3=0,0,IF(เวลาเรียน!BN19="ล",ลับ!AH$3,0))</f>
        <v>0</v>
      </c>
      <c r="BH122" s="63">
        <f>IF(ลับ!AI$3=0,0,IF(เวลาเรียน!BO19="ล",ลับ!AI$3,0))</f>
        <v>0</v>
      </c>
      <c r="BI122" s="63">
        <f>IF(ลับ!AJ$3=0,0,IF(เวลาเรียน!BP19="ล",ลับ!AJ$3,0))</f>
        <v>0</v>
      </c>
      <c r="BJ122" s="63">
        <f>IF(ลับ!AK$3=0,0,IF(เวลาเรียน!BQ19="ล",ลับ!AK$3,0))</f>
        <v>0</v>
      </c>
      <c r="BK122" s="63">
        <f>IF(ลับ!AL$3=0,0,IF(เวลาเรียน!BR19="ล",ลับ!AL$3,0))</f>
        <v>0</v>
      </c>
      <c r="BL122" s="63">
        <f>IF(ลับ!AM$3=0,0,IF(เวลาเรียน!BS19="ล",ลับ!AM$3,0))</f>
        <v>0</v>
      </c>
      <c r="BM122" s="63">
        <f>IF(ลับ!AN$3=0,0,IF(เวลาเรียน!BT19="ล",ลับ!AN$3,0))</f>
        <v>0</v>
      </c>
      <c r="BN122" s="63">
        <f>IF(ลับ!AO$3=0,0,IF(เวลาเรียน!BU19="ล",ลับ!AO$3,0))</f>
        <v>0</v>
      </c>
      <c r="BO122" s="63">
        <f>IF(ลับ!AP$3=0,0,IF(เวลาเรียน!BV19="ล",ลับ!AP$3,0))</f>
        <v>0</v>
      </c>
      <c r="BP122" s="63">
        <f>IF(ลับ!AQ$3=0,0,IF(เวลาเรียน!BW19="ล",ลับ!AQ$3,0))</f>
        <v>0</v>
      </c>
      <c r="BQ122" s="63">
        <f>IF(ลับ!AR$3=0,0,IF(เวลาเรียน!BX19="ล",ลับ!AR$3,0))</f>
        <v>0</v>
      </c>
      <c r="BR122" s="63">
        <f>IF(ลับ!AS$3=0,0,IF(เวลาเรียน!BY19="ล",ลับ!AS$3,0))</f>
        <v>0</v>
      </c>
      <c r="BS122" s="724">
        <f>IF(ลับ!AT$3=0,0,IF(เวลาเรียน!BZ19="ล",ลับ!AT$3,0))</f>
        <v>0</v>
      </c>
      <c r="BT122" s="63">
        <f>IF(ลับ!BT$3=0,0,IF(เวลาเรียน!CB19="ล",ลับ!BT$3,0))</f>
        <v>0</v>
      </c>
      <c r="BU122" s="63">
        <f>IF(ลับ!BU$3=0,0,IF(เวลาเรียน!CC19="ล",ลับ!BU$3,0))</f>
        <v>0</v>
      </c>
      <c r="BV122" s="63">
        <f>IF(ลับ!BV$3=0,0,IF(เวลาเรียน!CD19="ล",ลับ!BV$3,0))</f>
        <v>0</v>
      </c>
      <c r="BW122" s="63">
        <f>IF(ลับ!BW$3=0,0,IF(เวลาเรียน!CE19="ล",ลับ!BW$3,0))</f>
        <v>0</v>
      </c>
      <c r="BX122" s="63">
        <f>IF(ลับ!BX$3=0,0,IF(เวลาเรียน!CF19="ล",ลับ!BX$3,0))</f>
        <v>0</v>
      </c>
      <c r="BY122" s="63">
        <f>IF(ลับ!BY$3=0,0,IF(เวลาเรียน!CG19="ล",ลับ!BY$3,0))</f>
        <v>0</v>
      </c>
      <c r="BZ122" s="63">
        <f>IF(ลับ!BZ$3=0,0,IF(เวลาเรียน!CH19="ล",ลับ!BZ$3,0))</f>
        <v>0</v>
      </c>
      <c r="CA122" s="63">
        <f>IF(ลับ!CA$3=0,0,IF(เวลาเรียน!CI19="ล",ลับ!CA$3,0))</f>
        <v>0</v>
      </c>
      <c r="CB122" s="63">
        <f>IF(ลับ!CB$3=0,0,IF(เวลาเรียน!CJ19="ล",ลับ!CB$3,0))</f>
        <v>0</v>
      </c>
      <c r="CC122" s="63">
        <f>IF(ลับ!CC$3=0,0,IF(เวลาเรียน!CK19="ล",ลับ!CC$3,0))</f>
        <v>0</v>
      </c>
      <c r="CD122" s="63">
        <f>IF(ลับ!CD$3=0,0,IF(เวลาเรียน!CL19="ล",ลับ!CD$3,0))</f>
        <v>0</v>
      </c>
      <c r="CE122" s="63">
        <f>IF(ลับ!CE$3=0,0,IF(เวลาเรียน!CM19="ล",ลับ!CE$3,0))</f>
        <v>0</v>
      </c>
      <c r="CF122" s="63">
        <f>IF(ลับ!CF$3=0,0,IF(เวลาเรียน!CN19="ล",ลับ!CF$3,0))</f>
        <v>0</v>
      </c>
      <c r="CG122" s="63">
        <f>IF(ลับ!CG$3=0,0,IF(เวลาเรียน!CO19="ล",ลับ!CG$3,0))</f>
        <v>0</v>
      </c>
      <c r="CH122" s="63">
        <f>IF(ลับ!CH$3=0,0,IF(เวลาเรียน!CP19="ล",ลับ!CH$3,0))</f>
        <v>0</v>
      </c>
      <c r="CI122" s="63">
        <f>IF(ลับ!CI$3=0,0,IF(เวลาเรียน!CQ19="ล",ลับ!CI$3,0))</f>
        <v>0</v>
      </c>
      <c r="CJ122" s="63">
        <f>IF(ลับ!CJ$3=0,0,IF(เวลาเรียน!CR19="ล",ลับ!CJ$3,0))</f>
        <v>0</v>
      </c>
      <c r="CK122" s="63">
        <f>IF(ลับ!CK$3=0,0,IF(เวลาเรียน!CS19="ล",ลับ!CK$3,0))</f>
        <v>0</v>
      </c>
      <c r="CL122" s="63">
        <f>IF(ลับ!CL$3=0,0,IF(เวลาเรียน!CT19="ล",ลับ!CL$3,0))</f>
        <v>0</v>
      </c>
      <c r="CM122" s="63">
        <f>IF(ลับ!CM$3=0,0,IF(เวลาเรียน!CU19="ล",ลับ!CM$3,0))</f>
        <v>0</v>
      </c>
      <c r="CN122" s="63">
        <f>IF(ลับ!CN$3=0,0,IF(เวลาเรียน!CV19="ล",ลับ!CN$3,0))</f>
        <v>0</v>
      </c>
      <c r="CO122" s="63">
        <f>IF(ลับ!CO$3=0,0,IF(เวลาเรียน!CW19="ล",ลับ!CO$3,0))</f>
        <v>0</v>
      </c>
      <c r="CP122" s="63">
        <f>IF(ลับ!CP$3=0,0,IF(เวลาเรียน!CX19="ล",ลับ!CP$3,0))</f>
        <v>0</v>
      </c>
      <c r="CQ122" s="63">
        <f>IF(ลับ!CQ$3=0,0,IF(เวลาเรียน!CY19="ล",ลับ!CQ$3,0))</f>
        <v>0</v>
      </c>
      <c r="CR122" s="63">
        <f>IF(ลับ!CR$3=0,0,IF(เวลาเรียน!CZ19="ล",ลับ!CR$3,0))</f>
        <v>0</v>
      </c>
      <c r="CS122" s="63">
        <f>IF(ลับ!CS$3=0,0,IF(เวลาเรียน!DA19="ล",ลับ!CS$3,0))</f>
        <v>0</v>
      </c>
      <c r="CT122" s="63">
        <f>IF(ลับ!CT$3=0,0,IF(เวลาเรียน!DB19="ล",ลับ!CT$3,0))</f>
        <v>0</v>
      </c>
      <c r="CU122" s="63">
        <f>IF(ลับ!CU$3=0,0,IF(เวลาเรียน!DC19="ล",ลับ!CU$3,0))</f>
        <v>0</v>
      </c>
      <c r="CV122" s="63">
        <f>IF(ลับ!CV$3=0,0,IF(เวลาเรียน!DD19="ล",ลับ!CV$3,0))</f>
        <v>0</v>
      </c>
      <c r="CW122" s="63">
        <f>IF(ลับ!CW$3=0,0,IF(เวลาเรียน!DE19="ล",ลับ!CW$3,0))</f>
        <v>0</v>
      </c>
      <c r="CX122" s="84">
        <f t="shared" si="24"/>
        <v>0</v>
      </c>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row>
    <row r="123" spans="1:214" ht="21">
      <c r="A123" s="28">
        <v>15</v>
      </c>
      <c r="B123" s="63">
        <f>IF(ลับ!B$3=0,0,IF(เวลาเรียน!G20="ล",ลับ!B$3,0))</f>
        <v>0</v>
      </c>
      <c r="C123" s="63">
        <f>IF(ลับ!C$3=0,0,IF(เวลาเรียน!H20="ล",ลับ!C$3,0))</f>
        <v>0</v>
      </c>
      <c r="D123" s="63">
        <f>IF(ลับ!D$3=0,0,IF(เวลาเรียน!I20="ล",ลับ!D$3,0))</f>
        <v>0</v>
      </c>
      <c r="E123" s="63">
        <f>IF(ลับ!E$3=0,0,IF(เวลาเรียน!J20="ล",ลับ!E$3,0))</f>
        <v>0</v>
      </c>
      <c r="F123" s="63">
        <f>IF(ลับ!F$3=0,0,IF(เวลาเรียน!K20="ล",ลับ!F$3,0))</f>
        <v>0</v>
      </c>
      <c r="G123" s="63">
        <f>IF(ลับ!G$3=0,0,IF(เวลาเรียน!L20="ล",ลับ!G$3,0))</f>
        <v>0</v>
      </c>
      <c r="H123" s="63">
        <f>IF(ลับ!H$3=0,0,IF(เวลาเรียน!M20="ล",ลับ!H$3,0))</f>
        <v>0</v>
      </c>
      <c r="I123" s="63">
        <f>IF(ลับ!I$3=0,0,IF(เวลาเรียน!N20="ล",ลับ!I$3,0))</f>
        <v>0</v>
      </c>
      <c r="J123" s="63">
        <f>IF(ลับ!J$3=0,0,IF(เวลาเรียน!O20="ล",ลับ!J$3,0))</f>
        <v>0</v>
      </c>
      <c r="K123" s="63">
        <f>IF(ลับ!K$3=0,0,IF(เวลาเรียน!P20="ล",ลับ!K$3,0))</f>
        <v>0</v>
      </c>
      <c r="L123" s="63">
        <f>IF(ลับ!L$3=0,0,IF(เวลาเรียน!Q20="ล",ลับ!L$3,0))</f>
        <v>0</v>
      </c>
      <c r="M123" s="63">
        <f>IF(ลับ!M$3=0,0,IF(เวลาเรียน!R20="ล",ลับ!M$3,0))</f>
        <v>0</v>
      </c>
      <c r="N123" s="63">
        <f>IF(ลับ!N$3=0,0,IF(เวลาเรียน!S20="ล",ลับ!N$3,0))</f>
        <v>0</v>
      </c>
      <c r="O123" s="63">
        <f>IF(ลับ!O$3=0,0,IF(เวลาเรียน!T20="ล",ลับ!O$3,0))</f>
        <v>0</v>
      </c>
      <c r="P123" s="63">
        <f>IF(ลับ!P$3=0,0,IF(เวลาเรียน!U20="ล",ลับ!P$3,0))</f>
        <v>0</v>
      </c>
      <c r="Q123" s="63">
        <f>IF(ลับ!Q$3=0,0,IF(เวลาเรียน!V20="ล",ลับ!Q$3,0))</f>
        <v>0</v>
      </c>
      <c r="R123" s="63">
        <f>IF(ลับ!R$3=0,0,IF(เวลาเรียน!W20="ล",ลับ!R$3,0))</f>
        <v>0</v>
      </c>
      <c r="S123" s="63">
        <f>IF(ลับ!S$3=0,0,IF(เวลาเรียน!X20="ล",ลับ!S$3,0))</f>
        <v>0</v>
      </c>
      <c r="T123" s="63">
        <f>IF(ลับ!T$3=0,0,IF(เวลาเรียน!Y20="ล",ลับ!T$3,0))</f>
        <v>0</v>
      </c>
      <c r="U123" s="63">
        <f>IF(ลับ!U$3=0,0,IF(เวลาเรียน!Z20="ล",ลับ!U$3,0))</f>
        <v>0</v>
      </c>
      <c r="V123" s="63">
        <f>IF(ลับ!V$3=0,0,IF(เวลาเรียน!AA20="ล",ลับ!V$3,0))</f>
        <v>0</v>
      </c>
      <c r="W123" s="63">
        <f>IF(ลับ!W$3=0,0,IF(เวลาเรียน!AB20="ล",ลับ!W$3,0))</f>
        <v>0</v>
      </c>
      <c r="X123" s="63">
        <f>IF(ลับ!X$3=0,0,IF(เวลาเรียน!AC20="ล",ลับ!X$3,0))</f>
        <v>0</v>
      </c>
      <c r="Y123" s="63">
        <f>IF(ลับ!Y$3=0,0,IF(เวลาเรียน!AD20="ล",ลับ!Y$3,0))</f>
        <v>0</v>
      </c>
      <c r="Z123" s="724">
        <f>IF(ลับ!Z$3=0,0,IF(เวลาเรียน!AE20="ล",ลับ!Z$3,0))</f>
        <v>0</v>
      </c>
      <c r="AA123" s="63">
        <f>IF(ลับ!B$3=0,0,IF(เวลาเรียน!AH20="ล",ลับ!B$3,0))</f>
        <v>0</v>
      </c>
      <c r="AB123" s="63">
        <f>IF(ลับ!C$3=0,0,IF(เวลาเรียน!AI20="ล",ลับ!C$3,0))</f>
        <v>0</v>
      </c>
      <c r="AC123" s="63">
        <f>IF(ลับ!D$3=0,0,IF(เวลาเรียน!AJ20="ล",ลับ!D$3,0))</f>
        <v>0</v>
      </c>
      <c r="AD123" s="63">
        <f>IF(ลับ!E$3=0,0,IF(เวลาเรียน!AK20="ล",ลับ!E$3,0))</f>
        <v>0</v>
      </c>
      <c r="AE123" s="63">
        <f>IF(ลับ!F$3=0,0,IF(เวลาเรียน!AL20="ล",ลับ!F$3,0))</f>
        <v>0</v>
      </c>
      <c r="AF123" s="63">
        <f>IF(ลับ!G$3=0,0,IF(เวลาเรียน!AM20="ล",ลับ!G$3,0))</f>
        <v>0</v>
      </c>
      <c r="AG123" s="63">
        <f>IF(ลับ!H$3=0,0,IF(เวลาเรียน!AN20="ล",ลับ!H$3,0))</f>
        <v>0</v>
      </c>
      <c r="AH123" s="63">
        <f>IF(ลับ!I$3=0,0,IF(เวลาเรียน!AO20="ล",ลับ!I$3,0))</f>
        <v>0</v>
      </c>
      <c r="AI123" s="63">
        <f>IF(ลับ!J$3=0,0,IF(เวลาเรียน!AP20="ล",ลับ!J$3,0))</f>
        <v>0</v>
      </c>
      <c r="AJ123" s="63">
        <f>IF(ลับ!K$3=0,0,IF(เวลาเรียน!AQ20="ล",ลับ!K$3,0))</f>
        <v>0</v>
      </c>
      <c r="AK123" s="63">
        <f>IF(ลับ!L$3=0,0,IF(เวลาเรียน!AR20="ล",ลับ!L$3,0))</f>
        <v>0</v>
      </c>
      <c r="AL123" s="63">
        <f>IF(ลับ!M$3=0,0,IF(เวลาเรียน!AS20="ล",ลับ!M$3,0))</f>
        <v>0</v>
      </c>
      <c r="AM123" s="63">
        <f>IF(ลับ!N$3=0,0,IF(เวลาเรียน!AT20="ล",ลับ!N$3,0))</f>
        <v>0</v>
      </c>
      <c r="AN123" s="63">
        <f>IF(ลับ!O$3=0,0,IF(เวลาเรียน!AU20="ล",ลับ!O$3,0))</f>
        <v>0</v>
      </c>
      <c r="AO123" s="63">
        <f>IF(ลับ!P$3=0,0,IF(เวลาเรียน!AV20="ล",ลับ!P$3,0))</f>
        <v>0</v>
      </c>
      <c r="AP123" s="63">
        <f>IF(ลับ!Q$3=0,0,IF(เวลาเรียน!AW20="ล",ลับ!Q$3,0))</f>
        <v>0</v>
      </c>
      <c r="AQ123" s="63">
        <f>IF(ลับ!R$3=0,0,IF(เวลาเรียน!AX20="ล",ลับ!R$3,0))</f>
        <v>0</v>
      </c>
      <c r="AR123" s="63">
        <f>IF(ลับ!S$3=0,0,IF(เวลาเรียน!AY20="ล",ลับ!S$3,0))</f>
        <v>0</v>
      </c>
      <c r="AS123" s="63">
        <f>IF(ลับ!T$3=0,0,IF(เวลาเรียน!AZ20="ล",ลับ!T$3,0))</f>
        <v>0</v>
      </c>
      <c r="AT123" s="63">
        <f>IF(ลับ!U$3=0,0,IF(เวลาเรียน!BA20="ล",ลับ!U$3,0))</f>
        <v>0</v>
      </c>
      <c r="AU123" s="63">
        <f>IF(ลับ!V$3=0,0,IF(เวลาเรียน!BB20="ล",ลับ!V$3,0))</f>
        <v>0</v>
      </c>
      <c r="AV123" s="63">
        <f>IF(ลับ!W$3=0,0,IF(เวลาเรียน!BC20="ล",ลับ!W$3,0))</f>
        <v>0</v>
      </c>
      <c r="AW123" s="63">
        <f>IF(ลับ!X$3=0,0,IF(เวลาเรียน!BD20="ล",ลับ!X$3,0))</f>
        <v>0</v>
      </c>
      <c r="AX123" s="63">
        <f>IF(ลับ!Y$3=0,0,IF(เวลาเรียน!BE20="ล",ลับ!Y$3,0))</f>
        <v>0</v>
      </c>
      <c r="AY123" s="63">
        <f>IF(ลับ!Z$3=0,0,IF(เวลาเรียน!BF20="ล",ลับ!Z$3,0))</f>
        <v>0</v>
      </c>
      <c r="AZ123" s="63">
        <f>IF(ลับ!AA$3=0,0,IF(เวลาเรียน!BG20="ล",ลับ!AA$3,0))</f>
        <v>0</v>
      </c>
      <c r="BA123" s="63">
        <f>IF(ลับ!AB$3=0,0,IF(เวลาเรียน!BH20="ล",ลับ!AB$3,0))</f>
        <v>0</v>
      </c>
      <c r="BB123" s="63">
        <f>IF(ลับ!AC$3=0,0,IF(เวลาเรียน!BI20="ล",ลับ!AC$3,0))</f>
        <v>0</v>
      </c>
      <c r="BC123" s="63">
        <f>IF(ลับ!AD$3=0,0,IF(เวลาเรียน!BJ20="ล",ลับ!AD$3,0))</f>
        <v>0</v>
      </c>
      <c r="BD123" s="63">
        <f>IF(ลับ!AE$3=0,0,IF(เวลาเรียน!BK20="ล",ลับ!AE$3,0))</f>
        <v>0</v>
      </c>
      <c r="BE123" s="63">
        <f>IF(ลับ!AF$3=0,0,IF(เวลาเรียน!BL20="ล",ลับ!AF$3,0))</f>
        <v>0</v>
      </c>
      <c r="BF123" s="63">
        <f>IF(ลับ!AG$3=0,0,IF(เวลาเรียน!BM20="ล",ลับ!AG$3,0))</f>
        <v>0</v>
      </c>
      <c r="BG123" s="63">
        <f>IF(ลับ!AH$3=0,0,IF(เวลาเรียน!BN20="ล",ลับ!AH$3,0))</f>
        <v>0</v>
      </c>
      <c r="BH123" s="63">
        <f>IF(ลับ!AI$3=0,0,IF(เวลาเรียน!BO20="ล",ลับ!AI$3,0))</f>
        <v>0</v>
      </c>
      <c r="BI123" s="63">
        <f>IF(ลับ!AJ$3=0,0,IF(เวลาเรียน!BP20="ล",ลับ!AJ$3,0))</f>
        <v>0</v>
      </c>
      <c r="BJ123" s="63">
        <f>IF(ลับ!AK$3=0,0,IF(เวลาเรียน!BQ20="ล",ลับ!AK$3,0))</f>
        <v>0</v>
      </c>
      <c r="BK123" s="63">
        <f>IF(ลับ!AL$3=0,0,IF(เวลาเรียน!BR20="ล",ลับ!AL$3,0))</f>
        <v>0</v>
      </c>
      <c r="BL123" s="63">
        <f>IF(ลับ!AM$3=0,0,IF(เวลาเรียน!BS20="ล",ลับ!AM$3,0))</f>
        <v>0</v>
      </c>
      <c r="BM123" s="63">
        <f>IF(ลับ!AN$3=0,0,IF(เวลาเรียน!BT20="ล",ลับ!AN$3,0))</f>
        <v>0</v>
      </c>
      <c r="BN123" s="63">
        <f>IF(ลับ!AO$3=0,0,IF(เวลาเรียน!BU20="ล",ลับ!AO$3,0))</f>
        <v>0</v>
      </c>
      <c r="BO123" s="63">
        <f>IF(ลับ!AP$3=0,0,IF(เวลาเรียน!BV20="ล",ลับ!AP$3,0))</f>
        <v>0</v>
      </c>
      <c r="BP123" s="63">
        <f>IF(ลับ!AQ$3=0,0,IF(เวลาเรียน!BW20="ล",ลับ!AQ$3,0))</f>
        <v>0</v>
      </c>
      <c r="BQ123" s="63">
        <f>IF(ลับ!AR$3=0,0,IF(เวลาเรียน!BX20="ล",ลับ!AR$3,0))</f>
        <v>0</v>
      </c>
      <c r="BR123" s="63">
        <f>IF(ลับ!AS$3=0,0,IF(เวลาเรียน!BY20="ล",ลับ!AS$3,0))</f>
        <v>0</v>
      </c>
      <c r="BS123" s="724">
        <f>IF(ลับ!AT$3=0,0,IF(เวลาเรียน!BZ20="ล",ลับ!AT$3,0))</f>
        <v>0</v>
      </c>
      <c r="BT123" s="63">
        <f>IF(ลับ!BT$3=0,0,IF(เวลาเรียน!CB20="ล",ลับ!BT$3,0))</f>
        <v>0</v>
      </c>
      <c r="BU123" s="63">
        <f>IF(ลับ!BU$3=0,0,IF(เวลาเรียน!CC20="ล",ลับ!BU$3,0))</f>
        <v>0</v>
      </c>
      <c r="BV123" s="63">
        <f>IF(ลับ!BV$3=0,0,IF(เวลาเรียน!CD20="ล",ลับ!BV$3,0))</f>
        <v>0</v>
      </c>
      <c r="BW123" s="63">
        <f>IF(ลับ!BW$3=0,0,IF(เวลาเรียน!CE20="ล",ลับ!BW$3,0))</f>
        <v>0</v>
      </c>
      <c r="BX123" s="63">
        <f>IF(ลับ!BX$3=0,0,IF(เวลาเรียน!CF20="ล",ลับ!BX$3,0))</f>
        <v>0</v>
      </c>
      <c r="BY123" s="63">
        <f>IF(ลับ!BY$3=0,0,IF(เวลาเรียน!CG20="ล",ลับ!BY$3,0))</f>
        <v>0</v>
      </c>
      <c r="BZ123" s="63">
        <f>IF(ลับ!BZ$3=0,0,IF(เวลาเรียน!CH20="ล",ลับ!BZ$3,0))</f>
        <v>0</v>
      </c>
      <c r="CA123" s="63">
        <f>IF(ลับ!CA$3=0,0,IF(เวลาเรียน!CI20="ล",ลับ!CA$3,0))</f>
        <v>0</v>
      </c>
      <c r="CB123" s="63">
        <f>IF(ลับ!CB$3=0,0,IF(เวลาเรียน!CJ20="ล",ลับ!CB$3,0))</f>
        <v>0</v>
      </c>
      <c r="CC123" s="63">
        <f>IF(ลับ!CC$3=0,0,IF(เวลาเรียน!CK20="ล",ลับ!CC$3,0))</f>
        <v>0</v>
      </c>
      <c r="CD123" s="63">
        <f>IF(ลับ!CD$3=0,0,IF(เวลาเรียน!CL20="ล",ลับ!CD$3,0))</f>
        <v>0</v>
      </c>
      <c r="CE123" s="63">
        <f>IF(ลับ!CE$3=0,0,IF(เวลาเรียน!CM20="ล",ลับ!CE$3,0))</f>
        <v>0</v>
      </c>
      <c r="CF123" s="63">
        <f>IF(ลับ!CF$3=0,0,IF(เวลาเรียน!CN20="ล",ลับ!CF$3,0))</f>
        <v>0</v>
      </c>
      <c r="CG123" s="63">
        <f>IF(ลับ!CG$3=0,0,IF(เวลาเรียน!CO20="ล",ลับ!CG$3,0))</f>
        <v>0</v>
      </c>
      <c r="CH123" s="63">
        <f>IF(ลับ!CH$3=0,0,IF(เวลาเรียน!CP20="ล",ลับ!CH$3,0))</f>
        <v>0</v>
      </c>
      <c r="CI123" s="63">
        <f>IF(ลับ!CI$3=0,0,IF(เวลาเรียน!CQ20="ล",ลับ!CI$3,0))</f>
        <v>0</v>
      </c>
      <c r="CJ123" s="63">
        <f>IF(ลับ!CJ$3=0,0,IF(เวลาเรียน!CR20="ล",ลับ!CJ$3,0))</f>
        <v>0</v>
      </c>
      <c r="CK123" s="63">
        <f>IF(ลับ!CK$3=0,0,IF(เวลาเรียน!CS20="ล",ลับ!CK$3,0))</f>
        <v>0</v>
      </c>
      <c r="CL123" s="63">
        <f>IF(ลับ!CL$3=0,0,IF(เวลาเรียน!CT20="ล",ลับ!CL$3,0))</f>
        <v>0</v>
      </c>
      <c r="CM123" s="63">
        <f>IF(ลับ!CM$3=0,0,IF(เวลาเรียน!CU20="ล",ลับ!CM$3,0))</f>
        <v>0</v>
      </c>
      <c r="CN123" s="63">
        <f>IF(ลับ!CN$3=0,0,IF(เวลาเรียน!CV20="ล",ลับ!CN$3,0))</f>
        <v>0</v>
      </c>
      <c r="CO123" s="63">
        <f>IF(ลับ!CO$3=0,0,IF(เวลาเรียน!CW20="ล",ลับ!CO$3,0))</f>
        <v>0</v>
      </c>
      <c r="CP123" s="63">
        <f>IF(ลับ!CP$3=0,0,IF(เวลาเรียน!CX20="ล",ลับ!CP$3,0))</f>
        <v>0</v>
      </c>
      <c r="CQ123" s="63">
        <f>IF(ลับ!CQ$3=0,0,IF(เวลาเรียน!CY20="ล",ลับ!CQ$3,0))</f>
        <v>0</v>
      </c>
      <c r="CR123" s="63">
        <f>IF(ลับ!CR$3=0,0,IF(เวลาเรียน!CZ20="ล",ลับ!CR$3,0))</f>
        <v>0</v>
      </c>
      <c r="CS123" s="63">
        <f>IF(ลับ!CS$3=0,0,IF(เวลาเรียน!DA20="ล",ลับ!CS$3,0))</f>
        <v>0</v>
      </c>
      <c r="CT123" s="63">
        <f>IF(ลับ!CT$3=0,0,IF(เวลาเรียน!DB20="ล",ลับ!CT$3,0))</f>
        <v>0</v>
      </c>
      <c r="CU123" s="63">
        <f>IF(ลับ!CU$3=0,0,IF(เวลาเรียน!DC20="ล",ลับ!CU$3,0))</f>
        <v>0</v>
      </c>
      <c r="CV123" s="63">
        <f>IF(ลับ!CV$3=0,0,IF(เวลาเรียน!DD20="ล",ลับ!CV$3,0))</f>
        <v>0</v>
      </c>
      <c r="CW123" s="63">
        <f>IF(ลับ!CW$3=0,0,IF(เวลาเรียน!DE20="ล",ลับ!CW$3,0))</f>
        <v>0</v>
      </c>
      <c r="CX123" s="84">
        <f t="shared" si="24"/>
        <v>0</v>
      </c>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row>
    <row r="124" spans="1:214" ht="21">
      <c r="A124" s="28">
        <v>16</v>
      </c>
      <c r="B124" s="63">
        <f>IF(ลับ!B$3=0,0,IF(เวลาเรียน!G21="ล",ลับ!B$3,0))</f>
        <v>0</v>
      </c>
      <c r="C124" s="63">
        <f>IF(ลับ!C$3=0,0,IF(เวลาเรียน!H21="ล",ลับ!C$3,0))</f>
        <v>0</v>
      </c>
      <c r="D124" s="63">
        <f>IF(ลับ!D$3=0,0,IF(เวลาเรียน!I21="ล",ลับ!D$3,0))</f>
        <v>0</v>
      </c>
      <c r="E124" s="63">
        <f>IF(ลับ!E$3=0,0,IF(เวลาเรียน!J21="ล",ลับ!E$3,0))</f>
        <v>0</v>
      </c>
      <c r="F124" s="63">
        <f>IF(ลับ!F$3=0,0,IF(เวลาเรียน!K21="ล",ลับ!F$3,0))</f>
        <v>0</v>
      </c>
      <c r="G124" s="63">
        <f>IF(ลับ!G$3=0,0,IF(เวลาเรียน!L21="ล",ลับ!G$3,0))</f>
        <v>0</v>
      </c>
      <c r="H124" s="63">
        <f>IF(ลับ!H$3=0,0,IF(เวลาเรียน!M21="ล",ลับ!H$3,0))</f>
        <v>0</v>
      </c>
      <c r="I124" s="63">
        <f>IF(ลับ!I$3=0,0,IF(เวลาเรียน!N21="ล",ลับ!I$3,0))</f>
        <v>0</v>
      </c>
      <c r="J124" s="63">
        <f>IF(ลับ!J$3=0,0,IF(เวลาเรียน!O21="ล",ลับ!J$3,0))</f>
        <v>0</v>
      </c>
      <c r="K124" s="63">
        <f>IF(ลับ!K$3=0,0,IF(เวลาเรียน!P21="ล",ลับ!K$3,0))</f>
        <v>0</v>
      </c>
      <c r="L124" s="63">
        <f>IF(ลับ!L$3=0,0,IF(เวลาเรียน!Q21="ล",ลับ!L$3,0))</f>
        <v>0</v>
      </c>
      <c r="M124" s="63">
        <f>IF(ลับ!M$3=0,0,IF(เวลาเรียน!R21="ล",ลับ!M$3,0))</f>
        <v>0</v>
      </c>
      <c r="N124" s="63">
        <f>IF(ลับ!N$3=0,0,IF(เวลาเรียน!S21="ล",ลับ!N$3,0))</f>
        <v>0</v>
      </c>
      <c r="O124" s="63">
        <f>IF(ลับ!O$3=0,0,IF(เวลาเรียน!T21="ล",ลับ!O$3,0))</f>
        <v>0</v>
      </c>
      <c r="P124" s="63">
        <f>IF(ลับ!P$3=0,0,IF(เวลาเรียน!U21="ล",ลับ!P$3,0))</f>
        <v>0</v>
      </c>
      <c r="Q124" s="63">
        <f>IF(ลับ!Q$3=0,0,IF(เวลาเรียน!V21="ล",ลับ!Q$3,0))</f>
        <v>0</v>
      </c>
      <c r="R124" s="63">
        <f>IF(ลับ!R$3=0,0,IF(เวลาเรียน!W21="ล",ลับ!R$3,0))</f>
        <v>0</v>
      </c>
      <c r="S124" s="63">
        <f>IF(ลับ!S$3=0,0,IF(เวลาเรียน!X21="ล",ลับ!S$3,0))</f>
        <v>0</v>
      </c>
      <c r="T124" s="63">
        <f>IF(ลับ!T$3=0,0,IF(เวลาเรียน!Y21="ล",ลับ!T$3,0))</f>
        <v>0</v>
      </c>
      <c r="U124" s="63">
        <f>IF(ลับ!U$3=0,0,IF(เวลาเรียน!Z21="ล",ลับ!U$3,0))</f>
        <v>0</v>
      </c>
      <c r="V124" s="63">
        <f>IF(ลับ!V$3=0,0,IF(เวลาเรียน!AA21="ล",ลับ!V$3,0))</f>
        <v>0</v>
      </c>
      <c r="W124" s="63">
        <f>IF(ลับ!W$3=0,0,IF(เวลาเรียน!AB21="ล",ลับ!W$3,0))</f>
        <v>0</v>
      </c>
      <c r="X124" s="63">
        <f>IF(ลับ!X$3=0,0,IF(เวลาเรียน!AC21="ล",ลับ!X$3,0))</f>
        <v>0</v>
      </c>
      <c r="Y124" s="63">
        <f>IF(ลับ!Y$3=0,0,IF(เวลาเรียน!AD21="ล",ลับ!Y$3,0))</f>
        <v>0</v>
      </c>
      <c r="Z124" s="724">
        <f>IF(ลับ!Z$3=0,0,IF(เวลาเรียน!AE21="ล",ลับ!Z$3,0))</f>
        <v>0</v>
      </c>
      <c r="AA124" s="63">
        <f>IF(ลับ!B$3=0,0,IF(เวลาเรียน!AH21="ล",ลับ!B$3,0))</f>
        <v>0</v>
      </c>
      <c r="AB124" s="63">
        <f>IF(ลับ!C$3=0,0,IF(เวลาเรียน!AI21="ล",ลับ!C$3,0))</f>
        <v>0</v>
      </c>
      <c r="AC124" s="63">
        <f>IF(ลับ!D$3=0,0,IF(เวลาเรียน!AJ21="ล",ลับ!D$3,0))</f>
        <v>0</v>
      </c>
      <c r="AD124" s="63">
        <f>IF(ลับ!E$3=0,0,IF(เวลาเรียน!AK21="ล",ลับ!E$3,0))</f>
        <v>0</v>
      </c>
      <c r="AE124" s="63">
        <f>IF(ลับ!F$3=0,0,IF(เวลาเรียน!AL21="ล",ลับ!F$3,0))</f>
        <v>0</v>
      </c>
      <c r="AF124" s="63">
        <f>IF(ลับ!G$3=0,0,IF(เวลาเรียน!AM21="ล",ลับ!G$3,0))</f>
        <v>0</v>
      </c>
      <c r="AG124" s="63">
        <f>IF(ลับ!H$3=0,0,IF(เวลาเรียน!AN21="ล",ลับ!H$3,0))</f>
        <v>0</v>
      </c>
      <c r="AH124" s="63">
        <f>IF(ลับ!I$3=0,0,IF(เวลาเรียน!AO21="ล",ลับ!I$3,0))</f>
        <v>0</v>
      </c>
      <c r="AI124" s="63">
        <f>IF(ลับ!J$3=0,0,IF(เวลาเรียน!AP21="ล",ลับ!J$3,0))</f>
        <v>0</v>
      </c>
      <c r="AJ124" s="63">
        <f>IF(ลับ!K$3=0,0,IF(เวลาเรียน!AQ21="ล",ลับ!K$3,0))</f>
        <v>0</v>
      </c>
      <c r="AK124" s="63">
        <f>IF(ลับ!L$3=0,0,IF(เวลาเรียน!AR21="ล",ลับ!L$3,0))</f>
        <v>0</v>
      </c>
      <c r="AL124" s="63">
        <f>IF(ลับ!M$3=0,0,IF(เวลาเรียน!AS21="ล",ลับ!M$3,0))</f>
        <v>0</v>
      </c>
      <c r="AM124" s="63">
        <f>IF(ลับ!N$3=0,0,IF(เวลาเรียน!AT21="ล",ลับ!N$3,0))</f>
        <v>0</v>
      </c>
      <c r="AN124" s="63">
        <f>IF(ลับ!O$3=0,0,IF(เวลาเรียน!AU21="ล",ลับ!O$3,0))</f>
        <v>0</v>
      </c>
      <c r="AO124" s="63">
        <f>IF(ลับ!P$3=0,0,IF(เวลาเรียน!AV21="ล",ลับ!P$3,0))</f>
        <v>0</v>
      </c>
      <c r="AP124" s="63">
        <f>IF(ลับ!Q$3=0,0,IF(เวลาเรียน!AW21="ล",ลับ!Q$3,0))</f>
        <v>0</v>
      </c>
      <c r="AQ124" s="63">
        <f>IF(ลับ!R$3=0,0,IF(เวลาเรียน!AX21="ล",ลับ!R$3,0))</f>
        <v>0</v>
      </c>
      <c r="AR124" s="63">
        <f>IF(ลับ!S$3=0,0,IF(เวลาเรียน!AY21="ล",ลับ!S$3,0))</f>
        <v>0</v>
      </c>
      <c r="AS124" s="63">
        <f>IF(ลับ!T$3=0,0,IF(เวลาเรียน!AZ21="ล",ลับ!T$3,0))</f>
        <v>0</v>
      </c>
      <c r="AT124" s="63">
        <f>IF(ลับ!U$3=0,0,IF(เวลาเรียน!BA21="ล",ลับ!U$3,0))</f>
        <v>0</v>
      </c>
      <c r="AU124" s="63">
        <f>IF(ลับ!V$3=0,0,IF(เวลาเรียน!BB21="ล",ลับ!V$3,0))</f>
        <v>0</v>
      </c>
      <c r="AV124" s="63">
        <f>IF(ลับ!W$3=0,0,IF(เวลาเรียน!BC21="ล",ลับ!W$3,0))</f>
        <v>0</v>
      </c>
      <c r="AW124" s="63">
        <f>IF(ลับ!X$3=0,0,IF(เวลาเรียน!BD21="ล",ลับ!X$3,0))</f>
        <v>0</v>
      </c>
      <c r="AX124" s="63">
        <f>IF(ลับ!Y$3=0,0,IF(เวลาเรียน!BE21="ล",ลับ!Y$3,0))</f>
        <v>0</v>
      </c>
      <c r="AY124" s="63">
        <f>IF(ลับ!Z$3=0,0,IF(เวลาเรียน!BF21="ล",ลับ!Z$3,0))</f>
        <v>0</v>
      </c>
      <c r="AZ124" s="63">
        <f>IF(ลับ!AA$3=0,0,IF(เวลาเรียน!BG21="ล",ลับ!AA$3,0))</f>
        <v>0</v>
      </c>
      <c r="BA124" s="63">
        <f>IF(ลับ!AB$3=0,0,IF(เวลาเรียน!BH21="ล",ลับ!AB$3,0))</f>
        <v>0</v>
      </c>
      <c r="BB124" s="63">
        <f>IF(ลับ!AC$3=0,0,IF(เวลาเรียน!BI21="ล",ลับ!AC$3,0))</f>
        <v>0</v>
      </c>
      <c r="BC124" s="63">
        <f>IF(ลับ!AD$3=0,0,IF(เวลาเรียน!BJ21="ล",ลับ!AD$3,0))</f>
        <v>0</v>
      </c>
      <c r="BD124" s="63">
        <f>IF(ลับ!AE$3=0,0,IF(เวลาเรียน!BK21="ล",ลับ!AE$3,0))</f>
        <v>0</v>
      </c>
      <c r="BE124" s="63">
        <f>IF(ลับ!AF$3=0,0,IF(เวลาเรียน!BL21="ล",ลับ!AF$3,0))</f>
        <v>0</v>
      </c>
      <c r="BF124" s="63">
        <f>IF(ลับ!AG$3=0,0,IF(เวลาเรียน!BM21="ล",ลับ!AG$3,0))</f>
        <v>0</v>
      </c>
      <c r="BG124" s="63">
        <f>IF(ลับ!AH$3=0,0,IF(เวลาเรียน!BN21="ล",ลับ!AH$3,0))</f>
        <v>0</v>
      </c>
      <c r="BH124" s="63">
        <f>IF(ลับ!AI$3=0,0,IF(เวลาเรียน!BO21="ล",ลับ!AI$3,0))</f>
        <v>0</v>
      </c>
      <c r="BI124" s="63">
        <f>IF(ลับ!AJ$3=0,0,IF(เวลาเรียน!BP21="ล",ลับ!AJ$3,0))</f>
        <v>0</v>
      </c>
      <c r="BJ124" s="63">
        <f>IF(ลับ!AK$3=0,0,IF(เวลาเรียน!BQ21="ล",ลับ!AK$3,0))</f>
        <v>0</v>
      </c>
      <c r="BK124" s="63">
        <f>IF(ลับ!AL$3=0,0,IF(เวลาเรียน!BR21="ล",ลับ!AL$3,0))</f>
        <v>0</v>
      </c>
      <c r="BL124" s="63">
        <f>IF(ลับ!AM$3=0,0,IF(เวลาเรียน!BS21="ล",ลับ!AM$3,0))</f>
        <v>0</v>
      </c>
      <c r="BM124" s="63">
        <f>IF(ลับ!AN$3=0,0,IF(เวลาเรียน!BT21="ล",ลับ!AN$3,0))</f>
        <v>0</v>
      </c>
      <c r="BN124" s="63">
        <f>IF(ลับ!AO$3=0,0,IF(เวลาเรียน!BU21="ล",ลับ!AO$3,0))</f>
        <v>0</v>
      </c>
      <c r="BO124" s="63">
        <f>IF(ลับ!AP$3=0,0,IF(เวลาเรียน!BV21="ล",ลับ!AP$3,0))</f>
        <v>0</v>
      </c>
      <c r="BP124" s="63">
        <f>IF(ลับ!AQ$3=0,0,IF(เวลาเรียน!BW21="ล",ลับ!AQ$3,0))</f>
        <v>0</v>
      </c>
      <c r="BQ124" s="63">
        <f>IF(ลับ!AR$3=0,0,IF(เวลาเรียน!BX21="ล",ลับ!AR$3,0))</f>
        <v>0</v>
      </c>
      <c r="BR124" s="63">
        <f>IF(ลับ!AS$3=0,0,IF(เวลาเรียน!BY21="ล",ลับ!AS$3,0))</f>
        <v>0</v>
      </c>
      <c r="BS124" s="724">
        <f>IF(ลับ!AT$3=0,0,IF(เวลาเรียน!BZ21="ล",ลับ!AT$3,0))</f>
        <v>0</v>
      </c>
      <c r="BT124" s="63">
        <f>IF(ลับ!BT$3=0,0,IF(เวลาเรียน!CB21="ล",ลับ!BT$3,0))</f>
        <v>0</v>
      </c>
      <c r="BU124" s="63">
        <f>IF(ลับ!BU$3=0,0,IF(เวลาเรียน!CC21="ล",ลับ!BU$3,0))</f>
        <v>0</v>
      </c>
      <c r="BV124" s="63">
        <f>IF(ลับ!BV$3=0,0,IF(เวลาเรียน!CD21="ล",ลับ!BV$3,0))</f>
        <v>0</v>
      </c>
      <c r="BW124" s="63">
        <f>IF(ลับ!BW$3=0,0,IF(เวลาเรียน!CE21="ล",ลับ!BW$3,0))</f>
        <v>0</v>
      </c>
      <c r="BX124" s="63">
        <f>IF(ลับ!BX$3=0,0,IF(เวลาเรียน!CF21="ล",ลับ!BX$3,0))</f>
        <v>0</v>
      </c>
      <c r="BY124" s="63">
        <f>IF(ลับ!BY$3=0,0,IF(เวลาเรียน!CG21="ล",ลับ!BY$3,0))</f>
        <v>0</v>
      </c>
      <c r="BZ124" s="63">
        <f>IF(ลับ!BZ$3=0,0,IF(เวลาเรียน!CH21="ล",ลับ!BZ$3,0))</f>
        <v>0</v>
      </c>
      <c r="CA124" s="63">
        <f>IF(ลับ!CA$3=0,0,IF(เวลาเรียน!CI21="ล",ลับ!CA$3,0))</f>
        <v>0</v>
      </c>
      <c r="CB124" s="63">
        <f>IF(ลับ!CB$3=0,0,IF(เวลาเรียน!CJ21="ล",ลับ!CB$3,0))</f>
        <v>0</v>
      </c>
      <c r="CC124" s="63">
        <f>IF(ลับ!CC$3=0,0,IF(เวลาเรียน!CK21="ล",ลับ!CC$3,0))</f>
        <v>0</v>
      </c>
      <c r="CD124" s="63">
        <f>IF(ลับ!CD$3=0,0,IF(เวลาเรียน!CL21="ล",ลับ!CD$3,0))</f>
        <v>0</v>
      </c>
      <c r="CE124" s="63">
        <f>IF(ลับ!CE$3=0,0,IF(เวลาเรียน!CM21="ล",ลับ!CE$3,0))</f>
        <v>0</v>
      </c>
      <c r="CF124" s="63">
        <f>IF(ลับ!CF$3=0,0,IF(เวลาเรียน!CN21="ล",ลับ!CF$3,0))</f>
        <v>0</v>
      </c>
      <c r="CG124" s="63">
        <f>IF(ลับ!CG$3=0,0,IF(เวลาเรียน!CO21="ล",ลับ!CG$3,0))</f>
        <v>0</v>
      </c>
      <c r="CH124" s="63">
        <f>IF(ลับ!CH$3=0,0,IF(เวลาเรียน!CP21="ล",ลับ!CH$3,0))</f>
        <v>0</v>
      </c>
      <c r="CI124" s="63">
        <f>IF(ลับ!CI$3=0,0,IF(เวลาเรียน!CQ21="ล",ลับ!CI$3,0))</f>
        <v>0</v>
      </c>
      <c r="CJ124" s="63">
        <f>IF(ลับ!CJ$3=0,0,IF(เวลาเรียน!CR21="ล",ลับ!CJ$3,0))</f>
        <v>0</v>
      </c>
      <c r="CK124" s="63">
        <f>IF(ลับ!CK$3=0,0,IF(เวลาเรียน!CS21="ล",ลับ!CK$3,0))</f>
        <v>0</v>
      </c>
      <c r="CL124" s="63">
        <f>IF(ลับ!CL$3=0,0,IF(เวลาเรียน!CT21="ล",ลับ!CL$3,0))</f>
        <v>0</v>
      </c>
      <c r="CM124" s="63">
        <f>IF(ลับ!CM$3=0,0,IF(เวลาเรียน!CU21="ล",ลับ!CM$3,0))</f>
        <v>0</v>
      </c>
      <c r="CN124" s="63">
        <f>IF(ลับ!CN$3=0,0,IF(เวลาเรียน!CV21="ล",ลับ!CN$3,0))</f>
        <v>0</v>
      </c>
      <c r="CO124" s="63">
        <f>IF(ลับ!CO$3=0,0,IF(เวลาเรียน!CW21="ล",ลับ!CO$3,0))</f>
        <v>0</v>
      </c>
      <c r="CP124" s="63">
        <f>IF(ลับ!CP$3=0,0,IF(เวลาเรียน!CX21="ล",ลับ!CP$3,0))</f>
        <v>0</v>
      </c>
      <c r="CQ124" s="63">
        <f>IF(ลับ!CQ$3=0,0,IF(เวลาเรียน!CY21="ล",ลับ!CQ$3,0))</f>
        <v>0</v>
      </c>
      <c r="CR124" s="63">
        <f>IF(ลับ!CR$3=0,0,IF(เวลาเรียน!CZ21="ล",ลับ!CR$3,0))</f>
        <v>0</v>
      </c>
      <c r="CS124" s="63">
        <f>IF(ลับ!CS$3=0,0,IF(เวลาเรียน!DA21="ล",ลับ!CS$3,0))</f>
        <v>0</v>
      </c>
      <c r="CT124" s="63">
        <f>IF(ลับ!CT$3=0,0,IF(เวลาเรียน!DB21="ล",ลับ!CT$3,0))</f>
        <v>0</v>
      </c>
      <c r="CU124" s="63">
        <f>IF(ลับ!CU$3=0,0,IF(เวลาเรียน!DC21="ล",ลับ!CU$3,0))</f>
        <v>0</v>
      </c>
      <c r="CV124" s="63">
        <f>IF(ลับ!CV$3=0,0,IF(เวลาเรียน!DD21="ล",ลับ!CV$3,0))</f>
        <v>0</v>
      </c>
      <c r="CW124" s="63">
        <f>IF(ลับ!CW$3=0,0,IF(เวลาเรียน!DE21="ล",ลับ!CW$3,0))</f>
        <v>0</v>
      </c>
      <c r="CX124" s="84">
        <f t="shared" si="24"/>
        <v>0</v>
      </c>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row>
    <row r="125" spans="1:214" ht="21">
      <c r="A125" s="28">
        <v>17</v>
      </c>
      <c r="B125" s="63">
        <f>IF(ลับ!B$3=0,0,IF(เวลาเรียน!G22="ล",ลับ!B$3,0))</f>
        <v>0</v>
      </c>
      <c r="C125" s="63">
        <f>IF(ลับ!C$3=0,0,IF(เวลาเรียน!H22="ล",ลับ!C$3,0))</f>
        <v>0</v>
      </c>
      <c r="D125" s="63">
        <f>IF(ลับ!D$3=0,0,IF(เวลาเรียน!I22="ล",ลับ!D$3,0))</f>
        <v>0</v>
      </c>
      <c r="E125" s="63">
        <f>IF(ลับ!E$3=0,0,IF(เวลาเรียน!J22="ล",ลับ!E$3,0))</f>
        <v>0</v>
      </c>
      <c r="F125" s="63">
        <f>IF(ลับ!F$3=0,0,IF(เวลาเรียน!K22="ล",ลับ!F$3,0))</f>
        <v>0</v>
      </c>
      <c r="G125" s="63">
        <f>IF(ลับ!G$3=0,0,IF(เวลาเรียน!L22="ล",ลับ!G$3,0))</f>
        <v>0</v>
      </c>
      <c r="H125" s="63">
        <f>IF(ลับ!H$3=0,0,IF(เวลาเรียน!M22="ล",ลับ!H$3,0))</f>
        <v>0</v>
      </c>
      <c r="I125" s="63">
        <f>IF(ลับ!I$3=0,0,IF(เวลาเรียน!N22="ล",ลับ!I$3,0))</f>
        <v>0</v>
      </c>
      <c r="J125" s="63">
        <f>IF(ลับ!J$3=0,0,IF(เวลาเรียน!O22="ล",ลับ!J$3,0))</f>
        <v>0</v>
      </c>
      <c r="K125" s="63">
        <f>IF(ลับ!K$3=0,0,IF(เวลาเรียน!P22="ล",ลับ!K$3,0))</f>
        <v>0</v>
      </c>
      <c r="L125" s="63">
        <f>IF(ลับ!L$3=0,0,IF(เวลาเรียน!Q22="ล",ลับ!L$3,0))</f>
        <v>0</v>
      </c>
      <c r="M125" s="63">
        <f>IF(ลับ!M$3=0,0,IF(เวลาเรียน!R22="ล",ลับ!M$3,0))</f>
        <v>0</v>
      </c>
      <c r="N125" s="63">
        <f>IF(ลับ!N$3=0,0,IF(เวลาเรียน!S22="ล",ลับ!N$3,0))</f>
        <v>0</v>
      </c>
      <c r="O125" s="63">
        <f>IF(ลับ!O$3=0,0,IF(เวลาเรียน!T22="ล",ลับ!O$3,0))</f>
        <v>0</v>
      </c>
      <c r="P125" s="63">
        <f>IF(ลับ!P$3=0,0,IF(เวลาเรียน!U22="ล",ลับ!P$3,0))</f>
        <v>0</v>
      </c>
      <c r="Q125" s="63">
        <f>IF(ลับ!Q$3=0,0,IF(เวลาเรียน!V22="ล",ลับ!Q$3,0))</f>
        <v>0</v>
      </c>
      <c r="R125" s="63">
        <f>IF(ลับ!R$3=0,0,IF(เวลาเรียน!W22="ล",ลับ!R$3,0))</f>
        <v>0</v>
      </c>
      <c r="S125" s="63">
        <f>IF(ลับ!S$3=0,0,IF(เวลาเรียน!X22="ล",ลับ!S$3,0))</f>
        <v>0</v>
      </c>
      <c r="T125" s="63">
        <f>IF(ลับ!T$3=0,0,IF(เวลาเรียน!Y22="ล",ลับ!T$3,0))</f>
        <v>0</v>
      </c>
      <c r="U125" s="63">
        <f>IF(ลับ!U$3=0,0,IF(เวลาเรียน!Z22="ล",ลับ!U$3,0))</f>
        <v>0</v>
      </c>
      <c r="V125" s="63">
        <f>IF(ลับ!V$3=0,0,IF(เวลาเรียน!AA22="ล",ลับ!V$3,0))</f>
        <v>0</v>
      </c>
      <c r="W125" s="63">
        <f>IF(ลับ!W$3=0,0,IF(เวลาเรียน!AB22="ล",ลับ!W$3,0))</f>
        <v>0</v>
      </c>
      <c r="X125" s="63">
        <f>IF(ลับ!X$3=0,0,IF(เวลาเรียน!AC22="ล",ลับ!X$3,0))</f>
        <v>0</v>
      </c>
      <c r="Y125" s="63">
        <f>IF(ลับ!Y$3=0,0,IF(เวลาเรียน!AD22="ล",ลับ!Y$3,0))</f>
        <v>0</v>
      </c>
      <c r="Z125" s="724">
        <f>IF(ลับ!Z$3=0,0,IF(เวลาเรียน!AE22="ล",ลับ!Z$3,0))</f>
        <v>0</v>
      </c>
      <c r="AA125" s="63">
        <f>IF(ลับ!B$3=0,0,IF(เวลาเรียน!AH22="ล",ลับ!B$3,0))</f>
        <v>0</v>
      </c>
      <c r="AB125" s="63">
        <f>IF(ลับ!C$3=0,0,IF(เวลาเรียน!AI22="ล",ลับ!C$3,0))</f>
        <v>0</v>
      </c>
      <c r="AC125" s="63">
        <f>IF(ลับ!D$3=0,0,IF(เวลาเรียน!AJ22="ล",ลับ!D$3,0))</f>
        <v>0</v>
      </c>
      <c r="AD125" s="63">
        <f>IF(ลับ!E$3=0,0,IF(เวลาเรียน!AK22="ล",ลับ!E$3,0))</f>
        <v>0</v>
      </c>
      <c r="AE125" s="63">
        <f>IF(ลับ!F$3=0,0,IF(เวลาเรียน!AL22="ล",ลับ!F$3,0))</f>
        <v>0</v>
      </c>
      <c r="AF125" s="63">
        <f>IF(ลับ!G$3=0,0,IF(เวลาเรียน!AM22="ล",ลับ!G$3,0))</f>
        <v>0</v>
      </c>
      <c r="AG125" s="63">
        <f>IF(ลับ!H$3=0,0,IF(เวลาเรียน!AN22="ล",ลับ!H$3,0))</f>
        <v>0</v>
      </c>
      <c r="AH125" s="63">
        <f>IF(ลับ!I$3=0,0,IF(เวลาเรียน!AO22="ล",ลับ!I$3,0))</f>
        <v>0</v>
      </c>
      <c r="AI125" s="63">
        <f>IF(ลับ!J$3=0,0,IF(เวลาเรียน!AP22="ล",ลับ!J$3,0))</f>
        <v>0</v>
      </c>
      <c r="AJ125" s="63">
        <f>IF(ลับ!K$3=0,0,IF(เวลาเรียน!AQ22="ล",ลับ!K$3,0))</f>
        <v>0</v>
      </c>
      <c r="AK125" s="63">
        <f>IF(ลับ!L$3=0,0,IF(เวลาเรียน!AR22="ล",ลับ!L$3,0))</f>
        <v>0</v>
      </c>
      <c r="AL125" s="63">
        <f>IF(ลับ!M$3=0,0,IF(เวลาเรียน!AS22="ล",ลับ!M$3,0))</f>
        <v>0</v>
      </c>
      <c r="AM125" s="63">
        <f>IF(ลับ!N$3=0,0,IF(เวลาเรียน!AT22="ล",ลับ!N$3,0))</f>
        <v>0</v>
      </c>
      <c r="AN125" s="63">
        <f>IF(ลับ!O$3=0,0,IF(เวลาเรียน!AU22="ล",ลับ!O$3,0))</f>
        <v>0</v>
      </c>
      <c r="AO125" s="63">
        <f>IF(ลับ!P$3=0,0,IF(เวลาเรียน!AV22="ล",ลับ!P$3,0))</f>
        <v>0</v>
      </c>
      <c r="AP125" s="63">
        <f>IF(ลับ!Q$3=0,0,IF(เวลาเรียน!AW22="ล",ลับ!Q$3,0))</f>
        <v>0</v>
      </c>
      <c r="AQ125" s="63">
        <f>IF(ลับ!R$3=0,0,IF(เวลาเรียน!AX22="ล",ลับ!R$3,0))</f>
        <v>0</v>
      </c>
      <c r="AR125" s="63">
        <f>IF(ลับ!S$3=0,0,IF(เวลาเรียน!AY22="ล",ลับ!S$3,0))</f>
        <v>0</v>
      </c>
      <c r="AS125" s="63">
        <f>IF(ลับ!T$3=0,0,IF(เวลาเรียน!AZ22="ล",ลับ!T$3,0))</f>
        <v>0</v>
      </c>
      <c r="AT125" s="63">
        <f>IF(ลับ!U$3=0,0,IF(เวลาเรียน!BA22="ล",ลับ!U$3,0))</f>
        <v>0</v>
      </c>
      <c r="AU125" s="63">
        <f>IF(ลับ!V$3=0,0,IF(เวลาเรียน!BB22="ล",ลับ!V$3,0))</f>
        <v>0</v>
      </c>
      <c r="AV125" s="63">
        <f>IF(ลับ!W$3=0,0,IF(เวลาเรียน!BC22="ล",ลับ!W$3,0))</f>
        <v>0</v>
      </c>
      <c r="AW125" s="63">
        <f>IF(ลับ!X$3=0,0,IF(เวลาเรียน!BD22="ล",ลับ!X$3,0))</f>
        <v>0</v>
      </c>
      <c r="AX125" s="63">
        <f>IF(ลับ!Y$3=0,0,IF(เวลาเรียน!BE22="ล",ลับ!Y$3,0))</f>
        <v>0</v>
      </c>
      <c r="AY125" s="63">
        <f>IF(ลับ!Z$3=0,0,IF(เวลาเรียน!BF22="ล",ลับ!Z$3,0))</f>
        <v>0</v>
      </c>
      <c r="AZ125" s="63">
        <f>IF(ลับ!AA$3=0,0,IF(เวลาเรียน!BG22="ล",ลับ!AA$3,0))</f>
        <v>0</v>
      </c>
      <c r="BA125" s="63">
        <f>IF(ลับ!AB$3=0,0,IF(เวลาเรียน!BH22="ล",ลับ!AB$3,0))</f>
        <v>0</v>
      </c>
      <c r="BB125" s="63">
        <f>IF(ลับ!AC$3=0,0,IF(เวลาเรียน!BI22="ล",ลับ!AC$3,0))</f>
        <v>0</v>
      </c>
      <c r="BC125" s="63">
        <f>IF(ลับ!AD$3=0,0,IF(เวลาเรียน!BJ22="ล",ลับ!AD$3,0))</f>
        <v>0</v>
      </c>
      <c r="BD125" s="63">
        <f>IF(ลับ!AE$3=0,0,IF(เวลาเรียน!BK22="ล",ลับ!AE$3,0))</f>
        <v>0</v>
      </c>
      <c r="BE125" s="63">
        <f>IF(ลับ!AF$3=0,0,IF(เวลาเรียน!BL22="ล",ลับ!AF$3,0))</f>
        <v>0</v>
      </c>
      <c r="BF125" s="63">
        <f>IF(ลับ!AG$3=0,0,IF(เวลาเรียน!BM22="ล",ลับ!AG$3,0))</f>
        <v>0</v>
      </c>
      <c r="BG125" s="63">
        <f>IF(ลับ!AH$3=0,0,IF(เวลาเรียน!BN22="ล",ลับ!AH$3,0))</f>
        <v>0</v>
      </c>
      <c r="BH125" s="63">
        <f>IF(ลับ!AI$3=0,0,IF(เวลาเรียน!BO22="ล",ลับ!AI$3,0))</f>
        <v>0</v>
      </c>
      <c r="BI125" s="63">
        <f>IF(ลับ!AJ$3=0,0,IF(เวลาเรียน!BP22="ล",ลับ!AJ$3,0))</f>
        <v>0</v>
      </c>
      <c r="BJ125" s="63">
        <f>IF(ลับ!AK$3=0,0,IF(เวลาเรียน!BQ22="ล",ลับ!AK$3,0))</f>
        <v>0</v>
      </c>
      <c r="BK125" s="63">
        <f>IF(ลับ!AL$3=0,0,IF(เวลาเรียน!BR22="ล",ลับ!AL$3,0))</f>
        <v>0</v>
      </c>
      <c r="BL125" s="63">
        <f>IF(ลับ!AM$3=0,0,IF(เวลาเรียน!BS22="ล",ลับ!AM$3,0))</f>
        <v>0</v>
      </c>
      <c r="BM125" s="63">
        <f>IF(ลับ!AN$3=0,0,IF(เวลาเรียน!BT22="ล",ลับ!AN$3,0))</f>
        <v>0</v>
      </c>
      <c r="BN125" s="63">
        <f>IF(ลับ!AO$3=0,0,IF(เวลาเรียน!BU22="ล",ลับ!AO$3,0))</f>
        <v>0</v>
      </c>
      <c r="BO125" s="63">
        <f>IF(ลับ!AP$3=0,0,IF(เวลาเรียน!BV22="ล",ลับ!AP$3,0))</f>
        <v>0</v>
      </c>
      <c r="BP125" s="63">
        <f>IF(ลับ!AQ$3=0,0,IF(เวลาเรียน!BW22="ล",ลับ!AQ$3,0))</f>
        <v>0</v>
      </c>
      <c r="BQ125" s="63">
        <f>IF(ลับ!AR$3=0,0,IF(เวลาเรียน!BX22="ล",ลับ!AR$3,0))</f>
        <v>0</v>
      </c>
      <c r="BR125" s="63">
        <f>IF(ลับ!AS$3=0,0,IF(เวลาเรียน!BY22="ล",ลับ!AS$3,0))</f>
        <v>0</v>
      </c>
      <c r="BS125" s="724">
        <f>IF(ลับ!AT$3=0,0,IF(เวลาเรียน!BZ22="ล",ลับ!AT$3,0))</f>
        <v>0</v>
      </c>
      <c r="BT125" s="63">
        <f>IF(ลับ!BT$3=0,0,IF(เวลาเรียน!CB22="ล",ลับ!BT$3,0))</f>
        <v>0</v>
      </c>
      <c r="BU125" s="63">
        <f>IF(ลับ!BU$3=0,0,IF(เวลาเรียน!CC22="ล",ลับ!BU$3,0))</f>
        <v>0</v>
      </c>
      <c r="BV125" s="63">
        <f>IF(ลับ!BV$3=0,0,IF(เวลาเรียน!CD22="ล",ลับ!BV$3,0))</f>
        <v>0</v>
      </c>
      <c r="BW125" s="63">
        <f>IF(ลับ!BW$3=0,0,IF(เวลาเรียน!CE22="ล",ลับ!BW$3,0))</f>
        <v>0</v>
      </c>
      <c r="BX125" s="63">
        <f>IF(ลับ!BX$3=0,0,IF(เวลาเรียน!CF22="ล",ลับ!BX$3,0))</f>
        <v>0</v>
      </c>
      <c r="BY125" s="63">
        <f>IF(ลับ!BY$3=0,0,IF(เวลาเรียน!CG22="ล",ลับ!BY$3,0))</f>
        <v>0</v>
      </c>
      <c r="BZ125" s="63">
        <f>IF(ลับ!BZ$3=0,0,IF(เวลาเรียน!CH22="ล",ลับ!BZ$3,0))</f>
        <v>0</v>
      </c>
      <c r="CA125" s="63">
        <f>IF(ลับ!CA$3=0,0,IF(เวลาเรียน!CI22="ล",ลับ!CA$3,0))</f>
        <v>0</v>
      </c>
      <c r="CB125" s="63">
        <f>IF(ลับ!CB$3=0,0,IF(เวลาเรียน!CJ22="ล",ลับ!CB$3,0))</f>
        <v>0</v>
      </c>
      <c r="CC125" s="63">
        <f>IF(ลับ!CC$3=0,0,IF(เวลาเรียน!CK22="ล",ลับ!CC$3,0))</f>
        <v>0</v>
      </c>
      <c r="CD125" s="63">
        <f>IF(ลับ!CD$3=0,0,IF(เวลาเรียน!CL22="ล",ลับ!CD$3,0))</f>
        <v>0</v>
      </c>
      <c r="CE125" s="63">
        <f>IF(ลับ!CE$3=0,0,IF(เวลาเรียน!CM22="ล",ลับ!CE$3,0))</f>
        <v>0</v>
      </c>
      <c r="CF125" s="63">
        <f>IF(ลับ!CF$3=0,0,IF(เวลาเรียน!CN22="ล",ลับ!CF$3,0))</f>
        <v>0</v>
      </c>
      <c r="CG125" s="63">
        <f>IF(ลับ!CG$3=0,0,IF(เวลาเรียน!CO22="ล",ลับ!CG$3,0))</f>
        <v>0</v>
      </c>
      <c r="CH125" s="63">
        <f>IF(ลับ!CH$3=0,0,IF(เวลาเรียน!CP22="ล",ลับ!CH$3,0))</f>
        <v>0</v>
      </c>
      <c r="CI125" s="63">
        <f>IF(ลับ!CI$3=0,0,IF(เวลาเรียน!CQ22="ล",ลับ!CI$3,0))</f>
        <v>0</v>
      </c>
      <c r="CJ125" s="63">
        <f>IF(ลับ!CJ$3=0,0,IF(เวลาเรียน!CR22="ล",ลับ!CJ$3,0))</f>
        <v>0</v>
      </c>
      <c r="CK125" s="63">
        <f>IF(ลับ!CK$3=0,0,IF(เวลาเรียน!CS22="ล",ลับ!CK$3,0))</f>
        <v>0</v>
      </c>
      <c r="CL125" s="63">
        <f>IF(ลับ!CL$3=0,0,IF(เวลาเรียน!CT22="ล",ลับ!CL$3,0))</f>
        <v>0</v>
      </c>
      <c r="CM125" s="63">
        <f>IF(ลับ!CM$3=0,0,IF(เวลาเรียน!CU22="ล",ลับ!CM$3,0))</f>
        <v>0</v>
      </c>
      <c r="CN125" s="63">
        <f>IF(ลับ!CN$3=0,0,IF(เวลาเรียน!CV22="ล",ลับ!CN$3,0))</f>
        <v>0</v>
      </c>
      <c r="CO125" s="63">
        <f>IF(ลับ!CO$3=0,0,IF(เวลาเรียน!CW22="ล",ลับ!CO$3,0))</f>
        <v>0</v>
      </c>
      <c r="CP125" s="63">
        <f>IF(ลับ!CP$3=0,0,IF(เวลาเรียน!CX22="ล",ลับ!CP$3,0))</f>
        <v>0</v>
      </c>
      <c r="CQ125" s="63">
        <f>IF(ลับ!CQ$3=0,0,IF(เวลาเรียน!CY22="ล",ลับ!CQ$3,0))</f>
        <v>0</v>
      </c>
      <c r="CR125" s="63">
        <f>IF(ลับ!CR$3=0,0,IF(เวลาเรียน!CZ22="ล",ลับ!CR$3,0))</f>
        <v>0</v>
      </c>
      <c r="CS125" s="63">
        <f>IF(ลับ!CS$3=0,0,IF(เวลาเรียน!DA22="ล",ลับ!CS$3,0))</f>
        <v>0</v>
      </c>
      <c r="CT125" s="63">
        <f>IF(ลับ!CT$3=0,0,IF(เวลาเรียน!DB22="ล",ลับ!CT$3,0))</f>
        <v>0</v>
      </c>
      <c r="CU125" s="63">
        <f>IF(ลับ!CU$3=0,0,IF(เวลาเรียน!DC22="ล",ลับ!CU$3,0))</f>
        <v>0</v>
      </c>
      <c r="CV125" s="63">
        <f>IF(ลับ!CV$3=0,0,IF(เวลาเรียน!DD22="ล",ลับ!CV$3,0))</f>
        <v>0</v>
      </c>
      <c r="CW125" s="63">
        <f>IF(ลับ!CW$3=0,0,IF(เวลาเรียน!DE22="ล",ลับ!CW$3,0))</f>
        <v>0</v>
      </c>
      <c r="CX125" s="84">
        <f t="shared" si="24"/>
        <v>0</v>
      </c>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row>
    <row r="126" spans="1:214" ht="21">
      <c r="A126" s="28">
        <v>18</v>
      </c>
      <c r="B126" s="63">
        <f>IF(ลับ!B$3=0,0,IF(เวลาเรียน!G23="ล",ลับ!B$3,0))</f>
        <v>0</v>
      </c>
      <c r="C126" s="63">
        <f>IF(ลับ!C$3=0,0,IF(เวลาเรียน!H23="ล",ลับ!C$3,0))</f>
        <v>0</v>
      </c>
      <c r="D126" s="63">
        <f>IF(ลับ!D$3=0,0,IF(เวลาเรียน!I23="ล",ลับ!D$3,0))</f>
        <v>0</v>
      </c>
      <c r="E126" s="63">
        <f>IF(ลับ!E$3=0,0,IF(เวลาเรียน!J23="ล",ลับ!E$3,0))</f>
        <v>0</v>
      </c>
      <c r="F126" s="63">
        <f>IF(ลับ!F$3=0,0,IF(เวลาเรียน!K23="ล",ลับ!F$3,0))</f>
        <v>0</v>
      </c>
      <c r="G126" s="63">
        <f>IF(ลับ!G$3=0,0,IF(เวลาเรียน!L23="ล",ลับ!G$3,0))</f>
        <v>0</v>
      </c>
      <c r="H126" s="63">
        <f>IF(ลับ!H$3=0,0,IF(เวลาเรียน!M23="ล",ลับ!H$3,0))</f>
        <v>0</v>
      </c>
      <c r="I126" s="63">
        <f>IF(ลับ!I$3=0,0,IF(เวลาเรียน!N23="ล",ลับ!I$3,0))</f>
        <v>0</v>
      </c>
      <c r="J126" s="63">
        <f>IF(ลับ!J$3=0,0,IF(เวลาเรียน!O23="ล",ลับ!J$3,0))</f>
        <v>0</v>
      </c>
      <c r="K126" s="63">
        <f>IF(ลับ!K$3=0,0,IF(เวลาเรียน!P23="ล",ลับ!K$3,0))</f>
        <v>0</v>
      </c>
      <c r="L126" s="63">
        <f>IF(ลับ!L$3=0,0,IF(เวลาเรียน!Q23="ล",ลับ!L$3,0))</f>
        <v>0</v>
      </c>
      <c r="M126" s="63">
        <f>IF(ลับ!M$3=0,0,IF(เวลาเรียน!R23="ล",ลับ!M$3,0))</f>
        <v>0</v>
      </c>
      <c r="N126" s="63">
        <f>IF(ลับ!N$3=0,0,IF(เวลาเรียน!S23="ล",ลับ!N$3,0))</f>
        <v>0</v>
      </c>
      <c r="O126" s="63">
        <f>IF(ลับ!O$3=0,0,IF(เวลาเรียน!T23="ล",ลับ!O$3,0))</f>
        <v>0</v>
      </c>
      <c r="P126" s="63">
        <f>IF(ลับ!P$3=0,0,IF(เวลาเรียน!U23="ล",ลับ!P$3,0))</f>
        <v>0</v>
      </c>
      <c r="Q126" s="63">
        <f>IF(ลับ!Q$3=0,0,IF(เวลาเรียน!V23="ล",ลับ!Q$3,0))</f>
        <v>0</v>
      </c>
      <c r="R126" s="63">
        <f>IF(ลับ!R$3=0,0,IF(เวลาเรียน!W23="ล",ลับ!R$3,0))</f>
        <v>0</v>
      </c>
      <c r="S126" s="63">
        <f>IF(ลับ!S$3=0,0,IF(เวลาเรียน!X23="ล",ลับ!S$3,0))</f>
        <v>0</v>
      </c>
      <c r="T126" s="63">
        <f>IF(ลับ!T$3=0,0,IF(เวลาเรียน!Y23="ล",ลับ!T$3,0))</f>
        <v>0</v>
      </c>
      <c r="U126" s="63">
        <f>IF(ลับ!U$3=0,0,IF(เวลาเรียน!Z23="ล",ลับ!U$3,0))</f>
        <v>0</v>
      </c>
      <c r="V126" s="63">
        <f>IF(ลับ!V$3=0,0,IF(เวลาเรียน!AA23="ล",ลับ!V$3,0))</f>
        <v>0</v>
      </c>
      <c r="W126" s="63">
        <f>IF(ลับ!W$3=0,0,IF(เวลาเรียน!AB23="ล",ลับ!W$3,0))</f>
        <v>0</v>
      </c>
      <c r="X126" s="63">
        <f>IF(ลับ!X$3=0,0,IF(เวลาเรียน!AC23="ล",ลับ!X$3,0))</f>
        <v>0</v>
      </c>
      <c r="Y126" s="63">
        <f>IF(ลับ!Y$3=0,0,IF(เวลาเรียน!AD23="ล",ลับ!Y$3,0))</f>
        <v>0</v>
      </c>
      <c r="Z126" s="724">
        <f>IF(ลับ!Z$3=0,0,IF(เวลาเรียน!AE23="ล",ลับ!Z$3,0))</f>
        <v>0</v>
      </c>
      <c r="AA126" s="63">
        <f>IF(ลับ!B$3=0,0,IF(เวลาเรียน!AH23="ล",ลับ!B$3,0))</f>
        <v>0</v>
      </c>
      <c r="AB126" s="63">
        <f>IF(ลับ!C$3=0,0,IF(เวลาเรียน!AI23="ล",ลับ!C$3,0))</f>
        <v>0</v>
      </c>
      <c r="AC126" s="63">
        <f>IF(ลับ!D$3=0,0,IF(เวลาเรียน!AJ23="ล",ลับ!D$3,0))</f>
        <v>0</v>
      </c>
      <c r="AD126" s="63">
        <f>IF(ลับ!E$3=0,0,IF(เวลาเรียน!AK23="ล",ลับ!E$3,0))</f>
        <v>0</v>
      </c>
      <c r="AE126" s="63">
        <f>IF(ลับ!F$3=0,0,IF(เวลาเรียน!AL23="ล",ลับ!F$3,0))</f>
        <v>0</v>
      </c>
      <c r="AF126" s="63">
        <f>IF(ลับ!G$3=0,0,IF(เวลาเรียน!AM23="ล",ลับ!G$3,0))</f>
        <v>0</v>
      </c>
      <c r="AG126" s="63">
        <f>IF(ลับ!H$3=0,0,IF(เวลาเรียน!AN23="ล",ลับ!H$3,0))</f>
        <v>0</v>
      </c>
      <c r="AH126" s="63">
        <f>IF(ลับ!I$3=0,0,IF(เวลาเรียน!AO23="ล",ลับ!I$3,0))</f>
        <v>0</v>
      </c>
      <c r="AI126" s="63">
        <f>IF(ลับ!J$3=0,0,IF(เวลาเรียน!AP23="ล",ลับ!J$3,0))</f>
        <v>0</v>
      </c>
      <c r="AJ126" s="63">
        <f>IF(ลับ!K$3=0,0,IF(เวลาเรียน!AQ23="ล",ลับ!K$3,0))</f>
        <v>0</v>
      </c>
      <c r="AK126" s="63">
        <f>IF(ลับ!L$3=0,0,IF(เวลาเรียน!AR23="ล",ลับ!L$3,0))</f>
        <v>0</v>
      </c>
      <c r="AL126" s="63">
        <f>IF(ลับ!M$3=0,0,IF(เวลาเรียน!AS23="ล",ลับ!M$3,0))</f>
        <v>0</v>
      </c>
      <c r="AM126" s="63">
        <f>IF(ลับ!N$3=0,0,IF(เวลาเรียน!AT23="ล",ลับ!N$3,0))</f>
        <v>0</v>
      </c>
      <c r="AN126" s="63">
        <f>IF(ลับ!O$3=0,0,IF(เวลาเรียน!AU23="ล",ลับ!O$3,0))</f>
        <v>0</v>
      </c>
      <c r="AO126" s="63">
        <f>IF(ลับ!P$3=0,0,IF(เวลาเรียน!AV23="ล",ลับ!P$3,0))</f>
        <v>0</v>
      </c>
      <c r="AP126" s="63">
        <f>IF(ลับ!Q$3=0,0,IF(เวลาเรียน!AW23="ล",ลับ!Q$3,0))</f>
        <v>0</v>
      </c>
      <c r="AQ126" s="63">
        <f>IF(ลับ!R$3=0,0,IF(เวลาเรียน!AX23="ล",ลับ!R$3,0))</f>
        <v>0</v>
      </c>
      <c r="AR126" s="63">
        <f>IF(ลับ!S$3=0,0,IF(เวลาเรียน!AY23="ล",ลับ!S$3,0))</f>
        <v>0</v>
      </c>
      <c r="AS126" s="63">
        <f>IF(ลับ!T$3=0,0,IF(เวลาเรียน!AZ23="ล",ลับ!T$3,0))</f>
        <v>0</v>
      </c>
      <c r="AT126" s="63">
        <f>IF(ลับ!U$3=0,0,IF(เวลาเรียน!BA23="ล",ลับ!U$3,0))</f>
        <v>0</v>
      </c>
      <c r="AU126" s="63">
        <f>IF(ลับ!V$3=0,0,IF(เวลาเรียน!BB23="ล",ลับ!V$3,0))</f>
        <v>0</v>
      </c>
      <c r="AV126" s="63">
        <f>IF(ลับ!W$3=0,0,IF(เวลาเรียน!BC23="ล",ลับ!W$3,0))</f>
        <v>0</v>
      </c>
      <c r="AW126" s="63">
        <f>IF(ลับ!X$3=0,0,IF(เวลาเรียน!BD23="ล",ลับ!X$3,0))</f>
        <v>0</v>
      </c>
      <c r="AX126" s="63">
        <f>IF(ลับ!Y$3=0,0,IF(เวลาเรียน!BE23="ล",ลับ!Y$3,0))</f>
        <v>0</v>
      </c>
      <c r="AY126" s="63">
        <f>IF(ลับ!Z$3=0,0,IF(เวลาเรียน!BF23="ล",ลับ!Z$3,0))</f>
        <v>0</v>
      </c>
      <c r="AZ126" s="63">
        <f>IF(ลับ!AA$3=0,0,IF(เวลาเรียน!BG23="ล",ลับ!AA$3,0))</f>
        <v>0</v>
      </c>
      <c r="BA126" s="63">
        <f>IF(ลับ!AB$3=0,0,IF(เวลาเรียน!BH23="ล",ลับ!AB$3,0))</f>
        <v>0</v>
      </c>
      <c r="BB126" s="63">
        <f>IF(ลับ!AC$3=0,0,IF(เวลาเรียน!BI23="ล",ลับ!AC$3,0))</f>
        <v>0</v>
      </c>
      <c r="BC126" s="63">
        <f>IF(ลับ!AD$3=0,0,IF(เวลาเรียน!BJ23="ล",ลับ!AD$3,0))</f>
        <v>0</v>
      </c>
      <c r="BD126" s="63">
        <f>IF(ลับ!AE$3=0,0,IF(เวลาเรียน!BK23="ล",ลับ!AE$3,0))</f>
        <v>0</v>
      </c>
      <c r="BE126" s="63">
        <f>IF(ลับ!AF$3=0,0,IF(เวลาเรียน!BL23="ล",ลับ!AF$3,0))</f>
        <v>0</v>
      </c>
      <c r="BF126" s="63">
        <f>IF(ลับ!AG$3=0,0,IF(เวลาเรียน!BM23="ล",ลับ!AG$3,0))</f>
        <v>0</v>
      </c>
      <c r="BG126" s="63">
        <f>IF(ลับ!AH$3=0,0,IF(เวลาเรียน!BN23="ล",ลับ!AH$3,0))</f>
        <v>0</v>
      </c>
      <c r="BH126" s="63">
        <f>IF(ลับ!AI$3=0,0,IF(เวลาเรียน!BO23="ล",ลับ!AI$3,0))</f>
        <v>0</v>
      </c>
      <c r="BI126" s="63">
        <f>IF(ลับ!AJ$3=0,0,IF(เวลาเรียน!BP23="ล",ลับ!AJ$3,0))</f>
        <v>0</v>
      </c>
      <c r="BJ126" s="63">
        <f>IF(ลับ!AK$3=0,0,IF(เวลาเรียน!BQ23="ล",ลับ!AK$3,0))</f>
        <v>0</v>
      </c>
      <c r="BK126" s="63">
        <f>IF(ลับ!AL$3=0,0,IF(เวลาเรียน!BR23="ล",ลับ!AL$3,0))</f>
        <v>0</v>
      </c>
      <c r="BL126" s="63">
        <f>IF(ลับ!AM$3=0,0,IF(เวลาเรียน!BS23="ล",ลับ!AM$3,0))</f>
        <v>0</v>
      </c>
      <c r="BM126" s="63">
        <f>IF(ลับ!AN$3=0,0,IF(เวลาเรียน!BT23="ล",ลับ!AN$3,0))</f>
        <v>0</v>
      </c>
      <c r="BN126" s="63">
        <f>IF(ลับ!AO$3=0,0,IF(เวลาเรียน!BU23="ล",ลับ!AO$3,0))</f>
        <v>0</v>
      </c>
      <c r="BO126" s="63">
        <f>IF(ลับ!AP$3=0,0,IF(เวลาเรียน!BV23="ล",ลับ!AP$3,0))</f>
        <v>0</v>
      </c>
      <c r="BP126" s="63">
        <f>IF(ลับ!AQ$3=0,0,IF(เวลาเรียน!BW23="ล",ลับ!AQ$3,0))</f>
        <v>0</v>
      </c>
      <c r="BQ126" s="63">
        <f>IF(ลับ!AR$3=0,0,IF(เวลาเรียน!BX23="ล",ลับ!AR$3,0))</f>
        <v>0</v>
      </c>
      <c r="BR126" s="63">
        <f>IF(ลับ!AS$3=0,0,IF(เวลาเรียน!BY23="ล",ลับ!AS$3,0))</f>
        <v>0</v>
      </c>
      <c r="BS126" s="724">
        <f>IF(ลับ!AT$3=0,0,IF(เวลาเรียน!BZ23="ล",ลับ!AT$3,0))</f>
        <v>0</v>
      </c>
      <c r="BT126" s="63">
        <f>IF(ลับ!BT$3=0,0,IF(เวลาเรียน!CB23="ล",ลับ!BT$3,0))</f>
        <v>0</v>
      </c>
      <c r="BU126" s="63">
        <f>IF(ลับ!BU$3=0,0,IF(เวลาเรียน!CC23="ล",ลับ!BU$3,0))</f>
        <v>0</v>
      </c>
      <c r="BV126" s="63">
        <f>IF(ลับ!BV$3=0,0,IF(เวลาเรียน!CD23="ล",ลับ!BV$3,0))</f>
        <v>0</v>
      </c>
      <c r="BW126" s="63">
        <f>IF(ลับ!BW$3=0,0,IF(เวลาเรียน!CE23="ล",ลับ!BW$3,0))</f>
        <v>0</v>
      </c>
      <c r="BX126" s="63">
        <f>IF(ลับ!BX$3=0,0,IF(เวลาเรียน!CF23="ล",ลับ!BX$3,0))</f>
        <v>0</v>
      </c>
      <c r="BY126" s="63">
        <f>IF(ลับ!BY$3=0,0,IF(เวลาเรียน!CG23="ล",ลับ!BY$3,0))</f>
        <v>0</v>
      </c>
      <c r="BZ126" s="63">
        <f>IF(ลับ!BZ$3=0,0,IF(เวลาเรียน!CH23="ล",ลับ!BZ$3,0))</f>
        <v>0</v>
      </c>
      <c r="CA126" s="63">
        <f>IF(ลับ!CA$3=0,0,IF(เวลาเรียน!CI23="ล",ลับ!CA$3,0))</f>
        <v>0</v>
      </c>
      <c r="CB126" s="63">
        <f>IF(ลับ!CB$3=0,0,IF(เวลาเรียน!CJ23="ล",ลับ!CB$3,0))</f>
        <v>0</v>
      </c>
      <c r="CC126" s="63">
        <f>IF(ลับ!CC$3=0,0,IF(เวลาเรียน!CK23="ล",ลับ!CC$3,0))</f>
        <v>0</v>
      </c>
      <c r="CD126" s="63">
        <f>IF(ลับ!CD$3=0,0,IF(เวลาเรียน!CL23="ล",ลับ!CD$3,0))</f>
        <v>0</v>
      </c>
      <c r="CE126" s="63">
        <f>IF(ลับ!CE$3=0,0,IF(เวลาเรียน!CM23="ล",ลับ!CE$3,0))</f>
        <v>0</v>
      </c>
      <c r="CF126" s="63">
        <f>IF(ลับ!CF$3=0,0,IF(เวลาเรียน!CN23="ล",ลับ!CF$3,0))</f>
        <v>0</v>
      </c>
      <c r="CG126" s="63">
        <f>IF(ลับ!CG$3=0,0,IF(เวลาเรียน!CO23="ล",ลับ!CG$3,0))</f>
        <v>0</v>
      </c>
      <c r="CH126" s="63">
        <f>IF(ลับ!CH$3=0,0,IF(เวลาเรียน!CP23="ล",ลับ!CH$3,0))</f>
        <v>0</v>
      </c>
      <c r="CI126" s="63">
        <f>IF(ลับ!CI$3=0,0,IF(เวลาเรียน!CQ23="ล",ลับ!CI$3,0))</f>
        <v>0</v>
      </c>
      <c r="CJ126" s="63">
        <f>IF(ลับ!CJ$3=0,0,IF(เวลาเรียน!CR23="ล",ลับ!CJ$3,0))</f>
        <v>0</v>
      </c>
      <c r="CK126" s="63">
        <f>IF(ลับ!CK$3=0,0,IF(เวลาเรียน!CS23="ล",ลับ!CK$3,0))</f>
        <v>0</v>
      </c>
      <c r="CL126" s="63">
        <f>IF(ลับ!CL$3=0,0,IF(เวลาเรียน!CT23="ล",ลับ!CL$3,0))</f>
        <v>0</v>
      </c>
      <c r="CM126" s="63">
        <f>IF(ลับ!CM$3=0,0,IF(เวลาเรียน!CU23="ล",ลับ!CM$3,0))</f>
        <v>0</v>
      </c>
      <c r="CN126" s="63">
        <f>IF(ลับ!CN$3=0,0,IF(เวลาเรียน!CV23="ล",ลับ!CN$3,0))</f>
        <v>0</v>
      </c>
      <c r="CO126" s="63">
        <f>IF(ลับ!CO$3=0,0,IF(เวลาเรียน!CW23="ล",ลับ!CO$3,0))</f>
        <v>0</v>
      </c>
      <c r="CP126" s="63">
        <f>IF(ลับ!CP$3=0,0,IF(เวลาเรียน!CX23="ล",ลับ!CP$3,0))</f>
        <v>0</v>
      </c>
      <c r="CQ126" s="63">
        <f>IF(ลับ!CQ$3=0,0,IF(เวลาเรียน!CY23="ล",ลับ!CQ$3,0))</f>
        <v>0</v>
      </c>
      <c r="CR126" s="63">
        <f>IF(ลับ!CR$3=0,0,IF(เวลาเรียน!CZ23="ล",ลับ!CR$3,0))</f>
        <v>0</v>
      </c>
      <c r="CS126" s="63">
        <f>IF(ลับ!CS$3=0,0,IF(เวลาเรียน!DA23="ล",ลับ!CS$3,0))</f>
        <v>0</v>
      </c>
      <c r="CT126" s="63">
        <f>IF(ลับ!CT$3=0,0,IF(เวลาเรียน!DB23="ล",ลับ!CT$3,0))</f>
        <v>0</v>
      </c>
      <c r="CU126" s="63">
        <f>IF(ลับ!CU$3=0,0,IF(เวลาเรียน!DC23="ล",ลับ!CU$3,0))</f>
        <v>0</v>
      </c>
      <c r="CV126" s="63">
        <f>IF(ลับ!CV$3=0,0,IF(เวลาเรียน!DD23="ล",ลับ!CV$3,0))</f>
        <v>0</v>
      </c>
      <c r="CW126" s="63">
        <f>IF(ลับ!CW$3=0,0,IF(เวลาเรียน!DE23="ล",ลับ!CW$3,0))</f>
        <v>0</v>
      </c>
      <c r="CX126" s="84">
        <f t="shared" si="24"/>
        <v>0</v>
      </c>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row>
    <row r="127" spans="1:214" ht="21">
      <c r="A127" s="28">
        <v>19</v>
      </c>
      <c r="B127" s="63">
        <f>IF(ลับ!B$3=0,0,IF(เวลาเรียน!G24="ล",ลับ!B$3,0))</f>
        <v>0</v>
      </c>
      <c r="C127" s="63">
        <f>IF(ลับ!C$3=0,0,IF(เวลาเรียน!H24="ล",ลับ!C$3,0))</f>
        <v>0</v>
      </c>
      <c r="D127" s="63">
        <f>IF(ลับ!D$3=0,0,IF(เวลาเรียน!I24="ล",ลับ!D$3,0))</f>
        <v>0</v>
      </c>
      <c r="E127" s="63">
        <f>IF(ลับ!E$3=0,0,IF(เวลาเรียน!J24="ล",ลับ!E$3,0))</f>
        <v>0</v>
      </c>
      <c r="F127" s="63">
        <f>IF(ลับ!F$3=0,0,IF(เวลาเรียน!K24="ล",ลับ!F$3,0))</f>
        <v>0</v>
      </c>
      <c r="G127" s="63">
        <f>IF(ลับ!G$3=0,0,IF(เวลาเรียน!L24="ล",ลับ!G$3,0))</f>
        <v>0</v>
      </c>
      <c r="H127" s="63">
        <f>IF(ลับ!H$3=0,0,IF(เวลาเรียน!M24="ล",ลับ!H$3,0))</f>
        <v>0</v>
      </c>
      <c r="I127" s="63">
        <f>IF(ลับ!I$3=0,0,IF(เวลาเรียน!N24="ล",ลับ!I$3,0))</f>
        <v>0</v>
      </c>
      <c r="J127" s="63">
        <f>IF(ลับ!J$3=0,0,IF(เวลาเรียน!O24="ล",ลับ!J$3,0))</f>
        <v>0</v>
      </c>
      <c r="K127" s="63">
        <f>IF(ลับ!K$3=0,0,IF(เวลาเรียน!P24="ล",ลับ!K$3,0))</f>
        <v>0</v>
      </c>
      <c r="L127" s="63">
        <f>IF(ลับ!L$3=0,0,IF(เวลาเรียน!Q24="ล",ลับ!L$3,0))</f>
        <v>0</v>
      </c>
      <c r="M127" s="63">
        <f>IF(ลับ!M$3=0,0,IF(เวลาเรียน!R24="ล",ลับ!M$3,0))</f>
        <v>0</v>
      </c>
      <c r="N127" s="63">
        <f>IF(ลับ!N$3=0,0,IF(เวลาเรียน!S24="ล",ลับ!N$3,0))</f>
        <v>0</v>
      </c>
      <c r="O127" s="63">
        <f>IF(ลับ!O$3=0,0,IF(เวลาเรียน!T24="ล",ลับ!O$3,0))</f>
        <v>0</v>
      </c>
      <c r="P127" s="63">
        <f>IF(ลับ!P$3=0,0,IF(เวลาเรียน!U24="ล",ลับ!P$3,0))</f>
        <v>0</v>
      </c>
      <c r="Q127" s="63">
        <f>IF(ลับ!Q$3=0,0,IF(เวลาเรียน!V24="ล",ลับ!Q$3,0))</f>
        <v>0</v>
      </c>
      <c r="R127" s="63">
        <f>IF(ลับ!R$3=0,0,IF(เวลาเรียน!W24="ล",ลับ!R$3,0))</f>
        <v>0</v>
      </c>
      <c r="S127" s="63">
        <f>IF(ลับ!S$3=0,0,IF(เวลาเรียน!X24="ล",ลับ!S$3,0))</f>
        <v>0</v>
      </c>
      <c r="T127" s="63">
        <f>IF(ลับ!T$3=0,0,IF(เวลาเรียน!Y24="ล",ลับ!T$3,0))</f>
        <v>0</v>
      </c>
      <c r="U127" s="63">
        <f>IF(ลับ!U$3=0,0,IF(เวลาเรียน!Z24="ล",ลับ!U$3,0))</f>
        <v>0</v>
      </c>
      <c r="V127" s="63">
        <f>IF(ลับ!V$3=0,0,IF(เวลาเรียน!AA24="ล",ลับ!V$3,0))</f>
        <v>0</v>
      </c>
      <c r="W127" s="63">
        <f>IF(ลับ!W$3=0,0,IF(เวลาเรียน!AB24="ล",ลับ!W$3,0))</f>
        <v>0</v>
      </c>
      <c r="X127" s="63">
        <f>IF(ลับ!X$3=0,0,IF(เวลาเรียน!AC24="ล",ลับ!X$3,0))</f>
        <v>0</v>
      </c>
      <c r="Y127" s="63">
        <f>IF(ลับ!Y$3=0,0,IF(เวลาเรียน!AD24="ล",ลับ!Y$3,0))</f>
        <v>0</v>
      </c>
      <c r="Z127" s="724">
        <f>IF(ลับ!Z$3=0,0,IF(เวลาเรียน!AE24="ล",ลับ!Z$3,0))</f>
        <v>0</v>
      </c>
      <c r="AA127" s="63">
        <f>IF(ลับ!B$3=0,0,IF(เวลาเรียน!AH24="ล",ลับ!B$3,0))</f>
        <v>0</v>
      </c>
      <c r="AB127" s="63">
        <f>IF(ลับ!C$3=0,0,IF(เวลาเรียน!AI24="ล",ลับ!C$3,0))</f>
        <v>0</v>
      </c>
      <c r="AC127" s="63">
        <f>IF(ลับ!D$3=0,0,IF(เวลาเรียน!AJ24="ล",ลับ!D$3,0))</f>
        <v>0</v>
      </c>
      <c r="AD127" s="63">
        <f>IF(ลับ!E$3=0,0,IF(เวลาเรียน!AK24="ล",ลับ!E$3,0))</f>
        <v>0</v>
      </c>
      <c r="AE127" s="63">
        <f>IF(ลับ!F$3=0,0,IF(เวลาเรียน!AL24="ล",ลับ!F$3,0))</f>
        <v>0</v>
      </c>
      <c r="AF127" s="63">
        <f>IF(ลับ!G$3=0,0,IF(เวลาเรียน!AM24="ล",ลับ!G$3,0))</f>
        <v>0</v>
      </c>
      <c r="AG127" s="63">
        <f>IF(ลับ!H$3=0,0,IF(เวลาเรียน!AN24="ล",ลับ!H$3,0))</f>
        <v>0</v>
      </c>
      <c r="AH127" s="63">
        <f>IF(ลับ!I$3=0,0,IF(เวลาเรียน!AO24="ล",ลับ!I$3,0))</f>
        <v>0</v>
      </c>
      <c r="AI127" s="63">
        <f>IF(ลับ!J$3=0,0,IF(เวลาเรียน!AP24="ล",ลับ!J$3,0))</f>
        <v>0</v>
      </c>
      <c r="AJ127" s="63">
        <f>IF(ลับ!K$3=0,0,IF(เวลาเรียน!AQ24="ล",ลับ!K$3,0))</f>
        <v>0</v>
      </c>
      <c r="AK127" s="63">
        <f>IF(ลับ!L$3=0,0,IF(เวลาเรียน!AR24="ล",ลับ!L$3,0))</f>
        <v>0</v>
      </c>
      <c r="AL127" s="63">
        <f>IF(ลับ!M$3=0,0,IF(เวลาเรียน!AS24="ล",ลับ!M$3,0))</f>
        <v>0</v>
      </c>
      <c r="AM127" s="63">
        <f>IF(ลับ!N$3=0,0,IF(เวลาเรียน!AT24="ล",ลับ!N$3,0))</f>
        <v>0</v>
      </c>
      <c r="AN127" s="63">
        <f>IF(ลับ!O$3=0,0,IF(เวลาเรียน!AU24="ล",ลับ!O$3,0))</f>
        <v>0</v>
      </c>
      <c r="AO127" s="63">
        <f>IF(ลับ!P$3=0,0,IF(เวลาเรียน!AV24="ล",ลับ!P$3,0))</f>
        <v>0</v>
      </c>
      <c r="AP127" s="63">
        <f>IF(ลับ!Q$3=0,0,IF(เวลาเรียน!AW24="ล",ลับ!Q$3,0))</f>
        <v>0</v>
      </c>
      <c r="AQ127" s="63">
        <f>IF(ลับ!R$3=0,0,IF(เวลาเรียน!AX24="ล",ลับ!R$3,0))</f>
        <v>0</v>
      </c>
      <c r="AR127" s="63">
        <f>IF(ลับ!S$3=0,0,IF(เวลาเรียน!AY24="ล",ลับ!S$3,0))</f>
        <v>0</v>
      </c>
      <c r="AS127" s="63">
        <f>IF(ลับ!T$3=0,0,IF(เวลาเรียน!AZ24="ล",ลับ!T$3,0))</f>
        <v>0</v>
      </c>
      <c r="AT127" s="63">
        <f>IF(ลับ!U$3=0,0,IF(เวลาเรียน!BA24="ล",ลับ!U$3,0))</f>
        <v>0</v>
      </c>
      <c r="AU127" s="63">
        <f>IF(ลับ!V$3=0,0,IF(เวลาเรียน!BB24="ล",ลับ!V$3,0))</f>
        <v>0</v>
      </c>
      <c r="AV127" s="63">
        <f>IF(ลับ!W$3=0,0,IF(เวลาเรียน!BC24="ล",ลับ!W$3,0))</f>
        <v>0</v>
      </c>
      <c r="AW127" s="63">
        <f>IF(ลับ!X$3=0,0,IF(เวลาเรียน!BD24="ล",ลับ!X$3,0))</f>
        <v>0</v>
      </c>
      <c r="AX127" s="63">
        <f>IF(ลับ!Y$3=0,0,IF(เวลาเรียน!BE24="ล",ลับ!Y$3,0))</f>
        <v>0</v>
      </c>
      <c r="AY127" s="63">
        <f>IF(ลับ!Z$3=0,0,IF(เวลาเรียน!BF24="ล",ลับ!Z$3,0))</f>
        <v>0</v>
      </c>
      <c r="AZ127" s="63">
        <f>IF(ลับ!AA$3=0,0,IF(เวลาเรียน!BG24="ล",ลับ!AA$3,0))</f>
        <v>0</v>
      </c>
      <c r="BA127" s="63">
        <f>IF(ลับ!AB$3=0,0,IF(เวลาเรียน!BH24="ล",ลับ!AB$3,0))</f>
        <v>0</v>
      </c>
      <c r="BB127" s="63">
        <f>IF(ลับ!AC$3=0,0,IF(เวลาเรียน!BI24="ล",ลับ!AC$3,0))</f>
        <v>0</v>
      </c>
      <c r="BC127" s="63">
        <f>IF(ลับ!AD$3=0,0,IF(เวลาเรียน!BJ24="ล",ลับ!AD$3,0))</f>
        <v>0</v>
      </c>
      <c r="BD127" s="63">
        <f>IF(ลับ!AE$3=0,0,IF(เวลาเรียน!BK24="ล",ลับ!AE$3,0))</f>
        <v>0</v>
      </c>
      <c r="BE127" s="63">
        <f>IF(ลับ!AF$3=0,0,IF(เวลาเรียน!BL24="ล",ลับ!AF$3,0))</f>
        <v>0</v>
      </c>
      <c r="BF127" s="63">
        <f>IF(ลับ!AG$3=0,0,IF(เวลาเรียน!BM24="ล",ลับ!AG$3,0))</f>
        <v>0</v>
      </c>
      <c r="BG127" s="63">
        <f>IF(ลับ!AH$3=0,0,IF(เวลาเรียน!BN24="ล",ลับ!AH$3,0))</f>
        <v>0</v>
      </c>
      <c r="BH127" s="63">
        <f>IF(ลับ!AI$3=0,0,IF(เวลาเรียน!BO24="ล",ลับ!AI$3,0))</f>
        <v>0</v>
      </c>
      <c r="BI127" s="63">
        <f>IF(ลับ!AJ$3=0,0,IF(เวลาเรียน!BP24="ล",ลับ!AJ$3,0))</f>
        <v>0</v>
      </c>
      <c r="BJ127" s="63">
        <f>IF(ลับ!AK$3=0,0,IF(เวลาเรียน!BQ24="ล",ลับ!AK$3,0))</f>
        <v>0</v>
      </c>
      <c r="BK127" s="63">
        <f>IF(ลับ!AL$3=0,0,IF(เวลาเรียน!BR24="ล",ลับ!AL$3,0))</f>
        <v>0</v>
      </c>
      <c r="BL127" s="63">
        <f>IF(ลับ!AM$3=0,0,IF(เวลาเรียน!BS24="ล",ลับ!AM$3,0))</f>
        <v>0</v>
      </c>
      <c r="BM127" s="63">
        <f>IF(ลับ!AN$3=0,0,IF(เวลาเรียน!BT24="ล",ลับ!AN$3,0))</f>
        <v>0</v>
      </c>
      <c r="BN127" s="63">
        <f>IF(ลับ!AO$3=0,0,IF(เวลาเรียน!BU24="ล",ลับ!AO$3,0))</f>
        <v>0</v>
      </c>
      <c r="BO127" s="63">
        <f>IF(ลับ!AP$3=0,0,IF(เวลาเรียน!BV24="ล",ลับ!AP$3,0))</f>
        <v>0</v>
      </c>
      <c r="BP127" s="63">
        <f>IF(ลับ!AQ$3=0,0,IF(เวลาเรียน!BW24="ล",ลับ!AQ$3,0))</f>
        <v>0</v>
      </c>
      <c r="BQ127" s="63">
        <f>IF(ลับ!AR$3=0,0,IF(เวลาเรียน!BX24="ล",ลับ!AR$3,0))</f>
        <v>0</v>
      </c>
      <c r="BR127" s="63">
        <f>IF(ลับ!AS$3=0,0,IF(เวลาเรียน!BY24="ล",ลับ!AS$3,0))</f>
        <v>0</v>
      </c>
      <c r="BS127" s="724">
        <f>IF(ลับ!AT$3=0,0,IF(เวลาเรียน!BZ24="ล",ลับ!AT$3,0))</f>
        <v>0</v>
      </c>
      <c r="BT127" s="63">
        <f>IF(ลับ!BT$3=0,0,IF(เวลาเรียน!CB24="ล",ลับ!BT$3,0))</f>
        <v>0</v>
      </c>
      <c r="BU127" s="63">
        <f>IF(ลับ!BU$3=0,0,IF(เวลาเรียน!CC24="ล",ลับ!BU$3,0))</f>
        <v>0</v>
      </c>
      <c r="BV127" s="63">
        <f>IF(ลับ!BV$3=0,0,IF(เวลาเรียน!CD24="ล",ลับ!BV$3,0))</f>
        <v>0</v>
      </c>
      <c r="BW127" s="63">
        <f>IF(ลับ!BW$3=0,0,IF(เวลาเรียน!CE24="ล",ลับ!BW$3,0))</f>
        <v>0</v>
      </c>
      <c r="BX127" s="63">
        <f>IF(ลับ!BX$3=0,0,IF(เวลาเรียน!CF24="ล",ลับ!BX$3,0))</f>
        <v>0</v>
      </c>
      <c r="BY127" s="63">
        <f>IF(ลับ!BY$3=0,0,IF(เวลาเรียน!CG24="ล",ลับ!BY$3,0))</f>
        <v>0</v>
      </c>
      <c r="BZ127" s="63">
        <f>IF(ลับ!BZ$3=0,0,IF(เวลาเรียน!CH24="ล",ลับ!BZ$3,0))</f>
        <v>0</v>
      </c>
      <c r="CA127" s="63">
        <f>IF(ลับ!CA$3=0,0,IF(เวลาเรียน!CI24="ล",ลับ!CA$3,0))</f>
        <v>0</v>
      </c>
      <c r="CB127" s="63">
        <f>IF(ลับ!CB$3=0,0,IF(เวลาเรียน!CJ24="ล",ลับ!CB$3,0))</f>
        <v>0</v>
      </c>
      <c r="CC127" s="63">
        <f>IF(ลับ!CC$3=0,0,IF(เวลาเรียน!CK24="ล",ลับ!CC$3,0))</f>
        <v>0</v>
      </c>
      <c r="CD127" s="63">
        <f>IF(ลับ!CD$3=0,0,IF(เวลาเรียน!CL24="ล",ลับ!CD$3,0))</f>
        <v>0</v>
      </c>
      <c r="CE127" s="63">
        <f>IF(ลับ!CE$3=0,0,IF(เวลาเรียน!CM24="ล",ลับ!CE$3,0))</f>
        <v>0</v>
      </c>
      <c r="CF127" s="63">
        <f>IF(ลับ!CF$3=0,0,IF(เวลาเรียน!CN24="ล",ลับ!CF$3,0))</f>
        <v>0</v>
      </c>
      <c r="CG127" s="63">
        <f>IF(ลับ!CG$3=0,0,IF(เวลาเรียน!CO24="ล",ลับ!CG$3,0))</f>
        <v>0</v>
      </c>
      <c r="CH127" s="63">
        <f>IF(ลับ!CH$3=0,0,IF(เวลาเรียน!CP24="ล",ลับ!CH$3,0))</f>
        <v>0</v>
      </c>
      <c r="CI127" s="63">
        <f>IF(ลับ!CI$3=0,0,IF(เวลาเรียน!CQ24="ล",ลับ!CI$3,0))</f>
        <v>0</v>
      </c>
      <c r="CJ127" s="63">
        <f>IF(ลับ!CJ$3=0,0,IF(เวลาเรียน!CR24="ล",ลับ!CJ$3,0))</f>
        <v>0</v>
      </c>
      <c r="CK127" s="63">
        <f>IF(ลับ!CK$3=0,0,IF(เวลาเรียน!CS24="ล",ลับ!CK$3,0))</f>
        <v>0</v>
      </c>
      <c r="CL127" s="63">
        <f>IF(ลับ!CL$3=0,0,IF(เวลาเรียน!CT24="ล",ลับ!CL$3,0))</f>
        <v>0</v>
      </c>
      <c r="CM127" s="63">
        <f>IF(ลับ!CM$3=0,0,IF(เวลาเรียน!CU24="ล",ลับ!CM$3,0))</f>
        <v>0</v>
      </c>
      <c r="CN127" s="63">
        <f>IF(ลับ!CN$3=0,0,IF(เวลาเรียน!CV24="ล",ลับ!CN$3,0))</f>
        <v>0</v>
      </c>
      <c r="CO127" s="63">
        <f>IF(ลับ!CO$3=0,0,IF(เวลาเรียน!CW24="ล",ลับ!CO$3,0))</f>
        <v>0</v>
      </c>
      <c r="CP127" s="63">
        <f>IF(ลับ!CP$3=0,0,IF(เวลาเรียน!CX24="ล",ลับ!CP$3,0))</f>
        <v>0</v>
      </c>
      <c r="CQ127" s="63">
        <f>IF(ลับ!CQ$3=0,0,IF(เวลาเรียน!CY24="ล",ลับ!CQ$3,0))</f>
        <v>0</v>
      </c>
      <c r="CR127" s="63">
        <f>IF(ลับ!CR$3=0,0,IF(เวลาเรียน!CZ24="ล",ลับ!CR$3,0))</f>
        <v>0</v>
      </c>
      <c r="CS127" s="63">
        <f>IF(ลับ!CS$3=0,0,IF(เวลาเรียน!DA24="ล",ลับ!CS$3,0))</f>
        <v>0</v>
      </c>
      <c r="CT127" s="63">
        <f>IF(ลับ!CT$3=0,0,IF(เวลาเรียน!DB24="ล",ลับ!CT$3,0))</f>
        <v>0</v>
      </c>
      <c r="CU127" s="63">
        <f>IF(ลับ!CU$3=0,0,IF(เวลาเรียน!DC24="ล",ลับ!CU$3,0))</f>
        <v>0</v>
      </c>
      <c r="CV127" s="63">
        <f>IF(ลับ!CV$3=0,0,IF(เวลาเรียน!DD24="ล",ลับ!CV$3,0))</f>
        <v>0</v>
      </c>
      <c r="CW127" s="63">
        <f>IF(ลับ!CW$3=0,0,IF(เวลาเรียน!DE24="ล",ลับ!CW$3,0))</f>
        <v>0</v>
      </c>
      <c r="CX127" s="84">
        <f t="shared" si="24"/>
        <v>0</v>
      </c>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row>
    <row r="128" spans="1:214" ht="21">
      <c r="A128" s="28">
        <v>20</v>
      </c>
      <c r="B128" s="63">
        <f>IF(ลับ!B$3=0,0,IF(เวลาเรียน!G25="ล",ลับ!B$3,0))</f>
        <v>0</v>
      </c>
      <c r="C128" s="63">
        <f>IF(ลับ!C$3=0,0,IF(เวลาเรียน!H25="ล",ลับ!C$3,0))</f>
        <v>0</v>
      </c>
      <c r="D128" s="63">
        <f>IF(ลับ!D$3=0,0,IF(เวลาเรียน!I25="ล",ลับ!D$3,0))</f>
        <v>0</v>
      </c>
      <c r="E128" s="63">
        <f>IF(ลับ!E$3=0,0,IF(เวลาเรียน!J25="ล",ลับ!E$3,0))</f>
        <v>0</v>
      </c>
      <c r="F128" s="63">
        <f>IF(ลับ!F$3=0,0,IF(เวลาเรียน!K25="ล",ลับ!F$3,0))</f>
        <v>0</v>
      </c>
      <c r="G128" s="63">
        <f>IF(ลับ!G$3=0,0,IF(เวลาเรียน!L25="ล",ลับ!G$3,0))</f>
        <v>0</v>
      </c>
      <c r="H128" s="63">
        <f>IF(ลับ!H$3=0,0,IF(เวลาเรียน!M25="ล",ลับ!H$3,0))</f>
        <v>0</v>
      </c>
      <c r="I128" s="63">
        <f>IF(ลับ!I$3=0,0,IF(เวลาเรียน!N25="ล",ลับ!I$3,0))</f>
        <v>0</v>
      </c>
      <c r="J128" s="63">
        <f>IF(ลับ!J$3=0,0,IF(เวลาเรียน!O25="ล",ลับ!J$3,0))</f>
        <v>0</v>
      </c>
      <c r="K128" s="63">
        <f>IF(ลับ!K$3=0,0,IF(เวลาเรียน!P25="ล",ลับ!K$3,0))</f>
        <v>0</v>
      </c>
      <c r="L128" s="63">
        <f>IF(ลับ!L$3=0,0,IF(เวลาเรียน!Q25="ล",ลับ!L$3,0))</f>
        <v>0</v>
      </c>
      <c r="M128" s="63">
        <f>IF(ลับ!M$3=0,0,IF(เวลาเรียน!R25="ล",ลับ!M$3,0))</f>
        <v>0</v>
      </c>
      <c r="N128" s="63">
        <f>IF(ลับ!N$3=0,0,IF(เวลาเรียน!S25="ล",ลับ!N$3,0))</f>
        <v>0</v>
      </c>
      <c r="O128" s="63">
        <f>IF(ลับ!O$3=0,0,IF(เวลาเรียน!T25="ล",ลับ!O$3,0))</f>
        <v>0</v>
      </c>
      <c r="P128" s="63">
        <f>IF(ลับ!P$3=0,0,IF(เวลาเรียน!U25="ล",ลับ!P$3,0))</f>
        <v>0</v>
      </c>
      <c r="Q128" s="63">
        <f>IF(ลับ!Q$3=0,0,IF(เวลาเรียน!V25="ล",ลับ!Q$3,0))</f>
        <v>0</v>
      </c>
      <c r="R128" s="63">
        <f>IF(ลับ!R$3=0,0,IF(เวลาเรียน!W25="ล",ลับ!R$3,0))</f>
        <v>0</v>
      </c>
      <c r="S128" s="63">
        <f>IF(ลับ!S$3=0,0,IF(เวลาเรียน!X25="ล",ลับ!S$3,0))</f>
        <v>0</v>
      </c>
      <c r="T128" s="63">
        <f>IF(ลับ!T$3=0,0,IF(เวลาเรียน!Y25="ล",ลับ!T$3,0))</f>
        <v>0</v>
      </c>
      <c r="U128" s="63">
        <f>IF(ลับ!U$3=0,0,IF(เวลาเรียน!Z25="ล",ลับ!U$3,0))</f>
        <v>0</v>
      </c>
      <c r="V128" s="63">
        <f>IF(ลับ!V$3=0,0,IF(เวลาเรียน!AA25="ล",ลับ!V$3,0))</f>
        <v>0</v>
      </c>
      <c r="W128" s="63">
        <f>IF(ลับ!W$3=0,0,IF(เวลาเรียน!AB25="ล",ลับ!W$3,0))</f>
        <v>0</v>
      </c>
      <c r="X128" s="63">
        <f>IF(ลับ!X$3=0,0,IF(เวลาเรียน!AC25="ล",ลับ!X$3,0))</f>
        <v>0</v>
      </c>
      <c r="Y128" s="63">
        <f>IF(ลับ!Y$3=0,0,IF(เวลาเรียน!AD25="ล",ลับ!Y$3,0))</f>
        <v>0</v>
      </c>
      <c r="Z128" s="724">
        <f>IF(ลับ!Z$3=0,0,IF(เวลาเรียน!AE25="ล",ลับ!Z$3,0))</f>
        <v>0</v>
      </c>
      <c r="AA128" s="63">
        <f>IF(ลับ!B$3=0,0,IF(เวลาเรียน!AH25="ล",ลับ!B$3,0))</f>
        <v>0</v>
      </c>
      <c r="AB128" s="63">
        <f>IF(ลับ!C$3=0,0,IF(เวลาเรียน!AI25="ล",ลับ!C$3,0))</f>
        <v>0</v>
      </c>
      <c r="AC128" s="63">
        <f>IF(ลับ!D$3=0,0,IF(เวลาเรียน!AJ25="ล",ลับ!D$3,0))</f>
        <v>0</v>
      </c>
      <c r="AD128" s="63">
        <f>IF(ลับ!E$3=0,0,IF(เวลาเรียน!AK25="ล",ลับ!E$3,0))</f>
        <v>0</v>
      </c>
      <c r="AE128" s="63">
        <f>IF(ลับ!F$3=0,0,IF(เวลาเรียน!AL25="ล",ลับ!F$3,0))</f>
        <v>0</v>
      </c>
      <c r="AF128" s="63">
        <f>IF(ลับ!G$3=0,0,IF(เวลาเรียน!AM25="ล",ลับ!G$3,0))</f>
        <v>0</v>
      </c>
      <c r="AG128" s="63">
        <f>IF(ลับ!H$3=0,0,IF(เวลาเรียน!AN25="ล",ลับ!H$3,0))</f>
        <v>0</v>
      </c>
      <c r="AH128" s="63">
        <f>IF(ลับ!I$3=0,0,IF(เวลาเรียน!AO25="ล",ลับ!I$3,0))</f>
        <v>0</v>
      </c>
      <c r="AI128" s="63">
        <f>IF(ลับ!J$3=0,0,IF(เวลาเรียน!AP25="ล",ลับ!J$3,0))</f>
        <v>0</v>
      </c>
      <c r="AJ128" s="63">
        <f>IF(ลับ!K$3=0,0,IF(เวลาเรียน!AQ25="ล",ลับ!K$3,0))</f>
        <v>0</v>
      </c>
      <c r="AK128" s="63">
        <f>IF(ลับ!L$3=0,0,IF(เวลาเรียน!AR25="ล",ลับ!L$3,0))</f>
        <v>0</v>
      </c>
      <c r="AL128" s="63">
        <f>IF(ลับ!M$3=0,0,IF(เวลาเรียน!AS25="ล",ลับ!M$3,0))</f>
        <v>0</v>
      </c>
      <c r="AM128" s="63">
        <f>IF(ลับ!N$3=0,0,IF(เวลาเรียน!AT25="ล",ลับ!N$3,0))</f>
        <v>0</v>
      </c>
      <c r="AN128" s="63">
        <f>IF(ลับ!O$3=0,0,IF(เวลาเรียน!AU25="ล",ลับ!O$3,0))</f>
        <v>0</v>
      </c>
      <c r="AO128" s="63">
        <f>IF(ลับ!P$3=0,0,IF(เวลาเรียน!AV25="ล",ลับ!P$3,0))</f>
        <v>0</v>
      </c>
      <c r="AP128" s="63">
        <f>IF(ลับ!Q$3=0,0,IF(เวลาเรียน!AW25="ล",ลับ!Q$3,0))</f>
        <v>0</v>
      </c>
      <c r="AQ128" s="63">
        <f>IF(ลับ!R$3=0,0,IF(เวลาเรียน!AX25="ล",ลับ!R$3,0))</f>
        <v>0</v>
      </c>
      <c r="AR128" s="63">
        <f>IF(ลับ!S$3=0,0,IF(เวลาเรียน!AY25="ล",ลับ!S$3,0))</f>
        <v>0</v>
      </c>
      <c r="AS128" s="63">
        <f>IF(ลับ!T$3=0,0,IF(เวลาเรียน!AZ25="ล",ลับ!T$3,0))</f>
        <v>0</v>
      </c>
      <c r="AT128" s="63">
        <f>IF(ลับ!U$3=0,0,IF(เวลาเรียน!BA25="ล",ลับ!U$3,0))</f>
        <v>0</v>
      </c>
      <c r="AU128" s="63">
        <f>IF(ลับ!V$3=0,0,IF(เวลาเรียน!BB25="ล",ลับ!V$3,0))</f>
        <v>0</v>
      </c>
      <c r="AV128" s="63">
        <f>IF(ลับ!W$3=0,0,IF(เวลาเรียน!BC25="ล",ลับ!W$3,0))</f>
        <v>0</v>
      </c>
      <c r="AW128" s="63">
        <f>IF(ลับ!X$3=0,0,IF(เวลาเรียน!BD25="ล",ลับ!X$3,0))</f>
        <v>0</v>
      </c>
      <c r="AX128" s="63">
        <f>IF(ลับ!Y$3=0,0,IF(เวลาเรียน!BE25="ล",ลับ!Y$3,0))</f>
        <v>0</v>
      </c>
      <c r="AY128" s="63">
        <f>IF(ลับ!Z$3=0,0,IF(เวลาเรียน!BF25="ล",ลับ!Z$3,0))</f>
        <v>0</v>
      </c>
      <c r="AZ128" s="63">
        <f>IF(ลับ!AA$3=0,0,IF(เวลาเรียน!BG25="ล",ลับ!AA$3,0))</f>
        <v>0</v>
      </c>
      <c r="BA128" s="63">
        <f>IF(ลับ!AB$3=0,0,IF(เวลาเรียน!BH25="ล",ลับ!AB$3,0))</f>
        <v>0</v>
      </c>
      <c r="BB128" s="63">
        <f>IF(ลับ!AC$3=0,0,IF(เวลาเรียน!BI25="ล",ลับ!AC$3,0))</f>
        <v>0</v>
      </c>
      <c r="BC128" s="63">
        <f>IF(ลับ!AD$3=0,0,IF(เวลาเรียน!BJ25="ล",ลับ!AD$3,0))</f>
        <v>0</v>
      </c>
      <c r="BD128" s="63">
        <f>IF(ลับ!AE$3=0,0,IF(เวลาเรียน!BK25="ล",ลับ!AE$3,0))</f>
        <v>0</v>
      </c>
      <c r="BE128" s="63">
        <f>IF(ลับ!AF$3=0,0,IF(เวลาเรียน!BL25="ล",ลับ!AF$3,0))</f>
        <v>0</v>
      </c>
      <c r="BF128" s="63">
        <f>IF(ลับ!AG$3=0,0,IF(เวลาเรียน!BM25="ล",ลับ!AG$3,0))</f>
        <v>0</v>
      </c>
      <c r="BG128" s="63">
        <f>IF(ลับ!AH$3=0,0,IF(เวลาเรียน!BN25="ล",ลับ!AH$3,0))</f>
        <v>0</v>
      </c>
      <c r="BH128" s="63">
        <f>IF(ลับ!AI$3=0,0,IF(เวลาเรียน!BO25="ล",ลับ!AI$3,0))</f>
        <v>0</v>
      </c>
      <c r="BI128" s="63">
        <f>IF(ลับ!AJ$3=0,0,IF(เวลาเรียน!BP25="ล",ลับ!AJ$3,0))</f>
        <v>0</v>
      </c>
      <c r="BJ128" s="63">
        <f>IF(ลับ!AK$3=0,0,IF(เวลาเรียน!BQ25="ล",ลับ!AK$3,0))</f>
        <v>0</v>
      </c>
      <c r="BK128" s="63">
        <f>IF(ลับ!AL$3=0,0,IF(เวลาเรียน!BR25="ล",ลับ!AL$3,0))</f>
        <v>0</v>
      </c>
      <c r="BL128" s="63">
        <f>IF(ลับ!AM$3=0,0,IF(เวลาเรียน!BS25="ล",ลับ!AM$3,0))</f>
        <v>0</v>
      </c>
      <c r="BM128" s="63">
        <f>IF(ลับ!AN$3=0,0,IF(เวลาเรียน!BT25="ล",ลับ!AN$3,0))</f>
        <v>0</v>
      </c>
      <c r="BN128" s="63">
        <f>IF(ลับ!AO$3=0,0,IF(เวลาเรียน!BU25="ล",ลับ!AO$3,0))</f>
        <v>0</v>
      </c>
      <c r="BO128" s="63">
        <f>IF(ลับ!AP$3=0,0,IF(เวลาเรียน!BV25="ล",ลับ!AP$3,0))</f>
        <v>0</v>
      </c>
      <c r="BP128" s="63">
        <f>IF(ลับ!AQ$3=0,0,IF(เวลาเรียน!BW25="ล",ลับ!AQ$3,0))</f>
        <v>0</v>
      </c>
      <c r="BQ128" s="63">
        <f>IF(ลับ!AR$3=0,0,IF(เวลาเรียน!BX25="ล",ลับ!AR$3,0))</f>
        <v>0</v>
      </c>
      <c r="BR128" s="63">
        <f>IF(ลับ!AS$3=0,0,IF(เวลาเรียน!BY25="ล",ลับ!AS$3,0))</f>
        <v>0</v>
      </c>
      <c r="BS128" s="724">
        <f>IF(ลับ!AT$3=0,0,IF(เวลาเรียน!BZ25="ล",ลับ!AT$3,0))</f>
        <v>0</v>
      </c>
      <c r="BT128" s="63">
        <f>IF(ลับ!BT$3=0,0,IF(เวลาเรียน!CB25="ล",ลับ!BT$3,0))</f>
        <v>0</v>
      </c>
      <c r="BU128" s="63">
        <f>IF(ลับ!BU$3=0,0,IF(เวลาเรียน!CC25="ล",ลับ!BU$3,0))</f>
        <v>0</v>
      </c>
      <c r="BV128" s="63">
        <f>IF(ลับ!BV$3=0,0,IF(เวลาเรียน!CD25="ล",ลับ!BV$3,0))</f>
        <v>0</v>
      </c>
      <c r="BW128" s="63">
        <f>IF(ลับ!BW$3=0,0,IF(เวลาเรียน!CE25="ล",ลับ!BW$3,0))</f>
        <v>0</v>
      </c>
      <c r="BX128" s="63">
        <f>IF(ลับ!BX$3=0,0,IF(เวลาเรียน!CF25="ล",ลับ!BX$3,0))</f>
        <v>0</v>
      </c>
      <c r="BY128" s="63">
        <f>IF(ลับ!BY$3=0,0,IF(เวลาเรียน!CG25="ล",ลับ!BY$3,0))</f>
        <v>0</v>
      </c>
      <c r="BZ128" s="63">
        <f>IF(ลับ!BZ$3=0,0,IF(เวลาเรียน!CH25="ล",ลับ!BZ$3,0))</f>
        <v>0</v>
      </c>
      <c r="CA128" s="63">
        <f>IF(ลับ!CA$3=0,0,IF(เวลาเรียน!CI25="ล",ลับ!CA$3,0))</f>
        <v>0</v>
      </c>
      <c r="CB128" s="63">
        <f>IF(ลับ!CB$3=0,0,IF(เวลาเรียน!CJ25="ล",ลับ!CB$3,0))</f>
        <v>0</v>
      </c>
      <c r="CC128" s="63">
        <f>IF(ลับ!CC$3=0,0,IF(เวลาเรียน!CK25="ล",ลับ!CC$3,0))</f>
        <v>0</v>
      </c>
      <c r="CD128" s="63">
        <f>IF(ลับ!CD$3=0,0,IF(เวลาเรียน!CL25="ล",ลับ!CD$3,0))</f>
        <v>0</v>
      </c>
      <c r="CE128" s="63">
        <f>IF(ลับ!CE$3=0,0,IF(เวลาเรียน!CM25="ล",ลับ!CE$3,0))</f>
        <v>0</v>
      </c>
      <c r="CF128" s="63">
        <f>IF(ลับ!CF$3=0,0,IF(เวลาเรียน!CN25="ล",ลับ!CF$3,0))</f>
        <v>0</v>
      </c>
      <c r="CG128" s="63">
        <f>IF(ลับ!CG$3=0,0,IF(เวลาเรียน!CO25="ล",ลับ!CG$3,0))</f>
        <v>0</v>
      </c>
      <c r="CH128" s="63">
        <f>IF(ลับ!CH$3=0,0,IF(เวลาเรียน!CP25="ล",ลับ!CH$3,0))</f>
        <v>0</v>
      </c>
      <c r="CI128" s="63">
        <f>IF(ลับ!CI$3=0,0,IF(เวลาเรียน!CQ25="ล",ลับ!CI$3,0))</f>
        <v>0</v>
      </c>
      <c r="CJ128" s="63">
        <f>IF(ลับ!CJ$3=0,0,IF(เวลาเรียน!CR25="ล",ลับ!CJ$3,0))</f>
        <v>0</v>
      </c>
      <c r="CK128" s="63">
        <f>IF(ลับ!CK$3=0,0,IF(เวลาเรียน!CS25="ล",ลับ!CK$3,0))</f>
        <v>0</v>
      </c>
      <c r="CL128" s="63">
        <f>IF(ลับ!CL$3=0,0,IF(เวลาเรียน!CT25="ล",ลับ!CL$3,0))</f>
        <v>0</v>
      </c>
      <c r="CM128" s="63">
        <f>IF(ลับ!CM$3=0,0,IF(เวลาเรียน!CU25="ล",ลับ!CM$3,0))</f>
        <v>0</v>
      </c>
      <c r="CN128" s="63">
        <f>IF(ลับ!CN$3=0,0,IF(เวลาเรียน!CV25="ล",ลับ!CN$3,0))</f>
        <v>0</v>
      </c>
      <c r="CO128" s="63">
        <f>IF(ลับ!CO$3=0,0,IF(เวลาเรียน!CW25="ล",ลับ!CO$3,0))</f>
        <v>0</v>
      </c>
      <c r="CP128" s="63">
        <f>IF(ลับ!CP$3=0,0,IF(เวลาเรียน!CX25="ล",ลับ!CP$3,0))</f>
        <v>0</v>
      </c>
      <c r="CQ128" s="63">
        <f>IF(ลับ!CQ$3=0,0,IF(เวลาเรียน!CY25="ล",ลับ!CQ$3,0))</f>
        <v>0</v>
      </c>
      <c r="CR128" s="63">
        <f>IF(ลับ!CR$3=0,0,IF(เวลาเรียน!CZ25="ล",ลับ!CR$3,0))</f>
        <v>0</v>
      </c>
      <c r="CS128" s="63">
        <f>IF(ลับ!CS$3=0,0,IF(เวลาเรียน!DA25="ล",ลับ!CS$3,0))</f>
        <v>0</v>
      </c>
      <c r="CT128" s="63">
        <f>IF(ลับ!CT$3=0,0,IF(เวลาเรียน!DB25="ล",ลับ!CT$3,0))</f>
        <v>0</v>
      </c>
      <c r="CU128" s="63">
        <f>IF(ลับ!CU$3=0,0,IF(เวลาเรียน!DC25="ล",ลับ!CU$3,0))</f>
        <v>0</v>
      </c>
      <c r="CV128" s="63">
        <f>IF(ลับ!CV$3=0,0,IF(เวลาเรียน!DD25="ล",ลับ!CV$3,0))</f>
        <v>0</v>
      </c>
      <c r="CW128" s="63">
        <f>IF(ลับ!CW$3=0,0,IF(เวลาเรียน!DE25="ล",ลับ!CW$3,0))</f>
        <v>0</v>
      </c>
      <c r="CX128" s="84">
        <f t="shared" si="24"/>
        <v>0</v>
      </c>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row>
    <row r="129" spans="1:136" ht="21">
      <c r="A129" s="28">
        <v>21</v>
      </c>
      <c r="B129" s="63">
        <f>IF(ลับ!B$3=0,0,IF(เวลาเรียน!G26="ล",ลับ!B$3,0))</f>
        <v>0</v>
      </c>
      <c r="C129" s="63">
        <f>IF(ลับ!C$3=0,0,IF(เวลาเรียน!H26="ล",ลับ!C$3,0))</f>
        <v>0</v>
      </c>
      <c r="D129" s="63">
        <f>IF(ลับ!D$3=0,0,IF(เวลาเรียน!I26="ล",ลับ!D$3,0))</f>
        <v>0</v>
      </c>
      <c r="E129" s="63">
        <f>IF(ลับ!E$3=0,0,IF(เวลาเรียน!J26="ล",ลับ!E$3,0))</f>
        <v>0</v>
      </c>
      <c r="F129" s="63">
        <f>IF(ลับ!F$3=0,0,IF(เวลาเรียน!K26="ล",ลับ!F$3,0))</f>
        <v>0</v>
      </c>
      <c r="G129" s="63">
        <f>IF(ลับ!G$3=0,0,IF(เวลาเรียน!L26="ล",ลับ!G$3,0))</f>
        <v>0</v>
      </c>
      <c r="H129" s="63">
        <f>IF(ลับ!H$3=0,0,IF(เวลาเรียน!M26="ล",ลับ!H$3,0))</f>
        <v>0</v>
      </c>
      <c r="I129" s="63">
        <f>IF(ลับ!I$3=0,0,IF(เวลาเรียน!N26="ล",ลับ!I$3,0))</f>
        <v>0</v>
      </c>
      <c r="J129" s="63">
        <f>IF(ลับ!J$3=0,0,IF(เวลาเรียน!O26="ล",ลับ!J$3,0))</f>
        <v>0</v>
      </c>
      <c r="K129" s="63">
        <f>IF(ลับ!K$3=0,0,IF(เวลาเรียน!P26="ล",ลับ!K$3,0))</f>
        <v>0</v>
      </c>
      <c r="L129" s="63">
        <f>IF(ลับ!L$3=0,0,IF(เวลาเรียน!Q26="ล",ลับ!L$3,0))</f>
        <v>0</v>
      </c>
      <c r="M129" s="63">
        <f>IF(ลับ!M$3=0,0,IF(เวลาเรียน!R26="ล",ลับ!M$3,0))</f>
        <v>0</v>
      </c>
      <c r="N129" s="63">
        <f>IF(ลับ!N$3=0,0,IF(เวลาเรียน!S26="ล",ลับ!N$3,0))</f>
        <v>0</v>
      </c>
      <c r="O129" s="63">
        <f>IF(ลับ!O$3=0,0,IF(เวลาเรียน!T26="ล",ลับ!O$3,0))</f>
        <v>0</v>
      </c>
      <c r="P129" s="63">
        <f>IF(ลับ!P$3=0,0,IF(เวลาเรียน!U26="ล",ลับ!P$3,0))</f>
        <v>0</v>
      </c>
      <c r="Q129" s="63">
        <f>IF(ลับ!Q$3=0,0,IF(เวลาเรียน!V26="ล",ลับ!Q$3,0))</f>
        <v>0</v>
      </c>
      <c r="R129" s="63">
        <f>IF(ลับ!R$3=0,0,IF(เวลาเรียน!W26="ล",ลับ!R$3,0))</f>
        <v>0</v>
      </c>
      <c r="S129" s="63">
        <f>IF(ลับ!S$3=0,0,IF(เวลาเรียน!X26="ล",ลับ!S$3,0))</f>
        <v>0</v>
      </c>
      <c r="T129" s="63">
        <f>IF(ลับ!T$3=0,0,IF(เวลาเรียน!Y26="ล",ลับ!T$3,0))</f>
        <v>0</v>
      </c>
      <c r="U129" s="63">
        <f>IF(ลับ!U$3=0,0,IF(เวลาเรียน!Z26="ล",ลับ!U$3,0))</f>
        <v>0</v>
      </c>
      <c r="V129" s="63">
        <f>IF(ลับ!V$3=0,0,IF(เวลาเรียน!AA26="ล",ลับ!V$3,0))</f>
        <v>0</v>
      </c>
      <c r="W129" s="63">
        <f>IF(ลับ!W$3=0,0,IF(เวลาเรียน!AB26="ล",ลับ!W$3,0))</f>
        <v>0</v>
      </c>
      <c r="X129" s="63">
        <f>IF(ลับ!X$3=0,0,IF(เวลาเรียน!AC26="ล",ลับ!X$3,0))</f>
        <v>0</v>
      </c>
      <c r="Y129" s="63">
        <f>IF(ลับ!Y$3=0,0,IF(เวลาเรียน!AD26="ล",ลับ!Y$3,0))</f>
        <v>0</v>
      </c>
      <c r="Z129" s="724">
        <f>IF(ลับ!Z$3=0,0,IF(เวลาเรียน!AE26="ล",ลับ!Z$3,0))</f>
        <v>0</v>
      </c>
      <c r="AA129" s="63">
        <f>IF(ลับ!B$3=0,0,IF(เวลาเรียน!AH26="ล",ลับ!B$3,0))</f>
        <v>0</v>
      </c>
      <c r="AB129" s="63">
        <f>IF(ลับ!C$3=0,0,IF(เวลาเรียน!AI26="ล",ลับ!C$3,0))</f>
        <v>0</v>
      </c>
      <c r="AC129" s="63">
        <f>IF(ลับ!D$3=0,0,IF(เวลาเรียน!AJ26="ล",ลับ!D$3,0))</f>
        <v>0</v>
      </c>
      <c r="AD129" s="63">
        <f>IF(ลับ!E$3=0,0,IF(เวลาเรียน!AK26="ล",ลับ!E$3,0))</f>
        <v>0</v>
      </c>
      <c r="AE129" s="63">
        <f>IF(ลับ!F$3=0,0,IF(เวลาเรียน!AL26="ล",ลับ!F$3,0))</f>
        <v>0</v>
      </c>
      <c r="AF129" s="63">
        <f>IF(ลับ!G$3=0,0,IF(เวลาเรียน!AM26="ล",ลับ!G$3,0))</f>
        <v>0</v>
      </c>
      <c r="AG129" s="63">
        <f>IF(ลับ!H$3=0,0,IF(เวลาเรียน!AN26="ล",ลับ!H$3,0))</f>
        <v>0</v>
      </c>
      <c r="AH129" s="63">
        <f>IF(ลับ!I$3=0,0,IF(เวลาเรียน!AO26="ล",ลับ!I$3,0))</f>
        <v>0</v>
      </c>
      <c r="AI129" s="63">
        <f>IF(ลับ!J$3=0,0,IF(เวลาเรียน!AP26="ล",ลับ!J$3,0))</f>
        <v>0</v>
      </c>
      <c r="AJ129" s="63">
        <f>IF(ลับ!K$3=0,0,IF(เวลาเรียน!AQ26="ล",ลับ!K$3,0))</f>
        <v>0</v>
      </c>
      <c r="AK129" s="63">
        <f>IF(ลับ!L$3=0,0,IF(เวลาเรียน!AR26="ล",ลับ!L$3,0))</f>
        <v>0</v>
      </c>
      <c r="AL129" s="63">
        <f>IF(ลับ!M$3=0,0,IF(เวลาเรียน!AS26="ล",ลับ!M$3,0))</f>
        <v>0</v>
      </c>
      <c r="AM129" s="63">
        <f>IF(ลับ!N$3=0,0,IF(เวลาเรียน!AT26="ล",ลับ!N$3,0))</f>
        <v>0</v>
      </c>
      <c r="AN129" s="63">
        <f>IF(ลับ!O$3=0,0,IF(เวลาเรียน!AU26="ล",ลับ!O$3,0))</f>
        <v>0</v>
      </c>
      <c r="AO129" s="63">
        <f>IF(ลับ!P$3=0,0,IF(เวลาเรียน!AV26="ล",ลับ!P$3,0))</f>
        <v>0</v>
      </c>
      <c r="AP129" s="63">
        <f>IF(ลับ!Q$3=0,0,IF(เวลาเรียน!AW26="ล",ลับ!Q$3,0))</f>
        <v>0</v>
      </c>
      <c r="AQ129" s="63">
        <f>IF(ลับ!R$3=0,0,IF(เวลาเรียน!AX26="ล",ลับ!R$3,0))</f>
        <v>0</v>
      </c>
      <c r="AR129" s="63">
        <f>IF(ลับ!S$3=0,0,IF(เวลาเรียน!AY26="ล",ลับ!S$3,0))</f>
        <v>0</v>
      </c>
      <c r="AS129" s="63">
        <f>IF(ลับ!T$3=0,0,IF(เวลาเรียน!AZ26="ล",ลับ!T$3,0))</f>
        <v>0</v>
      </c>
      <c r="AT129" s="63">
        <f>IF(ลับ!U$3=0,0,IF(เวลาเรียน!BA26="ล",ลับ!U$3,0))</f>
        <v>0</v>
      </c>
      <c r="AU129" s="63">
        <f>IF(ลับ!V$3=0,0,IF(เวลาเรียน!BB26="ล",ลับ!V$3,0))</f>
        <v>0</v>
      </c>
      <c r="AV129" s="63">
        <f>IF(ลับ!W$3=0,0,IF(เวลาเรียน!BC26="ล",ลับ!W$3,0))</f>
        <v>0</v>
      </c>
      <c r="AW129" s="63">
        <f>IF(ลับ!X$3=0,0,IF(เวลาเรียน!BD26="ล",ลับ!X$3,0))</f>
        <v>0</v>
      </c>
      <c r="AX129" s="63">
        <f>IF(ลับ!Y$3=0,0,IF(เวลาเรียน!BE26="ล",ลับ!Y$3,0))</f>
        <v>0</v>
      </c>
      <c r="AY129" s="63">
        <f>IF(ลับ!Z$3=0,0,IF(เวลาเรียน!BF26="ล",ลับ!Z$3,0))</f>
        <v>0</v>
      </c>
      <c r="AZ129" s="63">
        <f>IF(ลับ!AA$3=0,0,IF(เวลาเรียน!BG26="ล",ลับ!AA$3,0))</f>
        <v>0</v>
      </c>
      <c r="BA129" s="63">
        <f>IF(ลับ!AB$3=0,0,IF(เวลาเรียน!BH26="ล",ลับ!AB$3,0))</f>
        <v>0</v>
      </c>
      <c r="BB129" s="63">
        <f>IF(ลับ!AC$3=0,0,IF(เวลาเรียน!BI26="ล",ลับ!AC$3,0))</f>
        <v>0</v>
      </c>
      <c r="BC129" s="63">
        <f>IF(ลับ!AD$3=0,0,IF(เวลาเรียน!BJ26="ล",ลับ!AD$3,0))</f>
        <v>0</v>
      </c>
      <c r="BD129" s="63">
        <f>IF(ลับ!AE$3=0,0,IF(เวลาเรียน!BK26="ล",ลับ!AE$3,0))</f>
        <v>0</v>
      </c>
      <c r="BE129" s="63">
        <f>IF(ลับ!AF$3=0,0,IF(เวลาเรียน!BL26="ล",ลับ!AF$3,0))</f>
        <v>0</v>
      </c>
      <c r="BF129" s="63">
        <f>IF(ลับ!AG$3=0,0,IF(เวลาเรียน!BM26="ล",ลับ!AG$3,0))</f>
        <v>0</v>
      </c>
      <c r="BG129" s="63">
        <f>IF(ลับ!AH$3=0,0,IF(เวลาเรียน!BN26="ล",ลับ!AH$3,0))</f>
        <v>0</v>
      </c>
      <c r="BH129" s="63">
        <f>IF(ลับ!AI$3=0,0,IF(เวลาเรียน!BO26="ล",ลับ!AI$3,0))</f>
        <v>0</v>
      </c>
      <c r="BI129" s="63">
        <f>IF(ลับ!AJ$3=0,0,IF(เวลาเรียน!BP26="ล",ลับ!AJ$3,0))</f>
        <v>0</v>
      </c>
      <c r="BJ129" s="63">
        <f>IF(ลับ!AK$3=0,0,IF(เวลาเรียน!BQ26="ล",ลับ!AK$3,0))</f>
        <v>0</v>
      </c>
      <c r="BK129" s="63">
        <f>IF(ลับ!AL$3=0,0,IF(เวลาเรียน!BR26="ล",ลับ!AL$3,0))</f>
        <v>0</v>
      </c>
      <c r="BL129" s="63">
        <f>IF(ลับ!AM$3=0,0,IF(เวลาเรียน!BS26="ล",ลับ!AM$3,0))</f>
        <v>0</v>
      </c>
      <c r="BM129" s="63">
        <f>IF(ลับ!AN$3=0,0,IF(เวลาเรียน!BT26="ล",ลับ!AN$3,0))</f>
        <v>0</v>
      </c>
      <c r="BN129" s="63">
        <f>IF(ลับ!AO$3=0,0,IF(เวลาเรียน!BU26="ล",ลับ!AO$3,0))</f>
        <v>0</v>
      </c>
      <c r="BO129" s="63">
        <f>IF(ลับ!AP$3=0,0,IF(เวลาเรียน!BV26="ล",ลับ!AP$3,0))</f>
        <v>0</v>
      </c>
      <c r="BP129" s="63">
        <f>IF(ลับ!AQ$3=0,0,IF(เวลาเรียน!BW26="ล",ลับ!AQ$3,0))</f>
        <v>0</v>
      </c>
      <c r="BQ129" s="63">
        <f>IF(ลับ!AR$3=0,0,IF(เวลาเรียน!BX26="ล",ลับ!AR$3,0))</f>
        <v>0</v>
      </c>
      <c r="BR129" s="63">
        <f>IF(ลับ!AS$3=0,0,IF(เวลาเรียน!BY26="ล",ลับ!AS$3,0))</f>
        <v>0</v>
      </c>
      <c r="BS129" s="724">
        <f>IF(ลับ!AT$3=0,0,IF(เวลาเรียน!BZ26="ล",ลับ!AT$3,0))</f>
        <v>0</v>
      </c>
      <c r="BT129" s="63">
        <f>IF(ลับ!BT$3=0,0,IF(เวลาเรียน!CB26="ล",ลับ!BT$3,0))</f>
        <v>0</v>
      </c>
      <c r="BU129" s="63">
        <f>IF(ลับ!BU$3=0,0,IF(เวลาเรียน!CC26="ล",ลับ!BU$3,0))</f>
        <v>0</v>
      </c>
      <c r="BV129" s="63">
        <f>IF(ลับ!BV$3=0,0,IF(เวลาเรียน!CD26="ล",ลับ!BV$3,0))</f>
        <v>0</v>
      </c>
      <c r="BW129" s="63">
        <f>IF(ลับ!BW$3=0,0,IF(เวลาเรียน!CE26="ล",ลับ!BW$3,0))</f>
        <v>0</v>
      </c>
      <c r="BX129" s="63">
        <f>IF(ลับ!BX$3=0,0,IF(เวลาเรียน!CF26="ล",ลับ!BX$3,0))</f>
        <v>0</v>
      </c>
      <c r="BY129" s="63">
        <f>IF(ลับ!BY$3=0,0,IF(เวลาเรียน!CG26="ล",ลับ!BY$3,0))</f>
        <v>0</v>
      </c>
      <c r="BZ129" s="63">
        <f>IF(ลับ!BZ$3=0,0,IF(เวลาเรียน!CH26="ล",ลับ!BZ$3,0))</f>
        <v>0</v>
      </c>
      <c r="CA129" s="63">
        <f>IF(ลับ!CA$3=0,0,IF(เวลาเรียน!CI26="ล",ลับ!CA$3,0))</f>
        <v>0</v>
      </c>
      <c r="CB129" s="63">
        <f>IF(ลับ!CB$3=0,0,IF(เวลาเรียน!CJ26="ล",ลับ!CB$3,0))</f>
        <v>0</v>
      </c>
      <c r="CC129" s="63">
        <f>IF(ลับ!CC$3=0,0,IF(เวลาเรียน!CK26="ล",ลับ!CC$3,0))</f>
        <v>0</v>
      </c>
      <c r="CD129" s="63">
        <f>IF(ลับ!CD$3=0,0,IF(เวลาเรียน!CL26="ล",ลับ!CD$3,0))</f>
        <v>0</v>
      </c>
      <c r="CE129" s="63">
        <f>IF(ลับ!CE$3=0,0,IF(เวลาเรียน!CM26="ล",ลับ!CE$3,0))</f>
        <v>0</v>
      </c>
      <c r="CF129" s="63">
        <f>IF(ลับ!CF$3=0,0,IF(เวลาเรียน!CN26="ล",ลับ!CF$3,0))</f>
        <v>0</v>
      </c>
      <c r="CG129" s="63">
        <f>IF(ลับ!CG$3=0,0,IF(เวลาเรียน!CO26="ล",ลับ!CG$3,0))</f>
        <v>0</v>
      </c>
      <c r="CH129" s="63">
        <f>IF(ลับ!CH$3=0,0,IF(เวลาเรียน!CP26="ล",ลับ!CH$3,0))</f>
        <v>0</v>
      </c>
      <c r="CI129" s="63">
        <f>IF(ลับ!CI$3=0,0,IF(เวลาเรียน!CQ26="ล",ลับ!CI$3,0))</f>
        <v>0</v>
      </c>
      <c r="CJ129" s="63">
        <f>IF(ลับ!CJ$3=0,0,IF(เวลาเรียน!CR26="ล",ลับ!CJ$3,0))</f>
        <v>0</v>
      </c>
      <c r="CK129" s="63">
        <f>IF(ลับ!CK$3=0,0,IF(เวลาเรียน!CS26="ล",ลับ!CK$3,0))</f>
        <v>0</v>
      </c>
      <c r="CL129" s="63">
        <f>IF(ลับ!CL$3=0,0,IF(เวลาเรียน!CT26="ล",ลับ!CL$3,0))</f>
        <v>0</v>
      </c>
      <c r="CM129" s="63">
        <f>IF(ลับ!CM$3=0,0,IF(เวลาเรียน!CU26="ล",ลับ!CM$3,0))</f>
        <v>0</v>
      </c>
      <c r="CN129" s="63">
        <f>IF(ลับ!CN$3=0,0,IF(เวลาเรียน!CV26="ล",ลับ!CN$3,0))</f>
        <v>0</v>
      </c>
      <c r="CO129" s="63">
        <f>IF(ลับ!CO$3=0,0,IF(เวลาเรียน!CW26="ล",ลับ!CO$3,0))</f>
        <v>0</v>
      </c>
      <c r="CP129" s="63">
        <f>IF(ลับ!CP$3=0,0,IF(เวลาเรียน!CX26="ล",ลับ!CP$3,0))</f>
        <v>0</v>
      </c>
      <c r="CQ129" s="63">
        <f>IF(ลับ!CQ$3=0,0,IF(เวลาเรียน!CY26="ล",ลับ!CQ$3,0))</f>
        <v>0</v>
      </c>
      <c r="CR129" s="63">
        <f>IF(ลับ!CR$3=0,0,IF(เวลาเรียน!CZ26="ล",ลับ!CR$3,0))</f>
        <v>0</v>
      </c>
      <c r="CS129" s="63">
        <f>IF(ลับ!CS$3=0,0,IF(เวลาเรียน!DA26="ล",ลับ!CS$3,0))</f>
        <v>0</v>
      </c>
      <c r="CT129" s="63">
        <f>IF(ลับ!CT$3=0,0,IF(เวลาเรียน!DB26="ล",ลับ!CT$3,0))</f>
        <v>0</v>
      </c>
      <c r="CU129" s="63">
        <f>IF(ลับ!CU$3=0,0,IF(เวลาเรียน!DC26="ล",ลับ!CU$3,0))</f>
        <v>0</v>
      </c>
      <c r="CV129" s="63">
        <f>IF(ลับ!CV$3=0,0,IF(เวลาเรียน!DD26="ล",ลับ!CV$3,0))</f>
        <v>0</v>
      </c>
      <c r="CW129" s="63">
        <f>IF(ลับ!CW$3=0,0,IF(เวลาเรียน!DE26="ล",ลับ!CW$3,0))</f>
        <v>0</v>
      </c>
      <c r="CX129" s="84">
        <f t="shared" si="24"/>
        <v>0</v>
      </c>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row>
    <row r="130" spans="1:136" ht="21">
      <c r="A130" s="28">
        <v>22</v>
      </c>
      <c r="B130" s="63">
        <f>IF(ลับ!B$3=0,0,IF(เวลาเรียน!G27="ล",ลับ!B$3,0))</f>
        <v>0</v>
      </c>
      <c r="C130" s="63">
        <f>IF(ลับ!C$3=0,0,IF(เวลาเรียน!H27="ล",ลับ!C$3,0))</f>
        <v>0</v>
      </c>
      <c r="D130" s="63">
        <f>IF(ลับ!D$3=0,0,IF(เวลาเรียน!I27="ล",ลับ!D$3,0))</f>
        <v>0</v>
      </c>
      <c r="E130" s="63">
        <f>IF(ลับ!E$3=0,0,IF(เวลาเรียน!J27="ล",ลับ!E$3,0))</f>
        <v>0</v>
      </c>
      <c r="F130" s="63">
        <f>IF(ลับ!F$3=0,0,IF(เวลาเรียน!K27="ล",ลับ!F$3,0))</f>
        <v>0</v>
      </c>
      <c r="G130" s="63">
        <f>IF(ลับ!G$3=0,0,IF(เวลาเรียน!L27="ล",ลับ!G$3,0))</f>
        <v>0</v>
      </c>
      <c r="H130" s="63">
        <f>IF(ลับ!H$3=0,0,IF(เวลาเรียน!M27="ล",ลับ!H$3,0))</f>
        <v>0</v>
      </c>
      <c r="I130" s="63">
        <f>IF(ลับ!I$3=0,0,IF(เวลาเรียน!N27="ล",ลับ!I$3,0))</f>
        <v>0</v>
      </c>
      <c r="J130" s="63">
        <f>IF(ลับ!J$3=0,0,IF(เวลาเรียน!O27="ล",ลับ!J$3,0))</f>
        <v>0</v>
      </c>
      <c r="K130" s="63">
        <f>IF(ลับ!K$3=0,0,IF(เวลาเรียน!P27="ล",ลับ!K$3,0))</f>
        <v>0</v>
      </c>
      <c r="L130" s="63">
        <f>IF(ลับ!L$3=0,0,IF(เวลาเรียน!Q27="ล",ลับ!L$3,0))</f>
        <v>0</v>
      </c>
      <c r="M130" s="63">
        <f>IF(ลับ!M$3=0,0,IF(เวลาเรียน!R27="ล",ลับ!M$3,0))</f>
        <v>0</v>
      </c>
      <c r="N130" s="63">
        <f>IF(ลับ!N$3=0,0,IF(เวลาเรียน!S27="ล",ลับ!N$3,0))</f>
        <v>0</v>
      </c>
      <c r="O130" s="63">
        <f>IF(ลับ!O$3=0,0,IF(เวลาเรียน!T27="ล",ลับ!O$3,0))</f>
        <v>0</v>
      </c>
      <c r="P130" s="63">
        <f>IF(ลับ!P$3=0,0,IF(เวลาเรียน!U27="ล",ลับ!P$3,0))</f>
        <v>0</v>
      </c>
      <c r="Q130" s="63">
        <f>IF(ลับ!Q$3=0,0,IF(เวลาเรียน!V27="ล",ลับ!Q$3,0))</f>
        <v>0</v>
      </c>
      <c r="R130" s="63">
        <f>IF(ลับ!R$3=0,0,IF(เวลาเรียน!W27="ล",ลับ!R$3,0))</f>
        <v>0</v>
      </c>
      <c r="S130" s="63">
        <f>IF(ลับ!S$3=0,0,IF(เวลาเรียน!X27="ล",ลับ!S$3,0))</f>
        <v>0</v>
      </c>
      <c r="T130" s="63">
        <f>IF(ลับ!T$3=0,0,IF(เวลาเรียน!Y27="ล",ลับ!T$3,0))</f>
        <v>0</v>
      </c>
      <c r="U130" s="63">
        <f>IF(ลับ!U$3=0,0,IF(เวลาเรียน!Z27="ล",ลับ!U$3,0))</f>
        <v>0</v>
      </c>
      <c r="V130" s="63">
        <f>IF(ลับ!V$3=0,0,IF(เวลาเรียน!AA27="ล",ลับ!V$3,0))</f>
        <v>0</v>
      </c>
      <c r="W130" s="63">
        <f>IF(ลับ!W$3=0,0,IF(เวลาเรียน!AB27="ล",ลับ!W$3,0))</f>
        <v>0</v>
      </c>
      <c r="X130" s="63">
        <f>IF(ลับ!X$3=0,0,IF(เวลาเรียน!AC27="ล",ลับ!X$3,0))</f>
        <v>0</v>
      </c>
      <c r="Y130" s="63">
        <f>IF(ลับ!Y$3=0,0,IF(เวลาเรียน!AD27="ล",ลับ!Y$3,0))</f>
        <v>0</v>
      </c>
      <c r="Z130" s="724">
        <f>IF(ลับ!Z$3=0,0,IF(เวลาเรียน!AE27="ล",ลับ!Z$3,0))</f>
        <v>0</v>
      </c>
      <c r="AA130" s="63">
        <f>IF(ลับ!B$3=0,0,IF(เวลาเรียน!AH27="ล",ลับ!B$3,0))</f>
        <v>0</v>
      </c>
      <c r="AB130" s="63">
        <f>IF(ลับ!C$3=0,0,IF(เวลาเรียน!AI27="ล",ลับ!C$3,0))</f>
        <v>0</v>
      </c>
      <c r="AC130" s="63">
        <f>IF(ลับ!D$3=0,0,IF(เวลาเรียน!AJ27="ล",ลับ!D$3,0))</f>
        <v>0</v>
      </c>
      <c r="AD130" s="63">
        <f>IF(ลับ!E$3=0,0,IF(เวลาเรียน!AK27="ล",ลับ!E$3,0))</f>
        <v>0</v>
      </c>
      <c r="AE130" s="63">
        <f>IF(ลับ!F$3=0,0,IF(เวลาเรียน!AL27="ล",ลับ!F$3,0))</f>
        <v>0</v>
      </c>
      <c r="AF130" s="63">
        <f>IF(ลับ!G$3=0,0,IF(เวลาเรียน!AM27="ล",ลับ!G$3,0))</f>
        <v>0</v>
      </c>
      <c r="AG130" s="63">
        <f>IF(ลับ!H$3=0,0,IF(เวลาเรียน!AN27="ล",ลับ!H$3,0))</f>
        <v>0</v>
      </c>
      <c r="AH130" s="63">
        <f>IF(ลับ!I$3=0,0,IF(เวลาเรียน!AO27="ล",ลับ!I$3,0))</f>
        <v>0</v>
      </c>
      <c r="AI130" s="63">
        <f>IF(ลับ!J$3=0,0,IF(เวลาเรียน!AP27="ล",ลับ!J$3,0))</f>
        <v>0</v>
      </c>
      <c r="AJ130" s="63">
        <f>IF(ลับ!K$3=0,0,IF(เวลาเรียน!AQ27="ล",ลับ!K$3,0))</f>
        <v>0</v>
      </c>
      <c r="AK130" s="63">
        <f>IF(ลับ!L$3=0,0,IF(เวลาเรียน!AR27="ล",ลับ!L$3,0))</f>
        <v>0</v>
      </c>
      <c r="AL130" s="63">
        <f>IF(ลับ!M$3=0,0,IF(เวลาเรียน!AS27="ล",ลับ!M$3,0))</f>
        <v>0</v>
      </c>
      <c r="AM130" s="63">
        <f>IF(ลับ!N$3=0,0,IF(เวลาเรียน!AT27="ล",ลับ!N$3,0))</f>
        <v>0</v>
      </c>
      <c r="AN130" s="63">
        <f>IF(ลับ!O$3=0,0,IF(เวลาเรียน!AU27="ล",ลับ!O$3,0))</f>
        <v>0</v>
      </c>
      <c r="AO130" s="63">
        <f>IF(ลับ!P$3=0,0,IF(เวลาเรียน!AV27="ล",ลับ!P$3,0))</f>
        <v>0</v>
      </c>
      <c r="AP130" s="63">
        <f>IF(ลับ!Q$3=0,0,IF(เวลาเรียน!AW27="ล",ลับ!Q$3,0))</f>
        <v>0</v>
      </c>
      <c r="AQ130" s="63">
        <f>IF(ลับ!R$3=0,0,IF(เวลาเรียน!AX27="ล",ลับ!R$3,0))</f>
        <v>0</v>
      </c>
      <c r="AR130" s="63">
        <f>IF(ลับ!S$3=0,0,IF(เวลาเรียน!AY27="ล",ลับ!S$3,0))</f>
        <v>0</v>
      </c>
      <c r="AS130" s="63">
        <f>IF(ลับ!T$3=0,0,IF(เวลาเรียน!AZ27="ล",ลับ!T$3,0))</f>
        <v>0</v>
      </c>
      <c r="AT130" s="63">
        <f>IF(ลับ!U$3=0,0,IF(เวลาเรียน!BA27="ล",ลับ!U$3,0))</f>
        <v>0</v>
      </c>
      <c r="AU130" s="63">
        <f>IF(ลับ!V$3=0,0,IF(เวลาเรียน!BB27="ล",ลับ!V$3,0))</f>
        <v>0</v>
      </c>
      <c r="AV130" s="63">
        <f>IF(ลับ!W$3=0,0,IF(เวลาเรียน!BC27="ล",ลับ!W$3,0))</f>
        <v>0</v>
      </c>
      <c r="AW130" s="63">
        <f>IF(ลับ!X$3=0,0,IF(เวลาเรียน!BD27="ล",ลับ!X$3,0))</f>
        <v>0</v>
      </c>
      <c r="AX130" s="63">
        <f>IF(ลับ!Y$3=0,0,IF(เวลาเรียน!BE27="ล",ลับ!Y$3,0))</f>
        <v>0</v>
      </c>
      <c r="AY130" s="63">
        <f>IF(ลับ!Z$3=0,0,IF(เวลาเรียน!BF27="ล",ลับ!Z$3,0))</f>
        <v>0</v>
      </c>
      <c r="AZ130" s="63">
        <f>IF(ลับ!AA$3=0,0,IF(เวลาเรียน!BG27="ล",ลับ!AA$3,0))</f>
        <v>0</v>
      </c>
      <c r="BA130" s="63">
        <f>IF(ลับ!AB$3=0,0,IF(เวลาเรียน!BH27="ล",ลับ!AB$3,0))</f>
        <v>0</v>
      </c>
      <c r="BB130" s="63">
        <f>IF(ลับ!AC$3=0,0,IF(เวลาเรียน!BI27="ล",ลับ!AC$3,0))</f>
        <v>0</v>
      </c>
      <c r="BC130" s="63">
        <f>IF(ลับ!AD$3=0,0,IF(เวลาเรียน!BJ27="ล",ลับ!AD$3,0))</f>
        <v>0</v>
      </c>
      <c r="BD130" s="63">
        <f>IF(ลับ!AE$3=0,0,IF(เวลาเรียน!BK27="ล",ลับ!AE$3,0))</f>
        <v>0</v>
      </c>
      <c r="BE130" s="63">
        <f>IF(ลับ!AF$3=0,0,IF(เวลาเรียน!BL27="ล",ลับ!AF$3,0))</f>
        <v>0</v>
      </c>
      <c r="BF130" s="63">
        <f>IF(ลับ!AG$3=0,0,IF(เวลาเรียน!BM27="ล",ลับ!AG$3,0))</f>
        <v>0</v>
      </c>
      <c r="BG130" s="63">
        <f>IF(ลับ!AH$3=0,0,IF(เวลาเรียน!BN27="ล",ลับ!AH$3,0))</f>
        <v>0</v>
      </c>
      <c r="BH130" s="63">
        <f>IF(ลับ!AI$3=0,0,IF(เวลาเรียน!BO27="ล",ลับ!AI$3,0))</f>
        <v>0</v>
      </c>
      <c r="BI130" s="63">
        <f>IF(ลับ!AJ$3=0,0,IF(เวลาเรียน!BP27="ล",ลับ!AJ$3,0))</f>
        <v>0</v>
      </c>
      <c r="BJ130" s="63">
        <f>IF(ลับ!AK$3=0,0,IF(เวลาเรียน!BQ27="ล",ลับ!AK$3,0))</f>
        <v>0</v>
      </c>
      <c r="BK130" s="63">
        <f>IF(ลับ!AL$3=0,0,IF(เวลาเรียน!BR27="ล",ลับ!AL$3,0))</f>
        <v>0</v>
      </c>
      <c r="BL130" s="63">
        <f>IF(ลับ!AM$3=0,0,IF(เวลาเรียน!BS27="ล",ลับ!AM$3,0))</f>
        <v>0</v>
      </c>
      <c r="BM130" s="63">
        <f>IF(ลับ!AN$3=0,0,IF(เวลาเรียน!BT27="ล",ลับ!AN$3,0))</f>
        <v>0</v>
      </c>
      <c r="BN130" s="63">
        <f>IF(ลับ!AO$3=0,0,IF(เวลาเรียน!BU27="ล",ลับ!AO$3,0))</f>
        <v>0</v>
      </c>
      <c r="BO130" s="63">
        <f>IF(ลับ!AP$3=0,0,IF(เวลาเรียน!BV27="ล",ลับ!AP$3,0))</f>
        <v>0</v>
      </c>
      <c r="BP130" s="63">
        <f>IF(ลับ!AQ$3=0,0,IF(เวลาเรียน!BW27="ล",ลับ!AQ$3,0))</f>
        <v>0</v>
      </c>
      <c r="BQ130" s="63">
        <f>IF(ลับ!AR$3=0,0,IF(เวลาเรียน!BX27="ล",ลับ!AR$3,0))</f>
        <v>0</v>
      </c>
      <c r="BR130" s="63">
        <f>IF(ลับ!AS$3=0,0,IF(เวลาเรียน!BY27="ล",ลับ!AS$3,0))</f>
        <v>0</v>
      </c>
      <c r="BS130" s="724">
        <f>IF(ลับ!AT$3=0,0,IF(เวลาเรียน!BZ27="ล",ลับ!AT$3,0))</f>
        <v>0</v>
      </c>
      <c r="BT130" s="63">
        <f>IF(ลับ!BT$3=0,0,IF(เวลาเรียน!CB27="ล",ลับ!BT$3,0))</f>
        <v>0</v>
      </c>
      <c r="BU130" s="63">
        <f>IF(ลับ!BU$3=0,0,IF(เวลาเรียน!CC27="ล",ลับ!BU$3,0))</f>
        <v>0</v>
      </c>
      <c r="BV130" s="63">
        <f>IF(ลับ!BV$3=0,0,IF(เวลาเรียน!CD27="ล",ลับ!BV$3,0))</f>
        <v>0</v>
      </c>
      <c r="BW130" s="63">
        <f>IF(ลับ!BW$3=0,0,IF(เวลาเรียน!CE27="ล",ลับ!BW$3,0))</f>
        <v>0</v>
      </c>
      <c r="BX130" s="63">
        <f>IF(ลับ!BX$3=0,0,IF(เวลาเรียน!CF27="ล",ลับ!BX$3,0))</f>
        <v>0</v>
      </c>
      <c r="BY130" s="63">
        <f>IF(ลับ!BY$3=0,0,IF(เวลาเรียน!CG27="ล",ลับ!BY$3,0))</f>
        <v>0</v>
      </c>
      <c r="BZ130" s="63">
        <f>IF(ลับ!BZ$3=0,0,IF(เวลาเรียน!CH27="ล",ลับ!BZ$3,0))</f>
        <v>0</v>
      </c>
      <c r="CA130" s="63">
        <f>IF(ลับ!CA$3=0,0,IF(เวลาเรียน!CI27="ล",ลับ!CA$3,0))</f>
        <v>0</v>
      </c>
      <c r="CB130" s="63">
        <f>IF(ลับ!CB$3=0,0,IF(เวลาเรียน!CJ27="ล",ลับ!CB$3,0))</f>
        <v>0</v>
      </c>
      <c r="CC130" s="63">
        <f>IF(ลับ!CC$3=0,0,IF(เวลาเรียน!CK27="ล",ลับ!CC$3,0))</f>
        <v>0</v>
      </c>
      <c r="CD130" s="63">
        <f>IF(ลับ!CD$3=0,0,IF(เวลาเรียน!CL27="ล",ลับ!CD$3,0))</f>
        <v>0</v>
      </c>
      <c r="CE130" s="63">
        <f>IF(ลับ!CE$3=0,0,IF(เวลาเรียน!CM27="ล",ลับ!CE$3,0))</f>
        <v>0</v>
      </c>
      <c r="CF130" s="63">
        <f>IF(ลับ!CF$3=0,0,IF(เวลาเรียน!CN27="ล",ลับ!CF$3,0))</f>
        <v>0</v>
      </c>
      <c r="CG130" s="63">
        <f>IF(ลับ!CG$3=0,0,IF(เวลาเรียน!CO27="ล",ลับ!CG$3,0))</f>
        <v>0</v>
      </c>
      <c r="CH130" s="63">
        <f>IF(ลับ!CH$3=0,0,IF(เวลาเรียน!CP27="ล",ลับ!CH$3,0))</f>
        <v>0</v>
      </c>
      <c r="CI130" s="63">
        <f>IF(ลับ!CI$3=0,0,IF(เวลาเรียน!CQ27="ล",ลับ!CI$3,0))</f>
        <v>0</v>
      </c>
      <c r="CJ130" s="63">
        <f>IF(ลับ!CJ$3=0,0,IF(เวลาเรียน!CR27="ล",ลับ!CJ$3,0))</f>
        <v>0</v>
      </c>
      <c r="CK130" s="63">
        <f>IF(ลับ!CK$3=0,0,IF(เวลาเรียน!CS27="ล",ลับ!CK$3,0))</f>
        <v>0</v>
      </c>
      <c r="CL130" s="63">
        <f>IF(ลับ!CL$3=0,0,IF(เวลาเรียน!CT27="ล",ลับ!CL$3,0))</f>
        <v>0</v>
      </c>
      <c r="CM130" s="63">
        <f>IF(ลับ!CM$3=0,0,IF(เวลาเรียน!CU27="ล",ลับ!CM$3,0))</f>
        <v>0</v>
      </c>
      <c r="CN130" s="63">
        <f>IF(ลับ!CN$3=0,0,IF(เวลาเรียน!CV27="ล",ลับ!CN$3,0))</f>
        <v>0</v>
      </c>
      <c r="CO130" s="63">
        <f>IF(ลับ!CO$3=0,0,IF(เวลาเรียน!CW27="ล",ลับ!CO$3,0))</f>
        <v>0</v>
      </c>
      <c r="CP130" s="63">
        <f>IF(ลับ!CP$3=0,0,IF(เวลาเรียน!CX27="ล",ลับ!CP$3,0))</f>
        <v>0</v>
      </c>
      <c r="CQ130" s="63">
        <f>IF(ลับ!CQ$3=0,0,IF(เวลาเรียน!CY27="ล",ลับ!CQ$3,0))</f>
        <v>0</v>
      </c>
      <c r="CR130" s="63">
        <f>IF(ลับ!CR$3=0,0,IF(เวลาเรียน!CZ27="ล",ลับ!CR$3,0))</f>
        <v>0</v>
      </c>
      <c r="CS130" s="63">
        <f>IF(ลับ!CS$3=0,0,IF(เวลาเรียน!DA27="ล",ลับ!CS$3,0))</f>
        <v>0</v>
      </c>
      <c r="CT130" s="63">
        <f>IF(ลับ!CT$3=0,0,IF(เวลาเรียน!DB27="ล",ลับ!CT$3,0))</f>
        <v>0</v>
      </c>
      <c r="CU130" s="63">
        <f>IF(ลับ!CU$3=0,0,IF(เวลาเรียน!DC27="ล",ลับ!CU$3,0))</f>
        <v>0</v>
      </c>
      <c r="CV130" s="63">
        <f>IF(ลับ!CV$3=0,0,IF(เวลาเรียน!DD27="ล",ลับ!CV$3,0))</f>
        <v>0</v>
      </c>
      <c r="CW130" s="63">
        <f>IF(ลับ!CW$3=0,0,IF(เวลาเรียน!DE27="ล",ลับ!CW$3,0))</f>
        <v>0</v>
      </c>
      <c r="CX130" s="84">
        <f t="shared" si="24"/>
        <v>0</v>
      </c>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row>
    <row r="131" spans="1:136" ht="21">
      <c r="A131" s="28">
        <v>23</v>
      </c>
      <c r="B131" s="63">
        <f>IF(ลับ!B$3=0,0,IF(เวลาเรียน!G28="ล",ลับ!B$3,0))</f>
        <v>0</v>
      </c>
      <c r="C131" s="63">
        <f>IF(ลับ!C$3=0,0,IF(เวลาเรียน!H28="ล",ลับ!C$3,0))</f>
        <v>0</v>
      </c>
      <c r="D131" s="63">
        <f>IF(ลับ!D$3=0,0,IF(เวลาเรียน!I28="ล",ลับ!D$3,0))</f>
        <v>0</v>
      </c>
      <c r="E131" s="63">
        <f>IF(ลับ!E$3=0,0,IF(เวลาเรียน!J28="ล",ลับ!E$3,0))</f>
        <v>0</v>
      </c>
      <c r="F131" s="63">
        <f>IF(ลับ!F$3=0,0,IF(เวลาเรียน!K28="ล",ลับ!F$3,0))</f>
        <v>0</v>
      </c>
      <c r="G131" s="63">
        <f>IF(ลับ!G$3=0,0,IF(เวลาเรียน!L28="ล",ลับ!G$3,0))</f>
        <v>0</v>
      </c>
      <c r="H131" s="63">
        <f>IF(ลับ!H$3=0,0,IF(เวลาเรียน!M28="ล",ลับ!H$3,0))</f>
        <v>0</v>
      </c>
      <c r="I131" s="63">
        <f>IF(ลับ!I$3=0,0,IF(เวลาเรียน!N28="ล",ลับ!I$3,0))</f>
        <v>0</v>
      </c>
      <c r="J131" s="63">
        <f>IF(ลับ!J$3=0,0,IF(เวลาเรียน!O28="ล",ลับ!J$3,0))</f>
        <v>0</v>
      </c>
      <c r="K131" s="63">
        <f>IF(ลับ!K$3=0,0,IF(เวลาเรียน!P28="ล",ลับ!K$3,0))</f>
        <v>0</v>
      </c>
      <c r="L131" s="63">
        <f>IF(ลับ!L$3=0,0,IF(เวลาเรียน!Q28="ล",ลับ!L$3,0))</f>
        <v>0</v>
      </c>
      <c r="M131" s="63">
        <f>IF(ลับ!M$3=0,0,IF(เวลาเรียน!R28="ล",ลับ!M$3,0))</f>
        <v>0</v>
      </c>
      <c r="N131" s="63">
        <f>IF(ลับ!N$3=0,0,IF(เวลาเรียน!S28="ล",ลับ!N$3,0))</f>
        <v>0</v>
      </c>
      <c r="O131" s="63">
        <f>IF(ลับ!O$3=0,0,IF(เวลาเรียน!T28="ล",ลับ!O$3,0))</f>
        <v>0</v>
      </c>
      <c r="P131" s="63">
        <f>IF(ลับ!P$3=0,0,IF(เวลาเรียน!U28="ล",ลับ!P$3,0))</f>
        <v>0</v>
      </c>
      <c r="Q131" s="63">
        <f>IF(ลับ!Q$3=0,0,IF(เวลาเรียน!V28="ล",ลับ!Q$3,0))</f>
        <v>0</v>
      </c>
      <c r="R131" s="63">
        <f>IF(ลับ!R$3=0,0,IF(เวลาเรียน!W28="ล",ลับ!R$3,0))</f>
        <v>0</v>
      </c>
      <c r="S131" s="63">
        <f>IF(ลับ!S$3=0,0,IF(เวลาเรียน!X28="ล",ลับ!S$3,0))</f>
        <v>0</v>
      </c>
      <c r="T131" s="63">
        <f>IF(ลับ!T$3=0,0,IF(เวลาเรียน!Y28="ล",ลับ!T$3,0))</f>
        <v>0</v>
      </c>
      <c r="U131" s="63">
        <f>IF(ลับ!U$3=0,0,IF(เวลาเรียน!Z28="ล",ลับ!U$3,0))</f>
        <v>0</v>
      </c>
      <c r="V131" s="63">
        <f>IF(ลับ!V$3=0,0,IF(เวลาเรียน!AA28="ล",ลับ!V$3,0))</f>
        <v>0</v>
      </c>
      <c r="W131" s="63">
        <f>IF(ลับ!W$3=0,0,IF(เวลาเรียน!AB28="ล",ลับ!W$3,0))</f>
        <v>0</v>
      </c>
      <c r="X131" s="63">
        <f>IF(ลับ!X$3=0,0,IF(เวลาเรียน!AC28="ล",ลับ!X$3,0))</f>
        <v>0</v>
      </c>
      <c r="Y131" s="63">
        <f>IF(ลับ!Y$3=0,0,IF(เวลาเรียน!AD28="ล",ลับ!Y$3,0))</f>
        <v>0</v>
      </c>
      <c r="Z131" s="724">
        <f>IF(ลับ!Z$3=0,0,IF(เวลาเรียน!AE28="ล",ลับ!Z$3,0))</f>
        <v>0</v>
      </c>
      <c r="AA131" s="63">
        <f>IF(ลับ!B$3=0,0,IF(เวลาเรียน!AH28="ล",ลับ!B$3,0))</f>
        <v>0</v>
      </c>
      <c r="AB131" s="63">
        <f>IF(ลับ!C$3=0,0,IF(เวลาเรียน!AI28="ล",ลับ!C$3,0))</f>
        <v>0</v>
      </c>
      <c r="AC131" s="63">
        <f>IF(ลับ!D$3=0,0,IF(เวลาเรียน!AJ28="ล",ลับ!D$3,0))</f>
        <v>0</v>
      </c>
      <c r="AD131" s="63">
        <f>IF(ลับ!E$3=0,0,IF(เวลาเรียน!AK28="ล",ลับ!E$3,0))</f>
        <v>0</v>
      </c>
      <c r="AE131" s="63">
        <f>IF(ลับ!F$3=0,0,IF(เวลาเรียน!AL28="ล",ลับ!F$3,0))</f>
        <v>0</v>
      </c>
      <c r="AF131" s="63">
        <f>IF(ลับ!G$3=0,0,IF(เวลาเรียน!AM28="ล",ลับ!G$3,0))</f>
        <v>0</v>
      </c>
      <c r="AG131" s="63">
        <f>IF(ลับ!H$3=0,0,IF(เวลาเรียน!AN28="ล",ลับ!H$3,0))</f>
        <v>0</v>
      </c>
      <c r="AH131" s="63">
        <f>IF(ลับ!I$3=0,0,IF(เวลาเรียน!AO28="ล",ลับ!I$3,0))</f>
        <v>0</v>
      </c>
      <c r="AI131" s="63">
        <f>IF(ลับ!J$3=0,0,IF(เวลาเรียน!AP28="ล",ลับ!J$3,0))</f>
        <v>0</v>
      </c>
      <c r="AJ131" s="63">
        <f>IF(ลับ!K$3=0,0,IF(เวลาเรียน!AQ28="ล",ลับ!K$3,0))</f>
        <v>0</v>
      </c>
      <c r="AK131" s="63">
        <f>IF(ลับ!L$3=0,0,IF(เวลาเรียน!AR28="ล",ลับ!L$3,0))</f>
        <v>0</v>
      </c>
      <c r="AL131" s="63">
        <f>IF(ลับ!M$3=0,0,IF(เวลาเรียน!AS28="ล",ลับ!M$3,0))</f>
        <v>0</v>
      </c>
      <c r="AM131" s="63">
        <f>IF(ลับ!N$3=0,0,IF(เวลาเรียน!AT28="ล",ลับ!N$3,0))</f>
        <v>0</v>
      </c>
      <c r="AN131" s="63">
        <f>IF(ลับ!O$3=0,0,IF(เวลาเรียน!AU28="ล",ลับ!O$3,0))</f>
        <v>0</v>
      </c>
      <c r="AO131" s="63">
        <f>IF(ลับ!P$3=0,0,IF(เวลาเรียน!AV28="ล",ลับ!P$3,0))</f>
        <v>0</v>
      </c>
      <c r="AP131" s="63">
        <f>IF(ลับ!Q$3=0,0,IF(เวลาเรียน!AW28="ล",ลับ!Q$3,0))</f>
        <v>0</v>
      </c>
      <c r="AQ131" s="63">
        <f>IF(ลับ!R$3=0,0,IF(เวลาเรียน!AX28="ล",ลับ!R$3,0))</f>
        <v>0</v>
      </c>
      <c r="AR131" s="63">
        <f>IF(ลับ!S$3=0,0,IF(เวลาเรียน!AY28="ล",ลับ!S$3,0))</f>
        <v>0</v>
      </c>
      <c r="AS131" s="63">
        <f>IF(ลับ!T$3=0,0,IF(เวลาเรียน!AZ28="ล",ลับ!T$3,0))</f>
        <v>0</v>
      </c>
      <c r="AT131" s="63">
        <f>IF(ลับ!U$3=0,0,IF(เวลาเรียน!BA28="ล",ลับ!U$3,0))</f>
        <v>0</v>
      </c>
      <c r="AU131" s="63">
        <f>IF(ลับ!V$3=0,0,IF(เวลาเรียน!BB28="ล",ลับ!V$3,0))</f>
        <v>0</v>
      </c>
      <c r="AV131" s="63">
        <f>IF(ลับ!W$3=0,0,IF(เวลาเรียน!BC28="ล",ลับ!W$3,0))</f>
        <v>0</v>
      </c>
      <c r="AW131" s="63">
        <f>IF(ลับ!X$3=0,0,IF(เวลาเรียน!BD28="ล",ลับ!X$3,0))</f>
        <v>0</v>
      </c>
      <c r="AX131" s="63">
        <f>IF(ลับ!Y$3=0,0,IF(เวลาเรียน!BE28="ล",ลับ!Y$3,0))</f>
        <v>0</v>
      </c>
      <c r="AY131" s="63">
        <f>IF(ลับ!Z$3=0,0,IF(เวลาเรียน!BF28="ล",ลับ!Z$3,0))</f>
        <v>0</v>
      </c>
      <c r="AZ131" s="63">
        <f>IF(ลับ!AA$3=0,0,IF(เวลาเรียน!BG28="ล",ลับ!AA$3,0))</f>
        <v>0</v>
      </c>
      <c r="BA131" s="63">
        <f>IF(ลับ!AB$3=0,0,IF(เวลาเรียน!BH28="ล",ลับ!AB$3,0))</f>
        <v>0</v>
      </c>
      <c r="BB131" s="63">
        <f>IF(ลับ!AC$3=0,0,IF(เวลาเรียน!BI28="ล",ลับ!AC$3,0))</f>
        <v>0</v>
      </c>
      <c r="BC131" s="63">
        <f>IF(ลับ!AD$3=0,0,IF(เวลาเรียน!BJ28="ล",ลับ!AD$3,0))</f>
        <v>0</v>
      </c>
      <c r="BD131" s="63">
        <f>IF(ลับ!AE$3=0,0,IF(เวลาเรียน!BK28="ล",ลับ!AE$3,0))</f>
        <v>0</v>
      </c>
      <c r="BE131" s="63">
        <f>IF(ลับ!AF$3=0,0,IF(เวลาเรียน!BL28="ล",ลับ!AF$3,0))</f>
        <v>0</v>
      </c>
      <c r="BF131" s="63">
        <f>IF(ลับ!AG$3=0,0,IF(เวลาเรียน!BM28="ล",ลับ!AG$3,0))</f>
        <v>0</v>
      </c>
      <c r="BG131" s="63">
        <f>IF(ลับ!AH$3=0,0,IF(เวลาเรียน!BN28="ล",ลับ!AH$3,0))</f>
        <v>0</v>
      </c>
      <c r="BH131" s="63">
        <f>IF(ลับ!AI$3=0,0,IF(เวลาเรียน!BO28="ล",ลับ!AI$3,0))</f>
        <v>0</v>
      </c>
      <c r="BI131" s="63">
        <f>IF(ลับ!AJ$3=0,0,IF(เวลาเรียน!BP28="ล",ลับ!AJ$3,0))</f>
        <v>0</v>
      </c>
      <c r="BJ131" s="63">
        <f>IF(ลับ!AK$3=0,0,IF(เวลาเรียน!BQ28="ล",ลับ!AK$3,0))</f>
        <v>0</v>
      </c>
      <c r="BK131" s="63">
        <f>IF(ลับ!AL$3=0,0,IF(เวลาเรียน!BR28="ล",ลับ!AL$3,0))</f>
        <v>0</v>
      </c>
      <c r="BL131" s="63">
        <f>IF(ลับ!AM$3=0,0,IF(เวลาเรียน!BS28="ล",ลับ!AM$3,0))</f>
        <v>0</v>
      </c>
      <c r="BM131" s="63">
        <f>IF(ลับ!AN$3=0,0,IF(เวลาเรียน!BT28="ล",ลับ!AN$3,0))</f>
        <v>0</v>
      </c>
      <c r="BN131" s="63">
        <f>IF(ลับ!AO$3=0,0,IF(เวลาเรียน!BU28="ล",ลับ!AO$3,0))</f>
        <v>0</v>
      </c>
      <c r="BO131" s="63">
        <f>IF(ลับ!AP$3=0,0,IF(เวลาเรียน!BV28="ล",ลับ!AP$3,0))</f>
        <v>0</v>
      </c>
      <c r="BP131" s="63">
        <f>IF(ลับ!AQ$3=0,0,IF(เวลาเรียน!BW28="ล",ลับ!AQ$3,0))</f>
        <v>0</v>
      </c>
      <c r="BQ131" s="63">
        <f>IF(ลับ!AR$3=0,0,IF(เวลาเรียน!BX28="ล",ลับ!AR$3,0))</f>
        <v>0</v>
      </c>
      <c r="BR131" s="63">
        <f>IF(ลับ!AS$3=0,0,IF(เวลาเรียน!BY28="ล",ลับ!AS$3,0))</f>
        <v>0</v>
      </c>
      <c r="BS131" s="724">
        <f>IF(ลับ!AT$3=0,0,IF(เวลาเรียน!BZ28="ล",ลับ!AT$3,0))</f>
        <v>0</v>
      </c>
      <c r="BT131" s="63">
        <f>IF(ลับ!BT$3=0,0,IF(เวลาเรียน!CB28="ล",ลับ!BT$3,0))</f>
        <v>0</v>
      </c>
      <c r="BU131" s="63">
        <f>IF(ลับ!BU$3=0,0,IF(เวลาเรียน!CC28="ล",ลับ!BU$3,0))</f>
        <v>0</v>
      </c>
      <c r="BV131" s="63">
        <f>IF(ลับ!BV$3=0,0,IF(เวลาเรียน!CD28="ล",ลับ!BV$3,0))</f>
        <v>0</v>
      </c>
      <c r="BW131" s="63">
        <f>IF(ลับ!BW$3=0,0,IF(เวลาเรียน!CE28="ล",ลับ!BW$3,0))</f>
        <v>0</v>
      </c>
      <c r="BX131" s="63">
        <f>IF(ลับ!BX$3=0,0,IF(เวลาเรียน!CF28="ล",ลับ!BX$3,0))</f>
        <v>0</v>
      </c>
      <c r="BY131" s="63">
        <f>IF(ลับ!BY$3=0,0,IF(เวลาเรียน!CG28="ล",ลับ!BY$3,0))</f>
        <v>0</v>
      </c>
      <c r="BZ131" s="63">
        <f>IF(ลับ!BZ$3=0,0,IF(เวลาเรียน!CH28="ล",ลับ!BZ$3,0))</f>
        <v>0</v>
      </c>
      <c r="CA131" s="63">
        <f>IF(ลับ!CA$3=0,0,IF(เวลาเรียน!CI28="ล",ลับ!CA$3,0))</f>
        <v>0</v>
      </c>
      <c r="CB131" s="63">
        <f>IF(ลับ!CB$3=0,0,IF(เวลาเรียน!CJ28="ล",ลับ!CB$3,0))</f>
        <v>0</v>
      </c>
      <c r="CC131" s="63">
        <f>IF(ลับ!CC$3=0,0,IF(เวลาเรียน!CK28="ล",ลับ!CC$3,0))</f>
        <v>0</v>
      </c>
      <c r="CD131" s="63">
        <f>IF(ลับ!CD$3=0,0,IF(เวลาเรียน!CL28="ล",ลับ!CD$3,0))</f>
        <v>0</v>
      </c>
      <c r="CE131" s="63">
        <f>IF(ลับ!CE$3=0,0,IF(เวลาเรียน!CM28="ล",ลับ!CE$3,0))</f>
        <v>0</v>
      </c>
      <c r="CF131" s="63">
        <f>IF(ลับ!CF$3=0,0,IF(เวลาเรียน!CN28="ล",ลับ!CF$3,0))</f>
        <v>0</v>
      </c>
      <c r="CG131" s="63">
        <f>IF(ลับ!CG$3=0,0,IF(เวลาเรียน!CO28="ล",ลับ!CG$3,0))</f>
        <v>0</v>
      </c>
      <c r="CH131" s="63">
        <f>IF(ลับ!CH$3=0,0,IF(เวลาเรียน!CP28="ล",ลับ!CH$3,0))</f>
        <v>0</v>
      </c>
      <c r="CI131" s="63">
        <f>IF(ลับ!CI$3=0,0,IF(เวลาเรียน!CQ28="ล",ลับ!CI$3,0))</f>
        <v>0</v>
      </c>
      <c r="CJ131" s="63">
        <f>IF(ลับ!CJ$3=0,0,IF(เวลาเรียน!CR28="ล",ลับ!CJ$3,0))</f>
        <v>0</v>
      </c>
      <c r="CK131" s="63">
        <f>IF(ลับ!CK$3=0,0,IF(เวลาเรียน!CS28="ล",ลับ!CK$3,0))</f>
        <v>0</v>
      </c>
      <c r="CL131" s="63">
        <f>IF(ลับ!CL$3=0,0,IF(เวลาเรียน!CT28="ล",ลับ!CL$3,0))</f>
        <v>0</v>
      </c>
      <c r="CM131" s="63">
        <f>IF(ลับ!CM$3=0,0,IF(เวลาเรียน!CU28="ล",ลับ!CM$3,0))</f>
        <v>0</v>
      </c>
      <c r="CN131" s="63">
        <f>IF(ลับ!CN$3=0,0,IF(เวลาเรียน!CV28="ล",ลับ!CN$3,0))</f>
        <v>0</v>
      </c>
      <c r="CO131" s="63">
        <f>IF(ลับ!CO$3=0,0,IF(เวลาเรียน!CW28="ล",ลับ!CO$3,0))</f>
        <v>0</v>
      </c>
      <c r="CP131" s="63">
        <f>IF(ลับ!CP$3=0,0,IF(เวลาเรียน!CX28="ล",ลับ!CP$3,0))</f>
        <v>0</v>
      </c>
      <c r="CQ131" s="63">
        <f>IF(ลับ!CQ$3=0,0,IF(เวลาเรียน!CY28="ล",ลับ!CQ$3,0))</f>
        <v>0</v>
      </c>
      <c r="CR131" s="63">
        <f>IF(ลับ!CR$3=0,0,IF(เวลาเรียน!CZ28="ล",ลับ!CR$3,0))</f>
        <v>0</v>
      </c>
      <c r="CS131" s="63">
        <f>IF(ลับ!CS$3=0,0,IF(เวลาเรียน!DA28="ล",ลับ!CS$3,0))</f>
        <v>0</v>
      </c>
      <c r="CT131" s="63">
        <f>IF(ลับ!CT$3=0,0,IF(เวลาเรียน!DB28="ล",ลับ!CT$3,0))</f>
        <v>0</v>
      </c>
      <c r="CU131" s="63">
        <f>IF(ลับ!CU$3=0,0,IF(เวลาเรียน!DC28="ล",ลับ!CU$3,0))</f>
        <v>0</v>
      </c>
      <c r="CV131" s="63">
        <f>IF(ลับ!CV$3=0,0,IF(เวลาเรียน!DD28="ล",ลับ!CV$3,0))</f>
        <v>0</v>
      </c>
      <c r="CW131" s="63">
        <f>IF(ลับ!CW$3=0,0,IF(เวลาเรียน!DE28="ล",ลับ!CW$3,0))</f>
        <v>0</v>
      </c>
      <c r="CX131" s="84">
        <f t="shared" si="24"/>
        <v>0</v>
      </c>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row>
    <row r="132" spans="1:136" ht="21">
      <c r="A132" s="28">
        <v>24</v>
      </c>
      <c r="B132" s="63">
        <f>IF(ลับ!B$3=0,0,IF(เวลาเรียน!G29="ล",ลับ!B$3,0))</f>
        <v>0</v>
      </c>
      <c r="C132" s="63">
        <f>IF(ลับ!C$3=0,0,IF(เวลาเรียน!H29="ล",ลับ!C$3,0))</f>
        <v>0</v>
      </c>
      <c r="D132" s="63">
        <f>IF(ลับ!D$3=0,0,IF(เวลาเรียน!I29="ล",ลับ!D$3,0))</f>
        <v>0</v>
      </c>
      <c r="E132" s="63">
        <f>IF(ลับ!E$3=0,0,IF(เวลาเรียน!J29="ล",ลับ!E$3,0))</f>
        <v>0</v>
      </c>
      <c r="F132" s="63">
        <f>IF(ลับ!F$3=0,0,IF(เวลาเรียน!K29="ล",ลับ!F$3,0))</f>
        <v>0</v>
      </c>
      <c r="G132" s="63">
        <f>IF(ลับ!G$3=0,0,IF(เวลาเรียน!L29="ล",ลับ!G$3,0))</f>
        <v>0</v>
      </c>
      <c r="H132" s="63">
        <f>IF(ลับ!H$3=0,0,IF(เวลาเรียน!M29="ล",ลับ!H$3,0))</f>
        <v>0</v>
      </c>
      <c r="I132" s="63">
        <f>IF(ลับ!I$3=0,0,IF(เวลาเรียน!N29="ล",ลับ!I$3,0))</f>
        <v>0</v>
      </c>
      <c r="J132" s="63">
        <f>IF(ลับ!J$3=0,0,IF(เวลาเรียน!O29="ล",ลับ!J$3,0))</f>
        <v>0</v>
      </c>
      <c r="K132" s="63">
        <f>IF(ลับ!K$3=0,0,IF(เวลาเรียน!P29="ล",ลับ!K$3,0))</f>
        <v>0</v>
      </c>
      <c r="L132" s="63">
        <f>IF(ลับ!L$3=0,0,IF(เวลาเรียน!Q29="ล",ลับ!L$3,0))</f>
        <v>0</v>
      </c>
      <c r="M132" s="63">
        <f>IF(ลับ!M$3=0,0,IF(เวลาเรียน!R29="ล",ลับ!M$3,0))</f>
        <v>0</v>
      </c>
      <c r="N132" s="63">
        <f>IF(ลับ!N$3=0,0,IF(เวลาเรียน!S29="ล",ลับ!N$3,0))</f>
        <v>0</v>
      </c>
      <c r="O132" s="63">
        <f>IF(ลับ!O$3=0,0,IF(เวลาเรียน!T29="ล",ลับ!O$3,0))</f>
        <v>0</v>
      </c>
      <c r="P132" s="63">
        <f>IF(ลับ!P$3=0,0,IF(เวลาเรียน!U29="ล",ลับ!P$3,0))</f>
        <v>0</v>
      </c>
      <c r="Q132" s="63">
        <f>IF(ลับ!Q$3=0,0,IF(เวลาเรียน!V29="ล",ลับ!Q$3,0))</f>
        <v>0</v>
      </c>
      <c r="R132" s="63">
        <f>IF(ลับ!R$3=0,0,IF(เวลาเรียน!W29="ล",ลับ!R$3,0))</f>
        <v>0</v>
      </c>
      <c r="S132" s="63">
        <f>IF(ลับ!S$3=0,0,IF(เวลาเรียน!X29="ล",ลับ!S$3,0))</f>
        <v>0</v>
      </c>
      <c r="T132" s="63">
        <f>IF(ลับ!T$3=0,0,IF(เวลาเรียน!Y29="ล",ลับ!T$3,0))</f>
        <v>0</v>
      </c>
      <c r="U132" s="63">
        <f>IF(ลับ!U$3=0,0,IF(เวลาเรียน!Z29="ล",ลับ!U$3,0))</f>
        <v>0</v>
      </c>
      <c r="V132" s="63">
        <f>IF(ลับ!V$3=0,0,IF(เวลาเรียน!AA29="ล",ลับ!V$3,0))</f>
        <v>0</v>
      </c>
      <c r="W132" s="63">
        <f>IF(ลับ!W$3=0,0,IF(เวลาเรียน!AB29="ล",ลับ!W$3,0))</f>
        <v>0</v>
      </c>
      <c r="X132" s="63">
        <f>IF(ลับ!X$3=0,0,IF(เวลาเรียน!AC29="ล",ลับ!X$3,0))</f>
        <v>0</v>
      </c>
      <c r="Y132" s="63">
        <f>IF(ลับ!Y$3=0,0,IF(เวลาเรียน!AD29="ล",ลับ!Y$3,0))</f>
        <v>0</v>
      </c>
      <c r="Z132" s="724">
        <f>IF(ลับ!Z$3=0,0,IF(เวลาเรียน!AE29="ล",ลับ!Z$3,0))</f>
        <v>0</v>
      </c>
      <c r="AA132" s="63">
        <f>IF(ลับ!B$3=0,0,IF(เวลาเรียน!AH29="ล",ลับ!B$3,0))</f>
        <v>0</v>
      </c>
      <c r="AB132" s="63">
        <f>IF(ลับ!C$3=0,0,IF(เวลาเรียน!AI29="ล",ลับ!C$3,0))</f>
        <v>0</v>
      </c>
      <c r="AC132" s="63">
        <f>IF(ลับ!D$3=0,0,IF(เวลาเรียน!AJ29="ล",ลับ!D$3,0))</f>
        <v>0</v>
      </c>
      <c r="AD132" s="63">
        <f>IF(ลับ!E$3=0,0,IF(เวลาเรียน!AK29="ล",ลับ!E$3,0))</f>
        <v>0</v>
      </c>
      <c r="AE132" s="63">
        <f>IF(ลับ!F$3=0,0,IF(เวลาเรียน!AL29="ล",ลับ!F$3,0))</f>
        <v>0</v>
      </c>
      <c r="AF132" s="63">
        <f>IF(ลับ!G$3=0,0,IF(เวลาเรียน!AM29="ล",ลับ!G$3,0))</f>
        <v>0</v>
      </c>
      <c r="AG132" s="63">
        <f>IF(ลับ!H$3=0,0,IF(เวลาเรียน!AN29="ล",ลับ!H$3,0))</f>
        <v>0</v>
      </c>
      <c r="AH132" s="63">
        <f>IF(ลับ!I$3=0,0,IF(เวลาเรียน!AO29="ล",ลับ!I$3,0))</f>
        <v>0</v>
      </c>
      <c r="AI132" s="63">
        <f>IF(ลับ!J$3=0,0,IF(เวลาเรียน!AP29="ล",ลับ!J$3,0))</f>
        <v>0</v>
      </c>
      <c r="AJ132" s="63">
        <f>IF(ลับ!K$3=0,0,IF(เวลาเรียน!AQ29="ล",ลับ!K$3,0))</f>
        <v>0</v>
      </c>
      <c r="AK132" s="63">
        <f>IF(ลับ!L$3=0,0,IF(เวลาเรียน!AR29="ล",ลับ!L$3,0))</f>
        <v>0</v>
      </c>
      <c r="AL132" s="63">
        <f>IF(ลับ!M$3=0,0,IF(เวลาเรียน!AS29="ล",ลับ!M$3,0))</f>
        <v>0</v>
      </c>
      <c r="AM132" s="63">
        <f>IF(ลับ!N$3=0,0,IF(เวลาเรียน!AT29="ล",ลับ!N$3,0))</f>
        <v>0</v>
      </c>
      <c r="AN132" s="63">
        <f>IF(ลับ!O$3=0,0,IF(เวลาเรียน!AU29="ล",ลับ!O$3,0))</f>
        <v>0</v>
      </c>
      <c r="AO132" s="63">
        <f>IF(ลับ!P$3=0,0,IF(เวลาเรียน!AV29="ล",ลับ!P$3,0))</f>
        <v>0</v>
      </c>
      <c r="AP132" s="63">
        <f>IF(ลับ!Q$3=0,0,IF(เวลาเรียน!AW29="ล",ลับ!Q$3,0))</f>
        <v>0</v>
      </c>
      <c r="AQ132" s="63">
        <f>IF(ลับ!R$3=0,0,IF(เวลาเรียน!AX29="ล",ลับ!R$3,0))</f>
        <v>0</v>
      </c>
      <c r="AR132" s="63">
        <f>IF(ลับ!S$3=0,0,IF(เวลาเรียน!AY29="ล",ลับ!S$3,0))</f>
        <v>0</v>
      </c>
      <c r="AS132" s="63">
        <f>IF(ลับ!T$3=0,0,IF(เวลาเรียน!AZ29="ล",ลับ!T$3,0))</f>
        <v>0</v>
      </c>
      <c r="AT132" s="63">
        <f>IF(ลับ!U$3=0,0,IF(เวลาเรียน!BA29="ล",ลับ!U$3,0))</f>
        <v>0</v>
      </c>
      <c r="AU132" s="63">
        <f>IF(ลับ!V$3=0,0,IF(เวลาเรียน!BB29="ล",ลับ!V$3,0))</f>
        <v>0</v>
      </c>
      <c r="AV132" s="63">
        <f>IF(ลับ!W$3=0,0,IF(เวลาเรียน!BC29="ล",ลับ!W$3,0))</f>
        <v>0</v>
      </c>
      <c r="AW132" s="63">
        <f>IF(ลับ!X$3=0,0,IF(เวลาเรียน!BD29="ล",ลับ!X$3,0))</f>
        <v>0</v>
      </c>
      <c r="AX132" s="63">
        <f>IF(ลับ!Y$3=0,0,IF(เวลาเรียน!BE29="ล",ลับ!Y$3,0))</f>
        <v>0</v>
      </c>
      <c r="AY132" s="63">
        <f>IF(ลับ!Z$3=0,0,IF(เวลาเรียน!BF29="ล",ลับ!Z$3,0))</f>
        <v>0</v>
      </c>
      <c r="AZ132" s="63">
        <f>IF(ลับ!AA$3=0,0,IF(เวลาเรียน!BG29="ล",ลับ!AA$3,0))</f>
        <v>0</v>
      </c>
      <c r="BA132" s="63">
        <f>IF(ลับ!AB$3=0,0,IF(เวลาเรียน!BH29="ล",ลับ!AB$3,0))</f>
        <v>0</v>
      </c>
      <c r="BB132" s="63">
        <f>IF(ลับ!AC$3=0,0,IF(เวลาเรียน!BI29="ล",ลับ!AC$3,0))</f>
        <v>0</v>
      </c>
      <c r="BC132" s="63">
        <f>IF(ลับ!AD$3=0,0,IF(เวลาเรียน!BJ29="ล",ลับ!AD$3,0))</f>
        <v>0</v>
      </c>
      <c r="BD132" s="63">
        <f>IF(ลับ!AE$3=0,0,IF(เวลาเรียน!BK29="ล",ลับ!AE$3,0))</f>
        <v>0</v>
      </c>
      <c r="BE132" s="63">
        <f>IF(ลับ!AF$3=0,0,IF(เวลาเรียน!BL29="ล",ลับ!AF$3,0))</f>
        <v>0</v>
      </c>
      <c r="BF132" s="63">
        <f>IF(ลับ!AG$3=0,0,IF(เวลาเรียน!BM29="ล",ลับ!AG$3,0))</f>
        <v>0</v>
      </c>
      <c r="BG132" s="63">
        <f>IF(ลับ!AH$3=0,0,IF(เวลาเรียน!BN29="ล",ลับ!AH$3,0))</f>
        <v>0</v>
      </c>
      <c r="BH132" s="63">
        <f>IF(ลับ!AI$3=0,0,IF(เวลาเรียน!BO29="ล",ลับ!AI$3,0))</f>
        <v>0</v>
      </c>
      <c r="BI132" s="63">
        <f>IF(ลับ!AJ$3=0,0,IF(เวลาเรียน!BP29="ล",ลับ!AJ$3,0))</f>
        <v>0</v>
      </c>
      <c r="BJ132" s="63">
        <f>IF(ลับ!AK$3=0,0,IF(เวลาเรียน!BQ29="ล",ลับ!AK$3,0))</f>
        <v>0</v>
      </c>
      <c r="BK132" s="63">
        <f>IF(ลับ!AL$3=0,0,IF(เวลาเรียน!BR29="ล",ลับ!AL$3,0))</f>
        <v>0</v>
      </c>
      <c r="BL132" s="63">
        <f>IF(ลับ!AM$3=0,0,IF(เวลาเรียน!BS29="ล",ลับ!AM$3,0))</f>
        <v>0</v>
      </c>
      <c r="BM132" s="63">
        <f>IF(ลับ!AN$3=0,0,IF(เวลาเรียน!BT29="ล",ลับ!AN$3,0))</f>
        <v>0</v>
      </c>
      <c r="BN132" s="63">
        <f>IF(ลับ!AO$3=0,0,IF(เวลาเรียน!BU29="ล",ลับ!AO$3,0))</f>
        <v>0</v>
      </c>
      <c r="BO132" s="63">
        <f>IF(ลับ!AP$3=0,0,IF(เวลาเรียน!BV29="ล",ลับ!AP$3,0))</f>
        <v>0</v>
      </c>
      <c r="BP132" s="63">
        <f>IF(ลับ!AQ$3=0,0,IF(เวลาเรียน!BW29="ล",ลับ!AQ$3,0))</f>
        <v>0</v>
      </c>
      <c r="BQ132" s="63">
        <f>IF(ลับ!AR$3=0,0,IF(เวลาเรียน!BX29="ล",ลับ!AR$3,0))</f>
        <v>0</v>
      </c>
      <c r="BR132" s="63">
        <f>IF(ลับ!AS$3=0,0,IF(เวลาเรียน!BY29="ล",ลับ!AS$3,0))</f>
        <v>0</v>
      </c>
      <c r="BS132" s="724">
        <f>IF(ลับ!AT$3=0,0,IF(เวลาเรียน!BZ29="ล",ลับ!AT$3,0))</f>
        <v>0</v>
      </c>
      <c r="BT132" s="63">
        <f>IF(ลับ!BT$3=0,0,IF(เวลาเรียน!CB29="ล",ลับ!BT$3,0))</f>
        <v>0</v>
      </c>
      <c r="BU132" s="63">
        <f>IF(ลับ!BU$3=0,0,IF(เวลาเรียน!CC29="ล",ลับ!BU$3,0))</f>
        <v>0</v>
      </c>
      <c r="BV132" s="63">
        <f>IF(ลับ!BV$3=0,0,IF(เวลาเรียน!CD29="ล",ลับ!BV$3,0))</f>
        <v>0</v>
      </c>
      <c r="BW132" s="63">
        <f>IF(ลับ!BW$3=0,0,IF(เวลาเรียน!CE29="ล",ลับ!BW$3,0))</f>
        <v>0</v>
      </c>
      <c r="BX132" s="63">
        <f>IF(ลับ!BX$3=0,0,IF(เวลาเรียน!CF29="ล",ลับ!BX$3,0))</f>
        <v>0</v>
      </c>
      <c r="BY132" s="63">
        <f>IF(ลับ!BY$3=0,0,IF(เวลาเรียน!CG29="ล",ลับ!BY$3,0))</f>
        <v>0</v>
      </c>
      <c r="BZ132" s="63">
        <f>IF(ลับ!BZ$3=0,0,IF(เวลาเรียน!CH29="ล",ลับ!BZ$3,0))</f>
        <v>0</v>
      </c>
      <c r="CA132" s="63">
        <f>IF(ลับ!CA$3=0,0,IF(เวลาเรียน!CI29="ล",ลับ!CA$3,0))</f>
        <v>0</v>
      </c>
      <c r="CB132" s="63">
        <f>IF(ลับ!CB$3=0,0,IF(เวลาเรียน!CJ29="ล",ลับ!CB$3,0))</f>
        <v>0</v>
      </c>
      <c r="CC132" s="63">
        <f>IF(ลับ!CC$3=0,0,IF(เวลาเรียน!CK29="ล",ลับ!CC$3,0))</f>
        <v>0</v>
      </c>
      <c r="CD132" s="63">
        <f>IF(ลับ!CD$3=0,0,IF(เวลาเรียน!CL29="ล",ลับ!CD$3,0))</f>
        <v>0</v>
      </c>
      <c r="CE132" s="63">
        <f>IF(ลับ!CE$3=0,0,IF(เวลาเรียน!CM29="ล",ลับ!CE$3,0))</f>
        <v>0</v>
      </c>
      <c r="CF132" s="63">
        <f>IF(ลับ!CF$3=0,0,IF(เวลาเรียน!CN29="ล",ลับ!CF$3,0))</f>
        <v>0</v>
      </c>
      <c r="CG132" s="63">
        <f>IF(ลับ!CG$3=0,0,IF(เวลาเรียน!CO29="ล",ลับ!CG$3,0))</f>
        <v>0</v>
      </c>
      <c r="CH132" s="63">
        <f>IF(ลับ!CH$3=0,0,IF(เวลาเรียน!CP29="ล",ลับ!CH$3,0))</f>
        <v>0</v>
      </c>
      <c r="CI132" s="63">
        <f>IF(ลับ!CI$3=0,0,IF(เวลาเรียน!CQ29="ล",ลับ!CI$3,0))</f>
        <v>0</v>
      </c>
      <c r="CJ132" s="63">
        <f>IF(ลับ!CJ$3=0,0,IF(เวลาเรียน!CR29="ล",ลับ!CJ$3,0))</f>
        <v>0</v>
      </c>
      <c r="CK132" s="63">
        <f>IF(ลับ!CK$3=0,0,IF(เวลาเรียน!CS29="ล",ลับ!CK$3,0))</f>
        <v>0</v>
      </c>
      <c r="CL132" s="63">
        <f>IF(ลับ!CL$3=0,0,IF(เวลาเรียน!CT29="ล",ลับ!CL$3,0))</f>
        <v>0</v>
      </c>
      <c r="CM132" s="63">
        <f>IF(ลับ!CM$3=0,0,IF(เวลาเรียน!CU29="ล",ลับ!CM$3,0))</f>
        <v>0</v>
      </c>
      <c r="CN132" s="63">
        <f>IF(ลับ!CN$3=0,0,IF(เวลาเรียน!CV29="ล",ลับ!CN$3,0))</f>
        <v>0</v>
      </c>
      <c r="CO132" s="63">
        <f>IF(ลับ!CO$3=0,0,IF(เวลาเรียน!CW29="ล",ลับ!CO$3,0))</f>
        <v>0</v>
      </c>
      <c r="CP132" s="63">
        <f>IF(ลับ!CP$3=0,0,IF(เวลาเรียน!CX29="ล",ลับ!CP$3,0))</f>
        <v>0</v>
      </c>
      <c r="CQ132" s="63">
        <f>IF(ลับ!CQ$3=0,0,IF(เวลาเรียน!CY29="ล",ลับ!CQ$3,0))</f>
        <v>0</v>
      </c>
      <c r="CR132" s="63">
        <f>IF(ลับ!CR$3=0,0,IF(เวลาเรียน!CZ29="ล",ลับ!CR$3,0))</f>
        <v>0</v>
      </c>
      <c r="CS132" s="63">
        <f>IF(ลับ!CS$3=0,0,IF(เวลาเรียน!DA29="ล",ลับ!CS$3,0))</f>
        <v>0</v>
      </c>
      <c r="CT132" s="63">
        <f>IF(ลับ!CT$3=0,0,IF(เวลาเรียน!DB29="ล",ลับ!CT$3,0))</f>
        <v>0</v>
      </c>
      <c r="CU132" s="63">
        <f>IF(ลับ!CU$3=0,0,IF(เวลาเรียน!DC29="ล",ลับ!CU$3,0))</f>
        <v>0</v>
      </c>
      <c r="CV132" s="63">
        <f>IF(ลับ!CV$3=0,0,IF(เวลาเรียน!DD29="ล",ลับ!CV$3,0))</f>
        <v>0</v>
      </c>
      <c r="CW132" s="63">
        <f>IF(ลับ!CW$3=0,0,IF(เวลาเรียน!DE29="ล",ลับ!CW$3,0))</f>
        <v>0</v>
      </c>
      <c r="CX132" s="84">
        <f t="shared" si="24"/>
        <v>0</v>
      </c>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row>
    <row r="133" spans="1:136" ht="21">
      <c r="A133" s="28">
        <v>25</v>
      </c>
      <c r="B133" s="63">
        <f>IF(ลับ!B$3=0,0,IF(เวลาเรียน!G30="ล",ลับ!B$3,0))</f>
        <v>0</v>
      </c>
      <c r="C133" s="63">
        <f>IF(ลับ!C$3=0,0,IF(เวลาเรียน!H30="ล",ลับ!C$3,0))</f>
        <v>0</v>
      </c>
      <c r="D133" s="63">
        <f>IF(ลับ!D$3=0,0,IF(เวลาเรียน!I30="ล",ลับ!D$3,0))</f>
        <v>0</v>
      </c>
      <c r="E133" s="63">
        <f>IF(ลับ!E$3=0,0,IF(เวลาเรียน!J30="ล",ลับ!E$3,0))</f>
        <v>0</v>
      </c>
      <c r="F133" s="63">
        <f>IF(ลับ!F$3=0,0,IF(เวลาเรียน!K30="ล",ลับ!F$3,0))</f>
        <v>0</v>
      </c>
      <c r="G133" s="63">
        <f>IF(ลับ!G$3=0,0,IF(เวลาเรียน!L30="ล",ลับ!G$3,0))</f>
        <v>0</v>
      </c>
      <c r="H133" s="63">
        <f>IF(ลับ!H$3=0,0,IF(เวลาเรียน!M30="ล",ลับ!H$3,0))</f>
        <v>0</v>
      </c>
      <c r="I133" s="63">
        <f>IF(ลับ!I$3=0,0,IF(เวลาเรียน!N30="ล",ลับ!I$3,0))</f>
        <v>0</v>
      </c>
      <c r="J133" s="63">
        <f>IF(ลับ!J$3=0,0,IF(เวลาเรียน!O30="ล",ลับ!J$3,0))</f>
        <v>0</v>
      </c>
      <c r="K133" s="63">
        <f>IF(ลับ!K$3=0,0,IF(เวลาเรียน!P30="ล",ลับ!K$3,0))</f>
        <v>0</v>
      </c>
      <c r="L133" s="63">
        <f>IF(ลับ!L$3=0,0,IF(เวลาเรียน!Q30="ล",ลับ!L$3,0))</f>
        <v>0</v>
      </c>
      <c r="M133" s="63">
        <f>IF(ลับ!M$3=0,0,IF(เวลาเรียน!R30="ล",ลับ!M$3,0))</f>
        <v>0</v>
      </c>
      <c r="N133" s="63">
        <f>IF(ลับ!N$3=0,0,IF(เวลาเรียน!S30="ล",ลับ!N$3,0))</f>
        <v>0</v>
      </c>
      <c r="O133" s="63">
        <f>IF(ลับ!O$3=0,0,IF(เวลาเรียน!T30="ล",ลับ!O$3,0))</f>
        <v>0</v>
      </c>
      <c r="P133" s="63">
        <f>IF(ลับ!P$3=0,0,IF(เวลาเรียน!U30="ล",ลับ!P$3,0))</f>
        <v>0</v>
      </c>
      <c r="Q133" s="63">
        <f>IF(ลับ!Q$3=0,0,IF(เวลาเรียน!V30="ล",ลับ!Q$3,0))</f>
        <v>0</v>
      </c>
      <c r="R133" s="63">
        <f>IF(ลับ!R$3=0,0,IF(เวลาเรียน!W30="ล",ลับ!R$3,0))</f>
        <v>0</v>
      </c>
      <c r="S133" s="63">
        <f>IF(ลับ!S$3=0,0,IF(เวลาเรียน!X30="ล",ลับ!S$3,0))</f>
        <v>0</v>
      </c>
      <c r="T133" s="63">
        <f>IF(ลับ!T$3=0,0,IF(เวลาเรียน!Y30="ล",ลับ!T$3,0))</f>
        <v>0</v>
      </c>
      <c r="U133" s="63">
        <f>IF(ลับ!U$3=0,0,IF(เวลาเรียน!Z30="ล",ลับ!U$3,0))</f>
        <v>0</v>
      </c>
      <c r="V133" s="63">
        <f>IF(ลับ!V$3=0,0,IF(เวลาเรียน!AA30="ล",ลับ!V$3,0))</f>
        <v>0</v>
      </c>
      <c r="W133" s="63">
        <f>IF(ลับ!W$3=0,0,IF(เวลาเรียน!AB30="ล",ลับ!W$3,0))</f>
        <v>0</v>
      </c>
      <c r="X133" s="63">
        <f>IF(ลับ!X$3=0,0,IF(เวลาเรียน!AC30="ล",ลับ!X$3,0))</f>
        <v>0</v>
      </c>
      <c r="Y133" s="63">
        <f>IF(ลับ!Y$3=0,0,IF(เวลาเรียน!AD30="ล",ลับ!Y$3,0))</f>
        <v>0</v>
      </c>
      <c r="Z133" s="724">
        <f>IF(ลับ!Z$3=0,0,IF(เวลาเรียน!AE30="ล",ลับ!Z$3,0))</f>
        <v>0</v>
      </c>
      <c r="AA133" s="63">
        <f>IF(ลับ!B$3=0,0,IF(เวลาเรียน!AH30="ล",ลับ!B$3,0))</f>
        <v>0</v>
      </c>
      <c r="AB133" s="63">
        <f>IF(ลับ!C$3=0,0,IF(เวลาเรียน!AI30="ล",ลับ!C$3,0))</f>
        <v>0</v>
      </c>
      <c r="AC133" s="63">
        <f>IF(ลับ!D$3=0,0,IF(เวลาเรียน!AJ30="ล",ลับ!D$3,0))</f>
        <v>0</v>
      </c>
      <c r="AD133" s="63">
        <f>IF(ลับ!E$3=0,0,IF(เวลาเรียน!AK30="ล",ลับ!E$3,0))</f>
        <v>0</v>
      </c>
      <c r="AE133" s="63">
        <f>IF(ลับ!F$3=0,0,IF(เวลาเรียน!AL30="ล",ลับ!F$3,0))</f>
        <v>0</v>
      </c>
      <c r="AF133" s="63">
        <f>IF(ลับ!G$3=0,0,IF(เวลาเรียน!AM30="ล",ลับ!G$3,0))</f>
        <v>0</v>
      </c>
      <c r="AG133" s="63">
        <f>IF(ลับ!H$3=0,0,IF(เวลาเรียน!AN30="ล",ลับ!H$3,0))</f>
        <v>0</v>
      </c>
      <c r="AH133" s="63">
        <f>IF(ลับ!I$3=0,0,IF(เวลาเรียน!AO30="ล",ลับ!I$3,0))</f>
        <v>0</v>
      </c>
      <c r="AI133" s="63">
        <f>IF(ลับ!J$3=0,0,IF(เวลาเรียน!AP30="ล",ลับ!J$3,0))</f>
        <v>0</v>
      </c>
      <c r="AJ133" s="63">
        <f>IF(ลับ!K$3=0,0,IF(เวลาเรียน!AQ30="ล",ลับ!K$3,0))</f>
        <v>0</v>
      </c>
      <c r="AK133" s="63">
        <f>IF(ลับ!L$3=0,0,IF(เวลาเรียน!AR30="ล",ลับ!L$3,0))</f>
        <v>0</v>
      </c>
      <c r="AL133" s="63">
        <f>IF(ลับ!M$3=0,0,IF(เวลาเรียน!AS30="ล",ลับ!M$3,0))</f>
        <v>0</v>
      </c>
      <c r="AM133" s="63">
        <f>IF(ลับ!N$3=0,0,IF(เวลาเรียน!AT30="ล",ลับ!N$3,0))</f>
        <v>0</v>
      </c>
      <c r="AN133" s="63">
        <f>IF(ลับ!O$3=0,0,IF(เวลาเรียน!AU30="ล",ลับ!O$3,0))</f>
        <v>0</v>
      </c>
      <c r="AO133" s="63">
        <f>IF(ลับ!P$3=0,0,IF(เวลาเรียน!AV30="ล",ลับ!P$3,0))</f>
        <v>0</v>
      </c>
      <c r="AP133" s="63">
        <f>IF(ลับ!Q$3=0,0,IF(เวลาเรียน!AW30="ล",ลับ!Q$3,0))</f>
        <v>0</v>
      </c>
      <c r="AQ133" s="63">
        <f>IF(ลับ!R$3=0,0,IF(เวลาเรียน!AX30="ล",ลับ!R$3,0))</f>
        <v>0</v>
      </c>
      <c r="AR133" s="63">
        <f>IF(ลับ!S$3=0,0,IF(เวลาเรียน!AY30="ล",ลับ!S$3,0))</f>
        <v>0</v>
      </c>
      <c r="AS133" s="63">
        <f>IF(ลับ!T$3=0,0,IF(เวลาเรียน!AZ30="ล",ลับ!T$3,0))</f>
        <v>0</v>
      </c>
      <c r="AT133" s="63">
        <f>IF(ลับ!U$3=0,0,IF(เวลาเรียน!BA30="ล",ลับ!U$3,0))</f>
        <v>0</v>
      </c>
      <c r="AU133" s="63">
        <f>IF(ลับ!V$3=0,0,IF(เวลาเรียน!BB30="ล",ลับ!V$3,0))</f>
        <v>0</v>
      </c>
      <c r="AV133" s="63">
        <f>IF(ลับ!W$3=0,0,IF(เวลาเรียน!BC30="ล",ลับ!W$3,0))</f>
        <v>0</v>
      </c>
      <c r="AW133" s="63">
        <f>IF(ลับ!X$3=0,0,IF(เวลาเรียน!BD30="ล",ลับ!X$3,0))</f>
        <v>0</v>
      </c>
      <c r="AX133" s="63">
        <f>IF(ลับ!Y$3=0,0,IF(เวลาเรียน!BE30="ล",ลับ!Y$3,0))</f>
        <v>0</v>
      </c>
      <c r="AY133" s="63">
        <f>IF(ลับ!Z$3=0,0,IF(เวลาเรียน!BF30="ล",ลับ!Z$3,0))</f>
        <v>0</v>
      </c>
      <c r="AZ133" s="63">
        <f>IF(ลับ!AA$3=0,0,IF(เวลาเรียน!BG30="ล",ลับ!AA$3,0))</f>
        <v>0</v>
      </c>
      <c r="BA133" s="63">
        <f>IF(ลับ!AB$3=0,0,IF(เวลาเรียน!BH30="ล",ลับ!AB$3,0))</f>
        <v>0</v>
      </c>
      <c r="BB133" s="63">
        <f>IF(ลับ!AC$3=0,0,IF(เวลาเรียน!BI30="ล",ลับ!AC$3,0))</f>
        <v>0</v>
      </c>
      <c r="BC133" s="63">
        <f>IF(ลับ!AD$3=0,0,IF(เวลาเรียน!BJ30="ล",ลับ!AD$3,0))</f>
        <v>0</v>
      </c>
      <c r="BD133" s="63">
        <f>IF(ลับ!AE$3=0,0,IF(เวลาเรียน!BK30="ล",ลับ!AE$3,0))</f>
        <v>0</v>
      </c>
      <c r="BE133" s="63">
        <f>IF(ลับ!AF$3=0,0,IF(เวลาเรียน!BL30="ล",ลับ!AF$3,0))</f>
        <v>0</v>
      </c>
      <c r="BF133" s="63">
        <f>IF(ลับ!AG$3=0,0,IF(เวลาเรียน!BM30="ล",ลับ!AG$3,0))</f>
        <v>0</v>
      </c>
      <c r="BG133" s="63">
        <f>IF(ลับ!AH$3=0,0,IF(เวลาเรียน!BN30="ล",ลับ!AH$3,0))</f>
        <v>0</v>
      </c>
      <c r="BH133" s="63">
        <f>IF(ลับ!AI$3=0,0,IF(เวลาเรียน!BO30="ล",ลับ!AI$3,0))</f>
        <v>0</v>
      </c>
      <c r="BI133" s="63">
        <f>IF(ลับ!AJ$3=0,0,IF(เวลาเรียน!BP30="ล",ลับ!AJ$3,0))</f>
        <v>0</v>
      </c>
      <c r="BJ133" s="63">
        <f>IF(ลับ!AK$3=0,0,IF(เวลาเรียน!BQ30="ล",ลับ!AK$3,0))</f>
        <v>0</v>
      </c>
      <c r="BK133" s="63">
        <f>IF(ลับ!AL$3=0,0,IF(เวลาเรียน!BR30="ล",ลับ!AL$3,0))</f>
        <v>0</v>
      </c>
      <c r="BL133" s="63">
        <f>IF(ลับ!AM$3=0,0,IF(เวลาเรียน!BS30="ล",ลับ!AM$3,0))</f>
        <v>0</v>
      </c>
      <c r="BM133" s="63">
        <f>IF(ลับ!AN$3=0,0,IF(เวลาเรียน!BT30="ล",ลับ!AN$3,0))</f>
        <v>0</v>
      </c>
      <c r="BN133" s="63">
        <f>IF(ลับ!AO$3=0,0,IF(เวลาเรียน!BU30="ล",ลับ!AO$3,0))</f>
        <v>0</v>
      </c>
      <c r="BO133" s="63">
        <f>IF(ลับ!AP$3=0,0,IF(เวลาเรียน!BV30="ล",ลับ!AP$3,0))</f>
        <v>0</v>
      </c>
      <c r="BP133" s="63">
        <f>IF(ลับ!AQ$3=0,0,IF(เวลาเรียน!BW30="ล",ลับ!AQ$3,0))</f>
        <v>0</v>
      </c>
      <c r="BQ133" s="63">
        <f>IF(ลับ!AR$3=0,0,IF(เวลาเรียน!BX30="ล",ลับ!AR$3,0))</f>
        <v>0</v>
      </c>
      <c r="BR133" s="63">
        <f>IF(ลับ!AS$3=0,0,IF(เวลาเรียน!BY30="ล",ลับ!AS$3,0))</f>
        <v>0</v>
      </c>
      <c r="BS133" s="724">
        <f>IF(ลับ!AT$3=0,0,IF(เวลาเรียน!BZ30="ล",ลับ!AT$3,0))</f>
        <v>0</v>
      </c>
      <c r="BT133" s="63">
        <f>IF(ลับ!BT$3=0,0,IF(เวลาเรียน!CB30="ล",ลับ!BT$3,0))</f>
        <v>0</v>
      </c>
      <c r="BU133" s="63">
        <f>IF(ลับ!BU$3=0,0,IF(เวลาเรียน!CC30="ล",ลับ!BU$3,0))</f>
        <v>0</v>
      </c>
      <c r="BV133" s="63">
        <f>IF(ลับ!BV$3=0,0,IF(เวลาเรียน!CD30="ล",ลับ!BV$3,0))</f>
        <v>0</v>
      </c>
      <c r="BW133" s="63">
        <f>IF(ลับ!BW$3=0,0,IF(เวลาเรียน!CE30="ล",ลับ!BW$3,0))</f>
        <v>0</v>
      </c>
      <c r="BX133" s="63">
        <f>IF(ลับ!BX$3=0,0,IF(เวลาเรียน!CF30="ล",ลับ!BX$3,0))</f>
        <v>0</v>
      </c>
      <c r="BY133" s="63">
        <f>IF(ลับ!BY$3=0,0,IF(เวลาเรียน!CG30="ล",ลับ!BY$3,0))</f>
        <v>0</v>
      </c>
      <c r="BZ133" s="63">
        <f>IF(ลับ!BZ$3=0,0,IF(เวลาเรียน!CH30="ล",ลับ!BZ$3,0))</f>
        <v>0</v>
      </c>
      <c r="CA133" s="63">
        <f>IF(ลับ!CA$3=0,0,IF(เวลาเรียน!CI30="ล",ลับ!CA$3,0))</f>
        <v>0</v>
      </c>
      <c r="CB133" s="63">
        <f>IF(ลับ!CB$3=0,0,IF(เวลาเรียน!CJ30="ล",ลับ!CB$3,0))</f>
        <v>0</v>
      </c>
      <c r="CC133" s="63">
        <f>IF(ลับ!CC$3=0,0,IF(เวลาเรียน!CK30="ล",ลับ!CC$3,0))</f>
        <v>0</v>
      </c>
      <c r="CD133" s="63">
        <f>IF(ลับ!CD$3=0,0,IF(เวลาเรียน!CL30="ล",ลับ!CD$3,0))</f>
        <v>0</v>
      </c>
      <c r="CE133" s="63">
        <f>IF(ลับ!CE$3=0,0,IF(เวลาเรียน!CM30="ล",ลับ!CE$3,0))</f>
        <v>0</v>
      </c>
      <c r="CF133" s="63">
        <f>IF(ลับ!CF$3=0,0,IF(เวลาเรียน!CN30="ล",ลับ!CF$3,0))</f>
        <v>0</v>
      </c>
      <c r="CG133" s="63">
        <f>IF(ลับ!CG$3=0,0,IF(เวลาเรียน!CO30="ล",ลับ!CG$3,0))</f>
        <v>0</v>
      </c>
      <c r="CH133" s="63">
        <f>IF(ลับ!CH$3=0,0,IF(เวลาเรียน!CP30="ล",ลับ!CH$3,0))</f>
        <v>0</v>
      </c>
      <c r="CI133" s="63">
        <f>IF(ลับ!CI$3=0,0,IF(เวลาเรียน!CQ30="ล",ลับ!CI$3,0))</f>
        <v>0</v>
      </c>
      <c r="CJ133" s="63">
        <f>IF(ลับ!CJ$3=0,0,IF(เวลาเรียน!CR30="ล",ลับ!CJ$3,0))</f>
        <v>0</v>
      </c>
      <c r="CK133" s="63">
        <f>IF(ลับ!CK$3=0,0,IF(เวลาเรียน!CS30="ล",ลับ!CK$3,0))</f>
        <v>0</v>
      </c>
      <c r="CL133" s="63">
        <f>IF(ลับ!CL$3=0,0,IF(เวลาเรียน!CT30="ล",ลับ!CL$3,0))</f>
        <v>0</v>
      </c>
      <c r="CM133" s="63">
        <f>IF(ลับ!CM$3=0,0,IF(เวลาเรียน!CU30="ล",ลับ!CM$3,0))</f>
        <v>0</v>
      </c>
      <c r="CN133" s="63">
        <f>IF(ลับ!CN$3=0,0,IF(เวลาเรียน!CV30="ล",ลับ!CN$3,0))</f>
        <v>0</v>
      </c>
      <c r="CO133" s="63">
        <f>IF(ลับ!CO$3=0,0,IF(เวลาเรียน!CW30="ล",ลับ!CO$3,0))</f>
        <v>0</v>
      </c>
      <c r="CP133" s="63">
        <f>IF(ลับ!CP$3=0,0,IF(เวลาเรียน!CX30="ล",ลับ!CP$3,0))</f>
        <v>0</v>
      </c>
      <c r="CQ133" s="63">
        <f>IF(ลับ!CQ$3=0,0,IF(เวลาเรียน!CY30="ล",ลับ!CQ$3,0))</f>
        <v>0</v>
      </c>
      <c r="CR133" s="63">
        <f>IF(ลับ!CR$3=0,0,IF(เวลาเรียน!CZ30="ล",ลับ!CR$3,0))</f>
        <v>0</v>
      </c>
      <c r="CS133" s="63">
        <f>IF(ลับ!CS$3=0,0,IF(เวลาเรียน!DA30="ล",ลับ!CS$3,0))</f>
        <v>0</v>
      </c>
      <c r="CT133" s="63">
        <f>IF(ลับ!CT$3=0,0,IF(เวลาเรียน!DB30="ล",ลับ!CT$3,0))</f>
        <v>0</v>
      </c>
      <c r="CU133" s="63">
        <f>IF(ลับ!CU$3=0,0,IF(เวลาเรียน!DC30="ล",ลับ!CU$3,0))</f>
        <v>0</v>
      </c>
      <c r="CV133" s="63">
        <f>IF(ลับ!CV$3=0,0,IF(เวลาเรียน!DD30="ล",ลับ!CV$3,0))</f>
        <v>0</v>
      </c>
      <c r="CW133" s="63">
        <f>IF(ลับ!CW$3=0,0,IF(เวลาเรียน!DE30="ล",ลับ!CW$3,0))</f>
        <v>0</v>
      </c>
      <c r="CX133" s="84">
        <f t="shared" si="24"/>
        <v>0</v>
      </c>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row>
    <row r="134" spans="1:136" ht="21">
      <c r="A134" s="28">
        <v>26</v>
      </c>
      <c r="B134" s="63">
        <f>IF(ลับ!B$3=0,0,IF(เวลาเรียน!G31="ล",ลับ!B$3,0))</f>
        <v>0</v>
      </c>
      <c r="C134" s="63">
        <f>IF(ลับ!C$3=0,0,IF(เวลาเรียน!H31="ล",ลับ!C$3,0))</f>
        <v>0</v>
      </c>
      <c r="D134" s="63">
        <f>IF(ลับ!D$3=0,0,IF(เวลาเรียน!I31="ล",ลับ!D$3,0))</f>
        <v>0</v>
      </c>
      <c r="E134" s="63">
        <f>IF(ลับ!E$3=0,0,IF(เวลาเรียน!J31="ล",ลับ!E$3,0))</f>
        <v>0</v>
      </c>
      <c r="F134" s="63">
        <f>IF(ลับ!F$3=0,0,IF(เวลาเรียน!K31="ล",ลับ!F$3,0))</f>
        <v>0</v>
      </c>
      <c r="G134" s="63">
        <f>IF(ลับ!G$3=0,0,IF(เวลาเรียน!L31="ล",ลับ!G$3,0))</f>
        <v>0</v>
      </c>
      <c r="H134" s="63">
        <f>IF(ลับ!H$3=0,0,IF(เวลาเรียน!M31="ล",ลับ!H$3,0))</f>
        <v>0</v>
      </c>
      <c r="I134" s="63">
        <f>IF(ลับ!I$3=0,0,IF(เวลาเรียน!N31="ล",ลับ!I$3,0))</f>
        <v>0</v>
      </c>
      <c r="J134" s="63">
        <f>IF(ลับ!J$3=0,0,IF(เวลาเรียน!O31="ล",ลับ!J$3,0))</f>
        <v>0</v>
      </c>
      <c r="K134" s="63">
        <f>IF(ลับ!K$3=0,0,IF(เวลาเรียน!P31="ล",ลับ!K$3,0))</f>
        <v>0</v>
      </c>
      <c r="L134" s="63">
        <f>IF(ลับ!L$3=0,0,IF(เวลาเรียน!Q31="ล",ลับ!L$3,0))</f>
        <v>0</v>
      </c>
      <c r="M134" s="63">
        <f>IF(ลับ!M$3=0,0,IF(เวลาเรียน!R31="ล",ลับ!M$3,0))</f>
        <v>0</v>
      </c>
      <c r="N134" s="63">
        <f>IF(ลับ!N$3=0,0,IF(เวลาเรียน!S31="ล",ลับ!N$3,0))</f>
        <v>0</v>
      </c>
      <c r="O134" s="63">
        <f>IF(ลับ!O$3=0,0,IF(เวลาเรียน!T31="ล",ลับ!O$3,0))</f>
        <v>0</v>
      </c>
      <c r="P134" s="63">
        <f>IF(ลับ!P$3=0,0,IF(เวลาเรียน!U31="ล",ลับ!P$3,0))</f>
        <v>0</v>
      </c>
      <c r="Q134" s="63">
        <f>IF(ลับ!Q$3=0,0,IF(เวลาเรียน!V31="ล",ลับ!Q$3,0))</f>
        <v>0</v>
      </c>
      <c r="R134" s="63">
        <f>IF(ลับ!R$3=0,0,IF(เวลาเรียน!W31="ล",ลับ!R$3,0))</f>
        <v>0</v>
      </c>
      <c r="S134" s="63">
        <f>IF(ลับ!S$3=0,0,IF(เวลาเรียน!X31="ล",ลับ!S$3,0))</f>
        <v>0</v>
      </c>
      <c r="T134" s="63">
        <f>IF(ลับ!T$3=0,0,IF(เวลาเรียน!Y31="ล",ลับ!T$3,0))</f>
        <v>0</v>
      </c>
      <c r="U134" s="63">
        <f>IF(ลับ!U$3=0,0,IF(เวลาเรียน!Z31="ล",ลับ!U$3,0))</f>
        <v>0</v>
      </c>
      <c r="V134" s="63">
        <f>IF(ลับ!V$3=0,0,IF(เวลาเรียน!AA31="ล",ลับ!V$3,0))</f>
        <v>0</v>
      </c>
      <c r="W134" s="63">
        <f>IF(ลับ!W$3=0,0,IF(เวลาเรียน!AB31="ล",ลับ!W$3,0))</f>
        <v>0</v>
      </c>
      <c r="X134" s="63">
        <f>IF(ลับ!X$3=0,0,IF(เวลาเรียน!AC31="ล",ลับ!X$3,0))</f>
        <v>0</v>
      </c>
      <c r="Y134" s="63">
        <f>IF(ลับ!Y$3=0,0,IF(เวลาเรียน!AD31="ล",ลับ!Y$3,0))</f>
        <v>0</v>
      </c>
      <c r="Z134" s="724">
        <f>IF(ลับ!Z$3=0,0,IF(เวลาเรียน!AE31="ล",ลับ!Z$3,0))</f>
        <v>0</v>
      </c>
      <c r="AA134" s="63">
        <f>IF(ลับ!B$3=0,0,IF(เวลาเรียน!AH31="ล",ลับ!B$3,0))</f>
        <v>0</v>
      </c>
      <c r="AB134" s="63">
        <f>IF(ลับ!C$3=0,0,IF(เวลาเรียน!AI31="ล",ลับ!C$3,0))</f>
        <v>0</v>
      </c>
      <c r="AC134" s="63">
        <f>IF(ลับ!D$3=0,0,IF(เวลาเรียน!AJ31="ล",ลับ!D$3,0))</f>
        <v>0</v>
      </c>
      <c r="AD134" s="63">
        <f>IF(ลับ!E$3=0,0,IF(เวลาเรียน!AK31="ล",ลับ!E$3,0))</f>
        <v>0</v>
      </c>
      <c r="AE134" s="63">
        <f>IF(ลับ!F$3=0,0,IF(เวลาเรียน!AL31="ล",ลับ!F$3,0))</f>
        <v>0</v>
      </c>
      <c r="AF134" s="63">
        <f>IF(ลับ!G$3=0,0,IF(เวลาเรียน!AM31="ล",ลับ!G$3,0))</f>
        <v>0</v>
      </c>
      <c r="AG134" s="63">
        <f>IF(ลับ!H$3=0,0,IF(เวลาเรียน!AN31="ล",ลับ!H$3,0))</f>
        <v>0</v>
      </c>
      <c r="AH134" s="63">
        <f>IF(ลับ!I$3=0,0,IF(เวลาเรียน!AO31="ล",ลับ!I$3,0))</f>
        <v>0</v>
      </c>
      <c r="AI134" s="63">
        <f>IF(ลับ!J$3=0,0,IF(เวลาเรียน!AP31="ล",ลับ!J$3,0))</f>
        <v>0</v>
      </c>
      <c r="AJ134" s="63">
        <f>IF(ลับ!K$3=0,0,IF(เวลาเรียน!AQ31="ล",ลับ!K$3,0))</f>
        <v>0</v>
      </c>
      <c r="AK134" s="63">
        <f>IF(ลับ!L$3=0,0,IF(เวลาเรียน!AR31="ล",ลับ!L$3,0))</f>
        <v>0</v>
      </c>
      <c r="AL134" s="63">
        <f>IF(ลับ!M$3=0,0,IF(เวลาเรียน!AS31="ล",ลับ!M$3,0))</f>
        <v>0</v>
      </c>
      <c r="AM134" s="63">
        <f>IF(ลับ!N$3=0,0,IF(เวลาเรียน!AT31="ล",ลับ!N$3,0))</f>
        <v>0</v>
      </c>
      <c r="AN134" s="63">
        <f>IF(ลับ!O$3=0,0,IF(เวลาเรียน!AU31="ล",ลับ!O$3,0))</f>
        <v>0</v>
      </c>
      <c r="AO134" s="63">
        <f>IF(ลับ!P$3=0,0,IF(เวลาเรียน!AV31="ล",ลับ!P$3,0))</f>
        <v>0</v>
      </c>
      <c r="AP134" s="63">
        <f>IF(ลับ!Q$3=0,0,IF(เวลาเรียน!AW31="ล",ลับ!Q$3,0))</f>
        <v>0</v>
      </c>
      <c r="AQ134" s="63">
        <f>IF(ลับ!R$3=0,0,IF(เวลาเรียน!AX31="ล",ลับ!R$3,0))</f>
        <v>0</v>
      </c>
      <c r="AR134" s="63">
        <f>IF(ลับ!S$3=0,0,IF(เวลาเรียน!AY31="ล",ลับ!S$3,0))</f>
        <v>0</v>
      </c>
      <c r="AS134" s="63">
        <f>IF(ลับ!T$3=0,0,IF(เวลาเรียน!AZ31="ล",ลับ!T$3,0))</f>
        <v>0</v>
      </c>
      <c r="AT134" s="63">
        <f>IF(ลับ!U$3=0,0,IF(เวลาเรียน!BA31="ล",ลับ!U$3,0))</f>
        <v>0</v>
      </c>
      <c r="AU134" s="63">
        <f>IF(ลับ!V$3=0,0,IF(เวลาเรียน!BB31="ล",ลับ!V$3,0))</f>
        <v>0</v>
      </c>
      <c r="AV134" s="63">
        <f>IF(ลับ!W$3=0,0,IF(เวลาเรียน!BC31="ล",ลับ!W$3,0))</f>
        <v>0</v>
      </c>
      <c r="AW134" s="63">
        <f>IF(ลับ!X$3=0,0,IF(เวลาเรียน!BD31="ล",ลับ!X$3,0))</f>
        <v>0</v>
      </c>
      <c r="AX134" s="63">
        <f>IF(ลับ!Y$3=0,0,IF(เวลาเรียน!BE31="ล",ลับ!Y$3,0))</f>
        <v>0</v>
      </c>
      <c r="AY134" s="63">
        <f>IF(ลับ!Z$3=0,0,IF(เวลาเรียน!BF31="ล",ลับ!Z$3,0))</f>
        <v>0</v>
      </c>
      <c r="AZ134" s="63">
        <f>IF(ลับ!AA$3=0,0,IF(เวลาเรียน!BG31="ล",ลับ!AA$3,0))</f>
        <v>0</v>
      </c>
      <c r="BA134" s="63">
        <f>IF(ลับ!AB$3=0,0,IF(เวลาเรียน!BH31="ล",ลับ!AB$3,0))</f>
        <v>0</v>
      </c>
      <c r="BB134" s="63">
        <f>IF(ลับ!AC$3=0,0,IF(เวลาเรียน!BI31="ล",ลับ!AC$3,0))</f>
        <v>0</v>
      </c>
      <c r="BC134" s="63">
        <f>IF(ลับ!AD$3=0,0,IF(เวลาเรียน!BJ31="ล",ลับ!AD$3,0))</f>
        <v>0</v>
      </c>
      <c r="BD134" s="63">
        <f>IF(ลับ!AE$3=0,0,IF(เวลาเรียน!BK31="ล",ลับ!AE$3,0))</f>
        <v>0</v>
      </c>
      <c r="BE134" s="63">
        <f>IF(ลับ!AF$3=0,0,IF(เวลาเรียน!BL31="ล",ลับ!AF$3,0))</f>
        <v>0</v>
      </c>
      <c r="BF134" s="63">
        <f>IF(ลับ!AG$3=0,0,IF(เวลาเรียน!BM31="ล",ลับ!AG$3,0))</f>
        <v>0</v>
      </c>
      <c r="BG134" s="63">
        <f>IF(ลับ!AH$3=0,0,IF(เวลาเรียน!BN31="ล",ลับ!AH$3,0))</f>
        <v>0</v>
      </c>
      <c r="BH134" s="63">
        <f>IF(ลับ!AI$3=0,0,IF(เวลาเรียน!BO31="ล",ลับ!AI$3,0))</f>
        <v>0</v>
      </c>
      <c r="BI134" s="63">
        <f>IF(ลับ!AJ$3=0,0,IF(เวลาเรียน!BP31="ล",ลับ!AJ$3,0))</f>
        <v>0</v>
      </c>
      <c r="BJ134" s="63">
        <f>IF(ลับ!AK$3=0,0,IF(เวลาเรียน!BQ31="ล",ลับ!AK$3,0))</f>
        <v>0</v>
      </c>
      <c r="BK134" s="63">
        <f>IF(ลับ!AL$3=0,0,IF(เวลาเรียน!BR31="ล",ลับ!AL$3,0))</f>
        <v>0</v>
      </c>
      <c r="BL134" s="63">
        <f>IF(ลับ!AM$3=0,0,IF(เวลาเรียน!BS31="ล",ลับ!AM$3,0))</f>
        <v>0</v>
      </c>
      <c r="BM134" s="63">
        <f>IF(ลับ!AN$3=0,0,IF(เวลาเรียน!BT31="ล",ลับ!AN$3,0))</f>
        <v>0</v>
      </c>
      <c r="BN134" s="63">
        <f>IF(ลับ!AO$3=0,0,IF(เวลาเรียน!BU31="ล",ลับ!AO$3,0))</f>
        <v>0</v>
      </c>
      <c r="BO134" s="63">
        <f>IF(ลับ!AP$3=0,0,IF(เวลาเรียน!BV31="ล",ลับ!AP$3,0))</f>
        <v>0</v>
      </c>
      <c r="BP134" s="63">
        <f>IF(ลับ!AQ$3=0,0,IF(เวลาเรียน!BW31="ล",ลับ!AQ$3,0))</f>
        <v>0</v>
      </c>
      <c r="BQ134" s="63">
        <f>IF(ลับ!AR$3=0,0,IF(เวลาเรียน!BX31="ล",ลับ!AR$3,0))</f>
        <v>0</v>
      </c>
      <c r="BR134" s="63">
        <f>IF(ลับ!AS$3=0,0,IF(เวลาเรียน!BY31="ล",ลับ!AS$3,0))</f>
        <v>0</v>
      </c>
      <c r="BS134" s="724">
        <f>IF(ลับ!AT$3=0,0,IF(เวลาเรียน!BZ31="ล",ลับ!AT$3,0))</f>
        <v>0</v>
      </c>
      <c r="BT134" s="63">
        <f>IF(ลับ!BT$3=0,0,IF(เวลาเรียน!CB31="ล",ลับ!BT$3,0))</f>
        <v>0</v>
      </c>
      <c r="BU134" s="63">
        <f>IF(ลับ!BU$3=0,0,IF(เวลาเรียน!CC31="ล",ลับ!BU$3,0))</f>
        <v>0</v>
      </c>
      <c r="BV134" s="63">
        <f>IF(ลับ!BV$3=0,0,IF(เวลาเรียน!CD31="ล",ลับ!BV$3,0))</f>
        <v>0</v>
      </c>
      <c r="BW134" s="63">
        <f>IF(ลับ!BW$3=0,0,IF(เวลาเรียน!CE31="ล",ลับ!BW$3,0))</f>
        <v>0</v>
      </c>
      <c r="BX134" s="63">
        <f>IF(ลับ!BX$3=0,0,IF(เวลาเรียน!CF31="ล",ลับ!BX$3,0))</f>
        <v>0</v>
      </c>
      <c r="BY134" s="63">
        <f>IF(ลับ!BY$3=0,0,IF(เวลาเรียน!CG31="ล",ลับ!BY$3,0))</f>
        <v>0</v>
      </c>
      <c r="BZ134" s="63">
        <f>IF(ลับ!BZ$3=0,0,IF(เวลาเรียน!CH31="ล",ลับ!BZ$3,0))</f>
        <v>0</v>
      </c>
      <c r="CA134" s="63">
        <f>IF(ลับ!CA$3=0,0,IF(เวลาเรียน!CI31="ล",ลับ!CA$3,0))</f>
        <v>0</v>
      </c>
      <c r="CB134" s="63">
        <f>IF(ลับ!CB$3=0,0,IF(เวลาเรียน!CJ31="ล",ลับ!CB$3,0))</f>
        <v>0</v>
      </c>
      <c r="CC134" s="63">
        <f>IF(ลับ!CC$3=0,0,IF(เวลาเรียน!CK31="ล",ลับ!CC$3,0))</f>
        <v>0</v>
      </c>
      <c r="CD134" s="63">
        <f>IF(ลับ!CD$3=0,0,IF(เวลาเรียน!CL31="ล",ลับ!CD$3,0))</f>
        <v>0</v>
      </c>
      <c r="CE134" s="63">
        <f>IF(ลับ!CE$3=0,0,IF(เวลาเรียน!CM31="ล",ลับ!CE$3,0))</f>
        <v>0</v>
      </c>
      <c r="CF134" s="63">
        <f>IF(ลับ!CF$3=0,0,IF(เวลาเรียน!CN31="ล",ลับ!CF$3,0))</f>
        <v>0</v>
      </c>
      <c r="CG134" s="63">
        <f>IF(ลับ!CG$3=0,0,IF(เวลาเรียน!CO31="ล",ลับ!CG$3,0))</f>
        <v>0</v>
      </c>
      <c r="CH134" s="63">
        <f>IF(ลับ!CH$3=0,0,IF(เวลาเรียน!CP31="ล",ลับ!CH$3,0))</f>
        <v>0</v>
      </c>
      <c r="CI134" s="63">
        <f>IF(ลับ!CI$3=0,0,IF(เวลาเรียน!CQ31="ล",ลับ!CI$3,0))</f>
        <v>0</v>
      </c>
      <c r="CJ134" s="63">
        <f>IF(ลับ!CJ$3=0,0,IF(เวลาเรียน!CR31="ล",ลับ!CJ$3,0))</f>
        <v>0</v>
      </c>
      <c r="CK134" s="63">
        <f>IF(ลับ!CK$3=0,0,IF(เวลาเรียน!CS31="ล",ลับ!CK$3,0))</f>
        <v>0</v>
      </c>
      <c r="CL134" s="63">
        <f>IF(ลับ!CL$3=0,0,IF(เวลาเรียน!CT31="ล",ลับ!CL$3,0))</f>
        <v>0</v>
      </c>
      <c r="CM134" s="63">
        <f>IF(ลับ!CM$3=0,0,IF(เวลาเรียน!CU31="ล",ลับ!CM$3,0))</f>
        <v>0</v>
      </c>
      <c r="CN134" s="63">
        <f>IF(ลับ!CN$3=0,0,IF(เวลาเรียน!CV31="ล",ลับ!CN$3,0))</f>
        <v>0</v>
      </c>
      <c r="CO134" s="63">
        <f>IF(ลับ!CO$3=0,0,IF(เวลาเรียน!CW31="ล",ลับ!CO$3,0))</f>
        <v>0</v>
      </c>
      <c r="CP134" s="63">
        <f>IF(ลับ!CP$3=0,0,IF(เวลาเรียน!CX31="ล",ลับ!CP$3,0))</f>
        <v>0</v>
      </c>
      <c r="CQ134" s="63">
        <f>IF(ลับ!CQ$3=0,0,IF(เวลาเรียน!CY31="ล",ลับ!CQ$3,0))</f>
        <v>0</v>
      </c>
      <c r="CR134" s="63">
        <f>IF(ลับ!CR$3=0,0,IF(เวลาเรียน!CZ31="ล",ลับ!CR$3,0))</f>
        <v>0</v>
      </c>
      <c r="CS134" s="63">
        <f>IF(ลับ!CS$3=0,0,IF(เวลาเรียน!DA31="ล",ลับ!CS$3,0))</f>
        <v>0</v>
      </c>
      <c r="CT134" s="63">
        <f>IF(ลับ!CT$3=0,0,IF(เวลาเรียน!DB31="ล",ลับ!CT$3,0))</f>
        <v>0</v>
      </c>
      <c r="CU134" s="63">
        <f>IF(ลับ!CU$3=0,0,IF(เวลาเรียน!DC31="ล",ลับ!CU$3,0))</f>
        <v>0</v>
      </c>
      <c r="CV134" s="63">
        <f>IF(ลับ!CV$3=0,0,IF(เวลาเรียน!DD31="ล",ลับ!CV$3,0))</f>
        <v>0</v>
      </c>
      <c r="CW134" s="63">
        <f>IF(ลับ!CW$3=0,0,IF(เวลาเรียน!DE31="ล",ลับ!CW$3,0))</f>
        <v>0</v>
      </c>
      <c r="CX134" s="84">
        <f t="shared" si="24"/>
        <v>0</v>
      </c>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row>
    <row r="135" spans="1:136" ht="21">
      <c r="A135" s="28">
        <v>27</v>
      </c>
      <c r="B135" s="63">
        <f>IF(ลับ!B$3=0,0,IF(เวลาเรียน!G32="ล",ลับ!B$3,0))</f>
        <v>0</v>
      </c>
      <c r="C135" s="63">
        <f>IF(ลับ!C$3=0,0,IF(เวลาเรียน!H32="ล",ลับ!C$3,0))</f>
        <v>0</v>
      </c>
      <c r="D135" s="63">
        <f>IF(ลับ!D$3=0,0,IF(เวลาเรียน!I32="ล",ลับ!D$3,0))</f>
        <v>0</v>
      </c>
      <c r="E135" s="63">
        <f>IF(ลับ!E$3=0,0,IF(เวลาเรียน!J32="ล",ลับ!E$3,0))</f>
        <v>0</v>
      </c>
      <c r="F135" s="63">
        <f>IF(ลับ!F$3=0,0,IF(เวลาเรียน!K32="ล",ลับ!F$3,0))</f>
        <v>0</v>
      </c>
      <c r="G135" s="63">
        <f>IF(ลับ!G$3=0,0,IF(เวลาเรียน!L32="ล",ลับ!G$3,0))</f>
        <v>0</v>
      </c>
      <c r="H135" s="63">
        <f>IF(ลับ!H$3=0,0,IF(เวลาเรียน!M32="ล",ลับ!H$3,0))</f>
        <v>0</v>
      </c>
      <c r="I135" s="63">
        <f>IF(ลับ!I$3=0,0,IF(เวลาเรียน!N32="ล",ลับ!I$3,0))</f>
        <v>0</v>
      </c>
      <c r="J135" s="63">
        <f>IF(ลับ!J$3=0,0,IF(เวลาเรียน!O32="ล",ลับ!J$3,0))</f>
        <v>0</v>
      </c>
      <c r="K135" s="63">
        <f>IF(ลับ!K$3=0,0,IF(เวลาเรียน!P32="ล",ลับ!K$3,0))</f>
        <v>0</v>
      </c>
      <c r="L135" s="63">
        <f>IF(ลับ!L$3=0,0,IF(เวลาเรียน!Q32="ล",ลับ!L$3,0))</f>
        <v>0</v>
      </c>
      <c r="M135" s="63">
        <f>IF(ลับ!M$3=0,0,IF(เวลาเรียน!R32="ล",ลับ!M$3,0))</f>
        <v>0</v>
      </c>
      <c r="N135" s="63">
        <f>IF(ลับ!N$3=0,0,IF(เวลาเรียน!S32="ล",ลับ!N$3,0))</f>
        <v>0</v>
      </c>
      <c r="O135" s="63">
        <f>IF(ลับ!O$3=0,0,IF(เวลาเรียน!T32="ล",ลับ!O$3,0))</f>
        <v>0</v>
      </c>
      <c r="P135" s="63">
        <f>IF(ลับ!P$3=0,0,IF(เวลาเรียน!U32="ล",ลับ!P$3,0))</f>
        <v>0</v>
      </c>
      <c r="Q135" s="63">
        <f>IF(ลับ!Q$3=0,0,IF(เวลาเรียน!V32="ล",ลับ!Q$3,0))</f>
        <v>0</v>
      </c>
      <c r="R135" s="63">
        <f>IF(ลับ!R$3=0,0,IF(เวลาเรียน!W32="ล",ลับ!R$3,0))</f>
        <v>0</v>
      </c>
      <c r="S135" s="63">
        <f>IF(ลับ!S$3=0,0,IF(เวลาเรียน!X32="ล",ลับ!S$3,0))</f>
        <v>0</v>
      </c>
      <c r="T135" s="63">
        <f>IF(ลับ!T$3=0,0,IF(เวลาเรียน!Y32="ล",ลับ!T$3,0))</f>
        <v>0</v>
      </c>
      <c r="U135" s="63">
        <f>IF(ลับ!U$3=0,0,IF(เวลาเรียน!Z32="ล",ลับ!U$3,0))</f>
        <v>0</v>
      </c>
      <c r="V135" s="63">
        <f>IF(ลับ!V$3=0,0,IF(เวลาเรียน!AA32="ล",ลับ!V$3,0))</f>
        <v>0</v>
      </c>
      <c r="W135" s="63">
        <f>IF(ลับ!W$3=0,0,IF(เวลาเรียน!AB32="ล",ลับ!W$3,0))</f>
        <v>0</v>
      </c>
      <c r="X135" s="63">
        <f>IF(ลับ!X$3=0,0,IF(เวลาเรียน!AC32="ล",ลับ!X$3,0))</f>
        <v>0</v>
      </c>
      <c r="Y135" s="63">
        <f>IF(ลับ!Y$3=0,0,IF(เวลาเรียน!AD32="ล",ลับ!Y$3,0))</f>
        <v>0</v>
      </c>
      <c r="Z135" s="724">
        <f>IF(ลับ!Z$3=0,0,IF(เวลาเรียน!AE32="ล",ลับ!Z$3,0))</f>
        <v>0</v>
      </c>
      <c r="AA135" s="63">
        <f>IF(ลับ!B$3=0,0,IF(เวลาเรียน!AH32="ล",ลับ!B$3,0))</f>
        <v>0</v>
      </c>
      <c r="AB135" s="63">
        <f>IF(ลับ!C$3=0,0,IF(เวลาเรียน!AI32="ล",ลับ!C$3,0))</f>
        <v>0</v>
      </c>
      <c r="AC135" s="63">
        <f>IF(ลับ!D$3=0,0,IF(เวลาเรียน!AJ32="ล",ลับ!D$3,0))</f>
        <v>0</v>
      </c>
      <c r="AD135" s="63">
        <f>IF(ลับ!E$3=0,0,IF(เวลาเรียน!AK32="ล",ลับ!E$3,0))</f>
        <v>0</v>
      </c>
      <c r="AE135" s="63">
        <f>IF(ลับ!F$3=0,0,IF(เวลาเรียน!AL32="ล",ลับ!F$3,0))</f>
        <v>0</v>
      </c>
      <c r="AF135" s="63">
        <f>IF(ลับ!G$3=0,0,IF(เวลาเรียน!AM32="ล",ลับ!G$3,0))</f>
        <v>0</v>
      </c>
      <c r="AG135" s="63">
        <f>IF(ลับ!H$3=0,0,IF(เวลาเรียน!AN32="ล",ลับ!H$3,0))</f>
        <v>0</v>
      </c>
      <c r="AH135" s="63">
        <f>IF(ลับ!I$3=0,0,IF(เวลาเรียน!AO32="ล",ลับ!I$3,0))</f>
        <v>0</v>
      </c>
      <c r="AI135" s="63">
        <f>IF(ลับ!J$3=0,0,IF(เวลาเรียน!AP32="ล",ลับ!J$3,0))</f>
        <v>0</v>
      </c>
      <c r="AJ135" s="63">
        <f>IF(ลับ!K$3=0,0,IF(เวลาเรียน!AQ32="ล",ลับ!K$3,0))</f>
        <v>0</v>
      </c>
      <c r="AK135" s="63">
        <f>IF(ลับ!L$3=0,0,IF(เวลาเรียน!AR32="ล",ลับ!L$3,0))</f>
        <v>0</v>
      </c>
      <c r="AL135" s="63">
        <f>IF(ลับ!M$3=0,0,IF(เวลาเรียน!AS32="ล",ลับ!M$3,0))</f>
        <v>0</v>
      </c>
      <c r="AM135" s="63">
        <f>IF(ลับ!N$3=0,0,IF(เวลาเรียน!AT32="ล",ลับ!N$3,0))</f>
        <v>0</v>
      </c>
      <c r="AN135" s="63">
        <f>IF(ลับ!O$3=0,0,IF(เวลาเรียน!AU32="ล",ลับ!O$3,0))</f>
        <v>0</v>
      </c>
      <c r="AO135" s="63">
        <f>IF(ลับ!P$3=0,0,IF(เวลาเรียน!AV32="ล",ลับ!P$3,0))</f>
        <v>0</v>
      </c>
      <c r="AP135" s="63">
        <f>IF(ลับ!Q$3=0,0,IF(เวลาเรียน!AW32="ล",ลับ!Q$3,0))</f>
        <v>0</v>
      </c>
      <c r="AQ135" s="63">
        <f>IF(ลับ!R$3=0,0,IF(เวลาเรียน!AX32="ล",ลับ!R$3,0))</f>
        <v>0</v>
      </c>
      <c r="AR135" s="63">
        <f>IF(ลับ!S$3=0,0,IF(เวลาเรียน!AY32="ล",ลับ!S$3,0))</f>
        <v>0</v>
      </c>
      <c r="AS135" s="63">
        <f>IF(ลับ!T$3=0,0,IF(เวลาเรียน!AZ32="ล",ลับ!T$3,0))</f>
        <v>0</v>
      </c>
      <c r="AT135" s="63">
        <f>IF(ลับ!U$3=0,0,IF(เวลาเรียน!BA32="ล",ลับ!U$3,0))</f>
        <v>0</v>
      </c>
      <c r="AU135" s="63">
        <f>IF(ลับ!V$3=0,0,IF(เวลาเรียน!BB32="ล",ลับ!V$3,0))</f>
        <v>0</v>
      </c>
      <c r="AV135" s="63">
        <f>IF(ลับ!W$3=0,0,IF(เวลาเรียน!BC32="ล",ลับ!W$3,0))</f>
        <v>0</v>
      </c>
      <c r="AW135" s="63">
        <f>IF(ลับ!X$3=0,0,IF(เวลาเรียน!BD32="ล",ลับ!X$3,0))</f>
        <v>0</v>
      </c>
      <c r="AX135" s="63">
        <f>IF(ลับ!Y$3=0,0,IF(เวลาเรียน!BE32="ล",ลับ!Y$3,0))</f>
        <v>0</v>
      </c>
      <c r="AY135" s="63">
        <f>IF(ลับ!Z$3=0,0,IF(เวลาเรียน!BF32="ล",ลับ!Z$3,0))</f>
        <v>0</v>
      </c>
      <c r="AZ135" s="63">
        <f>IF(ลับ!AA$3=0,0,IF(เวลาเรียน!BG32="ล",ลับ!AA$3,0))</f>
        <v>0</v>
      </c>
      <c r="BA135" s="63">
        <f>IF(ลับ!AB$3=0,0,IF(เวลาเรียน!BH32="ล",ลับ!AB$3,0))</f>
        <v>0</v>
      </c>
      <c r="BB135" s="63">
        <f>IF(ลับ!AC$3=0,0,IF(เวลาเรียน!BI32="ล",ลับ!AC$3,0))</f>
        <v>0</v>
      </c>
      <c r="BC135" s="63">
        <f>IF(ลับ!AD$3=0,0,IF(เวลาเรียน!BJ32="ล",ลับ!AD$3,0))</f>
        <v>0</v>
      </c>
      <c r="BD135" s="63">
        <f>IF(ลับ!AE$3=0,0,IF(เวลาเรียน!BK32="ล",ลับ!AE$3,0))</f>
        <v>0</v>
      </c>
      <c r="BE135" s="63">
        <f>IF(ลับ!AF$3=0,0,IF(เวลาเรียน!BL32="ล",ลับ!AF$3,0))</f>
        <v>0</v>
      </c>
      <c r="BF135" s="63">
        <f>IF(ลับ!AG$3=0,0,IF(เวลาเรียน!BM32="ล",ลับ!AG$3,0))</f>
        <v>0</v>
      </c>
      <c r="BG135" s="63">
        <f>IF(ลับ!AH$3=0,0,IF(เวลาเรียน!BN32="ล",ลับ!AH$3,0))</f>
        <v>0</v>
      </c>
      <c r="BH135" s="63">
        <f>IF(ลับ!AI$3=0,0,IF(เวลาเรียน!BO32="ล",ลับ!AI$3,0))</f>
        <v>0</v>
      </c>
      <c r="BI135" s="63">
        <f>IF(ลับ!AJ$3=0,0,IF(เวลาเรียน!BP32="ล",ลับ!AJ$3,0))</f>
        <v>0</v>
      </c>
      <c r="BJ135" s="63">
        <f>IF(ลับ!AK$3=0,0,IF(เวลาเรียน!BQ32="ล",ลับ!AK$3,0))</f>
        <v>0</v>
      </c>
      <c r="BK135" s="63">
        <f>IF(ลับ!AL$3=0,0,IF(เวลาเรียน!BR32="ล",ลับ!AL$3,0))</f>
        <v>0</v>
      </c>
      <c r="BL135" s="63">
        <f>IF(ลับ!AM$3=0,0,IF(เวลาเรียน!BS32="ล",ลับ!AM$3,0))</f>
        <v>0</v>
      </c>
      <c r="BM135" s="63">
        <f>IF(ลับ!AN$3=0,0,IF(เวลาเรียน!BT32="ล",ลับ!AN$3,0))</f>
        <v>0</v>
      </c>
      <c r="BN135" s="63">
        <f>IF(ลับ!AO$3=0,0,IF(เวลาเรียน!BU32="ล",ลับ!AO$3,0))</f>
        <v>0</v>
      </c>
      <c r="BO135" s="63">
        <f>IF(ลับ!AP$3=0,0,IF(เวลาเรียน!BV32="ล",ลับ!AP$3,0))</f>
        <v>0</v>
      </c>
      <c r="BP135" s="63">
        <f>IF(ลับ!AQ$3=0,0,IF(เวลาเรียน!BW32="ล",ลับ!AQ$3,0))</f>
        <v>0</v>
      </c>
      <c r="BQ135" s="63">
        <f>IF(ลับ!AR$3=0,0,IF(เวลาเรียน!BX32="ล",ลับ!AR$3,0))</f>
        <v>0</v>
      </c>
      <c r="BR135" s="63">
        <f>IF(ลับ!AS$3=0,0,IF(เวลาเรียน!BY32="ล",ลับ!AS$3,0))</f>
        <v>0</v>
      </c>
      <c r="BS135" s="724">
        <f>IF(ลับ!AT$3=0,0,IF(เวลาเรียน!BZ32="ล",ลับ!AT$3,0))</f>
        <v>0</v>
      </c>
      <c r="BT135" s="63">
        <f>IF(ลับ!BT$3=0,0,IF(เวลาเรียน!CB32="ล",ลับ!BT$3,0))</f>
        <v>0</v>
      </c>
      <c r="BU135" s="63">
        <f>IF(ลับ!BU$3=0,0,IF(เวลาเรียน!CC32="ล",ลับ!BU$3,0))</f>
        <v>0</v>
      </c>
      <c r="BV135" s="63">
        <f>IF(ลับ!BV$3=0,0,IF(เวลาเรียน!CD32="ล",ลับ!BV$3,0))</f>
        <v>0</v>
      </c>
      <c r="BW135" s="63">
        <f>IF(ลับ!BW$3=0,0,IF(เวลาเรียน!CE32="ล",ลับ!BW$3,0))</f>
        <v>0</v>
      </c>
      <c r="BX135" s="63">
        <f>IF(ลับ!BX$3=0,0,IF(เวลาเรียน!CF32="ล",ลับ!BX$3,0))</f>
        <v>0</v>
      </c>
      <c r="BY135" s="63">
        <f>IF(ลับ!BY$3=0,0,IF(เวลาเรียน!CG32="ล",ลับ!BY$3,0))</f>
        <v>0</v>
      </c>
      <c r="BZ135" s="63">
        <f>IF(ลับ!BZ$3=0,0,IF(เวลาเรียน!CH32="ล",ลับ!BZ$3,0))</f>
        <v>0</v>
      </c>
      <c r="CA135" s="63">
        <f>IF(ลับ!CA$3=0,0,IF(เวลาเรียน!CI32="ล",ลับ!CA$3,0))</f>
        <v>0</v>
      </c>
      <c r="CB135" s="63">
        <f>IF(ลับ!CB$3=0,0,IF(เวลาเรียน!CJ32="ล",ลับ!CB$3,0))</f>
        <v>0</v>
      </c>
      <c r="CC135" s="63">
        <f>IF(ลับ!CC$3=0,0,IF(เวลาเรียน!CK32="ล",ลับ!CC$3,0))</f>
        <v>0</v>
      </c>
      <c r="CD135" s="63">
        <f>IF(ลับ!CD$3=0,0,IF(เวลาเรียน!CL32="ล",ลับ!CD$3,0))</f>
        <v>0</v>
      </c>
      <c r="CE135" s="63">
        <f>IF(ลับ!CE$3=0,0,IF(เวลาเรียน!CM32="ล",ลับ!CE$3,0))</f>
        <v>0</v>
      </c>
      <c r="CF135" s="63">
        <f>IF(ลับ!CF$3=0,0,IF(เวลาเรียน!CN32="ล",ลับ!CF$3,0))</f>
        <v>0</v>
      </c>
      <c r="CG135" s="63">
        <f>IF(ลับ!CG$3=0,0,IF(เวลาเรียน!CO32="ล",ลับ!CG$3,0))</f>
        <v>0</v>
      </c>
      <c r="CH135" s="63">
        <f>IF(ลับ!CH$3=0,0,IF(เวลาเรียน!CP32="ล",ลับ!CH$3,0))</f>
        <v>0</v>
      </c>
      <c r="CI135" s="63">
        <f>IF(ลับ!CI$3=0,0,IF(เวลาเรียน!CQ32="ล",ลับ!CI$3,0))</f>
        <v>0</v>
      </c>
      <c r="CJ135" s="63">
        <f>IF(ลับ!CJ$3=0,0,IF(เวลาเรียน!CR32="ล",ลับ!CJ$3,0))</f>
        <v>0</v>
      </c>
      <c r="CK135" s="63">
        <f>IF(ลับ!CK$3=0,0,IF(เวลาเรียน!CS32="ล",ลับ!CK$3,0))</f>
        <v>0</v>
      </c>
      <c r="CL135" s="63">
        <f>IF(ลับ!CL$3=0,0,IF(เวลาเรียน!CT32="ล",ลับ!CL$3,0))</f>
        <v>0</v>
      </c>
      <c r="CM135" s="63">
        <f>IF(ลับ!CM$3=0,0,IF(เวลาเรียน!CU32="ล",ลับ!CM$3,0))</f>
        <v>0</v>
      </c>
      <c r="CN135" s="63">
        <f>IF(ลับ!CN$3=0,0,IF(เวลาเรียน!CV32="ล",ลับ!CN$3,0))</f>
        <v>0</v>
      </c>
      <c r="CO135" s="63">
        <f>IF(ลับ!CO$3=0,0,IF(เวลาเรียน!CW32="ล",ลับ!CO$3,0))</f>
        <v>0</v>
      </c>
      <c r="CP135" s="63">
        <f>IF(ลับ!CP$3=0,0,IF(เวลาเรียน!CX32="ล",ลับ!CP$3,0))</f>
        <v>0</v>
      </c>
      <c r="CQ135" s="63">
        <f>IF(ลับ!CQ$3=0,0,IF(เวลาเรียน!CY32="ล",ลับ!CQ$3,0))</f>
        <v>0</v>
      </c>
      <c r="CR135" s="63">
        <f>IF(ลับ!CR$3=0,0,IF(เวลาเรียน!CZ32="ล",ลับ!CR$3,0))</f>
        <v>0</v>
      </c>
      <c r="CS135" s="63">
        <f>IF(ลับ!CS$3=0,0,IF(เวลาเรียน!DA32="ล",ลับ!CS$3,0))</f>
        <v>0</v>
      </c>
      <c r="CT135" s="63">
        <f>IF(ลับ!CT$3=0,0,IF(เวลาเรียน!DB32="ล",ลับ!CT$3,0))</f>
        <v>0</v>
      </c>
      <c r="CU135" s="63">
        <f>IF(ลับ!CU$3=0,0,IF(เวลาเรียน!DC32="ล",ลับ!CU$3,0))</f>
        <v>0</v>
      </c>
      <c r="CV135" s="63">
        <f>IF(ลับ!CV$3=0,0,IF(เวลาเรียน!DD32="ล",ลับ!CV$3,0))</f>
        <v>0</v>
      </c>
      <c r="CW135" s="63">
        <f>IF(ลับ!CW$3=0,0,IF(เวลาเรียน!DE32="ล",ลับ!CW$3,0))</f>
        <v>0</v>
      </c>
      <c r="CX135" s="84">
        <f t="shared" si="24"/>
        <v>0</v>
      </c>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row>
    <row r="136" spans="1:136" ht="21">
      <c r="A136" s="28">
        <v>28</v>
      </c>
      <c r="B136" s="63">
        <f>IF(ลับ!B$3=0,0,IF(เวลาเรียน!G33="ล",ลับ!B$3,0))</f>
        <v>0</v>
      </c>
      <c r="C136" s="63">
        <f>IF(ลับ!C$3=0,0,IF(เวลาเรียน!H33="ล",ลับ!C$3,0))</f>
        <v>0</v>
      </c>
      <c r="D136" s="63">
        <f>IF(ลับ!D$3=0,0,IF(เวลาเรียน!I33="ล",ลับ!D$3,0))</f>
        <v>0</v>
      </c>
      <c r="E136" s="63">
        <f>IF(ลับ!E$3=0,0,IF(เวลาเรียน!J33="ล",ลับ!E$3,0))</f>
        <v>0</v>
      </c>
      <c r="F136" s="63">
        <f>IF(ลับ!F$3=0,0,IF(เวลาเรียน!K33="ล",ลับ!F$3,0))</f>
        <v>0</v>
      </c>
      <c r="G136" s="63">
        <f>IF(ลับ!G$3=0,0,IF(เวลาเรียน!L33="ล",ลับ!G$3,0))</f>
        <v>0</v>
      </c>
      <c r="H136" s="63">
        <f>IF(ลับ!H$3=0,0,IF(เวลาเรียน!M33="ล",ลับ!H$3,0))</f>
        <v>0</v>
      </c>
      <c r="I136" s="63">
        <f>IF(ลับ!I$3=0,0,IF(เวลาเรียน!N33="ล",ลับ!I$3,0))</f>
        <v>0</v>
      </c>
      <c r="J136" s="63">
        <f>IF(ลับ!J$3=0,0,IF(เวลาเรียน!O33="ล",ลับ!J$3,0))</f>
        <v>0</v>
      </c>
      <c r="K136" s="63">
        <f>IF(ลับ!K$3=0,0,IF(เวลาเรียน!P33="ล",ลับ!K$3,0))</f>
        <v>0</v>
      </c>
      <c r="L136" s="63">
        <f>IF(ลับ!L$3=0,0,IF(เวลาเรียน!Q33="ล",ลับ!L$3,0))</f>
        <v>0</v>
      </c>
      <c r="M136" s="63">
        <f>IF(ลับ!M$3=0,0,IF(เวลาเรียน!R33="ล",ลับ!M$3,0))</f>
        <v>0</v>
      </c>
      <c r="N136" s="63">
        <f>IF(ลับ!N$3=0,0,IF(เวลาเรียน!S33="ล",ลับ!N$3,0))</f>
        <v>0</v>
      </c>
      <c r="O136" s="63">
        <f>IF(ลับ!O$3=0,0,IF(เวลาเรียน!T33="ล",ลับ!O$3,0))</f>
        <v>0</v>
      </c>
      <c r="P136" s="63">
        <f>IF(ลับ!P$3=0,0,IF(เวลาเรียน!U33="ล",ลับ!P$3,0))</f>
        <v>0</v>
      </c>
      <c r="Q136" s="63">
        <f>IF(ลับ!Q$3=0,0,IF(เวลาเรียน!V33="ล",ลับ!Q$3,0))</f>
        <v>0</v>
      </c>
      <c r="R136" s="63">
        <f>IF(ลับ!R$3=0,0,IF(เวลาเรียน!W33="ล",ลับ!R$3,0))</f>
        <v>0</v>
      </c>
      <c r="S136" s="63">
        <f>IF(ลับ!S$3=0,0,IF(เวลาเรียน!X33="ล",ลับ!S$3,0))</f>
        <v>0</v>
      </c>
      <c r="T136" s="63">
        <f>IF(ลับ!T$3=0,0,IF(เวลาเรียน!Y33="ล",ลับ!T$3,0))</f>
        <v>0</v>
      </c>
      <c r="U136" s="63">
        <f>IF(ลับ!U$3=0,0,IF(เวลาเรียน!Z33="ล",ลับ!U$3,0))</f>
        <v>0</v>
      </c>
      <c r="V136" s="63">
        <f>IF(ลับ!V$3=0,0,IF(เวลาเรียน!AA33="ล",ลับ!V$3,0))</f>
        <v>0</v>
      </c>
      <c r="W136" s="63">
        <f>IF(ลับ!W$3=0,0,IF(เวลาเรียน!AB33="ล",ลับ!W$3,0))</f>
        <v>0</v>
      </c>
      <c r="X136" s="63">
        <f>IF(ลับ!X$3=0,0,IF(เวลาเรียน!AC33="ล",ลับ!X$3,0))</f>
        <v>0</v>
      </c>
      <c r="Y136" s="63">
        <f>IF(ลับ!Y$3=0,0,IF(เวลาเรียน!AD33="ล",ลับ!Y$3,0))</f>
        <v>0</v>
      </c>
      <c r="Z136" s="724">
        <f>IF(ลับ!Z$3=0,0,IF(เวลาเรียน!AE33="ล",ลับ!Z$3,0))</f>
        <v>0</v>
      </c>
      <c r="AA136" s="63">
        <f>IF(ลับ!B$3=0,0,IF(เวลาเรียน!AH33="ล",ลับ!B$3,0))</f>
        <v>0</v>
      </c>
      <c r="AB136" s="63">
        <f>IF(ลับ!C$3=0,0,IF(เวลาเรียน!AI33="ล",ลับ!C$3,0))</f>
        <v>0</v>
      </c>
      <c r="AC136" s="63">
        <f>IF(ลับ!D$3=0,0,IF(เวลาเรียน!AJ33="ล",ลับ!D$3,0))</f>
        <v>0</v>
      </c>
      <c r="AD136" s="63">
        <f>IF(ลับ!E$3=0,0,IF(เวลาเรียน!AK33="ล",ลับ!E$3,0))</f>
        <v>0</v>
      </c>
      <c r="AE136" s="63">
        <f>IF(ลับ!F$3=0,0,IF(เวลาเรียน!AL33="ล",ลับ!F$3,0))</f>
        <v>0</v>
      </c>
      <c r="AF136" s="63">
        <f>IF(ลับ!G$3=0,0,IF(เวลาเรียน!AM33="ล",ลับ!G$3,0))</f>
        <v>0</v>
      </c>
      <c r="AG136" s="63">
        <f>IF(ลับ!H$3=0,0,IF(เวลาเรียน!AN33="ล",ลับ!H$3,0))</f>
        <v>0</v>
      </c>
      <c r="AH136" s="63">
        <f>IF(ลับ!I$3=0,0,IF(เวลาเรียน!AO33="ล",ลับ!I$3,0))</f>
        <v>0</v>
      </c>
      <c r="AI136" s="63">
        <f>IF(ลับ!J$3=0,0,IF(เวลาเรียน!AP33="ล",ลับ!J$3,0))</f>
        <v>0</v>
      </c>
      <c r="AJ136" s="63">
        <f>IF(ลับ!K$3=0,0,IF(เวลาเรียน!AQ33="ล",ลับ!K$3,0))</f>
        <v>0</v>
      </c>
      <c r="AK136" s="63">
        <f>IF(ลับ!L$3=0,0,IF(เวลาเรียน!AR33="ล",ลับ!L$3,0))</f>
        <v>0</v>
      </c>
      <c r="AL136" s="63">
        <f>IF(ลับ!M$3=0,0,IF(เวลาเรียน!AS33="ล",ลับ!M$3,0))</f>
        <v>0</v>
      </c>
      <c r="AM136" s="63">
        <f>IF(ลับ!N$3=0,0,IF(เวลาเรียน!AT33="ล",ลับ!N$3,0))</f>
        <v>0</v>
      </c>
      <c r="AN136" s="63">
        <f>IF(ลับ!O$3=0,0,IF(เวลาเรียน!AU33="ล",ลับ!O$3,0))</f>
        <v>0</v>
      </c>
      <c r="AO136" s="63">
        <f>IF(ลับ!P$3=0,0,IF(เวลาเรียน!AV33="ล",ลับ!P$3,0))</f>
        <v>0</v>
      </c>
      <c r="AP136" s="63">
        <f>IF(ลับ!Q$3=0,0,IF(เวลาเรียน!AW33="ล",ลับ!Q$3,0))</f>
        <v>0</v>
      </c>
      <c r="AQ136" s="63">
        <f>IF(ลับ!R$3=0,0,IF(เวลาเรียน!AX33="ล",ลับ!R$3,0))</f>
        <v>0</v>
      </c>
      <c r="AR136" s="63">
        <f>IF(ลับ!S$3=0,0,IF(เวลาเรียน!AY33="ล",ลับ!S$3,0))</f>
        <v>0</v>
      </c>
      <c r="AS136" s="63">
        <f>IF(ลับ!T$3=0,0,IF(เวลาเรียน!AZ33="ล",ลับ!T$3,0))</f>
        <v>0</v>
      </c>
      <c r="AT136" s="63">
        <f>IF(ลับ!U$3=0,0,IF(เวลาเรียน!BA33="ล",ลับ!U$3,0))</f>
        <v>0</v>
      </c>
      <c r="AU136" s="63">
        <f>IF(ลับ!V$3=0,0,IF(เวลาเรียน!BB33="ล",ลับ!V$3,0))</f>
        <v>0</v>
      </c>
      <c r="AV136" s="63">
        <f>IF(ลับ!W$3=0,0,IF(เวลาเรียน!BC33="ล",ลับ!W$3,0))</f>
        <v>0</v>
      </c>
      <c r="AW136" s="63">
        <f>IF(ลับ!X$3=0,0,IF(เวลาเรียน!BD33="ล",ลับ!X$3,0))</f>
        <v>0</v>
      </c>
      <c r="AX136" s="63">
        <f>IF(ลับ!Y$3=0,0,IF(เวลาเรียน!BE33="ล",ลับ!Y$3,0))</f>
        <v>0</v>
      </c>
      <c r="AY136" s="63">
        <f>IF(ลับ!Z$3=0,0,IF(เวลาเรียน!BF33="ล",ลับ!Z$3,0))</f>
        <v>0</v>
      </c>
      <c r="AZ136" s="63">
        <f>IF(ลับ!AA$3=0,0,IF(เวลาเรียน!BG33="ล",ลับ!AA$3,0))</f>
        <v>0</v>
      </c>
      <c r="BA136" s="63">
        <f>IF(ลับ!AB$3=0,0,IF(เวลาเรียน!BH33="ล",ลับ!AB$3,0))</f>
        <v>0</v>
      </c>
      <c r="BB136" s="63">
        <f>IF(ลับ!AC$3=0,0,IF(เวลาเรียน!BI33="ล",ลับ!AC$3,0))</f>
        <v>0</v>
      </c>
      <c r="BC136" s="63">
        <f>IF(ลับ!AD$3=0,0,IF(เวลาเรียน!BJ33="ล",ลับ!AD$3,0))</f>
        <v>0</v>
      </c>
      <c r="BD136" s="63">
        <f>IF(ลับ!AE$3=0,0,IF(เวลาเรียน!BK33="ล",ลับ!AE$3,0))</f>
        <v>0</v>
      </c>
      <c r="BE136" s="63">
        <f>IF(ลับ!AF$3=0,0,IF(เวลาเรียน!BL33="ล",ลับ!AF$3,0))</f>
        <v>0</v>
      </c>
      <c r="BF136" s="63">
        <f>IF(ลับ!AG$3=0,0,IF(เวลาเรียน!BM33="ล",ลับ!AG$3,0))</f>
        <v>0</v>
      </c>
      <c r="BG136" s="63">
        <f>IF(ลับ!AH$3=0,0,IF(เวลาเรียน!BN33="ล",ลับ!AH$3,0))</f>
        <v>0</v>
      </c>
      <c r="BH136" s="63">
        <f>IF(ลับ!AI$3=0,0,IF(เวลาเรียน!BO33="ล",ลับ!AI$3,0))</f>
        <v>0</v>
      </c>
      <c r="BI136" s="63">
        <f>IF(ลับ!AJ$3=0,0,IF(เวลาเรียน!BP33="ล",ลับ!AJ$3,0))</f>
        <v>0</v>
      </c>
      <c r="BJ136" s="63">
        <f>IF(ลับ!AK$3=0,0,IF(เวลาเรียน!BQ33="ล",ลับ!AK$3,0))</f>
        <v>0</v>
      </c>
      <c r="BK136" s="63">
        <f>IF(ลับ!AL$3=0,0,IF(เวลาเรียน!BR33="ล",ลับ!AL$3,0))</f>
        <v>0</v>
      </c>
      <c r="BL136" s="63">
        <f>IF(ลับ!AM$3=0,0,IF(เวลาเรียน!BS33="ล",ลับ!AM$3,0))</f>
        <v>0</v>
      </c>
      <c r="BM136" s="63">
        <f>IF(ลับ!AN$3=0,0,IF(เวลาเรียน!BT33="ล",ลับ!AN$3,0))</f>
        <v>0</v>
      </c>
      <c r="BN136" s="63">
        <f>IF(ลับ!AO$3=0,0,IF(เวลาเรียน!BU33="ล",ลับ!AO$3,0))</f>
        <v>0</v>
      </c>
      <c r="BO136" s="63">
        <f>IF(ลับ!AP$3=0,0,IF(เวลาเรียน!BV33="ล",ลับ!AP$3,0))</f>
        <v>0</v>
      </c>
      <c r="BP136" s="63">
        <f>IF(ลับ!AQ$3=0,0,IF(เวลาเรียน!BW33="ล",ลับ!AQ$3,0))</f>
        <v>0</v>
      </c>
      <c r="BQ136" s="63">
        <f>IF(ลับ!AR$3=0,0,IF(เวลาเรียน!BX33="ล",ลับ!AR$3,0))</f>
        <v>0</v>
      </c>
      <c r="BR136" s="63">
        <f>IF(ลับ!AS$3=0,0,IF(เวลาเรียน!BY33="ล",ลับ!AS$3,0))</f>
        <v>0</v>
      </c>
      <c r="BS136" s="724">
        <f>IF(ลับ!AT$3=0,0,IF(เวลาเรียน!BZ33="ล",ลับ!AT$3,0))</f>
        <v>0</v>
      </c>
      <c r="BT136" s="63">
        <f>IF(ลับ!BT$3=0,0,IF(เวลาเรียน!CB33="ล",ลับ!BT$3,0))</f>
        <v>0</v>
      </c>
      <c r="BU136" s="63">
        <f>IF(ลับ!BU$3=0,0,IF(เวลาเรียน!CC33="ล",ลับ!BU$3,0))</f>
        <v>0</v>
      </c>
      <c r="BV136" s="63">
        <f>IF(ลับ!BV$3=0,0,IF(เวลาเรียน!CD33="ล",ลับ!BV$3,0))</f>
        <v>0</v>
      </c>
      <c r="BW136" s="63">
        <f>IF(ลับ!BW$3=0,0,IF(เวลาเรียน!CE33="ล",ลับ!BW$3,0))</f>
        <v>0</v>
      </c>
      <c r="BX136" s="63">
        <f>IF(ลับ!BX$3=0,0,IF(เวลาเรียน!CF33="ล",ลับ!BX$3,0))</f>
        <v>0</v>
      </c>
      <c r="BY136" s="63">
        <f>IF(ลับ!BY$3=0,0,IF(เวลาเรียน!CG33="ล",ลับ!BY$3,0))</f>
        <v>0</v>
      </c>
      <c r="BZ136" s="63">
        <f>IF(ลับ!BZ$3=0,0,IF(เวลาเรียน!CH33="ล",ลับ!BZ$3,0))</f>
        <v>0</v>
      </c>
      <c r="CA136" s="63">
        <f>IF(ลับ!CA$3=0,0,IF(เวลาเรียน!CI33="ล",ลับ!CA$3,0))</f>
        <v>0</v>
      </c>
      <c r="CB136" s="63">
        <f>IF(ลับ!CB$3=0,0,IF(เวลาเรียน!CJ33="ล",ลับ!CB$3,0))</f>
        <v>0</v>
      </c>
      <c r="CC136" s="63">
        <f>IF(ลับ!CC$3=0,0,IF(เวลาเรียน!CK33="ล",ลับ!CC$3,0))</f>
        <v>0</v>
      </c>
      <c r="CD136" s="63">
        <f>IF(ลับ!CD$3=0,0,IF(เวลาเรียน!CL33="ล",ลับ!CD$3,0))</f>
        <v>0</v>
      </c>
      <c r="CE136" s="63">
        <f>IF(ลับ!CE$3=0,0,IF(เวลาเรียน!CM33="ล",ลับ!CE$3,0))</f>
        <v>0</v>
      </c>
      <c r="CF136" s="63">
        <f>IF(ลับ!CF$3=0,0,IF(เวลาเรียน!CN33="ล",ลับ!CF$3,0))</f>
        <v>0</v>
      </c>
      <c r="CG136" s="63">
        <f>IF(ลับ!CG$3=0,0,IF(เวลาเรียน!CO33="ล",ลับ!CG$3,0))</f>
        <v>0</v>
      </c>
      <c r="CH136" s="63">
        <f>IF(ลับ!CH$3=0,0,IF(เวลาเรียน!CP33="ล",ลับ!CH$3,0))</f>
        <v>0</v>
      </c>
      <c r="CI136" s="63">
        <f>IF(ลับ!CI$3=0,0,IF(เวลาเรียน!CQ33="ล",ลับ!CI$3,0))</f>
        <v>0</v>
      </c>
      <c r="CJ136" s="63">
        <f>IF(ลับ!CJ$3=0,0,IF(เวลาเรียน!CR33="ล",ลับ!CJ$3,0))</f>
        <v>0</v>
      </c>
      <c r="CK136" s="63">
        <f>IF(ลับ!CK$3=0,0,IF(เวลาเรียน!CS33="ล",ลับ!CK$3,0))</f>
        <v>0</v>
      </c>
      <c r="CL136" s="63">
        <f>IF(ลับ!CL$3=0,0,IF(เวลาเรียน!CT33="ล",ลับ!CL$3,0))</f>
        <v>0</v>
      </c>
      <c r="CM136" s="63">
        <f>IF(ลับ!CM$3=0,0,IF(เวลาเรียน!CU33="ล",ลับ!CM$3,0))</f>
        <v>0</v>
      </c>
      <c r="CN136" s="63">
        <f>IF(ลับ!CN$3=0,0,IF(เวลาเรียน!CV33="ล",ลับ!CN$3,0))</f>
        <v>0</v>
      </c>
      <c r="CO136" s="63">
        <f>IF(ลับ!CO$3=0,0,IF(เวลาเรียน!CW33="ล",ลับ!CO$3,0))</f>
        <v>0</v>
      </c>
      <c r="CP136" s="63">
        <f>IF(ลับ!CP$3=0,0,IF(เวลาเรียน!CX33="ล",ลับ!CP$3,0))</f>
        <v>0</v>
      </c>
      <c r="CQ136" s="63">
        <f>IF(ลับ!CQ$3=0,0,IF(เวลาเรียน!CY33="ล",ลับ!CQ$3,0))</f>
        <v>0</v>
      </c>
      <c r="CR136" s="63">
        <f>IF(ลับ!CR$3=0,0,IF(เวลาเรียน!CZ33="ล",ลับ!CR$3,0))</f>
        <v>0</v>
      </c>
      <c r="CS136" s="63">
        <f>IF(ลับ!CS$3=0,0,IF(เวลาเรียน!DA33="ล",ลับ!CS$3,0))</f>
        <v>0</v>
      </c>
      <c r="CT136" s="63">
        <f>IF(ลับ!CT$3=0,0,IF(เวลาเรียน!DB33="ล",ลับ!CT$3,0))</f>
        <v>0</v>
      </c>
      <c r="CU136" s="63">
        <f>IF(ลับ!CU$3=0,0,IF(เวลาเรียน!DC33="ล",ลับ!CU$3,0))</f>
        <v>0</v>
      </c>
      <c r="CV136" s="63">
        <f>IF(ลับ!CV$3=0,0,IF(เวลาเรียน!DD33="ล",ลับ!CV$3,0))</f>
        <v>0</v>
      </c>
      <c r="CW136" s="63">
        <f>IF(ลับ!CW$3=0,0,IF(เวลาเรียน!DE33="ล",ลับ!CW$3,0))</f>
        <v>0</v>
      </c>
      <c r="CX136" s="84">
        <f t="shared" si="24"/>
        <v>0</v>
      </c>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row>
    <row r="137" spans="1:136" ht="21">
      <c r="A137" s="28">
        <v>29</v>
      </c>
      <c r="B137" s="63">
        <f>IF(ลับ!B$3=0,0,IF(เวลาเรียน!G34="ล",ลับ!B$3,0))</f>
        <v>0</v>
      </c>
      <c r="C137" s="63">
        <f>IF(ลับ!C$3=0,0,IF(เวลาเรียน!H34="ล",ลับ!C$3,0))</f>
        <v>0</v>
      </c>
      <c r="D137" s="63">
        <f>IF(ลับ!D$3=0,0,IF(เวลาเรียน!I34="ล",ลับ!D$3,0))</f>
        <v>0</v>
      </c>
      <c r="E137" s="63">
        <f>IF(ลับ!E$3=0,0,IF(เวลาเรียน!J34="ล",ลับ!E$3,0))</f>
        <v>0</v>
      </c>
      <c r="F137" s="63">
        <f>IF(ลับ!F$3=0,0,IF(เวลาเรียน!K34="ล",ลับ!F$3,0))</f>
        <v>0</v>
      </c>
      <c r="G137" s="63">
        <f>IF(ลับ!G$3=0,0,IF(เวลาเรียน!L34="ล",ลับ!G$3,0))</f>
        <v>0</v>
      </c>
      <c r="H137" s="63">
        <f>IF(ลับ!H$3=0,0,IF(เวลาเรียน!M34="ล",ลับ!H$3,0))</f>
        <v>0</v>
      </c>
      <c r="I137" s="63">
        <f>IF(ลับ!I$3=0,0,IF(เวลาเรียน!N34="ล",ลับ!I$3,0))</f>
        <v>0</v>
      </c>
      <c r="J137" s="63">
        <f>IF(ลับ!J$3=0,0,IF(เวลาเรียน!O34="ล",ลับ!J$3,0))</f>
        <v>0</v>
      </c>
      <c r="K137" s="63">
        <f>IF(ลับ!K$3=0,0,IF(เวลาเรียน!P34="ล",ลับ!K$3,0))</f>
        <v>0</v>
      </c>
      <c r="L137" s="63">
        <f>IF(ลับ!L$3=0,0,IF(เวลาเรียน!Q34="ล",ลับ!L$3,0))</f>
        <v>0</v>
      </c>
      <c r="M137" s="63">
        <f>IF(ลับ!M$3=0,0,IF(เวลาเรียน!R34="ล",ลับ!M$3,0))</f>
        <v>0</v>
      </c>
      <c r="N137" s="63">
        <f>IF(ลับ!N$3=0,0,IF(เวลาเรียน!S34="ล",ลับ!N$3,0))</f>
        <v>0</v>
      </c>
      <c r="O137" s="63">
        <f>IF(ลับ!O$3=0,0,IF(เวลาเรียน!T34="ล",ลับ!O$3,0))</f>
        <v>0</v>
      </c>
      <c r="P137" s="63">
        <f>IF(ลับ!P$3=0,0,IF(เวลาเรียน!U34="ล",ลับ!P$3,0))</f>
        <v>0</v>
      </c>
      <c r="Q137" s="63">
        <f>IF(ลับ!Q$3=0,0,IF(เวลาเรียน!V34="ล",ลับ!Q$3,0))</f>
        <v>0</v>
      </c>
      <c r="R137" s="63">
        <f>IF(ลับ!R$3=0,0,IF(เวลาเรียน!W34="ล",ลับ!R$3,0))</f>
        <v>0</v>
      </c>
      <c r="S137" s="63">
        <f>IF(ลับ!S$3=0,0,IF(เวลาเรียน!X34="ล",ลับ!S$3,0))</f>
        <v>0</v>
      </c>
      <c r="T137" s="63">
        <f>IF(ลับ!T$3=0,0,IF(เวลาเรียน!Y34="ล",ลับ!T$3,0))</f>
        <v>0</v>
      </c>
      <c r="U137" s="63">
        <f>IF(ลับ!U$3=0,0,IF(เวลาเรียน!Z34="ล",ลับ!U$3,0))</f>
        <v>0</v>
      </c>
      <c r="V137" s="63">
        <f>IF(ลับ!V$3=0,0,IF(เวลาเรียน!AA34="ล",ลับ!V$3,0))</f>
        <v>0</v>
      </c>
      <c r="W137" s="63">
        <f>IF(ลับ!W$3=0,0,IF(เวลาเรียน!AB34="ล",ลับ!W$3,0))</f>
        <v>0</v>
      </c>
      <c r="X137" s="63">
        <f>IF(ลับ!X$3=0,0,IF(เวลาเรียน!AC34="ล",ลับ!X$3,0))</f>
        <v>0</v>
      </c>
      <c r="Y137" s="63">
        <f>IF(ลับ!Y$3=0,0,IF(เวลาเรียน!AD34="ล",ลับ!Y$3,0))</f>
        <v>0</v>
      </c>
      <c r="Z137" s="724">
        <f>IF(ลับ!Z$3=0,0,IF(เวลาเรียน!AE34="ล",ลับ!Z$3,0))</f>
        <v>0</v>
      </c>
      <c r="AA137" s="63">
        <f>IF(ลับ!B$3=0,0,IF(เวลาเรียน!AH34="ล",ลับ!B$3,0))</f>
        <v>0</v>
      </c>
      <c r="AB137" s="63">
        <f>IF(ลับ!C$3=0,0,IF(เวลาเรียน!AI34="ล",ลับ!C$3,0))</f>
        <v>0</v>
      </c>
      <c r="AC137" s="63">
        <f>IF(ลับ!D$3=0,0,IF(เวลาเรียน!AJ34="ล",ลับ!D$3,0))</f>
        <v>0</v>
      </c>
      <c r="AD137" s="63">
        <f>IF(ลับ!E$3=0,0,IF(เวลาเรียน!AK34="ล",ลับ!E$3,0))</f>
        <v>0</v>
      </c>
      <c r="AE137" s="63">
        <f>IF(ลับ!F$3=0,0,IF(เวลาเรียน!AL34="ล",ลับ!F$3,0))</f>
        <v>0</v>
      </c>
      <c r="AF137" s="63">
        <f>IF(ลับ!G$3=0,0,IF(เวลาเรียน!AM34="ล",ลับ!G$3,0))</f>
        <v>0</v>
      </c>
      <c r="AG137" s="63">
        <f>IF(ลับ!H$3=0,0,IF(เวลาเรียน!AN34="ล",ลับ!H$3,0))</f>
        <v>0</v>
      </c>
      <c r="AH137" s="63">
        <f>IF(ลับ!I$3=0,0,IF(เวลาเรียน!AO34="ล",ลับ!I$3,0))</f>
        <v>0</v>
      </c>
      <c r="AI137" s="63">
        <f>IF(ลับ!J$3=0,0,IF(เวลาเรียน!AP34="ล",ลับ!J$3,0))</f>
        <v>0</v>
      </c>
      <c r="AJ137" s="63">
        <f>IF(ลับ!K$3=0,0,IF(เวลาเรียน!AQ34="ล",ลับ!K$3,0))</f>
        <v>0</v>
      </c>
      <c r="AK137" s="63">
        <f>IF(ลับ!L$3=0,0,IF(เวลาเรียน!AR34="ล",ลับ!L$3,0))</f>
        <v>0</v>
      </c>
      <c r="AL137" s="63">
        <f>IF(ลับ!M$3=0,0,IF(เวลาเรียน!AS34="ล",ลับ!M$3,0))</f>
        <v>0</v>
      </c>
      <c r="AM137" s="63">
        <f>IF(ลับ!N$3=0,0,IF(เวลาเรียน!AT34="ล",ลับ!N$3,0))</f>
        <v>0</v>
      </c>
      <c r="AN137" s="63">
        <f>IF(ลับ!O$3=0,0,IF(เวลาเรียน!AU34="ล",ลับ!O$3,0))</f>
        <v>0</v>
      </c>
      <c r="AO137" s="63">
        <f>IF(ลับ!P$3=0,0,IF(เวลาเรียน!AV34="ล",ลับ!P$3,0))</f>
        <v>0</v>
      </c>
      <c r="AP137" s="63">
        <f>IF(ลับ!Q$3=0,0,IF(เวลาเรียน!AW34="ล",ลับ!Q$3,0))</f>
        <v>0</v>
      </c>
      <c r="AQ137" s="63">
        <f>IF(ลับ!R$3=0,0,IF(เวลาเรียน!AX34="ล",ลับ!R$3,0))</f>
        <v>0</v>
      </c>
      <c r="AR137" s="63">
        <f>IF(ลับ!S$3=0,0,IF(เวลาเรียน!AY34="ล",ลับ!S$3,0))</f>
        <v>0</v>
      </c>
      <c r="AS137" s="63">
        <f>IF(ลับ!T$3=0,0,IF(เวลาเรียน!AZ34="ล",ลับ!T$3,0))</f>
        <v>0</v>
      </c>
      <c r="AT137" s="63">
        <f>IF(ลับ!U$3=0,0,IF(เวลาเรียน!BA34="ล",ลับ!U$3,0))</f>
        <v>0</v>
      </c>
      <c r="AU137" s="63">
        <f>IF(ลับ!V$3=0,0,IF(เวลาเรียน!BB34="ล",ลับ!V$3,0))</f>
        <v>0</v>
      </c>
      <c r="AV137" s="63">
        <f>IF(ลับ!W$3=0,0,IF(เวลาเรียน!BC34="ล",ลับ!W$3,0))</f>
        <v>0</v>
      </c>
      <c r="AW137" s="63">
        <f>IF(ลับ!X$3=0,0,IF(เวลาเรียน!BD34="ล",ลับ!X$3,0))</f>
        <v>0</v>
      </c>
      <c r="AX137" s="63">
        <f>IF(ลับ!Y$3=0,0,IF(เวลาเรียน!BE34="ล",ลับ!Y$3,0))</f>
        <v>0</v>
      </c>
      <c r="AY137" s="63">
        <f>IF(ลับ!Z$3=0,0,IF(เวลาเรียน!BF34="ล",ลับ!Z$3,0))</f>
        <v>0</v>
      </c>
      <c r="AZ137" s="63">
        <f>IF(ลับ!AA$3=0,0,IF(เวลาเรียน!BG34="ล",ลับ!AA$3,0))</f>
        <v>0</v>
      </c>
      <c r="BA137" s="63">
        <f>IF(ลับ!AB$3=0,0,IF(เวลาเรียน!BH34="ล",ลับ!AB$3,0))</f>
        <v>0</v>
      </c>
      <c r="BB137" s="63">
        <f>IF(ลับ!AC$3=0,0,IF(เวลาเรียน!BI34="ล",ลับ!AC$3,0))</f>
        <v>0</v>
      </c>
      <c r="BC137" s="63">
        <f>IF(ลับ!AD$3=0,0,IF(เวลาเรียน!BJ34="ล",ลับ!AD$3,0))</f>
        <v>0</v>
      </c>
      <c r="BD137" s="63">
        <f>IF(ลับ!AE$3=0,0,IF(เวลาเรียน!BK34="ล",ลับ!AE$3,0))</f>
        <v>0</v>
      </c>
      <c r="BE137" s="63">
        <f>IF(ลับ!AF$3=0,0,IF(เวลาเรียน!BL34="ล",ลับ!AF$3,0))</f>
        <v>0</v>
      </c>
      <c r="BF137" s="63">
        <f>IF(ลับ!AG$3=0,0,IF(เวลาเรียน!BM34="ล",ลับ!AG$3,0))</f>
        <v>0</v>
      </c>
      <c r="BG137" s="63">
        <f>IF(ลับ!AH$3=0,0,IF(เวลาเรียน!BN34="ล",ลับ!AH$3,0))</f>
        <v>0</v>
      </c>
      <c r="BH137" s="63">
        <f>IF(ลับ!AI$3=0,0,IF(เวลาเรียน!BO34="ล",ลับ!AI$3,0))</f>
        <v>0</v>
      </c>
      <c r="BI137" s="63">
        <f>IF(ลับ!AJ$3=0,0,IF(เวลาเรียน!BP34="ล",ลับ!AJ$3,0))</f>
        <v>0</v>
      </c>
      <c r="BJ137" s="63">
        <f>IF(ลับ!AK$3=0,0,IF(เวลาเรียน!BQ34="ล",ลับ!AK$3,0))</f>
        <v>0</v>
      </c>
      <c r="BK137" s="63">
        <f>IF(ลับ!AL$3=0,0,IF(เวลาเรียน!BR34="ล",ลับ!AL$3,0))</f>
        <v>0</v>
      </c>
      <c r="BL137" s="63">
        <f>IF(ลับ!AM$3=0,0,IF(เวลาเรียน!BS34="ล",ลับ!AM$3,0))</f>
        <v>0</v>
      </c>
      <c r="BM137" s="63">
        <f>IF(ลับ!AN$3=0,0,IF(เวลาเรียน!BT34="ล",ลับ!AN$3,0))</f>
        <v>0</v>
      </c>
      <c r="BN137" s="63">
        <f>IF(ลับ!AO$3=0,0,IF(เวลาเรียน!BU34="ล",ลับ!AO$3,0))</f>
        <v>0</v>
      </c>
      <c r="BO137" s="63">
        <f>IF(ลับ!AP$3=0,0,IF(เวลาเรียน!BV34="ล",ลับ!AP$3,0))</f>
        <v>0</v>
      </c>
      <c r="BP137" s="63">
        <f>IF(ลับ!AQ$3=0,0,IF(เวลาเรียน!BW34="ล",ลับ!AQ$3,0))</f>
        <v>0</v>
      </c>
      <c r="BQ137" s="63">
        <f>IF(ลับ!AR$3=0,0,IF(เวลาเรียน!BX34="ล",ลับ!AR$3,0))</f>
        <v>0</v>
      </c>
      <c r="BR137" s="63">
        <f>IF(ลับ!AS$3=0,0,IF(เวลาเรียน!BY34="ล",ลับ!AS$3,0))</f>
        <v>0</v>
      </c>
      <c r="BS137" s="724">
        <f>IF(ลับ!AT$3=0,0,IF(เวลาเรียน!BZ34="ล",ลับ!AT$3,0))</f>
        <v>0</v>
      </c>
      <c r="BT137" s="63">
        <f>IF(ลับ!BT$3=0,0,IF(เวลาเรียน!CB34="ล",ลับ!BT$3,0))</f>
        <v>0</v>
      </c>
      <c r="BU137" s="63">
        <f>IF(ลับ!BU$3=0,0,IF(เวลาเรียน!CC34="ล",ลับ!BU$3,0))</f>
        <v>0</v>
      </c>
      <c r="BV137" s="63">
        <f>IF(ลับ!BV$3=0,0,IF(เวลาเรียน!CD34="ล",ลับ!BV$3,0))</f>
        <v>0</v>
      </c>
      <c r="BW137" s="63">
        <f>IF(ลับ!BW$3=0,0,IF(เวลาเรียน!CE34="ล",ลับ!BW$3,0))</f>
        <v>0</v>
      </c>
      <c r="BX137" s="63">
        <f>IF(ลับ!BX$3=0,0,IF(เวลาเรียน!CF34="ล",ลับ!BX$3,0))</f>
        <v>0</v>
      </c>
      <c r="BY137" s="63">
        <f>IF(ลับ!BY$3=0,0,IF(เวลาเรียน!CG34="ล",ลับ!BY$3,0))</f>
        <v>0</v>
      </c>
      <c r="BZ137" s="63">
        <f>IF(ลับ!BZ$3=0,0,IF(เวลาเรียน!CH34="ล",ลับ!BZ$3,0))</f>
        <v>0</v>
      </c>
      <c r="CA137" s="63">
        <f>IF(ลับ!CA$3=0,0,IF(เวลาเรียน!CI34="ล",ลับ!CA$3,0))</f>
        <v>0</v>
      </c>
      <c r="CB137" s="63">
        <f>IF(ลับ!CB$3=0,0,IF(เวลาเรียน!CJ34="ล",ลับ!CB$3,0))</f>
        <v>0</v>
      </c>
      <c r="CC137" s="63">
        <f>IF(ลับ!CC$3=0,0,IF(เวลาเรียน!CK34="ล",ลับ!CC$3,0))</f>
        <v>0</v>
      </c>
      <c r="CD137" s="63">
        <f>IF(ลับ!CD$3=0,0,IF(เวลาเรียน!CL34="ล",ลับ!CD$3,0))</f>
        <v>0</v>
      </c>
      <c r="CE137" s="63">
        <f>IF(ลับ!CE$3=0,0,IF(เวลาเรียน!CM34="ล",ลับ!CE$3,0))</f>
        <v>0</v>
      </c>
      <c r="CF137" s="63">
        <f>IF(ลับ!CF$3=0,0,IF(เวลาเรียน!CN34="ล",ลับ!CF$3,0))</f>
        <v>0</v>
      </c>
      <c r="CG137" s="63">
        <f>IF(ลับ!CG$3=0,0,IF(เวลาเรียน!CO34="ล",ลับ!CG$3,0))</f>
        <v>0</v>
      </c>
      <c r="CH137" s="63">
        <f>IF(ลับ!CH$3=0,0,IF(เวลาเรียน!CP34="ล",ลับ!CH$3,0))</f>
        <v>0</v>
      </c>
      <c r="CI137" s="63">
        <f>IF(ลับ!CI$3=0,0,IF(เวลาเรียน!CQ34="ล",ลับ!CI$3,0))</f>
        <v>0</v>
      </c>
      <c r="CJ137" s="63">
        <f>IF(ลับ!CJ$3=0,0,IF(เวลาเรียน!CR34="ล",ลับ!CJ$3,0))</f>
        <v>0</v>
      </c>
      <c r="CK137" s="63">
        <f>IF(ลับ!CK$3=0,0,IF(เวลาเรียน!CS34="ล",ลับ!CK$3,0))</f>
        <v>0</v>
      </c>
      <c r="CL137" s="63">
        <f>IF(ลับ!CL$3=0,0,IF(เวลาเรียน!CT34="ล",ลับ!CL$3,0))</f>
        <v>0</v>
      </c>
      <c r="CM137" s="63">
        <f>IF(ลับ!CM$3=0,0,IF(เวลาเรียน!CU34="ล",ลับ!CM$3,0))</f>
        <v>0</v>
      </c>
      <c r="CN137" s="63">
        <f>IF(ลับ!CN$3=0,0,IF(เวลาเรียน!CV34="ล",ลับ!CN$3,0))</f>
        <v>0</v>
      </c>
      <c r="CO137" s="63">
        <f>IF(ลับ!CO$3=0,0,IF(เวลาเรียน!CW34="ล",ลับ!CO$3,0))</f>
        <v>0</v>
      </c>
      <c r="CP137" s="63">
        <f>IF(ลับ!CP$3=0,0,IF(เวลาเรียน!CX34="ล",ลับ!CP$3,0))</f>
        <v>0</v>
      </c>
      <c r="CQ137" s="63">
        <f>IF(ลับ!CQ$3=0,0,IF(เวลาเรียน!CY34="ล",ลับ!CQ$3,0))</f>
        <v>0</v>
      </c>
      <c r="CR137" s="63">
        <f>IF(ลับ!CR$3=0,0,IF(เวลาเรียน!CZ34="ล",ลับ!CR$3,0))</f>
        <v>0</v>
      </c>
      <c r="CS137" s="63">
        <f>IF(ลับ!CS$3=0,0,IF(เวลาเรียน!DA34="ล",ลับ!CS$3,0))</f>
        <v>0</v>
      </c>
      <c r="CT137" s="63">
        <f>IF(ลับ!CT$3=0,0,IF(เวลาเรียน!DB34="ล",ลับ!CT$3,0))</f>
        <v>0</v>
      </c>
      <c r="CU137" s="63">
        <f>IF(ลับ!CU$3=0,0,IF(เวลาเรียน!DC34="ล",ลับ!CU$3,0))</f>
        <v>0</v>
      </c>
      <c r="CV137" s="63">
        <f>IF(ลับ!CV$3=0,0,IF(เวลาเรียน!DD34="ล",ลับ!CV$3,0))</f>
        <v>0</v>
      </c>
      <c r="CW137" s="63">
        <f>IF(ลับ!CW$3=0,0,IF(เวลาเรียน!DE34="ล",ลับ!CW$3,0))</f>
        <v>0</v>
      </c>
      <c r="CX137" s="84">
        <f t="shared" si="24"/>
        <v>0</v>
      </c>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row>
    <row r="138" spans="1:136" ht="21">
      <c r="A138" s="28">
        <v>30</v>
      </c>
      <c r="B138" s="63">
        <f>IF(ลับ!B$3=0,0,IF(เวลาเรียน!G35="ล",ลับ!B$3,0))</f>
        <v>0</v>
      </c>
      <c r="C138" s="63">
        <f>IF(ลับ!C$3=0,0,IF(เวลาเรียน!H35="ล",ลับ!C$3,0))</f>
        <v>0</v>
      </c>
      <c r="D138" s="63">
        <f>IF(ลับ!D$3=0,0,IF(เวลาเรียน!I35="ล",ลับ!D$3,0))</f>
        <v>0</v>
      </c>
      <c r="E138" s="63">
        <f>IF(ลับ!E$3=0,0,IF(เวลาเรียน!J35="ล",ลับ!E$3,0))</f>
        <v>0</v>
      </c>
      <c r="F138" s="63">
        <f>IF(ลับ!F$3=0,0,IF(เวลาเรียน!K35="ล",ลับ!F$3,0))</f>
        <v>0</v>
      </c>
      <c r="G138" s="63">
        <f>IF(ลับ!G$3=0,0,IF(เวลาเรียน!L35="ล",ลับ!G$3,0))</f>
        <v>0</v>
      </c>
      <c r="H138" s="63">
        <f>IF(ลับ!H$3=0,0,IF(เวลาเรียน!M35="ล",ลับ!H$3,0))</f>
        <v>0</v>
      </c>
      <c r="I138" s="63">
        <f>IF(ลับ!I$3=0,0,IF(เวลาเรียน!N35="ล",ลับ!I$3,0))</f>
        <v>0</v>
      </c>
      <c r="J138" s="63">
        <f>IF(ลับ!J$3=0,0,IF(เวลาเรียน!O35="ล",ลับ!J$3,0))</f>
        <v>0</v>
      </c>
      <c r="K138" s="63">
        <f>IF(ลับ!K$3=0,0,IF(เวลาเรียน!P35="ล",ลับ!K$3,0))</f>
        <v>0</v>
      </c>
      <c r="L138" s="63">
        <f>IF(ลับ!L$3=0,0,IF(เวลาเรียน!Q35="ล",ลับ!L$3,0))</f>
        <v>0</v>
      </c>
      <c r="M138" s="63">
        <f>IF(ลับ!M$3=0,0,IF(เวลาเรียน!R35="ล",ลับ!M$3,0))</f>
        <v>0</v>
      </c>
      <c r="N138" s="63">
        <f>IF(ลับ!N$3=0,0,IF(เวลาเรียน!S35="ล",ลับ!N$3,0))</f>
        <v>0</v>
      </c>
      <c r="O138" s="63">
        <f>IF(ลับ!O$3=0,0,IF(เวลาเรียน!T35="ล",ลับ!O$3,0))</f>
        <v>0</v>
      </c>
      <c r="P138" s="63">
        <f>IF(ลับ!P$3=0,0,IF(เวลาเรียน!U35="ล",ลับ!P$3,0))</f>
        <v>0</v>
      </c>
      <c r="Q138" s="63">
        <f>IF(ลับ!Q$3=0,0,IF(เวลาเรียน!V35="ล",ลับ!Q$3,0))</f>
        <v>0</v>
      </c>
      <c r="R138" s="63">
        <f>IF(ลับ!R$3=0,0,IF(เวลาเรียน!W35="ล",ลับ!R$3,0))</f>
        <v>0</v>
      </c>
      <c r="S138" s="63">
        <f>IF(ลับ!S$3=0,0,IF(เวลาเรียน!X35="ล",ลับ!S$3,0))</f>
        <v>0</v>
      </c>
      <c r="T138" s="63">
        <f>IF(ลับ!T$3=0,0,IF(เวลาเรียน!Y35="ล",ลับ!T$3,0))</f>
        <v>0</v>
      </c>
      <c r="U138" s="63">
        <f>IF(ลับ!U$3=0,0,IF(เวลาเรียน!Z35="ล",ลับ!U$3,0))</f>
        <v>0</v>
      </c>
      <c r="V138" s="63">
        <f>IF(ลับ!V$3=0,0,IF(เวลาเรียน!AA35="ล",ลับ!V$3,0))</f>
        <v>0</v>
      </c>
      <c r="W138" s="63">
        <f>IF(ลับ!W$3=0,0,IF(เวลาเรียน!AB35="ล",ลับ!W$3,0))</f>
        <v>0</v>
      </c>
      <c r="X138" s="63">
        <f>IF(ลับ!X$3=0,0,IF(เวลาเรียน!AC35="ล",ลับ!X$3,0))</f>
        <v>0</v>
      </c>
      <c r="Y138" s="63">
        <f>IF(ลับ!Y$3=0,0,IF(เวลาเรียน!AD35="ล",ลับ!Y$3,0))</f>
        <v>0</v>
      </c>
      <c r="Z138" s="724">
        <f>IF(ลับ!Z$3=0,0,IF(เวลาเรียน!AE35="ล",ลับ!Z$3,0))</f>
        <v>0</v>
      </c>
      <c r="AA138" s="63">
        <f>IF(ลับ!B$3=0,0,IF(เวลาเรียน!AH35="ล",ลับ!B$3,0))</f>
        <v>0</v>
      </c>
      <c r="AB138" s="63">
        <f>IF(ลับ!C$3=0,0,IF(เวลาเรียน!AI35="ล",ลับ!C$3,0))</f>
        <v>0</v>
      </c>
      <c r="AC138" s="63">
        <f>IF(ลับ!D$3=0,0,IF(เวลาเรียน!AJ35="ล",ลับ!D$3,0))</f>
        <v>0</v>
      </c>
      <c r="AD138" s="63">
        <f>IF(ลับ!E$3=0,0,IF(เวลาเรียน!AK35="ล",ลับ!E$3,0))</f>
        <v>0</v>
      </c>
      <c r="AE138" s="63">
        <f>IF(ลับ!F$3=0,0,IF(เวลาเรียน!AL35="ล",ลับ!F$3,0))</f>
        <v>0</v>
      </c>
      <c r="AF138" s="63">
        <f>IF(ลับ!G$3=0,0,IF(เวลาเรียน!AM35="ล",ลับ!G$3,0))</f>
        <v>0</v>
      </c>
      <c r="AG138" s="63">
        <f>IF(ลับ!H$3=0,0,IF(เวลาเรียน!AN35="ล",ลับ!H$3,0))</f>
        <v>0</v>
      </c>
      <c r="AH138" s="63">
        <f>IF(ลับ!I$3=0,0,IF(เวลาเรียน!AO35="ล",ลับ!I$3,0))</f>
        <v>0</v>
      </c>
      <c r="AI138" s="63">
        <f>IF(ลับ!J$3=0,0,IF(เวลาเรียน!AP35="ล",ลับ!J$3,0))</f>
        <v>0</v>
      </c>
      <c r="AJ138" s="63">
        <f>IF(ลับ!K$3=0,0,IF(เวลาเรียน!AQ35="ล",ลับ!K$3,0))</f>
        <v>0</v>
      </c>
      <c r="AK138" s="63">
        <f>IF(ลับ!L$3=0,0,IF(เวลาเรียน!AR35="ล",ลับ!L$3,0))</f>
        <v>0</v>
      </c>
      <c r="AL138" s="63">
        <f>IF(ลับ!M$3=0,0,IF(เวลาเรียน!AS35="ล",ลับ!M$3,0))</f>
        <v>0</v>
      </c>
      <c r="AM138" s="63">
        <f>IF(ลับ!N$3=0,0,IF(เวลาเรียน!AT35="ล",ลับ!N$3,0))</f>
        <v>0</v>
      </c>
      <c r="AN138" s="63">
        <f>IF(ลับ!O$3=0,0,IF(เวลาเรียน!AU35="ล",ลับ!O$3,0))</f>
        <v>0</v>
      </c>
      <c r="AO138" s="63">
        <f>IF(ลับ!P$3=0,0,IF(เวลาเรียน!AV35="ล",ลับ!P$3,0))</f>
        <v>0</v>
      </c>
      <c r="AP138" s="63">
        <f>IF(ลับ!Q$3=0,0,IF(เวลาเรียน!AW35="ล",ลับ!Q$3,0))</f>
        <v>0</v>
      </c>
      <c r="AQ138" s="63">
        <f>IF(ลับ!R$3=0,0,IF(เวลาเรียน!AX35="ล",ลับ!R$3,0))</f>
        <v>0</v>
      </c>
      <c r="AR138" s="63">
        <f>IF(ลับ!S$3=0,0,IF(เวลาเรียน!AY35="ล",ลับ!S$3,0))</f>
        <v>0</v>
      </c>
      <c r="AS138" s="63">
        <f>IF(ลับ!T$3=0,0,IF(เวลาเรียน!AZ35="ล",ลับ!T$3,0))</f>
        <v>0</v>
      </c>
      <c r="AT138" s="63">
        <f>IF(ลับ!U$3=0,0,IF(เวลาเรียน!BA35="ล",ลับ!U$3,0))</f>
        <v>0</v>
      </c>
      <c r="AU138" s="63">
        <f>IF(ลับ!V$3=0,0,IF(เวลาเรียน!BB35="ล",ลับ!V$3,0))</f>
        <v>0</v>
      </c>
      <c r="AV138" s="63">
        <f>IF(ลับ!W$3=0,0,IF(เวลาเรียน!BC35="ล",ลับ!W$3,0))</f>
        <v>0</v>
      </c>
      <c r="AW138" s="63">
        <f>IF(ลับ!X$3=0,0,IF(เวลาเรียน!BD35="ล",ลับ!X$3,0))</f>
        <v>0</v>
      </c>
      <c r="AX138" s="63">
        <f>IF(ลับ!Y$3=0,0,IF(เวลาเรียน!BE35="ล",ลับ!Y$3,0))</f>
        <v>0</v>
      </c>
      <c r="AY138" s="63">
        <f>IF(ลับ!Z$3=0,0,IF(เวลาเรียน!BF35="ล",ลับ!Z$3,0))</f>
        <v>0</v>
      </c>
      <c r="AZ138" s="63">
        <f>IF(ลับ!AA$3=0,0,IF(เวลาเรียน!BG35="ล",ลับ!AA$3,0))</f>
        <v>0</v>
      </c>
      <c r="BA138" s="63">
        <f>IF(ลับ!AB$3=0,0,IF(เวลาเรียน!BH35="ล",ลับ!AB$3,0))</f>
        <v>0</v>
      </c>
      <c r="BB138" s="63">
        <f>IF(ลับ!AC$3=0,0,IF(เวลาเรียน!BI35="ล",ลับ!AC$3,0))</f>
        <v>0</v>
      </c>
      <c r="BC138" s="63">
        <f>IF(ลับ!AD$3=0,0,IF(เวลาเรียน!BJ35="ล",ลับ!AD$3,0))</f>
        <v>0</v>
      </c>
      <c r="BD138" s="63">
        <f>IF(ลับ!AE$3=0,0,IF(เวลาเรียน!BK35="ล",ลับ!AE$3,0))</f>
        <v>0</v>
      </c>
      <c r="BE138" s="63">
        <f>IF(ลับ!AF$3=0,0,IF(เวลาเรียน!BL35="ล",ลับ!AF$3,0))</f>
        <v>0</v>
      </c>
      <c r="BF138" s="63">
        <f>IF(ลับ!AG$3=0,0,IF(เวลาเรียน!BM35="ล",ลับ!AG$3,0))</f>
        <v>0</v>
      </c>
      <c r="BG138" s="63">
        <f>IF(ลับ!AH$3=0,0,IF(เวลาเรียน!BN35="ล",ลับ!AH$3,0))</f>
        <v>0</v>
      </c>
      <c r="BH138" s="63">
        <f>IF(ลับ!AI$3=0,0,IF(เวลาเรียน!BO35="ล",ลับ!AI$3,0))</f>
        <v>0</v>
      </c>
      <c r="BI138" s="63">
        <f>IF(ลับ!AJ$3=0,0,IF(เวลาเรียน!BP35="ล",ลับ!AJ$3,0))</f>
        <v>0</v>
      </c>
      <c r="BJ138" s="63">
        <f>IF(ลับ!AK$3=0,0,IF(เวลาเรียน!BQ35="ล",ลับ!AK$3,0))</f>
        <v>0</v>
      </c>
      <c r="BK138" s="63">
        <f>IF(ลับ!AL$3=0,0,IF(เวลาเรียน!BR35="ล",ลับ!AL$3,0))</f>
        <v>0</v>
      </c>
      <c r="BL138" s="63">
        <f>IF(ลับ!AM$3=0,0,IF(เวลาเรียน!BS35="ล",ลับ!AM$3,0))</f>
        <v>0</v>
      </c>
      <c r="BM138" s="63">
        <f>IF(ลับ!AN$3=0,0,IF(เวลาเรียน!BT35="ล",ลับ!AN$3,0))</f>
        <v>0</v>
      </c>
      <c r="BN138" s="63">
        <f>IF(ลับ!AO$3=0,0,IF(เวลาเรียน!BU35="ล",ลับ!AO$3,0))</f>
        <v>0</v>
      </c>
      <c r="BO138" s="63">
        <f>IF(ลับ!AP$3=0,0,IF(เวลาเรียน!BV35="ล",ลับ!AP$3,0))</f>
        <v>0</v>
      </c>
      <c r="BP138" s="63">
        <f>IF(ลับ!AQ$3=0,0,IF(เวลาเรียน!BW35="ล",ลับ!AQ$3,0))</f>
        <v>0</v>
      </c>
      <c r="BQ138" s="63">
        <f>IF(ลับ!AR$3=0,0,IF(เวลาเรียน!BX35="ล",ลับ!AR$3,0))</f>
        <v>0</v>
      </c>
      <c r="BR138" s="63">
        <f>IF(ลับ!AS$3=0,0,IF(เวลาเรียน!BY35="ล",ลับ!AS$3,0))</f>
        <v>0</v>
      </c>
      <c r="BS138" s="724">
        <f>IF(ลับ!AT$3=0,0,IF(เวลาเรียน!BZ35="ล",ลับ!AT$3,0))</f>
        <v>0</v>
      </c>
      <c r="BT138" s="63">
        <f>IF(ลับ!BT$3=0,0,IF(เวลาเรียน!CB35="ล",ลับ!BT$3,0))</f>
        <v>0</v>
      </c>
      <c r="BU138" s="63">
        <f>IF(ลับ!BU$3=0,0,IF(เวลาเรียน!CC35="ล",ลับ!BU$3,0))</f>
        <v>0</v>
      </c>
      <c r="BV138" s="63">
        <f>IF(ลับ!BV$3=0,0,IF(เวลาเรียน!CD35="ล",ลับ!BV$3,0))</f>
        <v>0</v>
      </c>
      <c r="BW138" s="63">
        <f>IF(ลับ!BW$3=0,0,IF(เวลาเรียน!CE35="ล",ลับ!BW$3,0))</f>
        <v>0</v>
      </c>
      <c r="BX138" s="63">
        <f>IF(ลับ!BX$3=0,0,IF(เวลาเรียน!CF35="ล",ลับ!BX$3,0))</f>
        <v>0</v>
      </c>
      <c r="BY138" s="63">
        <f>IF(ลับ!BY$3=0,0,IF(เวลาเรียน!CG35="ล",ลับ!BY$3,0))</f>
        <v>0</v>
      </c>
      <c r="BZ138" s="63">
        <f>IF(ลับ!BZ$3=0,0,IF(เวลาเรียน!CH35="ล",ลับ!BZ$3,0))</f>
        <v>0</v>
      </c>
      <c r="CA138" s="63">
        <f>IF(ลับ!CA$3=0,0,IF(เวลาเรียน!CI35="ล",ลับ!CA$3,0))</f>
        <v>0</v>
      </c>
      <c r="CB138" s="63">
        <f>IF(ลับ!CB$3=0,0,IF(เวลาเรียน!CJ35="ล",ลับ!CB$3,0))</f>
        <v>0</v>
      </c>
      <c r="CC138" s="63">
        <f>IF(ลับ!CC$3=0,0,IF(เวลาเรียน!CK35="ล",ลับ!CC$3,0))</f>
        <v>0</v>
      </c>
      <c r="CD138" s="63">
        <f>IF(ลับ!CD$3=0,0,IF(เวลาเรียน!CL35="ล",ลับ!CD$3,0))</f>
        <v>0</v>
      </c>
      <c r="CE138" s="63">
        <f>IF(ลับ!CE$3=0,0,IF(เวลาเรียน!CM35="ล",ลับ!CE$3,0))</f>
        <v>0</v>
      </c>
      <c r="CF138" s="63">
        <f>IF(ลับ!CF$3=0,0,IF(เวลาเรียน!CN35="ล",ลับ!CF$3,0))</f>
        <v>0</v>
      </c>
      <c r="CG138" s="63">
        <f>IF(ลับ!CG$3=0,0,IF(เวลาเรียน!CO35="ล",ลับ!CG$3,0))</f>
        <v>0</v>
      </c>
      <c r="CH138" s="63">
        <f>IF(ลับ!CH$3=0,0,IF(เวลาเรียน!CP35="ล",ลับ!CH$3,0))</f>
        <v>0</v>
      </c>
      <c r="CI138" s="63">
        <f>IF(ลับ!CI$3=0,0,IF(เวลาเรียน!CQ35="ล",ลับ!CI$3,0))</f>
        <v>0</v>
      </c>
      <c r="CJ138" s="63">
        <f>IF(ลับ!CJ$3=0,0,IF(เวลาเรียน!CR35="ล",ลับ!CJ$3,0))</f>
        <v>0</v>
      </c>
      <c r="CK138" s="63">
        <f>IF(ลับ!CK$3=0,0,IF(เวลาเรียน!CS35="ล",ลับ!CK$3,0))</f>
        <v>0</v>
      </c>
      <c r="CL138" s="63">
        <f>IF(ลับ!CL$3=0,0,IF(เวลาเรียน!CT35="ล",ลับ!CL$3,0))</f>
        <v>0</v>
      </c>
      <c r="CM138" s="63">
        <f>IF(ลับ!CM$3=0,0,IF(เวลาเรียน!CU35="ล",ลับ!CM$3,0))</f>
        <v>0</v>
      </c>
      <c r="CN138" s="63">
        <f>IF(ลับ!CN$3=0,0,IF(เวลาเรียน!CV35="ล",ลับ!CN$3,0))</f>
        <v>0</v>
      </c>
      <c r="CO138" s="63">
        <f>IF(ลับ!CO$3=0,0,IF(เวลาเรียน!CW35="ล",ลับ!CO$3,0))</f>
        <v>0</v>
      </c>
      <c r="CP138" s="63">
        <f>IF(ลับ!CP$3=0,0,IF(เวลาเรียน!CX35="ล",ลับ!CP$3,0))</f>
        <v>0</v>
      </c>
      <c r="CQ138" s="63">
        <f>IF(ลับ!CQ$3=0,0,IF(เวลาเรียน!CY35="ล",ลับ!CQ$3,0))</f>
        <v>0</v>
      </c>
      <c r="CR138" s="63">
        <f>IF(ลับ!CR$3=0,0,IF(เวลาเรียน!CZ35="ล",ลับ!CR$3,0))</f>
        <v>0</v>
      </c>
      <c r="CS138" s="63">
        <f>IF(ลับ!CS$3=0,0,IF(เวลาเรียน!DA35="ล",ลับ!CS$3,0))</f>
        <v>0</v>
      </c>
      <c r="CT138" s="63">
        <f>IF(ลับ!CT$3=0,0,IF(เวลาเรียน!DB35="ล",ลับ!CT$3,0))</f>
        <v>0</v>
      </c>
      <c r="CU138" s="63">
        <f>IF(ลับ!CU$3=0,0,IF(เวลาเรียน!DC35="ล",ลับ!CU$3,0))</f>
        <v>0</v>
      </c>
      <c r="CV138" s="63">
        <f>IF(ลับ!CV$3=0,0,IF(เวลาเรียน!DD35="ล",ลับ!CV$3,0))</f>
        <v>0</v>
      </c>
      <c r="CW138" s="63">
        <f>IF(ลับ!CW$3=0,0,IF(เวลาเรียน!DE35="ล",ลับ!CW$3,0))</f>
        <v>0</v>
      </c>
      <c r="CX138" s="84">
        <f t="shared" si="24"/>
        <v>0</v>
      </c>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row>
    <row r="139" spans="1:136" ht="21">
      <c r="A139" s="28">
        <v>31</v>
      </c>
      <c r="B139" s="63">
        <f>IF(ลับ!B$3=0,0,IF(เวลาเรียน!G36="ล",ลับ!B$3,0))</f>
        <v>0</v>
      </c>
      <c r="C139" s="63">
        <f>IF(ลับ!C$3=0,0,IF(เวลาเรียน!H36="ล",ลับ!C$3,0))</f>
        <v>0</v>
      </c>
      <c r="D139" s="63">
        <f>IF(ลับ!D$3=0,0,IF(เวลาเรียน!I36="ล",ลับ!D$3,0))</f>
        <v>0</v>
      </c>
      <c r="E139" s="63">
        <f>IF(ลับ!E$3=0,0,IF(เวลาเรียน!J36="ล",ลับ!E$3,0))</f>
        <v>0</v>
      </c>
      <c r="F139" s="63">
        <f>IF(ลับ!F$3=0,0,IF(เวลาเรียน!K36="ล",ลับ!F$3,0))</f>
        <v>0</v>
      </c>
      <c r="G139" s="63">
        <f>IF(ลับ!G$3=0,0,IF(เวลาเรียน!L36="ล",ลับ!G$3,0))</f>
        <v>0</v>
      </c>
      <c r="H139" s="63">
        <f>IF(ลับ!H$3=0,0,IF(เวลาเรียน!M36="ล",ลับ!H$3,0))</f>
        <v>0</v>
      </c>
      <c r="I139" s="63">
        <f>IF(ลับ!I$3=0,0,IF(เวลาเรียน!N36="ล",ลับ!I$3,0))</f>
        <v>0</v>
      </c>
      <c r="J139" s="63">
        <f>IF(ลับ!J$3=0,0,IF(เวลาเรียน!O36="ล",ลับ!J$3,0))</f>
        <v>0</v>
      </c>
      <c r="K139" s="63">
        <f>IF(ลับ!K$3=0,0,IF(เวลาเรียน!P36="ล",ลับ!K$3,0))</f>
        <v>0</v>
      </c>
      <c r="L139" s="63">
        <f>IF(ลับ!L$3=0,0,IF(เวลาเรียน!Q36="ล",ลับ!L$3,0))</f>
        <v>0</v>
      </c>
      <c r="M139" s="63">
        <f>IF(ลับ!M$3=0,0,IF(เวลาเรียน!R36="ล",ลับ!M$3,0))</f>
        <v>0</v>
      </c>
      <c r="N139" s="63">
        <f>IF(ลับ!N$3=0,0,IF(เวลาเรียน!S36="ล",ลับ!N$3,0))</f>
        <v>0</v>
      </c>
      <c r="O139" s="63">
        <f>IF(ลับ!O$3=0,0,IF(เวลาเรียน!T36="ล",ลับ!O$3,0))</f>
        <v>0</v>
      </c>
      <c r="P139" s="63">
        <f>IF(ลับ!P$3=0,0,IF(เวลาเรียน!U36="ล",ลับ!P$3,0))</f>
        <v>0</v>
      </c>
      <c r="Q139" s="63">
        <f>IF(ลับ!Q$3=0,0,IF(เวลาเรียน!V36="ล",ลับ!Q$3,0))</f>
        <v>0</v>
      </c>
      <c r="R139" s="63">
        <f>IF(ลับ!R$3=0,0,IF(เวลาเรียน!W36="ล",ลับ!R$3,0))</f>
        <v>0</v>
      </c>
      <c r="S139" s="63">
        <f>IF(ลับ!S$3=0,0,IF(เวลาเรียน!X36="ล",ลับ!S$3,0))</f>
        <v>0</v>
      </c>
      <c r="T139" s="63">
        <f>IF(ลับ!T$3=0,0,IF(เวลาเรียน!Y36="ล",ลับ!T$3,0))</f>
        <v>0</v>
      </c>
      <c r="U139" s="63">
        <f>IF(ลับ!U$3=0,0,IF(เวลาเรียน!Z36="ล",ลับ!U$3,0))</f>
        <v>0</v>
      </c>
      <c r="V139" s="63">
        <f>IF(ลับ!V$3=0,0,IF(เวลาเรียน!AA36="ล",ลับ!V$3,0))</f>
        <v>0</v>
      </c>
      <c r="W139" s="63">
        <f>IF(ลับ!W$3=0,0,IF(เวลาเรียน!AB36="ล",ลับ!W$3,0))</f>
        <v>0</v>
      </c>
      <c r="X139" s="63">
        <f>IF(ลับ!X$3=0,0,IF(เวลาเรียน!AC36="ล",ลับ!X$3,0))</f>
        <v>0</v>
      </c>
      <c r="Y139" s="63">
        <f>IF(ลับ!Y$3=0,0,IF(เวลาเรียน!AD36="ล",ลับ!Y$3,0))</f>
        <v>0</v>
      </c>
      <c r="Z139" s="724">
        <f>IF(ลับ!Z$3=0,0,IF(เวลาเรียน!AE36="ล",ลับ!Z$3,0))</f>
        <v>0</v>
      </c>
      <c r="AA139" s="63">
        <f>IF(ลับ!B$3=0,0,IF(เวลาเรียน!AH36="ล",ลับ!B$3,0))</f>
        <v>0</v>
      </c>
      <c r="AB139" s="63">
        <f>IF(ลับ!C$3=0,0,IF(เวลาเรียน!AI36="ล",ลับ!C$3,0))</f>
        <v>0</v>
      </c>
      <c r="AC139" s="63">
        <f>IF(ลับ!D$3=0,0,IF(เวลาเรียน!AJ36="ล",ลับ!D$3,0))</f>
        <v>0</v>
      </c>
      <c r="AD139" s="63">
        <f>IF(ลับ!E$3=0,0,IF(เวลาเรียน!AK36="ล",ลับ!E$3,0))</f>
        <v>0</v>
      </c>
      <c r="AE139" s="63">
        <f>IF(ลับ!F$3=0,0,IF(เวลาเรียน!AL36="ล",ลับ!F$3,0))</f>
        <v>0</v>
      </c>
      <c r="AF139" s="63">
        <f>IF(ลับ!G$3=0,0,IF(เวลาเรียน!AM36="ล",ลับ!G$3,0))</f>
        <v>0</v>
      </c>
      <c r="AG139" s="63">
        <f>IF(ลับ!H$3=0,0,IF(เวลาเรียน!AN36="ล",ลับ!H$3,0))</f>
        <v>0</v>
      </c>
      <c r="AH139" s="63">
        <f>IF(ลับ!I$3=0,0,IF(เวลาเรียน!AO36="ล",ลับ!I$3,0))</f>
        <v>0</v>
      </c>
      <c r="AI139" s="63">
        <f>IF(ลับ!J$3=0,0,IF(เวลาเรียน!AP36="ล",ลับ!J$3,0))</f>
        <v>0</v>
      </c>
      <c r="AJ139" s="63">
        <f>IF(ลับ!K$3=0,0,IF(เวลาเรียน!AQ36="ล",ลับ!K$3,0))</f>
        <v>0</v>
      </c>
      <c r="AK139" s="63">
        <f>IF(ลับ!L$3=0,0,IF(เวลาเรียน!AR36="ล",ลับ!L$3,0))</f>
        <v>0</v>
      </c>
      <c r="AL139" s="63">
        <f>IF(ลับ!M$3=0,0,IF(เวลาเรียน!AS36="ล",ลับ!M$3,0))</f>
        <v>0</v>
      </c>
      <c r="AM139" s="63">
        <f>IF(ลับ!N$3=0,0,IF(เวลาเรียน!AT36="ล",ลับ!N$3,0))</f>
        <v>0</v>
      </c>
      <c r="AN139" s="63">
        <f>IF(ลับ!O$3=0,0,IF(เวลาเรียน!AU36="ล",ลับ!O$3,0))</f>
        <v>0</v>
      </c>
      <c r="AO139" s="63">
        <f>IF(ลับ!P$3=0,0,IF(เวลาเรียน!AV36="ล",ลับ!P$3,0))</f>
        <v>0</v>
      </c>
      <c r="AP139" s="63">
        <f>IF(ลับ!Q$3=0,0,IF(เวลาเรียน!AW36="ล",ลับ!Q$3,0))</f>
        <v>0</v>
      </c>
      <c r="AQ139" s="63">
        <f>IF(ลับ!R$3=0,0,IF(เวลาเรียน!AX36="ล",ลับ!R$3,0))</f>
        <v>0</v>
      </c>
      <c r="AR139" s="63">
        <f>IF(ลับ!S$3=0,0,IF(เวลาเรียน!AY36="ล",ลับ!S$3,0))</f>
        <v>0</v>
      </c>
      <c r="AS139" s="63">
        <f>IF(ลับ!T$3=0,0,IF(เวลาเรียน!AZ36="ล",ลับ!T$3,0))</f>
        <v>0</v>
      </c>
      <c r="AT139" s="63">
        <f>IF(ลับ!U$3=0,0,IF(เวลาเรียน!BA36="ล",ลับ!U$3,0))</f>
        <v>0</v>
      </c>
      <c r="AU139" s="63">
        <f>IF(ลับ!V$3=0,0,IF(เวลาเรียน!BB36="ล",ลับ!V$3,0))</f>
        <v>0</v>
      </c>
      <c r="AV139" s="63">
        <f>IF(ลับ!W$3=0,0,IF(เวลาเรียน!BC36="ล",ลับ!W$3,0))</f>
        <v>0</v>
      </c>
      <c r="AW139" s="63">
        <f>IF(ลับ!X$3=0,0,IF(เวลาเรียน!BD36="ล",ลับ!X$3,0))</f>
        <v>0</v>
      </c>
      <c r="AX139" s="63">
        <f>IF(ลับ!Y$3=0,0,IF(เวลาเรียน!BE36="ล",ลับ!Y$3,0))</f>
        <v>0</v>
      </c>
      <c r="AY139" s="63">
        <f>IF(ลับ!Z$3=0,0,IF(เวลาเรียน!BF36="ล",ลับ!Z$3,0))</f>
        <v>0</v>
      </c>
      <c r="AZ139" s="63">
        <f>IF(ลับ!AA$3=0,0,IF(เวลาเรียน!BG36="ล",ลับ!AA$3,0))</f>
        <v>0</v>
      </c>
      <c r="BA139" s="63">
        <f>IF(ลับ!AB$3=0,0,IF(เวลาเรียน!BH36="ล",ลับ!AB$3,0))</f>
        <v>0</v>
      </c>
      <c r="BB139" s="63">
        <f>IF(ลับ!AC$3=0,0,IF(เวลาเรียน!BI36="ล",ลับ!AC$3,0))</f>
        <v>0</v>
      </c>
      <c r="BC139" s="63">
        <f>IF(ลับ!AD$3=0,0,IF(เวลาเรียน!BJ36="ล",ลับ!AD$3,0))</f>
        <v>0</v>
      </c>
      <c r="BD139" s="63">
        <f>IF(ลับ!AE$3=0,0,IF(เวลาเรียน!BK36="ล",ลับ!AE$3,0))</f>
        <v>0</v>
      </c>
      <c r="BE139" s="63">
        <f>IF(ลับ!AF$3=0,0,IF(เวลาเรียน!BL36="ล",ลับ!AF$3,0))</f>
        <v>0</v>
      </c>
      <c r="BF139" s="63">
        <f>IF(ลับ!AG$3=0,0,IF(เวลาเรียน!BM36="ล",ลับ!AG$3,0))</f>
        <v>0</v>
      </c>
      <c r="BG139" s="63">
        <f>IF(ลับ!AH$3=0,0,IF(เวลาเรียน!BN36="ล",ลับ!AH$3,0))</f>
        <v>0</v>
      </c>
      <c r="BH139" s="63">
        <f>IF(ลับ!AI$3=0,0,IF(เวลาเรียน!BO36="ล",ลับ!AI$3,0))</f>
        <v>0</v>
      </c>
      <c r="BI139" s="63">
        <f>IF(ลับ!AJ$3=0,0,IF(เวลาเรียน!BP36="ล",ลับ!AJ$3,0))</f>
        <v>0</v>
      </c>
      <c r="BJ139" s="63">
        <f>IF(ลับ!AK$3=0,0,IF(เวลาเรียน!BQ36="ล",ลับ!AK$3,0))</f>
        <v>0</v>
      </c>
      <c r="BK139" s="63">
        <f>IF(ลับ!AL$3=0,0,IF(เวลาเรียน!BR36="ล",ลับ!AL$3,0))</f>
        <v>0</v>
      </c>
      <c r="BL139" s="63">
        <f>IF(ลับ!AM$3=0,0,IF(เวลาเรียน!BS36="ล",ลับ!AM$3,0))</f>
        <v>0</v>
      </c>
      <c r="BM139" s="63">
        <f>IF(ลับ!AN$3=0,0,IF(เวลาเรียน!BT36="ล",ลับ!AN$3,0))</f>
        <v>0</v>
      </c>
      <c r="BN139" s="63">
        <f>IF(ลับ!AO$3=0,0,IF(เวลาเรียน!BU36="ล",ลับ!AO$3,0))</f>
        <v>0</v>
      </c>
      <c r="BO139" s="63">
        <f>IF(ลับ!AP$3=0,0,IF(เวลาเรียน!BV36="ล",ลับ!AP$3,0))</f>
        <v>0</v>
      </c>
      <c r="BP139" s="63">
        <f>IF(ลับ!AQ$3=0,0,IF(เวลาเรียน!BW36="ล",ลับ!AQ$3,0))</f>
        <v>0</v>
      </c>
      <c r="BQ139" s="63">
        <f>IF(ลับ!AR$3=0,0,IF(เวลาเรียน!BX36="ล",ลับ!AR$3,0))</f>
        <v>0</v>
      </c>
      <c r="BR139" s="63">
        <f>IF(ลับ!AS$3=0,0,IF(เวลาเรียน!BY36="ล",ลับ!AS$3,0))</f>
        <v>0</v>
      </c>
      <c r="BS139" s="724">
        <f>IF(ลับ!AT$3=0,0,IF(เวลาเรียน!BZ36="ล",ลับ!AT$3,0))</f>
        <v>0</v>
      </c>
      <c r="BT139" s="63">
        <f>IF(ลับ!BT$3=0,0,IF(เวลาเรียน!CB36="ล",ลับ!BT$3,0))</f>
        <v>0</v>
      </c>
      <c r="BU139" s="63">
        <f>IF(ลับ!BU$3=0,0,IF(เวลาเรียน!CC36="ล",ลับ!BU$3,0))</f>
        <v>0</v>
      </c>
      <c r="BV139" s="63">
        <f>IF(ลับ!BV$3=0,0,IF(เวลาเรียน!CD36="ล",ลับ!BV$3,0))</f>
        <v>0</v>
      </c>
      <c r="BW139" s="63">
        <f>IF(ลับ!BW$3=0,0,IF(เวลาเรียน!CE36="ล",ลับ!BW$3,0))</f>
        <v>0</v>
      </c>
      <c r="BX139" s="63">
        <f>IF(ลับ!BX$3=0,0,IF(เวลาเรียน!CF36="ล",ลับ!BX$3,0))</f>
        <v>0</v>
      </c>
      <c r="BY139" s="63">
        <f>IF(ลับ!BY$3=0,0,IF(เวลาเรียน!CG36="ล",ลับ!BY$3,0))</f>
        <v>0</v>
      </c>
      <c r="BZ139" s="63">
        <f>IF(ลับ!BZ$3=0,0,IF(เวลาเรียน!CH36="ล",ลับ!BZ$3,0))</f>
        <v>0</v>
      </c>
      <c r="CA139" s="63">
        <f>IF(ลับ!CA$3=0,0,IF(เวลาเรียน!CI36="ล",ลับ!CA$3,0))</f>
        <v>0</v>
      </c>
      <c r="CB139" s="63">
        <f>IF(ลับ!CB$3=0,0,IF(เวลาเรียน!CJ36="ล",ลับ!CB$3,0))</f>
        <v>0</v>
      </c>
      <c r="CC139" s="63">
        <f>IF(ลับ!CC$3=0,0,IF(เวลาเรียน!CK36="ล",ลับ!CC$3,0))</f>
        <v>0</v>
      </c>
      <c r="CD139" s="63">
        <f>IF(ลับ!CD$3=0,0,IF(เวลาเรียน!CL36="ล",ลับ!CD$3,0))</f>
        <v>0</v>
      </c>
      <c r="CE139" s="63">
        <f>IF(ลับ!CE$3=0,0,IF(เวลาเรียน!CM36="ล",ลับ!CE$3,0))</f>
        <v>0</v>
      </c>
      <c r="CF139" s="63">
        <f>IF(ลับ!CF$3=0,0,IF(เวลาเรียน!CN36="ล",ลับ!CF$3,0))</f>
        <v>0</v>
      </c>
      <c r="CG139" s="63">
        <f>IF(ลับ!CG$3=0,0,IF(เวลาเรียน!CO36="ล",ลับ!CG$3,0))</f>
        <v>0</v>
      </c>
      <c r="CH139" s="63">
        <f>IF(ลับ!CH$3=0,0,IF(เวลาเรียน!CP36="ล",ลับ!CH$3,0))</f>
        <v>0</v>
      </c>
      <c r="CI139" s="63">
        <f>IF(ลับ!CI$3=0,0,IF(เวลาเรียน!CQ36="ล",ลับ!CI$3,0))</f>
        <v>0</v>
      </c>
      <c r="CJ139" s="63">
        <f>IF(ลับ!CJ$3=0,0,IF(เวลาเรียน!CR36="ล",ลับ!CJ$3,0))</f>
        <v>0</v>
      </c>
      <c r="CK139" s="63">
        <f>IF(ลับ!CK$3=0,0,IF(เวลาเรียน!CS36="ล",ลับ!CK$3,0))</f>
        <v>0</v>
      </c>
      <c r="CL139" s="63">
        <f>IF(ลับ!CL$3=0,0,IF(เวลาเรียน!CT36="ล",ลับ!CL$3,0))</f>
        <v>0</v>
      </c>
      <c r="CM139" s="63">
        <f>IF(ลับ!CM$3=0,0,IF(เวลาเรียน!CU36="ล",ลับ!CM$3,0))</f>
        <v>0</v>
      </c>
      <c r="CN139" s="63">
        <f>IF(ลับ!CN$3=0,0,IF(เวลาเรียน!CV36="ล",ลับ!CN$3,0))</f>
        <v>0</v>
      </c>
      <c r="CO139" s="63">
        <f>IF(ลับ!CO$3=0,0,IF(เวลาเรียน!CW36="ล",ลับ!CO$3,0))</f>
        <v>0</v>
      </c>
      <c r="CP139" s="63">
        <f>IF(ลับ!CP$3=0,0,IF(เวลาเรียน!CX36="ล",ลับ!CP$3,0))</f>
        <v>0</v>
      </c>
      <c r="CQ139" s="63">
        <f>IF(ลับ!CQ$3=0,0,IF(เวลาเรียน!CY36="ล",ลับ!CQ$3,0))</f>
        <v>0</v>
      </c>
      <c r="CR139" s="63">
        <f>IF(ลับ!CR$3=0,0,IF(เวลาเรียน!CZ36="ล",ลับ!CR$3,0))</f>
        <v>0</v>
      </c>
      <c r="CS139" s="63">
        <f>IF(ลับ!CS$3=0,0,IF(เวลาเรียน!DA36="ล",ลับ!CS$3,0))</f>
        <v>0</v>
      </c>
      <c r="CT139" s="63">
        <f>IF(ลับ!CT$3=0,0,IF(เวลาเรียน!DB36="ล",ลับ!CT$3,0))</f>
        <v>0</v>
      </c>
      <c r="CU139" s="63">
        <f>IF(ลับ!CU$3=0,0,IF(เวลาเรียน!DC36="ล",ลับ!CU$3,0))</f>
        <v>0</v>
      </c>
      <c r="CV139" s="63">
        <f>IF(ลับ!CV$3=0,0,IF(เวลาเรียน!DD36="ล",ลับ!CV$3,0))</f>
        <v>0</v>
      </c>
      <c r="CW139" s="63">
        <f>IF(ลับ!CW$3=0,0,IF(เวลาเรียน!DE36="ล",ลับ!CW$3,0))</f>
        <v>0</v>
      </c>
      <c r="CX139" s="84">
        <f t="shared" si="24"/>
        <v>0</v>
      </c>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row>
    <row r="140" spans="1:136" ht="21">
      <c r="A140" s="28">
        <v>32</v>
      </c>
      <c r="B140" s="63">
        <f>IF(ลับ!B$3=0,0,IF(เวลาเรียน!G37="ล",ลับ!B$3,0))</f>
        <v>0</v>
      </c>
      <c r="C140" s="63">
        <f>IF(ลับ!C$3=0,0,IF(เวลาเรียน!H37="ล",ลับ!C$3,0))</f>
        <v>0</v>
      </c>
      <c r="D140" s="63">
        <f>IF(ลับ!D$3=0,0,IF(เวลาเรียน!I37="ล",ลับ!D$3,0))</f>
        <v>0</v>
      </c>
      <c r="E140" s="63">
        <f>IF(ลับ!E$3=0,0,IF(เวลาเรียน!J37="ล",ลับ!E$3,0))</f>
        <v>0</v>
      </c>
      <c r="F140" s="63">
        <f>IF(ลับ!F$3=0,0,IF(เวลาเรียน!K37="ล",ลับ!F$3,0))</f>
        <v>0</v>
      </c>
      <c r="G140" s="63">
        <f>IF(ลับ!G$3=0,0,IF(เวลาเรียน!L37="ล",ลับ!G$3,0))</f>
        <v>0</v>
      </c>
      <c r="H140" s="63">
        <f>IF(ลับ!H$3=0,0,IF(เวลาเรียน!M37="ล",ลับ!H$3,0))</f>
        <v>0</v>
      </c>
      <c r="I140" s="63">
        <f>IF(ลับ!I$3=0,0,IF(เวลาเรียน!N37="ล",ลับ!I$3,0))</f>
        <v>0</v>
      </c>
      <c r="J140" s="63">
        <f>IF(ลับ!J$3=0,0,IF(เวลาเรียน!O37="ล",ลับ!J$3,0))</f>
        <v>0</v>
      </c>
      <c r="K140" s="63">
        <f>IF(ลับ!K$3=0,0,IF(เวลาเรียน!P37="ล",ลับ!K$3,0))</f>
        <v>0</v>
      </c>
      <c r="L140" s="63">
        <f>IF(ลับ!L$3=0,0,IF(เวลาเรียน!Q37="ล",ลับ!L$3,0))</f>
        <v>0</v>
      </c>
      <c r="M140" s="63">
        <f>IF(ลับ!M$3=0,0,IF(เวลาเรียน!R37="ล",ลับ!M$3,0))</f>
        <v>0</v>
      </c>
      <c r="N140" s="63">
        <f>IF(ลับ!N$3=0,0,IF(เวลาเรียน!S37="ล",ลับ!N$3,0))</f>
        <v>0</v>
      </c>
      <c r="O140" s="63">
        <f>IF(ลับ!O$3=0,0,IF(เวลาเรียน!T37="ล",ลับ!O$3,0))</f>
        <v>0</v>
      </c>
      <c r="P140" s="63">
        <f>IF(ลับ!P$3=0,0,IF(เวลาเรียน!U37="ล",ลับ!P$3,0))</f>
        <v>0</v>
      </c>
      <c r="Q140" s="63">
        <f>IF(ลับ!Q$3=0,0,IF(เวลาเรียน!V37="ล",ลับ!Q$3,0))</f>
        <v>0</v>
      </c>
      <c r="R140" s="63">
        <f>IF(ลับ!R$3=0,0,IF(เวลาเรียน!W37="ล",ลับ!R$3,0))</f>
        <v>0</v>
      </c>
      <c r="S140" s="63">
        <f>IF(ลับ!S$3=0,0,IF(เวลาเรียน!X37="ล",ลับ!S$3,0))</f>
        <v>0</v>
      </c>
      <c r="T140" s="63">
        <f>IF(ลับ!T$3=0,0,IF(เวลาเรียน!Y37="ล",ลับ!T$3,0))</f>
        <v>0</v>
      </c>
      <c r="U140" s="63">
        <f>IF(ลับ!U$3=0,0,IF(เวลาเรียน!Z37="ล",ลับ!U$3,0))</f>
        <v>0</v>
      </c>
      <c r="V140" s="63">
        <f>IF(ลับ!V$3=0,0,IF(เวลาเรียน!AA37="ล",ลับ!V$3,0))</f>
        <v>0</v>
      </c>
      <c r="W140" s="63">
        <f>IF(ลับ!W$3=0,0,IF(เวลาเรียน!AB37="ล",ลับ!W$3,0))</f>
        <v>0</v>
      </c>
      <c r="X140" s="63">
        <f>IF(ลับ!X$3=0,0,IF(เวลาเรียน!AC37="ล",ลับ!X$3,0))</f>
        <v>0</v>
      </c>
      <c r="Y140" s="63">
        <f>IF(ลับ!Y$3=0,0,IF(เวลาเรียน!AD37="ล",ลับ!Y$3,0))</f>
        <v>0</v>
      </c>
      <c r="Z140" s="724">
        <f>IF(ลับ!Z$3=0,0,IF(เวลาเรียน!AE37="ล",ลับ!Z$3,0))</f>
        <v>0</v>
      </c>
      <c r="AA140" s="63">
        <f>IF(ลับ!B$3=0,0,IF(เวลาเรียน!AH37="ล",ลับ!B$3,0))</f>
        <v>0</v>
      </c>
      <c r="AB140" s="63">
        <f>IF(ลับ!C$3=0,0,IF(เวลาเรียน!AI37="ล",ลับ!C$3,0))</f>
        <v>0</v>
      </c>
      <c r="AC140" s="63">
        <f>IF(ลับ!D$3=0,0,IF(เวลาเรียน!AJ37="ล",ลับ!D$3,0))</f>
        <v>0</v>
      </c>
      <c r="AD140" s="63">
        <f>IF(ลับ!E$3=0,0,IF(เวลาเรียน!AK37="ล",ลับ!E$3,0))</f>
        <v>0</v>
      </c>
      <c r="AE140" s="63">
        <f>IF(ลับ!F$3=0,0,IF(เวลาเรียน!AL37="ล",ลับ!F$3,0))</f>
        <v>0</v>
      </c>
      <c r="AF140" s="63">
        <f>IF(ลับ!G$3=0,0,IF(เวลาเรียน!AM37="ล",ลับ!G$3,0))</f>
        <v>0</v>
      </c>
      <c r="AG140" s="63">
        <f>IF(ลับ!H$3=0,0,IF(เวลาเรียน!AN37="ล",ลับ!H$3,0))</f>
        <v>0</v>
      </c>
      <c r="AH140" s="63">
        <f>IF(ลับ!I$3=0,0,IF(เวลาเรียน!AO37="ล",ลับ!I$3,0))</f>
        <v>0</v>
      </c>
      <c r="AI140" s="63">
        <f>IF(ลับ!J$3=0,0,IF(เวลาเรียน!AP37="ล",ลับ!J$3,0))</f>
        <v>0</v>
      </c>
      <c r="AJ140" s="63">
        <f>IF(ลับ!K$3=0,0,IF(เวลาเรียน!AQ37="ล",ลับ!K$3,0))</f>
        <v>0</v>
      </c>
      <c r="AK140" s="63">
        <f>IF(ลับ!L$3=0,0,IF(เวลาเรียน!AR37="ล",ลับ!L$3,0))</f>
        <v>0</v>
      </c>
      <c r="AL140" s="63">
        <f>IF(ลับ!M$3=0,0,IF(เวลาเรียน!AS37="ล",ลับ!M$3,0))</f>
        <v>0</v>
      </c>
      <c r="AM140" s="63">
        <f>IF(ลับ!N$3=0,0,IF(เวลาเรียน!AT37="ล",ลับ!N$3,0))</f>
        <v>0</v>
      </c>
      <c r="AN140" s="63">
        <f>IF(ลับ!O$3=0,0,IF(เวลาเรียน!AU37="ล",ลับ!O$3,0))</f>
        <v>0</v>
      </c>
      <c r="AO140" s="63">
        <f>IF(ลับ!P$3=0,0,IF(เวลาเรียน!AV37="ล",ลับ!P$3,0))</f>
        <v>0</v>
      </c>
      <c r="AP140" s="63">
        <f>IF(ลับ!Q$3=0,0,IF(เวลาเรียน!AW37="ล",ลับ!Q$3,0))</f>
        <v>0</v>
      </c>
      <c r="AQ140" s="63">
        <f>IF(ลับ!R$3=0,0,IF(เวลาเรียน!AX37="ล",ลับ!R$3,0))</f>
        <v>0</v>
      </c>
      <c r="AR140" s="63">
        <f>IF(ลับ!S$3=0,0,IF(เวลาเรียน!AY37="ล",ลับ!S$3,0))</f>
        <v>0</v>
      </c>
      <c r="AS140" s="63">
        <f>IF(ลับ!T$3=0,0,IF(เวลาเรียน!AZ37="ล",ลับ!T$3,0))</f>
        <v>0</v>
      </c>
      <c r="AT140" s="63">
        <f>IF(ลับ!U$3=0,0,IF(เวลาเรียน!BA37="ล",ลับ!U$3,0))</f>
        <v>0</v>
      </c>
      <c r="AU140" s="63">
        <f>IF(ลับ!V$3=0,0,IF(เวลาเรียน!BB37="ล",ลับ!V$3,0))</f>
        <v>0</v>
      </c>
      <c r="AV140" s="63">
        <f>IF(ลับ!W$3=0,0,IF(เวลาเรียน!BC37="ล",ลับ!W$3,0))</f>
        <v>0</v>
      </c>
      <c r="AW140" s="63">
        <f>IF(ลับ!X$3=0,0,IF(เวลาเรียน!BD37="ล",ลับ!X$3,0))</f>
        <v>0</v>
      </c>
      <c r="AX140" s="63">
        <f>IF(ลับ!Y$3=0,0,IF(เวลาเรียน!BE37="ล",ลับ!Y$3,0))</f>
        <v>0</v>
      </c>
      <c r="AY140" s="63">
        <f>IF(ลับ!Z$3=0,0,IF(เวลาเรียน!BF37="ล",ลับ!Z$3,0))</f>
        <v>0</v>
      </c>
      <c r="AZ140" s="63">
        <f>IF(ลับ!AA$3=0,0,IF(เวลาเรียน!BG37="ล",ลับ!AA$3,0))</f>
        <v>0</v>
      </c>
      <c r="BA140" s="63">
        <f>IF(ลับ!AB$3=0,0,IF(เวลาเรียน!BH37="ล",ลับ!AB$3,0))</f>
        <v>0</v>
      </c>
      <c r="BB140" s="63">
        <f>IF(ลับ!AC$3=0,0,IF(เวลาเรียน!BI37="ล",ลับ!AC$3,0))</f>
        <v>0</v>
      </c>
      <c r="BC140" s="63">
        <f>IF(ลับ!AD$3=0,0,IF(เวลาเรียน!BJ37="ล",ลับ!AD$3,0))</f>
        <v>0</v>
      </c>
      <c r="BD140" s="63">
        <f>IF(ลับ!AE$3=0,0,IF(เวลาเรียน!BK37="ล",ลับ!AE$3,0))</f>
        <v>0</v>
      </c>
      <c r="BE140" s="63">
        <f>IF(ลับ!AF$3=0,0,IF(เวลาเรียน!BL37="ล",ลับ!AF$3,0))</f>
        <v>0</v>
      </c>
      <c r="BF140" s="63">
        <f>IF(ลับ!AG$3=0,0,IF(เวลาเรียน!BM37="ล",ลับ!AG$3,0))</f>
        <v>0</v>
      </c>
      <c r="BG140" s="63">
        <f>IF(ลับ!AH$3=0,0,IF(เวลาเรียน!BN37="ล",ลับ!AH$3,0))</f>
        <v>0</v>
      </c>
      <c r="BH140" s="63">
        <f>IF(ลับ!AI$3=0,0,IF(เวลาเรียน!BO37="ล",ลับ!AI$3,0))</f>
        <v>0</v>
      </c>
      <c r="BI140" s="63">
        <f>IF(ลับ!AJ$3=0,0,IF(เวลาเรียน!BP37="ล",ลับ!AJ$3,0))</f>
        <v>0</v>
      </c>
      <c r="BJ140" s="63">
        <f>IF(ลับ!AK$3=0,0,IF(เวลาเรียน!BQ37="ล",ลับ!AK$3,0))</f>
        <v>0</v>
      </c>
      <c r="BK140" s="63">
        <f>IF(ลับ!AL$3=0,0,IF(เวลาเรียน!BR37="ล",ลับ!AL$3,0))</f>
        <v>0</v>
      </c>
      <c r="BL140" s="63">
        <f>IF(ลับ!AM$3=0,0,IF(เวลาเรียน!BS37="ล",ลับ!AM$3,0))</f>
        <v>0</v>
      </c>
      <c r="BM140" s="63">
        <f>IF(ลับ!AN$3=0,0,IF(เวลาเรียน!BT37="ล",ลับ!AN$3,0))</f>
        <v>0</v>
      </c>
      <c r="BN140" s="63">
        <f>IF(ลับ!AO$3=0,0,IF(เวลาเรียน!BU37="ล",ลับ!AO$3,0))</f>
        <v>0</v>
      </c>
      <c r="BO140" s="63">
        <f>IF(ลับ!AP$3=0,0,IF(เวลาเรียน!BV37="ล",ลับ!AP$3,0))</f>
        <v>0</v>
      </c>
      <c r="BP140" s="63">
        <f>IF(ลับ!AQ$3=0,0,IF(เวลาเรียน!BW37="ล",ลับ!AQ$3,0))</f>
        <v>0</v>
      </c>
      <c r="BQ140" s="63">
        <f>IF(ลับ!AR$3=0,0,IF(เวลาเรียน!BX37="ล",ลับ!AR$3,0))</f>
        <v>0</v>
      </c>
      <c r="BR140" s="63">
        <f>IF(ลับ!AS$3=0,0,IF(เวลาเรียน!BY37="ล",ลับ!AS$3,0))</f>
        <v>0</v>
      </c>
      <c r="BS140" s="724">
        <f>IF(ลับ!AT$3=0,0,IF(เวลาเรียน!BZ37="ล",ลับ!AT$3,0))</f>
        <v>0</v>
      </c>
      <c r="BT140" s="63">
        <f>IF(ลับ!BT$3=0,0,IF(เวลาเรียน!CB37="ล",ลับ!BT$3,0))</f>
        <v>0</v>
      </c>
      <c r="BU140" s="63">
        <f>IF(ลับ!BU$3=0,0,IF(เวลาเรียน!CC37="ล",ลับ!BU$3,0))</f>
        <v>0</v>
      </c>
      <c r="BV140" s="63">
        <f>IF(ลับ!BV$3=0,0,IF(เวลาเรียน!CD37="ล",ลับ!BV$3,0))</f>
        <v>0</v>
      </c>
      <c r="BW140" s="63">
        <f>IF(ลับ!BW$3=0,0,IF(เวลาเรียน!CE37="ล",ลับ!BW$3,0))</f>
        <v>0</v>
      </c>
      <c r="BX140" s="63">
        <f>IF(ลับ!BX$3=0,0,IF(เวลาเรียน!CF37="ล",ลับ!BX$3,0))</f>
        <v>0</v>
      </c>
      <c r="BY140" s="63">
        <f>IF(ลับ!BY$3=0,0,IF(เวลาเรียน!CG37="ล",ลับ!BY$3,0))</f>
        <v>0</v>
      </c>
      <c r="BZ140" s="63">
        <f>IF(ลับ!BZ$3=0,0,IF(เวลาเรียน!CH37="ล",ลับ!BZ$3,0))</f>
        <v>0</v>
      </c>
      <c r="CA140" s="63">
        <f>IF(ลับ!CA$3=0,0,IF(เวลาเรียน!CI37="ล",ลับ!CA$3,0))</f>
        <v>0</v>
      </c>
      <c r="CB140" s="63">
        <f>IF(ลับ!CB$3=0,0,IF(เวลาเรียน!CJ37="ล",ลับ!CB$3,0))</f>
        <v>0</v>
      </c>
      <c r="CC140" s="63">
        <f>IF(ลับ!CC$3=0,0,IF(เวลาเรียน!CK37="ล",ลับ!CC$3,0))</f>
        <v>0</v>
      </c>
      <c r="CD140" s="63">
        <f>IF(ลับ!CD$3=0,0,IF(เวลาเรียน!CL37="ล",ลับ!CD$3,0))</f>
        <v>0</v>
      </c>
      <c r="CE140" s="63">
        <f>IF(ลับ!CE$3=0,0,IF(เวลาเรียน!CM37="ล",ลับ!CE$3,0))</f>
        <v>0</v>
      </c>
      <c r="CF140" s="63">
        <f>IF(ลับ!CF$3=0,0,IF(เวลาเรียน!CN37="ล",ลับ!CF$3,0))</f>
        <v>0</v>
      </c>
      <c r="CG140" s="63">
        <f>IF(ลับ!CG$3=0,0,IF(เวลาเรียน!CO37="ล",ลับ!CG$3,0))</f>
        <v>0</v>
      </c>
      <c r="CH140" s="63">
        <f>IF(ลับ!CH$3=0,0,IF(เวลาเรียน!CP37="ล",ลับ!CH$3,0))</f>
        <v>0</v>
      </c>
      <c r="CI140" s="63">
        <f>IF(ลับ!CI$3=0,0,IF(เวลาเรียน!CQ37="ล",ลับ!CI$3,0))</f>
        <v>0</v>
      </c>
      <c r="CJ140" s="63">
        <f>IF(ลับ!CJ$3=0,0,IF(เวลาเรียน!CR37="ล",ลับ!CJ$3,0))</f>
        <v>0</v>
      </c>
      <c r="CK140" s="63">
        <f>IF(ลับ!CK$3=0,0,IF(เวลาเรียน!CS37="ล",ลับ!CK$3,0))</f>
        <v>0</v>
      </c>
      <c r="CL140" s="63">
        <f>IF(ลับ!CL$3=0,0,IF(เวลาเรียน!CT37="ล",ลับ!CL$3,0))</f>
        <v>0</v>
      </c>
      <c r="CM140" s="63">
        <f>IF(ลับ!CM$3=0,0,IF(เวลาเรียน!CU37="ล",ลับ!CM$3,0))</f>
        <v>0</v>
      </c>
      <c r="CN140" s="63">
        <f>IF(ลับ!CN$3=0,0,IF(เวลาเรียน!CV37="ล",ลับ!CN$3,0))</f>
        <v>0</v>
      </c>
      <c r="CO140" s="63">
        <f>IF(ลับ!CO$3=0,0,IF(เวลาเรียน!CW37="ล",ลับ!CO$3,0))</f>
        <v>0</v>
      </c>
      <c r="CP140" s="63">
        <f>IF(ลับ!CP$3=0,0,IF(เวลาเรียน!CX37="ล",ลับ!CP$3,0))</f>
        <v>0</v>
      </c>
      <c r="CQ140" s="63">
        <f>IF(ลับ!CQ$3=0,0,IF(เวลาเรียน!CY37="ล",ลับ!CQ$3,0))</f>
        <v>0</v>
      </c>
      <c r="CR140" s="63">
        <f>IF(ลับ!CR$3=0,0,IF(เวลาเรียน!CZ37="ล",ลับ!CR$3,0))</f>
        <v>0</v>
      </c>
      <c r="CS140" s="63">
        <f>IF(ลับ!CS$3=0,0,IF(เวลาเรียน!DA37="ล",ลับ!CS$3,0))</f>
        <v>0</v>
      </c>
      <c r="CT140" s="63">
        <f>IF(ลับ!CT$3=0,0,IF(เวลาเรียน!DB37="ล",ลับ!CT$3,0))</f>
        <v>0</v>
      </c>
      <c r="CU140" s="63">
        <f>IF(ลับ!CU$3=0,0,IF(เวลาเรียน!DC37="ล",ลับ!CU$3,0))</f>
        <v>0</v>
      </c>
      <c r="CV140" s="63">
        <f>IF(ลับ!CV$3=0,0,IF(เวลาเรียน!DD37="ล",ลับ!CV$3,0))</f>
        <v>0</v>
      </c>
      <c r="CW140" s="63">
        <f>IF(ลับ!CW$3=0,0,IF(เวลาเรียน!DE37="ล",ลับ!CW$3,0))</f>
        <v>0</v>
      </c>
      <c r="CX140" s="84">
        <f t="shared" si="24"/>
        <v>0</v>
      </c>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row>
    <row r="141" spans="1:136" ht="21">
      <c r="A141" s="28">
        <v>33</v>
      </c>
      <c r="B141" s="63">
        <f>IF(ลับ!B$3=0,0,IF(เวลาเรียน!G38="ล",ลับ!B$3,0))</f>
        <v>0</v>
      </c>
      <c r="C141" s="63">
        <f>IF(ลับ!C$3=0,0,IF(เวลาเรียน!H38="ล",ลับ!C$3,0))</f>
        <v>0</v>
      </c>
      <c r="D141" s="63">
        <f>IF(ลับ!D$3=0,0,IF(เวลาเรียน!I38="ล",ลับ!D$3,0))</f>
        <v>0</v>
      </c>
      <c r="E141" s="63">
        <f>IF(ลับ!E$3=0,0,IF(เวลาเรียน!J38="ล",ลับ!E$3,0))</f>
        <v>0</v>
      </c>
      <c r="F141" s="63">
        <f>IF(ลับ!F$3=0,0,IF(เวลาเรียน!K38="ล",ลับ!F$3,0))</f>
        <v>0</v>
      </c>
      <c r="G141" s="63">
        <f>IF(ลับ!G$3=0,0,IF(เวลาเรียน!L38="ล",ลับ!G$3,0))</f>
        <v>0</v>
      </c>
      <c r="H141" s="63">
        <f>IF(ลับ!H$3=0,0,IF(เวลาเรียน!M38="ล",ลับ!H$3,0))</f>
        <v>0</v>
      </c>
      <c r="I141" s="63">
        <f>IF(ลับ!I$3=0,0,IF(เวลาเรียน!N38="ล",ลับ!I$3,0))</f>
        <v>0</v>
      </c>
      <c r="J141" s="63">
        <f>IF(ลับ!J$3=0,0,IF(เวลาเรียน!O38="ล",ลับ!J$3,0))</f>
        <v>0</v>
      </c>
      <c r="K141" s="63">
        <f>IF(ลับ!K$3=0,0,IF(เวลาเรียน!P38="ล",ลับ!K$3,0))</f>
        <v>0</v>
      </c>
      <c r="L141" s="63">
        <f>IF(ลับ!L$3=0,0,IF(เวลาเรียน!Q38="ล",ลับ!L$3,0))</f>
        <v>0</v>
      </c>
      <c r="M141" s="63">
        <f>IF(ลับ!M$3=0,0,IF(เวลาเรียน!R38="ล",ลับ!M$3,0))</f>
        <v>0</v>
      </c>
      <c r="N141" s="63">
        <f>IF(ลับ!N$3=0,0,IF(เวลาเรียน!S38="ล",ลับ!N$3,0))</f>
        <v>0</v>
      </c>
      <c r="O141" s="63">
        <f>IF(ลับ!O$3=0,0,IF(เวลาเรียน!T38="ล",ลับ!O$3,0))</f>
        <v>0</v>
      </c>
      <c r="P141" s="63">
        <f>IF(ลับ!P$3=0,0,IF(เวลาเรียน!U38="ล",ลับ!P$3,0))</f>
        <v>0</v>
      </c>
      <c r="Q141" s="63">
        <f>IF(ลับ!Q$3=0,0,IF(เวลาเรียน!V38="ล",ลับ!Q$3,0))</f>
        <v>0</v>
      </c>
      <c r="R141" s="63">
        <f>IF(ลับ!R$3=0,0,IF(เวลาเรียน!W38="ล",ลับ!R$3,0))</f>
        <v>0</v>
      </c>
      <c r="S141" s="63">
        <f>IF(ลับ!S$3=0,0,IF(เวลาเรียน!X38="ล",ลับ!S$3,0))</f>
        <v>0</v>
      </c>
      <c r="T141" s="63">
        <f>IF(ลับ!T$3=0,0,IF(เวลาเรียน!Y38="ล",ลับ!T$3,0))</f>
        <v>0</v>
      </c>
      <c r="U141" s="63">
        <f>IF(ลับ!U$3=0,0,IF(เวลาเรียน!Z38="ล",ลับ!U$3,0))</f>
        <v>0</v>
      </c>
      <c r="V141" s="63">
        <f>IF(ลับ!V$3=0,0,IF(เวลาเรียน!AA38="ล",ลับ!V$3,0))</f>
        <v>0</v>
      </c>
      <c r="W141" s="63">
        <f>IF(ลับ!W$3=0,0,IF(เวลาเรียน!AB38="ล",ลับ!W$3,0))</f>
        <v>0</v>
      </c>
      <c r="X141" s="63">
        <f>IF(ลับ!X$3=0,0,IF(เวลาเรียน!AC38="ล",ลับ!X$3,0))</f>
        <v>0</v>
      </c>
      <c r="Y141" s="63">
        <f>IF(ลับ!Y$3=0,0,IF(เวลาเรียน!AD38="ล",ลับ!Y$3,0))</f>
        <v>0</v>
      </c>
      <c r="Z141" s="724">
        <f>IF(ลับ!Z$3=0,0,IF(เวลาเรียน!AE38="ล",ลับ!Z$3,0))</f>
        <v>0</v>
      </c>
      <c r="AA141" s="63">
        <f>IF(ลับ!B$3=0,0,IF(เวลาเรียน!AH38="ล",ลับ!B$3,0))</f>
        <v>0</v>
      </c>
      <c r="AB141" s="63">
        <f>IF(ลับ!C$3=0,0,IF(เวลาเรียน!AI38="ล",ลับ!C$3,0))</f>
        <v>0</v>
      </c>
      <c r="AC141" s="63">
        <f>IF(ลับ!D$3=0,0,IF(เวลาเรียน!AJ38="ล",ลับ!D$3,0))</f>
        <v>0</v>
      </c>
      <c r="AD141" s="63">
        <f>IF(ลับ!E$3=0,0,IF(เวลาเรียน!AK38="ล",ลับ!E$3,0))</f>
        <v>0</v>
      </c>
      <c r="AE141" s="63">
        <f>IF(ลับ!F$3=0,0,IF(เวลาเรียน!AL38="ล",ลับ!F$3,0))</f>
        <v>0</v>
      </c>
      <c r="AF141" s="63">
        <f>IF(ลับ!G$3=0,0,IF(เวลาเรียน!AM38="ล",ลับ!G$3,0))</f>
        <v>0</v>
      </c>
      <c r="AG141" s="63">
        <f>IF(ลับ!H$3=0,0,IF(เวลาเรียน!AN38="ล",ลับ!H$3,0))</f>
        <v>0</v>
      </c>
      <c r="AH141" s="63">
        <f>IF(ลับ!I$3=0,0,IF(เวลาเรียน!AO38="ล",ลับ!I$3,0))</f>
        <v>0</v>
      </c>
      <c r="AI141" s="63">
        <f>IF(ลับ!J$3=0,0,IF(เวลาเรียน!AP38="ล",ลับ!J$3,0))</f>
        <v>0</v>
      </c>
      <c r="AJ141" s="63">
        <f>IF(ลับ!K$3=0,0,IF(เวลาเรียน!AQ38="ล",ลับ!K$3,0))</f>
        <v>0</v>
      </c>
      <c r="AK141" s="63">
        <f>IF(ลับ!L$3=0,0,IF(เวลาเรียน!AR38="ล",ลับ!L$3,0))</f>
        <v>0</v>
      </c>
      <c r="AL141" s="63">
        <f>IF(ลับ!M$3=0,0,IF(เวลาเรียน!AS38="ล",ลับ!M$3,0))</f>
        <v>0</v>
      </c>
      <c r="AM141" s="63">
        <f>IF(ลับ!N$3=0,0,IF(เวลาเรียน!AT38="ล",ลับ!N$3,0))</f>
        <v>0</v>
      </c>
      <c r="AN141" s="63">
        <f>IF(ลับ!O$3=0,0,IF(เวลาเรียน!AU38="ล",ลับ!O$3,0))</f>
        <v>0</v>
      </c>
      <c r="AO141" s="63">
        <f>IF(ลับ!P$3=0,0,IF(เวลาเรียน!AV38="ล",ลับ!P$3,0))</f>
        <v>0</v>
      </c>
      <c r="AP141" s="63">
        <f>IF(ลับ!Q$3=0,0,IF(เวลาเรียน!AW38="ล",ลับ!Q$3,0))</f>
        <v>0</v>
      </c>
      <c r="AQ141" s="63">
        <f>IF(ลับ!R$3=0,0,IF(เวลาเรียน!AX38="ล",ลับ!R$3,0))</f>
        <v>0</v>
      </c>
      <c r="AR141" s="63">
        <f>IF(ลับ!S$3=0,0,IF(เวลาเรียน!AY38="ล",ลับ!S$3,0))</f>
        <v>0</v>
      </c>
      <c r="AS141" s="63">
        <f>IF(ลับ!T$3=0,0,IF(เวลาเรียน!AZ38="ล",ลับ!T$3,0))</f>
        <v>0</v>
      </c>
      <c r="AT141" s="63">
        <f>IF(ลับ!U$3=0,0,IF(เวลาเรียน!BA38="ล",ลับ!U$3,0))</f>
        <v>0</v>
      </c>
      <c r="AU141" s="63">
        <f>IF(ลับ!V$3=0,0,IF(เวลาเรียน!BB38="ล",ลับ!V$3,0))</f>
        <v>0</v>
      </c>
      <c r="AV141" s="63">
        <f>IF(ลับ!W$3=0,0,IF(เวลาเรียน!BC38="ล",ลับ!W$3,0))</f>
        <v>0</v>
      </c>
      <c r="AW141" s="63">
        <f>IF(ลับ!X$3=0,0,IF(เวลาเรียน!BD38="ล",ลับ!X$3,0))</f>
        <v>0</v>
      </c>
      <c r="AX141" s="63">
        <f>IF(ลับ!Y$3=0,0,IF(เวลาเรียน!BE38="ล",ลับ!Y$3,0))</f>
        <v>0</v>
      </c>
      <c r="AY141" s="63">
        <f>IF(ลับ!Z$3=0,0,IF(เวลาเรียน!BF38="ล",ลับ!Z$3,0))</f>
        <v>0</v>
      </c>
      <c r="AZ141" s="63">
        <f>IF(ลับ!AA$3=0,0,IF(เวลาเรียน!BG38="ล",ลับ!AA$3,0))</f>
        <v>0</v>
      </c>
      <c r="BA141" s="63">
        <f>IF(ลับ!AB$3=0,0,IF(เวลาเรียน!BH38="ล",ลับ!AB$3,0))</f>
        <v>0</v>
      </c>
      <c r="BB141" s="63">
        <f>IF(ลับ!AC$3=0,0,IF(เวลาเรียน!BI38="ล",ลับ!AC$3,0))</f>
        <v>0</v>
      </c>
      <c r="BC141" s="63">
        <f>IF(ลับ!AD$3=0,0,IF(เวลาเรียน!BJ38="ล",ลับ!AD$3,0))</f>
        <v>0</v>
      </c>
      <c r="BD141" s="63">
        <f>IF(ลับ!AE$3=0,0,IF(เวลาเรียน!BK38="ล",ลับ!AE$3,0))</f>
        <v>0</v>
      </c>
      <c r="BE141" s="63">
        <f>IF(ลับ!AF$3=0,0,IF(เวลาเรียน!BL38="ล",ลับ!AF$3,0))</f>
        <v>0</v>
      </c>
      <c r="BF141" s="63">
        <f>IF(ลับ!AG$3=0,0,IF(เวลาเรียน!BM38="ล",ลับ!AG$3,0))</f>
        <v>0</v>
      </c>
      <c r="BG141" s="63">
        <f>IF(ลับ!AH$3=0,0,IF(เวลาเรียน!BN38="ล",ลับ!AH$3,0))</f>
        <v>0</v>
      </c>
      <c r="BH141" s="63">
        <f>IF(ลับ!AI$3=0,0,IF(เวลาเรียน!BO38="ล",ลับ!AI$3,0))</f>
        <v>0</v>
      </c>
      <c r="BI141" s="63">
        <f>IF(ลับ!AJ$3=0,0,IF(เวลาเรียน!BP38="ล",ลับ!AJ$3,0))</f>
        <v>0</v>
      </c>
      <c r="BJ141" s="63">
        <f>IF(ลับ!AK$3=0,0,IF(เวลาเรียน!BQ38="ล",ลับ!AK$3,0))</f>
        <v>0</v>
      </c>
      <c r="BK141" s="63">
        <f>IF(ลับ!AL$3=0,0,IF(เวลาเรียน!BR38="ล",ลับ!AL$3,0))</f>
        <v>0</v>
      </c>
      <c r="BL141" s="63">
        <f>IF(ลับ!AM$3=0,0,IF(เวลาเรียน!BS38="ล",ลับ!AM$3,0))</f>
        <v>0</v>
      </c>
      <c r="BM141" s="63">
        <f>IF(ลับ!AN$3=0,0,IF(เวลาเรียน!BT38="ล",ลับ!AN$3,0))</f>
        <v>0</v>
      </c>
      <c r="BN141" s="63">
        <f>IF(ลับ!AO$3=0,0,IF(เวลาเรียน!BU38="ล",ลับ!AO$3,0))</f>
        <v>0</v>
      </c>
      <c r="BO141" s="63">
        <f>IF(ลับ!AP$3=0,0,IF(เวลาเรียน!BV38="ล",ลับ!AP$3,0))</f>
        <v>0</v>
      </c>
      <c r="BP141" s="63">
        <f>IF(ลับ!AQ$3=0,0,IF(เวลาเรียน!BW38="ล",ลับ!AQ$3,0))</f>
        <v>0</v>
      </c>
      <c r="BQ141" s="63">
        <f>IF(ลับ!AR$3=0,0,IF(เวลาเรียน!BX38="ล",ลับ!AR$3,0))</f>
        <v>0</v>
      </c>
      <c r="BR141" s="63">
        <f>IF(ลับ!AS$3=0,0,IF(เวลาเรียน!BY38="ล",ลับ!AS$3,0))</f>
        <v>0</v>
      </c>
      <c r="BS141" s="724">
        <f>IF(ลับ!AT$3=0,0,IF(เวลาเรียน!BZ38="ล",ลับ!AT$3,0))</f>
        <v>0</v>
      </c>
      <c r="BT141" s="63">
        <f>IF(ลับ!BT$3=0,0,IF(เวลาเรียน!CB38="ล",ลับ!BT$3,0))</f>
        <v>0</v>
      </c>
      <c r="BU141" s="63">
        <f>IF(ลับ!BU$3=0,0,IF(เวลาเรียน!CC38="ล",ลับ!BU$3,0))</f>
        <v>0</v>
      </c>
      <c r="BV141" s="63">
        <f>IF(ลับ!BV$3=0,0,IF(เวลาเรียน!CD38="ล",ลับ!BV$3,0))</f>
        <v>0</v>
      </c>
      <c r="BW141" s="63">
        <f>IF(ลับ!BW$3=0,0,IF(เวลาเรียน!CE38="ล",ลับ!BW$3,0))</f>
        <v>0</v>
      </c>
      <c r="BX141" s="63">
        <f>IF(ลับ!BX$3=0,0,IF(เวลาเรียน!CF38="ล",ลับ!BX$3,0))</f>
        <v>0</v>
      </c>
      <c r="BY141" s="63">
        <f>IF(ลับ!BY$3=0,0,IF(เวลาเรียน!CG38="ล",ลับ!BY$3,0))</f>
        <v>0</v>
      </c>
      <c r="BZ141" s="63">
        <f>IF(ลับ!BZ$3=0,0,IF(เวลาเรียน!CH38="ล",ลับ!BZ$3,0))</f>
        <v>0</v>
      </c>
      <c r="CA141" s="63">
        <f>IF(ลับ!CA$3=0,0,IF(เวลาเรียน!CI38="ล",ลับ!CA$3,0))</f>
        <v>0</v>
      </c>
      <c r="CB141" s="63">
        <f>IF(ลับ!CB$3=0,0,IF(เวลาเรียน!CJ38="ล",ลับ!CB$3,0))</f>
        <v>0</v>
      </c>
      <c r="CC141" s="63">
        <f>IF(ลับ!CC$3=0,0,IF(เวลาเรียน!CK38="ล",ลับ!CC$3,0))</f>
        <v>0</v>
      </c>
      <c r="CD141" s="63">
        <f>IF(ลับ!CD$3=0,0,IF(เวลาเรียน!CL38="ล",ลับ!CD$3,0))</f>
        <v>0</v>
      </c>
      <c r="CE141" s="63">
        <f>IF(ลับ!CE$3=0,0,IF(เวลาเรียน!CM38="ล",ลับ!CE$3,0))</f>
        <v>0</v>
      </c>
      <c r="CF141" s="63">
        <f>IF(ลับ!CF$3=0,0,IF(เวลาเรียน!CN38="ล",ลับ!CF$3,0))</f>
        <v>0</v>
      </c>
      <c r="CG141" s="63">
        <f>IF(ลับ!CG$3=0,0,IF(เวลาเรียน!CO38="ล",ลับ!CG$3,0))</f>
        <v>0</v>
      </c>
      <c r="CH141" s="63">
        <f>IF(ลับ!CH$3=0,0,IF(เวลาเรียน!CP38="ล",ลับ!CH$3,0))</f>
        <v>0</v>
      </c>
      <c r="CI141" s="63">
        <f>IF(ลับ!CI$3=0,0,IF(เวลาเรียน!CQ38="ล",ลับ!CI$3,0))</f>
        <v>0</v>
      </c>
      <c r="CJ141" s="63">
        <f>IF(ลับ!CJ$3=0,0,IF(เวลาเรียน!CR38="ล",ลับ!CJ$3,0))</f>
        <v>0</v>
      </c>
      <c r="CK141" s="63">
        <f>IF(ลับ!CK$3=0,0,IF(เวลาเรียน!CS38="ล",ลับ!CK$3,0))</f>
        <v>0</v>
      </c>
      <c r="CL141" s="63">
        <f>IF(ลับ!CL$3=0,0,IF(เวลาเรียน!CT38="ล",ลับ!CL$3,0))</f>
        <v>0</v>
      </c>
      <c r="CM141" s="63">
        <f>IF(ลับ!CM$3=0,0,IF(เวลาเรียน!CU38="ล",ลับ!CM$3,0))</f>
        <v>0</v>
      </c>
      <c r="CN141" s="63">
        <f>IF(ลับ!CN$3=0,0,IF(เวลาเรียน!CV38="ล",ลับ!CN$3,0))</f>
        <v>0</v>
      </c>
      <c r="CO141" s="63">
        <f>IF(ลับ!CO$3=0,0,IF(เวลาเรียน!CW38="ล",ลับ!CO$3,0))</f>
        <v>0</v>
      </c>
      <c r="CP141" s="63">
        <f>IF(ลับ!CP$3=0,0,IF(เวลาเรียน!CX38="ล",ลับ!CP$3,0))</f>
        <v>0</v>
      </c>
      <c r="CQ141" s="63">
        <f>IF(ลับ!CQ$3=0,0,IF(เวลาเรียน!CY38="ล",ลับ!CQ$3,0))</f>
        <v>0</v>
      </c>
      <c r="CR141" s="63">
        <f>IF(ลับ!CR$3=0,0,IF(เวลาเรียน!CZ38="ล",ลับ!CR$3,0))</f>
        <v>0</v>
      </c>
      <c r="CS141" s="63">
        <f>IF(ลับ!CS$3=0,0,IF(เวลาเรียน!DA38="ล",ลับ!CS$3,0))</f>
        <v>0</v>
      </c>
      <c r="CT141" s="63">
        <f>IF(ลับ!CT$3=0,0,IF(เวลาเรียน!DB38="ล",ลับ!CT$3,0))</f>
        <v>0</v>
      </c>
      <c r="CU141" s="63">
        <f>IF(ลับ!CU$3=0,0,IF(เวลาเรียน!DC38="ล",ลับ!CU$3,0))</f>
        <v>0</v>
      </c>
      <c r="CV141" s="63">
        <f>IF(ลับ!CV$3=0,0,IF(เวลาเรียน!DD38="ล",ลับ!CV$3,0))</f>
        <v>0</v>
      </c>
      <c r="CW141" s="63">
        <f>IF(ลับ!CW$3=0,0,IF(เวลาเรียน!DE38="ล",ลับ!CW$3,0))</f>
        <v>0</v>
      </c>
      <c r="CX141" s="84">
        <f t="shared" si="24"/>
        <v>0</v>
      </c>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row>
    <row r="142" spans="1:136" ht="21">
      <c r="A142" s="28">
        <v>34</v>
      </c>
      <c r="B142" s="63">
        <f>IF(ลับ!B$3=0,0,IF(เวลาเรียน!G39="ล",ลับ!B$3,0))</f>
        <v>0</v>
      </c>
      <c r="C142" s="63">
        <f>IF(ลับ!C$3=0,0,IF(เวลาเรียน!H39="ล",ลับ!C$3,0))</f>
        <v>0</v>
      </c>
      <c r="D142" s="63">
        <f>IF(ลับ!D$3=0,0,IF(เวลาเรียน!I39="ล",ลับ!D$3,0))</f>
        <v>0</v>
      </c>
      <c r="E142" s="63">
        <f>IF(ลับ!E$3=0,0,IF(เวลาเรียน!J39="ล",ลับ!E$3,0))</f>
        <v>0</v>
      </c>
      <c r="F142" s="63">
        <f>IF(ลับ!F$3=0,0,IF(เวลาเรียน!K39="ล",ลับ!F$3,0))</f>
        <v>0</v>
      </c>
      <c r="G142" s="63">
        <f>IF(ลับ!G$3=0,0,IF(เวลาเรียน!L39="ล",ลับ!G$3,0))</f>
        <v>0</v>
      </c>
      <c r="H142" s="63">
        <f>IF(ลับ!H$3=0,0,IF(เวลาเรียน!M39="ล",ลับ!H$3,0))</f>
        <v>0</v>
      </c>
      <c r="I142" s="63">
        <f>IF(ลับ!I$3=0,0,IF(เวลาเรียน!N39="ล",ลับ!I$3,0))</f>
        <v>0</v>
      </c>
      <c r="J142" s="63">
        <f>IF(ลับ!J$3=0,0,IF(เวลาเรียน!O39="ล",ลับ!J$3,0))</f>
        <v>0</v>
      </c>
      <c r="K142" s="63">
        <f>IF(ลับ!K$3=0,0,IF(เวลาเรียน!P39="ล",ลับ!K$3,0))</f>
        <v>0</v>
      </c>
      <c r="L142" s="63">
        <f>IF(ลับ!L$3=0,0,IF(เวลาเรียน!Q39="ล",ลับ!L$3,0))</f>
        <v>0</v>
      </c>
      <c r="M142" s="63">
        <f>IF(ลับ!M$3=0,0,IF(เวลาเรียน!R39="ล",ลับ!M$3,0))</f>
        <v>0</v>
      </c>
      <c r="N142" s="63">
        <f>IF(ลับ!N$3=0,0,IF(เวลาเรียน!S39="ล",ลับ!N$3,0))</f>
        <v>0</v>
      </c>
      <c r="O142" s="63">
        <f>IF(ลับ!O$3=0,0,IF(เวลาเรียน!T39="ล",ลับ!O$3,0))</f>
        <v>0</v>
      </c>
      <c r="P142" s="63">
        <f>IF(ลับ!P$3=0,0,IF(เวลาเรียน!U39="ล",ลับ!P$3,0))</f>
        <v>0</v>
      </c>
      <c r="Q142" s="63">
        <f>IF(ลับ!Q$3=0,0,IF(เวลาเรียน!V39="ล",ลับ!Q$3,0))</f>
        <v>0</v>
      </c>
      <c r="R142" s="63">
        <f>IF(ลับ!R$3=0,0,IF(เวลาเรียน!W39="ล",ลับ!R$3,0))</f>
        <v>0</v>
      </c>
      <c r="S142" s="63">
        <f>IF(ลับ!S$3=0,0,IF(เวลาเรียน!X39="ล",ลับ!S$3,0))</f>
        <v>0</v>
      </c>
      <c r="T142" s="63">
        <f>IF(ลับ!T$3=0,0,IF(เวลาเรียน!Y39="ล",ลับ!T$3,0))</f>
        <v>0</v>
      </c>
      <c r="U142" s="63">
        <f>IF(ลับ!U$3=0,0,IF(เวลาเรียน!Z39="ล",ลับ!U$3,0))</f>
        <v>0</v>
      </c>
      <c r="V142" s="63">
        <f>IF(ลับ!V$3=0,0,IF(เวลาเรียน!AA39="ล",ลับ!V$3,0))</f>
        <v>0</v>
      </c>
      <c r="W142" s="63">
        <f>IF(ลับ!W$3=0,0,IF(เวลาเรียน!AB39="ล",ลับ!W$3,0))</f>
        <v>0</v>
      </c>
      <c r="X142" s="63">
        <f>IF(ลับ!X$3=0,0,IF(เวลาเรียน!AC39="ล",ลับ!X$3,0))</f>
        <v>0</v>
      </c>
      <c r="Y142" s="63">
        <f>IF(ลับ!Y$3=0,0,IF(เวลาเรียน!AD39="ล",ลับ!Y$3,0))</f>
        <v>0</v>
      </c>
      <c r="Z142" s="724">
        <f>IF(ลับ!Z$3=0,0,IF(เวลาเรียน!AE39="ล",ลับ!Z$3,0))</f>
        <v>0</v>
      </c>
      <c r="AA142" s="63">
        <f>IF(ลับ!B$3=0,0,IF(เวลาเรียน!AH39="ล",ลับ!B$3,0))</f>
        <v>0</v>
      </c>
      <c r="AB142" s="63">
        <f>IF(ลับ!C$3=0,0,IF(เวลาเรียน!AI39="ล",ลับ!C$3,0))</f>
        <v>0</v>
      </c>
      <c r="AC142" s="63">
        <f>IF(ลับ!D$3=0,0,IF(เวลาเรียน!AJ39="ล",ลับ!D$3,0))</f>
        <v>0</v>
      </c>
      <c r="AD142" s="63">
        <f>IF(ลับ!E$3=0,0,IF(เวลาเรียน!AK39="ล",ลับ!E$3,0))</f>
        <v>0</v>
      </c>
      <c r="AE142" s="63">
        <f>IF(ลับ!F$3=0,0,IF(เวลาเรียน!AL39="ล",ลับ!F$3,0))</f>
        <v>0</v>
      </c>
      <c r="AF142" s="63">
        <f>IF(ลับ!G$3=0,0,IF(เวลาเรียน!AM39="ล",ลับ!G$3,0))</f>
        <v>0</v>
      </c>
      <c r="AG142" s="63">
        <f>IF(ลับ!H$3=0,0,IF(เวลาเรียน!AN39="ล",ลับ!H$3,0))</f>
        <v>0</v>
      </c>
      <c r="AH142" s="63">
        <f>IF(ลับ!I$3=0,0,IF(เวลาเรียน!AO39="ล",ลับ!I$3,0))</f>
        <v>0</v>
      </c>
      <c r="AI142" s="63">
        <f>IF(ลับ!J$3=0,0,IF(เวลาเรียน!AP39="ล",ลับ!J$3,0))</f>
        <v>0</v>
      </c>
      <c r="AJ142" s="63">
        <f>IF(ลับ!K$3=0,0,IF(เวลาเรียน!AQ39="ล",ลับ!K$3,0))</f>
        <v>0</v>
      </c>
      <c r="AK142" s="63">
        <f>IF(ลับ!L$3=0,0,IF(เวลาเรียน!AR39="ล",ลับ!L$3,0))</f>
        <v>0</v>
      </c>
      <c r="AL142" s="63">
        <f>IF(ลับ!M$3=0,0,IF(เวลาเรียน!AS39="ล",ลับ!M$3,0))</f>
        <v>0</v>
      </c>
      <c r="AM142" s="63">
        <f>IF(ลับ!N$3=0,0,IF(เวลาเรียน!AT39="ล",ลับ!N$3,0))</f>
        <v>0</v>
      </c>
      <c r="AN142" s="63">
        <f>IF(ลับ!O$3=0,0,IF(เวลาเรียน!AU39="ล",ลับ!O$3,0))</f>
        <v>0</v>
      </c>
      <c r="AO142" s="63">
        <f>IF(ลับ!P$3=0,0,IF(เวลาเรียน!AV39="ล",ลับ!P$3,0))</f>
        <v>0</v>
      </c>
      <c r="AP142" s="63">
        <f>IF(ลับ!Q$3=0,0,IF(เวลาเรียน!AW39="ล",ลับ!Q$3,0))</f>
        <v>0</v>
      </c>
      <c r="AQ142" s="63">
        <f>IF(ลับ!R$3=0,0,IF(เวลาเรียน!AX39="ล",ลับ!R$3,0))</f>
        <v>0</v>
      </c>
      <c r="AR142" s="63">
        <f>IF(ลับ!S$3=0,0,IF(เวลาเรียน!AY39="ล",ลับ!S$3,0))</f>
        <v>0</v>
      </c>
      <c r="AS142" s="63">
        <f>IF(ลับ!T$3=0,0,IF(เวลาเรียน!AZ39="ล",ลับ!T$3,0))</f>
        <v>0</v>
      </c>
      <c r="AT142" s="63">
        <f>IF(ลับ!U$3=0,0,IF(เวลาเรียน!BA39="ล",ลับ!U$3,0))</f>
        <v>0</v>
      </c>
      <c r="AU142" s="63">
        <f>IF(ลับ!V$3=0,0,IF(เวลาเรียน!BB39="ล",ลับ!V$3,0))</f>
        <v>0</v>
      </c>
      <c r="AV142" s="63">
        <f>IF(ลับ!W$3=0,0,IF(เวลาเรียน!BC39="ล",ลับ!W$3,0))</f>
        <v>0</v>
      </c>
      <c r="AW142" s="63">
        <f>IF(ลับ!X$3=0,0,IF(เวลาเรียน!BD39="ล",ลับ!X$3,0))</f>
        <v>0</v>
      </c>
      <c r="AX142" s="63">
        <f>IF(ลับ!Y$3=0,0,IF(เวลาเรียน!BE39="ล",ลับ!Y$3,0))</f>
        <v>0</v>
      </c>
      <c r="AY142" s="63">
        <f>IF(ลับ!Z$3=0,0,IF(เวลาเรียน!BF39="ล",ลับ!Z$3,0))</f>
        <v>0</v>
      </c>
      <c r="AZ142" s="63">
        <f>IF(ลับ!AA$3=0,0,IF(เวลาเรียน!BG39="ล",ลับ!AA$3,0))</f>
        <v>0</v>
      </c>
      <c r="BA142" s="63">
        <f>IF(ลับ!AB$3=0,0,IF(เวลาเรียน!BH39="ล",ลับ!AB$3,0))</f>
        <v>0</v>
      </c>
      <c r="BB142" s="63">
        <f>IF(ลับ!AC$3=0,0,IF(เวลาเรียน!BI39="ล",ลับ!AC$3,0))</f>
        <v>0</v>
      </c>
      <c r="BC142" s="63">
        <f>IF(ลับ!AD$3=0,0,IF(เวลาเรียน!BJ39="ล",ลับ!AD$3,0))</f>
        <v>0</v>
      </c>
      <c r="BD142" s="63">
        <f>IF(ลับ!AE$3=0,0,IF(เวลาเรียน!BK39="ล",ลับ!AE$3,0))</f>
        <v>0</v>
      </c>
      <c r="BE142" s="63">
        <f>IF(ลับ!AF$3=0,0,IF(เวลาเรียน!BL39="ล",ลับ!AF$3,0))</f>
        <v>0</v>
      </c>
      <c r="BF142" s="63">
        <f>IF(ลับ!AG$3=0,0,IF(เวลาเรียน!BM39="ล",ลับ!AG$3,0))</f>
        <v>0</v>
      </c>
      <c r="BG142" s="63">
        <f>IF(ลับ!AH$3=0,0,IF(เวลาเรียน!BN39="ล",ลับ!AH$3,0))</f>
        <v>0</v>
      </c>
      <c r="BH142" s="63">
        <f>IF(ลับ!AI$3=0,0,IF(เวลาเรียน!BO39="ล",ลับ!AI$3,0))</f>
        <v>0</v>
      </c>
      <c r="BI142" s="63">
        <f>IF(ลับ!AJ$3=0,0,IF(เวลาเรียน!BP39="ล",ลับ!AJ$3,0))</f>
        <v>0</v>
      </c>
      <c r="BJ142" s="63">
        <f>IF(ลับ!AK$3=0,0,IF(เวลาเรียน!BQ39="ล",ลับ!AK$3,0))</f>
        <v>0</v>
      </c>
      <c r="BK142" s="63">
        <f>IF(ลับ!AL$3=0,0,IF(เวลาเรียน!BR39="ล",ลับ!AL$3,0))</f>
        <v>0</v>
      </c>
      <c r="BL142" s="63">
        <f>IF(ลับ!AM$3=0,0,IF(เวลาเรียน!BS39="ล",ลับ!AM$3,0))</f>
        <v>0</v>
      </c>
      <c r="BM142" s="63">
        <f>IF(ลับ!AN$3=0,0,IF(เวลาเรียน!BT39="ล",ลับ!AN$3,0))</f>
        <v>0</v>
      </c>
      <c r="BN142" s="63">
        <f>IF(ลับ!AO$3=0,0,IF(เวลาเรียน!BU39="ล",ลับ!AO$3,0))</f>
        <v>0</v>
      </c>
      <c r="BO142" s="63">
        <f>IF(ลับ!AP$3=0,0,IF(เวลาเรียน!BV39="ล",ลับ!AP$3,0))</f>
        <v>0</v>
      </c>
      <c r="BP142" s="63">
        <f>IF(ลับ!AQ$3=0,0,IF(เวลาเรียน!BW39="ล",ลับ!AQ$3,0))</f>
        <v>0</v>
      </c>
      <c r="BQ142" s="63">
        <f>IF(ลับ!AR$3=0,0,IF(เวลาเรียน!BX39="ล",ลับ!AR$3,0))</f>
        <v>0</v>
      </c>
      <c r="BR142" s="63">
        <f>IF(ลับ!AS$3=0,0,IF(เวลาเรียน!BY39="ล",ลับ!AS$3,0))</f>
        <v>0</v>
      </c>
      <c r="BS142" s="724">
        <f>IF(ลับ!AT$3=0,0,IF(เวลาเรียน!BZ39="ล",ลับ!AT$3,0))</f>
        <v>0</v>
      </c>
      <c r="BT142" s="63">
        <f>IF(ลับ!BT$3=0,0,IF(เวลาเรียน!CB39="ล",ลับ!BT$3,0))</f>
        <v>0</v>
      </c>
      <c r="BU142" s="63">
        <f>IF(ลับ!BU$3=0,0,IF(เวลาเรียน!CC39="ล",ลับ!BU$3,0))</f>
        <v>0</v>
      </c>
      <c r="BV142" s="63">
        <f>IF(ลับ!BV$3=0,0,IF(เวลาเรียน!CD39="ล",ลับ!BV$3,0))</f>
        <v>0</v>
      </c>
      <c r="BW142" s="63">
        <f>IF(ลับ!BW$3=0,0,IF(เวลาเรียน!CE39="ล",ลับ!BW$3,0))</f>
        <v>0</v>
      </c>
      <c r="BX142" s="63">
        <f>IF(ลับ!BX$3=0,0,IF(เวลาเรียน!CF39="ล",ลับ!BX$3,0))</f>
        <v>0</v>
      </c>
      <c r="BY142" s="63">
        <f>IF(ลับ!BY$3=0,0,IF(เวลาเรียน!CG39="ล",ลับ!BY$3,0))</f>
        <v>0</v>
      </c>
      <c r="BZ142" s="63">
        <f>IF(ลับ!BZ$3=0,0,IF(เวลาเรียน!CH39="ล",ลับ!BZ$3,0))</f>
        <v>0</v>
      </c>
      <c r="CA142" s="63">
        <f>IF(ลับ!CA$3=0,0,IF(เวลาเรียน!CI39="ล",ลับ!CA$3,0))</f>
        <v>0</v>
      </c>
      <c r="CB142" s="63">
        <f>IF(ลับ!CB$3=0,0,IF(เวลาเรียน!CJ39="ล",ลับ!CB$3,0))</f>
        <v>0</v>
      </c>
      <c r="CC142" s="63">
        <f>IF(ลับ!CC$3=0,0,IF(เวลาเรียน!CK39="ล",ลับ!CC$3,0))</f>
        <v>0</v>
      </c>
      <c r="CD142" s="63">
        <f>IF(ลับ!CD$3=0,0,IF(เวลาเรียน!CL39="ล",ลับ!CD$3,0))</f>
        <v>0</v>
      </c>
      <c r="CE142" s="63">
        <f>IF(ลับ!CE$3=0,0,IF(เวลาเรียน!CM39="ล",ลับ!CE$3,0))</f>
        <v>0</v>
      </c>
      <c r="CF142" s="63">
        <f>IF(ลับ!CF$3=0,0,IF(เวลาเรียน!CN39="ล",ลับ!CF$3,0))</f>
        <v>0</v>
      </c>
      <c r="CG142" s="63">
        <f>IF(ลับ!CG$3=0,0,IF(เวลาเรียน!CO39="ล",ลับ!CG$3,0))</f>
        <v>0</v>
      </c>
      <c r="CH142" s="63">
        <f>IF(ลับ!CH$3=0,0,IF(เวลาเรียน!CP39="ล",ลับ!CH$3,0))</f>
        <v>0</v>
      </c>
      <c r="CI142" s="63">
        <f>IF(ลับ!CI$3=0,0,IF(เวลาเรียน!CQ39="ล",ลับ!CI$3,0))</f>
        <v>0</v>
      </c>
      <c r="CJ142" s="63">
        <f>IF(ลับ!CJ$3=0,0,IF(เวลาเรียน!CR39="ล",ลับ!CJ$3,0))</f>
        <v>0</v>
      </c>
      <c r="CK142" s="63">
        <f>IF(ลับ!CK$3=0,0,IF(เวลาเรียน!CS39="ล",ลับ!CK$3,0))</f>
        <v>0</v>
      </c>
      <c r="CL142" s="63">
        <f>IF(ลับ!CL$3=0,0,IF(เวลาเรียน!CT39="ล",ลับ!CL$3,0))</f>
        <v>0</v>
      </c>
      <c r="CM142" s="63">
        <f>IF(ลับ!CM$3=0,0,IF(เวลาเรียน!CU39="ล",ลับ!CM$3,0))</f>
        <v>0</v>
      </c>
      <c r="CN142" s="63">
        <f>IF(ลับ!CN$3=0,0,IF(เวลาเรียน!CV39="ล",ลับ!CN$3,0))</f>
        <v>0</v>
      </c>
      <c r="CO142" s="63">
        <f>IF(ลับ!CO$3=0,0,IF(เวลาเรียน!CW39="ล",ลับ!CO$3,0))</f>
        <v>0</v>
      </c>
      <c r="CP142" s="63">
        <f>IF(ลับ!CP$3=0,0,IF(เวลาเรียน!CX39="ล",ลับ!CP$3,0))</f>
        <v>0</v>
      </c>
      <c r="CQ142" s="63">
        <f>IF(ลับ!CQ$3=0,0,IF(เวลาเรียน!CY39="ล",ลับ!CQ$3,0))</f>
        <v>0</v>
      </c>
      <c r="CR142" s="63">
        <f>IF(ลับ!CR$3=0,0,IF(เวลาเรียน!CZ39="ล",ลับ!CR$3,0))</f>
        <v>0</v>
      </c>
      <c r="CS142" s="63">
        <f>IF(ลับ!CS$3=0,0,IF(เวลาเรียน!DA39="ล",ลับ!CS$3,0))</f>
        <v>0</v>
      </c>
      <c r="CT142" s="63">
        <f>IF(ลับ!CT$3=0,0,IF(เวลาเรียน!DB39="ล",ลับ!CT$3,0))</f>
        <v>0</v>
      </c>
      <c r="CU142" s="63">
        <f>IF(ลับ!CU$3=0,0,IF(เวลาเรียน!DC39="ล",ลับ!CU$3,0))</f>
        <v>0</v>
      </c>
      <c r="CV142" s="63">
        <f>IF(ลับ!CV$3=0,0,IF(เวลาเรียน!DD39="ล",ลับ!CV$3,0))</f>
        <v>0</v>
      </c>
      <c r="CW142" s="63">
        <f>IF(ลับ!CW$3=0,0,IF(เวลาเรียน!DE39="ล",ลับ!CW$3,0))</f>
        <v>0</v>
      </c>
      <c r="CX142" s="84">
        <f t="shared" si="24"/>
        <v>0</v>
      </c>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row>
    <row r="143" spans="1:136" ht="21">
      <c r="A143" s="28">
        <v>35</v>
      </c>
      <c r="B143" s="63">
        <f>IF(ลับ!B$3=0,0,IF(เวลาเรียน!G40="ล",ลับ!B$3,0))</f>
        <v>0</v>
      </c>
      <c r="C143" s="63">
        <f>IF(ลับ!C$3=0,0,IF(เวลาเรียน!H40="ล",ลับ!C$3,0))</f>
        <v>0</v>
      </c>
      <c r="D143" s="63">
        <f>IF(ลับ!D$3=0,0,IF(เวลาเรียน!I40="ล",ลับ!D$3,0))</f>
        <v>0</v>
      </c>
      <c r="E143" s="63">
        <f>IF(ลับ!E$3=0,0,IF(เวลาเรียน!J40="ล",ลับ!E$3,0))</f>
        <v>0</v>
      </c>
      <c r="F143" s="63">
        <f>IF(ลับ!F$3=0,0,IF(เวลาเรียน!K40="ล",ลับ!F$3,0))</f>
        <v>0</v>
      </c>
      <c r="G143" s="63">
        <f>IF(ลับ!G$3=0,0,IF(เวลาเรียน!L40="ล",ลับ!G$3,0))</f>
        <v>0</v>
      </c>
      <c r="H143" s="63">
        <f>IF(ลับ!H$3=0,0,IF(เวลาเรียน!M40="ล",ลับ!H$3,0))</f>
        <v>0</v>
      </c>
      <c r="I143" s="63">
        <f>IF(ลับ!I$3=0,0,IF(เวลาเรียน!N40="ล",ลับ!I$3,0))</f>
        <v>0</v>
      </c>
      <c r="J143" s="63">
        <f>IF(ลับ!J$3=0,0,IF(เวลาเรียน!O40="ล",ลับ!J$3,0))</f>
        <v>0</v>
      </c>
      <c r="K143" s="63">
        <f>IF(ลับ!K$3=0,0,IF(เวลาเรียน!P40="ล",ลับ!K$3,0))</f>
        <v>0</v>
      </c>
      <c r="L143" s="63">
        <f>IF(ลับ!L$3=0,0,IF(เวลาเรียน!Q40="ล",ลับ!L$3,0))</f>
        <v>0</v>
      </c>
      <c r="M143" s="63">
        <f>IF(ลับ!M$3=0,0,IF(เวลาเรียน!R40="ล",ลับ!M$3,0))</f>
        <v>0</v>
      </c>
      <c r="N143" s="63">
        <f>IF(ลับ!N$3=0,0,IF(เวลาเรียน!S40="ล",ลับ!N$3,0))</f>
        <v>0</v>
      </c>
      <c r="O143" s="63">
        <f>IF(ลับ!O$3=0,0,IF(เวลาเรียน!T40="ล",ลับ!O$3,0))</f>
        <v>0</v>
      </c>
      <c r="P143" s="63">
        <f>IF(ลับ!P$3=0,0,IF(เวลาเรียน!U40="ล",ลับ!P$3,0))</f>
        <v>0</v>
      </c>
      <c r="Q143" s="63">
        <f>IF(ลับ!Q$3=0,0,IF(เวลาเรียน!V40="ล",ลับ!Q$3,0))</f>
        <v>0</v>
      </c>
      <c r="R143" s="63">
        <f>IF(ลับ!R$3=0,0,IF(เวลาเรียน!W40="ล",ลับ!R$3,0))</f>
        <v>0</v>
      </c>
      <c r="S143" s="63">
        <f>IF(ลับ!S$3=0,0,IF(เวลาเรียน!X40="ล",ลับ!S$3,0))</f>
        <v>0</v>
      </c>
      <c r="T143" s="63">
        <f>IF(ลับ!T$3=0,0,IF(เวลาเรียน!Y40="ล",ลับ!T$3,0))</f>
        <v>0</v>
      </c>
      <c r="U143" s="63">
        <f>IF(ลับ!U$3=0,0,IF(เวลาเรียน!Z40="ล",ลับ!U$3,0))</f>
        <v>0</v>
      </c>
      <c r="V143" s="63">
        <f>IF(ลับ!V$3=0,0,IF(เวลาเรียน!AA40="ล",ลับ!V$3,0))</f>
        <v>0</v>
      </c>
      <c r="W143" s="63">
        <f>IF(ลับ!W$3=0,0,IF(เวลาเรียน!AB40="ล",ลับ!W$3,0))</f>
        <v>0</v>
      </c>
      <c r="X143" s="63">
        <f>IF(ลับ!X$3=0,0,IF(เวลาเรียน!AC40="ล",ลับ!X$3,0))</f>
        <v>0</v>
      </c>
      <c r="Y143" s="63">
        <f>IF(ลับ!Y$3=0,0,IF(เวลาเรียน!AD40="ล",ลับ!Y$3,0))</f>
        <v>0</v>
      </c>
      <c r="Z143" s="724">
        <f>IF(ลับ!Z$3=0,0,IF(เวลาเรียน!AE40="ล",ลับ!Z$3,0))</f>
        <v>0</v>
      </c>
      <c r="AA143" s="63">
        <f>IF(ลับ!B$3=0,0,IF(เวลาเรียน!AH40="ล",ลับ!B$3,0))</f>
        <v>0</v>
      </c>
      <c r="AB143" s="63">
        <f>IF(ลับ!C$3=0,0,IF(เวลาเรียน!AI40="ล",ลับ!C$3,0))</f>
        <v>0</v>
      </c>
      <c r="AC143" s="63">
        <f>IF(ลับ!D$3=0,0,IF(เวลาเรียน!AJ40="ล",ลับ!D$3,0))</f>
        <v>0</v>
      </c>
      <c r="AD143" s="63">
        <f>IF(ลับ!E$3=0,0,IF(เวลาเรียน!AK40="ล",ลับ!E$3,0))</f>
        <v>0</v>
      </c>
      <c r="AE143" s="63">
        <f>IF(ลับ!F$3=0,0,IF(เวลาเรียน!AL40="ล",ลับ!F$3,0))</f>
        <v>0</v>
      </c>
      <c r="AF143" s="63">
        <f>IF(ลับ!G$3=0,0,IF(เวลาเรียน!AM40="ล",ลับ!G$3,0))</f>
        <v>0</v>
      </c>
      <c r="AG143" s="63">
        <f>IF(ลับ!H$3=0,0,IF(เวลาเรียน!AN40="ล",ลับ!H$3,0))</f>
        <v>0</v>
      </c>
      <c r="AH143" s="63">
        <f>IF(ลับ!I$3=0,0,IF(เวลาเรียน!AO40="ล",ลับ!I$3,0))</f>
        <v>0</v>
      </c>
      <c r="AI143" s="63">
        <f>IF(ลับ!J$3=0,0,IF(เวลาเรียน!AP40="ล",ลับ!J$3,0))</f>
        <v>0</v>
      </c>
      <c r="AJ143" s="63">
        <f>IF(ลับ!K$3=0,0,IF(เวลาเรียน!AQ40="ล",ลับ!K$3,0))</f>
        <v>0</v>
      </c>
      <c r="AK143" s="63">
        <f>IF(ลับ!L$3=0,0,IF(เวลาเรียน!AR40="ล",ลับ!L$3,0))</f>
        <v>0</v>
      </c>
      <c r="AL143" s="63">
        <f>IF(ลับ!M$3=0,0,IF(เวลาเรียน!AS40="ล",ลับ!M$3,0))</f>
        <v>0</v>
      </c>
      <c r="AM143" s="63">
        <f>IF(ลับ!N$3=0,0,IF(เวลาเรียน!AT40="ล",ลับ!N$3,0))</f>
        <v>0</v>
      </c>
      <c r="AN143" s="63">
        <f>IF(ลับ!O$3=0,0,IF(เวลาเรียน!AU40="ล",ลับ!O$3,0))</f>
        <v>0</v>
      </c>
      <c r="AO143" s="63">
        <f>IF(ลับ!P$3=0,0,IF(เวลาเรียน!AV40="ล",ลับ!P$3,0))</f>
        <v>0</v>
      </c>
      <c r="AP143" s="63">
        <f>IF(ลับ!Q$3=0,0,IF(เวลาเรียน!AW40="ล",ลับ!Q$3,0))</f>
        <v>0</v>
      </c>
      <c r="AQ143" s="63">
        <f>IF(ลับ!R$3=0,0,IF(เวลาเรียน!AX40="ล",ลับ!R$3,0))</f>
        <v>0</v>
      </c>
      <c r="AR143" s="63">
        <f>IF(ลับ!S$3=0,0,IF(เวลาเรียน!AY40="ล",ลับ!S$3,0))</f>
        <v>0</v>
      </c>
      <c r="AS143" s="63">
        <f>IF(ลับ!T$3=0,0,IF(เวลาเรียน!AZ40="ล",ลับ!T$3,0))</f>
        <v>0</v>
      </c>
      <c r="AT143" s="63">
        <f>IF(ลับ!U$3=0,0,IF(เวลาเรียน!BA40="ล",ลับ!U$3,0))</f>
        <v>0</v>
      </c>
      <c r="AU143" s="63">
        <f>IF(ลับ!V$3=0,0,IF(เวลาเรียน!BB40="ล",ลับ!V$3,0))</f>
        <v>0</v>
      </c>
      <c r="AV143" s="63">
        <f>IF(ลับ!W$3=0,0,IF(เวลาเรียน!BC40="ล",ลับ!W$3,0))</f>
        <v>0</v>
      </c>
      <c r="AW143" s="63">
        <f>IF(ลับ!X$3=0,0,IF(เวลาเรียน!BD40="ล",ลับ!X$3,0))</f>
        <v>0</v>
      </c>
      <c r="AX143" s="63">
        <f>IF(ลับ!Y$3=0,0,IF(เวลาเรียน!BE40="ล",ลับ!Y$3,0))</f>
        <v>0</v>
      </c>
      <c r="AY143" s="63">
        <f>IF(ลับ!Z$3=0,0,IF(เวลาเรียน!BF40="ล",ลับ!Z$3,0))</f>
        <v>0</v>
      </c>
      <c r="AZ143" s="63">
        <f>IF(ลับ!AA$3=0,0,IF(เวลาเรียน!BG40="ล",ลับ!AA$3,0))</f>
        <v>0</v>
      </c>
      <c r="BA143" s="63">
        <f>IF(ลับ!AB$3=0,0,IF(เวลาเรียน!BH40="ล",ลับ!AB$3,0))</f>
        <v>0</v>
      </c>
      <c r="BB143" s="63">
        <f>IF(ลับ!AC$3=0,0,IF(เวลาเรียน!BI40="ล",ลับ!AC$3,0))</f>
        <v>0</v>
      </c>
      <c r="BC143" s="63">
        <f>IF(ลับ!AD$3=0,0,IF(เวลาเรียน!BJ40="ล",ลับ!AD$3,0))</f>
        <v>0</v>
      </c>
      <c r="BD143" s="63">
        <f>IF(ลับ!AE$3=0,0,IF(เวลาเรียน!BK40="ล",ลับ!AE$3,0))</f>
        <v>0</v>
      </c>
      <c r="BE143" s="63">
        <f>IF(ลับ!AF$3=0,0,IF(เวลาเรียน!BL40="ล",ลับ!AF$3,0))</f>
        <v>0</v>
      </c>
      <c r="BF143" s="63">
        <f>IF(ลับ!AG$3=0,0,IF(เวลาเรียน!BM40="ล",ลับ!AG$3,0))</f>
        <v>0</v>
      </c>
      <c r="BG143" s="63">
        <f>IF(ลับ!AH$3=0,0,IF(เวลาเรียน!BN40="ล",ลับ!AH$3,0))</f>
        <v>0</v>
      </c>
      <c r="BH143" s="63">
        <f>IF(ลับ!AI$3=0,0,IF(เวลาเรียน!BO40="ล",ลับ!AI$3,0))</f>
        <v>0</v>
      </c>
      <c r="BI143" s="63">
        <f>IF(ลับ!AJ$3=0,0,IF(เวลาเรียน!BP40="ล",ลับ!AJ$3,0))</f>
        <v>0</v>
      </c>
      <c r="BJ143" s="63">
        <f>IF(ลับ!AK$3=0,0,IF(เวลาเรียน!BQ40="ล",ลับ!AK$3,0))</f>
        <v>0</v>
      </c>
      <c r="BK143" s="63">
        <f>IF(ลับ!AL$3=0,0,IF(เวลาเรียน!BR40="ล",ลับ!AL$3,0))</f>
        <v>0</v>
      </c>
      <c r="BL143" s="63">
        <f>IF(ลับ!AM$3=0,0,IF(เวลาเรียน!BS40="ล",ลับ!AM$3,0))</f>
        <v>0</v>
      </c>
      <c r="BM143" s="63">
        <f>IF(ลับ!AN$3=0,0,IF(เวลาเรียน!BT40="ล",ลับ!AN$3,0))</f>
        <v>0</v>
      </c>
      <c r="BN143" s="63">
        <f>IF(ลับ!AO$3=0,0,IF(เวลาเรียน!BU40="ล",ลับ!AO$3,0))</f>
        <v>0</v>
      </c>
      <c r="BO143" s="63">
        <f>IF(ลับ!AP$3=0,0,IF(เวลาเรียน!BV40="ล",ลับ!AP$3,0))</f>
        <v>0</v>
      </c>
      <c r="BP143" s="63">
        <f>IF(ลับ!AQ$3=0,0,IF(เวลาเรียน!BW40="ล",ลับ!AQ$3,0))</f>
        <v>0</v>
      </c>
      <c r="BQ143" s="63">
        <f>IF(ลับ!AR$3=0,0,IF(เวลาเรียน!BX40="ล",ลับ!AR$3,0))</f>
        <v>0</v>
      </c>
      <c r="BR143" s="63">
        <f>IF(ลับ!AS$3=0,0,IF(เวลาเรียน!BY40="ล",ลับ!AS$3,0))</f>
        <v>0</v>
      </c>
      <c r="BS143" s="724">
        <f>IF(ลับ!AT$3=0,0,IF(เวลาเรียน!BZ40="ล",ลับ!AT$3,0))</f>
        <v>0</v>
      </c>
      <c r="BT143" s="63">
        <f>IF(ลับ!BT$3=0,0,IF(เวลาเรียน!CB40="ล",ลับ!BT$3,0))</f>
        <v>0</v>
      </c>
      <c r="BU143" s="63">
        <f>IF(ลับ!BU$3=0,0,IF(เวลาเรียน!CC40="ล",ลับ!BU$3,0))</f>
        <v>0</v>
      </c>
      <c r="BV143" s="63">
        <f>IF(ลับ!BV$3=0,0,IF(เวลาเรียน!CD40="ล",ลับ!BV$3,0))</f>
        <v>0</v>
      </c>
      <c r="BW143" s="63">
        <f>IF(ลับ!BW$3=0,0,IF(เวลาเรียน!CE40="ล",ลับ!BW$3,0))</f>
        <v>0</v>
      </c>
      <c r="BX143" s="63">
        <f>IF(ลับ!BX$3=0,0,IF(เวลาเรียน!CF40="ล",ลับ!BX$3,0))</f>
        <v>0</v>
      </c>
      <c r="BY143" s="63">
        <f>IF(ลับ!BY$3=0,0,IF(เวลาเรียน!CG40="ล",ลับ!BY$3,0))</f>
        <v>0</v>
      </c>
      <c r="BZ143" s="63">
        <f>IF(ลับ!BZ$3=0,0,IF(เวลาเรียน!CH40="ล",ลับ!BZ$3,0))</f>
        <v>0</v>
      </c>
      <c r="CA143" s="63">
        <f>IF(ลับ!CA$3=0,0,IF(เวลาเรียน!CI40="ล",ลับ!CA$3,0))</f>
        <v>0</v>
      </c>
      <c r="CB143" s="63">
        <f>IF(ลับ!CB$3=0,0,IF(เวลาเรียน!CJ40="ล",ลับ!CB$3,0))</f>
        <v>0</v>
      </c>
      <c r="CC143" s="63">
        <f>IF(ลับ!CC$3=0,0,IF(เวลาเรียน!CK40="ล",ลับ!CC$3,0))</f>
        <v>0</v>
      </c>
      <c r="CD143" s="63">
        <f>IF(ลับ!CD$3=0,0,IF(เวลาเรียน!CL40="ล",ลับ!CD$3,0))</f>
        <v>0</v>
      </c>
      <c r="CE143" s="63">
        <f>IF(ลับ!CE$3=0,0,IF(เวลาเรียน!CM40="ล",ลับ!CE$3,0))</f>
        <v>0</v>
      </c>
      <c r="CF143" s="63">
        <f>IF(ลับ!CF$3=0,0,IF(เวลาเรียน!CN40="ล",ลับ!CF$3,0))</f>
        <v>0</v>
      </c>
      <c r="CG143" s="63">
        <f>IF(ลับ!CG$3=0,0,IF(เวลาเรียน!CO40="ล",ลับ!CG$3,0))</f>
        <v>0</v>
      </c>
      <c r="CH143" s="63">
        <f>IF(ลับ!CH$3=0,0,IF(เวลาเรียน!CP40="ล",ลับ!CH$3,0))</f>
        <v>0</v>
      </c>
      <c r="CI143" s="63">
        <f>IF(ลับ!CI$3=0,0,IF(เวลาเรียน!CQ40="ล",ลับ!CI$3,0))</f>
        <v>0</v>
      </c>
      <c r="CJ143" s="63">
        <f>IF(ลับ!CJ$3=0,0,IF(เวลาเรียน!CR40="ล",ลับ!CJ$3,0))</f>
        <v>0</v>
      </c>
      <c r="CK143" s="63">
        <f>IF(ลับ!CK$3=0,0,IF(เวลาเรียน!CS40="ล",ลับ!CK$3,0))</f>
        <v>0</v>
      </c>
      <c r="CL143" s="63">
        <f>IF(ลับ!CL$3=0,0,IF(เวลาเรียน!CT40="ล",ลับ!CL$3,0))</f>
        <v>0</v>
      </c>
      <c r="CM143" s="63">
        <f>IF(ลับ!CM$3=0,0,IF(เวลาเรียน!CU40="ล",ลับ!CM$3,0))</f>
        <v>0</v>
      </c>
      <c r="CN143" s="63">
        <f>IF(ลับ!CN$3=0,0,IF(เวลาเรียน!CV40="ล",ลับ!CN$3,0))</f>
        <v>0</v>
      </c>
      <c r="CO143" s="63">
        <f>IF(ลับ!CO$3=0,0,IF(เวลาเรียน!CW40="ล",ลับ!CO$3,0))</f>
        <v>0</v>
      </c>
      <c r="CP143" s="63">
        <f>IF(ลับ!CP$3=0,0,IF(เวลาเรียน!CX40="ล",ลับ!CP$3,0))</f>
        <v>0</v>
      </c>
      <c r="CQ143" s="63">
        <f>IF(ลับ!CQ$3=0,0,IF(เวลาเรียน!CY40="ล",ลับ!CQ$3,0))</f>
        <v>0</v>
      </c>
      <c r="CR143" s="63">
        <f>IF(ลับ!CR$3=0,0,IF(เวลาเรียน!CZ40="ล",ลับ!CR$3,0))</f>
        <v>0</v>
      </c>
      <c r="CS143" s="63">
        <f>IF(ลับ!CS$3=0,0,IF(เวลาเรียน!DA40="ล",ลับ!CS$3,0))</f>
        <v>0</v>
      </c>
      <c r="CT143" s="63">
        <f>IF(ลับ!CT$3=0,0,IF(เวลาเรียน!DB40="ล",ลับ!CT$3,0))</f>
        <v>0</v>
      </c>
      <c r="CU143" s="63">
        <f>IF(ลับ!CU$3=0,0,IF(เวลาเรียน!DC40="ล",ลับ!CU$3,0))</f>
        <v>0</v>
      </c>
      <c r="CV143" s="63">
        <f>IF(ลับ!CV$3=0,0,IF(เวลาเรียน!DD40="ล",ลับ!CV$3,0))</f>
        <v>0</v>
      </c>
      <c r="CW143" s="63">
        <f>IF(ลับ!CW$3=0,0,IF(เวลาเรียน!DE40="ล",ลับ!CW$3,0))</f>
        <v>0</v>
      </c>
      <c r="CX143" s="84">
        <f t="shared" si="24"/>
        <v>0</v>
      </c>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row>
    <row r="144" spans="1:136" ht="21">
      <c r="A144" s="28">
        <v>36</v>
      </c>
      <c r="B144" s="63">
        <f>IF(ลับ!B$3=0,0,IF(เวลาเรียน!G41="ล",ลับ!B$3,0))</f>
        <v>0</v>
      </c>
      <c r="C144" s="63">
        <f>IF(ลับ!C$3=0,0,IF(เวลาเรียน!H41="ล",ลับ!C$3,0))</f>
        <v>0</v>
      </c>
      <c r="D144" s="63">
        <f>IF(ลับ!D$3=0,0,IF(เวลาเรียน!I41="ล",ลับ!D$3,0))</f>
        <v>0</v>
      </c>
      <c r="E144" s="63">
        <f>IF(ลับ!E$3=0,0,IF(เวลาเรียน!J41="ล",ลับ!E$3,0))</f>
        <v>0</v>
      </c>
      <c r="F144" s="63">
        <f>IF(ลับ!F$3=0,0,IF(เวลาเรียน!K41="ล",ลับ!F$3,0))</f>
        <v>0</v>
      </c>
      <c r="G144" s="63">
        <f>IF(ลับ!G$3=0,0,IF(เวลาเรียน!L41="ล",ลับ!G$3,0))</f>
        <v>0</v>
      </c>
      <c r="H144" s="63">
        <f>IF(ลับ!H$3=0,0,IF(เวลาเรียน!M41="ล",ลับ!H$3,0))</f>
        <v>0</v>
      </c>
      <c r="I144" s="63">
        <f>IF(ลับ!I$3=0,0,IF(เวลาเรียน!N41="ล",ลับ!I$3,0))</f>
        <v>0</v>
      </c>
      <c r="J144" s="63">
        <f>IF(ลับ!J$3=0,0,IF(เวลาเรียน!O41="ล",ลับ!J$3,0))</f>
        <v>0</v>
      </c>
      <c r="K144" s="63">
        <f>IF(ลับ!K$3=0,0,IF(เวลาเรียน!P41="ล",ลับ!K$3,0))</f>
        <v>0</v>
      </c>
      <c r="L144" s="63">
        <f>IF(ลับ!L$3=0,0,IF(เวลาเรียน!Q41="ล",ลับ!L$3,0))</f>
        <v>0</v>
      </c>
      <c r="M144" s="63">
        <f>IF(ลับ!M$3=0,0,IF(เวลาเรียน!R41="ล",ลับ!M$3,0))</f>
        <v>0</v>
      </c>
      <c r="N144" s="63">
        <f>IF(ลับ!N$3=0,0,IF(เวลาเรียน!S41="ล",ลับ!N$3,0))</f>
        <v>0</v>
      </c>
      <c r="O144" s="63">
        <f>IF(ลับ!O$3=0,0,IF(เวลาเรียน!T41="ล",ลับ!O$3,0))</f>
        <v>0</v>
      </c>
      <c r="P144" s="63">
        <f>IF(ลับ!P$3=0,0,IF(เวลาเรียน!U41="ล",ลับ!P$3,0))</f>
        <v>0</v>
      </c>
      <c r="Q144" s="63">
        <f>IF(ลับ!Q$3=0,0,IF(เวลาเรียน!V41="ล",ลับ!Q$3,0))</f>
        <v>0</v>
      </c>
      <c r="R144" s="63">
        <f>IF(ลับ!R$3=0,0,IF(เวลาเรียน!W41="ล",ลับ!R$3,0))</f>
        <v>0</v>
      </c>
      <c r="S144" s="63">
        <f>IF(ลับ!S$3=0,0,IF(เวลาเรียน!X41="ล",ลับ!S$3,0))</f>
        <v>0</v>
      </c>
      <c r="T144" s="63">
        <f>IF(ลับ!T$3=0,0,IF(เวลาเรียน!Y41="ล",ลับ!T$3,0))</f>
        <v>0</v>
      </c>
      <c r="U144" s="63">
        <f>IF(ลับ!U$3=0,0,IF(เวลาเรียน!Z41="ล",ลับ!U$3,0))</f>
        <v>0</v>
      </c>
      <c r="V144" s="63">
        <f>IF(ลับ!V$3=0,0,IF(เวลาเรียน!AA41="ล",ลับ!V$3,0))</f>
        <v>0</v>
      </c>
      <c r="W144" s="63">
        <f>IF(ลับ!W$3=0,0,IF(เวลาเรียน!AB41="ล",ลับ!W$3,0))</f>
        <v>0</v>
      </c>
      <c r="X144" s="63">
        <f>IF(ลับ!X$3=0,0,IF(เวลาเรียน!AC41="ล",ลับ!X$3,0))</f>
        <v>0</v>
      </c>
      <c r="Y144" s="63">
        <f>IF(ลับ!Y$3=0,0,IF(เวลาเรียน!AD41="ล",ลับ!Y$3,0))</f>
        <v>0</v>
      </c>
      <c r="Z144" s="724">
        <f>IF(ลับ!Z$3=0,0,IF(เวลาเรียน!AE41="ล",ลับ!Z$3,0))</f>
        <v>0</v>
      </c>
      <c r="AA144" s="63">
        <f>IF(ลับ!B$3=0,0,IF(เวลาเรียน!AH41="ล",ลับ!B$3,0))</f>
        <v>0</v>
      </c>
      <c r="AB144" s="63">
        <f>IF(ลับ!C$3=0,0,IF(เวลาเรียน!AI41="ล",ลับ!C$3,0))</f>
        <v>0</v>
      </c>
      <c r="AC144" s="63">
        <f>IF(ลับ!D$3=0,0,IF(เวลาเรียน!AJ41="ล",ลับ!D$3,0))</f>
        <v>0</v>
      </c>
      <c r="AD144" s="63">
        <f>IF(ลับ!E$3=0,0,IF(เวลาเรียน!AK41="ล",ลับ!E$3,0))</f>
        <v>0</v>
      </c>
      <c r="AE144" s="63">
        <f>IF(ลับ!F$3=0,0,IF(เวลาเรียน!AL41="ล",ลับ!F$3,0))</f>
        <v>0</v>
      </c>
      <c r="AF144" s="63">
        <f>IF(ลับ!G$3=0,0,IF(เวลาเรียน!AM41="ล",ลับ!G$3,0))</f>
        <v>0</v>
      </c>
      <c r="AG144" s="63">
        <f>IF(ลับ!H$3=0,0,IF(เวลาเรียน!AN41="ล",ลับ!H$3,0))</f>
        <v>0</v>
      </c>
      <c r="AH144" s="63">
        <f>IF(ลับ!I$3=0,0,IF(เวลาเรียน!AO41="ล",ลับ!I$3,0))</f>
        <v>0</v>
      </c>
      <c r="AI144" s="63">
        <f>IF(ลับ!J$3=0,0,IF(เวลาเรียน!AP41="ล",ลับ!J$3,0))</f>
        <v>0</v>
      </c>
      <c r="AJ144" s="63">
        <f>IF(ลับ!K$3=0,0,IF(เวลาเรียน!AQ41="ล",ลับ!K$3,0))</f>
        <v>0</v>
      </c>
      <c r="AK144" s="63">
        <f>IF(ลับ!L$3=0,0,IF(เวลาเรียน!AR41="ล",ลับ!L$3,0))</f>
        <v>0</v>
      </c>
      <c r="AL144" s="63">
        <f>IF(ลับ!M$3=0,0,IF(เวลาเรียน!AS41="ล",ลับ!M$3,0))</f>
        <v>0</v>
      </c>
      <c r="AM144" s="63">
        <f>IF(ลับ!N$3=0,0,IF(เวลาเรียน!AT41="ล",ลับ!N$3,0))</f>
        <v>0</v>
      </c>
      <c r="AN144" s="63">
        <f>IF(ลับ!O$3=0,0,IF(เวลาเรียน!AU41="ล",ลับ!O$3,0))</f>
        <v>0</v>
      </c>
      <c r="AO144" s="63">
        <f>IF(ลับ!P$3=0,0,IF(เวลาเรียน!AV41="ล",ลับ!P$3,0))</f>
        <v>0</v>
      </c>
      <c r="AP144" s="63">
        <f>IF(ลับ!Q$3=0,0,IF(เวลาเรียน!AW41="ล",ลับ!Q$3,0))</f>
        <v>0</v>
      </c>
      <c r="AQ144" s="63">
        <f>IF(ลับ!R$3=0,0,IF(เวลาเรียน!AX41="ล",ลับ!R$3,0))</f>
        <v>0</v>
      </c>
      <c r="AR144" s="63">
        <f>IF(ลับ!S$3=0,0,IF(เวลาเรียน!AY41="ล",ลับ!S$3,0))</f>
        <v>0</v>
      </c>
      <c r="AS144" s="63">
        <f>IF(ลับ!T$3=0,0,IF(เวลาเรียน!AZ41="ล",ลับ!T$3,0))</f>
        <v>0</v>
      </c>
      <c r="AT144" s="63">
        <f>IF(ลับ!U$3=0,0,IF(เวลาเรียน!BA41="ล",ลับ!U$3,0))</f>
        <v>0</v>
      </c>
      <c r="AU144" s="63">
        <f>IF(ลับ!V$3=0,0,IF(เวลาเรียน!BB41="ล",ลับ!V$3,0))</f>
        <v>0</v>
      </c>
      <c r="AV144" s="63">
        <f>IF(ลับ!W$3=0,0,IF(เวลาเรียน!BC41="ล",ลับ!W$3,0))</f>
        <v>0</v>
      </c>
      <c r="AW144" s="63">
        <f>IF(ลับ!X$3=0,0,IF(เวลาเรียน!BD41="ล",ลับ!X$3,0))</f>
        <v>0</v>
      </c>
      <c r="AX144" s="63">
        <f>IF(ลับ!Y$3=0,0,IF(เวลาเรียน!BE41="ล",ลับ!Y$3,0))</f>
        <v>0</v>
      </c>
      <c r="AY144" s="63">
        <f>IF(ลับ!Z$3=0,0,IF(เวลาเรียน!BF41="ล",ลับ!Z$3,0))</f>
        <v>0</v>
      </c>
      <c r="AZ144" s="63">
        <f>IF(ลับ!AA$3=0,0,IF(เวลาเรียน!BG41="ล",ลับ!AA$3,0))</f>
        <v>0</v>
      </c>
      <c r="BA144" s="63">
        <f>IF(ลับ!AB$3=0,0,IF(เวลาเรียน!BH41="ล",ลับ!AB$3,0))</f>
        <v>0</v>
      </c>
      <c r="BB144" s="63">
        <f>IF(ลับ!AC$3=0,0,IF(เวลาเรียน!BI41="ล",ลับ!AC$3,0))</f>
        <v>0</v>
      </c>
      <c r="BC144" s="63">
        <f>IF(ลับ!AD$3=0,0,IF(เวลาเรียน!BJ41="ล",ลับ!AD$3,0))</f>
        <v>0</v>
      </c>
      <c r="BD144" s="63">
        <f>IF(ลับ!AE$3=0,0,IF(เวลาเรียน!BK41="ล",ลับ!AE$3,0))</f>
        <v>0</v>
      </c>
      <c r="BE144" s="63">
        <f>IF(ลับ!AF$3=0,0,IF(เวลาเรียน!BL41="ล",ลับ!AF$3,0))</f>
        <v>0</v>
      </c>
      <c r="BF144" s="63">
        <f>IF(ลับ!AG$3=0,0,IF(เวลาเรียน!BM41="ล",ลับ!AG$3,0))</f>
        <v>0</v>
      </c>
      <c r="BG144" s="63">
        <f>IF(ลับ!AH$3=0,0,IF(เวลาเรียน!BN41="ล",ลับ!AH$3,0))</f>
        <v>0</v>
      </c>
      <c r="BH144" s="63">
        <f>IF(ลับ!AI$3=0,0,IF(เวลาเรียน!BO41="ล",ลับ!AI$3,0))</f>
        <v>0</v>
      </c>
      <c r="BI144" s="63">
        <f>IF(ลับ!AJ$3=0,0,IF(เวลาเรียน!BP41="ล",ลับ!AJ$3,0))</f>
        <v>0</v>
      </c>
      <c r="BJ144" s="63">
        <f>IF(ลับ!AK$3=0,0,IF(เวลาเรียน!BQ41="ล",ลับ!AK$3,0))</f>
        <v>0</v>
      </c>
      <c r="BK144" s="63">
        <f>IF(ลับ!AL$3=0,0,IF(เวลาเรียน!BR41="ล",ลับ!AL$3,0))</f>
        <v>0</v>
      </c>
      <c r="BL144" s="63">
        <f>IF(ลับ!AM$3=0,0,IF(เวลาเรียน!BS41="ล",ลับ!AM$3,0))</f>
        <v>0</v>
      </c>
      <c r="BM144" s="63">
        <f>IF(ลับ!AN$3=0,0,IF(เวลาเรียน!BT41="ล",ลับ!AN$3,0))</f>
        <v>0</v>
      </c>
      <c r="BN144" s="63">
        <f>IF(ลับ!AO$3=0,0,IF(เวลาเรียน!BU41="ล",ลับ!AO$3,0))</f>
        <v>0</v>
      </c>
      <c r="BO144" s="63">
        <f>IF(ลับ!AP$3=0,0,IF(เวลาเรียน!BV41="ล",ลับ!AP$3,0))</f>
        <v>0</v>
      </c>
      <c r="BP144" s="63">
        <f>IF(ลับ!AQ$3=0,0,IF(เวลาเรียน!BW41="ล",ลับ!AQ$3,0))</f>
        <v>0</v>
      </c>
      <c r="BQ144" s="63">
        <f>IF(ลับ!AR$3=0,0,IF(เวลาเรียน!BX41="ล",ลับ!AR$3,0))</f>
        <v>0</v>
      </c>
      <c r="BR144" s="63">
        <f>IF(ลับ!AS$3=0,0,IF(เวลาเรียน!BY41="ล",ลับ!AS$3,0))</f>
        <v>0</v>
      </c>
      <c r="BS144" s="724">
        <f>IF(ลับ!AT$3=0,0,IF(เวลาเรียน!BZ41="ล",ลับ!AT$3,0))</f>
        <v>0</v>
      </c>
      <c r="BT144" s="63">
        <f>IF(ลับ!BT$3=0,0,IF(เวลาเรียน!CB41="ล",ลับ!BT$3,0))</f>
        <v>0</v>
      </c>
      <c r="BU144" s="63">
        <f>IF(ลับ!BU$3=0,0,IF(เวลาเรียน!CC41="ล",ลับ!BU$3,0))</f>
        <v>0</v>
      </c>
      <c r="BV144" s="63">
        <f>IF(ลับ!BV$3=0,0,IF(เวลาเรียน!CD41="ล",ลับ!BV$3,0))</f>
        <v>0</v>
      </c>
      <c r="BW144" s="63">
        <f>IF(ลับ!BW$3=0,0,IF(เวลาเรียน!CE41="ล",ลับ!BW$3,0))</f>
        <v>0</v>
      </c>
      <c r="BX144" s="63">
        <f>IF(ลับ!BX$3=0,0,IF(เวลาเรียน!CF41="ล",ลับ!BX$3,0))</f>
        <v>0</v>
      </c>
      <c r="BY144" s="63">
        <f>IF(ลับ!BY$3=0,0,IF(เวลาเรียน!CG41="ล",ลับ!BY$3,0))</f>
        <v>0</v>
      </c>
      <c r="BZ144" s="63">
        <f>IF(ลับ!BZ$3=0,0,IF(เวลาเรียน!CH41="ล",ลับ!BZ$3,0))</f>
        <v>0</v>
      </c>
      <c r="CA144" s="63">
        <f>IF(ลับ!CA$3=0,0,IF(เวลาเรียน!CI41="ล",ลับ!CA$3,0))</f>
        <v>0</v>
      </c>
      <c r="CB144" s="63">
        <f>IF(ลับ!CB$3=0,0,IF(เวลาเรียน!CJ41="ล",ลับ!CB$3,0))</f>
        <v>0</v>
      </c>
      <c r="CC144" s="63">
        <f>IF(ลับ!CC$3=0,0,IF(เวลาเรียน!CK41="ล",ลับ!CC$3,0))</f>
        <v>0</v>
      </c>
      <c r="CD144" s="63">
        <f>IF(ลับ!CD$3=0,0,IF(เวลาเรียน!CL41="ล",ลับ!CD$3,0))</f>
        <v>0</v>
      </c>
      <c r="CE144" s="63">
        <f>IF(ลับ!CE$3=0,0,IF(เวลาเรียน!CM41="ล",ลับ!CE$3,0))</f>
        <v>0</v>
      </c>
      <c r="CF144" s="63">
        <f>IF(ลับ!CF$3=0,0,IF(เวลาเรียน!CN41="ล",ลับ!CF$3,0))</f>
        <v>0</v>
      </c>
      <c r="CG144" s="63">
        <f>IF(ลับ!CG$3=0,0,IF(เวลาเรียน!CO41="ล",ลับ!CG$3,0))</f>
        <v>0</v>
      </c>
      <c r="CH144" s="63">
        <f>IF(ลับ!CH$3=0,0,IF(เวลาเรียน!CP41="ล",ลับ!CH$3,0))</f>
        <v>0</v>
      </c>
      <c r="CI144" s="63">
        <f>IF(ลับ!CI$3=0,0,IF(เวลาเรียน!CQ41="ล",ลับ!CI$3,0))</f>
        <v>0</v>
      </c>
      <c r="CJ144" s="63">
        <f>IF(ลับ!CJ$3=0,0,IF(เวลาเรียน!CR41="ล",ลับ!CJ$3,0))</f>
        <v>0</v>
      </c>
      <c r="CK144" s="63">
        <f>IF(ลับ!CK$3=0,0,IF(เวลาเรียน!CS41="ล",ลับ!CK$3,0))</f>
        <v>0</v>
      </c>
      <c r="CL144" s="63">
        <f>IF(ลับ!CL$3=0,0,IF(เวลาเรียน!CT41="ล",ลับ!CL$3,0))</f>
        <v>0</v>
      </c>
      <c r="CM144" s="63">
        <f>IF(ลับ!CM$3=0,0,IF(เวลาเรียน!CU41="ล",ลับ!CM$3,0))</f>
        <v>0</v>
      </c>
      <c r="CN144" s="63">
        <f>IF(ลับ!CN$3=0,0,IF(เวลาเรียน!CV41="ล",ลับ!CN$3,0))</f>
        <v>0</v>
      </c>
      <c r="CO144" s="63">
        <f>IF(ลับ!CO$3=0,0,IF(เวลาเรียน!CW41="ล",ลับ!CO$3,0))</f>
        <v>0</v>
      </c>
      <c r="CP144" s="63">
        <f>IF(ลับ!CP$3=0,0,IF(เวลาเรียน!CX41="ล",ลับ!CP$3,0))</f>
        <v>0</v>
      </c>
      <c r="CQ144" s="63">
        <f>IF(ลับ!CQ$3=0,0,IF(เวลาเรียน!CY41="ล",ลับ!CQ$3,0))</f>
        <v>0</v>
      </c>
      <c r="CR144" s="63">
        <f>IF(ลับ!CR$3=0,0,IF(เวลาเรียน!CZ41="ล",ลับ!CR$3,0))</f>
        <v>0</v>
      </c>
      <c r="CS144" s="63">
        <f>IF(ลับ!CS$3=0,0,IF(เวลาเรียน!DA41="ล",ลับ!CS$3,0))</f>
        <v>0</v>
      </c>
      <c r="CT144" s="63">
        <f>IF(ลับ!CT$3=0,0,IF(เวลาเรียน!DB41="ล",ลับ!CT$3,0))</f>
        <v>0</v>
      </c>
      <c r="CU144" s="63">
        <f>IF(ลับ!CU$3=0,0,IF(เวลาเรียน!DC41="ล",ลับ!CU$3,0))</f>
        <v>0</v>
      </c>
      <c r="CV144" s="63">
        <f>IF(ลับ!CV$3=0,0,IF(เวลาเรียน!DD41="ล",ลับ!CV$3,0))</f>
        <v>0</v>
      </c>
      <c r="CW144" s="63">
        <f>IF(ลับ!CW$3=0,0,IF(เวลาเรียน!DE41="ล",ลับ!CW$3,0))</f>
        <v>0</v>
      </c>
      <c r="CX144" s="84">
        <f t="shared" si="24"/>
        <v>0</v>
      </c>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row>
    <row r="145" spans="1:136" ht="21">
      <c r="A145" s="28">
        <v>37</v>
      </c>
      <c r="B145" s="63">
        <f>IF(ลับ!B$3=0,0,IF(เวลาเรียน!G42="ล",ลับ!B$3,0))</f>
        <v>0</v>
      </c>
      <c r="C145" s="63">
        <f>IF(ลับ!C$3=0,0,IF(เวลาเรียน!H42="ล",ลับ!C$3,0))</f>
        <v>0</v>
      </c>
      <c r="D145" s="63">
        <f>IF(ลับ!D$3=0,0,IF(เวลาเรียน!I42="ล",ลับ!D$3,0))</f>
        <v>0</v>
      </c>
      <c r="E145" s="63">
        <f>IF(ลับ!E$3=0,0,IF(เวลาเรียน!J42="ล",ลับ!E$3,0))</f>
        <v>0</v>
      </c>
      <c r="F145" s="63">
        <f>IF(ลับ!F$3=0,0,IF(เวลาเรียน!K42="ล",ลับ!F$3,0))</f>
        <v>0</v>
      </c>
      <c r="G145" s="63">
        <f>IF(ลับ!G$3=0,0,IF(เวลาเรียน!L42="ล",ลับ!G$3,0))</f>
        <v>0</v>
      </c>
      <c r="H145" s="63">
        <f>IF(ลับ!H$3=0,0,IF(เวลาเรียน!M42="ล",ลับ!H$3,0))</f>
        <v>0</v>
      </c>
      <c r="I145" s="63">
        <f>IF(ลับ!I$3=0,0,IF(เวลาเรียน!N42="ล",ลับ!I$3,0))</f>
        <v>0</v>
      </c>
      <c r="J145" s="63">
        <f>IF(ลับ!J$3=0,0,IF(เวลาเรียน!O42="ล",ลับ!J$3,0))</f>
        <v>0</v>
      </c>
      <c r="K145" s="63">
        <f>IF(ลับ!K$3=0,0,IF(เวลาเรียน!P42="ล",ลับ!K$3,0))</f>
        <v>0</v>
      </c>
      <c r="L145" s="63">
        <f>IF(ลับ!L$3=0,0,IF(เวลาเรียน!Q42="ล",ลับ!L$3,0))</f>
        <v>0</v>
      </c>
      <c r="M145" s="63">
        <f>IF(ลับ!M$3=0,0,IF(เวลาเรียน!R42="ล",ลับ!M$3,0))</f>
        <v>0</v>
      </c>
      <c r="N145" s="63">
        <f>IF(ลับ!N$3=0,0,IF(เวลาเรียน!S42="ล",ลับ!N$3,0))</f>
        <v>0</v>
      </c>
      <c r="O145" s="63">
        <f>IF(ลับ!O$3=0,0,IF(เวลาเรียน!T42="ล",ลับ!O$3,0))</f>
        <v>0</v>
      </c>
      <c r="P145" s="63">
        <f>IF(ลับ!P$3=0,0,IF(เวลาเรียน!U42="ล",ลับ!P$3,0))</f>
        <v>0</v>
      </c>
      <c r="Q145" s="63">
        <f>IF(ลับ!Q$3=0,0,IF(เวลาเรียน!V42="ล",ลับ!Q$3,0))</f>
        <v>0</v>
      </c>
      <c r="R145" s="63">
        <f>IF(ลับ!R$3=0,0,IF(เวลาเรียน!W42="ล",ลับ!R$3,0))</f>
        <v>0</v>
      </c>
      <c r="S145" s="63">
        <f>IF(ลับ!S$3=0,0,IF(เวลาเรียน!X42="ล",ลับ!S$3,0))</f>
        <v>0</v>
      </c>
      <c r="T145" s="63">
        <f>IF(ลับ!T$3=0,0,IF(เวลาเรียน!Y42="ล",ลับ!T$3,0))</f>
        <v>0</v>
      </c>
      <c r="U145" s="63">
        <f>IF(ลับ!U$3=0,0,IF(เวลาเรียน!Z42="ล",ลับ!U$3,0))</f>
        <v>0</v>
      </c>
      <c r="V145" s="63">
        <f>IF(ลับ!V$3=0,0,IF(เวลาเรียน!AA42="ล",ลับ!V$3,0))</f>
        <v>0</v>
      </c>
      <c r="W145" s="63">
        <f>IF(ลับ!W$3=0,0,IF(เวลาเรียน!AB42="ล",ลับ!W$3,0))</f>
        <v>0</v>
      </c>
      <c r="X145" s="63">
        <f>IF(ลับ!X$3=0,0,IF(เวลาเรียน!AC42="ล",ลับ!X$3,0))</f>
        <v>0</v>
      </c>
      <c r="Y145" s="63">
        <f>IF(ลับ!Y$3=0,0,IF(เวลาเรียน!AD42="ล",ลับ!Y$3,0))</f>
        <v>0</v>
      </c>
      <c r="Z145" s="724">
        <f>IF(ลับ!Z$3=0,0,IF(เวลาเรียน!AE42="ล",ลับ!Z$3,0))</f>
        <v>0</v>
      </c>
      <c r="AA145" s="63">
        <f>IF(ลับ!B$3=0,0,IF(เวลาเรียน!AH42="ล",ลับ!B$3,0))</f>
        <v>0</v>
      </c>
      <c r="AB145" s="63">
        <f>IF(ลับ!C$3=0,0,IF(เวลาเรียน!AI42="ล",ลับ!C$3,0))</f>
        <v>0</v>
      </c>
      <c r="AC145" s="63">
        <f>IF(ลับ!D$3=0,0,IF(เวลาเรียน!AJ42="ล",ลับ!D$3,0))</f>
        <v>0</v>
      </c>
      <c r="AD145" s="63">
        <f>IF(ลับ!E$3=0,0,IF(เวลาเรียน!AK42="ล",ลับ!E$3,0))</f>
        <v>0</v>
      </c>
      <c r="AE145" s="63">
        <f>IF(ลับ!F$3=0,0,IF(เวลาเรียน!AL42="ล",ลับ!F$3,0))</f>
        <v>0</v>
      </c>
      <c r="AF145" s="63">
        <f>IF(ลับ!G$3=0,0,IF(เวลาเรียน!AM42="ล",ลับ!G$3,0))</f>
        <v>0</v>
      </c>
      <c r="AG145" s="63">
        <f>IF(ลับ!H$3=0,0,IF(เวลาเรียน!AN42="ล",ลับ!H$3,0))</f>
        <v>0</v>
      </c>
      <c r="AH145" s="63">
        <f>IF(ลับ!I$3=0,0,IF(เวลาเรียน!AO42="ล",ลับ!I$3,0))</f>
        <v>0</v>
      </c>
      <c r="AI145" s="63">
        <f>IF(ลับ!J$3=0,0,IF(เวลาเรียน!AP42="ล",ลับ!J$3,0))</f>
        <v>0</v>
      </c>
      <c r="AJ145" s="63">
        <f>IF(ลับ!K$3=0,0,IF(เวลาเรียน!AQ42="ล",ลับ!K$3,0))</f>
        <v>0</v>
      </c>
      <c r="AK145" s="63">
        <f>IF(ลับ!L$3=0,0,IF(เวลาเรียน!AR42="ล",ลับ!L$3,0))</f>
        <v>0</v>
      </c>
      <c r="AL145" s="63">
        <f>IF(ลับ!M$3=0,0,IF(เวลาเรียน!AS42="ล",ลับ!M$3,0))</f>
        <v>0</v>
      </c>
      <c r="AM145" s="63">
        <f>IF(ลับ!N$3=0,0,IF(เวลาเรียน!AT42="ล",ลับ!N$3,0))</f>
        <v>0</v>
      </c>
      <c r="AN145" s="63">
        <f>IF(ลับ!O$3=0,0,IF(เวลาเรียน!AU42="ล",ลับ!O$3,0))</f>
        <v>0</v>
      </c>
      <c r="AO145" s="63">
        <f>IF(ลับ!P$3=0,0,IF(เวลาเรียน!AV42="ล",ลับ!P$3,0))</f>
        <v>0</v>
      </c>
      <c r="AP145" s="63">
        <f>IF(ลับ!Q$3=0,0,IF(เวลาเรียน!AW42="ล",ลับ!Q$3,0))</f>
        <v>0</v>
      </c>
      <c r="AQ145" s="63">
        <f>IF(ลับ!R$3=0,0,IF(เวลาเรียน!AX42="ล",ลับ!R$3,0))</f>
        <v>0</v>
      </c>
      <c r="AR145" s="63">
        <f>IF(ลับ!S$3=0,0,IF(เวลาเรียน!AY42="ล",ลับ!S$3,0))</f>
        <v>0</v>
      </c>
      <c r="AS145" s="63">
        <f>IF(ลับ!T$3=0,0,IF(เวลาเรียน!AZ42="ล",ลับ!T$3,0))</f>
        <v>0</v>
      </c>
      <c r="AT145" s="63">
        <f>IF(ลับ!U$3=0,0,IF(เวลาเรียน!BA42="ล",ลับ!U$3,0))</f>
        <v>0</v>
      </c>
      <c r="AU145" s="63">
        <f>IF(ลับ!V$3=0,0,IF(เวลาเรียน!BB42="ล",ลับ!V$3,0))</f>
        <v>0</v>
      </c>
      <c r="AV145" s="63">
        <f>IF(ลับ!W$3=0,0,IF(เวลาเรียน!BC42="ล",ลับ!W$3,0))</f>
        <v>0</v>
      </c>
      <c r="AW145" s="63">
        <f>IF(ลับ!X$3=0,0,IF(เวลาเรียน!BD42="ล",ลับ!X$3,0))</f>
        <v>0</v>
      </c>
      <c r="AX145" s="63">
        <f>IF(ลับ!Y$3=0,0,IF(เวลาเรียน!BE42="ล",ลับ!Y$3,0))</f>
        <v>0</v>
      </c>
      <c r="AY145" s="63">
        <f>IF(ลับ!Z$3=0,0,IF(เวลาเรียน!BF42="ล",ลับ!Z$3,0))</f>
        <v>0</v>
      </c>
      <c r="AZ145" s="63">
        <f>IF(ลับ!AA$3=0,0,IF(เวลาเรียน!BG42="ล",ลับ!AA$3,0))</f>
        <v>0</v>
      </c>
      <c r="BA145" s="63">
        <f>IF(ลับ!AB$3=0,0,IF(เวลาเรียน!BH42="ล",ลับ!AB$3,0))</f>
        <v>0</v>
      </c>
      <c r="BB145" s="63">
        <f>IF(ลับ!AC$3=0,0,IF(เวลาเรียน!BI42="ล",ลับ!AC$3,0))</f>
        <v>0</v>
      </c>
      <c r="BC145" s="63">
        <f>IF(ลับ!AD$3=0,0,IF(เวลาเรียน!BJ42="ล",ลับ!AD$3,0))</f>
        <v>0</v>
      </c>
      <c r="BD145" s="63">
        <f>IF(ลับ!AE$3=0,0,IF(เวลาเรียน!BK42="ล",ลับ!AE$3,0))</f>
        <v>0</v>
      </c>
      <c r="BE145" s="63">
        <f>IF(ลับ!AF$3=0,0,IF(เวลาเรียน!BL42="ล",ลับ!AF$3,0))</f>
        <v>0</v>
      </c>
      <c r="BF145" s="63">
        <f>IF(ลับ!AG$3=0,0,IF(เวลาเรียน!BM42="ล",ลับ!AG$3,0))</f>
        <v>0</v>
      </c>
      <c r="BG145" s="63">
        <f>IF(ลับ!AH$3=0,0,IF(เวลาเรียน!BN42="ล",ลับ!AH$3,0))</f>
        <v>0</v>
      </c>
      <c r="BH145" s="63">
        <f>IF(ลับ!AI$3=0,0,IF(เวลาเรียน!BO42="ล",ลับ!AI$3,0))</f>
        <v>0</v>
      </c>
      <c r="BI145" s="63">
        <f>IF(ลับ!AJ$3=0,0,IF(เวลาเรียน!BP42="ล",ลับ!AJ$3,0))</f>
        <v>0</v>
      </c>
      <c r="BJ145" s="63">
        <f>IF(ลับ!AK$3=0,0,IF(เวลาเรียน!BQ42="ล",ลับ!AK$3,0))</f>
        <v>0</v>
      </c>
      <c r="BK145" s="63">
        <f>IF(ลับ!AL$3=0,0,IF(เวลาเรียน!BR42="ล",ลับ!AL$3,0))</f>
        <v>0</v>
      </c>
      <c r="BL145" s="63">
        <f>IF(ลับ!AM$3=0,0,IF(เวลาเรียน!BS42="ล",ลับ!AM$3,0))</f>
        <v>0</v>
      </c>
      <c r="BM145" s="63">
        <f>IF(ลับ!AN$3=0,0,IF(เวลาเรียน!BT42="ล",ลับ!AN$3,0))</f>
        <v>0</v>
      </c>
      <c r="BN145" s="63">
        <f>IF(ลับ!AO$3=0,0,IF(เวลาเรียน!BU42="ล",ลับ!AO$3,0))</f>
        <v>0</v>
      </c>
      <c r="BO145" s="63">
        <f>IF(ลับ!AP$3=0,0,IF(เวลาเรียน!BV42="ล",ลับ!AP$3,0))</f>
        <v>0</v>
      </c>
      <c r="BP145" s="63">
        <f>IF(ลับ!AQ$3=0,0,IF(เวลาเรียน!BW42="ล",ลับ!AQ$3,0))</f>
        <v>0</v>
      </c>
      <c r="BQ145" s="63">
        <f>IF(ลับ!AR$3=0,0,IF(เวลาเรียน!BX42="ล",ลับ!AR$3,0))</f>
        <v>0</v>
      </c>
      <c r="BR145" s="63">
        <f>IF(ลับ!AS$3=0,0,IF(เวลาเรียน!BY42="ล",ลับ!AS$3,0))</f>
        <v>0</v>
      </c>
      <c r="BS145" s="724">
        <f>IF(ลับ!AT$3=0,0,IF(เวลาเรียน!BZ42="ล",ลับ!AT$3,0))</f>
        <v>0</v>
      </c>
      <c r="BT145" s="63">
        <f>IF(ลับ!BT$3=0,0,IF(เวลาเรียน!CB42="ล",ลับ!BT$3,0))</f>
        <v>0</v>
      </c>
      <c r="BU145" s="63">
        <f>IF(ลับ!BU$3=0,0,IF(เวลาเรียน!CC42="ล",ลับ!BU$3,0))</f>
        <v>0</v>
      </c>
      <c r="BV145" s="63">
        <f>IF(ลับ!BV$3=0,0,IF(เวลาเรียน!CD42="ล",ลับ!BV$3,0))</f>
        <v>0</v>
      </c>
      <c r="BW145" s="63">
        <f>IF(ลับ!BW$3=0,0,IF(เวลาเรียน!CE42="ล",ลับ!BW$3,0))</f>
        <v>0</v>
      </c>
      <c r="BX145" s="63">
        <f>IF(ลับ!BX$3=0,0,IF(เวลาเรียน!CF42="ล",ลับ!BX$3,0))</f>
        <v>0</v>
      </c>
      <c r="BY145" s="63">
        <f>IF(ลับ!BY$3=0,0,IF(เวลาเรียน!CG42="ล",ลับ!BY$3,0))</f>
        <v>0</v>
      </c>
      <c r="BZ145" s="63">
        <f>IF(ลับ!BZ$3=0,0,IF(เวลาเรียน!CH42="ล",ลับ!BZ$3,0))</f>
        <v>0</v>
      </c>
      <c r="CA145" s="63">
        <f>IF(ลับ!CA$3=0,0,IF(เวลาเรียน!CI42="ล",ลับ!CA$3,0))</f>
        <v>0</v>
      </c>
      <c r="CB145" s="63">
        <f>IF(ลับ!CB$3=0,0,IF(เวลาเรียน!CJ42="ล",ลับ!CB$3,0))</f>
        <v>0</v>
      </c>
      <c r="CC145" s="63">
        <f>IF(ลับ!CC$3=0,0,IF(เวลาเรียน!CK42="ล",ลับ!CC$3,0))</f>
        <v>0</v>
      </c>
      <c r="CD145" s="63">
        <f>IF(ลับ!CD$3=0,0,IF(เวลาเรียน!CL42="ล",ลับ!CD$3,0))</f>
        <v>0</v>
      </c>
      <c r="CE145" s="63">
        <f>IF(ลับ!CE$3=0,0,IF(เวลาเรียน!CM42="ล",ลับ!CE$3,0))</f>
        <v>0</v>
      </c>
      <c r="CF145" s="63">
        <f>IF(ลับ!CF$3=0,0,IF(เวลาเรียน!CN42="ล",ลับ!CF$3,0))</f>
        <v>0</v>
      </c>
      <c r="CG145" s="63">
        <f>IF(ลับ!CG$3=0,0,IF(เวลาเรียน!CO42="ล",ลับ!CG$3,0))</f>
        <v>0</v>
      </c>
      <c r="CH145" s="63">
        <f>IF(ลับ!CH$3=0,0,IF(เวลาเรียน!CP42="ล",ลับ!CH$3,0))</f>
        <v>0</v>
      </c>
      <c r="CI145" s="63">
        <f>IF(ลับ!CI$3=0,0,IF(เวลาเรียน!CQ42="ล",ลับ!CI$3,0))</f>
        <v>0</v>
      </c>
      <c r="CJ145" s="63">
        <f>IF(ลับ!CJ$3=0,0,IF(เวลาเรียน!CR42="ล",ลับ!CJ$3,0))</f>
        <v>0</v>
      </c>
      <c r="CK145" s="63">
        <f>IF(ลับ!CK$3=0,0,IF(เวลาเรียน!CS42="ล",ลับ!CK$3,0))</f>
        <v>0</v>
      </c>
      <c r="CL145" s="63">
        <f>IF(ลับ!CL$3=0,0,IF(เวลาเรียน!CT42="ล",ลับ!CL$3,0))</f>
        <v>0</v>
      </c>
      <c r="CM145" s="63">
        <f>IF(ลับ!CM$3=0,0,IF(เวลาเรียน!CU42="ล",ลับ!CM$3,0))</f>
        <v>0</v>
      </c>
      <c r="CN145" s="63">
        <f>IF(ลับ!CN$3=0,0,IF(เวลาเรียน!CV42="ล",ลับ!CN$3,0))</f>
        <v>0</v>
      </c>
      <c r="CO145" s="63">
        <f>IF(ลับ!CO$3=0,0,IF(เวลาเรียน!CW42="ล",ลับ!CO$3,0))</f>
        <v>0</v>
      </c>
      <c r="CP145" s="63">
        <f>IF(ลับ!CP$3=0,0,IF(เวลาเรียน!CX42="ล",ลับ!CP$3,0))</f>
        <v>0</v>
      </c>
      <c r="CQ145" s="63">
        <f>IF(ลับ!CQ$3=0,0,IF(เวลาเรียน!CY42="ล",ลับ!CQ$3,0))</f>
        <v>0</v>
      </c>
      <c r="CR145" s="63">
        <f>IF(ลับ!CR$3=0,0,IF(เวลาเรียน!CZ42="ล",ลับ!CR$3,0))</f>
        <v>0</v>
      </c>
      <c r="CS145" s="63">
        <f>IF(ลับ!CS$3=0,0,IF(เวลาเรียน!DA42="ล",ลับ!CS$3,0))</f>
        <v>0</v>
      </c>
      <c r="CT145" s="63">
        <f>IF(ลับ!CT$3=0,0,IF(เวลาเรียน!DB42="ล",ลับ!CT$3,0))</f>
        <v>0</v>
      </c>
      <c r="CU145" s="63">
        <f>IF(ลับ!CU$3=0,0,IF(เวลาเรียน!DC42="ล",ลับ!CU$3,0))</f>
        <v>0</v>
      </c>
      <c r="CV145" s="63">
        <f>IF(ลับ!CV$3=0,0,IF(เวลาเรียน!DD42="ล",ลับ!CV$3,0))</f>
        <v>0</v>
      </c>
      <c r="CW145" s="63">
        <f>IF(ลับ!CW$3=0,0,IF(เวลาเรียน!DE42="ล",ลับ!CW$3,0))</f>
        <v>0</v>
      </c>
      <c r="CX145" s="84">
        <f t="shared" si="24"/>
        <v>0</v>
      </c>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row>
    <row r="146" spans="1:136" ht="21">
      <c r="A146" s="28">
        <v>38</v>
      </c>
      <c r="B146" s="63">
        <f>IF(ลับ!B$3=0,0,IF(เวลาเรียน!G43="ล",ลับ!B$3,0))</f>
        <v>0</v>
      </c>
      <c r="C146" s="63">
        <f>IF(ลับ!C$3=0,0,IF(เวลาเรียน!H43="ล",ลับ!C$3,0))</f>
        <v>0</v>
      </c>
      <c r="D146" s="63">
        <f>IF(ลับ!D$3=0,0,IF(เวลาเรียน!I43="ล",ลับ!D$3,0))</f>
        <v>0</v>
      </c>
      <c r="E146" s="63">
        <f>IF(ลับ!E$3=0,0,IF(เวลาเรียน!J43="ล",ลับ!E$3,0))</f>
        <v>0</v>
      </c>
      <c r="F146" s="63">
        <f>IF(ลับ!F$3=0,0,IF(เวลาเรียน!K43="ล",ลับ!F$3,0))</f>
        <v>0</v>
      </c>
      <c r="G146" s="63">
        <f>IF(ลับ!G$3=0,0,IF(เวลาเรียน!L43="ล",ลับ!G$3,0))</f>
        <v>0</v>
      </c>
      <c r="H146" s="63">
        <f>IF(ลับ!H$3=0,0,IF(เวลาเรียน!M43="ล",ลับ!H$3,0))</f>
        <v>0</v>
      </c>
      <c r="I146" s="63">
        <f>IF(ลับ!I$3=0,0,IF(เวลาเรียน!N43="ล",ลับ!I$3,0))</f>
        <v>0</v>
      </c>
      <c r="J146" s="63">
        <f>IF(ลับ!J$3=0,0,IF(เวลาเรียน!O43="ล",ลับ!J$3,0))</f>
        <v>0</v>
      </c>
      <c r="K146" s="63">
        <f>IF(ลับ!K$3=0,0,IF(เวลาเรียน!P43="ล",ลับ!K$3,0))</f>
        <v>0</v>
      </c>
      <c r="L146" s="63">
        <f>IF(ลับ!L$3=0,0,IF(เวลาเรียน!Q43="ล",ลับ!L$3,0))</f>
        <v>0</v>
      </c>
      <c r="M146" s="63">
        <f>IF(ลับ!M$3=0,0,IF(เวลาเรียน!R43="ล",ลับ!M$3,0))</f>
        <v>0</v>
      </c>
      <c r="N146" s="63">
        <f>IF(ลับ!N$3=0,0,IF(เวลาเรียน!S43="ล",ลับ!N$3,0))</f>
        <v>0</v>
      </c>
      <c r="O146" s="63">
        <f>IF(ลับ!O$3=0,0,IF(เวลาเรียน!T43="ล",ลับ!O$3,0))</f>
        <v>0</v>
      </c>
      <c r="P146" s="63">
        <f>IF(ลับ!P$3=0,0,IF(เวลาเรียน!U43="ล",ลับ!P$3,0))</f>
        <v>0</v>
      </c>
      <c r="Q146" s="63">
        <f>IF(ลับ!Q$3=0,0,IF(เวลาเรียน!V43="ล",ลับ!Q$3,0))</f>
        <v>0</v>
      </c>
      <c r="R146" s="63">
        <f>IF(ลับ!R$3=0,0,IF(เวลาเรียน!W43="ล",ลับ!R$3,0))</f>
        <v>0</v>
      </c>
      <c r="S146" s="63">
        <f>IF(ลับ!S$3=0,0,IF(เวลาเรียน!X43="ล",ลับ!S$3,0))</f>
        <v>0</v>
      </c>
      <c r="T146" s="63">
        <f>IF(ลับ!T$3=0,0,IF(เวลาเรียน!Y43="ล",ลับ!T$3,0))</f>
        <v>0</v>
      </c>
      <c r="U146" s="63">
        <f>IF(ลับ!U$3=0,0,IF(เวลาเรียน!Z43="ล",ลับ!U$3,0))</f>
        <v>0</v>
      </c>
      <c r="V146" s="63">
        <f>IF(ลับ!V$3=0,0,IF(เวลาเรียน!AA43="ล",ลับ!V$3,0))</f>
        <v>0</v>
      </c>
      <c r="W146" s="63">
        <f>IF(ลับ!W$3=0,0,IF(เวลาเรียน!AB43="ล",ลับ!W$3,0))</f>
        <v>0</v>
      </c>
      <c r="X146" s="63">
        <f>IF(ลับ!X$3=0,0,IF(เวลาเรียน!AC43="ล",ลับ!X$3,0))</f>
        <v>0</v>
      </c>
      <c r="Y146" s="63">
        <f>IF(ลับ!Y$3=0,0,IF(เวลาเรียน!AD43="ล",ลับ!Y$3,0))</f>
        <v>0</v>
      </c>
      <c r="Z146" s="724">
        <f>IF(ลับ!Z$3=0,0,IF(เวลาเรียน!AE43="ล",ลับ!Z$3,0))</f>
        <v>0</v>
      </c>
      <c r="AA146" s="63">
        <f>IF(ลับ!B$3=0,0,IF(เวลาเรียน!AH43="ล",ลับ!B$3,0))</f>
        <v>0</v>
      </c>
      <c r="AB146" s="63">
        <f>IF(ลับ!C$3=0,0,IF(เวลาเรียน!AI43="ล",ลับ!C$3,0))</f>
        <v>0</v>
      </c>
      <c r="AC146" s="63">
        <f>IF(ลับ!D$3=0,0,IF(เวลาเรียน!AJ43="ล",ลับ!D$3,0))</f>
        <v>0</v>
      </c>
      <c r="AD146" s="63">
        <f>IF(ลับ!E$3=0,0,IF(เวลาเรียน!AK43="ล",ลับ!E$3,0))</f>
        <v>0</v>
      </c>
      <c r="AE146" s="63">
        <f>IF(ลับ!F$3=0,0,IF(เวลาเรียน!AL43="ล",ลับ!F$3,0))</f>
        <v>0</v>
      </c>
      <c r="AF146" s="63">
        <f>IF(ลับ!G$3=0,0,IF(เวลาเรียน!AM43="ล",ลับ!G$3,0))</f>
        <v>0</v>
      </c>
      <c r="AG146" s="63">
        <f>IF(ลับ!H$3=0,0,IF(เวลาเรียน!AN43="ล",ลับ!H$3,0))</f>
        <v>0</v>
      </c>
      <c r="AH146" s="63">
        <f>IF(ลับ!I$3=0,0,IF(เวลาเรียน!AO43="ล",ลับ!I$3,0))</f>
        <v>0</v>
      </c>
      <c r="AI146" s="63">
        <f>IF(ลับ!J$3=0,0,IF(เวลาเรียน!AP43="ล",ลับ!J$3,0))</f>
        <v>0</v>
      </c>
      <c r="AJ146" s="63">
        <f>IF(ลับ!K$3=0,0,IF(เวลาเรียน!AQ43="ล",ลับ!K$3,0))</f>
        <v>0</v>
      </c>
      <c r="AK146" s="63">
        <f>IF(ลับ!L$3=0,0,IF(เวลาเรียน!AR43="ล",ลับ!L$3,0))</f>
        <v>0</v>
      </c>
      <c r="AL146" s="63">
        <f>IF(ลับ!M$3=0,0,IF(เวลาเรียน!AS43="ล",ลับ!M$3,0))</f>
        <v>0</v>
      </c>
      <c r="AM146" s="63">
        <f>IF(ลับ!N$3=0,0,IF(เวลาเรียน!AT43="ล",ลับ!N$3,0))</f>
        <v>0</v>
      </c>
      <c r="AN146" s="63">
        <f>IF(ลับ!O$3=0,0,IF(เวลาเรียน!AU43="ล",ลับ!O$3,0))</f>
        <v>0</v>
      </c>
      <c r="AO146" s="63">
        <f>IF(ลับ!P$3=0,0,IF(เวลาเรียน!AV43="ล",ลับ!P$3,0))</f>
        <v>0</v>
      </c>
      <c r="AP146" s="63">
        <f>IF(ลับ!Q$3=0,0,IF(เวลาเรียน!AW43="ล",ลับ!Q$3,0))</f>
        <v>0</v>
      </c>
      <c r="AQ146" s="63">
        <f>IF(ลับ!R$3=0,0,IF(เวลาเรียน!AX43="ล",ลับ!R$3,0))</f>
        <v>0</v>
      </c>
      <c r="AR146" s="63">
        <f>IF(ลับ!S$3=0,0,IF(เวลาเรียน!AY43="ล",ลับ!S$3,0))</f>
        <v>0</v>
      </c>
      <c r="AS146" s="63">
        <f>IF(ลับ!T$3=0,0,IF(เวลาเรียน!AZ43="ล",ลับ!T$3,0))</f>
        <v>0</v>
      </c>
      <c r="AT146" s="63">
        <f>IF(ลับ!U$3=0,0,IF(เวลาเรียน!BA43="ล",ลับ!U$3,0))</f>
        <v>0</v>
      </c>
      <c r="AU146" s="63">
        <f>IF(ลับ!V$3=0,0,IF(เวลาเรียน!BB43="ล",ลับ!V$3,0))</f>
        <v>0</v>
      </c>
      <c r="AV146" s="63">
        <f>IF(ลับ!W$3=0,0,IF(เวลาเรียน!BC43="ล",ลับ!W$3,0))</f>
        <v>0</v>
      </c>
      <c r="AW146" s="63">
        <f>IF(ลับ!X$3=0,0,IF(เวลาเรียน!BD43="ล",ลับ!X$3,0))</f>
        <v>0</v>
      </c>
      <c r="AX146" s="63">
        <f>IF(ลับ!Y$3=0,0,IF(เวลาเรียน!BE43="ล",ลับ!Y$3,0))</f>
        <v>0</v>
      </c>
      <c r="AY146" s="63">
        <f>IF(ลับ!Z$3=0,0,IF(เวลาเรียน!BF43="ล",ลับ!Z$3,0))</f>
        <v>0</v>
      </c>
      <c r="AZ146" s="63">
        <f>IF(ลับ!AA$3=0,0,IF(เวลาเรียน!BG43="ล",ลับ!AA$3,0))</f>
        <v>0</v>
      </c>
      <c r="BA146" s="63">
        <f>IF(ลับ!AB$3=0,0,IF(เวลาเรียน!BH43="ล",ลับ!AB$3,0))</f>
        <v>0</v>
      </c>
      <c r="BB146" s="63">
        <f>IF(ลับ!AC$3=0,0,IF(เวลาเรียน!BI43="ล",ลับ!AC$3,0))</f>
        <v>0</v>
      </c>
      <c r="BC146" s="63">
        <f>IF(ลับ!AD$3=0,0,IF(เวลาเรียน!BJ43="ล",ลับ!AD$3,0))</f>
        <v>0</v>
      </c>
      <c r="BD146" s="63">
        <f>IF(ลับ!AE$3=0,0,IF(เวลาเรียน!BK43="ล",ลับ!AE$3,0))</f>
        <v>0</v>
      </c>
      <c r="BE146" s="63">
        <f>IF(ลับ!AF$3=0,0,IF(เวลาเรียน!BL43="ล",ลับ!AF$3,0))</f>
        <v>0</v>
      </c>
      <c r="BF146" s="63">
        <f>IF(ลับ!AG$3=0,0,IF(เวลาเรียน!BM43="ล",ลับ!AG$3,0))</f>
        <v>0</v>
      </c>
      <c r="BG146" s="63">
        <f>IF(ลับ!AH$3=0,0,IF(เวลาเรียน!BN43="ล",ลับ!AH$3,0))</f>
        <v>0</v>
      </c>
      <c r="BH146" s="63">
        <f>IF(ลับ!AI$3=0,0,IF(เวลาเรียน!BO43="ล",ลับ!AI$3,0))</f>
        <v>0</v>
      </c>
      <c r="BI146" s="63">
        <f>IF(ลับ!AJ$3=0,0,IF(เวลาเรียน!BP43="ล",ลับ!AJ$3,0))</f>
        <v>0</v>
      </c>
      <c r="BJ146" s="63">
        <f>IF(ลับ!AK$3=0,0,IF(เวลาเรียน!BQ43="ล",ลับ!AK$3,0))</f>
        <v>0</v>
      </c>
      <c r="BK146" s="63">
        <f>IF(ลับ!AL$3=0,0,IF(เวลาเรียน!BR43="ล",ลับ!AL$3,0))</f>
        <v>0</v>
      </c>
      <c r="BL146" s="63">
        <f>IF(ลับ!AM$3=0,0,IF(เวลาเรียน!BS43="ล",ลับ!AM$3,0))</f>
        <v>0</v>
      </c>
      <c r="BM146" s="63">
        <f>IF(ลับ!AN$3=0,0,IF(เวลาเรียน!BT43="ล",ลับ!AN$3,0))</f>
        <v>0</v>
      </c>
      <c r="BN146" s="63">
        <f>IF(ลับ!AO$3=0,0,IF(เวลาเรียน!BU43="ล",ลับ!AO$3,0))</f>
        <v>0</v>
      </c>
      <c r="BO146" s="63">
        <f>IF(ลับ!AP$3=0,0,IF(เวลาเรียน!BV43="ล",ลับ!AP$3,0))</f>
        <v>0</v>
      </c>
      <c r="BP146" s="63">
        <f>IF(ลับ!AQ$3=0,0,IF(เวลาเรียน!BW43="ล",ลับ!AQ$3,0))</f>
        <v>0</v>
      </c>
      <c r="BQ146" s="63">
        <f>IF(ลับ!AR$3=0,0,IF(เวลาเรียน!BX43="ล",ลับ!AR$3,0))</f>
        <v>0</v>
      </c>
      <c r="BR146" s="63">
        <f>IF(ลับ!AS$3=0,0,IF(เวลาเรียน!BY43="ล",ลับ!AS$3,0))</f>
        <v>0</v>
      </c>
      <c r="BS146" s="724">
        <f>IF(ลับ!AT$3=0,0,IF(เวลาเรียน!BZ43="ล",ลับ!AT$3,0))</f>
        <v>0</v>
      </c>
      <c r="BT146" s="63">
        <f>IF(ลับ!BT$3=0,0,IF(เวลาเรียน!CB43="ล",ลับ!BT$3,0))</f>
        <v>0</v>
      </c>
      <c r="BU146" s="63">
        <f>IF(ลับ!BU$3=0,0,IF(เวลาเรียน!CC43="ล",ลับ!BU$3,0))</f>
        <v>0</v>
      </c>
      <c r="BV146" s="63">
        <f>IF(ลับ!BV$3=0,0,IF(เวลาเรียน!CD43="ล",ลับ!BV$3,0))</f>
        <v>0</v>
      </c>
      <c r="BW146" s="63">
        <f>IF(ลับ!BW$3=0,0,IF(เวลาเรียน!CE43="ล",ลับ!BW$3,0))</f>
        <v>0</v>
      </c>
      <c r="BX146" s="63">
        <f>IF(ลับ!BX$3=0,0,IF(เวลาเรียน!CF43="ล",ลับ!BX$3,0))</f>
        <v>0</v>
      </c>
      <c r="BY146" s="63">
        <f>IF(ลับ!BY$3=0,0,IF(เวลาเรียน!CG43="ล",ลับ!BY$3,0))</f>
        <v>0</v>
      </c>
      <c r="BZ146" s="63">
        <f>IF(ลับ!BZ$3=0,0,IF(เวลาเรียน!CH43="ล",ลับ!BZ$3,0))</f>
        <v>0</v>
      </c>
      <c r="CA146" s="63">
        <f>IF(ลับ!CA$3=0,0,IF(เวลาเรียน!CI43="ล",ลับ!CA$3,0))</f>
        <v>0</v>
      </c>
      <c r="CB146" s="63">
        <f>IF(ลับ!CB$3=0,0,IF(เวลาเรียน!CJ43="ล",ลับ!CB$3,0))</f>
        <v>0</v>
      </c>
      <c r="CC146" s="63">
        <f>IF(ลับ!CC$3=0,0,IF(เวลาเรียน!CK43="ล",ลับ!CC$3,0))</f>
        <v>0</v>
      </c>
      <c r="CD146" s="63">
        <f>IF(ลับ!CD$3=0,0,IF(เวลาเรียน!CL43="ล",ลับ!CD$3,0))</f>
        <v>0</v>
      </c>
      <c r="CE146" s="63">
        <f>IF(ลับ!CE$3=0,0,IF(เวลาเรียน!CM43="ล",ลับ!CE$3,0))</f>
        <v>0</v>
      </c>
      <c r="CF146" s="63">
        <f>IF(ลับ!CF$3=0,0,IF(เวลาเรียน!CN43="ล",ลับ!CF$3,0))</f>
        <v>0</v>
      </c>
      <c r="CG146" s="63">
        <f>IF(ลับ!CG$3=0,0,IF(เวลาเรียน!CO43="ล",ลับ!CG$3,0))</f>
        <v>0</v>
      </c>
      <c r="CH146" s="63">
        <f>IF(ลับ!CH$3=0,0,IF(เวลาเรียน!CP43="ล",ลับ!CH$3,0))</f>
        <v>0</v>
      </c>
      <c r="CI146" s="63">
        <f>IF(ลับ!CI$3=0,0,IF(เวลาเรียน!CQ43="ล",ลับ!CI$3,0))</f>
        <v>0</v>
      </c>
      <c r="CJ146" s="63">
        <f>IF(ลับ!CJ$3=0,0,IF(เวลาเรียน!CR43="ล",ลับ!CJ$3,0))</f>
        <v>0</v>
      </c>
      <c r="CK146" s="63">
        <f>IF(ลับ!CK$3=0,0,IF(เวลาเรียน!CS43="ล",ลับ!CK$3,0))</f>
        <v>0</v>
      </c>
      <c r="CL146" s="63">
        <f>IF(ลับ!CL$3=0,0,IF(เวลาเรียน!CT43="ล",ลับ!CL$3,0))</f>
        <v>0</v>
      </c>
      <c r="CM146" s="63">
        <f>IF(ลับ!CM$3=0,0,IF(เวลาเรียน!CU43="ล",ลับ!CM$3,0))</f>
        <v>0</v>
      </c>
      <c r="CN146" s="63">
        <f>IF(ลับ!CN$3=0,0,IF(เวลาเรียน!CV43="ล",ลับ!CN$3,0))</f>
        <v>0</v>
      </c>
      <c r="CO146" s="63">
        <f>IF(ลับ!CO$3=0,0,IF(เวลาเรียน!CW43="ล",ลับ!CO$3,0))</f>
        <v>0</v>
      </c>
      <c r="CP146" s="63">
        <f>IF(ลับ!CP$3=0,0,IF(เวลาเรียน!CX43="ล",ลับ!CP$3,0))</f>
        <v>0</v>
      </c>
      <c r="CQ146" s="63">
        <f>IF(ลับ!CQ$3=0,0,IF(เวลาเรียน!CY43="ล",ลับ!CQ$3,0))</f>
        <v>0</v>
      </c>
      <c r="CR146" s="63">
        <f>IF(ลับ!CR$3=0,0,IF(เวลาเรียน!CZ43="ล",ลับ!CR$3,0))</f>
        <v>0</v>
      </c>
      <c r="CS146" s="63">
        <f>IF(ลับ!CS$3=0,0,IF(เวลาเรียน!DA43="ล",ลับ!CS$3,0))</f>
        <v>0</v>
      </c>
      <c r="CT146" s="63">
        <f>IF(ลับ!CT$3=0,0,IF(เวลาเรียน!DB43="ล",ลับ!CT$3,0))</f>
        <v>0</v>
      </c>
      <c r="CU146" s="63">
        <f>IF(ลับ!CU$3=0,0,IF(เวลาเรียน!DC43="ล",ลับ!CU$3,0))</f>
        <v>0</v>
      </c>
      <c r="CV146" s="63">
        <f>IF(ลับ!CV$3=0,0,IF(เวลาเรียน!DD43="ล",ลับ!CV$3,0))</f>
        <v>0</v>
      </c>
      <c r="CW146" s="63">
        <f>IF(ลับ!CW$3=0,0,IF(เวลาเรียน!DE43="ล",ลับ!CW$3,0))</f>
        <v>0</v>
      </c>
      <c r="CX146" s="84">
        <f t="shared" si="24"/>
        <v>0</v>
      </c>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row>
    <row r="147" spans="1:136" ht="21">
      <c r="A147" s="28">
        <v>39</v>
      </c>
      <c r="B147" s="63">
        <f>IF(ลับ!B$3=0,0,IF(เวลาเรียน!G44="ล",ลับ!B$3,0))</f>
        <v>0</v>
      </c>
      <c r="C147" s="63">
        <f>IF(ลับ!C$3=0,0,IF(เวลาเรียน!H44="ล",ลับ!C$3,0))</f>
        <v>0</v>
      </c>
      <c r="D147" s="63">
        <f>IF(ลับ!D$3=0,0,IF(เวลาเรียน!I44="ล",ลับ!D$3,0))</f>
        <v>0</v>
      </c>
      <c r="E147" s="63">
        <f>IF(ลับ!E$3=0,0,IF(เวลาเรียน!J44="ล",ลับ!E$3,0))</f>
        <v>0</v>
      </c>
      <c r="F147" s="63">
        <f>IF(ลับ!F$3=0,0,IF(เวลาเรียน!K44="ล",ลับ!F$3,0))</f>
        <v>0</v>
      </c>
      <c r="G147" s="63">
        <f>IF(ลับ!G$3=0,0,IF(เวลาเรียน!L44="ล",ลับ!G$3,0))</f>
        <v>0</v>
      </c>
      <c r="H147" s="63">
        <f>IF(ลับ!H$3=0,0,IF(เวลาเรียน!M44="ล",ลับ!H$3,0))</f>
        <v>0</v>
      </c>
      <c r="I147" s="63">
        <f>IF(ลับ!I$3=0,0,IF(เวลาเรียน!N44="ล",ลับ!I$3,0))</f>
        <v>0</v>
      </c>
      <c r="J147" s="63">
        <f>IF(ลับ!J$3=0,0,IF(เวลาเรียน!O44="ล",ลับ!J$3,0))</f>
        <v>0</v>
      </c>
      <c r="K147" s="63">
        <f>IF(ลับ!K$3=0,0,IF(เวลาเรียน!P44="ล",ลับ!K$3,0))</f>
        <v>0</v>
      </c>
      <c r="L147" s="63">
        <f>IF(ลับ!L$3=0,0,IF(เวลาเรียน!Q44="ล",ลับ!L$3,0))</f>
        <v>0</v>
      </c>
      <c r="M147" s="63">
        <f>IF(ลับ!M$3=0,0,IF(เวลาเรียน!R44="ล",ลับ!M$3,0))</f>
        <v>0</v>
      </c>
      <c r="N147" s="63">
        <f>IF(ลับ!N$3=0,0,IF(เวลาเรียน!S44="ล",ลับ!N$3,0))</f>
        <v>0</v>
      </c>
      <c r="O147" s="63">
        <f>IF(ลับ!O$3=0,0,IF(เวลาเรียน!T44="ล",ลับ!O$3,0))</f>
        <v>0</v>
      </c>
      <c r="P147" s="63">
        <f>IF(ลับ!P$3=0,0,IF(เวลาเรียน!U44="ล",ลับ!P$3,0))</f>
        <v>0</v>
      </c>
      <c r="Q147" s="63">
        <f>IF(ลับ!Q$3=0,0,IF(เวลาเรียน!V44="ล",ลับ!Q$3,0))</f>
        <v>0</v>
      </c>
      <c r="R147" s="63">
        <f>IF(ลับ!R$3=0,0,IF(เวลาเรียน!W44="ล",ลับ!R$3,0))</f>
        <v>0</v>
      </c>
      <c r="S147" s="63">
        <f>IF(ลับ!S$3=0,0,IF(เวลาเรียน!X44="ล",ลับ!S$3,0))</f>
        <v>0</v>
      </c>
      <c r="T147" s="63">
        <f>IF(ลับ!T$3=0,0,IF(เวลาเรียน!Y44="ล",ลับ!T$3,0))</f>
        <v>0</v>
      </c>
      <c r="U147" s="63">
        <f>IF(ลับ!U$3=0,0,IF(เวลาเรียน!Z44="ล",ลับ!U$3,0))</f>
        <v>0</v>
      </c>
      <c r="V147" s="63">
        <f>IF(ลับ!V$3=0,0,IF(เวลาเรียน!AA44="ล",ลับ!V$3,0))</f>
        <v>0</v>
      </c>
      <c r="W147" s="63">
        <f>IF(ลับ!W$3=0,0,IF(เวลาเรียน!AB44="ล",ลับ!W$3,0))</f>
        <v>0</v>
      </c>
      <c r="X147" s="63">
        <f>IF(ลับ!X$3=0,0,IF(เวลาเรียน!AC44="ล",ลับ!X$3,0))</f>
        <v>0</v>
      </c>
      <c r="Y147" s="63">
        <f>IF(ลับ!Y$3=0,0,IF(เวลาเรียน!AD44="ล",ลับ!Y$3,0))</f>
        <v>0</v>
      </c>
      <c r="Z147" s="724">
        <f>IF(ลับ!Z$3=0,0,IF(เวลาเรียน!AE44="ล",ลับ!Z$3,0))</f>
        <v>0</v>
      </c>
      <c r="AA147" s="63">
        <f>IF(ลับ!B$3=0,0,IF(เวลาเรียน!AH44="ล",ลับ!B$3,0))</f>
        <v>0</v>
      </c>
      <c r="AB147" s="63">
        <f>IF(ลับ!C$3=0,0,IF(เวลาเรียน!AI44="ล",ลับ!C$3,0))</f>
        <v>0</v>
      </c>
      <c r="AC147" s="63">
        <f>IF(ลับ!D$3=0,0,IF(เวลาเรียน!AJ44="ล",ลับ!D$3,0))</f>
        <v>0</v>
      </c>
      <c r="AD147" s="63">
        <f>IF(ลับ!E$3=0,0,IF(เวลาเรียน!AK44="ล",ลับ!E$3,0))</f>
        <v>0</v>
      </c>
      <c r="AE147" s="63">
        <f>IF(ลับ!F$3=0,0,IF(เวลาเรียน!AL44="ล",ลับ!F$3,0))</f>
        <v>0</v>
      </c>
      <c r="AF147" s="63">
        <f>IF(ลับ!G$3=0,0,IF(เวลาเรียน!AM44="ล",ลับ!G$3,0))</f>
        <v>0</v>
      </c>
      <c r="AG147" s="63">
        <f>IF(ลับ!H$3=0,0,IF(เวลาเรียน!AN44="ล",ลับ!H$3,0))</f>
        <v>0</v>
      </c>
      <c r="AH147" s="63">
        <f>IF(ลับ!I$3=0,0,IF(เวลาเรียน!AO44="ล",ลับ!I$3,0))</f>
        <v>0</v>
      </c>
      <c r="AI147" s="63">
        <f>IF(ลับ!J$3=0,0,IF(เวลาเรียน!AP44="ล",ลับ!J$3,0))</f>
        <v>0</v>
      </c>
      <c r="AJ147" s="63">
        <f>IF(ลับ!K$3=0,0,IF(เวลาเรียน!AQ44="ล",ลับ!K$3,0))</f>
        <v>0</v>
      </c>
      <c r="AK147" s="63">
        <f>IF(ลับ!L$3=0,0,IF(เวลาเรียน!AR44="ล",ลับ!L$3,0))</f>
        <v>0</v>
      </c>
      <c r="AL147" s="63">
        <f>IF(ลับ!M$3=0,0,IF(เวลาเรียน!AS44="ล",ลับ!M$3,0))</f>
        <v>0</v>
      </c>
      <c r="AM147" s="63">
        <f>IF(ลับ!N$3=0,0,IF(เวลาเรียน!AT44="ล",ลับ!N$3,0))</f>
        <v>0</v>
      </c>
      <c r="AN147" s="63">
        <f>IF(ลับ!O$3=0,0,IF(เวลาเรียน!AU44="ล",ลับ!O$3,0))</f>
        <v>0</v>
      </c>
      <c r="AO147" s="63">
        <f>IF(ลับ!P$3=0,0,IF(เวลาเรียน!AV44="ล",ลับ!P$3,0))</f>
        <v>0</v>
      </c>
      <c r="AP147" s="63">
        <f>IF(ลับ!Q$3=0,0,IF(เวลาเรียน!AW44="ล",ลับ!Q$3,0))</f>
        <v>0</v>
      </c>
      <c r="AQ147" s="63">
        <f>IF(ลับ!R$3=0,0,IF(เวลาเรียน!AX44="ล",ลับ!R$3,0))</f>
        <v>0</v>
      </c>
      <c r="AR147" s="63">
        <f>IF(ลับ!S$3=0,0,IF(เวลาเรียน!AY44="ล",ลับ!S$3,0))</f>
        <v>0</v>
      </c>
      <c r="AS147" s="63">
        <f>IF(ลับ!T$3=0,0,IF(เวลาเรียน!AZ44="ล",ลับ!T$3,0))</f>
        <v>0</v>
      </c>
      <c r="AT147" s="63">
        <f>IF(ลับ!U$3=0,0,IF(เวลาเรียน!BA44="ล",ลับ!U$3,0))</f>
        <v>0</v>
      </c>
      <c r="AU147" s="63">
        <f>IF(ลับ!V$3=0,0,IF(เวลาเรียน!BB44="ล",ลับ!V$3,0))</f>
        <v>0</v>
      </c>
      <c r="AV147" s="63">
        <f>IF(ลับ!W$3=0,0,IF(เวลาเรียน!BC44="ล",ลับ!W$3,0))</f>
        <v>0</v>
      </c>
      <c r="AW147" s="63">
        <f>IF(ลับ!X$3=0,0,IF(เวลาเรียน!BD44="ล",ลับ!X$3,0))</f>
        <v>0</v>
      </c>
      <c r="AX147" s="63">
        <f>IF(ลับ!Y$3=0,0,IF(เวลาเรียน!BE44="ล",ลับ!Y$3,0))</f>
        <v>0</v>
      </c>
      <c r="AY147" s="63">
        <f>IF(ลับ!Z$3=0,0,IF(เวลาเรียน!BF44="ล",ลับ!Z$3,0))</f>
        <v>0</v>
      </c>
      <c r="AZ147" s="63">
        <f>IF(ลับ!AA$3=0,0,IF(เวลาเรียน!BG44="ล",ลับ!AA$3,0))</f>
        <v>0</v>
      </c>
      <c r="BA147" s="63">
        <f>IF(ลับ!AB$3=0,0,IF(เวลาเรียน!BH44="ล",ลับ!AB$3,0))</f>
        <v>0</v>
      </c>
      <c r="BB147" s="63">
        <f>IF(ลับ!AC$3=0,0,IF(เวลาเรียน!BI44="ล",ลับ!AC$3,0))</f>
        <v>0</v>
      </c>
      <c r="BC147" s="63">
        <f>IF(ลับ!AD$3=0,0,IF(เวลาเรียน!BJ44="ล",ลับ!AD$3,0))</f>
        <v>0</v>
      </c>
      <c r="BD147" s="63">
        <f>IF(ลับ!AE$3=0,0,IF(เวลาเรียน!BK44="ล",ลับ!AE$3,0))</f>
        <v>0</v>
      </c>
      <c r="BE147" s="63">
        <f>IF(ลับ!AF$3=0,0,IF(เวลาเรียน!BL44="ล",ลับ!AF$3,0))</f>
        <v>0</v>
      </c>
      <c r="BF147" s="63">
        <f>IF(ลับ!AG$3=0,0,IF(เวลาเรียน!BM44="ล",ลับ!AG$3,0))</f>
        <v>0</v>
      </c>
      <c r="BG147" s="63">
        <f>IF(ลับ!AH$3=0,0,IF(เวลาเรียน!BN44="ล",ลับ!AH$3,0))</f>
        <v>0</v>
      </c>
      <c r="BH147" s="63">
        <f>IF(ลับ!AI$3=0,0,IF(เวลาเรียน!BO44="ล",ลับ!AI$3,0))</f>
        <v>0</v>
      </c>
      <c r="BI147" s="63">
        <f>IF(ลับ!AJ$3=0,0,IF(เวลาเรียน!BP44="ล",ลับ!AJ$3,0))</f>
        <v>0</v>
      </c>
      <c r="BJ147" s="63">
        <f>IF(ลับ!AK$3=0,0,IF(เวลาเรียน!BQ44="ล",ลับ!AK$3,0))</f>
        <v>0</v>
      </c>
      <c r="BK147" s="63">
        <f>IF(ลับ!AL$3=0,0,IF(เวลาเรียน!BR44="ล",ลับ!AL$3,0))</f>
        <v>0</v>
      </c>
      <c r="BL147" s="63">
        <f>IF(ลับ!AM$3=0,0,IF(เวลาเรียน!BS44="ล",ลับ!AM$3,0))</f>
        <v>0</v>
      </c>
      <c r="BM147" s="63">
        <f>IF(ลับ!AN$3=0,0,IF(เวลาเรียน!BT44="ล",ลับ!AN$3,0))</f>
        <v>0</v>
      </c>
      <c r="BN147" s="63">
        <f>IF(ลับ!AO$3=0,0,IF(เวลาเรียน!BU44="ล",ลับ!AO$3,0))</f>
        <v>0</v>
      </c>
      <c r="BO147" s="63">
        <f>IF(ลับ!AP$3=0,0,IF(เวลาเรียน!BV44="ล",ลับ!AP$3,0))</f>
        <v>0</v>
      </c>
      <c r="BP147" s="63">
        <f>IF(ลับ!AQ$3=0,0,IF(เวลาเรียน!BW44="ล",ลับ!AQ$3,0))</f>
        <v>0</v>
      </c>
      <c r="BQ147" s="63">
        <f>IF(ลับ!AR$3=0,0,IF(เวลาเรียน!BX44="ล",ลับ!AR$3,0))</f>
        <v>0</v>
      </c>
      <c r="BR147" s="63">
        <f>IF(ลับ!AS$3=0,0,IF(เวลาเรียน!BY44="ล",ลับ!AS$3,0))</f>
        <v>0</v>
      </c>
      <c r="BS147" s="724">
        <f>IF(ลับ!AT$3=0,0,IF(เวลาเรียน!BZ44="ล",ลับ!AT$3,0))</f>
        <v>0</v>
      </c>
      <c r="BT147" s="63">
        <f>IF(ลับ!BT$3=0,0,IF(เวลาเรียน!CB44="ล",ลับ!BT$3,0))</f>
        <v>0</v>
      </c>
      <c r="BU147" s="63">
        <f>IF(ลับ!BU$3=0,0,IF(เวลาเรียน!CC44="ล",ลับ!BU$3,0))</f>
        <v>0</v>
      </c>
      <c r="BV147" s="63">
        <f>IF(ลับ!BV$3=0,0,IF(เวลาเรียน!CD44="ล",ลับ!BV$3,0))</f>
        <v>0</v>
      </c>
      <c r="BW147" s="63">
        <f>IF(ลับ!BW$3=0,0,IF(เวลาเรียน!CE44="ล",ลับ!BW$3,0))</f>
        <v>0</v>
      </c>
      <c r="BX147" s="63">
        <f>IF(ลับ!BX$3=0,0,IF(เวลาเรียน!CF44="ล",ลับ!BX$3,0))</f>
        <v>0</v>
      </c>
      <c r="BY147" s="63">
        <f>IF(ลับ!BY$3=0,0,IF(เวลาเรียน!CG44="ล",ลับ!BY$3,0))</f>
        <v>0</v>
      </c>
      <c r="BZ147" s="63">
        <f>IF(ลับ!BZ$3=0,0,IF(เวลาเรียน!CH44="ล",ลับ!BZ$3,0))</f>
        <v>0</v>
      </c>
      <c r="CA147" s="63">
        <f>IF(ลับ!CA$3=0,0,IF(เวลาเรียน!CI44="ล",ลับ!CA$3,0))</f>
        <v>0</v>
      </c>
      <c r="CB147" s="63">
        <f>IF(ลับ!CB$3=0,0,IF(เวลาเรียน!CJ44="ล",ลับ!CB$3,0))</f>
        <v>0</v>
      </c>
      <c r="CC147" s="63">
        <f>IF(ลับ!CC$3=0,0,IF(เวลาเรียน!CK44="ล",ลับ!CC$3,0))</f>
        <v>0</v>
      </c>
      <c r="CD147" s="63">
        <f>IF(ลับ!CD$3=0,0,IF(เวลาเรียน!CL44="ล",ลับ!CD$3,0))</f>
        <v>0</v>
      </c>
      <c r="CE147" s="63">
        <f>IF(ลับ!CE$3=0,0,IF(เวลาเรียน!CM44="ล",ลับ!CE$3,0))</f>
        <v>0</v>
      </c>
      <c r="CF147" s="63">
        <f>IF(ลับ!CF$3=0,0,IF(เวลาเรียน!CN44="ล",ลับ!CF$3,0))</f>
        <v>0</v>
      </c>
      <c r="CG147" s="63">
        <f>IF(ลับ!CG$3=0,0,IF(เวลาเรียน!CO44="ล",ลับ!CG$3,0))</f>
        <v>0</v>
      </c>
      <c r="CH147" s="63">
        <f>IF(ลับ!CH$3=0,0,IF(เวลาเรียน!CP44="ล",ลับ!CH$3,0))</f>
        <v>0</v>
      </c>
      <c r="CI147" s="63">
        <f>IF(ลับ!CI$3=0,0,IF(เวลาเรียน!CQ44="ล",ลับ!CI$3,0))</f>
        <v>0</v>
      </c>
      <c r="CJ147" s="63">
        <f>IF(ลับ!CJ$3=0,0,IF(เวลาเรียน!CR44="ล",ลับ!CJ$3,0))</f>
        <v>0</v>
      </c>
      <c r="CK147" s="63">
        <f>IF(ลับ!CK$3=0,0,IF(เวลาเรียน!CS44="ล",ลับ!CK$3,0))</f>
        <v>0</v>
      </c>
      <c r="CL147" s="63">
        <f>IF(ลับ!CL$3=0,0,IF(เวลาเรียน!CT44="ล",ลับ!CL$3,0))</f>
        <v>0</v>
      </c>
      <c r="CM147" s="63">
        <f>IF(ลับ!CM$3=0,0,IF(เวลาเรียน!CU44="ล",ลับ!CM$3,0))</f>
        <v>0</v>
      </c>
      <c r="CN147" s="63">
        <f>IF(ลับ!CN$3=0,0,IF(เวลาเรียน!CV44="ล",ลับ!CN$3,0))</f>
        <v>0</v>
      </c>
      <c r="CO147" s="63">
        <f>IF(ลับ!CO$3=0,0,IF(เวลาเรียน!CW44="ล",ลับ!CO$3,0))</f>
        <v>0</v>
      </c>
      <c r="CP147" s="63">
        <f>IF(ลับ!CP$3=0,0,IF(เวลาเรียน!CX44="ล",ลับ!CP$3,0))</f>
        <v>0</v>
      </c>
      <c r="CQ147" s="63">
        <f>IF(ลับ!CQ$3=0,0,IF(เวลาเรียน!CY44="ล",ลับ!CQ$3,0))</f>
        <v>0</v>
      </c>
      <c r="CR147" s="63">
        <f>IF(ลับ!CR$3=0,0,IF(เวลาเรียน!CZ44="ล",ลับ!CR$3,0))</f>
        <v>0</v>
      </c>
      <c r="CS147" s="63">
        <f>IF(ลับ!CS$3=0,0,IF(เวลาเรียน!DA44="ล",ลับ!CS$3,0))</f>
        <v>0</v>
      </c>
      <c r="CT147" s="63">
        <f>IF(ลับ!CT$3=0,0,IF(เวลาเรียน!DB44="ล",ลับ!CT$3,0))</f>
        <v>0</v>
      </c>
      <c r="CU147" s="63">
        <f>IF(ลับ!CU$3=0,0,IF(เวลาเรียน!DC44="ล",ลับ!CU$3,0))</f>
        <v>0</v>
      </c>
      <c r="CV147" s="63">
        <f>IF(ลับ!CV$3=0,0,IF(เวลาเรียน!DD44="ล",ลับ!CV$3,0))</f>
        <v>0</v>
      </c>
      <c r="CW147" s="63">
        <f>IF(ลับ!CW$3=0,0,IF(เวลาเรียน!DE44="ล",ลับ!CW$3,0))</f>
        <v>0</v>
      </c>
      <c r="CX147" s="84">
        <f t="shared" si="24"/>
        <v>0</v>
      </c>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row>
    <row r="148" spans="1:136" ht="21">
      <c r="A148" s="28">
        <v>40</v>
      </c>
      <c r="B148" s="63">
        <f>IF(ลับ!B$3=0,0,IF(เวลาเรียน!G45="ล",ลับ!B$3,0))</f>
        <v>0</v>
      </c>
      <c r="C148" s="63">
        <f>IF(ลับ!C$3=0,0,IF(เวลาเรียน!H45="ล",ลับ!C$3,0))</f>
        <v>0</v>
      </c>
      <c r="D148" s="63">
        <f>IF(ลับ!D$3=0,0,IF(เวลาเรียน!I45="ล",ลับ!D$3,0))</f>
        <v>0</v>
      </c>
      <c r="E148" s="63">
        <f>IF(ลับ!E$3=0,0,IF(เวลาเรียน!J45="ล",ลับ!E$3,0))</f>
        <v>0</v>
      </c>
      <c r="F148" s="63">
        <f>IF(ลับ!F$3=0,0,IF(เวลาเรียน!K45="ล",ลับ!F$3,0))</f>
        <v>0</v>
      </c>
      <c r="G148" s="63">
        <f>IF(ลับ!G$3=0,0,IF(เวลาเรียน!L45="ล",ลับ!G$3,0))</f>
        <v>0</v>
      </c>
      <c r="H148" s="63">
        <f>IF(ลับ!H$3=0,0,IF(เวลาเรียน!M45="ล",ลับ!H$3,0))</f>
        <v>0</v>
      </c>
      <c r="I148" s="63">
        <f>IF(ลับ!I$3=0,0,IF(เวลาเรียน!N45="ล",ลับ!I$3,0))</f>
        <v>0</v>
      </c>
      <c r="J148" s="63">
        <f>IF(ลับ!J$3=0,0,IF(เวลาเรียน!O45="ล",ลับ!J$3,0))</f>
        <v>0</v>
      </c>
      <c r="K148" s="63">
        <f>IF(ลับ!K$3=0,0,IF(เวลาเรียน!P45="ล",ลับ!K$3,0))</f>
        <v>0</v>
      </c>
      <c r="L148" s="63">
        <f>IF(ลับ!L$3=0,0,IF(เวลาเรียน!Q45="ล",ลับ!L$3,0))</f>
        <v>0</v>
      </c>
      <c r="M148" s="63">
        <f>IF(ลับ!M$3=0,0,IF(เวลาเรียน!R45="ล",ลับ!M$3,0))</f>
        <v>0</v>
      </c>
      <c r="N148" s="63">
        <f>IF(ลับ!N$3=0,0,IF(เวลาเรียน!S45="ล",ลับ!N$3,0))</f>
        <v>0</v>
      </c>
      <c r="O148" s="63">
        <f>IF(ลับ!O$3=0,0,IF(เวลาเรียน!T45="ล",ลับ!O$3,0))</f>
        <v>0</v>
      </c>
      <c r="P148" s="63">
        <f>IF(ลับ!P$3=0,0,IF(เวลาเรียน!U45="ล",ลับ!P$3,0))</f>
        <v>0</v>
      </c>
      <c r="Q148" s="63">
        <f>IF(ลับ!Q$3=0,0,IF(เวลาเรียน!V45="ล",ลับ!Q$3,0))</f>
        <v>0</v>
      </c>
      <c r="R148" s="63">
        <f>IF(ลับ!R$3=0,0,IF(เวลาเรียน!W45="ล",ลับ!R$3,0))</f>
        <v>0</v>
      </c>
      <c r="S148" s="63">
        <f>IF(ลับ!S$3=0,0,IF(เวลาเรียน!X45="ล",ลับ!S$3,0))</f>
        <v>0</v>
      </c>
      <c r="T148" s="63">
        <f>IF(ลับ!T$3=0,0,IF(เวลาเรียน!Y45="ล",ลับ!T$3,0))</f>
        <v>0</v>
      </c>
      <c r="U148" s="63">
        <f>IF(ลับ!U$3=0,0,IF(เวลาเรียน!Z45="ล",ลับ!U$3,0))</f>
        <v>0</v>
      </c>
      <c r="V148" s="63">
        <f>IF(ลับ!V$3=0,0,IF(เวลาเรียน!AA45="ล",ลับ!V$3,0))</f>
        <v>0</v>
      </c>
      <c r="W148" s="63">
        <f>IF(ลับ!W$3=0,0,IF(เวลาเรียน!AB45="ล",ลับ!W$3,0))</f>
        <v>0</v>
      </c>
      <c r="X148" s="63">
        <f>IF(ลับ!X$3=0,0,IF(เวลาเรียน!AC45="ล",ลับ!X$3,0))</f>
        <v>0</v>
      </c>
      <c r="Y148" s="63">
        <f>IF(ลับ!Y$3=0,0,IF(เวลาเรียน!AD45="ล",ลับ!Y$3,0))</f>
        <v>0</v>
      </c>
      <c r="Z148" s="724">
        <f>IF(ลับ!Z$3=0,0,IF(เวลาเรียน!AE45="ล",ลับ!Z$3,0))</f>
        <v>0</v>
      </c>
      <c r="AA148" s="63">
        <f>IF(ลับ!B$3=0,0,IF(เวลาเรียน!AH45="ล",ลับ!B$3,0))</f>
        <v>0</v>
      </c>
      <c r="AB148" s="63">
        <f>IF(ลับ!C$3=0,0,IF(เวลาเรียน!AI45="ล",ลับ!C$3,0))</f>
        <v>0</v>
      </c>
      <c r="AC148" s="63">
        <f>IF(ลับ!D$3=0,0,IF(เวลาเรียน!AJ45="ล",ลับ!D$3,0))</f>
        <v>0</v>
      </c>
      <c r="AD148" s="63">
        <f>IF(ลับ!E$3=0,0,IF(เวลาเรียน!AK45="ล",ลับ!E$3,0))</f>
        <v>0</v>
      </c>
      <c r="AE148" s="63">
        <f>IF(ลับ!F$3=0,0,IF(เวลาเรียน!AL45="ล",ลับ!F$3,0))</f>
        <v>0</v>
      </c>
      <c r="AF148" s="63">
        <f>IF(ลับ!G$3=0,0,IF(เวลาเรียน!AM45="ล",ลับ!G$3,0))</f>
        <v>0</v>
      </c>
      <c r="AG148" s="63">
        <f>IF(ลับ!H$3=0,0,IF(เวลาเรียน!AN45="ล",ลับ!H$3,0))</f>
        <v>0</v>
      </c>
      <c r="AH148" s="63">
        <f>IF(ลับ!I$3=0,0,IF(เวลาเรียน!AO45="ล",ลับ!I$3,0))</f>
        <v>0</v>
      </c>
      <c r="AI148" s="63">
        <f>IF(ลับ!J$3=0,0,IF(เวลาเรียน!AP45="ล",ลับ!J$3,0))</f>
        <v>0</v>
      </c>
      <c r="AJ148" s="63">
        <f>IF(ลับ!K$3=0,0,IF(เวลาเรียน!AQ45="ล",ลับ!K$3,0))</f>
        <v>0</v>
      </c>
      <c r="AK148" s="63">
        <f>IF(ลับ!L$3=0,0,IF(เวลาเรียน!AR45="ล",ลับ!L$3,0))</f>
        <v>0</v>
      </c>
      <c r="AL148" s="63">
        <f>IF(ลับ!M$3=0,0,IF(เวลาเรียน!AS45="ล",ลับ!M$3,0))</f>
        <v>0</v>
      </c>
      <c r="AM148" s="63">
        <f>IF(ลับ!N$3=0,0,IF(เวลาเรียน!AT45="ล",ลับ!N$3,0))</f>
        <v>0</v>
      </c>
      <c r="AN148" s="63">
        <f>IF(ลับ!O$3=0,0,IF(เวลาเรียน!AU45="ล",ลับ!O$3,0))</f>
        <v>0</v>
      </c>
      <c r="AO148" s="63">
        <f>IF(ลับ!P$3=0,0,IF(เวลาเรียน!AV45="ล",ลับ!P$3,0))</f>
        <v>0</v>
      </c>
      <c r="AP148" s="63">
        <f>IF(ลับ!Q$3=0,0,IF(เวลาเรียน!AW45="ล",ลับ!Q$3,0))</f>
        <v>0</v>
      </c>
      <c r="AQ148" s="63">
        <f>IF(ลับ!R$3=0,0,IF(เวลาเรียน!AX45="ล",ลับ!R$3,0))</f>
        <v>0</v>
      </c>
      <c r="AR148" s="63">
        <f>IF(ลับ!S$3=0,0,IF(เวลาเรียน!AY45="ล",ลับ!S$3,0))</f>
        <v>0</v>
      </c>
      <c r="AS148" s="63">
        <f>IF(ลับ!T$3=0,0,IF(เวลาเรียน!AZ45="ล",ลับ!T$3,0))</f>
        <v>0</v>
      </c>
      <c r="AT148" s="63">
        <f>IF(ลับ!U$3=0,0,IF(เวลาเรียน!BA45="ล",ลับ!U$3,0))</f>
        <v>0</v>
      </c>
      <c r="AU148" s="63">
        <f>IF(ลับ!V$3=0,0,IF(เวลาเรียน!BB45="ล",ลับ!V$3,0))</f>
        <v>0</v>
      </c>
      <c r="AV148" s="63">
        <f>IF(ลับ!W$3=0,0,IF(เวลาเรียน!BC45="ล",ลับ!W$3,0))</f>
        <v>0</v>
      </c>
      <c r="AW148" s="63">
        <f>IF(ลับ!X$3=0,0,IF(เวลาเรียน!BD45="ล",ลับ!X$3,0))</f>
        <v>0</v>
      </c>
      <c r="AX148" s="63">
        <f>IF(ลับ!Y$3=0,0,IF(เวลาเรียน!BE45="ล",ลับ!Y$3,0))</f>
        <v>0</v>
      </c>
      <c r="AY148" s="63">
        <f>IF(ลับ!Z$3=0,0,IF(เวลาเรียน!BF45="ล",ลับ!Z$3,0))</f>
        <v>0</v>
      </c>
      <c r="AZ148" s="63">
        <f>IF(ลับ!AA$3=0,0,IF(เวลาเรียน!BG45="ล",ลับ!AA$3,0))</f>
        <v>0</v>
      </c>
      <c r="BA148" s="63">
        <f>IF(ลับ!AB$3=0,0,IF(เวลาเรียน!BH45="ล",ลับ!AB$3,0))</f>
        <v>0</v>
      </c>
      <c r="BB148" s="63">
        <f>IF(ลับ!AC$3=0,0,IF(เวลาเรียน!BI45="ล",ลับ!AC$3,0))</f>
        <v>0</v>
      </c>
      <c r="BC148" s="63">
        <f>IF(ลับ!AD$3=0,0,IF(เวลาเรียน!BJ45="ล",ลับ!AD$3,0))</f>
        <v>0</v>
      </c>
      <c r="BD148" s="63">
        <f>IF(ลับ!AE$3=0,0,IF(เวลาเรียน!BK45="ล",ลับ!AE$3,0))</f>
        <v>0</v>
      </c>
      <c r="BE148" s="63">
        <f>IF(ลับ!AF$3=0,0,IF(เวลาเรียน!BL45="ล",ลับ!AF$3,0))</f>
        <v>0</v>
      </c>
      <c r="BF148" s="63">
        <f>IF(ลับ!AG$3=0,0,IF(เวลาเรียน!BM45="ล",ลับ!AG$3,0))</f>
        <v>0</v>
      </c>
      <c r="BG148" s="63">
        <f>IF(ลับ!AH$3=0,0,IF(เวลาเรียน!BN45="ล",ลับ!AH$3,0))</f>
        <v>0</v>
      </c>
      <c r="BH148" s="63">
        <f>IF(ลับ!AI$3=0,0,IF(เวลาเรียน!BO45="ล",ลับ!AI$3,0))</f>
        <v>0</v>
      </c>
      <c r="BI148" s="63">
        <f>IF(ลับ!AJ$3=0,0,IF(เวลาเรียน!BP45="ล",ลับ!AJ$3,0))</f>
        <v>0</v>
      </c>
      <c r="BJ148" s="63">
        <f>IF(ลับ!AK$3=0,0,IF(เวลาเรียน!BQ45="ล",ลับ!AK$3,0))</f>
        <v>0</v>
      </c>
      <c r="BK148" s="63">
        <f>IF(ลับ!AL$3=0,0,IF(เวลาเรียน!BR45="ล",ลับ!AL$3,0))</f>
        <v>0</v>
      </c>
      <c r="BL148" s="63">
        <f>IF(ลับ!AM$3=0,0,IF(เวลาเรียน!BS45="ล",ลับ!AM$3,0))</f>
        <v>0</v>
      </c>
      <c r="BM148" s="63">
        <f>IF(ลับ!AN$3=0,0,IF(เวลาเรียน!BT45="ล",ลับ!AN$3,0))</f>
        <v>0</v>
      </c>
      <c r="BN148" s="63">
        <f>IF(ลับ!AO$3=0,0,IF(เวลาเรียน!BU45="ล",ลับ!AO$3,0))</f>
        <v>0</v>
      </c>
      <c r="BO148" s="63">
        <f>IF(ลับ!AP$3=0,0,IF(เวลาเรียน!BV45="ล",ลับ!AP$3,0))</f>
        <v>0</v>
      </c>
      <c r="BP148" s="63">
        <f>IF(ลับ!AQ$3=0,0,IF(เวลาเรียน!BW45="ล",ลับ!AQ$3,0))</f>
        <v>0</v>
      </c>
      <c r="BQ148" s="63">
        <f>IF(ลับ!AR$3=0,0,IF(เวลาเรียน!BX45="ล",ลับ!AR$3,0))</f>
        <v>0</v>
      </c>
      <c r="BR148" s="63">
        <f>IF(ลับ!AS$3=0,0,IF(เวลาเรียน!BY45="ล",ลับ!AS$3,0))</f>
        <v>0</v>
      </c>
      <c r="BS148" s="724">
        <f>IF(ลับ!AT$3=0,0,IF(เวลาเรียน!BZ45="ล",ลับ!AT$3,0))</f>
        <v>0</v>
      </c>
      <c r="BT148" s="63">
        <f>IF(ลับ!BT$3=0,0,IF(เวลาเรียน!CB45="ล",ลับ!BT$3,0))</f>
        <v>0</v>
      </c>
      <c r="BU148" s="63">
        <f>IF(ลับ!BU$3=0,0,IF(เวลาเรียน!CC45="ล",ลับ!BU$3,0))</f>
        <v>0</v>
      </c>
      <c r="BV148" s="63">
        <f>IF(ลับ!BV$3=0,0,IF(เวลาเรียน!CD45="ล",ลับ!BV$3,0))</f>
        <v>0</v>
      </c>
      <c r="BW148" s="63">
        <f>IF(ลับ!BW$3=0,0,IF(เวลาเรียน!CE45="ล",ลับ!BW$3,0))</f>
        <v>0</v>
      </c>
      <c r="BX148" s="63">
        <f>IF(ลับ!BX$3=0,0,IF(เวลาเรียน!CF45="ล",ลับ!BX$3,0))</f>
        <v>0</v>
      </c>
      <c r="BY148" s="63">
        <f>IF(ลับ!BY$3=0,0,IF(เวลาเรียน!CG45="ล",ลับ!BY$3,0))</f>
        <v>0</v>
      </c>
      <c r="BZ148" s="63">
        <f>IF(ลับ!BZ$3=0,0,IF(เวลาเรียน!CH45="ล",ลับ!BZ$3,0))</f>
        <v>0</v>
      </c>
      <c r="CA148" s="63">
        <f>IF(ลับ!CA$3=0,0,IF(เวลาเรียน!CI45="ล",ลับ!CA$3,0))</f>
        <v>0</v>
      </c>
      <c r="CB148" s="63">
        <f>IF(ลับ!CB$3=0,0,IF(เวลาเรียน!CJ45="ล",ลับ!CB$3,0))</f>
        <v>0</v>
      </c>
      <c r="CC148" s="63">
        <f>IF(ลับ!CC$3=0,0,IF(เวลาเรียน!CK45="ล",ลับ!CC$3,0))</f>
        <v>0</v>
      </c>
      <c r="CD148" s="63">
        <f>IF(ลับ!CD$3=0,0,IF(เวลาเรียน!CL45="ล",ลับ!CD$3,0))</f>
        <v>0</v>
      </c>
      <c r="CE148" s="63">
        <f>IF(ลับ!CE$3=0,0,IF(เวลาเรียน!CM45="ล",ลับ!CE$3,0))</f>
        <v>0</v>
      </c>
      <c r="CF148" s="63">
        <f>IF(ลับ!CF$3=0,0,IF(เวลาเรียน!CN45="ล",ลับ!CF$3,0))</f>
        <v>0</v>
      </c>
      <c r="CG148" s="63">
        <f>IF(ลับ!CG$3=0,0,IF(เวลาเรียน!CO45="ล",ลับ!CG$3,0))</f>
        <v>0</v>
      </c>
      <c r="CH148" s="63">
        <f>IF(ลับ!CH$3=0,0,IF(เวลาเรียน!CP45="ล",ลับ!CH$3,0))</f>
        <v>0</v>
      </c>
      <c r="CI148" s="63">
        <f>IF(ลับ!CI$3=0,0,IF(เวลาเรียน!CQ45="ล",ลับ!CI$3,0))</f>
        <v>0</v>
      </c>
      <c r="CJ148" s="63">
        <f>IF(ลับ!CJ$3=0,0,IF(เวลาเรียน!CR45="ล",ลับ!CJ$3,0))</f>
        <v>0</v>
      </c>
      <c r="CK148" s="63">
        <f>IF(ลับ!CK$3=0,0,IF(เวลาเรียน!CS45="ล",ลับ!CK$3,0))</f>
        <v>0</v>
      </c>
      <c r="CL148" s="63">
        <f>IF(ลับ!CL$3=0,0,IF(เวลาเรียน!CT45="ล",ลับ!CL$3,0))</f>
        <v>0</v>
      </c>
      <c r="CM148" s="63">
        <f>IF(ลับ!CM$3=0,0,IF(เวลาเรียน!CU45="ล",ลับ!CM$3,0))</f>
        <v>0</v>
      </c>
      <c r="CN148" s="63">
        <f>IF(ลับ!CN$3=0,0,IF(เวลาเรียน!CV45="ล",ลับ!CN$3,0))</f>
        <v>0</v>
      </c>
      <c r="CO148" s="63">
        <f>IF(ลับ!CO$3=0,0,IF(เวลาเรียน!CW45="ล",ลับ!CO$3,0))</f>
        <v>0</v>
      </c>
      <c r="CP148" s="63">
        <f>IF(ลับ!CP$3=0,0,IF(เวลาเรียน!CX45="ล",ลับ!CP$3,0))</f>
        <v>0</v>
      </c>
      <c r="CQ148" s="63">
        <f>IF(ลับ!CQ$3=0,0,IF(เวลาเรียน!CY45="ล",ลับ!CQ$3,0))</f>
        <v>0</v>
      </c>
      <c r="CR148" s="63">
        <f>IF(ลับ!CR$3=0,0,IF(เวลาเรียน!CZ45="ล",ลับ!CR$3,0))</f>
        <v>0</v>
      </c>
      <c r="CS148" s="63">
        <f>IF(ลับ!CS$3=0,0,IF(เวลาเรียน!DA45="ล",ลับ!CS$3,0))</f>
        <v>0</v>
      </c>
      <c r="CT148" s="63">
        <f>IF(ลับ!CT$3=0,0,IF(เวลาเรียน!DB45="ล",ลับ!CT$3,0))</f>
        <v>0</v>
      </c>
      <c r="CU148" s="63">
        <f>IF(ลับ!CU$3=0,0,IF(เวลาเรียน!DC45="ล",ลับ!CU$3,0))</f>
        <v>0</v>
      </c>
      <c r="CV148" s="63">
        <f>IF(ลับ!CV$3=0,0,IF(เวลาเรียน!DD45="ล",ลับ!CV$3,0))</f>
        <v>0</v>
      </c>
      <c r="CW148" s="63">
        <f>IF(ลับ!CW$3=0,0,IF(เวลาเรียน!DE45="ล",ลับ!CW$3,0))</f>
        <v>0</v>
      </c>
      <c r="CX148" s="84">
        <f t="shared" si="24"/>
        <v>0</v>
      </c>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row>
    <row r="149" spans="1:136" ht="21">
      <c r="A149" s="28">
        <v>41</v>
      </c>
      <c r="B149" s="63">
        <f>IF(ลับ!B$3=0,0,IF(เวลาเรียน!G46="ล",ลับ!B$3,0))</f>
        <v>0</v>
      </c>
      <c r="C149" s="63">
        <f>IF(ลับ!C$3=0,0,IF(เวลาเรียน!H46="ล",ลับ!C$3,0))</f>
        <v>0</v>
      </c>
      <c r="D149" s="63">
        <f>IF(ลับ!D$3=0,0,IF(เวลาเรียน!I46="ล",ลับ!D$3,0))</f>
        <v>0</v>
      </c>
      <c r="E149" s="63">
        <f>IF(ลับ!E$3=0,0,IF(เวลาเรียน!J46="ล",ลับ!E$3,0))</f>
        <v>0</v>
      </c>
      <c r="F149" s="63">
        <f>IF(ลับ!F$3=0,0,IF(เวลาเรียน!K46="ล",ลับ!F$3,0))</f>
        <v>0</v>
      </c>
      <c r="G149" s="63">
        <f>IF(ลับ!G$3=0,0,IF(เวลาเรียน!L46="ล",ลับ!G$3,0))</f>
        <v>0</v>
      </c>
      <c r="H149" s="63">
        <f>IF(ลับ!H$3=0,0,IF(เวลาเรียน!M46="ล",ลับ!H$3,0))</f>
        <v>0</v>
      </c>
      <c r="I149" s="63">
        <f>IF(ลับ!I$3=0,0,IF(เวลาเรียน!N46="ล",ลับ!I$3,0))</f>
        <v>0</v>
      </c>
      <c r="J149" s="63">
        <f>IF(ลับ!J$3=0,0,IF(เวลาเรียน!O46="ล",ลับ!J$3,0))</f>
        <v>0</v>
      </c>
      <c r="K149" s="63">
        <f>IF(ลับ!K$3=0,0,IF(เวลาเรียน!P46="ล",ลับ!K$3,0))</f>
        <v>0</v>
      </c>
      <c r="L149" s="63">
        <f>IF(ลับ!L$3=0,0,IF(เวลาเรียน!Q46="ล",ลับ!L$3,0))</f>
        <v>0</v>
      </c>
      <c r="M149" s="63">
        <f>IF(ลับ!M$3=0,0,IF(เวลาเรียน!R46="ล",ลับ!M$3,0))</f>
        <v>0</v>
      </c>
      <c r="N149" s="63">
        <f>IF(ลับ!N$3=0,0,IF(เวลาเรียน!S46="ล",ลับ!N$3,0))</f>
        <v>0</v>
      </c>
      <c r="O149" s="63">
        <f>IF(ลับ!O$3=0,0,IF(เวลาเรียน!T46="ล",ลับ!O$3,0))</f>
        <v>0</v>
      </c>
      <c r="P149" s="63">
        <f>IF(ลับ!P$3=0,0,IF(เวลาเรียน!U46="ล",ลับ!P$3,0))</f>
        <v>0</v>
      </c>
      <c r="Q149" s="63">
        <f>IF(ลับ!Q$3=0,0,IF(เวลาเรียน!V46="ล",ลับ!Q$3,0))</f>
        <v>0</v>
      </c>
      <c r="R149" s="63">
        <f>IF(ลับ!R$3=0,0,IF(เวลาเรียน!W46="ล",ลับ!R$3,0))</f>
        <v>0</v>
      </c>
      <c r="S149" s="63">
        <f>IF(ลับ!S$3=0,0,IF(เวลาเรียน!X46="ล",ลับ!S$3,0))</f>
        <v>0</v>
      </c>
      <c r="T149" s="63">
        <f>IF(ลับ!T$3=0,0,IF(เวลาเรียน!Y46="ล",ลับ!T$3,0))</f>
        <v>0</v>
      </c>
      <c r="U149" s="63">
        <f>IF(ลับ!U$3=0,0,IF(เวลาเรียน!Z46="ล",ลับ!U$3,0))</f>
        <v>0</v>
      </c>
      <c r="V149" s="63">
        <f>IF(ลับ!V$3=0,0,IF(เวลาเรียน!AA46="ล",ลับ!V$3,0))</f>
        <v>0</v>
      </c>
      <c r="W149" s="63">
        <f>IF(ลับ!W$3=0,0,IF(เวลาเรียน!AB46="ล",ลับ!W$3,0))</f>
        <v>0</v>
      </c>
      <c r="X149" s="63">
        <f>IF(ลับ!X$3=0,0,IF(เวลาเรียน!AC46="ล",ลับ!X$3,0))</f>
        <v>0</v>
      </c>
      <c r="Y149" s="63">
        <f>IF(ลับ!Y$3=0,0,IF(เวลาเรียน!AD46="ล",ลับ!Y$3,0))</f>
        <v>0</v>
      </c>
      <c r="Z149" s="724">
        <f>IF(ลับ!Z$3=0,0,IF(เวลาเรียน!AE46="ล",ลับ!Z$3,0))</f>
        <v>0</v>
      </c>
      <c r="AA149" s="63">
        <f>IF(ลับ!B$3=0,0,IF(เวลาเรียน!AH46="ล",ลับ!B$3,0))</f>
        <v>0</v>
      </c>
      <c r="AB149" s="63">
        <f>IF(ลับ!C$3=0,0,IF(เวลาเรียน!AI46="ล",ลับ!C$3,0))</f>
        <v>0</v>
      </c>
      <c r="AC149" s="63">
        <f>IF(ลับ!D$3=0,0,IF(เวลาเรียน!AJ46="ล",ลับ!D$3,0))</f>
        <v>0</v>
      </c>
      <c r="AD149" s="63">
        <f>IF(ลับ!E$3=0,0,IF(เวลาเรียน!AK46="ล",ลับ!E$3,0))</f>
        <v>0</v>
      </c>
      <c r="AE149" s="63">
        <f>IF(ลับ!F$3=0,0,IF(เวลาเรียน!AL46="ล",ลับ!F$3,0))</f>
        <v>0</v>
      </c>
      <c r="AF149" s="63">
        <f>IF(ลับ!G$3=0,0,IF(เวลาเรียน!AM46="ล",ลับ!G$3,0))</f>
        <v>0</v>
      </c>
      <c r="AG149" s="63">
        <f>IF(ลับ!H$3=0,0,IF(เวลาเรียน!AN46="ล",ลับ!H$3,0))</f>
        <v>0</v>
      </c>
      <c r="AH149" s="63">
        <f>IF(ลับ!I$3=0,0,IF(เวลาเรียน!AO46="ล",ลับ!I$3,0))</f>
        <v>0</v>
      </c>
      <c r="AI149" s="63">
        <f>IF(ลับ!J$3=0,0,IF(เวลาเรียน!AP46="ล",ลับ!J$3,0))</f>
        <v>0</v>
      </c>
      <c r="AJ149" s="63">
        <f>IF(ลับ!K$3=0,0,IF(เวลาเรียน!AQ46="ล",ลับ!K$3,0))</f>
        <v>0</v>
      </c>
      <c r="AK149" s="63">
        <f>IF(ลับ!L$3=0,0,IF(เวลาเรียน!AR46="ล",ลับ!L$3,0))</f>
        <v>0</v>
      </c>
      <c r="AL149" s="63">
        <f>IF(ลับ!M$3=0,0,IF(เวลาเรียน!AS46="ล",ลับ!M$3,0))</f>
        <v>0</v>
      </c>
      <c r="AM149" s="63">
        <f>IF(ลับ!N$3=0,0,IF(เวลาเรียน!AT46="ล",ลับ!N$3,0))</f>
        <v>0</v>
      </c>
      <c r="AN149" s="63">
        <f>IF(ลับ!O$3=0,0,IF(เวลาเรียน!AU46="ล",ลับ!O$3,0))</f>
        <v>0</v>
      </c>
      <c r="AO149" s="63">
        <f>IF(ลับ!P$3=0,0,IF(เวลาเรียน!AV46="ล",ลับ!P$3,0))</f>
        <v>0</v>
      </c>
      <c r="AP149" s="63">
        <f>IF(ลับ!Q$3=0,0,IF(เวลาเรียน!AW46="ล",ลับ!Q$3,0))</f>
        <v>0</v>
      </c>
      <c r="AQ149" s="63">
        <f>IF(ลับ!R$3=0,0,IF(เวลาเรียน!AX46="ล",ลับ!R$3,0))</f>
        <v>0</v>
      </c>
      <c r="AR149" s="63">
        <f>IF(ลับ!S$3=0,0,IF(เวลาเรียน!AY46="ล",ลับ!S$3,0))</f>
        <v>0</v>
      </c>
      <c r="AS149" s="63">
        <f>IF(ลับ!T$3=0,0,IF(เวลาเรียน!AZ46="ล",ลับ!T$3,0))</f>
        <v>0</v>
      </c>
      <c r="AT149" s="63">
        <f>IF(ลับ!U$3=0,0,IF(เวลาเรียน!BA46="ล",ลับ!U$3,0))</f>
        <v>0</v>
      </c>
      <c r="AU149" s="63">
        <f>IF(ลับ!V$3=0,0,IF(เวลาเรียน!BB46="ล",ลับ!V$3,0))</f>
        <v>0</v>
      </c>
      <c r="AV149" s="63">
        <f>IF(ลับ!W$3=0,0,IF(เวลาเรียน!BC46="ล",ลับ!W$3,0))</f>
        <v>0</v>
      </c>
      <c r="AW149" s="63">
        <f>IF(ลับ!X$3=0,0,IF(เวลาเรียน!BD46="ล",ลับ!X$3,0))</f>
        <v>0</v>
      </c>
      <c r="AX149" s="63">
        <f>IF(ลับ!Y$3=0,0,IF(เวลาเรียน!BE46="ล",ลับ!Y$3,0))</f>
        <v>0</v>
      </c>
      <c r="AY149" s="63">
        <f>IF(ลับ!Z$3=0,0,IF(เวลาเรียน!BF46="ล",ลับ!Z$3,0))</f>
        <v>0</v>
      </c>
      <c r="AZ149" s="63">
        <f>IF(ลับ!AA$3=0,0,IF(เวลาเรียน!BG46="ล",ลับ!AA$3,0))</f>
        <v>0</v>
      </c>
      <c r="BA149" s="63">
        <f>IF(ลับ!AB$3=0,0,IF(เวลาเรียน!BH46="ล",ลับ!AB$3,0))</f>
        <v>0</v>
      </c>
      <c r="BB149" s="63">
        <f>IF(ลับ!AC$3=0,0,IF(เวลาเรียน!BI46="ล",ลับ!AC$3,0))</f>
        <v>0</v>
      </c>
      <c r="BC149" s="63">
        <f>IF(ลับ!AD$3=0,0,IF(เวลาเรียน!BJ46="ล",ลับ!AD$3,0))</f>
        <v>0</v>
      </c>
      <c r="BD149" s="63">
        <f>IF(ลับ!AE$3=0,0,IF(เวลาเรียน!BK46="ล",ลับ!AE$3,0))</f>
        <v>0</v>
      </c>
      <c r="BE149" s="63">
        <f>IF(ลับ!AF$3=0,0,IF(เวลาเรียน!BL46="ล",ลับ!AF$3,0))</f>
        <v>0</v>
      </c>
      <c r="BF149" s="63">
        <f>IF(ลับ!AG$3=0,0,IF(เวลาเรียน!BM46="ล",ลับ!AG$3,0))</f>
        <v>0</v>
      </c>
      <c r="BG149" s="63">
        <f>IF(ลับ!AH$3=0,0,IF(เวลาเรียน!BN46="ล",ลับ!AH$3,0))</f>
        <v>0</v>
      </c>
      <c r="BH149" s="63">
        <f>IF(ลับ!AI$3=0,0,IF(เวลาเรียน!BO46="ล",ลับ!AI$3,0))</f>
        <v>0</v>
      </c>
      <c r="BI149" s="63">
        <f>IF(ลับ!AJ$3=0,0,IF(เวลาเรียน!BP46="ล",ลับ!AJ$3,0))</f>
        <v>0</v>
      </c>
      <c r="BJ149" s="63">
        <f>IF(ลับ!AK$3=0,0,IF(เวลาเรียน!BQ46="ล",ลับ!AK$3,0))</f>
        <v>0</v>
      </c>
      <c r="BK149" s="63">
        <f>IF(ลับ!AL$3=0,0,IF(เวลาเรียน!BR46="ล",ลับ!AL$3,0))</f>
        <v>0</v>
      </c>
      <c r="BL149" s="63">
        <f>IF(ลับ!AM$3=0,0,IF(เวลาเรียน!BS46="ล",ลับ!AM$3,0))</f>
        <v>0</v>
      </c>
      <c r="BM149" s="63">
        <f>IF(ลับ!AN$3=0,0,IF(เวลาเรียน!BT46="ล",ลับ!AN$3,0))</f>
        <v>0</v>
      </c>
      <c r="BN149" s="63">
        <f>IF(ลับ!AO$3=0,0,IF(เวลาเรียน!BU46="ล",ลับ!AO$3,0))</f>
        <v>0</v>
      </c>
      <c r="BO149" s="63">
        <f>IF(ลับ!AP$3=0,0,IF(เวลาเรียน!BV46="ล",ลับ!AP$3,0))</f>
        <v>0</v>
      </c>
      <c r="BP149" s="63">
        <f>IF(ลับ!AQ$3=0,0,IF(เวลาเรียน!BW46="ล",ลับ!AQ$3,0))</f>
        <v>0</v>
      </c>
      <c r="BQ149" s="63">
        <f>IF(ลับ!AR$3=0,0,IF(เวลาเรียน!BX46="ล",ลับ!AR$3,0))</f>
        <v>0</v>
      </c>
      <c r="BR149" s="63">
        <f>IF(ลับ!AS$3=0,0,IF(เวลาเรียน!BY46="ล",ลับ!AS$3,0))</f>
        <v>0</v>
      </c>
      <c r="BS149" s="724">
        <f>IF(ลับ!AT$3=0,0,IF(เวลาเรียน!BZ46="ล",ลับ!AT$3,0))</f>
        <v>0</v>
      </c>
      <c r="BT149" s="63">
        <f>IF(ลับ!BT$3=0,0,IF(เวลาเรียน!CB46="ล",ลับ!BT$3,0))</f>
        <v>0</v>
      </c>
      <c r="BU149" s="63">
        <f>IF(ลับ!BU$3=0,0,IF(เวลาเรียน!CC46="ล",ลับ!BU$3,0))</f>
        <v>0</v>
      </c>
      <c r="BV149" s="63">
        <f>IF(ลับ!BV$3=0,0,IF(เวลาเรียน!CD46="ล",ลับ!BV$3,0))</f>
        <v>0</v>
      </c>
      <c r="BW149" s="63">
        <f>IF(ลับ!BW$3=0,0,IF(เวลาเรียน!CE46="ล",ลับ!BW$3,0))</f>
        <v>0</v>
      </c>
      <c r="BX149" s="63">
        <f>IF(ลับ!BX$3=0,0,IF(เวลาเรียน!CF46="ล",ลับ!BX$3,0))</f>
        <v>0</v>
      </c>
      <c r="BY149" s="63">
        <f>IF(ลับ!BY$3=0,0,IF(เวลาเรียน!CG46="ล",ลับ!BY$3,0))</f>
        <v>0</v>
      </c>
      <c r="BZ149" s="63">
        <f>IF(ลับ!BZ$3=0,0,IF(เวลาเรียน!CH46="ล",ลับ!BZ$3,0))</f>
        <v>0</v>
      </c>
      <c r="CA149" s="63">
        <f>IF(ลับ!CA$3=0,0,IF(เวลาเรียน!CI46="ล",ลับ!CA$3,0))</f>
        <v>0</v>
      </c>
      <c r="CB149" s="63">
        <f>IF(ลับ!CB$3=0,0,IF(เวลาเรียน!CJ46="ล",ลับ!CB$3,0))</f>
        <v>0</v>
      </c>
      <c r="CC149" s="63">
        <f>IF(ลับ!CC$3=0,0,IF(เวลาเรียน!CK46="ล",ลับ!CC$3,0))</f>
        <v>0</v>
      </c>
      <c r="CD149" s="63">
        <f>IF(ลับ!CD$3=0,0,IF(เวลาเรียน!CL46="ล",ลับ!CD$3,0))</f>
        <v>0</v>
      </c>
      <c r="CE149" s="63">
        <f>IF(ลับ!CE$3=0,0,IF(เวลาเรียน!CM46="ล",ลับ!CE$3,0))</f>
        <v>0</v>
      </c>
      <c r="CF149" s="63">
        <f>IF(ลับ!CF$3=0,0,IF(เวลาเรียน!CN46="ล",ลับ!CF$3,0))</f>
        <v>0</v>
      </c>
      <c r="CG149" s="63">
        <f>IF(ลับ!CG$3=0,0,IF(เวลาเรียน!CO46="ล",ลับ!CG$3,0))</f>
        <v>0</v>
      </c>
      <c r="CH149" s="63">
        <f>IF(ลับ!CH$3=0,0,IF(เวลาเรียน!CP46="ล",ลับ!CH$3,0))</f>
        <v>0</v>
      </c>
      <c r="CI149" s="63">
        <f>IF(ลับ!CI$3=0,0,IF(เวลาเรียน!CQ46="ล",ลับ!CI$3,0))</f>
        <v>0</v>
      </c>
      <c r="CJ149" s="63">
        <f>IF(ลับ!CJ$3=0,0,IF(เวลาเรียน!CR46="ล",ลับ!CJ$3,0))</f>
        <v>0</v>
      </c>
      <c r="CK149" s="63">
        <f>IF(ลับ!CK$3=0,0,IF(เวลาเรียน!CS46="ล",ลับ!CK$3,0))</f>
        <v>0</v>
      </c>
      <c r="CL149" s="63">
        <f>IF(ลับ!CL$3=0,0,IF(เวลาเรียน!CT46="ล",ลับ!CL$3,0))</f>
        <v>0</v>
      </c>
      <c r="CM149" s="63">
        <f>IF(ลับ!CM$3=0,0,IF(เวลาเรียน!CU46="ล",ลับ!CM$3,0))</f>
        <v>0</v>
      </c>
      <c r="CN149" s="63">
        <f>IF(ลับ!CN$3=0,0,IF(เวลาเรียน!CV46="ล",ลับ!CN$3,0))</f>
        <v>0</v>
      </c>
      <c r="CO149" s="63">
        <f>IF(ลับ!CO$3=0,0,IF(เวลาเรียน!CW46="ล",ลับ!CO$3,0))</f>
        <v>0</v>
      </c>
      <c r="CP149" s="63">
        <f>IF(ลับ!CP$3=0,0,IF(เวลาเรียน!CX46="ล",ลับ!CP$3,0))</f>
        <v>0</v>
      </c>
      <c r="CQ149" s="63">
        <f>IF(ลับ!CQ$3=0,0,IF(เวลาเรียน!CY46="ล",ลับ!CQ$3,0))</f>
        <v>0</v>
      </c>
      <c r="CR149" s="63">
        <f>IF(ลับ!CR$3=0,0,IF(เวลาเรียน!CZ46="ล",ลับ!CR$3,0))</f>
        <v>0</v>
      </c>
      <c r="CS149" s="63">
        <f>IF(ลับ!CS$3=0,0,IF(เวลาเรียน!DA46="ล",ลับ!CS$3,0))</f>
        <v>0</v>
      </c>
      <c r="CT149" s="63">
        <f>IF(ลับ!CT$3=0,0,IF(เวลาเรียน!DB46="ล",ลับ!CT$3,0))</f>
        <v>0</v>
      </c>
      <c r="CU149" s="63">
        <f>IF(ลับ!CU$3=0,0,IF(เวลาเรียน!DC46="ล",ลับ!CU$3,0))</f>
        <v>0</v>
      </c>
      <c r="CV149" s="63">
        <f>IF(ลับ!CV$3=0,0,IF(เวลาเรียน!DD46="ล",ลับ!CV$3,0))</f>
        <v>0</v>
      </c>
      <c r="CW149" s="63">
        <f>IF(ลับ!CW$3=0,0,IF(เวลาเรียน!DE46="ล",ลับ!CW$3,0))</f>
        <v>0</v>
      </c>
      <c r="CX149" s="84">
        <f t="shared" si="24"/>
        <v>0</v>
      </c>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row>
    <row r="150" spans="1:136" ht="21">
      <c r="A150" s="28">
        <v>42</v>
      </c>
      <c r="B150" s="63">
        <f>IF(ลับ!B$3=0,0,IF(เวลาเรียน!G47="ล",ลับ!B$3,0))</f>
        <v>0</v>
      </c>
      <c r="C150" s="63">
        <f>IF(ลับ!C$3=0,0,IF(เวลาเรียน!H47="ล",ลับ!C$3,0))</f>
        <v>0</v>
      </c>
      <c r="D150" s="63">
        <f>IF(ลับ!D$3=0,0,IF(เวลาเรียน!I47="ล",ลับ!D$3,0))</f>
        <v>0</v>
      </c>
      <c r="E150" s="63">
        <f>IF(ลับ!E$3=0,0,IF(เวลาเรียน!J47="ล",ลับ!E$3,0))</f>
        <v>0</v>
      </c>
      <c r="F150" s="63">
        <f>IF(ลับ!F$3=0,0,IF(เวลาเรียน!K47="ล",ลับ!F$3,0))</f>
        <v>0</v>
      </c>
      <c r="G150" s="63">
        <f>IF(ลับ!G$3=0,0,IF(เวลาเรียน!L47="ล",ลับ!G$3,0))</f>
        <v>0</v>
      </c>
      <c r="H150" s="63">
        <f>IF(ลับ!H$3=0,0,IF(เวลาเรียน!M47="ล",ลับ!H$3,0))</f>
        <v>0</v>
      </c>
      <c r="I150" s="63">
        <f>IF(ลับ!I$3=0,0,IF(เวลาเรียน!N47="ล",ลับ!I$3,0))</f>
        <v>0</v>
      </c>
      <c r="J150" s="63">
        <f>IF(ลับ!J$3=0,0,IF(เวลาเรียน!O47="ล",ลับ!J$3,0))</f>
        <v>0</v>
      </c>
      <c r="K150" s="63">
        <f>IF(ลับ!K$3=0,0,IF(เวลาเรียน!P47="ล",ลับ!K$3,0))</f>
        <v>0</v>
      </c>
      <c r="L150" s="63">
        <f>IF(ลับ!L$3=0,0,IF(เวลาเรียน!Q47="ล",ลับ!L$3,0))</f>
        <v>0</v>
      </c>
      <c r="M150" s="63">
        <f>IF(ลับ!M$3=0,0,IF(เวลาเรียน!R47="ล",ลับ!M$3,0))</f>
        <v>0</v>
      </c>
      <c r="N150" s="63">
        <f>IF(ลับ!N$3=0,0,IF(เวลาเรียน!S47="ล",ลับ!N$3,0))</f>
        <v>0</v>
      </c>
      <c r="O150" s="63">
        <f>IF(ลับ!O$3=0,0,IF(เวลาเรียน!T47="ล",ลับ!O$3,0))</f>
        <v>0</v>
      </c>
      <c r="P150" s="63">
        <f>IF(ลับ!P$3=0,0,IF(เวลาเรียน!U47="ล",ลับ!P$3,0))</f>
        <v>0</v>
      </c>
      <c r="Q150" s="63">
        <f>IF(ลับ!Q$3=0,0,IF(เวลาเรียน!V47="ล",ลับ!Q$3,0))</f>
        <v>0</v>
      </c>
      <c r="R150" s="63">
        <f>IF(ลับ!R$3=0,0,IF(เวลาเรียน!W47="ล",ลับ!R$3,0))</f>
        <v>0</v>
      </c>
      <c r="S150" s="63">
        <f>IF(ลับ!S$3=0,0,IF(เวลาเรียน!X47="ล",ลับ!S$3,0))</f>
        <v>0</v>
      </c>
      <c r="T150" s="63">
        <f>IF(ลับ!T$3=0,0,IF(เวลาเรียน!Y47="ล",ลับ!T$3,0))</f>
        <v>0</v>
      </c>
      <c r="U150" s="63">
        <f>IF(ลับ!U$3=0,0,IF(เวลาเรียน!Z47="ล",ลับ!U$3,0))</f>
        <v>0</v>
      </c>
      <c r="V150" s="63">
        <f>IF(ลับ!V$3=0,0,IF(เวลาเรียน!AA47="ล",ลับ!V$3,0))</f>
        <v>0</v>
      </c>
      <c r="W150" s="63">
        <f>IF(ลับ!W$3=0,0,IF(เวลาเรียน!AB47="ล",ลับ!W$3,0))</f>
        <v>0</v>
      </c>
      <c r="X150" s="63">
        <f>IF(ลับ!X$3=0,0,IF(เวลาเรียน!AC47="ล",ลับ!X$3,0))</f>
        <v>0</v>
      </c>
      <c r="Y150" s="63">
        <f>IF(ลับ!Y$3=0,0,IF(เวลาเรียน!AD47="ล",ลับ!Y$3,0))</f>
        <v>0</v>
      </c>
      <c r="Z150" s="724">
        <f>IF(ลับ!Z$3=0,0,IF(เวลาเรียน!AE47="ล",ลับ!Z$3,0))</f>
        <v>0</v>
      </c>
      <c r="AA150" s="63">
        <f>IF(ลับ!B$3=0,0,IF(เวลาเรียน!AH47="ล",ลับ!B$3,0))</f>
        <v>0</v>
      </c>
      <c r="AB150" s="63">
        <f>IF(ลับ!C$3=0,0,IF(เวลาเรียน!AI47="ล",ลับ!C$3,0))</f>
        <v>0</v>
      </c>
      <c r="AC150" s="63">
        <f>IF(ลับ!D$3=0,0,IF(เวลาเรียน!AJ47="ล",ลับ!D$3,0))</f>
        <v>0</v>
      </c>
      <c r="AD150" s="63">
        <f>IF(ลับ!E$3=0,0,IF(เวลาเรียน!AK47="ล",ลับ!E$3,0))</f>
        <v>0</v>
      </c>
      <c r="AE150" s="63">
        <f>IF(ลับ!F$3=0,0,IF(เวลาเรียน!AL47="ล",ลับ!F$3,0))</f>
        <v>0</v>
      </c>
      <c r="AF150" s="63">
        <f>IF(ลับ!G$3=0,0,IF(เวลาเรียน!AM47="ล",ลับ!G$3,0))</f>
        <v>0</v>
      </c>
      <c r="AG150" s="63">
        <f>IF(ลับ!H$3=0,0,IF(เวลาเรียน!AN47="ล",ลับ!H$3,0))</f>
        <v>0</v>
      </c>
      <c r="AH150" s="63">
        <f>IF(ลับ!I$3=0,0,IF(เวลาเรียน!AO47="ล",ลับ!I$3,0))</f>
        <v>0</v>
      </c>
      <c r="AI150" s="63">
        <f>IF(ลับ!J$3=0,0,IF(เวลาเรียน!AP47="ล",ลับ!J$3,0))</f>
        <v>0</v>
      </c>
      <c r="AJ150" s="63">
        <f>IF(ลับ!K$3=0,0,IF(เวลาเรียน!AQ47="ล",ลับ!K$3,0))</f>
        <v>0</v>
      </c>
      <c r="AK150" s="63">
        <f>IF(ลับ!L$3=0,0,IF(เวลาเรียน!AR47="ล",ลับ!L$3,0))</f>
        <v>0</v>
      </c>
      <c r="AL150" s="63">
        <f>IF(ลับ!M$3=0,0,IF(เวลาเรียน!AS47="ล",ลับ!M$3,0))</f>
        <v>0</v>
      </c>
      <c r="AM150" s="63">
        <f>IF(ลับ!N$3=0,0,IF(เวลาเรียน!AT47="ล",ลับ!N$3,0))</f>
        <v>0</v>
      </c>
      <c r="AN150" s="63">
        <f>IF(ลับ!O$3=0,0,IF(เวลาเรียน!AU47="ล",ลับ!O$3,0))</f>
        <v>0</v>
      </c>
      <c r="AO150" s="63">
        <f>IF(ลับ!P$3=0,0,IF(เวลาเรียน!AV47="ล",ลับ!P$3,0))</f>
        <v>0</v>
      </c>
      <c r="AP150" s="63">
        <f>IF(ลับ!Q$3=0,0,IF(เวลาเรียน!AW47="ล",ลับ!Q$3,0))</f>
        <v>0</v>
      </c>
      <c r="AQ150" s="63">
        <f>IF(ลับ!R$3=0,0,IF(เวลาเรียน!AX47="ล",ลับ!R$3,0))</f>
        <v>0</v>
      </c>
      <c r="AR150" s="63">
        <f>IF(ลับ!S$3=0,0,IF(เวลาเรียน!AY47="ล",ลับ!S$3,0))</f>
        <v>0</v>
      </c>
      <c r="AS150" s="63">
        <f>IF(ลับ!T$3=0,0,IF(เวลาเรียน!AZ47="ล",ลับ!T$3,0))</f>
        <v>0</v>
      </c>
      <c r="AT150" s="63">
        <f>IF(ลับ!U$3=0,0,IF(เวลาเรียน!BA47="ล",ลับ!U$3,0))</f>
        <v>0</v>
      </c>
      <c r="AU150" s="63">
        <f>IF(ลับ!V$3=0,0,IF(เวลาเรียน!BB47="ล",ลับ!V$3,0))</f>
        <v>0</v>
      </c>
      <c r="AV150" s="63">
        <f>IF(ลับ!W$3=0,0,IF(เวลาเรียน!BC47="ล",ลับ!W$3,0))</f>
        <v>0</v>
      </c>
      <c r="AW150" s="63">
        <f>IF(ลับ!X$3=0,0,IF(เวลาเรียน!BD47="ล",ลับ!X$3,0))</f>
        <v>0</v>
      </c>
      <c r="AX150" s="63">
        <f>IF(ลับ!Y$3=0,0,IF(เวลาเรียน!BE47="ล",ลับ!Y$3,0))</f>
        <v>0</v>
      </c>
      <c r="AY150" s="63">
        <f>IF(ลับ!Z$3=0,0,IF(เวลาเรียน!BF47="ล",ลับ!Z$3,0))</f>
        <v>0</v>
      </c>
      <c r="AZ150" s="63">
        <f>IF(ลับ!AA$3=0,0,IF(เวลาเรียน!BG47="ล",ลับ!AA$3,0))</f>
        <v>0</v>
      </c>
      <c r="BA150" s="63">
        <f>IF(ลับ!AB$3=0,0,IF(เวลาเรียน!BH47="ล",ลับ!AB$3,0))</f>
        <v>0</v>
      </c>
      <c r="BB150" s="63">
        <f>IF(ลับ!AC$3=0,0,IF(เวลาเรียน!BI47="ล",ลับ!AC$3,0))</f>
        <v>0</v>
      </c>
      <c r="BC150" s="63">
        <f>IF(ลับ!AD$3=0,0,IF(เวลาเรียน!BJ47="ล",ลับ!AD$3,0))</f>
        <v>0</v>
      </c>
      <c r="BD150" s="63">
        <f>IF(ลับ!AE$3=0,0,IF(เวลาเรียน!BK47="ล",ลับ!AE$3,0))</f>
        <v>0</v>
      </c>
      <c r="BE150" s="63">
        <f>IF(ลับ!AF$3=0,0,IF(เวลาเรียน!BL47="ล",ลับ!AF$3,0))</f>
        <v>0</v>
      </c>
      <c r="BF150" s="63">
        <f>IF(ลับ!AG$3=0,0,IF(เวลาเรียน!BM47="ล",ลับ!AG$3,0))</f>
        <v>0</v>
      </c>
      <c r="BG150" s="63">
        <f>IF(ลับ!AH$3=0,0,IF(เวลาเรียน!BN47="ล",ลับ!AH$3,0))</f>
        <v>0</v>
      </c>
      <c r="BH150" s="63">
        <f>IF(ลับ!AI$3=0,0,IF(เวลาเรียน!BO47="ล",ลับ!AI$3,0))</f>
        <v>0</v>
      </c>
      <c r="BI150" s="63">
        <f>IF(ลับ!AJ$3=0,0,IF(เวลาเรียน!BP47="ล",ลับ!AJ$3,0))</f>
        <v>0</v>
      </c>
      <c r="BJ150" s="63">
        <f>IF(ลับ!AK$3=0,0,IF(เวลาเรียน!BQ47="ล",ลับ!AK$3,0))</f>
        <v>0</v>
      </c>
      <c r="BK150" s="63">
        <f>IF(ลับ!AL$3=0,0,IF(เวลาเรียน!BR47="ล",ลับ!AL$3,0))</f>
        <v>0</v>
      </c>
      <c r="BL150" s="63">
        <f>IF(ลับ!AM$3=0,0,IF(เวลาเรียน!BS47="ล",ลับ!AM$3,0))</f>
        <v>0</v>
      </c>
      <c r="BM150" s="63">
        <f>IF(ลับ!AN$3=0,0,IF(เวลาเรียน!BT47="ล",ลับ!AN$3,0))</f>
        <v>0</v>
      </c>
      <c r="BN150" s="63">
        <f>IF(ลับ!AO$3=0,0,IF(เวลาเรียน!BU47="ล",ลับ!AO$3,0))</f>
        <v>0</v>
      </c>
      <c r="BO150" s="63">
        <f>IF(ลับ!AP$3=0,0,IF(เวลาเรียน!BV47="ล",ลับ!AP$3,0))</f>
        <v>0</v>
      </c>
      <c r="BP150" s="63">
        <f>IF(ลับ!AQ$3=0,0,IF(เวลาเรียน!BW47="ล",ลับ!AQ$3,0))</f>
        <v>0</v>
      </c>
      <c r="BQ150" s="63">
        <f>IF(ลับ!AR$3=0,0,IF(เวลาเรียน!BX47="ล",ลับ!AR$3,0))</f>
        <v>0</v>
      </c>
      <c r="BR150" s="63">
        <f>IF(ลับ!AS$3=0,0,IF(เวลาเรียน!BY47="ล",ลับ!AS$3,0))</f>
        <v>0</v>
      </c>
      <c r="BS150" s="724">
        <f>IF(ลับ!AT$3=0,0,IF(เวลาเรียน!BZ47="ล",ลับ!AT$3,0))</f>
        <v>0</v>
      </c>
      <c r="BT150" s="63">
        <f>IF(ลับ!BT$3=0,0,IF(เวลาเรียน!CB47="ล",ลับ!BT$3,0))</f>
        <v>0</v>
      </c>
      <c r="BU150" s="63">
        <f>IF(ลับ!BU$3=0,0,IF(เวลาเรียน!CC47="ล",ลับ!BU$3,0))</f>
        <v>0</v>
      </c>
      <c r="BV150" s="63">
        <f>IF(ลับ!BV$3=0,0,IF(เวลาเรียน!CD47="ล",ลับ!BV$3,0))</f>
        <v>0</v>
      </c>
      <c r="BW150" s="63">
        <f>IF(ลับ!BW$3=0,0,IF(เวลาเรียน!CE47="ล",ลับ!BW$3,0))</f>
        <v>0</v>
      </c>
      <c r="BX150" s="63">
        <f>IF(ลับ!BX$3=0,0,IF(เวลาเรียน!CF47="ล",ลับ!BX$3,0))</f>
        <v>0</v>
      </c>
      <c r="BY150" s="63">
        <f>IF(ลับ!BY$3=0,0,IF(เวลาเรียน!CG47="ล",ลับ!BY$3,0))</f>
        <v>0</v>
      </c>
      <c r="BZ150" s="63">
        <f>IF(ลับ!BZ$3=0,0,IF(เวลาเรียน!CH47="ล",ลับ!BZ$3,0))</f>
        <v>0</v>
      </c>
      <c r="CA150" s="63">
        <f>IF(ลับ!CA$3=0,0,IF(เวลาเรียน!CI47="ล",ลับ!CA$3,0))</f>
        <v>0</v>
      </c>
      <c r="CB150" s="63">
        <f>IF(ลับ!CB$3=0,0,IF(เวลาเรียน!CJ47="ล",ลับ!CB$3,0))</f>
        <v>0</v>
      </c>
      <c r="CC150" s="63">
        <f>IF(ลับ!CC$3=0,0,IF(เวลาเรียน!CK47="ล",ลับ!CC$3,0))</f>
        <v>0</v>
      </c>
      <c r="CD150" s="63">
        <f>IF(ลับ!CD$3=0,0,IF(เวลาเรียน!CL47="ล",ลับ!CD$3,0))</f>
        <v>0</v>
      </c>
      <c r="CE150" s="63">
        <f>IF(ลับ!CE$3=0,0,IF(เวลาเรียน!CM47="ล",ลับ!CE$3,0))</f>
        <v>0</v>
      </c>
      <c r="CF150" s="63">
        <f>IF(ลับ!CF$3=0,0,IF(เวลาเรียน!CN47="ล",ลับ!CF$3,0))</f>
        <v>0</v>
      </c>
      <c r="CG150" s="63">
        <f>IF(ลับ!CG$3=0,0,IF(เวลาเรียน!CO47="ล",ลับ!CG$3,0))</f>
        <v>0</v>
      </c>
      <c r="CH150" s="63">
        <f>IF(ลับ!CH$3=0,0,IF(เวลาเรียน!CP47="ล",ลับ!CH$3,0))</f>
        <v>0</v>
      </c>
      <c r="CI150" s="63">
        <f>IF(ลับ!CI$3=0,0,IF(เวลาเรียน!CQ47="ล",ลับ!CI$3,0))</f>
        <v>0</v>
      </c>
      <c r="CJ150" s="63">
        <f>IF(ลับ!CJ$3=0,0,IF(เวลาเรียน!CR47="ล",ลับ!CJ$3,0))</f>
        <v>0</v>
      </c>
      <c r="CK150" s="63">
        <f>IF(ลับ!CK$3=0,0,IF(เวลาเรียน!CS47="ล",ลับ!CK$3,0))</f>
        <v>0</v>
      </c>
      <c r="CL150" s="63">
        <f>IF(ลับ!CL$3=0,0,IF(เวลาเรียน!CT47="ล",ลับ!CL$3,0))</f>
        <v>0</v>
      </c>
      <c r="CM150" s="63">
        <f>IF(ลับ!CM$3=0,0,IF(เวลาเรียน!CU47="ล",ลับ!CM$3,0))</f>
        <v>0</v>
      </c>
      <c r="CN150" s="63">
        <f>IF(ลับ!CN$3=0,0,IF(เวลาเรียน!CV47="ล",ลับ!CN$3,0))</f>
        <v>0</v>
      </c>
      <c r="CO150" s="63">
        <f>IF(ลับ!CO$3=0,0,IF(เวลาเรียน!CW47="ล",ลับ!CO$3,0))</f>
        <v>0</v>
      </c>
      <c r="CP150" s="63">
        <f>IF(ลับ!CP$3=0,0,IF(เวลาเรียน!CX47="ล",ลับ!CP$3,0))</f>
        <v>0</v>
      </c>
      <c r="CQ150" s="63">
        <f>IF(ลับ!CQ$3=0,0,IF(เวลาเรียน!CY47="ล",ลับ!CQ$3,0))</f>
        <v>0</v>
      </c>
      <c r="CR150" s="63">
        <f>IF(ลับ!CR$3=0,0,IF(เวลาเรียน!CZ47="ล",ลับ!CR$3,0))</f>
        <v>0</v>
      </c>
      <c r="CS150" s="63">
        <f>IF(ลับ!CS$3=0,0,IF(เวลาเรียน!DA47="ล",ลับ!CS$3,0))</f>
        <v>0</v>
      </c>
      <c r="CT150" s="63">
        <f>IF(ลับ!CT$3=0,0,IF(เวลาเรียน!DB47="ล",ลับ!CT$3,0))</f>
        <v>0</v>
      </c>
      <c r="CU150" s="63">
        <f>IF(ลับ!CU$3=0,0,IF(เวลาเรียน!DC47="ล",ลับ!CU$3,0))</f>
        <v>0</v>
      </c>
      <c r="CV150" s="63">
        <f>IF(ลับ!CV$3=0,0,IF(เวลาเรียน!DD47="ล",ลับ!CV$3,0))</f>
        <v>0</v>
      </c>
      <c r="CW150" s="63">
        <f>IF(ลับ!CW$3=0,0,IF(เวลาเรียน!DE47="ล",ลับ!CW$3,0))</f>
        <v>0</v>
      </c>
      <c r="CX150" s="84">
        <f t="shared" si="24"/>
        <v>0</v>
      </c>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row>
    <row r="151" spans="1:136" ht="21">
      <c r="A151" s="28">
        <v>43</v>
      </c>
      <c r="B151" s="63">
        <f>IF(ลับ!B$3=0,0,IF(เวลาเรียน!G48="ล",ลับ!B$3,0))</f>
        <v>0</v>
      </c>
      <c r="C151" s="63">
        <f>IF(ลับ!C$3=0,0,IF(เวลาเรียน!H48="ล",ลับ!C$3,0))</f>
        <v>0</v>
      </c>
      <c r="D151" s="63">
        <f>IF(ลับ!D$3=0,0,IF(เวลาเรียน!I48="ล",ลับ!D$3,0))</f>
        <v>0</v>
      </c>
      <c r="E151" s="63">
        <f>IF(ลับ!E$3=0,0,IF(เวลาเรียน!J48="ล",ลับ!E$3,0))</f>
        <v>0</v>
      </c>
      <c r="F151" s="63">
        <f>IF(ลับ!F$3=0,0,IF(เวลาเรียน!K48="ล",ลับ!F$3,0))</f>
        <v>0</v>
      </c>
      <c r="G151" s="63">
        <f>IF(ลับ!G$3=0,0,IF(เวลาเรียน!L48="ล",ลับ!G$3,0))</f>
        <v>0</v>
      </c>
      <c r="H151" s="63">
        <f>IF(ลับ!H$3=0,0,IF(เวลาเรียน!M48="ล",ลับ!H$3,0))</f>
        <v>0</v>
      </c>
      <c r="I151" s="63">
        <f>IF(ลับ!I$3=0,0,IF(เวลาเรียน!N48="ล",ลับ!I$3,0))</f>
        <v>0</v>
      </c>
      <c r="J151" s="63">
        <f>IF(ลับ!J$3=0,0,IF(เวลาเรียน!O48="ล",ลับ!J$3,0))</f>
        <v>0</v>
      </c>
      <c r="K151" s="63">
        <f>IF(ลับ!K$3=0,0,IF(เวลาเรียน!P48="ล",ลับ!K$3,0))</f>
        <v>0</v>
      </c>
      <c r="L151" s="63">
        <f>IF(ลับ!L$3=0,0,IF(เวลาเรียน!Q48="ล",ลับ!L$3,0))</f>
        <v>0</v>
      </c>
      <c r="M151" s="63">
        <f>IF(ลับ!M$3=0,0,IF(เวลาเรียน!R48="ล",ลับ!M$3,0))</f>
        <v>0</v>
      </c>
      <c r="N151" s="63">
        <f>IF(ลับ!N$3=0,0,IF(เวลาเรียน!S48="ล",ลับ!N$3,0))</f>
        <v>0</v>
      </c>
      <c r="O151" s="63">
        <f>IF(ลับ!O$3=0,0,IF(เวลาเรียน!T48="ล",ลับ!O$3,0))</f>
        <v>0</v>
      </c>
      <c r="P151" s="63">
        <f>IF(ลับ!P$3=0,0,IF(เวลาเรียน!U48="ล",ลับ!P$3,0))</f>
        <v>0</v>
      </c>
      <c r="Q151" s="63">
        <f>IF(ลับ!Q$3=0,0,IF(เวลาเรียน!V48="ล",ลับ!Q$3,0))</f>
        <v>0</v>
      </c>
      <c r="R151" s="63">
        <f>IF(ลับ!R$3=0,0,IF(เวลาเรียน!W48="ล",ลับ!R$3,0))</f>
        <v>0</v>
      </c>
      <c r="S151" s="63">
        <f>IF(ลับ!S$3=0,0,IF(เวลาเรียน!X48="ล",ลับ!S$3,0))</f>
        <v>0</v>
      </c>
      <c r="T151" s="63">
        <f>IF(ลับ!T$3=0,0,IF(เวลาเรียน!Y48="ล",ลับ!T$3,0))</f>
        <v>0</v>
      </c>
      <c r="U151" s="63">
        <f>IF(ลับ!U$3=0,0,IF(เวลาเรียน!Z48="ล",ลับ!U$3,0))</f>
        <v>0</v>
      </c>
      <c r="V151" s="63">
        <f>IF(ลับ!V$3=0,0,IF(เวลาเรียน!AA48="ล",ลับ!V$3,0))</f>
        <v>0</v>
      </c>
      <c r="W151" s="63">
        <f>IF(ลับ!W$3=0,0,IF(เวลาเรียน!AB48="ล",ลับ!W$3,0))</f>
        <v>0</v>
      </c>
      <c r="X151" s="63">
        <f>IF(ลับ!X$3=0,0,IF(เวลาเรียน!AC48="ล",ลับ!X$3,0))</f>
        <v>0</v>
      </c>
      <c r="Y151" s="63">
        <f>IF(ลับ!Y$3=0,0,IF(เวลาเรียน!AD48="ล",ลับ!Y$3,0))</f>
        <v>0</v>
      </c>
      <c r="Z151" s="724">
        <f>IF(ลับ!Z$3=0,0,IF(เวลาเรียน!AE48="ล",ลับ!Z$3,0))</f>
        <v>0</v>
      </c>
      <c r="AA151" s="63">
        <f>IF(ลับ!B$3=0,0,IF(เวลาเรียน!AH48="ล",ลับ!B$3,0))</f>
        <v>0</v>
      </c>
      <c r="AB151" s="63">
        <f>IF(ลับ!C$3=0,0,IF(เวลาเรียน!AI48="ล",ลับ!C$3,0))</f>
        <v>0</v>
      </c>
      <c r="AC151" s="63">
        <f>IF(ลับ!D$3=0,0,IF(เวลาเรียน!AJ48="ล",ลับ!D$3,0))</f>
        <v>0</v>
      </c>
      <c r="AD151" s="63">
        <f>IF(ลับ!E$3=0,0,IF(เวลาเรียน!AK48="ล",ลับ!E$3,0))</f>
        <v>0</v>
      </c>
      <c r="AE151" s="63">
        <f>IF(ลับ!F$3=0,0,IF(เวลาเรียน!AL48="ล",ลับ!F$3,0))</f>
        <v>0</v>
      </c>
      <c r="AF151" s="63">
        <f>IF(ลับ!G$3=0,0,IF(เวลาเรียน!AM48="ล",ลับ!G$3,0))</f>
        <v>0</v>
      </c>
      <c r="AG151" s="63">
        <f>IF(ลับ!H$3=0,0,IF(เวลาเรียน!AN48="ล",ลับ!H$3,0))</f>
        <v>0</v>
      </c>
      <c r="AH151" s="63">
        <f>IF(ลับ!I$3=0,0,IF(เวลาเรียน!AO48="ล",ลับ!I$3,0))</f>
        <v>0</v>
      </c>
      <c r="AI151" s="63">
        <f>IF(ลับ!J$3=0,0,IF(เวลาเรียน!AP48="ล",ลับ!J$3,0))</f>
        <v>0</v>
      </c>
      <c r="AJ151" s="63">
        <f>IF(ลับ!K$3=0,0,IF(เวลาเรียน!AQ48="ล",ลับ!K$3,0))</f>
        <v>0</v>
      </c>
      <c r="AK151" s="63">
        <f>IF(ลับ!L$3=0,0,IF(เวลาเรียน!AR48="ล",ลับ!L$3,0))</f>
        <v>0</v>
      </c>
      <c r="AL151" s="63">
        <f>IF(ลับ!M$3=0,0,IF(เวลาเรียน!AS48="ล",ลับ!M$3,0))</f>
        <v>0</v>
      </c>
      <c r="AM151" s="63">
        <f>IF(ลับ!N$3=0,0,IF(เวลาเรียน!AT48="ล",ลับ!N$3,0))</f>
        <v>0</v>
      </c>
      <c r="AN151" s="63">
        <f>IF(ลับ!O$3=0,0,IF(เวลาเรียน!AU48="ล",ลับ!O$3,0))</f>
        <v>0</v>
      </c>
      <c r="AO151" s="63">
        <f>IF(ลับ!P$3=0,0,IF(เวลาเรียน!AV48="ล",ลับ!P$3,0))</f>
        <v>0</v>
      </c>
      <c r="AP151" s="63">
        <f>IF(ลับ!Q$3=0,0,IF(เวลาเรียน!AW48="ล",ลับ!Q$3,0))</f>
        <v>0</v>
      </c>
      <c r="AQ151" s="63">
        <f>IF(ลับ!R$3=0,0,IF(เวลาเรียน!AX48="ล",ลับ!R$3,0))</f>
        <v>0</v>
      </c>
      <c r="AR151" s="63">
        <f>IF(ลับ!S$3=0,0,IF(เวลาเรียน!AY48="ล",ลับ!S$3,0))</f>
        <v>0</v>
      </c>
      <c r="AS151" s="63">
        <f>IF(ลับ!T$3=0,0,IF(เวลาเรียน!AZ48="ล",ลับ!T$3,0))</f>
        <v>0</v>
      </c>
      <c r="AT151" s="63">
        <f>IF(ลับ!U$3=0,0,IF(เวลาเรียน!BA48="ล",ลับ!U$3,0))</f>
        <v>0</v>
      </c>
      <c r="AU151" s="63">
        <f>IF(ลับ!V$3=0,0,IF(เวลาเรียน!BB48="ล",ลับ!V$3,0))</f>
        <v>0</v>
      </c>
      <c r="AV151" s="63">
        <f>IF(ลับ!W$3=0,0,IF(เวลาเรียน!BC48="ล",ลับ!W$3,0))</f>
        <v>0</v>
      </c>
      <c r="AW151" s="63">
        <f>IF(ลับ!X$3=0,0,IF(เวลาเรียน!BD48="ล",ลับ!X$3,0))</f>
        <v>0</v>
      </c>
      <c r="AX151" s="63">
        <f>IF(ลับ!Y$3=0,0,IF(เวลาเรียน!BE48="ล",ลับ!Y$3,0))</f>
        <v>0</v>
      </c>
      <c r="AY151" s="63">
        <f>IF(ลับ!Z$3=0,0,IF(เวลาเรียน!BF48="ล",ลับ!Z$3,0))</f>
        <v>0</v>
      </c>
      <c r="AZ151" s="63">
        <f>IF(ลับ!AA$3=0,0,IF(เวลาเรียน!BG48="ล",ลับ!AA$3,0))</f>
        <v>0</v>
      </c>
      <c r="BA151" s="63">
        <f>IF(ลับ!AB$3=0,0,IF(เวลาเรียน!BH48="ล",ลับ!AB$3,0))</f>
        <v>0</v>
      </c>
      <c r="BB151" s="63">
        <f>IF(ลับ!AC$3=0,0,IF(เวลาเรียน!BI48="ล",ลับ!AC$3,0))</f>
        <v>0</v>
      </c>
      <c r="BC151" s="63">
        <f>IF(ลับ!AD$3=0,0,IF(เวลาเรียน!BJ48="ล",ลับ!AD$3,0))</f>
        <v>0</v>
      </c>
      <c r="BD151" s="63">
        <f>IF(ลับ!AE$3=0,0,IF(เวลาเรียน!BK48="ล",ลับ!AE$3,0))</f>
        <v>0</v>
      </c>
      <c r="BE151" s="63">
        <f>IF(ลับ!AF$3=0,0,IF(เวลาเรียน!BL48="ล",ลับ!AF$3,0))</f>
        <v>0</v>
      </c>
      <c r="BF151" s="63">
        <f>IF(ลับ!AG$3=0,0,IF(เวลาเรียน!BM48="ล",ลับ!AG$3,0))</f>
        <v>0</v>
      </c>
      <c r="BG151" s="63">
        <f>IF(ลับ!AH$3=0,0,IF(เวลาเรียน!BN48="ล",ลับ!AH$3,0))</f>
        <v>0</v>
      </c>
      <c r="BH151" s="63">
        <f>IF(ลับ!AI$3=0,0,IF(เวลาเรียน!BO48="ล",ลับ!AI$3,0))</f>
        <v>0</v>
      </c>
      <c r="BI151" s="63">
        <f>IF(ลับ!AJ$3=0,0,IF(เวลาเรียน!BP48="ล",ลับ!AJ$3,0))</f>
        <v>0</v>
      </c>
      <c r="BJ151" s="63">
        <f>IF(ลับ!AK$3=0,0,IF(เวลาเรียน!BQ48="ล",ลับ!AK$3,0))</f>
        <v>0</v>
      </c>
      <c r="BK151" s="63">
        <f>IF(ลับ!AL$3=0,0,IF(เวลาเรียน!BR48="ล",ลับ!AL$3,0))</f>
        <v>0</v>
      </c>
      <c r="BL151" s="63">
        <f>IF(ลับ!AM$3=0,0,IF(เวลาเรียน!BS48="ล",ลับ!AM$3,0))</f>
        <v>0</v>
      </c>
      <c r="BM151" s="63">
        <f>IF(ลับ!AN$3=0,0,IF(เวลาเรียน!BT48="ล",ลับ!AN$3,0))</f>
        <v>0</v>
      </c>
      <c r="BN151" s="63">
        <f>IF(ลับ!AO$3=0,0,IF(เวลาเรียน!BU48="ล",ลับ!AO$3,0))</f>
        <v>0</v>
      </c>
      <c r="BO151" s="63">
        <f>IF(ลับ!AP$3=0,0,IF(เวลาเรียน!BV48="ล",ลับ!AP$3,0))</f>
        <v>0</v>
      </c>
      <c r="BP151" s="63">
        <f>IF(ลับ!AQ$3=0,0,IF(เวลาเรียน!BW48="ล",ลับ!AQ$3,0))</f>
        <v>0</v>
      </c>
      <c r="BQ151" s="63">
        <f>IF(ลับ!AR$3=0,0,IF(เวลาเรียน!BX48="ล",ลับ!AR$3,0))</f>
        <v>0</v>
      </c>
      <c r="BR151" s="63">
        <f>IF(ลับ!AS$3=0,0,IF(เวลาเรียน!BY48="ล",ลับ!AS$3,0))</f>
        <v>0</v>
      </c>
      <c r="BS151" s="724">
        <f>IF(ลับ!AT$3=0,0,IF(เวลาเรียน!BZ48="ล",ลับ!AT$3,0))</f>
        <v>0</v>
      </c>
      <c r="BT151" s="63">
        <f>IF(ลับ!BT$3=0,0,IF(เวลาเรียน!CB48="ล",ลับ!BT$3,0))</f>
        <v>0</v>
      </c>
      <c r="BU151" s="63">
        <f>IF(ลับ!BU$3=0,0,IF(เวลาเรียน!CC48="ล",ลับ!BU$3,0))</f>
        <v>0</v>
      </c>
      <c r="BV151" s="63">
        <f>IF(ลับ!BV$3=0,0,IF(เวลาเรียน!CD48="ล",ลับ!BV$3,0))</f>
        <v>0</v>
      </c>
      <c r="BW151" s="63">
        <f>IF(ลับ!BW$3=0,0,IF(เวลาเรียน!CE48="ล",ลับ!BW$3,0))</f>
        <v>0</v>
      </c>
      <c r="BX151" s="63">
        <f>IF(ลับ!BX$3=0,0,IF(เวลาเรียน!CF48="ล",ลับ!BX$3,0))</f>
        <v>0</v>
      </c>
      <c r="BY151" s="63">
        <f>IF(ลับ!BY$3=0,0,IF(เวลาเรียน!CG48="ล",ลับ!BY$3,0))</f>
        <v>0</v>
      </c>
      <c r="BZ151" s="63">
        <f>IF(ลับ!BZ$3=0,0,IF(เวลาเรียน!CH48="ล",ลับ!BZ$3,0))</f>
        <v>0</v>
      </c>
      <c r="CA151" s="63">
        <f>IF(ลับ!CA$3=0,0,IF(เวลาเรียน!CI48="ล",ลับ!CA$3,0))</f>
        <v>0</v>
      </c>
      <c r="CB151" s="63">
        <f>IF(ลับ!CB$3=0,0,IF(เวลาเรียน!CJ48="ล",ลับ!CB$3,0))</f>
        <v>0</v>
      </c>
      <c r="CC151" s="63">
        <f>IF(ลับ!CC$3=0,0,IF(เวลาเรียน!CK48="ล",ลับ!CC$3,0))</f>
        <v>0</v>
      </c>
      <c r="CD151" s="63">
        <f>IF(ลับ!CD$3=0,0,IF(เวลาเรียน!CL48="ล",ลับ!CD$3,0))</f>
        <v>0</v>
      </c>
      <c r="CE151" s="63">
        <f>IF(ลับ!CE$3=0,0,IF(เวลาเรียน!CM48="ล",ลับ!CE$3,0))</f>
        <v>0</v>
      </c>
      <c r="CF151" s="63">
        <f>IF(ลับ!CF$3=0,0,IF(เวลาเรียน!CN48="ล",ลับ!CF$3,0))</f>
        <v>0</v>
      </c>
      <c r="CG151" s="63">
        <f>IF(ลับ!CG$3=0,0,IF(เวลาเรียน!CO48="ล",ลับ!CG$3,0))</f>
        <v>0</v>
      </c>
      <c r="CH151" s="63">
        <f>IF(ลับ!CH$3=0,0,IF(เวลาเรียน!CP48="ล",ลับ!CH$3,0))</f>
        <v>0</v>
      </c>
      <c r="CI151" s="63">
        <f>IF(ลับ!CI$3=0,0,IF(เวลาเรียน!CQ48="ล",ลับ!CI$3,0))</f>
        <v>0</v>
      </c>
      <c r="CJ151" s="63">
        <f>IF(ลับ!CJ$3=0,0,IF(เวลาเรียน!CR48="ล",ลับ!CJ$3,0))</f>
        <v>0</v>
      </c>
      <c r="CK151" s="63">
        <f>IF(ลับ!CK$3=0,0,IF(เวลาเรียน!CS48="ล",ลับ!CK$3,0))</f>
        <v>0</v>
      </c>
      <c r="CL151" s="63">
        <f>IF(ลับ!CL$3=0,0,IF(เวลาเรียน!CT48="ล",ลับ!CL$3,0))</f>
        <v>0</v>
      </c>
      <c r="CM151" s="63">
        <f>IF(ลับ!CM$3=0,0,IF(เวลาเรียน!CU48="ล",ลับ!CM$3,0))</f>
        <v>0</v>
      </c>
      <c r="CN151" s="63">
        <f>IF(ลับ!CN$3=0,0,IF(เวลาเรียน!CV48="ล",ลับ!CN$3,0))</f>
        <v>0</v>
      </c>
      <c r="CO151" s="63">
        <f>IF(ลับ!CO$3=0,0,IF(เวลาเรียน!CW48="ล",ลับ!CO$3,0))</f>
        <v>0</v>
      </c>
      <c r="CP151" s="63">
        <f>IF(ลับ!CP$3=0,0,IF(เวลาเรียน!CX48="ล",ลับ!CP$3,0))</f>
        <v>0</v>
      </c>
      <c r="CQ151" s="63">
        <f>IF(ลับ!CQ$3=0,0,IF(เวลาเรียน!CY48="ล",ลับ!CQ$3,0))</f>
        <v>0</v>
      </c>
      <c r="CR151" s="63">
        <f>IF(ลับ!CR$3=0,0,IF(เวลาเรียน!CZ48="ล",ลับ!CR$3,0))</f>
        <v>0</v>
      </c>
      <c r="CS151" s="63">
        <f>IF(ลับ!CS$3=0,0,IF(เวลาเรียน!DA48="ล",ลับ!CS$3,0))</f>
        <v>0</v>
      </c>
      <c r="CT151" s="63">
        <f>IF(ลับ!CT$3=0,0,IF(เวลาเรียน!DB48="ล",ลับ!CT$3,0))</f>
        <v>0</v>
      </c>
      <c r="CU151" s="63">
        <f>IF(ลับ!CU$3=0,0,IF(เวลาเรียน!DC48="ล",ลับ!CU$3,0))</f>
        <v>0</v>
      </c>
      <c r="CV151" s="63">
        <f>IF(ลับ!CV$3=0,0,IF(เวลาเรียน!DD48="ล",ลับ!CV$3,0))</f>
        <v>0</v>
      </c>
      <c r="CW151" s="63">
        <f>IF(ลับ!CW$3=0,0,IF(เวลาเรียน!DE48="ล",ลับ!CW$3,0))</f>
        <v>0</v>
      </c>
      <c r="CX151" s="84">
        <f t="shared" si="24"/>
        <v>0</v>
      </c>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row>
    <row r="152" spans="1:136" ht="21">
      <c r="A152" s="28">
        <v>44</v>
      </c>
      <c r="B152" s="63">
        <f>IF(ลับ!B$3=0,0,IF(เวลาเรียน!G49="ล",ลับ!B$3,0))</f>
        <v>0</v>
      </c>
      <c r="C152" s="63">
        <f>IF(ลับ!C$3=0,0,IF(เวลาเรียน!H49="ล",ลับ!C$3,0))</f>
        <v>0</v>
      </c>
      <c r="D152" s="63">
        <f>IF(ลับ!D$3=0,0,IF(เวลาเรียน!I49="ล",ลับ!D$3,0))</f>
        <v>0</v>
      </c>
      <c r="E152" s="63">
        <f>IF(ลับ!E$3=0,0,IF(เวลาเรียน!J49="ล",ลับ!E$3,0))</f>
        <v>0</v>
      </c>
      <c r="F152" s="63">
        <f>IF(ลับ!F$3=0,0,IF(เวลาเรียน!K49="ล",ลับ!F$3,0))</f>
        <v>0</v>
      </c>
      <c r="G152" s="63">
        <f>IF(ลับ!G$3=0,0,IF(เวลาเรียน!L49="ล",ลับ!G$3,0))</f>
        <v>0</v>
      </c>
      <c r="H152" s="63">
        <f>IF(ลับ!H$3=0,0,IF(เวลาเรียน!M49="ล",ลับ!H$3,0))</f>
        <v>0</v>
      </c>
      <c r="I152" s="63">
        <f>IF(ลับ!I$3=0,0,IF(เวลาเรียน!N49="ล",ลับ!I$3,0))</f>
        <v>0</v>
      </c>
      <c r="J152" s="63">
        <f>IF(ลับ!J$3=0,0,IF(เวลาเรียน!O49="ล",ลับ!J$3,0))</f>
        <v>0</v>
      </c>
      <c r="K152" s="63">
        <f>IF(ลับ!K$3=0,0,IF(เวลาเรียน!P49="ล",ลับ!K$3,0))</f>
        <v>0</v>
      </c>
      <c r="L152" s="63">
        <f>IF(ลับ!L$3=0,0,IF(เวลาเรียน!Q49="ล",ลับ!L$3,0))</f>
        <v>0</v>
      </c>
      <c r="M152" s="63">
        <f>IF(ลับ!M$3=0,0,IF(เวลาเรียน!R49="ล",ลับ!M$3,0))</f>
        <v>0</v>
      </c>
      <c r="N152" s="63">
        <f>IF(ลับ!N$3=0,0,IF(เวลาเรียน!S49="ล",ลับ!N$3,0))</f>
        <v>0</v>
      </c>
      <c r="O152" s="63">
        <f>IF(ลับ!O$3=0,0,IF(เวลาเรียน!T49="ล",ลับ!O$3,0))</f>
        <v>0</v>
      </c>
      <c r="P152" s="63">
        <f>IF(ลับ!P$3=0,0,IF(เวลาเรียน!U49="ล",ลับ!P$3,0))</f>
        <v>0</v>
      </c>
      <c r="Q152" s="63">
        <f>IF(ลับ!Q$3=0,0,IF(เวลาเรียน!V49="ล",ลับ!Q$3,0))</f>
        <v>0</v>
      </c>
      <c r="R152" s="63">
        <f>IF(ลับ!R$3=0,0,IF(เวลาเรียน!W49="ล",ลับ!R$3,0))</f>
        <v>0</v>
      </c>
      <c r="S152" s="63">
        <f>IF(ลับ!S$3=0,0,IF(เวลาเรียน!X49="ล",ลับ!S$3,0))</f>
        <v>0</v>
      </c>
      <c r="T152" s="63">
        <f>IF(ลับ!T$3=0,0,IF(เวลาเรียน!Y49="ล",ลับ!T$3,0))</f>
        <v>0</v>
      </c>
      <c r="U152" s="63">
        <f>IF(ลับ!U$3=0,0,IF(เวลาเรียน!Z49="ล",ลับ!U$3,0))</f>
        <v>0</v>
      </c>
      <c r="V152" s="63">
        <f>IF(ลับ!V$3=0,0,IF(เวลาเรียน!AA49="ล",ลับ!V$3,0))</f>
        <v>0</v>
      </c>
      <c r="W152" s="63">
        <f>IF(ลับ!W$3=0,0,IF(เวลาเรียน!AB49="ล",ลับ!W$3,0))</f>
        <v>0</v>
      </c>
      <c r="X152" s="63">
        <f>IF(ลับ!X$3=0,0,IF(เวลาเรียน!AC49="ล",ลับ!X$3,0))</f>
        <v>0</v>
      </c>
      <c r="Y152" s="63">
        <f>IF(ลับ!Y$3=0,0,IF(เวลาเรียน!AD49="ล",ลับ!Y$3,0))</f>
        <v>0</v>
      </c>
      <c r="Z152" s="724">
        <f>IF(ลับ!Z$3=0,0,IF(เวลาเรียน!AE49="ล",ลับ!Z$3,0))</f>
        <v>0</v>
      </c>
      <c r="AA152" s="63">
        <f>IF(ลับ!B$3=0,0,IF(เวลาเรียน!AH49="ล",ลับ!B$3,0))</f>
        <v>0</v>
      </c>
      <c r="AB152" s="63">
        <f>IF(ลับ!C$3=0,0,IF(เวลาเรียน!AI49="ล",ลับ!C$3,0))</f>
        <v>0</v>
      </c>
      <c r="AC152" s="63">
        <f>IF(ลับ!D$3=0,0,IF(เวลาเรียน!AJ49="ล",ลับ!D$3,0))</f>
        <v>0</v>
      </c>
      <c r="AD152" s="63">
        <f>IF(ลับ!E$3=0,0,IF(เวลาเรียน!AK49="ล",ลับ!E$3,0))</f>
        <v>0</v>
      </c>
      <c r="AE152" s="63">
        <f>IF(ลับ!F$3=0,0,IF(เวลาเรียน!AL49="ล",ลับ!F$3,0))</f>
        <v>0</v>
      </c>
      <c r="AF152" s="63">
        <f>IF(ลับ!G$3=0,0,IF(เวลาเรียน!AM49="ล",ลับ!G$3,0))</f>
        <v>0</v>
      </c>
      <c r="AG152" s="63">
        <f>IF(ลับ!H$3=0,0,IF(เวลาเรียน!AN49="ล",ลับ!H$3,0))</f>
        <v>0</v>
      </c>
      <c r="AH152" s="63">
        <f>IF(ลับ!I$3=0,0,IF(เวลาเรียน!AO49="ล",ลับ!I$3,0))</f>
        <v>0</v>
      </c>
      <c r="AI152" s="63">
        <f>IF(ลับ!J$3=0,0,IF(เวลาเรียน!AP49="ล",ลับ!J$3,0))</f>
        <v>0</v>
      </c>
      <c r="AJ152" s="63">
        <f>IF(ลับ!K$3=0,0,IF(เวลาเรียน!AQ49="ล",ลับ!K$3,0))</f>
        <v>0</v>
      </c>
      <c r="AK152" s="63">
        <f>IF(ลับ!L$3=0,0,IF(เวลาเรียน!AR49="ล",ลับ!L$3,0))</f>
        <v>0</v>
      </c>
      <c r="AL152" s="63">
        <f>IF(ลับ!M$3=0,0,IF(เวลาเรียน!AS49="ล",ลับ!M$3,0))</f>
        <v>0</v>
      </c>
      <c r="AM152" s="63">
        <f>IF(ลับ!N$3=0,0,IF(เวลาเรียน!AT49="ล",ลับ!N$3,0))</f>
        <v>0</v>
      </c>
      <c r="AN152" s="63">
        <f>IF(ลับ!O$3=0,0,IF(เวลาเรียน!AU49="ล",ลับ!O$3,0))</f>
        <v>0</v>
      </c>
      <c r="AO152" s="63">
        <f>IF(ลับ!P$3=0,0,IF(เวลาเรียน!AV49="ล",ลับ!P$3,0))</f>
        <v>0</v>
      </c>
      <c r="AP152" s="63">
        <f>IF(ลับ!Q$3=0,0,IF(เวลาเรียน!AW49="ล",ลับ!Q$3,0))</f>
        <v>0</v>
      </c>
      <c r="AQ152" s="63">
        <f>IF(ลับ!R$3=0,0,IF(เวลาเรียน!AX49="ล",ลับ!R$3,0))</f>
        <v>0</v>
      </c>
      <c r="AR152" s="63">
        <f>IF(ลับ!S$3=0,0,IF(เวลาเรียน!AY49="ล",ลับ!S$3,0))</f>
        <v>0</v>
      </c>
      <c r="AS152" s="63">
        <f>IF(ลับ!T$3=0,0,IF(เวลาเรียน!AZ49="ล",ลับ!T$3,0))</f>
        <v>0</v>
      </c>
      <c r="AT152" s="63">
        <f>IF(ลับ!U$3=0,0,IF(เวลาเรียน!BA49="ล",ลับ!U$3,0))</f>
        <v>0</v>
      </c>
      <c r="AU152" s="63">
        <f>IF(ลับ!V$3=0,0,IF(เวลาเรียน!BB49="ล",ลับ!V$3,0))</f>
        <v>0</v>
      </c>
      <c r="AV152" s="63">
        <f>IF(ลับ!W$3=0,0,IF(เวลาเรียน!BC49="ล",ลับ!W$3,0))</f>
        <v>0</v>
      </c>
      <c r="AW152" s="63">
        <f>IF(ลับ!X$3=0,0,IF(เวลาเรียน!BD49="ล",ลับ!X$3,0))</f>
        <v>0</v>
      </c>
      <c r="AX152" s="63">
        <f>IF(ลับ!Y$3=0,0,IF(เวลาเรียน!BE49="ล",ลับ!Y$3,0))</f>
        <v>0</v>
      </c>
      <c r="AY152" s="63">
        <f>IF(ลับ!Z$3=0,0,IF(เวลาเรียน!BF49="ล",ลับ!Z$3,0))</f>
        <v>0</v>
      </c>
      <c r="AZ152" s="63">
        <f>IF(ลับ!AA$3=0,0,IF(เวลาเรียน!BG49="ล",ลับ!AA$3,0))</f>
        <v>0</v>
      </c>
      <c r="BA152" s="63">
        <f>IF(ลับ!AB$3=0,0,IF(เวลาเรียน!BH49="ล",ลับ!AB$3,0))</f>
        <v>0</v>
      </c>
      <c r="BB152" s="63">
        <f>IF(ลับ!AC$3=0,0,IF(เวลาเรียน!BI49="ล",ลับ!AC$3,0))</f>
        <v>0</v>
      </c>
      <c r="BC152" s="63">
        <f>IF(ลับ!AD$3=0,0,IF(เวลาเรียน!BJ49="ล",ลับ!AD$3,0))</f>
        <v>0</v>
      </c>
      <c r="BD152" s="63">
        <f>IF(ลับ!AE$3=0,0,IF(เวลาเรียน!BK49="ล",ลับ!AE$3,0))</f>
        <v>0</v>
      </c>
      <c r="BE152" s="63">
        <f>IF(ลับ!AF$3=0,0,IF(เวลาเรียน!BL49="ล",ลับ!AF$3,0))</f>
        <v>0</v>
      </c>
      <c r="BF152" s="63">
        <f>IF(ลับ!AG$3=0,0,IF(เวลาเรียน!BM49="ล",ลับ!AG$3,0))</f>
        <v>0</v>
      </c>
      <c r="BG152" s="63">
        <f>IF(ลับ!AH$3=0,0,IF(เวลาเรียน!BN49="ล",ลับ!AH$3,0))</f>
        <v>0</v>
      </c>
      <c r="BH152" s="63">
        <f>IF(ลับ!AI$3=0,0,IF(เวลาเรียน!BO49="ล",ลับ!AI$3,0))</f>
        <v>0</v>
      </c>
      <c r="BI152" s="63">
        <f>IF(ลับ!AJ$3=0,0,IF(เวลาเรียน!BP49="ล",ลับ!AJ$3,0))</f>
        <v>0</v>
      </c>
      <c r="BJ152" s="63">
        <f>IF(ลับ!AK$3=0,0,IF(เวลาเรียน!BQ49="ล",ลับ!AK$3,0))</f>
        <v>0</v>
      </c>
      <c r="BK152" s="63">
        <f>IF(ลับ!AL$3=0,0,IF(เวลาเรียน!BR49="ล",ลับ!AL$3,0))</f>
        <v>0</v>
      </c>
      <c r="BL152" s="63">
        <f>IF(ลับ!AM$3=0,0,IF(เวลาเรียน!BS49="ล",ลับ!AM$3,0))</f>
        <v>0</v>
      </c>
      <c r="BM152" s="63">
        <f>IF(ลับ!AN$3=0,0,IF(เวลาเรียน!BT49="ล",ลับ!AN$3,0))</f>
        <v>0</v>
      </c>
      <c r="BN152" s="63">
        <f>IF(ลับ!AO$3=0,0,IF(เวลาเรียน!BU49="ล",ลับ!AO$3,0))</f>
        <v>0</v>
      </c>
      <c r="BO152" s="63">
        <f>IF(ลับ!AP$3=0,0,IF(เวลาเรียน!BV49="ล",ลับ!AP$3,0))</f>
        <v>0</v>
      </c>
      <c r="BP152" s="63">
        <f>IF(ลับ!AQ$3=0,0,IF(เวลาเรียน!BW49="ล",ลับ!AQ$3,0))</f>
        <v>0</v>
      </c>
      <c r="BQ152" s="63">
        <f>IF(ลับ!AR$3=0,0,IF(เวลาเรียน!BX49="ล",ลับ!AR$3,0))</f>
        <v>0</v>
      </c>
      <c r="BR152" s="63">
        <f>IF(ลับ!AS$3=0,0,IF(เวลาเรียน!BY49="ล",ลับ!AS$3,0))</f>
        <v>0</v>
      </c>
      <c r="BS152" s="724">
        <f>IF(ลับ!AT$3=0,0,IF(เวลาเรียน!BZ49="ล",ลับ!AT$3,0))</f>
        <v>0</v>
      </c>
      <c r="BT152" s="63">
        <f>IF(ลับ!BT$3=0,0,IF(เวลาเรียน!CB49="ล",ลับ!BT$3,0))</f>
        <v>0</v>
      </c>
      <c r="BU152" s="63">
        <f>IF(ลับ!BU$3=0,0,IF(เวลาเรียน!CC49="ล",ลับ!BU$3,0))</f>
        <v>0</v>
      </c>
      <c r="BV152" s="63">
        <f>IF(ลับ!BV$3=0,0,IF(เวลาเรียน!CD49="ล",ลับ!BV$3,0))</f>
        <v>0</v>
      </c>
      <c r="BW152" s="63">
        <f>IF(ลับ!BW$3=0,0,IF(เวลาเรียน!CE49="ล",ลับ!BW$3,0))</f>
        <v>0</v>
      </c>
      <c r="BX152" s="63">
        <f>IF(ลับ!BX$3=0,0,IF(เวลาเรียน!CF49="ล",ลับ!BX$3,0))</f>
        <v>0</v>
      </c>
      <c r="BY152" s="63">
        <f>IF(ลับ!BY$3=0,0,IF(เวลาเรียน!CG49="ล",ลับ!BY$3,0))</f>
        <v>0</v>
      </c>
      <c r="BZ152" s="63">
        <f>IF(ลับ!BZ$3=0,0,IF(เวลาเรียน!CH49="ล",ลับ!BZ$3,0))</f>
        <v>0</v>
      </c>
      <c r="CA152" s="63">
        <f>IF(ลับ!CA$3=0,0,IF(เวลาเรียน!CI49="ล",ลับ!CA$3,0))</f>
        <v>0</v>
      </c>
      <c r="CB152" s="63">
        <f>IF(ลับ!CB$3=0,0,IF(เวลาเรียน!CJ49="ล",ลับ!CB$3,0))</f>
        <v>0</v>
      </c>
      <c r="CC152" s="63">
        <f>IF(ลับ!CC$3=0,0,IF(เวลาเรียน!CK49="ล",ลับ!CC$3,0))</f>
        <v>0</v>
      </c>
      <c r="CD152" s="63">
        <f>IF(ลับ!CD$3=0,0,IF(เวลาเรียน!CL49="ล",ลับ!CD$3,0))</f>
        <v>0</v>
      </c>
      <c r="CE152" s="63">
        <f>IF(ลับ!CE$3=0,0,IF(เวลาเรียน!CM49="ล",ลับ!CE$3,0))</f>
        <v>0</v>
      </c>
      <c r="CF152" s="63">
        <f>IF(ลับ!CF$3=0,0,IF(เวลาเรียน!CN49="ล",ลับ!CF$3,0))</f>
        <v>0</v>
      </c>
      <c r="CG152" s="63">
        <f>IF(ลับ!CG$3=0,0,IF(เวลาเรียน!CO49="ล",ลับ!CG$3,0))</f>
        <v>0</v>
      </c>
      <c r="CH152" s="63">
        <f>IF(ลับ!CH$3=0,0,IF(เวลาเรียน!CP49="ล",ลับ!CH$3,0))</f>
        <v>0</v>
      </c>
      <c r="CI152" s="63">
        <f>IF(ลับ!CI$3=0,0,IF(เวลาเรียน!CQ49="ล",ลับ!CI$3,0))</f>
        <v>0</v>
      </c>
      <c r="CJ152" s="63">
        <f>IF(ลับ!CJ$3=0,0,IF(เวลาเรียน!CR49="ล",ลับ!CJ$3,0))</f>
        <v>0</v>
      </c>
      <c r="CK152" s="63">
        <f>IF(ลับ!CK$3=0,0,IF(เวลาเรียน!CS49="ล",ลับ!CK$3,0))</f>
        <v>0</v>
      </c>
      <c r="CL152" s="63">
        <f>IF(ลับ!CL$3=0,0,IF(เวลาเรียน!CT49="ล",ลับ!CL$3,0))</f>
        <v>0</v>
      </c>
      <c r="CM152" s="63">
        <f>IF(ลับ!CM$3=0,0,IF(เวลาเรียน!CU49="ล",ลับ!CM$3,0))</f>
        <v>0</v>
      </c>
      <c r="CN152" s="63">
        <f>IF(ลับ!CN$3=0,0,IF(เวลาเรียน!CV49="ล",ลับ!CN$3,0))</f>
        <v>0</v>
      </c>
      <c r="CO152" s="63">
        <f>IF(ลับ!CO$3=0,0,IF(เวลาเรียน!CW49="ล",ลับ!CO$3,0))</f>
        <v>0</v>
      </c>
      <c r="CP152" s="63">
        <f>IF(ลับ!CP$3=0,0,IF(เวลาเรียน!CX49="ล",ลับ!CP$3,0))</f>
        <v>0</v>
      </c>
      <c r="CQ152" s="63">
        <f>IF(ลับ!CQ$3=0,0,IF(เวลาเรียน!CY49="ล",ลับ!CQ$3,0))</f>
        <v>0</v>
      </c>
      <c r="CR152" s="63">
        <f>IF(ลับ!CR$3=0,0,IF(เวลาเรียน!CZ49="ล",ลับ!CR$3,0))</f>
        <v>0</v>
      </c>
      <c r="CS152" s="63">
        <f>IF(ลับ!CS$3=0,0,IF(เวลาเรียน!DA49="ล",ลับ!CS$3,0))</f>
        <v>0</v>
      </c>
      <c r="CT152" s="63">
        <f>IF(ลับ!CT$3=0,0,IF(เวลาเรียน!DB49="ล",ลับ!CT$3,0))</f>
        <v>0</v>
      </c>
      <c r="CU152" s="63">
        <f>IF(ลับ!CU$3=0,0,IF(เวลาเรียน!DC49="ล",ลับ!CU$3,0))</f>
        <v>0</v>
      </c>
      <c r="CV152" s="63">
        <f>IF(ลับ!CV$3=0,0,IF(เวลาเรียน!DD49="ล",ลับ!CV$3,0))</f>
        <v>0</v>
      </c>
      <c r="CW152" s="63">
        <f>IF(ลับ!CW$3=0,0,IF(เวลาเรียน!DE49="ล",ลับ!CW$3,0))</f>
        <v>0</v>
      </c>
      <c r="CX152" s="84">
        <f t="shared" si="24"/>
        <v>0</v>
      </c>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row>
    <row r="153" spans="1:136" ht="21">
      <c r="A153" s="28">
        <v>45</v>
      </c>
      <c r="B153" s="63">
        <f>IF(ลับ!B$3=0,0,IF(เวลาเรียน!G50="ล",ลับ!B$3,0))</f>
        <v>0</v>
      </c>
      <c r="C153" s="63">
        <f>IF(ลับ!C$3=0,0,IF(เวลาเรียน!H50="ล",ลับ!C$3,0))</f>
        <v>0</v>
      </c>
      <c r="D153" s="63">
        <f>IF(ลับ!D$3=0,0,IF(เวลาเรียน!I50="ล",ลับ!D$3,0))</f>
        <v>0</v>
      </c>
      <c r="E153" s="63">
        <f>IF(ลับ!E$3=0,0,IF(เวลาเรียน!J50="ล",ลับ!E$3,0))</f>
        <v>0</v>
      </c>
      <c r="F153" s="63">
        <f>IF(ลับ!F$3=0,0,IF(เวลาเรียน!K50="ล",ลับ!F$3,0))</f>
        <v>0</v>
      </c>
      <c r="G153" s="63">
        <f>IF(ลับ!G$3=0,0,IF(เวลาเรียน!L50="ล",ลับ!G$3,0))</f>
        <v>0</v>
      </c>
      <c r="H153" s="63">
        <f>IF(ลับ!H$3=0,0,IF(เวลาเรียน!M50="ล",ลับ!H$3,0))</f>
        <v>0</v>
      </c>
      <c r="I153" s="63">
        <f>IF(ลับ!I$3=0,0,IF(เวลาเรียน!N50="ล",ลับ!I$3,0))</f>
        <v>0</v>
      </c>
      <c r="J153" s="63">
        <f>IF(ลับ!J$3=0,0,IF(เวลาเรียน!O50="ล",ลับ!J$3,0))</f>
        <v>0</v>
      </c>
      <c r="K153" s="63">
        <f>IF(ลับ!K$3=0,0,IF(เวลาเรียน!P50="ล",ลับ!K$3,0))</f>
        <v>0</v>
      </c>
      <c r="L153" s="63">
        <f>IF(ลับ!L$3=0,0,IF(เวลาเรียน!Q50="ล",ลับ!L$3,0))</f>
        <v>0</v>
      </c>
      <c r="M153" s="63">
        <f>IF(ลับ!M$3=0,0,IF(เวลาเรียน!R50="ล",ลับ!M$3,0))</f>
        <v>0</v>
      </c>
      <c r="N153" s="63">
        <f>IF(ลับ!N$3=0,0,IF(เวลาเรียน!S50="ล",ลับ!N$3,0))</f>
        <v>0</v>
      </c>
      <c r="O153" s="63">
        <f>IF(ลับ!O$3=0,0,IF(เวลาเรียน!T50="ล",ลับ!O$3,0))</f>
        <v>0</v>
      </c>
      <c r="P153" s="63">
        <f>IF(ลับ!P$3=0,0,IF(เวลาเรียน!U50="ล",ลับ!P$3,0))</f>
        <v>0</v>
      </c>
      <c r="Q153" s="63">
        <f>IF(ลับ!Q$3=0,0,IF(เวลาเรียน!V50="ล",ลับ!Q$3,0))</f>
        <v>0</v>
      </c>
      <c r="R153" s="63">
        <f>IF(ลับ!R$3=0,0,IF(เวลาเรียน!W50="ล",ลับ!R$3,0))</f>
        <v>0</v>
      </c>
      <c r="S153" s="63">
        <f>IF(ลับ!S$3=0,0,IF(เวลาเรียน!X50="ล",ลับ!S$3,0))</f>
        <v>0</v>
      </c>
      <c r="T153" s="63">
        <f>IF(ลับ!T$3=0,0,IF(เวลาเรียน!Y50="ล",ลับ!T$3,0))</f>
        <v>0</v>
      </c>
      <c r="U153" s="63">
        <f>IF(ลับ!U$3=0,0,IF(เวลาเรียน!Z50="ล",ลับ!U$3,0))</f>
        <v>0</v>
      </c>
      <c r="V153" s="63">
        <f>IF(ลับ!V$3=0,0,IF(เวลาเรียน!AA50="ล",ลับ!V$3,0))</f>
        <v>0</v>
      </c>
      <c r="W153" s="63">
        <f>IF(ลับ!W$3=0,0,IF(เวลาเรียน!AB50="ล",ลับ!W$3,0))</f>
        <v>0</v>
      </c>
      <c r="X153" s="63">
        <f>IF(ลับ!X$3=0,0,IF(เวลาเรียน!AC50="ล",ลับ!X$3,0))</f>
        <v>0</v>
      </c>
      <c r="Y153" s="63">
        <f>IF(ลับ!Y$3=0,0,IF(เวลาเรียน!AD50="ล",ลับ!Y$3,0))</f>
        <v>0</v>
      </c>
      <c r="Z153" s="724">
        <f>IF(ลับ!Z$3=0,0,IF(เวลาเรียน!AE50="ล",ลับ!Z$3,0))</f>
        <v>0</v>
      </c>
      <c r="AA153" s="63">
        <f>IF(ลับ!B$3=0,0,IF(เวลาเรียน!AH50="ล",ลับ!B$3,0))</f>
        <v>0</v>
      </c>
      <c r="AB153" s="63">
        <f>IF(ลับ!C$3=0,0,IF(เวลาเรียน!AI50="ล",ลับ!C$3,0))</f>
        <v>0</v>
      </c>
      <c r="AC153" s="63">
        <f>IF(ลับ!D$3=0,0,IF(เวลาเรียน!AJ50="ล",ลับ!D$3,0))</f>
        <v>0</v>
      </c>
      <c r="AD153" s="63">
        <f>IF(ลับ!E$3=0,0,IF(เวลาเรียน!AK50="ล",ลับ!E$3,0))</f>
        <v>0</v>
      </c>
      <c r="AE153" s="63">
        <f>IF(ลับ!F$3=0,0,IF(เวลาเรียน!AL50="ล",ลับ!F$3,0))</f>
        <v>0</v>
      </c>
      <c r="AF153" s="63">
        <f>IF(ลับ!G$3=0,0,IF(เวลาเรียน!AM50="ล",ลับ!G$3,0))</f>
        <v>0</v>
      </c>
      <c r="AG153" s="63">
        <f>IF(ลับ!H$3=0,0,IF(เวลาเรียน!AN50="ล",ลับ!H$3,0))</f>
        <v>0</v>
      </c>
      <c r="AH153" s="63">
        <f>IF(ลับ!I$3=0,0,IF(เวลาเรียน!AO50="ล",ลับ!I$3,0))</f>
        <v>0</v>
      </c>
      <c r="AI153" s="63">
        <f>IF(ลับ!J$3=0,0,IF(เวลาเรียน!AP50="ล",ลับ!J$3,0))</f>
        <v>0</v>
      </c>
      <c r="AJ153" s="63">
        <f>IF(ลับ!K$3=0,0,IF(เวลาเรียน!AQ50="ล",ลับ!K$3,0))</f>
        <v>0</v>
      </c>
      <c r="AK153" s="63">
        <f>IF(ลับ!L$3=0,0,IF(เวลาเรียน!AR50="ล",ลับ!L$3,0))</f>
        <v>0</v>
      </c>
      <c r="AL153" s="63">
        <f>IF(ลับ!M$3=0,0,IF(เวลาเรียน!AS50="ล",ลับ!M$3,0))</f>
        <v>0</v>
      </c>
      <c r="AM153" s="63">
        <f>IF(ลับ!N$3=0,0,IF(เวลาเรียน!AT50="ล",ลับ!N$3,0))</f>
        <v>0</v>
      </c>
      <c r="AN153" s="63">
        <f>IF(ลับ!O$3=0,0,IF(เวลาเรียน!AU50="ล",ลับ!O$3,0))</f>
        <v>0</v>
      </c>
      <c r="AO153" s="63">
        <f>IF(ลับ!P$3=0,0,IF(เวลาเรียน!AV50="ล",ลับ!P$3,0))</f>
        <v>0</v>
      </c>
      <c r="AP153" s="63">
        <f>IF(ลับ!Q$3=0,0,IF(เวลาเรียน!AW50="ล",ลับ!Q$3,0))</f>
        <v>0</v>
      </c>
      <c r="AQ153" s="63">
        <f>IF(ลับ!R$3=0,0,IF(เวลาเรียน!AX50="ล",ลับ!R$3,0))</f>
        <v>0</v>
      </c>
      <c r="AR153" s="63">
        <f>IF(ลับ!S$3=0,0,IF(เวลาเรียน!AY50="ล",ลับ!S$3,0))</f>
        <v>0</v>
      </c>
      <c r="AS153" s="63">
        <f>IF(ลับ!T$3=0,0,IF(เวลาเรียน!AZ50="ล",ลับ!T$3,0))</f>
        <v>0</v>
      </c>
      <c r="AT153" s="63">
        <f>IF(ลับ!U$3=0,0,IF(เวลาเรียน!BA50="ล",ลับ!U$3,0))</f>
        <v>0</v>
      </c>
      <c r="AU153" s="63">
        <f>IF(ลับ!V$3=0,0,IF(เวลาเรียน!BB50="ล",ลับ!V$3,0))</f>
        <v>0</v>
      </c>
      <c r="AV153" s="63">
        <f>IF(ลับ!W$3=0,0,IF(เวลาเรียน!BC50="ล",ลับ!W$3,0))</f>
        <v>0</v>
      </c>
      <c r="AW153" s="63">
        <f>IF(ลับ!X$3=0,0,IF(เวลาเรียน!BD50="ล",ลับ!X$3,0))</f>
        <v>0</v>
      </c>
      <c r="AX153" s="63">
        <f>IF(ลับ!Y$3=0,0,IF(เวลาเรียน!BE50="ล",ลับ!Y$3,0))</f>
        <v>0</v>
      </c>
      <c r="AY153" s="63">
        <f>IF(ลับ!Z$3=0,0,IF(เวลาเรียน!BF50="ล",ลับ!Z$3,0))</f>
        <v>0</v>
      </c>
      <c r="AZ153" s="63">
        <f>IF(ลับ!AA$3=0,0,IF(เวลาเรียน!BG50="ล",ลับ!AA$3,0))</f>
        <v>0</v>
      </c>
      <c r="BA153" s="63">
        <f>IF(ลับ!AB$3=0,0,IF(เวลาเรียน!BH50="ล",ลับ!AB$3,0))</f>
        <v>0</v>
      </c>
      <c r="BB153" s="63">
        <f>IF(ลับ!AC$3=0,0,IF(เวลาเรียน!BI50="ล",ลับ!AC$3,0))</f>
        <v>0</v>
      </c>
      <c r="BC153" s="63">
        <f>IF(ลับ!AD$3=0,0,IF(เวลาเรียน!BJ50="ล",ลับ!AD$3,0))</f>
        <v>0</v>
      </c>
      <c r="BD153" s="63">
        <f>IF(ลับ!AE$3=0,0,IF(เวลาเรียน!BK50="ล",ลับ!AE$3,0))</f>
        <v>0</v>
      </c>
      <c r="BE153" s="63">
        <f>IF(ลับ!AF$3=0,0,IF(เวลาเรียน!BL50="ล",ลับ!AF$3,0))</f>
        <v>0</v>
      </c>
      <c r="BF153" s="63">
        <f>IF(ลับ!AG$3=0,0,IF(เวลาเรียน!BM50="ล",ลับ!AG$3,0))</f>
        <v>0</v>
      </c>
      <c r="BG153" s="63">
        <f>IF(ลับ!AH$3=0,0,IF(เวลาเรียน!BN50="ล",ลับ!AH$3,0))</f>
        <v>0</v>
      </c>
      <c r="BH153" s="63">
        <f>IF(ลับ!AI$3=0,0,IF(เวลาเรียน!BO50="ล",ลับ!AI$3,0))</f>
        <v>0</v>
      </c>
      <c r="BI153" s="63">
        <f>IF(ลับ!AJ$3=0,0,IF(เวลาเรียน!BP50="ล",ลับ!AJ$3,0))</f>
        <v>0</v>
      </c>
      <c r="BJ153" s="63">
        <f>IF(ลับ!AK$3=0,0,IF(เวลาเรียน!BQ50="ล",ลับ!AK$3,0))</f>
        <v>0</v>
      </c>
      <c r="BK153" s="63">
        <f>IF(ลับ!AL$3=0,0,IF(เวลาเรียน!BR50="ล",ลับ!AL$3,0))</f>
        <v>0</v>
      </c>
      <c r="BL153" s="63">
        <f>IF(ลับ!AM$3=0,0,IF(เวลาเรียน!BS50="ล",ลับ!AM$3,0))</f>
        <v>0</v>
      </c>
      <c r="BM153" s="63">
        <f>IF(ลับ!AN$3=0,0,IF(เวลาเรียน!BT50="ล",ลับ!AN$3,0))</f>
        <v>0</v>
      </c>
      <c r="BN153" s="63">
        <f>IF(ลับ!AO$3=0,0,IF(เวลาเรียน!BU50="ล",ลับ!AO$3,0))</f>
        <v>0</v>
      </c>
      <c r="BO153" s="63">
        <f>IF(ลับ!AP$3=0,0,IF(เวลาเรียน!BV50="ล",ลับ!AP$3,0))</f>
        <v>0</v>
      </c>
      <c r="BP153" s="63">
        <f>IF(ลับ!AQ$3=0,0,IF(เวลาเรียน!BW50="ล",ลับ!AQ$3,0))</f>
        <v>0</v>
      </c>
      <c r="BQ153" s="63">
        <f>IF(ลับ!AR$3=0,0,IF(เวลาเรียน!BX50="ล",ลับ!AR$3,0))</f>
        <v>0</v>
      </c>
      <c r="BR153" s="63">
        <f>IF(ลับ!AS$3=0,0,IF(เวลาเรียน!BY50="ล",ลับ!AS$3,0))</f>
        <v>0</v>
      </c>
      <c r="BS153" s="724">
        <f>IF(ลับ!AT$3=0,0,IF(เวลาเรียน!BZ50="ล",ลับ!AT$3,0))</f>
        <v>0</v>
      </c>
      <c r="BT153" s="63">
        <f>IF(ลับ!BT$3=0,0,IF(เวลาเรียน!CB50="ล",ลับ!BT$3,0))</f>
        <v>0</v>
      </c>
      <c r="BU153" s="63">
        <f>IF(ลับ!BU$3=0,0,IF(เวลาเรียน!CC50="ล",ลับ!BU$3,0))</f>
        <v>0</v>
      </c>
      <c r="BV153" s="63">
        <f>IF(ลับ!BV$3=0,0,IF(เวลาเรียน!CD50="ล",ลับ!BV$3,0))</f>
        <v>0</v>
      </c>
      <c r="BW153" s="63">
        <f>IF(ลับ!BW$3=0,0,IF(เวลาเรียน!CE50="ล",ลับ!BW$3,0))</f>
        <v>0</v>
      </c>
      <c r="BX153" s="63">
        <f>IF(ลับ!BX$3=0,0,IF(เวลาเรียน!CF50="ล",ลับ!BX$3,0))</f>
        <v>0</v>
      </c>
      <c r="BY153" s="63">
        <f>IF(ลับ!BY$3=0,0,IF(เวลาเรียน!CG50="ล",ลับ!BY$3,0))</f>
        <v>0</v>
      </c>
      <c r="BZ153" s="63">
        <f>IF(ลับ!BZ$3=0,0,IF(เวลาเรียน!CH50="ล",ลับ!BZ$3,0))</f>
        <v>0</v>
      </c>
      <c r="CA153" s="63">
        <f>IF(ลับ!CA$3=0,0,IF(เวลาเรียน!CI50="ล",ลับ!CA$3,0))</f>
        <v>0</v>
      </c>
      <c r="CB153" s="63">
        <f>IF(ลับ!CB$3=0,0,IF(เวลาเรียน!CJ50="ล",ลับ!CB$3,0))</f>
        <v>0</v>
      </c>
      <c r="CC153" s="63">
        <f>IF(ลับ!CC$3=0,0,IF(เวลาเรียน!CK50="ล",ลับ!CC$3,0))</f>
        <v>0</v>
      </c>
      <c r="CD153" s="63">
        <f>IF(ลับ!CD$3=0,0,IF(เวลาเรียน!CL50="ล",ลับ!CD$3,0))</f>
        <v>0</v>
      </c>
      <c r="CE153" s="63">
        <f>IF(ลับ!CE$3=0,0,IF(เวลาเรียน!CM50="ล",ลับ!CE$3,0))</f>
        <v>0</v>
      </c>
      <c r="CF153" s="63">
        <f>IF(ลับ!CF$3=0,0,IF(เวลาเรียน!CN50="ล",ลับ!CF$3,0))</f>
        <v>0</v>
      </c>
      <c r="CG153" s="63">
        <f>IF(ลับ!CG$3=0,0,IF(เวลาเรียน!CO50="ล",ลับ!CG$3,0))</f>
        <v>0</v>
      </c>
      <c r="CH153" s="63">
        <f>IF(ลับ!CH$3=0,0,IF(เวลาเรียน!CP50="ล",ลับ!CH$3,0))</f>
        <v>0</v>
      </c>
      <c r="CI153" s="63">
        <f>IF(ลับ!CI$3=0,0,IF(เวลาเรียน!CQ50="ล",ลับ!CI$3,0))</f>
        <v>0</v>
      </c>
      <c r="CJ153" s="63">
        <f>IF(ลับ!CJ$3=0,0,IF(เวลาเรียน!CR50="ล",ลับ!CJ$3,0))</f>
        <v>0</v>
      </c>
      <c r="CK153" s="63">
        <f>IF(ลับ!CK$3=0,0,IF(เวลาเรียน!CS50="ล",ลับ!CK$3,0))</f>
        <v>0</v>
      </c>
      <c r="CL153" s="63">
        <f>IF(ลับ!CL$3=0,0,IF(เวลาเรียน!CT50="ล",ลับ!CL$3,0))</f>
        <v>0</v>
      </c>
      <c r="CM153" s="63">
        <f>IF(ลับ!CM$3=0,0,IF(เวลาเรียน!CU50="ล",ลับ!CM$3,0))</f>
        <v>0</v>
      </c>
      <c r="CN153" s="63">
        <f>IF(ลับ!CN$3=0,0,IF(เวลาเรียน!CV50="ล",ลับ!CN$3,0))</f>
        <v>0</v>
      </c>
      <c r="CO153" s="63">
        <f>IF(ลับ!CO$3=0,0,IF(เวลาเรียน!CW50="ล",ลับ!CO$3,0))</f>
        <v>0</v>
      </c>
      <c r="CP153" s="63">
        <f>IF(ลับ!CP$3=0,0,IF(เวลาเรียน!CX50="ล",ลับ!CP$3,0))</f>
        <v>0</v>
      </c>
      <c r="CQ153" s="63">
        <f>IF(ลับ!CQ$3=0,0,IF(เวลาเรียน!CY50="ล",ลับ!CQ$3,0))</f>
        <v>0</v>
      </c>
      <c r="CR153" s="63">
        <f>IF(ลับ!CR$3=0,0,IF(เวลาเรียน!CZ50="ล",ลับ!CR$3,0))</f>
        <v>0</v>
      </c>
      <c r="CS153" s="63">
        <f>IF(ลับ!CS$3=0,0,IF(เวลาเรียน!DA50="ล",ลับ!CS$3,0))</f>
        <v>0</v>
      </c>
      <c r="CT153" s="63">
        <f>IF(ลับ!CT$3=0,0,IF(เวลาเรียน!DB50="ล",ลับ!CT$3,0))</f>
        <v>0</v>
      </c>
      <c r="CU153" s="63">
        <f>IF(ลับ!CU$3=0,0,IF(เวลาเรียน!DC50="ล",ลับ!CU$3,0))</f>
        <v>0</v>
      </c>
      <c r="CV153" s="63">
        <f>IF(ลับ!CV$3=0,0,IF(เวลาเรียน!DD50="ล",ลับ!CV$3,0))</f>
        <v>0</v>
      </c>
      <c r="CW153" s="63">
        <f>IF(ลับ!CW$3=0,0,IF(เวลาเรียน!DE50="ล",ลับ!CW$3,0))</f>
        <v>0</v>
      </c>
      <c r="CX153" s="84">
        <f t="shared" si="24"/>
        <v>0</v>
      </c>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row>
    <row r="154" spans="1:136" ht="21">
      <c r="A154" s="28">
        <v>46</v>
      </c>
      <c r="B154" s="63">
        <f>IF(ลับ!B$3=0,0,IF(เวลาเรียน!G51="ล",ลับ!B$3,0))</f>
        <v>0</v>
      </c>
      <c r="C154" s="63">
        <f>IF(ลับ!C$3=0,0,IF(เวลาเรียน!H51="ล",ลับ!C$3,0))</f>
        <v>0</v>
      </c>
      <c r="D154" s="63">
        <f>IF(ลับ!D$3=0,0,IF(เวลาเรียน!I51="ล",ลับ!D$3,0))</f>
        <v>0</v>
      </c>
      <c r="E154" s="63">
        <f>IF(ลับ!E$3=0,0,IF(เวลาเรียน!J51="ล",ลับ!E$3,0))</f>
        <v>0</v>
      </c>
      <c r="F154" s="63">
        <f>IF(ลับ!F$3=0,0,IF(เวลาเรียน!K51="ล",ลับ!F$3,0))</f>
        <v>0</v>
      </c>
      <c r="G154" s="63">
        <f>IF(ลับ!G$3=0,0,IF(เวลาเรียน!L51="ล",ลับ!G$3,0))</f>
        <v>0</v>
      </c>
      <c r="H154" s="63">
        <f>IF(ลับ!H$3=0,0,IF(เวลาเรียน!M51="ล",ลับ!H$3,0))</f>
        <v>0</v>
      </c>
      <c r="I154" s="63">
        <f>IF(ลับ!I$3=0,0,IF(เวลาเรียน!N51="ล",ลับ!I$3,0))</f>
        <v>0</v>
      </c>
      <c r="J154" s="63">
        <f>IF(ลับ!J$3=0,0,IF(เวลาเรียน!O51="ล",ลับ!J$3,0))</f>
        <v>0</v>
      </c>
      <c r="K154" s="63">
        <f>IF(ลับ!K$3=0,0,IF(เวลาเรียน!P51="ล",ลับ!K$3,0))</f>
        <v>0</v>
      </c>
      <c r="L154" s="63">
        <f>IF(ลับ!L$3=0,0,IF(เวลาเรียน!Q51="ล",ลับ!L$3,0))</f>
        <v>0</v>
      </c>
      <c r="M154" s="63">
        <f>IF(ลับ!M$3=0,0,IF(เวลาเรียน!R51="ล",ลับ!M$3,0))</f>
        <v>0</v>
      </c>
      <c r="N154" s="63">
        <f>IF(ลับ!N$3=0,0,IF(เวลาเรียน!S51="ล",ลับ!N$3,0))</f>
        <v>0</v>
      </c>
      <c r="O154" s="63">
        <f>IF(ลับ!O$3=0,0,IF(เวลาเรียน!T51="ล",ลับ!O$3,0))</f>
        <v>0</v>
      </c>
      <c r="P154" s="63">
        <f>IF(ลับ!P$3=0,0,IF(เวลาเรียน!U51="ล",ลับ!P$3,0))</f>
        <v>0</v>
      </c>
      <c r="Q154" s="63">
        <f>IF(ลับ!Q$3=0,0,IF(เวลาเรียน!V51="ล",ลับ!Q$3,0))</f>
        <v>0</v>
      </c>
      <c r="R154" s="63">
        <f>IF(ลับ!R$3=0,0,IF(เวลาเรียน!W51="ล",ลับ!R$3,0))</f>
        <v>0</v>
      </c>
      <c r="S154" s="63">
        <f>IF(ลับ!S$3=0,0,IF(เวลาเรียน!X51="ล",ลับ!S$3,0))</f>
        <v>0</v>
      </c>
      <c r="T154" s="63">
        <f>IF(ลับ!T$3=0,0,IF(เวลาเรียน!Y51="ล",ลับ!T$3,0))</f>
        <v>0</v>
      </c>
      <c r="U154" s="63">
        <f>IF(ลับ!U$3=0,0,IF(เวลาเรียน!Z51="ล",ลับ!U$3,0))</f>
        <v>0</v>
      </c>
      <c r="V154" s="63">
        <f>IF(ลับ!V$3=0,0,IF(เวลาเรียน!AA51="ล",ลับ!V$3,0))</f>
        <v>0</v>
      </c>
      <c r="W154" s="63">
        <f>IF(ลับ!W$3=0,0,IF(เวลาเรียน!AB51="ล",ลับ!W$3,0))</f>
        <v>0</v>
      </c>
      <c r="X154" s="63">
        <f>IF(ลับ!X$3=0,0,IF(เวลาเรียน!AC51="ล",ลับ!X$3,0))</f>
        <v>0</v>
      </c>
      <c r="Y154" s="63">
        <f>IF(ลับ!Y$3=0,0,IF(เวลาเรียน!AD51="ล",ลับ!Y$3,0))</f>
        <v>0</v>
      </c>
      <c r="Z154" s="724">
        <f>IF(ลับ!Z$3=0,0,IF(เวลาเรียน!AE51="ล",ลับ!Z$3,0))</f>
        <v>0</v>
      </c>
      <c r="AA154" s="63">
        <f>IF(ลับ!B$3=0,0,IF(เวลาเรียน!AH51="ล",ลับ!B$3,0))</f>
        <v>0</v>
      </c>
      <c r="AB154" s="63">
        <f>IF(ลับ!C$3=0,0,IF(เวลาเรียน!AI51="ล",ลับ!C$3,0))</f>
        <v>0</v>
      </c>
      <c r="AC154" s="63">
        <f>IF(ลับ!D$3=0,0,IF(เวลาเรียน!AJ51="ล",ลับ!D$3,0))</f>
        <v>0</v>
      </c>
      <c r="AD154" s="63">
        <f>IF(ลับ!E$3=0,0,IF(เวลาเรียน!AK51="ล",ลับ!E$3,0))</f>
        <v>0</v>
      </c>
      <c r="AE154" s="63">
        <f>IF(ลับ!F$3=0,0,IF(เวลาเรียน!AL51="ล",ลับ!F$3,0))</f>
        <v>0</v>
      </c>
      <c r="AF154" s="63">
        <f>IF(ลับ!G$3=0,0,IF(เวลาเรียน!AM51="ล",ลับ!G$3,0))</f>
        <v>0</v>
      </c>
      <c r="AG154" s="63">
        <f>IF(ลับ!H$3=0,0,IF(เวลาเรียน!AN51="ล",ลับ!H$3,0))</f>
        <v>0</v>
      </c>
      <c r="AH154" s="63">
        <f>IF(ลับ!I$3=0,0,IF(เวลาเรียน!AO51="ล",ลับ!I$3,0))</f>
        <v>0</v>
      </c>
      <c r="AI154" s="63">
        <f>IF(ลับ!J$3=0,0,IF(เวลาเรียน!AP51="ล",ลับ!J$3,0))</f>
        <v>0</v>
      </c>
      <c r="AJ154" s="63">
        <f>IF(ลับ!K$3=0,0,IF(เวลาเรียน!AQ51="ล",ลับ!K$3,0))</f>
        <v>0</v>
      </c>
      <c r="AK154" s="63">
        <f>IF(ลับ!L$3=0,0,IF(เวลาเรียน!AR51="ล",ลับ!L$3,0))</f>
        <v>0</v>
      </c>
      <c r="AL154" s="63">
        <f>IF(ลับ!M$3=0,0,IF(เวลาเรียน!AS51="ล",ลับ!M$3,0))</f>
        <v>0</v>
      </c>
      <c r="AM154" s="63">
        <f>IF(ลับ!N$3=0,0,IF(เวลาเรียน!AT51="ล",ลับ!N$3,0))</f>
        <v>0</v>
      </c>
      <c r="AN154" s="63">
        <f>IF(ลับ!O$3=0,0,IF(เวลาเรียน!AU51="ล",ลับ!O$3,0))</f>
        <v>0</v>
      </c>
      <c r="AO154" s="63">
        <f>IF(ลับ!P$3=0,0,IF(เวลาเรียน!AV51="ล",ลับ!P$3,0))</f>
        <v>0</v>
      </c>
      <c r="AP154" s="63">
        <f>IF(ลับ!Q$3=0,0,IF(เวลาเรียน!AW51="ล",ลับ!Q$3,0))</f>
        <v>0</v>
      </c>
      <c r="AQ154" s="63">
        <f>IF(ลับ!R$3=0,0,IF(เวลาเรียน!AX51="ล",ลับ!R$3,0))</f>
        <v>0</v>
      </c>
      <c r="AR154" s="63">
        <f>IF(ลับ!S$3=0,0,IF(เวลาเรียน!AY51="ล",ลับ!S$3,0))</f>
        <v>0</v>
      </c>
      <c r="AS154" s="63">
        <f>IF(ลับ!T$3=0,0,IF(เวลาเรียน!AZ51="ล",ลับ!T$3,0))</f>
        <v>0</v>
      </c>
      <c r="AT154" s="63">
        <f>IF(ลับ!U$3=0,0,IF(เวลาเรียน!BA51="ล",ลับ!U$3,0))</f>
        <v>0</v>
      </c>
      <c r="AU154" s="63">
        <f>IF(ลับ!V$3=0,0,IF(เวลาเรียน!BB51="ล",ลับ!V$3,0))</f>
        <v>0</v>
      </c>
      <c r="AV154" s="63">
        <f>IF(ลับ!W$3=0,0,IF(เวลาเรียน!BC51="ล",ลับ!W$3,0))</f>
        <v>0</v>
      </c>
      <c r="AW154" s="63">
        <f>IF(ลับ!X$3=0,0,IF(เวลาเรียน!BD51="ล",ลับ!X$3,0))</f>
        <v>0</v>
      </c>
      <c r="AX154" s="63">
        <f>IF(ลับ!Y$3=0,0,IF(เวลาเรียน!BE51="ล",ลับ!Y$3,0))</f>
        <v>0</v>
      </c>
      <c r="AY154" s="63">
        <f>IF(ลับ!Z$3=0,0,IF(เวลาเรียน!BF51="ล",ลับ!Z$3,0))</f>
        <v>0</v>
      </c>
      <c r="AZ154" s="63">
        <f>IF(ลับ!AA$3=0,0,IF(เวลาเรียน!BG51="ล",ลับ!AA$3,0))</f>
        <v>0</v>
      </c>
      <c r="BA154" s="63">
        <f>IF(ลับ!AB$3=0,0,IF(เวลาเรียน!BH51="ล",ลับ!AB$3,0))</f>
        <v>0</v>
      </c>
      <c r="BB154" s="63">
        <f>IF(ลับ!AC$3=0,0,IF(เวลาเรียน!BI51="ล",ลับ!AC$3,0))</f>
        <v>0</v>
      </c>
      <c r="BC154" s="63">
        <f>IF(ลับ!AD$3=0,0,IF(เวลาเรียน!BJ51="ล",ลับ!AD$3,0))</f>
        <v>0</v>
      </c>
      <c r="BD154" s="63">
        <f>IF(ลับ!AE$3=0,0,IF(เวลาเรียน!BK51="ล",ลับ!AE$3,0))</f>
        <v>0</v>
      </c>
      <c r="BE154" s="63">
        <f>IF(ลับ!AF$3=0,0,IF(เวลาเรียน!BL51="ล",ลับ!AF$3,0))</f>
        <v>0</v>
      </c>
      <c r="BF154" s="63">
        <f>IF(ลับ!AG$3=0,0,IF(เวลาเรียน!BM51="ล",ลับ!AG$3,0))</f>
        <v>0</v>
      </c>
      <c r="BG154" s="63">
        <f>IF(ลับ!AH$3=0,0,IF(เวลาเรียน!BN51="ล",ลับ!AH$3,0))</f>
        <v>0</v>
      </c>
      <c r="BH154" s="63">
        <f>IF(ลับ!AI$3=0,0,IF(เวลาเรียน!BO51="ล",ลับ!AI$3,0))</f>
        <v>0</v>
      </c>
      <c r="BI154" s="63">
        <f>IF(ลับ!AJ$3=0,0,IF(เวลาเรียน!BP51="ล",ลับ!AJ$3,0))</f>
        <v>0</v>
      </c>
      <c r="BJ154" s="63">
        <f>IF(ลับ!AK$3=0,0,IF(เวลาเรียน!BQ51="ล",ลับ!AK$3,0))</f>
        <v>0</v>
      </c>
      <c r="BK154" s="63">
        <f>IF(ลับ!AL$3=0,0,IF(เวลาเรียน!BR51="ล",ลับ!AL$3,0))</f>
        <v>0</v>
      </c>
      <c r="BL154" s="63">
        <f>IF(ลับ!AM$3=0,0,IF(เวลาเรียน!BS51="ล",ลับ!AM$3,0))</f>
        <v>0</v>
      </c>
      <c r="BM154" s="63">
        <f>IF(ลับ!AN$3=0,0,IF(เวลาเรียน!BT51="ล",ลับ!AN$3,0))</f>
        <v>0</v>
      </c>
      <c r="BN154" s="63">
        <f>IF(ลับ!AO$3=0,0,IF(เวลาเรียน!BU51="ล",ลับ!AO$3,0))</f>
        <v>0</v>
      </c>
      <c r="BO154" s="63">
        <f>IF(ลับ!AP$3=0,0,IF(เวลาเรียน!BV51="ล",ลับ!AP$3,0))</f>
        <v>0</v>
      </c>
      <c r="BP154" s="63">
        <f>IF(ลับ!AQ$3=0,0,IF(เวลาเรียน!BW51="ล",ลับ!AQ$3,0))</f>
        <v>0</v>
      </c>
      <c r="BQ154" s="63">
        <f>IF(ลับ!AR$3=0,0,IF(เวลาเรียน!BX51="ล",ลับ!AR$3,0))</f>
        <v>0</v>
      </c>
      <c r="BR154" s="63">
        <f>IF(ลับ!AS$3=0,0,IF(เวลาเรียน!BY51="ล",ลับ!AS$3,0))</f>
        <v>0</v>
      </c>
      <c r="BS154" s="724">
        <f>IF(ลับ!AT$3=0,0,IF(เวลาเรียน!BZ51="ล",ลับ!AT$3,0))</f>
        <v>0</v>
      </c>
      <c r="BT154" s="63">
        <f>IF(ลับ!BT$3=0,0,IF(เวลาเรียน!CB51="ล",ลับ!BT$3,0))</f>
        <v>0</v>
      </c>
      <c r="BU154" s="63">
        <f>IF(ลับ!BU$3=0,0,IF(เวลาเรียน!CC51="ล",ลับ!BU$3,0))</f>
        <v>0</v>
      </c>
      <c r="BV154" s="63">
        <f>IF(ลับ!BV$3=0,0,IF(เวลาเรียน!CD51="ล",ลับ!BV$3,0))</f>
        <v>0</v>
      </c>
      <c r="BW154" s="63">
        <f>IF(ลับ!BW$3=0,0,IF(เวลาเรียน!CE51="ล",ลับ!BW$3,0))</f>
        <v>0</v>
      </c>
      <c r="BX154" s="63">
        <f>IF(ลับ!BX$3=0,0,IF(เวลาเรียน!CF51="ล",ลับ!BX$3,0))</f>
        <v>0</v>
      </c>
      <c r="BY154" s="63">
        <f>IF(ลับ!BY$3=0,0,IF(เวลาเรียน!CG51="ล",ลับ!BY$3,0))</f>
        <v>0</v>
      </c>
      <c r="BZ154" s="63">
        <f>IF(ลับ!BZ$3=0,0,IF(เวลาเรียน!CH51="ล",ลับ!BZ$3,0))</f>
        <v>0</v>
      </c>
      <c r="CA154" s="63">
        <f>IF(ลับ!CA$3=0,0,IF(เวลาเรียน!CI51="ล",ลับ!CA$3,0))</f>
        <v>0</v>
      </c>
      <c r="CB154" s="63">
        <f>IF(ลับ!CB$3=0,0,IF(เวลาเรียน!CJ51="ล",ลับ!CB$3,0))</f>
        <v>0</v>
      </c>
      <c r="CC154" s="63">
        <f>IF(ลับ!CC$3=0,0,IF(เวลาเรียน!CK51="ล",ลับ!CC$3,0))</f>
        <v>0</v>
      </c>
      <c r="CD154" s="63">
        <f>IF(ลับ!CD$3=0,0,IF(เวลาเรียน!CL51="ล",ลับ!CD$3,0))</f>
        <v>0</v>
      </c>
      <c r="CE154" s="63">
        <f>IF(ลับ!CE$3=0,0,IF(เวลาเรียน!CM51="ล",ลับ!CE$3,0))</f>
        <v>0</v>
      </c>
      <c r="CF154" s="63">
        <f>IF(ลับ!CF$3=0,0,IF(เวลาเรียน!CN51="ล",ลับ!CF$3,0))</f>
        <v>0</v>
      </c>
      <c r="CG154" s="63">
        <f>IF(ลับ!CG$3=0,0,IF(เวลาเรียน!CO51="ล",ลับ!CG$3,0))</f>
        <v>0</v>
      </c>
      <c r="CH154" s="63">
        <f>IF(ลับ!CH$3=0,0,IF(เวลาเรียน!CP51="ล",ลับ!CH$3,0))</f>
        <v>0</v>
      </c>
      <c r="CI154" s="63">
        <f>IF(ลับ!CI$3=0,0,IF(เวลาเรียน!CQ51="ล",ลับ!CI$3,0))</f>
        <v>0</v>
      </c>
      <c r="CJ154" s="63">
        <f>IF(ลับ!CJ$3=0,0,IF(เวลาเรียน!CR51="ล",ลับ!CJ$3,0))</f>
        <v>0</v>
      </c>
      <c r="CK154" s="63">
        <f>IF(ลับ!CK$3=0,0,IF(เวลาเรียน!CS51="ล",ลับ!CK$3,0))</f>
        <v>0</v>
      </c>
      <c r="CL154" s="63">
        <f>IF(ลับ!CL$3=0,0,IF(เวลาเรียน!CT51="ล",ลับ!CL$3,0))</f>
        <v>0</v>
      </c>
      <c r="CM154" s="63">
        <f>IF(ลับ!CM$3=0,0,IF(เวลาเรียน!CU51="ล",ลับ!CM$3,0))</f>
        <v>0</v>
      </c>
      <c r="CN154" s="63">
        <f>IF(ลับ!CN$3=0,0,IF(เวลาเรียน!CV51="ล",ลับ!CN$3,0))</f>
        <v>0</v>
      </c>
      <c r="CO154" s="63">
        <f>IF(ลับ!CO$3=0,0,IF(เวลาเรียน!CW51="ล",ลับ!CO$3,0))</f>
        <v>0</v>
      </c>
      <c r="CP154" s="63">
        <f>IF(ลับ!CP$3=0,0,IF(เวลาเรียน!CX51="ล",ลับ!CP$3,0))</f>
        <v>0</v>
      </c>
      <c r="CQ154" s="63">
        <f>IF(ลับ!CQ$3=0,0,IF(เวลาเรียน!CY51="ล",ลับ!CQ$3,0))</f>
        <v>0</v>
      </c>
      <c r="CR154" s="63">
        <f>IF(ลับ!CR$3=0,0,IF(เวลาเรียน!CZ51="ล",ลับ!CR$3,0))</f>
        <v>0</v>
      </c>
      <c r="CS154" s="63">
        <f>IF(ลับ!CS$3=0,0,IF(เวลาเรียน!DA51="ล",ลับ!CS$3,0))</f>
        <v>0</v>
      </c>
      <c r="CT154" s="63">
        <f>IF(ลับ!CT$3=0,0,IF(เวลาเรียน!DB51="ล",ลับ!CT$3,0))</f>
        <v>0</v>
      </c>
      <c r="CU154" s="63">
        <f>IF(ลับ!CU$3=0,0,IF(เวลาเรียน!DC51="ล",ลับ!CU$3,0))</f>
        <v>0</v>
      </c>
      <c r="CV154" s="63">
        <f>IF(ลับ!CV$3=0,0,IF(เวลาเรียน!DD51="ล",ลับ!CV$3,0))</f>
        <v>0</v>
      </c>
      <c r="CW154" s="63">
        <f>IF(ลับ!CW$3=0,0,IF(เวลาเรียน!DE51="ล",ลับ!CW$3,0))</f>
        <v>0</v>
      </c>
      <c r="CX154" s="84">
        <f t="shared" si="24"/>
        <v>0</v>
      </c>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row>
    <row r="155" spans="1:136" ht="21">
      <c r="A155" s="28">
        <v>47</v>
      </c>
      <c r="B155" s="63">
        <f>IF(ลับ!B$3=0,0,IF(เวลาเรียน!G52="ล",ลับ!B$3,0))</f>
        <v>0</v>
      </c>
      <c r="C155" s="63">
        <f>IF(ลับ!C$3=0,0,IF(เวลาเรียน!H52="ล",ลับ!C$3,0))</f>
        <v>0</v>
      </c>
      <c r="D155" s="63">
        <f>IF(ลับ!D$3=0,0,IF(เวลาเรียน!I52="ล",ลับ!D$3,0))</f>
        <v>0</v>
      </c>
      <c r="E155" s="63">
        <f>IF(ลับ!E$3=0,0,IF(เวลาเรียน!J52="ล",ลับ!E$3,0))</f>
        <v>0</v>
      </c>
      <c r="F155" s="63">
        <f>IF(ลับ!F$3=0,0,IF(เวลาเรียน!K52="ล",ลับ!F$3,0))</f>
        <v>0</v>
      </c>
      <c r="G155" s="63">
        <f>IF(ลับ!G$3=0,0,IF(เวลาเรียน!L52="ล",ลับ!G$3,0))</f>
        <v>0</v>
      </c>
      <c r="H155" s="63">
        <f>IF(ลับ!H$3=0,0,IF(เวลาเรียน!M52="ล",ลับ!H$3,0))</f>
        <v>0</v>
      </c>
      <c r="I155" s="63">
        <f>IF(ลับ!I$3=0,0,IF(เวลาเรียน!N52="ล",ลับ!I$3,0))</f>
        <v>0</v>
      </c>
      <c r="J155" s="63">
        <f>IF(ลับ!J$3=0,0,IF(เวลาเรียน!O52="ล",ลับ!J$3,0))</f>
        <v>0</v>
      </c>
      <c r="K155" s="63">
        <f>IF(ลับ!K$3=0,0,IF(เวลาเรียน!P52="ล",ลับ!K$3,0))</f>
        <v>0</v>
      </c>
      <c r="L155" s="63">
        <f>IF(ลับ!L$3=0,0,IF(เวลาเรียน!Q52="ล",ลับ!L$3,0))</f>
        <v>0</v>
      </c>
      <c r="M155" s="63">
        <f>IF(ลับ!M$3=0,0,IF(เวลาเรียน!R52="ล",ลับ!M$3,0))</f>
        <v>0</v>
      </c>
      <c r="N155" s="63">
        <f>IF(ลับ!N$3=0,0,IF(เวลาเรียน!S52="ล",ลับ!N$3,0))</f>
        <v>0</v>
      </c>
      <c r="O155" s="63">
        <f>IF(ลับ!O$3=0,0,IF(เวลาเรียน!T52="ล",ลับ!O$3,0))</f>
        <v>0</v>
      </c>
      <c r="P155" s="63">
        <f>IF(ลับ!P$3=0,0,IF(เวลาเรียน!U52="ล",ลับ!P$3,0))</f>
        <v>0</v>
      </c>
      <c r="Q155" s="63">
        <f>IF(ลับ!Q$3=0,0,IF(เวลาเรียน!V52="ล",ลับ!Q$3,0))</f>
        <v>0</v>
      </c>
      <c r="R155" s="63">
        <f>IF(ลับ!R$3=0,0,IF(เวลาเรียน!W52="ล",ลับ!R$3,0))</f>
        <v>0</v>
      </c>
      <c r="S155" s="63">
        <f>IF(ลับ!S$3=0,0,IF(เวลาเรียน!X52="ล",ลับ!S$3,0))</f>
        <v>0</v>
      </c>
      <c r="T155" s="63">
        <f>IF(ลับ!T$3=0,0,IF(เวลาเรียน!Y52="ล",ลับ!T$3,0))</f>
        <v>0</v>
      </c>
      <c r="U155" s="63">
        <f>IF(ลับ!U$3=0,0,IF(เวลาเรียน!Z52="ล",ลับ!U$3,0))</f>
        <v>0</v>
      </c>
      <c r="V155" s="63">
        <f>IF(ลับ!V$3=0,0,IF(เวลาเรียน!AA52="ล",ลับ!V$3,0))</f>
        <v>0</v>
      </c>
      <c r="W155" s="63">
        <f>IF(ลับ!W$3=0,0,IF(เวลาเรียน!AB52="ล",ลับ!W$3,0))</f>
        <v>0</v>
      </c>
      <c r="X155" s="63">
        <f>IF(ลับ!X$3=0,0,IF(เวลาเรียน!AC52="ล",ลับ!X$3,0))</f>
        <v>0</v>
      </c>
      <c r="Y155" s="63">
        <f>IF(ลับ!Y$3=0,0,IF(เวลาเรียน!AD52="ล",ลับ!Y$3,0))</f>
        <v>0</v>
      </c>
      <c r="Z155" s="724">
        <f>IF(ลับ!Z$3=0,0,IF(เวลาเรียน!AE52="ล",ลับ!Z$3,0))</f>
        <v>0</v>
      </c>
      <c r="AA155" s="63">
        <f>IF(ลับ!B$3=0,0,IF(เวลาเรียน!AH52="ล",ลับ!B$3,0))</f>
        <v>0</v>
      </c>
      <c r="AB155" s="63">
        <f>IF(ลับ!C$3=0,0,IF(เวลาเรียน!AI52="ล",ลับ!C$3,0))</f>
        <v>0</v>
      </c>
      <c r="AC155" s="63">
        <f>IF(ลับ!D$3=0,0,IF(เวลาเรียน!AJ52="ล",ลับ!D$3,0))</f>
        <v>0</v>
      </c>
      <c r="AD155" s="63">
        <f>IF(ลับ!E$3=0,0,IF(เวลาเรียน!AK52="ล",ลับ!E$3,0))</f>
        <v>0</v>
      </c>
      <c r="AE155" s="63">
        <f>IF(ลับ!F$3=0,0,IF(เวลาเรียน!AL52="ล",ลับ!F$3,0))</f>
        <v>0</v>
      </c>
      <c r="AF155" s="63">
        <f>IF(ลับ!G$3=0,0,IF(เวลาเรียน!AM52="ล",ลับ!G$3,0))</f>
        <v>0</v>
      </c>
      <c r="AG155" s="63">
        <f>IF(ลับ!H$3=0,0,IF(เวลาเรียน!AN52="ล",ลับ!H$3,0))</f>
        <v>0</v>
      </c>
      <c r="AH155" s="63">
        <f>IF(ลับ!I$3=0,0,IF(เวลาเรียน!AO52="ล",ลับ!I$3,0))</f>
        <v>0</v>
      </c>
      <c r="AI155" s="63">
        <f>IF(ลับ!J$3=0,0,IF(เวลาเรียน!AP52="ล",ลับ!J$3,0))</f>
        <v>0</v>
      </c>
      <c r="AJ155" s="63">
        <f>IF(ลับ!K$3=0,0,IF(เวลาเรียน!AQ52="ล",ลับ!K$3,0))</f>
        <v>0</v>
      </c>
      <c r="AK155" s="63">
        <f>IF(ลับ!L$3=0,0,IF(เวลาเรียน!AR52="ล",ลับ!L$3,0))</f>
        <v>0</v>
      </c>
      <c r="AL155" s="63">
        <f>IF(ลับ!M$3=0,0,IF(เวลาเรียน!AS52="ล",ลับ!M$3,0))</f>
        <v>0</v>
      </c>
      <c r="AM155" s="63">
        <f>IF(ลับ!N$3=0,0,IF(เวลาเรียน!AT52="ล",ลับ!N$3,0))</f>
        <v>0</v>
      </c>
      <c r="AN155" s="63">
        <f>IF(ลับ!O$3=0,0,IF(เวลาเรียน!AU52="ล",ลับ!O$3,0))</f>
        <v>0</v>
      </c>
      <c r="AO155" s="63">
        <f>IF(ลับ!P$3=0,0,IF(เวลาเรียน!AV52="ล",ลับ!P$3,0))</f>
        <v>0</v>
      </c>
      <c r="AP155" s="63">
        <f>IF(ลับ!Q$3=0,0,IF(เวลาเรียน!AW52="ล",ลับ!Q$3,0))</f>
        <v>0</v>
      </c>
      <c r="AQ155" s="63">
        <f>IF(ลับ!R$3=0,0,IF(เวลาเรียน!AX52="ล",ลับ!R$3,0))</f>
        <v>0</v>
      </c>
      <c r="AR155" s="63">
        <f>IF(ลับ!S$3=0,0,IF(เวลาเรียน!AY52="ล",ลับ!S$3,0))</f>
        <v>0</v>
      </c>
      <c r="AS155" s="63">
        <f>IF(ลับ!T$3=0,0,IF(เวลาเรียน!AZ52="ล",ลับ!T$3,0))</f>
        <v>0</v>
      </c>
      <c r="AT155" s="63">
        <f>IF(ลับ!U$3=0,0,IF(เวลาเรียน!BA52="ล",ลับ!U$3,0))</f>
        <v>0</v>
      </c>
      <c r="AU155" s="63">
        <f>IF(ลับ!V$3=0,0,IF(เวลาเรียน!BB52="ล",ลับ!V$3,0))</f>
        <v>0</v>
      </c>
      <c r="AV155" s="63">
        <f>IF(ลับ!W$3=0,0,IF(เวลาเรียน!BC52="ล",ลับ!W$3,0))</f>
        <v>0</v>
      </c>
      <c r="AW155" s="63">
        <f>IF(ลับ!X$3=0,0,IF(เวลาเรียน!BD52="ล",ลับ!X$3,0))</f>
        <v>0</v>
      </c>
      <c r="AX155" s="63">
        <f>IF(ลับ!Y$3=0,0,IF(เวลาเรียน!BE52="ล",ลับ!Y$3,0))</f>
        <v>0</v>
      </c>
      <c r="AY155" s="63">
        <f>IF(ลับ!Z$3=0,0,IF(เวลาเรียน!BF52="ล",ลับ!Z$3,0))</f>
        <v>0</v>
      </c>
      <c r="AZ155" s="63">
        <f>IF(ลับ!AA$3=0,0,IF(เวลาเรียน!BG52="ล",ลับ!AA$3,0))</f>
        <v>0</v>
      </c>
      <c r="BA155" s="63">
        <f>IF(ลับ!AB$3=0,0,IF(เวลาเรียน!BH52="ล",ลับ!AB$3,0))</f>
        <v>0</v>
      </c>
      <c r="BB155" s="63">
        <f>IF(ลับ!AC$3=0,0,IF(เวลาเรียน!BI52="ล",ลับ!AC$3,0))</f>
        <v>0</v>
      </c>
      <c r="BC155" s="63">
        <f>IF(ลับ!AD$3=0,0,IF(เวลาเรียน!BJ52="ล",ลับ!AD$3,0))</f>
        <v>0</v>
      </c>
      <c r="BD155" s="63">
        <f>IF(ลับ!AE$3=0,0,IF(เวลาเรียน!BK52="ล",ลับ!AE$3,0))</f>
        <v>0</v>
      </c>
      <c r="BE155" s="63">
        <f>IF(ลับ!AF$3=0,0,IF(เวลาเรียน!BL52="ล",ลับ!AF$3,0))</f>
        <v>0</v>
      </c>
      <c r="BF155" s="63">
        <f>IF(ลับ!AG$3=0,0,IF(เวลาเรียน!BM52="ล",ลับ!AG$3,0))</f>
        <v>0</v>
      </c>
      <c r="BG155" s="63">
        <f>IF(ลับ!AH$3=0,0,IF(เวลาเรียน!BN52="ล",ลับ!AH$3,0))</f>
        <v>0</v>
      </c>
      <c r="BH155" s="63">
        <f>IF(ลับ!AI$3=0,0,IF(เวลาเรียน!BO52="ล",ลับ!AI$3,0))</f>
        <v>0</v>
      </c>
      <c r="BI155" s="63">
        <f>IF(ลับ!AJ$3=0,0,IF(เวลาเรียน!BP52="ล",ลับ!AJ$3,0))</f>
        <v>0</v>
      </c>
      <c r="BJ155" s="63">
        <f>IF(ลับ!AK$3=0,0,IF(เวลาเรียน!BQ52="ล",ลับ!AK$3,0))</f>
        <v>0</v>
      </c>
      <c r="BK155" s="63">
        <f>IF(ลับ!AL$3=0,0,IF(เวลาเรียน!BR52="ล",ลับ!AL$3,0))</f>
        <v>0</v>
      </c>
      <c r="BL155" s="63">
        <f>IF(ลับ!AM$3=0,0,IF(เวลาเรียน!BS52="ล",ลับ!AM$3,0))</f>
        <v>0</v>
      </c>
      <c r="BM155" s="63">
        <f>IF(ลับ!AN$3=0,0,IF(เวลาเรียน!BT52="ล",ลับ!AN$3,0))</f>
        <v>0</v>
      </c>
      <c r="BN155" s="63">
        <f>IF(ลับ!AO$3=0,0,IF(เวลาเรียน!BU52="ล",ลับ!AO$3,0))</f>
        <v>0</v>
      </c>
      <c r="BO155" s="63">
        <f>IF(ลับ!AP$3=0,0,IF(เวลาเรียน!BV52="ล",ลับ!AP$3,0))</f>
        <v>0</v>
      </c>
      <c r="BP155" s="63">
        <f>IF(ลับ!AQ$3=0,0,IF(เวลาเรียน!BW52="ล",ลับ!AQ$3,0))</f>
        <v>0</v>
      </c>
      <c r="BQ155" s="63">
        <f>IF(ลับ!AR$3=0,0,IF(เวลาเรียน!BX52="ล",ลับ!AR$3,0))</f>
        <v>0</v>
      </c>
      <c r="BR155" s="63">
        <f>IF(ลับ!AS$3=0,0,IF(เวลาเรียน!BY52="ล",ลับ!AS$3,0))</f>
        <v>0</v>
      </c>
      <c r="BS155" s="724">
        <f>IF(ลับ!AT$3=0,0,IF(เวลาเรียน!BZ52="ล",ลับ!AT$3,0))</f>
        <v>0</v>
      </c>
      <c r="BT155" s="63">
        <f>IF(ลับ!BT$3=0,0,IF(เวลาเรียน!CB52="ล",ลับ!BT$3,0))</f>
        <v>0</v>
      </c>
      <c r="BU155" s="63">
        <f>IF(ลับ!BU$3=0,0,IF(เวลาเรียน!CC52="ล",ลับ!BU$3,0))</f>
        <v>0</v>
      </c>
      <c r="BV155" s="63">
        <f>IF(ลับ!BV$3=0,0,IF(เวลาเรียน!CD52="ล",ลับ!BV$3,0))</f>
        <v>0</v>
      </c>
      <c r="BW155" s="63">
        <f>IF(ลับ!BW$3=0,0,IF(เวลาเรียน!CE52="ล",ลับ!BW$3,0))</f>
        <v>0</v>
      </c>
      <c r="BX155" s="63">
        <f>IF(ลับ!BX$3=0,0,IF(เวลาเรียน!CF52="ล",ลับ!BX$3,0))</f>
        <v>0</v>
      </c>
      <c r="BY155" s="63">
        <f>IF(ลับ!BY$3=0,0,IF(เวลาเรียน!CG52="ล",ลับ!BY$3,0))</f>
        <v>0</v>
      </c>
      <c r="BZ155" s="63">
        <f>IF(ลับ!BZ$3=0,0,IF(เวลาเรียน!CH52="ล",ลับ!BZ$3,0))</f>
        <v>0</v>
      </c>
      <c r="CA155" s="63">
        <f>IF(ลับ!CA$3=0,0,IF(เวลาเรียน!CI52="ล",ลับ!CA$3,0))</f>
        <v>0</v>
      </c>
      <c r="CB155" s="63">
        <f>IF(ลับ!CB$3=0,0,IF(เวลาเรียน!CJ52="ล",ลับ!CB$3,0))</f>
        <v>0</v>
      </c>
      <c r="CC155" s="63">
        <f>IF(ลับ!CC$3=0,0,IF(เวลาเรียน!CK52="ล",ลับ!CC$3,0))</f>
        <v>0</v>
      </c>
      <c r="CD155" s="63">
        <f>IF(ลับ!CD$3=0,0,IF(เวลาเรียน!CL52="ล",ลับ!CD$3,0))</f>
        <v>0</v>
      </c>
      <c r="CE155" s="63">
        <f>IF(ลับ!CE$3=0,0,IF(เวลาเรียน!CM52="ล",ลับ!CE$3,0))</f>
        <v>0</v>
      </c>
      <c r="CF155" s="63">
        <f>IF(ลับ!CF$3=0,0,IF(เวลาเรียน!CN52="ล",ลับ!CF$3,0))</f>
        <v>0</v>
      </c>
      <c r="CG155" s="63">
        <f>IF(ลับ!CG$3=0,0,IF(เวลาเรียน!CO52="ล",ลับ!CG$3,0))</f>
        <v>0</v>
      </c>
      <c r="CH155" s="63">
        <f>IF(ลับ!CH$3=0,0,IF(เวลาเรียน!CP52="ล",ลับ!CH$3,0))</f>
        <v>0</v>
      </c>
      <c r="CI155" s="63">
        <f>IF(ลับ!CI$3=0,0,IF(เวลาเรียน!CQ52="ล",ลับ!CI$3,0))</f>
        <v>0</v>
      </c>
      <c r="CJ155" s="63">
        <f>IF(ลับ!CJ$3=0,0,IF(เวลาเรียน!CR52="ล",ลับ!CJ$3,0))</f>
        <v>0</v>
      </c>
      <c r="CK155" s="63">
        <f>IF(ลับ!CK$3=0,0,IF(เวลาเรียน!CS52="ล",ลับ!CK$3,0))</f>
        <v>0</v>
      </c>
      <c r="CL155" s="63">
        <f>IF(ลับ!CL$3=0,0,IF(เวลาเรียน!CT52="ล",ลับ!CL$3,0))</f>
        <v>0</v>
      </c>
      <c r="CM155" s="63">
        <f>IF(ลับ!CM$3=0,0,IF(เวลาเรียน!CU52="ล",ลับ!CM$3,0))</f>
        <v>0</v>
      </c>
      <c r="CN155" s="63">
        <f>IF(ลับ!CN$3=0,0,IF(เวลาเรียน!CV52="ล",ลับ!CN$3,0))</f>
        <v>0</v>
      </c>
      <c r="CO155" s="63">
        <f>IF(ลับ!CO$3=0,0,IF(เวลาเรียน!CW52="ล",ลับ!CO$3,0))</f>
        <v>0</v>
      </c>
      <c r="CP155" s="63">
        <f>IF(ลับ!CP$3=0,0,IF(เวลาเรียน!CX52="ล",ลับ!CP$3,0))</f>
        <v>0</v>
      </c>
      <c r="CQ155" s="63">
        <f>IF(ลับ!CQ$3=0,0,IF(เวลาเรียน!CY52="ล",ลับ!CQ$3,0))</f>
        <v>0</v>
      </c>
      <c r="CR155" s="63">
        <f>IF(ลับ!CR$3=0,0,IF(เวลาเรียน!CZ52="ล",ลับ!CR$3,0))</f>
        <v>0</v>
      </c>
      <c r="CS155" s="63">
        <f>IF(ลับ!CS$3=0,0,IF(เวลาเรียน!DA52="ล",ลับ!CS$3,0))</f>
        <v>0</v>
      </c>
      <c r="CT155" s="63">
        <f>IF(ลับ!CT$3=0,0,IF(เวลาเรียน!DB52="ล",ลับ!CT$3,0))</f>
        <v>0</v>
      </c>
      <c r="CU155" s="63">
        <f>IF(ลับ!CU$3=0,0,IF(เวลาเรียน!DC52="ล",ลับ!CU$3,0))</f>
        <v>0</v>
      </c>
      <c r="CV155" s="63">
        <f>IF(ลับ!CV$3=0,0,IF(เวลาเรียน!DD52="ล",ลับ!CV$3,0))</f>
        <v>0</v>
      </c>
      <c r="CW155" s="63">
        <f>IF(ลับ!CW$3=0,0,IF(เวลาเรียน!DE52="ล",ลับ!CW$3,0))</f>
        <v>0</v>
      </c>
      <c r="CX155" s="84">
        <f t="shared" si="24"/>
        <v>0</v>
      </c>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row>
    <row r="156" spans="1:136" ht="21">
      <c r="A156" s="28">
        <v>48</v>
      </c>
      <c r="B156" s="63">
        <f>IF(ลับ!B$3=0,0,IF(เวลาเรียน!G53="ล",ลับ!B$3,0))</f>
        <v>0</v>
      </c>
      <c r="C156" s="63">
        <f>IF(ลับ!C$3=0,0,IF(เวลาเรียน!H53="ล",ลับ!C$3,0))</f>
        <v>0</v>
      </c>
      <c r="D156" s="63">
        <f>IF(ลับ!D$3=0,0,IF(เวลาเรียน!I53="ล",ลับ!D$3,0))</f>
        <v>0</v>
      </c>
      <c r="E156" s="63">
        <f>IF(ลับ!E$3=0,0,IF(เวลาเรียน!J53="ล",ลับ!E$3,0))</f>
        <v>0</v>
      </c>
      <c r="F156" s="63">
        <f>IF(ลับ!F$3=0,0,IF(เวลาเรียน!K53="ล",ลับ!F$3,0))</f>
        <v>0</v>
      </c>
      <c r="G156" s="63">
        <f>IF(ลับ!G$3=0,0,IF(เวลาเรียน!L53="ล",ลับ!G$3,0))</f>
        <v>0</v>
      </c>
      <c r="H156" s="63">
        <f>IF(ลับ!H$3=0,0,IF(เวลาเรียน!M53="ล",ลับ!H$3,0))</f>
        <v>0</v>
      </c>
      <c r="I156" s="63">
        <f>IF(ลับ!I$3=0,0,IF(เวลาเรียน!N53="ล",ลับ!I$3,0))</f>
        <v>0</v>
      </c>
      <c r="J156" s="63">
        <f>IF(ลับ!J$3=0,0,IF(เวลาเรียน!O53="ล",ลับ!J$3,0))</f>
        <v>0</v>
      </c>
      <c r="K156" s="63">
        <f>IF(ลับ!K$3=0,0,IF(เวลาเรียน!P53="ล",ลับ!K$3,0))</f>
        <v>0</v>
      </c>
      <c r="L156" s="63">
        <f>IF(ลับ!L$3=0,0,IF(เวลาเรียน!Q53="ล",ลับ!L$3,0))</f>
        <v>0</v>
      </c>
      <c r="M156" s="63">
        <f>IF(ลับ!M$3=0,0,IF(เวลาเรียน!R53="ล",ลับ!M$3,0))</f>
        <v>0</v>
      </c>
      <c r="N156" s="63">
        <f>IF(ลับ!N$3=0,0,IF(เวลาเรียน!S53="ล",ลับ!N$3,0))</f>
        <v>0</v>
      </c>
      <c r="O156" s="63">
        <f>IF(ลับ!O$3=0,0,IF(เวลาเรียน!T53="ล",ลับ!O$3,0))</f>
        <v>0</v>
      </c>
      <c r="P156" s="63">
        <f>IF(ลับ!P$3=0,0,IF(เวลาเรียน!U53="ล",ลับ!P$3,0))</f>
        <v>0</v>
      </c>
      <c r="Q156" s="63">
        <f>IF(ลับ!Q$3=0,0,IF(เวลาเรียน!V53="ล",ลับ!Q$3,0))</f>
        <v>0</v>
      </c>
      <c r="R156" s="63">
        <f>IF(ลับ!R$3=0,0,IF(เวลาเรียน!W53="ล",ลับ!R$3,0))</f>
        <v>0</v>
      </c>
      <c r="S156" s="63">
        <f>IF(ลับ!S$3=0,0,IF(เวลาเรียน!X53="ล",ลับ!S$3,0))</f>
        <v>0</v>
      </c>
      <c r="T156" s="63">
        <f>IF(ลับ!T$3=0,0,IF(เวลาเรียน!Y53="ล",ลับ!T$3,0))</f>
        <v>0</v>
      </c>
      <c r="U156" s="63">
        <f>IF(ลับ!U$3=0,0,IF(เวลาเรียน!Z53="ล",ลับ!U$3,0))</f>
        <v>0</v>
      </c>
      <c r="V156" s="63">
        <f>IF(ลับ!V$3=0,0,IF(เวลาเรียน!AA53="ล",ลับ!V$3,0))</f>
        <v>0</v>
      </c>
      <c r="W156" s="63">
        <f>IF(ลับ!W$3=0,0,IF(เวลาเรียน!AB53="ล",ลับ!W$3,0))</f>
        <v>0</v>
      </c>
      <c r="X156" s="63">
        <f>IF(ลับ!X$3=0,0,IF(เวลาเรียน!AC53="ล",ลับ!X$3,0))</f>
        <v>0</v>
      </c>
      <c r="Y156" s="63">
        <f>IF(ลับ!Y$3=0,0,IF(เวลาเรียน!AD53="ล",ลับ!Y$3,0))</f>
        <v>0</v>
      </c>
      <c r="Z156" s="724">
        <f>IF(ลับ!Z$3=0,0,IF(เวลาเรียน!AE53="ล",ลับ!Z$3,0))</f>
        <v>0</v>
      </c>
      <c r="AA156" s="63">
        <f>IF(ลับ!B$3=0,0,IF(เวลาเรียน!AH53="ล",ลับ!B$3,0))</f>
        <v>0</v>
      </c>
      <c r="AB156" s="63">
        <f>IF(ลับ!C$3=0,0,IF(เวลาเรียน!AI53="ล",ลับ!C$3,0))</f>
        <v>0</v>
      </c>
      <c r="AC156" s="63">
        <f>IF(ลับ!D$3=0,0,IF(เวลาเรียน!AJ53="ล",ลับ!D$3,0))</f>
        <v>0</v>
      </c>
      <c r="AD156" s="63">
        <f>IF(ลับ!E$3=0,0,IF(เวลาเรียน!AK53="ล",ลับ!E$3,0))</f>
        <v>0</v>
      </c>
      <c r="AE156" s="63">
        <f>IF(ลับ!F$3=0,0,IF(เวลาเรียน!AL53="ล",ลับ!F$3,0))</f>
        <v>0</v>
      </c>
      <c r="AF156" s="63">
        <f>IF(ลับ!G$3=0,0,IF(เวลาเรียน!AM53="ล",ลับ!G$3,0))</f>
        <v>0</v>
      </c>
      <c r="AG156" s="63">
        <f>IF(ลับ!H$3=0,0,IF(เวลาเรียน!AN53="ล",ลับ!H$3,0))</f>
        <v>0</v>
      </c>
      <c r="AH156" s="63">
        <f>IF(ลับ!I$3=0,0,IF(เวลาเรียน!AO53="ล",ลับ!I$3,0))</f>
        <v>0</v>
      </c>
      <c r="AI156" s="63">
        <f>IF(ลับ!J$3=0,0,IF(เวลาเรียน!AP53="ล",ลับ!J$3,0))</f>
        <v>0</v>
      </c>
      <c r="AJ156" s="63">
        <f>IF(ลับ!K$3=0,0,IF(เวลาเรียน!AQ53="ล",ลับ!K$3,0))</f>
        <v>0</v>
      </c>
      <c r="AK156" s="63">
        <f>IF(ลับ!L$3=0,0,IF(เวลาเรียน!AR53="ล",ลับ!L$3,0))</f>
        <v>0</v>
      </c>
      <c r="AL156" s="63">
        <f>IF(ลับ!M$3=0,0,IF(เวลาเรียน!AS53="ล",ลับ!M$3,0))</f>
        <v>0</v>
      </c>
      <c r="AM156" s="63">
        <f>IF(ลับ!N$3=0,0,IF(เวลาเรียน!AT53="ล",ลับ!N$3,0))</f>
        <v>0</v>
      </c>
      <c r="AN156" s="63">
        <f>IF(ลับ!O$3=0,0,IF(เวลาเรียน!AU53="ล",ลับ!O$3,0))</f>
        <v>0</v>
      </c>
      <c r="AO156" s="63">
        <f>IF(ลับ!P$3=0,0,IF(เวลาเรียน!AV53="ล",ลับ!P$3,0))</f>
        <v>0</v>
      </c>
      <c r="AP156" s="63">
        <f>IF(ลับ!Q$3=0,0,IF(เวลาเรียน!AW53="ล",ลับ!Q$3,0))</f>
        <v>0</v>
      </c>
      <c r="AQ156" s="63">
        <f>IF(ลับ!R$3=0,0,IF(เวลาเรียน!AX53="ล",ลับ!R$3,0))</f>
        <v>0</v>
      </c>
      <c r="AR156" s="63">
        <f>IF(ลับ!S$3=0,0,IF(เวลาเรียน!AY53="ล",ลับ!S$3,0))</f>
        <v>0</v>
      </c>
      <c r="AS156" s="63">
        <f>IF(ลับ!T$3=0,0,IF(เวลาเรียน!AZ53="ล",ลับ!T$3,0))</f>
        <v>0</v>
      </c>
      <c r="AT156" s="63">
        <f>IF(ลับ!U$3=0,0,IF(เวลาเรียน!BA53="ล",ลับ!U$3,0))</f>
        <v>0</v>
      </c>
      <c r="AU156" s="63">
        <f>IF(ลับ!V$3=0,0,IF(เวลาเรียน!BB53="ล",ลับ!V$3,0))</f>
        <v>0</v>
      </c>
      <c r="AV156" s="63">
        <f>IF(ลับ!W$3=0,0,IF(เวลาเรียน!BC53="ล",ลับ!W$3,0))</f>
        <v>0</v>
      </c>
      <c r="AW156" s="63">
        <f>IF(ลับ!X$3=0,0,IF(เวลาเรียน!BD53="ล",ลับ!X$3,0))</f>
        <v>0</v>
      </c>
      <c r="AX156" s="63">
        <f>IF(ลับ!Y$3=0,0,IF(เวลาเรียน!BE53="ล",ลับ!Y$3,0))</f>
        <v>0</v>
      </c>
      <c r="AY156" s="63">
        <f>IF(ลับ!Z$3=0,0,IF(เวลาเรียน!BF53="ล",ลับ!Z$3,0))</f>
        <v>0</v>
      </c>
      <c r="AZ156" s="63">
        <f>IF(ลับ!AA$3=0,0,IF(เวลาเรียน!BG53="ล",ลับ!AA$3,0))</f>
        <v>0</v>
      </c>
      <c r="BA156" s="63">
        <f>IF(ลับ!AB$3=0,0,IF(เวลาเรียน!BH53="ล",ลับ!AB$3,0))</f>
        <v>0</v>
      </c>
      <c r="BB156" s="63">
        <f>IF(ลับ!AC$3=0,0,IF(เวลาเรียน!BI53="ล",ลับ!AC$3,0))</f>
        <v>0</v>
      </c>
      <c r="BC156" s="63">
        <f>IF(ลับ!AD$3=0,0,IF(เวลาเรียน!BJ53="ล",ลับ!AD$3,0))</f>
        <v>0</v>
      </c>
      <c r="BD156" s="63">
        <f>IF(ลับ!AE$3=0,0,IF(เวลาเรียน!BK53="ล",ลับ!AE$3,0))</f>
        <v>0</v>
      </c>
      <c r="BE156" s="63">
        <f>IF(ลับ!AF$3=0,0,IF(เวลาเรียน!BL53="ล",ลับ!AF$3,0))</f>
        <v>0</v>
      </c>
      <c r="BF156" s="63">
        <f>IF(ลับ!AG$3=0,0,IF(เวลาเรียน!BM53="ล",ลับ!AG$3,0))</f>
        <v>0</v>
      </c>
      <c r="BG156" s="63">
        <f>IF(ลับ!AH$3=0,0,IF(เวลาเรียน!BN53="ล",ลับ!AH$3,0))</f>
        <v>0</v>
      </c>
      <c r="BH156" s="63">
        <f>IF(ลับ!AI$3=0,0,IF(เวลาเรียน!BO53="ล",ลับ!AI$3,0))</f>
        <v>0</v>
      </c>
      <c r="BI156" s="63">
        <f>IF(ลับ!AJ$3=0,0,IF(เวลาเรียน!BP53="ล",ลับ!AJ$3,0))</f>
        <v>0</v>
      </c>
      <c r="BJ156" s="63">
        <f>IF(ลับ!AK$3=0,0,IF(เวลาเรียน!BQ53="ล",ลับ!AK$3,0))</f>
        <v>0</v>
      </c>
      <c r="BK156" s="63">
        <f>IF(ลับ!AL$3=0,0,IF(เวลาเรียน!BR53="ล",ลับ!AL$3,0))</f>
        <v>0</v>
      </c>
      <c r="BL156" s="63">
        <f>IF(ลับ!AM$3=0,0,IF(เวลาเรียน!BS53="ล",ลับ!AM$3,0))</f>
        <v>0</v>
      </c>
      <c r="BM156" s="63">
        <f>IF(ลับ!AN$3=0,0,IF(เวลาเรียน!BT53="ล",ลับ!AN$3,0))</f>
        <v>0</v>
      </c>
      <c r="BN156" s="63">
        <f>IF(ลับ!AO$3=0,0,IF(เวลาเรียน!BU53="ล",ลับ!AO$3,0))</f>
        <v>0</v>
      </c>
      <c r="BO156" s="63">
        <f>IF(ลับ!AP$3=0,0,IF(เวลาเรียน!BV53="ล",ลับ!AP$3,0))</f>
        <v>0</v>
      </c>
      <c r="BP156" s="63">
        <f>IF(ลับ!AQ$3=0,0,IF(เวลาเรียน!BW53="ล",ลับ!AQ$3,0))</f>
        <v>0</v>
      </c>
      <c r="BQ156" s="63">
        <f>IF(ลับ!AR$3=0,0,IF(เวลาเรียน!BX53="ล",ลับ!AR$3,0))</f>
        <v>0</v>
      </c>
      <c r="BR156" s="63">
        <f>IF(ลับ!AS$3=0,0,IF(เวลาเรียน!BY53="ล",ลับ!AS$3,0))</f>
        <v>0</v>
      </c>
      <c r="BS156" s="724">
        <f>IF(ลับ!AT$3=0,0,IF(เวลาเรียน!BZ53="ล",ลับ!AT$3,0))</f>
        <v>0</v>
      </c>
      <c r="BT156" s="63">
        <f>IF(ลับ!BT$3=0,0,IF(เวลาเรียน!CB53="ล",ลับ!BT$3,0))</f>
        <v>0</v>
      </c>
      <c r="BU156" s="63">
        <f>IF(ลับ!BU$3=0,0,IF(เวลาเรียน!CC53="ล",ลับ!BU$3,0))</f>
        <v>0</v>
      </c>
      <c r="BV156" s="63">
        <f>IF(ลับ!BV$3=0,0,IF(เวลาเรียน!CD53="ล",ลับ!BV$3,0))</f>
        <v>0</v>
      </c>
      <c r="BW156" s="63">
        <f>IF(ลับ!BW$3=0,0,IF(เวลาเรียน!CE53="ล",ลับ!BW$3,0))</f>
        <v>0</v>
      </c>
      <c r="BX156" s="63">
        <f>IF(ลับ!BX$3=0,0,IF(เวลาเรียน!CF53="ล",ลับ!BX$3,0))</f>
        <v>0</v>
      </c>
      <c r="BY156" s="63">
        <f>IF(ลับ!BY$3=0,0,IF(เวลาเรียน!CG53="ล",ลับ!BY$3,0))</f>
        <v>0</v>
      </c>
      <c r="BZ156" s="63">
        <f>IF(ลับ!BZ$3=0,0,IF(เวลาเรียน!CH53="ล",ลับ!BZ$3,0))</f>
        <v>0</v>
      </c>
      <c r="CA156" s="63">
        <f>IF(ลับ!CA$3=0,0,IF(เวลาเรียน!CI53="ล",ลับ!CA$3,0))</f>
        <v>0</v>
      </c>
      <c r="CB156" s="63">
        <f>IF(ลับ!CB$3=0,0,IF(เวลาเรียน!CJ53="ล",ลับ!CB$3,0))</f>
        <v>0</v>
      </c>
      <c r="CC156" s="63">
        <f>IF(ลับ!CC$3=0,0,IF(เวลาเรียน!CK53="ล",ลับ!CC$3,0))</f>
        <v>0</v>
      </c>
      <c r="CD156" s="63">
        <f>IF(ลับ!CD$3=0,0,IF(เวลาเรียน!CL53="ล",ลับ!CD$3,0))</f>
        <v>0</v>
      </c>
      <c r="CE156" s="63">
        <f>IF(ลับ!CE$3=0,0,IF(เวลาเรียน!CM53="ล",ลับ!CE$3,0))</f>
        <v>0</v>
      </c>
      <c r="CF156" s="63">
        <f>IF(ลับ!CF$3=0,0,IF(เวลาเรียน!CN53="ล",ลับ!CF$3,0))</f>
        <v>0</v>
      </c>
      <c r="CG156" s="63">
        <f>IF(ลับ!CG$3=0,0,IF(เวลาเรียน!CO53="ล",ลับ!CG$3,0))</f>
        <v>0</v>
      </c>
      <c r="CH156" s="63">
        <f>IF(ลับ!CH$3=0,0,IF(เวลาเรียน!CP53="ล",ลับ!CH$3,0))</f>
        <v>0</v>
      </c>
      <c r="CI156" s="63">
        <f>IF(ลับ!CI$3=0,0,IF(เวลาเรียน!CQ53="ล",ลับ!CI$3,0))</f>
        <v>0</v>
      </c>
      <c r="CJ156" s="63">
        <f>IF(ลับ!CJ$3=0,0,IF(เวลาเรียน!CR53="ล",ลับ!CJ$3,0))</f>
        <v>0</v>
      </c>
      <c r="CK156" s="63">
        <f>IF(ลับ!CK$3=0,0,IF(เวลาเรียน!CS53="ล",ลับ!CK$3,0))</f>
        <v>0</v>
      </c>
      <c r="CL156" s="63">
        <f>IF(ลับ!CL$3=0,0,IF(เวลาเรียน!CT53="ล",ลับ!CL$3,0))</f>
        <v>0</v>
      </c>
      <c r="CM156" s="63">
        <f>IF(ลับ!CM$3=0,0,IF(เวลาเรียน!CU53="ล",ลับ!CM$3,0))</f>
        <v>0</v>
      </c>
      <c r="CN156" s="63">
        <f>IF(ลับ!CN$3=0,0,IF(เวลาเรียน!CV53="ล",ลับ!CN$3,0))</f>
        <v>0</v>
      </c>
      <c r="CO156" s="63">
        <f>IF(ลับ!CO$3=0,0,IF(เวลาเรียน!CW53="ล",ลับ!CO$3,0))</f>
        <v>0</v>
      </c>
      <c r="CP156" s="63">
        <f>IF(ลับ!CP$3=0,0,IF(เวลาเรียน!CX53="ล",ลับ!CP$3,0))</f>
        <v>0</v>
      </c>
      <c r="CQ156" s="63">
        <f>IF(ลับ!CQ$3=0,0,IF(เวลาเรียน!CY53="ล",ลับ!CQ$3,0))</f>
        <v>0</v>
      </c>
      <c r="CR156" s="63">
        <f>IF(ลับ!CR$3=0,0,IF(เวลาเรียน!CZ53="ล",ลับ!CR$3,0))</f>
        <v>0</v>
      </c>
      <c r="CS156" s="63">
        <f>IF(ลับ!CS$3=0,0,IF(เวลาเรียน!DA53="ล",ลับ!CS$3,0))</f>
        <v>0</v>
      </c>
      <c r="CT156" s="63">
        <f>IF(ลับ!CT$3=0,0,IF(เวลาเรียน!DB53="ล",ลับ!CT$3,0))</f>
        <v>0</v>
      </c>
      <c r="CU156" s="63">
        <f>IF(ลับ!CU$3=0,0,IF(เวลาเรียน!DC53="ล",ลับ!CU$3,0))</f>
        <v>0</v>
      </c>
      <c r="CV156" s="63">
        <f>IF(ลับ!CV$3=0,0,IF(เวลาเรียน!DD53="ล",ลับ!CV$3,0))</f>
        <v>0</v>
      </c>
      <c r="CW156" s="63">
        <f>IF(ลับ!CW$3=0,0,IF(เวลาเรียน!DE53="ล",ลับ!CW$3,0))</f>
        <v>0</v>
      </c>
      <c r="CX156" s="84">
        <f t="shared" si="24"/>
        <v>0</v>
      </c>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row>
    <row r="157" spans="1:136" ht="21">
      <c r="A157" s="28">
        <v>49</v>
      </c>
      <c r="B157" s="63">
        <f>IF(ลับ!B$3=0,0,IF(เวลาเรียน!G54="ล",ลับ!B$3,0))</f>
        <v>0</v>
      </c>
      <c r="C157" s="63">
        <f>IF(ลับ!C$3=0,0,IF(เวลาเรียน!H54="ล",ลับ!C$3,0))</f>
        <v>0</v>
      </c>
      <c r="D157" s="63">
        <f>IF(ลับ!D$3=0,0,IF(เวลาเรียน!I54="ล",ลับ!D$3,0))</f>
        <v>0</v>
      </c>
      <c r="E157" s="63">
        <f>IF(ลับ!E$3=0,0,IF(เวลาเรียน!J54="ล",ลับ!E$3,0))</f>
        <v>0</v>
      </c>
      <c r="F157" s="63">
        <f>IF(ลับ!F$3=0,0,IF(เวลาเรียน!K54="ล",ลับ!F$3,0))</f>
        <v>0</v>
      </c>
      <c r="G157" s="63">
        <f>IF(ลับ!G$3=0,0,IF(เวลาเรียน!L54="ล",ลับ!G$3,0))</f>
        <v>0</v>
      </c>
      <c r="H157" s="63">
        <f>IF(ลับ!H$3=0,0,IF(เวลาเรียน!M54="ล",ลับ!H$3,0))</f>
        <v>0</v>
      </c>
      <c r="I157" s="63">
        <f>IF(ลับ!I$3=0,0,IF(เวลาเรียน!N54="ล",ลับ!I$3,0))</f>
        <v>0</v>
      </c>
      <c r="J157" s="63">
        <f>IF(ลับ!J$3=0,0,IF(เวลาเรียน!O54="ล",ลับ!J$3,0))</f>
        <v>0</v>
      </c>
      <c r="K157" s="63">
        <f>IF(ลับ!K$3=0,0,IF(เวลาเรียน!P54="ล",ลับ!K$3,0))</f>
        <v>0</v>
      </c>
      <c r="L157" s="63">
        <f>IF(ลับ!L$3=0,0,IF(เวลาเรียน!Q54="ล",ลับ!L$3,0))</f>
        <v>0</v>
      </c>
      <c r="M157" s="63">
        <f>IF(ลับ!M$3=0,0,IF(เวลาเรียน!R54="ล",ลับ!M$3,0))</f>
        <v>0</v>
      </c>
      <c r="N157" s="63">
        <f>IF(ลับ!N$3=0,0,IF(เวลาเรียน!S54="ล",ลับ!N$3,0))</f>
        <v>0</v>
      </c>
      <c r="O157" s="63">
        <f>IF(ลับ!O$3=0,0,IF(เวลาเรียน!T54="ล",ลับ!O$3,0))</f>
        <v>0</v>
      </c>
      <c r="P157" s="63">
        <f>IF(ลับ!P$3=0,0,IF(เวลาเรียน!U54="ล",ลับ!P$3,0))</f>
        <v>0</v>
      </c>
      <c r="Q157" s="63">
        <f>IF(ลับ!Q$3=0,0,IF(เวลาเรียน!V54="ล",ลับ!Q$3,0))</f>
        <v>0</v>
      </c>
      <c r="R157" s="63">
        <f>IF(ลับ!R$3=0,0,IF(เวลาเรียน!W54="ล",ลับ!R$3,0))</f>
        <v>0</v>
      </c>
      <c r="S157" s="63">
        <f>IF(ลับ!S$3=0,0,IF(เวลาเรียน!X54="ล",ลับ!S$3,0))</f>
        <v>0</v>
      </c>
      <c r="T157" s="63">
        <f>IF(ลับ!T$3=0,0,IF(เวลาเรียน!Y54="ล",ลับ!T$3,0))</f>
        <v>0</v>
      </c>
      <c r="U157" s="63">
        <f>IF(ลับ!U$3=0,0,IF(เวลาเรียน!Z54="ล",ลับ!U$3,0))</f>
        <v>0</v>
      </c>
      <c r="V157" s="63">
        <f>IF(ลับ!V$3=0,0,IF(เวลาเรียน!AA54="ล",ลับ!V$3,0))</f>
        <v>0</v>
      </c>
      <c r="W157" s="63">
        <f>IF(ลับ!W$3=0,0,IF(เวลาเรียน!AB54="ล",ลับ!W$3,0))</f>
        <v>0</v>
      </c>
      <c r="X157" s="63">
        <f>IF(ลับ!X$3=0,0,IF(เวลาเรียน!AC54="ล",ลับ!X$3,0))</f>
        <v>0</v>
      </c>
      <c r="Y157" s="63">
        <f>IF(ลับ!Y$3=0,0,IF(เวลาเรียน!AD54="ล",ลับ!Y$3,0))</f>
        <v>0</v>
      </c>
      <c r="Z157" s="724">
        <f>IF(ลับ!Z$3=0,0,IF(เวลาเรียน!AE54="ล",ลับ!Z$3,0))</f>
        <v>0</v>
      </c>
      <c r="AA157" s="63">
        <f>IF(ลับ!B$3=0,0,IF(เวลาเรียน!AH54="ล",ลับ!B$3,0))</f>
        <v>0</v>
      </c>
      <c r="AB157" s="63">
        <f>IF(ลับ!C$3=0,0,IF(เวลาเรียน!AI54="ล",ลับ!C$3,0))</f>
        <v>0</v>
      </c>
      <c r="AC157" s="63">
        <f>IF(ลับ!D$3=0,0,IF(เวลาเรียน!AJ54="ล",ลับ!D$3,0))</f>
        <v>0</v>
      </c>
      <c r="AD157" s="63">
        <f>IF(ลับ!E$3=0,0,IF(เวลาเรียน!AK54="ล",ลับ!E$3,0))</f>
        <v>0</v>
      </c>
      <c r="AE157" s="63">
        <f>IF(ลับ!F$3=0,0,IF(เวลาเรียน!AL54="ล",ลับ!F$3,0))</f>
        <v>0</v>
      </c>
      <c r="AF157" s="63">
        <f>IF(ลับ!G$3=0,0,IF(เวลาเรียน!AM54="ล",ลับ!G$3,0))</f>
        <v>0</v>
      </c>
      <c r="AG157" s="63">
        <f>IF(ลับ!H$3=0,0,IF(เวลาเรียน!AN54="ล",ลับ!H$3,0))</f>
        <v>0</v>
      </c>
      <c r="AH157" s="63">
        <f>IF(ลับ!I$3=0,0,IF(เวลาเรียน!AO54="ล",ลับ!I$3,0))</f>
        <v>0</v>
      </c>
      <c r="AI157" s="63">
        <f>IF(ลับ!J$3=0,0,IF(เวลาเรียน!AP54="ล",ลับ!J$3,0))</f>
        <v>0</v>
      </c>
      <c r="AJ157" s="63">
        <f>IF(ลับ!K$3=0,0,IF(เวลาเรียน!AQ54="ล",ลับ!K$3,0))</f>
        <v>0</v>
      </c>
      <c r="AK157" s="63">
        <f>IF(ลับ!L$3=0,0,IF(เวลาเรียน!AR54="ล",ลับ!L$3,0))</f>
        <v>0</v>
      </c>
      <c r="AL157" s="63">
        <f>IF(ลับ!M$3=0,0,IF(เวลาเรียน!AS54="ล",ลับ!M$3,0))</f>
        <v>0</v>
      </c>
      <c r="AM157" s="63">
        <f>IF(ลับ!N$3=0,0,IF(เวลาเรียน!AT54="ล",ลับ!N$3,0))</f>
        <v>0</v>
      </c>
      <c r="AN157" s="63">
        <f>IF(ลับ!O$3=0,0,IF(เวลาเรียน!AU54="ล",ลับ!O$3,0))</f>
        <v>0</v>
      </c>
      <c r="AO157" s="63">
        <f>IF(ลับ!P$3=0,0,IF(เวลาเรียน!AV54="ล",ลับ!P$3,0))</f>
        <v>0</v>
      </c>
      <c r="AP157" s="63">
        <f>IF(ลับ!Q$3=0,0,IF(เวลาเรียน!AW54="ล",ลับ!Q$3,0))</f>
        <v>0</v>
      </c>
      <c r="AQ157" s="63">
        <f>IF(ลับ!R$3=0,0,IF(เวลาเรียน!AX54="ล",ลับ!R$3,0))</f>
        <v>0</v>
      </c>
      <c r="AR157" s="63">
        <f>IF(ลับ!S$3=0,0,IF(เวลาเรียน!AY54="ล",ลับ!S$3,0))</f>
        <v>0</v>
      </c>
      <c r="AS157" s="63">
        <f>IF(ลับ!T$3=0,0,IF(เวลาเรียน!AZ54="ล",ลับ!T$3,0))</f>
        <v>0</v>
      </c>
      <c r="AT157" s="63">
        <f>IF(ลับ!U$3=0,0,IF(เวลาเรียน!BA54="ล",ลับ!U$3,0))</f>
        <v>0</v>
      </c>
      <c r="AU157" s="63">
        <f>IF(ลับ!V$3=0,0,IF(เวลาเรียน!BB54="ล",ลับ!V$3,0))</f>
        <v>0</v>
      </c>
      <c r="AV157" s="63">
        <f>IF(ลับ!W$3=0,0,IF(เวลาเรียน!BC54="ล",ลับ!W$3,0))</f>
        <v>0</v>
      </c>
      <c r="AW157" s="63">
        <f>IF(ลับ!X$3=0,0,IF(เวลาเรียน!BD54="ล",ลับ!X$3,0))</f>
        <v>0</v>
      </c>
      <c r="AX157" s="63">
        <f>IF(ลับ!Y$3=0,0,IF(เวลาเรียน!BE54="ล",ลับ!Y$3,0))</f>
        <v>0</v>
      </c>
      <c r="AY157" s="63">
        <f>IF(ลับ!Z$3=0,0,IF(เวลาเรียน!BF54="ล",ลับ!Z$3,0))</f>
        <v>0</v>
      </c>
      <c r="AZ157" s="63">
        <f>IF(ลับ!AA$3=0,0,IF(เวลาเรียน!BG54="ล",ลับ!AA$3,0))</f>
        <v>0</v>
      </c>
      <c r="BA157" s="63">
        <f>IF(ลับ!AB$3=0,0,IF(เวลาเรียน!BH54="ล",ลับ!AB$3,0))</f>
        <v>0</v>
      </c>
      <c r="BB157" s="63">
        <f>IF(ลับ!AC$3=0,0,IF(เวลาเรียน!BI54="ล",ลับ!AC$3,0))</f>
        <v>0</v>
      </c>
      <c r="BC157" s="63">
        <f>IF(ลับ!AD$3=0,0,IF(เวลาเรียน!BJ54="ล",ลับ!AD$3,0))</f>
        <v>0</v>
      </c>
      <c r="BD157" s="63">
        <f>IF(ลับ!AE$3=0,0,IF(เวลาเรียน!BK54="ล",ลับ!AE$3,0))</f>
        <v>0</v>
      </c>
      <c r="BE157" s="63">
        <f>IF(ลับ!AF$3=0,0,IF(เวลาเรียน!BL54="ล",ลับ!AF$3,0))</f>
        <v>0</v>
      </c>
      <c r="BF157" s="63">
        <f>IF(ลับ!AG$3=0,0,IF(เวลาเรียน!BM54="ล",ลับ!AG$3,0))</f>
        <v>0</v>
      </c>
      <c r="BG157" s="63">
        <f>IF(ลับ!AH$3=0,0,IF(เวลาเรียน!BN54="ล",ลับ!AH$3,0))</f>
        <v>0</v>
      </c>
      <c r="BH157" s="63">
        <f>IF(ลับ!AI$3=0,0,IF(เวลาเรียน!BO54="ล",ลับ!AI$3,0))</f>
        <v>0</v>
      </c>
      <c r="BI157" s="63">
        <f>IF(ลับ!AJ$3=0,0,IF(เวลาเรียน!BP54="ล",ลับ!AJ$3,0))</f>
        <v>0</v>
      </c>
      <c r="BJ157" s="63">
        <f>IF(ลับ!AK$3=0,0,IF(เวลาเรียน!BQ54="ล",ลับ!AK$3,0))</f>
        <v>0</v>
      </c>
      <c r="BK157" s="63">
        <f>IF(ลับ!AL$3=0,0,IF(เวลาเรียน!BR54="ล",ลับ!AL$3,0))</f>
        <v>0</v>
      </c>
      <c r="BL157" s="63">
        <f>IF(ลับ!AM$3=0,0,IF(เวลาเรียน!BS54="ล",ลับ!AM$3,0))</f>
        <v>0</v>
      </c>
      <c r="BM157" s="63">
        <f>IF(ลับ!AN$3=0,0,IF(เวลาเรียน!BT54="ล",ลับ!AN$3,0))</f>
        <v>0</v>
      </c>
      <c r="BN157" s="63">
        <f>IF(ลับ!AO$3=0,0,IF(เวลาเรียน!BU54="ล",ลับ!AO$3,0))</f>
        <v>0</v>
      </c>
      <c r="BO157" s="63">
        <f>IF(ลับ!AP$3=0,0,IF(เวลาเรียน!BV54="ล",ลับ!AP$3,0))</f>
        <v>0</v>
      </c>
      <c r="BP157" s="63">
        <f>IF(ลับ!AQ$3=0,0,IF(เวลาเรียน!BW54="ล",ลับ!AQ$3,0))</f>
        <v>0</v>
      </c>
      <c r="BQ157" s="63">
        <f>IF(ลับ!AR$3=0,0,IF(เวลาเรียน!BX54="ล",ลับ!AR$3,0))</f>
        <v>0</v>
      </c>
      <c r="BR157" s="63">
        <f>IF(ลับ!AS$3=0,0,IF(เวลาเรียน!BY54="ล",ลับ!AS$3,0))</f>
        <v>0</v>
      </c>
      <c r="BS157" s="724">
        <f>IF(ลับ!AT$3=0,0,IF(เวลาเรียน!BZ54="ล",ลับ!AT$3,0))</f>
        <v>0</v>
      </c>
      <c r="BT157" s="63">
        <f>IF(ลับ!BT$3=0,0,IF(เวลาเรียน!CB54="ล",ลับ!BT$3,0))</f>
        <v>0</v>
      </c>
      <c r="BU157" s="63">
        <f>IF(ลับ!BU$3=0,0,IF(เวลาเรียน!CC54="ล",ลับ!BU$3,0))</f>
        <v>0</v>
      </c>
      <c r="BV157" s="63">
        <f>IF(ลับ!BV$3=0,0,IF(เวลาเรียน!CD54="ล",ลับ!BV$3,0))</f>
        <v>0</v>
      </c>
      <c r="BW157" s="63">
        <f>IF(ลับ!BW$3=0,0,IF(เวลาเรียน!CE54="ล",ลับ!BW$3,0))</f>
        <v>0</v>
      </c>
      <c r="BX157" s="63">
        <f>IF(ลับ!BX$3=0,0,IF(เวลาเรียน!CF54="ล",ลับ!BX$3,0))</f>
        <v>0</v>
      </c>
      <c r="BY157" s="63">
        <f>IF(ลับ!BY$3=0,0,IF(เวลาเรียน!CG54="ล",ลับ!BY$3,0))</f>
        <v>0</v>
      </c>
      <c r="BZ157" s="63">
        <f>IF(ลับ!BZ$3=0,0,IF(เวลาเรียน!CH54="ล",ลับ!BZ$3,0))</f>
        <v>0</v>
      </c>
      <c r="CA157" s="63">
        <f>IF(ลับ!CA$3=0,0,IF(เวลาเรียน!CI54="ล",ลับ!CA$3,0))</f>
        <v>0</v>
      </c>
      <c r="CB157" s="63">
        <f>IF(ลับ!CB$3=0,0,IF(เวลาเรียน!CJ54="ล",ลับ!CB$3,0))</f>
        <v>0</v>
      </c>
      <c r="CC157" s="63">
        <f>IF(ลับ!CC$3=0,0,IF(เวลาเรียน!CK54="ล",ลับ!CC$3,0))</f>
        <v>0</v>
      </c>
      <c r="CD157" s="63">
        <f>IF(ลับ!CD$3=0,0,IF(เวลาเรียน!CL54="ล",ลับ!CD$3,0))</f>
        <v>0</v>
      </c>
      <c r="CE157" s="63">
        <f>IF(ลับ!CE$3=0,0,IF(เวลาเรียน!CM54="ล",ลับ!CE$3,0))</f>
        <v>0</v>
      </c>
      <c r="CF157" s="63">
        <f>IF(ลับ!CF$3=0,0,IF(เวลาเรียน!CN54="ล",ลับ!CF$3,0))</f>
        <v>0</v>
      </c>
      <c r="CG157" s="63">
        <f>IF(ลับ!CG$3=0,0,IF(เวลาเรียน!CO54="ล",ลับ!CG$3,0))</f>
        <v>0</v>
      </c>
      <c r="CH157" s="63">
        <f>IF(ลับ!CH$3=0,0,IF(เวลาเรียน!CP54="ล",ลับ!CH$3,0))</f>
        <v>0</v>
      </c>
      <c r="CI157" s="63">
        <f>IF(ลับ!CI$3=0,0,IF(เวลาเรียน!CQ54="ล",ลับ!CI$3,0))</f>
        <v>0</v>
      </c>
      <c r="CJ157" s="63">
        <f>IF(ลับ!CJ$3=0,0,IF(เวลาเรียน!CR54="ล",ลับ!CJ$3,0))</f>
        <v>0</v>
      </c>
      <c r="CK157" s="63">
        <f>IF(ลับ!CK$3=0,0,IF(เวลาเรียน!CS54="ล",ลับ!CK$3,0))</f>
        <v>0</v>
      </c>
      <c r="CL157" s="63">
        <f>IF(ลับ!CL$3=0,0,IF(เวลาเรียน!CT54="ล",ลับ!CL$3,0))</f>
        <v>0</v>
      </c>
      <c r="CM157" s="63">
        <f>IF(ลับ!CM$3=0,0,IF(เวลาเรียน!CU54="ล",ลับ!CM$3,0))</f>
        <v>0</v>
      </c>
      <c r="CN157" s="63">
        <f>IF(ลับ!CN$3=0,0,IF(เวลาเรียน!CV54="ล",ลับ!CN$3,0))</f>
        <v>0</v>
      </c>
      <c r="CO157" s="63">
        <f>IF(ลับ!CO$3=0,0,IF(เวลาเรียน!CW54="ล",ลับ!CO$3,0))</f>
        <v>0</v>
      </c>
      <c r="CP157" s="63">
        <f>IF(ลับ!CP$3=0,0,IF(เวลาเรียน!CX54="ล",ลับ!CP$3,0))</f>
        <v>0</v>
      </c>
      <c r="CQ157" s="63">
        <f>IF(ลับ!CQ$3=0,0,IF(เวลาเรียน!CY54="ล",ลับ!CQ$3,0))</f>
        <v>0</v>
      </c>
      <c r="CR157" s="63">
        <f>IF(ลับ!CR$3=0,0,IF(เวลาเรียน!CZ54="ล",ลับ!CR$3,0))</f>
        <v>0</v>
      </c>
      <c r="CS157" s="63">
        <f>IF(ลับ!CS$3=0,0,IF(เวลาเรียน!DA54="ล",ลับ!CS$3,0))</f>
        <v>0</v>
      </c>
      <c r="CT157" s="63">
        <f>IF(ลับ!CT$3=0,0,IF(เวลาเรียน!DB54="ล",ลับ!CT$3,0))</f>
        <v>0</v>
      </c>
      <c r="CU157" s="63">
        <f>IF(ลับ!CU$3=0,0,IF(เวลาเรียน!DC54="ล",ลับ!CU$3,0))</f>
        <v>0</v>
      </c>
      <c r="CV157" s="63">
        <f>IF(ลับ!CV$3=0,0,IF(เวลาเรียน!DD54="ล",ลับ!CV$3,0))</f>
        <v>0</v>
      </c>
      <c r="CW157" s="63">
        <f>IF(ลับ!CW$3=0,0,IF(เวลาเรียน!DE54="ล",ลับ!CW$3,0))</f>
        <v>0</v>
      </c>
      <c r="CX157" s="84">
        <f t="shared" si="24"/>
        <v>0</v>
      </c>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row>
    <row r="158" spans="1:136" ht="21.75" thickBot="1">
      <c r="A158" s="29">
        <v>50</v>
      </c>
      <c r="B158" s="63">
        <f>IF(ลับ!B$3=0,0,IF(เวลาเรียน!G55="ล",ลับ!B$3,0))</f>
        <v>0</v>
      </c>
      <c r="C158" s="63">
        <f>IF(ลับ!C$3=0,0,IF(เวลาเรียน!H55="ล",ลับ!C$3,0))</f>
        <v>0</v>
      </c>
      <c r="D158" s="63">
        <f>IF(ลับ!D$3=0,0,IF(เวลาเรียน!I55="ล",ลับ!D$3,0))</f>
        <v>0</v>
      </c>
      <c r="E158" s="63">
        <f>IF(ลับ!E$3=0,0,IF(เวลาเรียน!J55="ล",ลับ!E$3,0))</f>
        <v>0</v>
      </c>
      <c r="F158" s="63">
        <f>IF(ลับ!F$3=0,0,IF(เวลาเรียน!K55="ล",ลับ!F$3,0))</f>
        <v>0</v>
      </c>
      <c r="G158" s="63">
        <f>IF(ลับ!G$3=0,0,IF(เวลาเรียน!L55="ล",ลับ!G$3,0))</f>
        <v>0</v>
      </c>
      <c r="H158" s="63">
        <f>IF(ลับ!H$3=0,0,IF(เวลาเรียน!M55="ล",ลับ!H$3,0))</f>
        <v>0</v>
      </c>
      <c r="I158" s="63">
        <f>IF(ลับ!I$3=0,0,IF(เวลาเรียน!N55="ล",ลับ!I$3,0))</f>
        <v>0</v>
      </c>
      <c r="J158" s="63">
        <f>IF(ลับ!J$3=0,0,IF(เวลาเรียน!O55="ล",ลับ!J$3,0))</f>
        <v>0</v>
      </c>
      <c r="K158" s="63">
        <f>IF(ลับ!K$3=0,0,IF(เวลาเรียน!P55="ล",ลับ!K$3,0))</f>
        <v>0</v>
      </c>
      <c r="L158" s="63">
        <f>IF(ลับ!L$3=0,0,IF(เวลาเรียน!Q55="ล",ลับ!L$3,0))</f>
        <v>0</v>
      </c>
      <c r="M158" s="63">
        <f>IF(ลับ!M$3=0,0,IF(เวลาเรียน!R55="ล",ลับ!M$3,0))</f>
        <v>0</v>
      </c>
      <c r="N158" s="63">
        <f>IF(ลับ!N$3=0,0,IF(เวลาเรียน!S55="ล",ลับ!N$3,0))</f>
        <v>0</v>
      </c>
      <c r="O158" s="63">
        <f>IF(ลับ!O$3=0,0,IF(เวลาเรียน!T55="ล",ลับ!O$3,0))</f>
        <v>0</v>
      </c>
      <c r="P158" s="63">
        <f>IF(ลับ!P$3=0,0,IF(เวลาเรียน!U55="ล",ลับ!P$3,0))</f>
        <v>0</v>
      </c>
      <c r="Q158" s="63">
        <f>IF(ลับ!Q$3=0,0,IF(เวลาเรียน!V55="ล",ลับ!Q$3,0))</f>
        <v>0</v>
      </c>
      <c r="R158" s="63">
        <f>IF(ลับ!R$3=0,0,IF(เวลาเรียน!W55="ล",ลับ!R$3,0))</f>
        <v>0</v>
      </c>
      <c r="S158" s="63">
        <f>IF(ลับ!S$3=0,0,IF(เวลาเรียน!X55="ล",ลับ!S$3,0))</f>
        <v>0</v>
      </c>
      <c r="T158" s="63">
        <f>IF(ลับ!T$3=0,0,IF(เวลาเรียน!Y55="ล",ลับ!T$3,0))</f>
        <v>0</v>
      </c>
      <c r="U158" s="63">
        <f>IF(ลับ!U$3=0,0,IF(เวลาเรียน!Z55="ล",ลับ!U$3,0))</f>
        <v>0</v>
      </c>
      <c r="V158" s="63">
        <f>IF(ลับ!V$3=0,0,IF(เวลาเรียน!AA55="ล",ลับ!V$3,0))</f>
        <v>0</v>
      </c>
      <c r="W158" s="63">
        <f>IF(ลับ!W$3=0,0,IF(เวลาเรียน!AB55="ล",ลับ!W$3,0))</f>
        <v>0</v>
      </c>
      <c r="X158" s="63">
        <f>IF(ลับ!X$3=0,0,IF(เวลาเรียน!AC55="ล",ลับ!X$3,0))</f>
        <v>0</v>
      </c>
      <c r="Y158" s="63">
        <f>IF(ลับ!Y$3=0,0,IF(เวลาเรียน!AD55="ล",ลับ!Y$3,0))</f>
        <v>0</v>
      </c>
      <c r="Z158" s="724">
        <f>IF(ลับ!Z$3=0,0,IF(เวลาเรียน!AE55="ล",ลับ!Z$3,0))</f>
        <v>0</v>
      </c>
      <c r="AA158" s="63">
        <f>IF(ลับ!B$3=0,0,IF(เวลาเรียน!AH55="ล",ลับ!B$3,0))</f>
        <v>0</v>
      </c>
      <c r="AB158" s="63">
        <f>IF(ลับ!C$3=0,0,IF(เวลาเรียน!AI55="ล",ลับ!C$3,0))</f>
        <v>0</v>
      </c>
      <c r="AC158" s="63">
        <f>IF(ลับ!D$3=0,0,IF(เวลาเรียน!AJ55="ล",ลับ!D$3,0))</f>
        <v>0</v>
      </c>
      <c r="AD158" s="63">
        <f>IF(ลับ!E$3=0,0,IF(เวลาเรียน!AK55="ล",ลับ!E$3,0))</f>
        <v>0</v>
      </c>
      <c r="AE158" s="63">
        <f>IF(ลับ!F$3=0,0,IF(เวลาเรียน!AL55="ล",ลับ!F$3,0))</f>
        <v>0</v>
      </c>
      <c r="AF158" s="63">
        <f>IF(ลับ!G$3=0,0,IF(เวลาเรียน!AM55="ล",ลับ!G$3,0))</f>
        <v>0</v>
      </c>
      <c r="AG158" s="63">
        <f>IF(ลับ!H$3=0,0,IF(เวลาเรียน!AN55="ล",ลับ!H$3,0))</f>
        <v>0</v>
      </c>
      <c r="AH158" s="63">
        <f>IF(ลับ!I$3=0,0,IF(เวลาเรียน!AO55="ล",ลับ!I$3,0))</f>
        <v>0</v>
      </c>
      <c r="AI158" s="63">
        <f>IF(ลับ!J$3=0,0,IF(เวลาเรียน!AP55="ล",ลับ!J$3,0))</f>
        <v>0</v>
      </c>
      <c r="AJ158" s="63">
        <f>IF(ลับ!K$3=0,0,IF(เวลาเรียน!AQ55="ล",ลับ!K$3,0))</f>
        <v>0</v>
      </c>
      <c r="AK158" s="63">
        <f>IF(ลับ!L$3=0,0,IF(เวลาเรียน!AR55="ล",ลับ!L$3,0))</f>
        <v>0</v>
      </c>
      <c r="AL158" s="63">
        <f>IF(ลับ!M$3=0,0,IF(เวลาเรียน!AS55="ล",ลับ!M$3,0))</f>
        <v>0</v>
      </c>
      <c r="AM158" s="63">
        <f>IF(ลับ!N$3=0,0,IF(เวลาเรียน!AT55="ล",ลับ!N$3,0))</f>
        <v>0</v>
      </c>
      <c r="AN158" s="63">
        <f>IF(ลับ!O$3=0,0,IF(เวลาเรียน!AU55="ล",ลับ!O$3,0))</f>
        <v>0</v>
      </c>
      <c r="AO158" s="63">
        <f>IF(ลับ!P$3=0,0,IF(เวลาเรียน!AV55="ล",ลับ!P$3,0))</f>
        <v>0</v>
      </c>
      <c r="AP158" s="63">
        <f>IF(ลับ!Q$3=0,0,IF(เวลาเรียน!AW55="ล",ลับ!Q$3,0))</f>
        <v>0</v>
      </c>
      <c r="AQ158" s="63">
        <f>IF(ลับ!R$3=0,0,IF(เวลาเรียน!AX55="ล",ลับ!R$3,0))</f>
        <v>0</v>
      </c>
      <c r="AR158" s="63">
        <f>IF(ลับ!S$3=0,0,IF(เวลาเรียน!AY55="ล",ลับ!S$3,0))</f>
        <v>0</v>
      </c>
      <c r="AS158" s="63">
        <f>IF(ลับ!T$3=0,0,IF(เวลาเรียน!AZ55="ล",ลับ!T$3,0))</f>
        <v>0</v>
      </c>
      <c r="AT158" s="63">
        <f>IF(ลับ!U$3=0,0,IF(เวลาเรียน!BA55="ล",ลับ!U$3,0))</f>
        <v>0</v>
      </c>
      <c r="AU158" s="63">
        <f>IF(ลับ!V$3=0,0,IF(เวลาเรียน!BB55="ล",ลับ!V$3,0))</f>
        <v>0</v>
      </c>
      <c r="AV158" s="63">
        <f>IF(ลับ!W$3=0,0,IF(เวลาเรียน!BC55="ล",ลับ!W$3,0))</f>
        <v>0</v>
      </c>
      <c r="AW158" s="63">
        <f>IF(ลับ!X$3=0,0,IF(เวลาเรียน!BD55="ล",ลับ!X$3,0))</f>
        <v>0</v>
      </c>
      <c r="AX158" s="63">
        <f>IF(ลับ!Y$3=0,0,IF(เวลาเรียน!BE55="ล",ลับ!Y$3,0))</f>
        <v>0</v>
      </c>
      <c r="AY158" s="63">
        <f>IF(ลับ!Z$3=0,0,IF(เวลาเรียน!BF55="ล",ลับ!Z$3,0))</f>
        <v>0</v>
      </c>
      <c r="AZ158" s="63">
        <f>IF(ลับ!AA$3=0,0,IF(เวลาเรียน!BG55="ล",ลับ!AA$3,0))</f>
        <v>0</v>
      </c>
      <c r="BA158" s="63">
        <f>IF(ลับ!AB$3=0,0,IF(เวลาเรียน!BH55="ล",ลับ!AB$3,0))</f>
        <v>0</v>
      </c>
      <c r="BB158" s="63">
        <f>IF(ลับ!AC$3=0,0,IF(เวลาเรียน!BI55="ล",ลับ!AC$3,0))</f>
        <v>0</v>
      </c>
      <c r="BC158" s="63">
        <f>IF(ลับ!AD$3=0,0,IF(เวลาเรียน!BJ55="ล",ลับ!AD$3,0))</f>
        <v>0</v>
      </c>
      <c r="BD158" s="63">
        <f>IF(ลับ!AE$3=0,0,IF(เวลาเรียน!BK55="ล",ลับ!AE$3,0))</f>
        <v>0</v>
      </c>
      <c r="BE158" s="63">
        <f>IF(ลับ!AF$3=0,0,IF(เวลาเรียน!BL55="ล",ลับ!AF$3,0))</f>
        <v>0</v>
      </c>
      <c r="BF158" s="63">
        <f>IF(ลับ!AG$3=0,0,IF(เวลาเรียน!BM55="ล",ลับ!AG$3,0))</f>
        <v>0</v>
      </c>
      <c r="BG158" s="63">
        <f>IF(ลับ!AH$3=0,0,IF(เวลาเรียน!BN55="ล",ลับ!AH$3,0))</f>
        <v>0</v>
      </c>
      <c r="BH158" s="63">
        <f>IF(ลับ!AI$3=0,0,IF(เวลาเรียน!BO55="ล",ลับ!AI$3,0))</f>
        <v>0</v>
      </c>
      <c r="BI158" s="63">
        <f>IF(ลับ!AJ$3=0,0,IF(เวลาเรียน!BP55="ล",ลับ!AJ$3,0))</f>
        <v>0</v>
      </c>
      <c r="BJ158" s="63">
        <f>IF(ลับ!AK$3=0,0,IF(เวลาเรียน!BQ55="ล",ลับ!AK$3,0))</f>
        <v>0</v>
      </c>
      <c r="BK158" s="63">
        <f>IF(ลับ!AL$3=0,0,IF(เวลาเรียน!BR55="ล",ลับ!AL$3,0))</f>
        <v>0</v>
      </c>
      <c r="BL158" s="63">
        <f>IF(ลับ!AM$3=0,0,IF(เวลาเรียน!BS55="ล",ลับ!AM$3,0))</f>
        <v>0</v>
      </c>
      <c r="BM158" s="63">
        <f>IF(ลับ!AN$3=0,0,IF(เวลาเรียน!BT55="ล",ลับ!AN$3,0))</f>
        <v>0</v>
      </c>
      <c r="BN158" s="63">
        <f>IF(ลับ!AO$3=0,0,IF(เวลาเรียน!BU55="ล",ลับ!AO$3,0))</f>
        <v>0</v>
      </c>
      <c r="BO158" s="63">
        <f>IF(ลับ!AP$3=0,0,IF(เวลาเรียน!BV55="ล",ลับ!AP$3,0))</f>
        <v>0</v>
      </c>
      <c r="BP158" s="63">
        <f>IF(ลับ!AQ$3=0,0,IF(เวลาเรียน!BW55="ล",ลับ!AQ$3,0))</f>
        <v>0</v>
      </c>
      <c r="BQ158" s="63">
        <f>IF(ลับ!AR$3=0,0,IF(เวลาเรียน!BX55="ล",ลับ!AR$3,0))</f>
        <v>0</v>
      </c>
      <c r="BR158" s="63">
        <f>IF(ลับ!AS$3=0,0,IF(เวลาเรียน!BY55="ล",ลับ!AS$3,0))</f>
        <v>0</v>
      </c>
      <c r="BS158" s="724">
        <f>IF(ลับ!AT$3=0,0,IF(เวลาเรียน!BZ55="ล",ลับ!AT$3,0))</f>
        <v>0</v>
      </c>
      <c r="BT158" s="63">
        <f>IF(ลับ!BT$3=0,0,IF(เวลาเรียน!CB55="ล",ลับ!BT$3,0))</f>
        <v>0</v>
      </c>
      <c r="BU158" s="63">
        <f>IF(ลับ!BU$3=0,0,IF(เวลาเรียน!CC55="ล",ลับ!BU$3,0))</f>
        <v>0</v>
      </c>
      <c r="BV158" s="63">
        <f>IF(ลับ!BV$3=0,0,IF(เวลาเรียน!CD55="ล",ลับ!BV$3,0))</f>
        <v>0</v>
      </c>
      <c r="BW158" s="63">
        <f>IF(ลับ!BW$3=0,0,IF(เวลาเรียน!CE55="ล",ลับ!BW$3,0))</f>
        <v>0</v>
      </c>
      <c r="BX158" s="63">
        <f>IF(ลับ!BX$3=0,0,IF(เวลาเรียน!CF55="ล",ลับ!BX$3,0))</f>
        <v>0</v>
      </c>
      <c r="BY158" s="63">
        <f>IF(ลับ!BY$3=0,0,IF(เวลาเรียน!CG55="ล",ลับ!BY$3,0))</f>
        <v>0</v>
      </c>
      <c r="BZ158" s="63">
        <f>IF(ลับ!BZ$3=0,0,IF(เวลาเรียน!CH55="ล",ลับ!BZ$3,0))</f>
        <v>0</v>
      </c>
      <c r="CA158" s="63">
        <f>IF(ลับ!CA$3=0,0,IF(เวลาเรียน!CI55="ล",ลับ!CA$3,0))</f>
        <v>0</v>
      </c>
      <c r="CB158" s="63">
        <f>IF(ลับ!CB$3=0,0,IF(เวลาเรียน!CJ55="ล",ลับ!CB$3,0))</f>
        <v>0</v>
      </c>
      <c r="CC158" s="63">
        <f>IF(ลับ!CC$3=0,0,IF(เวลาเรียน!CK55="ล",ลับ!CC$3,0))</f>
        <v>0</v>
      </c>
      <c r="CD158" s="63">
        <f>IF(ลับ!CD$3=0,0,IF(เวลาเรียน!CL55="ล",ลับ!CD$3,0))</f>
        <v>0</v>
      </c>
      <c r="CE158" s="63">
        <f>IF(ลับ!CE$3=0,0,IF(เวลาเรียน!CM55="ล",ลับ!CE$3,0))</f>
        <v>0</v>
      </c>
      <c r="CF158" s="63">
        <f>IF(ลับ!CF$3=0,0,IF(เวลาเรียน!CN55="ล",ลับ!CF$3,0))</f>
        <v>0</v>
      </c>
      <c r="CG158" s="63">
        <f>IF(ลับ!CG$3=0,0,IF(เวลาเรียน!CO55="ล",ลับ!CG$3,0))</f>
        <v>0</v>
      </c>
      <c r="CH158" s="63">
        <f>IF(ลับ!CH$3=0,0,IF(เวลาเรียน!CP55="ล",ลับ!CH$3,0))</f>
        <v>0</v>
      </c>
      <c r="CI158" s="63">
        <f>IF(ลับ!CI$3=0,0,IF(เวลาเรียน!CQ55="ล",ลับ!CI$3,0))</f>
        <v>0</v>
      </c>
      <c r="CJ158" s="63">
        <f>IF(ลับ!CJ$3=0,0,IF(เวลาเรียน!CR55="ล",ลับ!CJ$3,0))</f>
        <v>0</v>
      </c>
      <c r="CK158" s="63">
        <f>IF(ลับ!CK$3=0,0,IF(เวลาเรียน!CS55="ล",ลับ!CK$3,0))</f>
        <v>0</v>
      </c>
      <c r="CL158" s="63">
        <f>IF(ลับ!CL$3=0,0,IF(เวลาเรียน!CT55="ล",ลับ!CL$3,0))</f>
        <v>0</v>
      </c>
      <c r="CM158" s="63">
        <f>IF(ลับ!CM$3=0,0,IF(เวลาเรียน!CU55="ล",ลับ!CM$3,0))</f>
        <v>0</v>
      </c>
      <c r="CN158" s="63">
        <f>IF(ลับ!CN$3=0,0,IF(เวลาเรียน!CV55="ล",ลับ!CN$3,0))</f>
        <v>0</v>
      </c>
      <c r="CO158" s="63">
        <f>IF(ลับ!CO$3=0,0,IF(เวลาเรียน!CW55="ล",ลับ!CO$3,0))</f>
        <v>0</v>
      </c>
      <c r="CP158" s="63">
        <f>IF(ลับ!CP$3=0,0,IF(เวลาเรียน!CX55="ล",ลับ!CP$3,0))</f>
        <v>0</v>
      </c>
      <c r="CQ158" s="63">
        <f>IF(ลับ!CQ$3=0,0,IF(เวลาเรียน!CY55="ล",ลับ!CQ$3,0))</f>
        <v>0</v>
      </c>
      <c r="CR158" s="63">
        <f>IF(ลับ!CR$3=0,0,IF(เวลาเรียน!CZ55="ล",ลับ!CR$3,0))</f>
        <v>0</v>
      </c>
      <c r="CS158" s="63">
        <f>IF(ลับ!CS$3=0,0,IF(เวลาเรียน!DA55="ล",ลับ!CS$3,0))</f>
        <v>0</v>
      </c>
      <c r="CT158" s="63">
        <f>IF(ลับ!CT$3=0,0,IF(เวลาเรียน!DB55="ล",ลับ!CT$3,0))</f>
        <v>0</v>
      </c>
      <c r="CU158" s="63">
        <f>IF(ลับ!CU$3=0,0,IF(เวลาเรียน!DC55="ล",ลับ!CU$3,0))</f>
        <v>0</v>
      </c>
      <c r="CV158" s="63">
        <f>IF(ลับ!CV$3=0,0,IF(เวลาเรียน!DD55="ล",ลับ!CV$3,0))</f>
        <v>0</v>
      </c>
      <c r="CW158" s="63">
        <f>IF(ลับ!CW$3=0,0,IF(เวลาเรียน!DE55="ล",ลับ!CW$3,0))</f>
        <v>0</v>
      </c>
      <c r="CX158" s="84">
        <f t="shared" si="24"/>
        <v>0</v>
      </c>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row>
    <row r="159" spans="1:136" ht="21">
      <c r="A159" s="727" t="s">
        <v>439</v>
      </c>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row>
    <row r="160" spans="1:136" ht="21">
      <c r="A160" s="28">
        <v>1</v>
      </c>
      <c r="B160" s="63">
        <f>IF(ลับ!B$3=0,0,IF(เวลาเรียน!G6="o",ลับ!B$3,0))</f>
        <v>0</v>
      </c>
      <c r="C160" s="63">
        <f>IF(ลับ!C$3=0,0,IF(เวลาเรียน!H6="o",ลับ!C$3,0))</f>
        <v>0</v>
      </c>
      <c r="D160" s="63">
        <f>IF(ลับ!D$3=0,0,IF(เวลาเรียน!I6="o",ลับ!D$3,0))</f>
        <v>0</v>
      </c>
      <c r="E160" s="63">
        <f>IF(ลับ!E$3=0,0,IF(เวลาเรียน!J6="o",ลับ!E$3,0))</f>
        <v>0</v>
      </c>
      <c r="F160" s="63">
        <f>IF(ลับ!F$3=0,0,IF(เวลาเรียน!K6="o",ลับ!F$3,0))</f>
        <v>0</v>
      </c>
      <c r="G160" s="63">
        <f>IF(ลับ!G$3=0,0,IF(เวลาเรียน!L6="o",ลับ!G$3,0))</f>
        <v>0</v>
      </c>
      <c r="H160" s="63">
        <f>IF(ลับ!H$3=0,0,IF(เวลาเรียน!M6="o",ลับ!H$3,0))</f>
        <v>0</v>
      </c>
      <c r="I160" s="63">
        <f>IF(ลับ!I$3=0,0,IF(เวลาเรียน!N6="o",ลับ!I$3,0))</f>
        <v>0</v>
      </c>
      <c r="J160" s="63">
        <f>IF(ลับ!J$3=0,0,IF(เวลาเรียน!O6="o",ลับ!J$3,0))</f>
        <v>0</v>
      </c>
      <c r="K160" s="63">
        <f>IF(ลับ!K$3=0,0,IF(เวลาเรียน!P6="o",ลับ!K$3,0))</f>
        <v>0</v>
      </c>
      <c r="L160" s="63">
        <f>IF(ลับ!L$3=0,0,IF(เวลาเรียน!Q6="o",ลับ!L$3,0))</f>
        <v>0</v>
      </c>
      <c r="M160" s="63">
        <f>IF(ลับ!M$3=0,0,IF(เวลาเรียน!R6="o",ลับ!M$3,0))</f>
        <v>0</v>
      </c>
      <c r="N160" s="63">
        <f>IF(ลับ!N$3=0,0,IF(เวลาเรียน!S6="o",ลับ!N$3,0))</f>
        <v>0</v>
      </c>
      <c r="O160" s="63">
        <f>IF(ลับ!O$3=0,0,IF(เวลาเรียน!T6="o",ลับ!O$3,0))</f>
        <v>0</v>
      </c>
      <c r="P160" s="63">
        <f>IF(ลับ!P$3=0,0,IF(เวลาเรียน!U6="o",ลับ!P$3,0))</f>
        <v>0</v>
      </c>
      <c r="Q160" s="63">
        <f>IF(ลับ!Q$3=0,0,IF(เวลาเรียน!V6="o",ลับ!Q$3,0))</f>
        <v>0</v>
      </c>
      <c r="R160" s="63">
        <f>IF(ลับ!R$3=0,0,IF(เวลาเรียน!W6="o",ลับ!R$3,0))</f>
        <v>0</v>
      </c>
      <c r="S160" s="63">
        <f>IF(ลับ!S$3=0,0,IF(เวลาเรียน!X6="o",ลับ!S$3,0))</f>
        <v>0</v>
      </c>
      <c r="T160" s="63">
        <f>IF(ลับ!T$3=0,0,IF(เวลาเรียน!Y6="o",ลับ!T$3,0))</f>
        <v>0</v>
      </c>
      <c r="U160" s="63">
        <f>IF(ลับ!U$3=0,0,IF(เวลาเรียน!Z6="o",ลับ!U$3,0))</f>
        <v>0</v>
      </c>
      <c r="V160" s="63">
        <f>IF(ลับ!V$3=0,0,IF(เวลาเรียน!AA6="o",ลับ!V$3,0))</f>
        <v>0</v>
      </c>
      <c r="W160" s="63">
        <f>IF(ลับ!W$3=0,0,IF(เวลาเรียน!AB6="o",ลับ!W$3,0))</f>
        <v>0</v>
      </c>
      <c r="X160" s="63">
        <f>IF(ลับ!X$3=0,0,IF(เวลาเรียน!AC6="o",ลับ!X$3,0))</f>
        <v>0</v>
      </c>
      <c r="Y160" s="63">
        <f>IF(ลับ!Y$3=0,0,IF(เวลาเรียน!AD6="o",ลับ!Y$3,0))</f>
        <v>0</v>
      </c>
      <c r="Z160" s="724">
        <f>IF(ลับ!Z$3=0,0,IF(เวลาเรียน!AE6="o",ลับ!Z$3,0))</f>
        <v>0</v>
      </c>
      <c r="AA160" s="63">
        <f>IF(ลับ!B$3=0,0,IF(เวลาเรียน!AH6="o",ลับ!B$3,0))</f>
        <v>0</v>
      </c>
      <c r="AB160" s="63">
        <f>IF(ลับ!C$3=0,0,IF(เวลาเรียน!AI6="o",ลับ!C$3,0))</f>
        <v>0</v>
      </c>
      <c r="AC160" s="63">
        <f>IF(ลับ!D$3=0,0,IF(เวลาเรียน!AJ6="o",ลับ!D$3,0))</f>
        <v>0</v>
      </c>
      <c r="AD160" s="63">
        <f>IF(ลับ!E$3=0,0,IF(เวลาเรียน!AK6="o",ลับ!E$3,0))</f>
        <v>0</v>
      </c>
      <c r="AE160" s="63">
        <f>IF(ลับ!F$3=0,0,IF(เวลาเรียน!AL6="o",ลับ!F$3,0))</f>
        <v>0</v>
      </c>
      <c r="AF160" s="63">
        <f>IF(ลับ!G$3=0,0,IF(เวลาเรียน!AM6="o",ลับ!G$3,0))</f>
        <v>0</v>
      </c>
      <c r="AG160" s="63">
        <f>IF(ลับ!H$3=0,0,IF(เวลาเรียน!AN6="o",ลับ!H$3,0))</f>
        <v>0</v>
      </c>
      <c r="AH160" s="63">
        <f>IF(ลับ!I$3=0,0,IF(เวลาเรียน!AO6="o",ลับ!I$3,0))</f>
        <v>0</v>
      </c>
      <c r="AI160" s="63">
        <f>IF(ลับ!J$3=0,0,IF(เวลาเรียน!AP6="o",ลับ!J$3,0))</f>
        <v>0</v>
      </c>
      <c r="AJ160" s="63">
        <f>IF(ลับ!K$3=0,0,IF(เวลาเรียน!AQ6="o",ลับ!K$3,0))</f>
        <v>0</v>
      </c>
      <c r="AK160" s="63">
        <f>IF(ลับ!L$3=0,0,IF(เวลาเรียน!AR6="o",ลับ!L$3,0))</f>
        <v>0</v>
      </c>
      <c r="AL160" s="63">
        <f>IF(ลับ!M$3=0,0,IF(เวลาเรียน!AS6="o",ลับ!M$3,0))</f>
        <v>0</v>
      </c>
      <c r="AM160" s="63">
        <f>IF(ลับ!N$3=0,0,IF(เวลาเรียน!AT6="o",ลับ!N$3,0))</f>
        <v>0</v>
      </c>
      <c r="AN160" s="63">
        <f>IF(ลับ!O$3=0,0,IF(เวลาเรียน!AU6="o",ลับ!O$3,0))</f>
        <v>0</v>
      </c>
      <c r="AO160" s="63">
        <f>IF(ลับ!P$3=0,0,IF(เวลาเรียน!AV6="o",ลับ!P$3,0))</f>
        <v>0</v>
      </c>
      <c r="AP160" s="63">
        <f>IF(ลับ!Q$3=0,0,IF(เวลาเรียน!AW6="o",ลับ!Q$3,0))</f>
        <v>0</v>
      </c>
      <c r="AQ160" s="63">
        <f>IF(ลับ!R$3=0,0,IF(เวลาเรียน!AX6="o",ลับ!R$3,0))</f>
        <v>0</v>
      </c>
      <c r="AR160" s="63">
        <f>IF(ลับ!S$3=0,0,IF(เวลาเรียน!AY6="o",ลับ!S$3,0))</f>
        <v>0</v>
      </c>
      <c r="AS160" s="63">
        <f>IF(ลับ!T$3=0,0,IF(เวลาเรียน!AZ6="o",ลับ!T$3,0))</f>
        <v>0</v>
      </c>
      <c r="AT160" s="63">
        <f>IF(ลับ!U$3=0,0,IF(เวลาเรียน!BA6="o",ลับ!U$3,0))</f>
        <v>0</v>
      </c>
      <c r="AU160" s="63">
        <f>IF(ลับ!V$3=0,0,IF(เวลาเรียน!BB6="o",ลับ!V$3,0))</f>
        <v>0</v>
      </c>
      <c r="AV160" s="63">
        <f>IF(ลับ!W$3=0,0,IF(เวลาเรียน!BC6="o",ลับ!W$3,0))</f>
        <v>0</v>
      </c>
      <c r="AW160" s="63">
        <f>IF(ลับ!X$3=0,0,IF(เวลาเรียน!BD6="o",ลับ!X$3,0))</f>
        <v>0</v>
      </c>
      <c r="AX160" s="63">
        <f>IF(ลับ!Y$3=0,0,IF(เวลาเรียน!BE6="o",ลับ!Y$3,0))</f>
        <v>0</v>
      </c>
      <c r="AY160" s="63">
        <f>IF(ลับ!Z$3=0,0,IF(เวลาเรียน!BF6="o",ลับ!Z$3,0))</f>
        <v>0</v>
      </c>
      <c r="AZ160" s="63">
        <f>IF(ลับ!AA$3=0,0,IF(เวลาเรียน!BG6="o",ลับ!AA$3,0))</f>
        <v>0</v>
      </c>
      <c r="BA160" s="63">
        <f>IF(ลับ!AB$3=0,0,IF(เวลาเรียน!BH6="o",ลับ!AB$3,0))</f>
        <v>0</v>
      </c>
      <c r="BB160" s="63">
        <f>IF(ลับ!AC$3=0,0,IF(เวลาเรียน!BI6="o",ลับ!AC$3,0))</f>
        <v>0</v>
      </c>
      <c r="BC160" s="63">
        <f>IF(ลับ!AD$3=0,0,IF(เวลาเรียน!BJ6="o",ลับ!AD$3,0))</f>
        <v>0</v>
      </c>
      <c r="BD160" s="63">
        <f>IF(ลับ!AE$3=0,0,IF(เวลาเรียน!BK6="o",ลับ!AE$3,0))</f>
        <v>0</v>
      </c>
      <c r="BE160" s="63">
        <f>IF(ลับ!AF$3=0,0,IF(เวลาเรียน!BL6="o",ลับ!AF$3,0))</f>
        <v>0</v>
      </c>
      <c r="BF160" s="63">
        <f>IF(ลับ!AG$3=0,0,IF(เวลาเรียน!BM6="o",ลับ!AG$3,0))</f>
        <v>0</v>
      </c>
      <c r="BG160" s="63">
        <f>IF(ลับ!AH$3=0,0,IF(เวลาเรียน!BN6="o",ลับ!AH$3,0))</f>
        <v>0</v>
      </c>
      <c r="BH160" s="63">
        <f>IF(ลับ!AI$3=0,0,IF(เวลาเรียน!BO6="o",ลับ!AI$3,0))</f>
        <v>0</v>
      </c>
      <c r="BI160" s="63">
        <f>IF(ลับ!AJ$3=0,0,IF(เวลาเรียน!BP6="o",ลับ!AJ$3,0))</f>
        <v>0</v>
      </c>
      <c r="BJ160" s="63">
        <f>IF(ลับ!AK$3=0,0,IF(เวลาเรียน!BQ6="o",ลับ!AK$3,0))</f>
        <v>0</v>
      </c>
      <c r="BK160" s="63">
        <f>IF(ลับ!AL$3=0,0,IF(เวลาเรียน!BR6="o",ลับ!AL$3,0))</f>
        <v>0</v>
      </c>
      <c r="BL160" s="63">
        <f>IF(ลับ!AM$3=0,0,IF(เวลาเรียน!BS6="o",ลับ!AM$3,0))</f>
        <v>0</v>
      </c>
      <c r="BM160" s="63">
        <f>IF(ลับ!AN$3=0,0,IF(เวลาเรียน!BT6="o",ลับ!AN$3,0))</f>
        <v>0</v>
      </c>
      <c r="BN160" s="63">
        <f>IF(ลับ!AO$3=0,0,IF(เวลาเรียน!BU6="o",ลับ!AO$3,0))</f>
        <v>0</v>
      </c>
      <c r="BO160" s="63">
        <f>IF(ลับ!AP$3=0,0,IF(เวลาเรียน!BV6="o",ลับ!AP$3,0))</f>
        <v>0</v>
      </c>
      <c r="BP160" s="63">
        <f>IF(ลับ!AQ$3=0,0,IF(เวลาเรียน!BW6="o",ลับ!AQ$3,0))</f>
        <v>0</v>
      </c>
      <c r="BQ160" s="63">
        <f>IF(ลับ!AR$3=0,0,IF(เวลาเรียน!BX6="o",ลับ!AR$3,0))</f>
        <v>0</v>
      </c>
      <c r="BR160" s="63">
        <f>IF(ลับ!AS$3=0,0,IF(เวลาเรียน!BY6="o",ลับ!AS$3,0))</f>
        <v>0</v>
      </c>
      <c r="BS160" s="724">
        <f>IF(ลับ!AT$3=0,0,IF(เวลาเรียน!BZ6="o",ลับ!AT$3,0))</f>
        <v>0</v>
      </c>
      <c r="BT160" s="63">
        <f>IF(ลับ!BT$3=0,0,IF(เวลาเรียน!CB6="o",ลับ!BT$3,0))</f>
        <v>0</v>
      </c>
      <c r="BU160" s="63">
        <f>IF(ลับ!BU$3=0,0,IF(เวลาเรียน!CC6="o",ลับ!BU$3,0))</f>
        <v>0</v>
      </c>
      <c r="BV160" s="63">
        <f>IF(ลับ!BV$3=0,0,IF(เวลาเรียน!CD6="o",ลับ!BV$3,0))</f>
        <v>0</v>
      </c>
      <c r="BW160" s="63">
        <f>IF(ลับ!BW$3=0,0,IF(เวลาเรียน!CE6="o",ลับ!BW$3,0))</f>
        <v>0</v>
      </c>
      <c r="BX160" s="63">
        <f>IF(ลับ!BX$3=0,0,IF(เวลาเรียน!CF6="o",ลับ!BX$3,0))</f>
        <v>0</v>
      </c>
      <c r="BY160" s="63">
        <f>IF(ลับ!BY$3=0,0,IF(เวลาเรียน!CG6="o",ลับ!BY$3,0))</f>
        <v>0</v>
      </c>
      <c r="BZ160" s="63">
        <f>IF(ลับ!BZ$3=0,0,IF(เวลาเรียน!CH6="o",ลับ!BZ$3,0))</f>
        <v>0</v>
      </c>
      <c r="CA160" s="63">
        <f>IF(ลับ!CA$3=0,0,IF(เวลาเรียน!CI6="o",ลับ!CA$3,0))</f>
        <v>0</v>
      </c>
      <c r="CB160" s="63">
        <f>IF(ลับ!CB$3=0,0,IF(เวลาเรียน!CJ6="o",ลับ!CB$3,0))</f>
        <v>0</v>
      </c>
      <c r="CC160" s="63">
        <f>IF(ลับ!CC$3=0,0,IF(เวลาเรียน!CK6="o",ลับ!CC$3,0))</f>
        <v>0</v>
      </c>
      <c r="CD160" s="63">
        <f>IF(ลับ!CD$3=0,0,IF(เวลาเรียน!CL6="o",ลับ!CD$3,0))</f>
        <v>0</v>
      </c>
      <c r="CE160" s="63">
        <f>IF(ลับ!CE$3=0,0,IF(เวลาเรียน!CM6="o",ลับ!CE$3,0))</f>
        <v>0</v>
      </c>
      <c r="CF160" s="63">
        <f>IF(ลับ!CF$3=0,0,IF(เวลาเรียน!CN6="o",ลับ!CF$3,0))</f>
        <v>0</v>
      </c>
      <c r="CG160" s="63">
        <f>IF(ลับ!CG$3=0,0,IF(เวลาเรียน!CO6="o",ลับ!CG$3,0))</f>
        <v>0</v>
      </c>
      <c r="CH160" s="63">
        <f>IF(ลับ!CH$3=0,0,IF(เวลาเรียน!CP6="o",ลับ!CH$3,0))</f>
        <v>0</v>
      </c>
      <c r="CI160" s="63">
        <f>IF(ลับ!CI$3=0,0,IF(เวลาเรียน!CQ6="o",ลับ!CI$3,0))</f>
        <v>0</v>
      </c>
      <c r="CJ160" s="63">
        <f>IF(ลับ!CJ$3=0,0,IF(เวลาเรียน!CR6="o",ลับ!CJ$3,0))</f>
        <v>0</v>
      </c>
      <c r="CK160" s="63">
        <f>IF(ลับ!CK$3=0,0,IF(เวลาเรียน!CS6="o",ลับ!CK$3,0))</f>
        <v>0</v>
      </c>
      <c r="CL160" s="63">
        <f>IF(ลับ!CL$3=0,0,IF(เวลาเรียน!CT6="o",ลับ!CL$3,0))</f>
        <v>0</v>
      </c>
      <c r="CM160" s="63">
        <f>IF(ลับ!CM$3=0,0,IF(เวลาเรียน!CU6="o",ลับ!CM$3,0))</f>
        <v>0</v>
      </c>
      <c r="CN160" s="63">
        <f>IF(ลับ!CN$3=0,0,IF(เวลาเรียน!CV6="o",ลับ!CN$3,0))</f>
        <v>0</v>
      </c>
      <c r="CO160" s="63">
        <f>IF(ลับ!CO$3=0,0,IF(เวลาเรียน!CW6="o",ลับ!CO$3,0))</f>
        <v>0</v>
      </c>
      <c r="CP160" s="63">
        <f>IF(ลับ!CP$3=0,0,IF(เวลาเรียน!CX6="o",ลับ!CP$3,0))</f>
        <v>0</v>
      </c>
      <c r="CQ160" s="63">
        <f>IF(ลับ!CQ$3=0,0,IF(เวลาเรียน!CY6="o",ลับ!CQ$3,0))</f>
        <v>0</v>
      </c>
      <c r="CR160" s="63">
        <f>IF(ลับ!CR$3=0,0,IF(เวลาเรียน!CZ6="o",ลับ!CR$3,0))</f>
        <v>0</v>
      </c>
      <c r="CS160" s="63">
        <f>IF(ลับ!CS$3=0,0,IF(เวลาเรียน!DA6="o",ลับ!CS$3,0))</f>
        <v>0</v>
      </c>
      <c r="CT160" s="63">
        <f>IF(ลับ!CT$3=0,0,IF(เวลาเรียน!DB6="o",ลับ!CT$3,0))</f>
        <v>0</v>
      </c>
      <c r="CU160" s="63">
        <f>IF(ลับ!CU$3=0,0,IF(เวลาเรียน!DC6="o",ลับ!CU$3,0))</f>
        <v>0</v>
      </c>
      <c r="CV160" s="63">
        <f>IF(ลับ!CV$3=0,0,IF(เวลาเรียน!DD6="o",ลับ!CV$3,0))</f>
        <v>0</v>
      </c>
      <c r="CW160" s="63">
        <f>IF(ลับ!CW$3=0,0,IF(เวลาเรียน!DE6="o",ลับ!CW$3,0))</f>
        <v>0</v>
      </c>
      <c r="CX160" s="84">
        <f>SUM(B160:CW160)</f>
        <v>0</v>
      </c>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row>
    <row r="161" spans="1:136" ht="21">
      <c r="A161" s="28">
        <v>2</v>
      </c>
      <c r="B161" s="63">
        <f>IF(ลับ!B$3=0,0,IF(เวลาเรียน!G7="o",ลับ!B$3,0))</f>
        <v>0</v>
      </c>
      <c r="C161" s="63">
        <f>IF(ลับ!C$3=0,0,IF(เวลาเรียน!H7="o",ลับ!C$3,0))</f>
        <v>0</v>
      </c>
      <c r="D161" s="63">
        <f>IF(ลับ!D$3=0,0,IF(เวลาเรียน!I7="o",ลับ!D$3,0))</f>
        <v>0</v>
      </c>
      <c r="E161" s="63">
        <f>IF(ลับ!E$3=0,0,IF(เวลาเรียน!J7="o",ลับ!E$3,0))</f>
        <v>0</v>
      </c>
      <c r="F161" s="63">
        <f>IF(ลับ!F$3=0,0,IF(เวลาเรียน!K7="o",ลับ!F$3,0))</f>
        <v>0</v>
      </c>
      <c r="G161" s="63">
        <f>IF(ลับ!G$3=0,0,IF(เวลาเรียน!L7="o",ลับ!G$3,0))</f>
        <v>0</v>
      </c>
      <c r="H161" s="63">
        <f>IF(ลับ!H$3=0,0,IF(เวลาเรียน!M7="o",ลับ!H$3,0))</f>
        <v>0</v>
      </c>
      <c r="I161" s="63">
        <f>IF(ลับ!I$3=0,0,IF(เวลาเรียน!N7="o",ลับ!I$3,0))</f>
        <v>0</v>
      </c>
      <c r="J161" s="63">
        <f>IF(ลับ!J$3=0,0,IF(เวลาเรียน!O7="o",ลับ!J$3,0))</f>
        <v>0</v>
      </c>
      <c r="K161" s="63">
        <f>IF(ลับ!K$3=0,0,IF(เวลาเรียน!P7="o",ลับ!K$3,0))</f>
        <v>0</v>
      </c>
      <c r="L161" s="63">
        <f>IF(ลับ!L$3=0,0,IF(เวลาเรียน!Q7="o",ลับ!L$3,0))</f>
        <v>0</v>
      </c>
      <c r="M161" s="63">
        <f>IF(ลับ!M$3=0,0,IF(เวลาเรียน!R7="o",ลับ!M$3,0))</f>
        <v>0</v>
      </c>
      <c r="N161" s="63">
        <f>IF(ลับ!N$3=0,0,IF(เวลาเรียน!S7="o",ลับ!N$3,0))</f>
        <v>0</v>
      </c>
      <c r="O161" s="63">
        <f>IF(ลับ!O$3=0,0,IF(เวลาเรียน!T7="o",ลับ!O$3,0))</f>
        <v>0</v>
      </c>
      <c r="P161" s="63">
        <f>IF(ลับ!P$3=0,0,IF(เวลาเรียน!U7="o",ลับ!P$3,0))</f>
        <v>0</v>
      </c>
      <c r="Q161" s="63">
        <f>IF(ลับ!Q$3=0,0,IF(เวลาเรียน!V7="o",ลับ!Q$3,0))</f>
        <v>0</v>
      </c>
      <c r="R161" s="63">
        <f>IF(ลับ!R$3=0,0,IF(เวลาเรียน!W7="o",ลับ!R$3,0))</f>
        <v>0</v>
      </c>
      <c r="S161" s="63">
        <f>IF(ลับ!S$3=0,0,IF(เวลาเรียน!X7="o",ลับ!S$3,0))</f>
        <v>0</v>
      </c>
      <c r="T161" s="63">
        <f>IF(ลับ!T$3=0,0,IF(เวลาเรียน!Y7="o",ลับ!T$3,0))</f>
        <v>0</v>
      </c>
      <c r="U161" s="63">
        <f>IF(ลับ!U$3=0,0,IF(เวลาเรียน!Z7="o",ลับ!U$3,0))</f>
        <v>0</v>
      </c>
      <c r="V161" s="63">
        <f>IF(ลับ!V$3=0,0,IF(เวลาเรียน!AA7="o",ลับ!V$3,0))</f>
        <v>0</v>
      </c>
      <c r="W161" s="63">
        <f>IF(ลับ!W$3=0,0,IF(เวลาเรียน!AB7="o",ลับ!W$3,0))</f>
        <v>0</v>
      </c>
      <c r="X161" s="63">
        <f>IF(ลับ!X$3=0,0,IF(เวลาเรียน!AC7="o",ลับ!X$3,0))</f>
        <v>0</v>
      </c>
      <c r="Y161" s="63">
        <f>IF(ลับ!Y$3=0,0,IF(เวลาเรียน!AD7="o",ลับ!Y$3,0))</f>
        <v>0</v>
      </c>
      <c r="Z161" s="724">
        <f>IF(ลับ!Z$3=0,0,IF(เวลาเรียน!AE7="o",ลับ!Z$3,0))</f>
        <v>0</v>
      </c>
      <c r="AA161" s="63">
        <f>IF(ลับ!B$3=0,0,IF(เวลาเรียน!AH7="o",ลับ!B$3,0))</f>
        <v>0</v>
      </c>
      <c r="AB161" s="63">
        <f>IF(ลับ!C$3=0,0,IF(เวลาเรียน!AI7="o",ลับ!C$3,0))</f>
        <v>0</v>
      </c>
      <c r="AC161" s="63">
        <f>IF(ลับ!D$3=0,0,IF(เวลาเรียน!AJ7="o",ลับ!D$3,0))</f>
        <v>0</v>
      </c>
      <c r="AD161" s="63">
        <f>IF(ลับ!E$3=0,0,IF(เวลาเรียน!AK7="o",ลับ!E$3,0))</f>
        <v>0</v>
      </c>
      <c r="AE161" s="63">
        <f>IF(ลับ!F$3=0,0,IF(เวลาเรียน!AL7="o",ลับ!F$3,0))</f>
        <v>0</v>
      </c>
      <c r="AF161" s="63">
        <f>IF(ลับ!G$3=0,0,IF(เวลาเรียน!AM7="o",ลับ!G$3,0))</f>
        <v>0</v>
      </c>
      <c r="AG161" s="63">
        <f>IF(ลับ!H$3=0,0,IF(เวลาเรียน!AN7="o",ลับ!H$3,0))</f>
        <v>0</v>
      </c>
      <c r="AH161" s="63">
        <f>IF(ลับ!I$3=0,0,IF(เวลาเรียน!AO7="o",ลับ!I$3,0))</f>
        <v>0</v>
      </c>
      <c r="AI161" s="63">
        <f>IF(ลับ!J$3=0,0,IF(เวลาเรียน!AP7="o",ลับ!J$3,0))</f>
        <v>0</v>
      </c>
      <c r="AJ161" s="63">
        <f>IF(ลับ!K$3=0,0,IF(เวลาเรียน!AQ7="o",ลับ!K$3,0))</f>
        <v>0</v>
      </c>
      <c r="AK161" s="63">
        <f>IF(ลับ!L$3=0,0,IF(เวลาเรียน!AR7="o",ลับ!L$3,0))</f>
        <v>0</v>
      </c>
      <c r="AL161" s="63">
        <f>IF(ลับ!M$3=0,0,IF(เวลาเรียน!AS7="o",ลับ!M$3,0))</f>
        <v>0</v>
      </c>
      <c r="AM161" s="63">
        <f>IF(ลับ!N$3=0,0,IF(เวลาเรียน!AT7="o",ลับ!N$3,0))</f>
        <v>0</v>
      </c>
      <c r="AN161" s="63">
        <f>IF(ลับ!O$3=0,0,IF(เวลาเรียน!AU7="o",ลับ!O$3,0))</f>
        <v>0</v>
      </c>
      <c r="AO161" s="63">
        <f>IF(ลับ!P$3=0,0,IF(เวลาเรียน!AV7="o",ลับ!P$3,0))</f>
        <v>0</v>
      </c>
      <c r="AP161" s="63">
        <f>IF(ลับ!Q$3=0,0,IF(เวลาเรียน!AW7="o",ลับ!Q$3,0))</f>
        <v>0</v>
      </c>
      <c r="AQ161" s="63">
        <f>IF(ลับ!R$3=0,0,IF(เวลาเรียน!AX7="o",ลับ!R$3,0))</f>
        <v>0</v>
      </c>
      <c r="AR161" s="63">
        <f>IF(ลับ!S$3=0,0,IF(เวลาเรียน!AY7="o",ลับ!S$3,0))</f>
        <v>0</v>
      </c>
      <c r="AS161" s="63">
        <f>IF(ลับ!T$3=0,0,IF(เวลาเรียน!AZ7="o",ลับ!T$3,0))</f>
        <v>0</v>
      </c>
      <c r="AT161" s="63">
        <f>IF(ลับ!U$3=0,0,IF(เวลาเรียน!BA7="o",ลับ!U$3,0))</f>
        <v>0</v>
      </c>
      <c r="AU161" s="63">
        <f>IF(ลับ!V$3=0,0,IF(เวลาเรียน!BB7="o",ลับ!V$3,0))</f>
        <v>0</v>
      </c>
      <c r="AV161" s="63">
        <f>IF(ลับ!W$3=0,0,IF(เวลาเรียน!BC7="o",ลับ!W$3,0))</f>
        <v>0</v>
      </c>
      <c r="AW161" s="63">
        <f>IF(ลับ!X$3=0,0,IF(เวลาเรียน!BD7="o",ลับ!X$3,0))</f>
        <v>0</v>
      </c>
      <c r="AX161" s="63">
        <f>IF(ลับ!Y$3=0,0,IF(เวลาเรียน!BE7="o",ลับ!Y$3,0))</f>
        <v>0</v>
      </c>
      <c r="AY161" s="63">
        <f>IF(ลับ!Z$3=0,0,IF(เวลาเรียน!BF7="o",ลับ!Z$3,0))</f>
        <v>0</v>
      </c>
      <c r="AZ161" s="63">
        <f>IF(ลับ!AA$3=0,0,IF(เวลาเรียน!BG7="o",ลับ!AA$3,0))</f>
        <v>0</v>
      </c>
      <c r="BA161" s="63">
        <f>IF(ลับ!AB$3=0,0,IF(เวลาเรียน!BH7="o",ลับ!AB$3,0))</f>
        <v>0</v>
      </c>
      <c r="BB161" s="63">
        <f>IF(ลับ!AC$3=0,0,IF(เวลาเรียน!BI7="o",ลับ!AC$3,0))</f>
        <v>0</v>
      </c>
      <c r="BC161" s="63">
        <f>IF(ลับ!AD$3=0,0,IF(เวลาเรียน!BJ7="o",ลับ!AD$3,0))</f>
        <v>0</v>
      </c>
      <c r="BD161" s="63">
        <f>IF(ลับ!AE$3=0,0,IF(เวลาเรียน!BK7="o",ลับ!AE$3,0))</f>
        <v>0</v>
      </c>
      <c r="BE161" s="63">
        <f>IF(ลับ!AF$3=0,0,IF(เวลาเรียน!BL7="o",ลับ!AF$3,0))</f>
        <v>0</v>
      </c>
      <c r="BF161" s="63">
        <f>IF(ลับ!AG$3=0,0,IF(เวลาเรียน!BM7="o",ลับ!AG$3,0))</f>
        <v>0</v>
      </c>
      <c r="BG161" s="63">
        <f>IF(ลับ!AH$3=0,0,IF(เวลาเรียน!BN7="o",ลับ!AH$3,0))</f>
        <v>0</v>
      </c>
      <c r="BH161" s="63">
        <f>IF(ลับ!AI$3=0,0,IF(เวลาเรียน!BO7="o",ลับ!AI$3,0))</f>
        <v>0</v>
      </c>
      <c r="BI161" s="63">
        <f>IF(ลับ!AJ$3=0,0,IF(เวลาเรียน!BP7="o",ลับ!AJ$3,0))</f>
        <v>0</v>
      </c>
      <c r="BJ161" s="63">
        <f>IF(ลับ!AK$3=0,0,IF(เวลาเรียน!BQ7="o",ลับ!AK$3,0))</f>
        <v>0</v>
      </c>
      <c r="BK161" s="63">
        <f>IF(ลับ!AL$3=0,0,IF(เวลาเรียน!BR7="o",ลับ!AL$3,0))</f>
        <v>0</v>
      </c>
      <c r="BL161" s="63">
        <f>IF(ลับ!AM$3=0,0,IF(เวลาเรียน!BS7="o",ลับ!AM$3,0))</f>
        <v>0</v>
      </c>
      <c r="BM161" s="63">
        <f>IF(ลับ!AN$3=0,0,IF(เวลาเรียน!BT7="o",ลับ!AN$3,0))</f>
        <v>0</v>
      </c>
      <c r="BN161" s="63">
        <f>IF(ลับ!AO$3=0,0,IF(เวลาเรียน!BU7="o",ลับ!AO$3,0))</f>
        <v>0</v>
      </c>
      <c r="BO161" s="63">
        <f>IF(ลับ!AP$3=0,0,IF(เวลาเรียน!BV7="o",ลับ!AP$3,0))</f>
        <v>0</v>
      </c>
      <c r="BP161" s="63">
        <f>IF(ลับ!AQ$3=0,0,IF(เวลาเรียน!BW7="o",ลับ!AQ$3,0))</f>
        <v>0</v>
      </c>
      <c r="BQ161" s="63">
        <f>IF(ลับ!AR$3=0,0,IF(เวลาเรียน!BX7="o",ลับ!AR$3,0))</f>
        <v>0</v>
      </c>
      <c r="BR161" s="63">
        <f>IF(ลับ!AS$3=0,0,IF(เวลาเรียน!BY7="o",ลับ!AS$3,0))</f>
        <v>0</v>
      </c>
      <c r="BS161" s="724">
        <f>IF(ลับ!AT$3=0,0,IF(เวลาเรียน!BZ7="o",ลับ!AT$3,0))</f>
        <v>0</v>
      </c>
      <c r="BT161" s="63">
        <f>IF(ลับ!BT$3=0,0,IF(เวลาเรียน!CB7="o",ลับ!BT$3,0))</f>
        <v>0</v>
      </c>
      <c r="BU161" s="63">
        <f>IF(ลับ!BU$3=0,0,IF(เวลาเรียน!CC7="o",ลับ!BU$3,0))</f>
        <v>0</v>
      </c>
      <c r="BV161" s="63">
        <f>IF(ลับ!BV$3=0,0,IF(เวลาเรียน!CD7="o",ลับ!BV$3,0))</f>
        <v>0</v>
      </c>
      <c r="BW161" s="63">
        <f>IF(ลับ!BW$3=0,0,IF(เวลาเรียน!CE7="o",ลับ!BW$3,0))</f>
        <v>0</v>
      </c>
      <c r="BX161" s="63">
        <f>IF(ลับ!BX$3=0,0,IF(เวลาเรียน!CF7="o",ลับ!BX$3,0))</f>
        <v>0</v>
      </c>
      <c r="BY161" s="63">
        <f>IF(ลับ!BY$3=0,0,IF(เวลาเรียน!CG7="o",ลับ!BY$3,0))</f>
        <v>0</v>
      </c>
      <c r="BZ161" s="63">
        <f>IF(ลับ!BZ$3=0,0,IF(เวลาเรียน!CH7="o",ลับ!BZ$3,0))</f>
        <v>0</v>
      </c>
      <c r="CA161" s="63">
        <f>IF(ลับ!CA$3=0,0,IF(เวลาเรียน!CI7="o",ลับ!CA$3,0))</f>
        <v>0</v>
      </c>
      <c r="CB161" s="63">
        <f>IF(ลับ!CB$3=0,0,IF(เวลาเรียน!CJ7="o",ลับ!CB$3,0))</f>
        <v>0</v>
      </c>
      <c r="CC161" s="63">
        <f>IF(ลับ!CC$3=0,0,IF(เวลาเรียน!CK7="o",ลับ!CC$3,0))</f>
        <v>0</v>
      </c>
      <c r="CD161" s="63">
        <f>IF(ลับ!CD$3=0,0,IF(เวลาเรียน!CL7="o",ลับ!CD$3,0))</f>
        <v>0</v>
      </c>
      <c r="CE161" s="63">
        <f>IF(ลับ!CE$3=0,0,IF(เวลาเรียน!CM7="o",ลับ!CE$3,0))</f>
        <v>0</v>
      </c>
      <c r="CF161" s="63">
        <f>IF(ลับ!CF$3=0,0,IF(เวลาเรียน!CN7="o",ลับ!CF$3,0))</f>
        <v>0</v>
      </c>
      <c r="CG161" s="63">
        <f>IF(ลับ!CG$3=0,0,IF(เวลาเรียน!CO7="o",ลับ!CG$3,0))</f>
        <v>0</v>
      </c>
      <c r="CH161" s="63">
        <f>IF(ลับ!CH$3=0,0,IF(เวลาเรียน!CP7="o",ลับ!CH$3,0))</f>
        <v>0</v>
      </c>
      <c r="CI161" s="63">
        <f>IF(ลับ!CI$3=0,0,IF(เวลาเรียน!CQ7="o",ลับ!CI$3,0))</f>
        <v>0</v>
      </c>
      <c r="CJ161" s="63">
        <f>IF(ลับ!CJ$3=0,0,IF(เวลาเรียน!CR7="o",ลับ!CJ$3,0))</f>
        <v>0</v>
      </c>
      <c r="CK161" s="63">
        <f>IF(ลับ!CK$3=0,0,IF(เวลาเรียน!CS7="o",ลับ!CK$3,0))</f>
        <v>0</v>
      </c>
      <c r="CL161" s="63">
        <f>IF(ลับ!CL$3=0,0,IF(เวลาเรียน!CT7="o",ลับ!CL$3,0))</f>
        <v>0</v>
      </c>
      <c r="CM161" s="63">
        <f>IF(ลับ!CM$3=0,0,IF(เวลาเรียน!CU7="o",ลับ!CM$3,0))</f>
        <v>0</v>
      </c>
      <c r="CN161" s="63">
        <f>IF(ลับ!CN$3=0,0,IF(เวลาเรียน!CV7="o",ลับ!CN$3,0))</f>
        <v>0</v>
      </c>
      <c r="CO161" s="63">
        <f>IF(ลับ!CO$3=0,0,IF(เวลาเรียน!CW7="o",ลับ!CO$3,0))</f>
        <v>0</v>
      </c>
      <c r="CP161" s="63">
        <f>IF(ลับ!CP$3=0,0,IF(เวลาเรียน!CX7="o",ลับ!CP$3,0))</f>
        <v>0</v>
      </c>
      <c r="CQ161" s="63">
        <f>IF(ลับ!CQ$3=0,0,IF(เวลาเรียน!CY7="o",ลับ!CQ$3,0))</f>
        <v>0</v>
      </c>
      <c r="CR161" s="63">
        <f>IF(ลับ!CR$3=0,0,IF(เวลาเรียน!CZ7="o",ลับ!CR$3,0))</f>
        <v>0</v>
      </c>
      <c r="CS161" s="63">
        <f>IF(ลับ!CS$3=0,0,IF(เวลาเรียน!DA7="o",ลับ!CS$3,0))</f>
        <v>0</v>
      </c>
      <c r="CT161" s="63">
        <f>IF(ลับ!CT$3=0,0,IF(เวลาเรียน!DB7="o",ลับ!CT$3,0))</f>
        <v>0</v>
      </c>
      <c r="CU161" s="63">
        <f>IF(ลับ!CU$3=0,0,IF(เวลาเรียน!DC7="o",ลับ!CU$3,0))</f>
        <v>0</v>
      </c>
      <c r="CV161" s="63">
        <f>IF(ลับ!CV$3=0,0,IF(เวลาเรียน!DD7="o",ลับ!CV$3,0))</f>
        <v>0</v>
      </c>
      <c r="CW161" s="63">
        <f>IF(ลับ!CW$3=0,0,IF(เวลาเรียน!DE7="o",ลับ!CW$3,0))</f>
        <v>0</v>
      </c>
      <c r="CX161" s="84">
        <f t="shared" ref="CX161:CX209" si="25">SUM(B161:CW161)</f>
        <v>0</v>
      </c>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row>
    <row r="162" spans="1:136" ht="21">
      <c r="A162" s="28">
        <v>3</v>
      </c>
      <c r="B162" s="63">
        <f>IF(ลับ!B$3=0,0,IF(เวลาเรียน!G8="o",ลับ!B$3,0))</f>
        <v>0</v>
      </c>
      <c r="C162" s="63">
        <f>IF(ลับ!C$3=0,0,IF(เวลาเรียน!H8="o",ลับ!C$3,0))</f>
        <v>0</v>
      </c>
      <c r="D162" s="63">
        <f>IF(ลับ!D$3=0,0,IF(เวลาเรียน!I8="o",ลับ!D$3,0))</f>
        <v>0</v>
      </c>
      <c r="E162" s="63">
        <f>IF(ลับ!E$3=0,0,IF(เวลาเรียน!J8="o",ลับ!E$3,0))</f>
        <v>0</v>
      </c>
      <c r="F162" s="63">
        <f>IF(ลับ!F$3=0,0,IF(เวลาเรียน!K8="o",ลับ!F$3,0))</f>
        <v>0</v>
      </c>
      <c r="G162" s="63">
        <f>IF(ลับ!G$3=0,0,IF(เวลาเรียน!L8="o",ลับ!G$3,0))</f>
        <v>0</v>
      </c>
      <c r="H162" s="63">
        <f>IF(ลับ!H$3=0,0,IF(เวลาเรียน!M8="o",ลับ!H$3,0))</f>
        <v>0</v>
      </c>
      <c r="I162" s="63">
        <f>IF(ลับ!I$3=0,0,IF(เวลาเรียน!N8="o",ลับ!I$3,0))</f>
        <v>0</v>
      </c>
      <c r="J162" s="63">
        <f>IF(ลับ!J$3=0,0,IF(เวลาเรียน!O8="o",ลับ!J$3,0))</f>
        <v>0</v>
      </c>
      <c r="K162" s="63">
        <f>IF(ลับ!K$3=0,0,IF(เวลาเรียน!P8="o",ลับ!K$3,0))</f>
        <v>0</v>
      </c>
      <c r="L162" s="63">
        <f>IF(ลับ!L$3=0,0,IF(เวลาเรียน!Q8="o",ลับ!L$3,0))</f>
        <v>0</v>
      </c>
      <c r="M162" s="63">
        <f>IF(ลับ!M$3=0,0,IF(เวลาเรียน!R8="o",ลับ!M$3,0))</f>
        <v>0</v>
      </c>
      <c r="N162" s="63">
        <f>IF(ลับ!N$3=0,0,IF(เวลาเรียน!S8="o",ลับ!N$3,0))</f>
        <v>0</v>
      </c>
      <c r="O162" s="63">
        <f>IF(ลับ!O$3=0,0,IF(เวลาเรียน!T8="o",ลับ!O$3,0))</f>
        <v>0</v>
      </c>
      <c r="P162" s="63">
        <f>IF(ลับ!P$3=0,0,IF(เวลาเรียน!U8="o",ลับ!P$3,0))</f>
        <v>0</v>
      </c>
      <c r="Q162" s="63">
        <f>IF(ลับ!Q$3=0,0,IF(เวลาเรียน!V8="o",ลับ!Q$3,0))</f>
        <v>0</v>
      </c>
      <c r="R162" s="63">
        <f>IF(ลับ!R$3=0,0,IF(เวลาเรียน!W8="o",ลับ!R$3,0))</f>
        <v>0</v>
      </c>
      <c r="S162" s="63">
        <f>IF(ลับ!S$3=0,0,IF(เวลาเรียน!X8="o",ลับ!S$3,0))</f>
        <v>0</v>
      </c>
      <c r="T162" s="63">
        <f>IF(ลับ!T$3=0,0,IF(เวลาเรียน!Y8="o",ลับ!T$3,0))</f>
        <v>0</v>
      </c>
      <c r="U162" s="63">
        <f>IF(ลับ!U$3=0,0,IF(เวลาเรียน!Z8="o",ลับ!U$3,0))</f>
        <v>0</v>
      </c>
      <c r="V162" s="63">
        <f>IF(ลับ!V$3=0,0,IF(เวลาเรียน!AA8="o",ลับ!V$3,0))</f>
        <v>0</v>
      </c>
      <c r="W162" s="63">
        <f>IF(ลับ!W$3=0,0,IF(เวลาเรียน!AB8="o",ลับ!W$3,0))</f>
        <v>0</v>
      </c>
      <c r="X162" s="63">
        <f>IF(ลับ!X$3=0,0,IF(เวลาเรียน!AC8="o",ลับ!X$3,0))</f>
        <v>0</v>
      </c>
      <c r="Y162" s="63">
        <f>IF(ลับ!Y$3=0,0,IF(เวลาเรียน!AD8="o",ลับ!Y$3,0))</f>
        <v>0</v>
      </c>
      <c r="Z162" s="724">
        <f>IF(ลับ!Z$3=0,0,IF(เวลาเรียน!AE8="o",ลับ!Z$3,0))</f>
        <v>0</v>
      </c>
      <c r="AA162" s="63">
        <f>IF(ลับ!B$3=0,0,IF(เวลาเรียน!AH8="o",ลับ!B$3,0))</f>
        <v>0</v>
      </c>
      <c r="AB162" s="63">
        <f>IF(ลับ!C$3=0,0,IF(เวลาเรียน!AI8="o",ลับ!C$3,0))</f>
        <v>0</v>
      </c>
      <c r="AC162" s="63">
        <f>IF(ลับ!D$3=0,0,IF(เวลาเรียน!AJ8="o",ลับ!D$3,0))</f>
        <v>0</v>
      </c>
      <c r="AD162" s="63">
        <f>IF(ลับ!E$3=0,0,IF(เวลาเรียน!AK8="o",ลับ!E$3,0))</f>
        <v>0</v>
      </c>
      <c r="AE162" s="63">
        <f>IF(ลับ!F$3=0,0,IF(เวลาเรียน!AL8="o",ลับ!F$3,0))</f>
        <v>0</v>
      </c>
      <c r="AF162" s="63">
        <f>IF(ลับ!G$3=0,0,IF(เวลาเรียน!AM8="o",ลับ!G$3,0))</f>
        <v>0</v>
      </c>
      <c r="AG162" s="63">
        <f>IF(ลับ!H$3=0,0,IF(เวลาเรียน!AN8="o",ลับ!H$3,0))</f>
        <v>0</v>
      </c>
      <c r="AH162" s="63">
        <f>IF(ลับ!I$3=0,0,IF(เวลาเรียน!AO8="o",ลับ!I$3,0))</f>
        <v>0</v>
      </c>
      <c r="AI162" s="63">
        <f>IF(ลับ!J$3=0,0,IF(เวลาเรียน!AP8="o",ลับ!J$3,0))</f>
        <v>0</v>
      </c>
      <c r="AJ162" s="63">
        <f>IF(ลับ!K$3=0,0,IF(เวลาเรียน!AQ8="o",ลับ!K$3,0))</f>
        <v>0</v>
      </c>
      <c r="AK162" s="63">
        <f>IF(ลับ!L$3=0,0,IF(เวลาเรียน!AR8="o",ลับ!L$3,0))</f>
        <v>0</v>
      </c>
      <c r="AL162" s="63">
        <f>IF(ลับ!M$3=0,0,IF(เวลาเรียน!AS8="o",ลับ!M$3,0))</f>
        <v>0</v>
      </c>
      <c r="AM162" s="63">
        <f>IF(ลับ!N$3=0,0,IF(เวลาเรียน!AT8="o",ลับ!N$3,0))</f>
        <v>0</v>
      </c>
      <c r="AN162" s="63">
        <f>IF(ลับ!O$3=0,0,IF(เวลาเรียน!AU8="o",ลับ!O$3,0))</f>
        <v>0</v>
      </c>
      <c r="AO162" s="63">
        <f>IF(ลับ!P$3=0,0,IF(เวลาเรียน!AV8="o",ลับ!P$3,0))</f>
        <v>0</v>
      </c>
      <c r="AP162" s="63">
        <f>IF(ลับ!Q$3=0,0,IF(เวลาเรียน!AW8="o",ลับ!Q$3,0))</f>
        <v>0</v>
      </c>
      <c r="AQ162" s="63">
        <f>IF(ลับ!R$3=0,0,IF(เวลาเรียน!AX8="o",ลับ!R$3,0))</f>
        <v>0</v>
      </c>
      <c r="AR162" s="63">
        <f>IF(ลับ!S$3=0,0,IF(เวลาเรียน!AY8="o",ลับ!S$3,0))</f>
        <v>0</v>
      </c>
      <c r="AS162" s="63">
        <f>IF(ลับ!T$3=0,0,IF(เวลาเรียน!AZ8="o",ลับ!T$3,0))</f>
        <v>0</v>
      </c>
      <c r="AT162" s="63">
        <f>IF(ลับ!U$3=0,0,IF(เวลาเรียน!BA8="o",ลับ!U$3,0))</f>
        <v>0</v>
      </c>
      <c r="AU162" s="63">
        <f>IF(ลับ!V$3=0,0,IF(เวลาเรียน!BB8="o",ลับ!V$3,0))</f>
        <v>0</v>
      </c>
      <c r="AV162" s="63">
        <f>IF(ลับ!W$3=0,0,IF(เวลาเรียน!BC8="o",ลับ!W$3,0))</f>
        <v>0</v>
      </c>
      <c r="AW162" s="63">
        <f>IF(ลับ!X$3=0,0,IF(เวลาเรียน!BD8="o",ลับ!X$3,0))</f>
        <v>0</v>
      </c>
      <c r="AX162" s="63">
        <f>IF(ลับ!Y$3=0,0,IF(เวลาเรียน!BE8="o",ลับ!Y$3,0))</f>
        <v>0</v>
      </c>
      <c r="AY162" s="63">
        <f>IF(ลับ!Z$3=0,0,IF(เวลาเรียน!BF8="o",ลับ!Z$3,0))</f>
        <v>0</v>
      </c>
      <c r="AZ162" s="63">
        <f>IF(ลับ!AA$3=0,0,IF(เวลาเรียน!BG8="o",ลับ!AA$3,0))</f>
        <v>0</v>
      </c>
      <c r="BA162" s="63">
        <f>IF(ลับ!AB$3=0,0,IF(เวลาเรียน!BH8="o",ลับ!AB$3,0))</f>
        <v>0</v>
      </c>
      <c r="BB162" s="63">
        <f>IF(ลับ!AC$3=0,0,IF(เวลาเรียน!BI8="o",ลับ!AC$3,0))</f>
        <v>0</v>
      </c>
      <c r="BC162" s="63">
        <f>IF(ลับ!AD$3=0,0,IF(เวลาเรียน!BJ8="o",ลับ!AD$3,0))</f>
        <v>0</v>
      </c>
      <c r="BD162" s="63">
        <f>IF(ลับ!AE$3=0,0,IF(เวลาเรียน!BK8="o",ลับ!AE$3,0))</f>
        <v>0</v>
      </c>
      <c r="BE162" s="63">
        <f>IF(ลับ!AF$3=0,0,IF(เวลาเรียน!BL8="o",ลับ!AF$3,0))</f>
        <v>0</v>
      </c>
      <c r="BF162" s="63">
        <f>IF(ลับ!AG$3=0,0,IF(เวลาเรียน!BM8="o",ลับ!AG$3,0))</f>
        <v>0</v>
      </c>
      <c r="BG162" s="63">
        <f>IF(ลับ!AH$3=0,0,IF(เวลาเรียน!BN8="o",ลับ!AH$3,0))</f>
        <v>0</v>
      </c>
      <c r="BH162" s="63">
        <f>IF(ลับ!AI$3=0,0,IF(เวลาเรียน!BO8="o",ลับ!AI$3,0))</f>
        <v>0</v>
      </c>
      <c r="BI162" s="63">
        <f>IF(ลับ!AJ$3=0,0,IF(เวลาเรียน!BP8="o",ลับ!AJ$3,0))</f>
        <v>0</v>
      </c>
      <c r="BJ162" s="63">
        <f>IF(ลับ!AK$3=0,0,IF(เวลาเรียน!BQ8="o",ลับ!AK$3,0))</f>
        <v>0</v>
      </c>
      <c r="BK162" s="63">
        <f>IF(ลับ!AL$3=0,0,IF(เวลาเรียน!BR8="o",ลับ!AL$3,0))</f>
        <v>0</v>
      </c>
      <c r="BL162" s="63">
        <f>IF(ลับ!AM$3=0,0,IF(เวลาเรียน!BS8="o",ลับ!AM$3,0))</f>
        <v>0</v>
      </c>
      <c r="BM162" s="63">
        <f>IF(ลับ!AN$3=0,0,IF(เวลาเรียน!BT8="o",ลับ!AN$3,0))</f>
        <v>0</v>
      </c>
      <c r="BN162" s="63">
        <f>IF(ลับ!AO$3=0,0,IF(เวลาเรียน!BU8="o",ลับ!AO$3,0))</f>
        <v>0</v>
      </c>
      <c r="BO162" s="63">
        <f>IF(ลับ!AP$3=0,0,IF(เวลาเรียน!BV8="o",ลับ!AP$3,0))</f>
        <v>0</v>
      </c>
      <c r="BP162" s="63">
        <f>IF(ลับ!AQ$3=0,0,IF(เวลาเรียน!BW8="o",ลับ!AQ$3,0))</f>
        <v>0</v>
      </c>
      <c r="BQ162" s="63">
        <f>IF(ลับ!AR$3=0,0,IF(เวลาเรียน!BX8="o",ลับ!AR$3,0))</f>
        <v>0</v>
      </c>
      <c r="BR162" s="63">
        <f>IF(ลับ!AS$3=0,0,IF(เวลาเรียน!BY8="o",ลับ!AS$3,0))</f>
        <v>0</v>
      </c>
      <c r="BS162" s="724">
        <f>IF(ลับ!AT$3=0,0,IF(เวลาเรียน!BZ8="o",ลับ!AT$3,0))</f>
        <v>0</v>
      </c>
      <c r="BT162" s="63">
        <f>IF(ลับ!BT$3=0,0,IF(เวลาเรียน!CB8="o",ลับ!BT$3,0))</f>
        <v>0</v>
      </c>
      <c r="BU162" s="63">
        <f>IF(ลับ!BU$3=0,0,IF(เวลาเรียน!CC8="o",ลับ!BU$3,0))</f>
        <v>0</v>
      </c>
      <c r="BV162" s="63">
        <f>IF(ลับ!BV$3=0,0,IF(เวลาเรียน!CD8="o",ลับ!BV$3,0))</f>
        <v>0</v>
      </c>
      <c r="BW162" s="63">
        <f>IF(ลับ!BW$3=0,0,IF(เวลาเรียน!CE8="o",ลับ!BW$3,0))</f>
        <v>0</v>
      </c>
      <c r="BX162" s="63">
        <f>IF(ลับ!BX$3=0,0,IF(เวลาเรียน!CF8="o",ลับ!BX$3,0))</f>
        <v>0</v>
      </c>
      <c r="BY162" s="63">
        <f>IF(ลับ!BY$3=0,0,IF(เวลาเรียน!CG8="o",ลับ!BY$3,0))</f>
        <v>0</v>
      </c>
      <c r="BZ162" s="63">
        <f>IF(ลับ!BZ$3=0,0,IF(เวลาเรียน!CH8="o",ลับ!BZ$3,0))</f>
        <v>0</v>
      </c>
      <c r="CA162" s="63">
        <f>IF(ลับ!CA$3=0,0,IF(เวลาเรียน!CI8="o",ลับ!CA$3,0))</f>
        <v>0</v>
      </c>
      <c r="CB162" s="63">
        <f>IF(ลับ!CB$3=0,0,IF(เวลาเรียน!CJ8="o",ลับ!CB$3,0))</f>
        <v>0</v>
      </c>
      <c r="CC162" s="63">
        <f>IF(ลับ!CC$3=0,0,IF(เวลาเรียน!CK8="o",ลับ!CC$3,0))</f>
        <v>0</v>
      </c>
      <c r="CD162" s="63">
        <f>IF(ลับ!CD$3=0,0,IF(เวลาเรียน!CL8="o",ลับ!CD$3,0))</f>
        <v>0</v>
      </c>
      <c r="CE162" s="63">
        <f>IF(ลับ!CE$3=0,0,IF(เวลาเรียน!CM8="o",ลับ!CE$3,0))</f>
        <v>0</v>
      </c>
      <c r="CF162" s="63">
        <f>IF(ลับ!CF$3=0,0,IF(เวลาเรียน!CN8="o",ลับ!CF$3,0))</f>
        <v>0</v>
      </c>
      <c r="CG162" s="63">
        <f>IF(ลับ!CG$3=0,0,IF(เวลาเรียน!CO8="o",ลับ!CG$3,0))</f>
        <v>0</v>
      </c>
      <c r="CH162" s="63">
        <f>IF(ลับ!CH$3=0,0,IF(เวลาเรียน!CP8="o",ลับ!CH$3,0))</f>
        <v>0</v>
      </c>
      <c r="CI162" s="63">
        <f>IF(ลับ!CI$3=0,0,IF(เวลาเรียน!CQ8="o",ลับ!CI$3,0))</f>
        <v>0</v>
      </c>
      <c r="CJ162" s="63">
        <f>IF(ลับ!CJ$3=0,0,IF(เวลาเรียน!CR8="o",ลับ!CJ$3,0))</f>
        <v>0</v>
      </c>
      <c r="CK162" s="63">
        <f>IF(ลับ!CK$3=0,0,IF(เวลาเรียน!CS8="o",ลับ!CK$3,0))</f>
        <v>0</v>
      </c>
      <c r="CL162" s="63">
        <f>IF(ลับ!CL$3=0,0,IF(เวลาเรียน!CT8="o",ลับ!CL$3,0))</f>
        <v>0</v>
      </c>
      <c r="CM162" s="63">
        <f>IF(ลับ!CM$3=0,0,IF(เวลาเรียน!CU8="o",ลับ!CM$3,0))</f>
        <v>0</v>
      </c>
      <c r="CN162" s="63">
        <f>IF(ลับ!CN$3=0,0,IF(เวลาเรียน!CV8="o",ลับ!CN$3,0))</f>
        <v>0</v>
      </c>
      <c r="CO162" s="63">
        <f>IF(ลับ!CO$3=0,0,IF(เวลาเรียน!CW8="o",ลับ!CO$3,0))</f>
        <v>0</v>
      </c>
      <c r="CP162" s="63">
        <f>IF(ลับ!CP$3=0,0,IF(เวลาเรียน!CX8="o",ลับ!CP$3,0))</f>
        <v>0</v>
      </c>
      <c r="CQ162" s="63">
        <f>IF(ลับ!CQ$3=0,0,IF(เวลาเรียน!CY8="o",ลับ!CQ$3,0))</f>
        <v>0</v>
      </c>
      <c r="CR162" s="63">
        <f>IF(ลับ!CR$3=0,0,IF(เวลาเรียน!CZ8="o",ลับ!CR$3,0))</f>
        <v>0</v>
      </c>
      <c r="CS162" s="63">
        <f>IF(ลับ!CS$3=0,0,IF(เวลาเรียน!DA8="o",ลับ!CS$3,0))</f>
        <v>0</v>
      </c>
      <c r="CT162" s="63">
        <f>IF(ลับ!CT$3=0,0,IF(เวลาเรียน!DB8="o",ลับ!CT$3,0))</f>
        <v>0</v>
      </c>
      <c r="CU162" s="63">
        <f>IF(ลับ!CU$3=0,0,IF(เวลาเรียน!DC8="o",ลับ!CU$3,0))</f>
        <v>0</v>
      </c>
      <c r="CV162" s="63">
        <f>IF(ลับ!CV$3=0,0,IF(เวลาเรียน!DD8="o",ลับ!CV$3,0))</f>
        <v>0</v>
      </c>
      <c r="CW162" s="63">
        <f>IF(ลับ!CW$3=0,0,IF(เวลาเรียน!DE8="o",ลับ!CW$3,0))</f>
        <v>0</v>
      </c>
      <c r="CX162" s="84">
        <f t="shared" si="25"/>
        <v>0</v>
      </c>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row>
    <row r="163" spans="1:136" ht="21">
      <c r="A163" s="28">
        <v>4</v>
      </c>
      <c r="B163" s="63">
        <f>IF(ลับ!B$3=0,0,IF(เวลาเรียน!G9="o",ลับ!B$3,0))</f>
        <v>0</v>
      </c>
      <c r="C163" s="63">
        <f>IF(ลับ!C$3=0,0,IF(เวลาเรียน!H9="o",ลับ!C$3,0))</f>
        <v>0</v>
      </c>
      <c r="D163" s="63">
        <f>IF(ลับ!D$3=0,0,IF(เวลาเรียน!I9="o",ลับ!D$3,0))</f>
        <v>0</v>
      </c>
      <c r="E163" s="63">
        <f>IF(ลับ!E$3=0,0,IF(เวลาเรียน!J9="o",ลับ!E$3,0))</f>
        <v>0</v>
      </c>
      <c r="F163" s="63">
        <f>IF(ลับ!F$3=0,0,IF(เวลาเรียน!K9="o",ลับ!F$3,0))</f>
        <v>0</v>
      </c>
      <c r="G163" s="63">
        <f>IF(ลับ!G$3=0,0,IF(เวลาเรียน!L9="o",ลับ!G$3,0))</f>
        <v>0</v>
      </c>
      <c r="H163" s="63">
        <f>IF(ลับ!H$3=0,0,IF(เวลาเรียน!M9="o",ลับ!H$3,0))</f>
        <v>0</v>
      </c>
      <c r="I163" s="63">
        <f>IF(ลับ!I$3=0,0,IF(เวลาเรียน!N9="o",ลับ!I$3,0))</f>
        <v>0</v>
      </c>
      <c r="J163" s="63">
        <f>IF(ลับ!J$3=0,0,IF(เวลาเรียน!O9="o",ลับ!J$3,0))</f>
        <v>0</v>
      </c>
      <c r="K163" s="63">
        <f>IF(ลับ!K$3=0,0,IF(เวลาเรียน!P9="o",ลับ!K$3,0))</f>
        <v>0</v>
      </c>
      <c r="L163" s="63">
        <f>IF(ลับ!L$3=0,0,IF(เวลาเรียน!Q9="o",ลับ!L$3,0))</f>
        <v>0</v>
      </c>
      <c r="M163" s="63">
        <f>IF(ลับ!M$3=0,0,IF(เวลาเรียน!R9="o",ลับ!M$3,0))</f>
        <v>0</v>
      </c>
      <c r="N163" s="63">
        <f>IF(ลับ!N$3=0,0,IF(เวลาเรียน!S9="o",ลับ!N$3,0))</f>
        <v>0</v>
      </c>
      <c r="O163" s="63">
        <f>IF(ลับ!O$3=0,0,IF(เวลาเรียน!T9="o",ลับ!O$3,0))</f>
        <v>0</v>
      </c>
      <c r="P163" s="63">
        <f>IF(ลับ!P$3=0,0,IF(เวลาเรียน!U9="o",ลับ!P$3,0))</f>
        <v>0</v>
      </c>
      <c r="Q163" s="63">
        <f>IF(ลับ!Q$3=0,0,IF(เวลาเรียน!V9="o",ลับ!Q$3,0))</f>
        <v>0</v>
      </c>
      <c r="R163" s="63">
        <f>IF(ลับ!R$3=0,0,IF(เวลาเรียน!W9="o",ลับ!R$3,0))</f>
        <v>0</v>
      </c>
      <c r="S163" s="63">
        <f>IF(ลับ!S$3=0,0,IF(เวลาเรียน!X9="o",ลับ!S$3,0))</f>
        <v>0</v>
      </c>
      <c r="T163" s="63">
        <f>IF(ลับ!T$3=0,0,IF(เวลาเรียน!Y9="o",ลับ!T$3,0))</f>
        <v>0</v>
      </c>
      <c r="U163" s="63">
        <f>IF(ลับ!U$3=0,0,IF(เวลาเรียน!Z9="o",ลับ!U$3,0))</f>
        <v>0</v>
      </c>
      <c r="V163" s="63">
        <f>IF(ลับ!V$3=0,0,IF(เวลาเรียน!AA9="o",ลับ!V$3,0))</f>
        <v>0</v>
      </c>
      <c r="W163" s="63">
        <f>IF(ลับ!W$3=0,0,IF(เวลาเรียน!AB9="o",ลับ!W$3,0))</f>
        <v>0</v>
      </c>
      <c r="X163" s="63">
        <f>IF(ลับ!X$3=0,0,IF(เวลาเรียน!AC9="o",ลับ!X$3,0))</f>
        <v>0</v>
      </c>
      <c r="Y163" s="63">
        <f>IF(ลับ!Y$3=0,0,IF(เวลาเรียน!AD9="o",ลับ!Y$3,0))</f>
        <v>0</v>
      </c>
      <c r="Z163" s="724">
        <f>IF(ลับ!Z$3=0,0,IF(เวลาเรียน!AE9="o",ลับ!Z$3,0))</f>
        <v>0</v>
      </c>
      <c r="AA163" s="63">
        <f>IF(ลับ!B$3=0,0,IF(เวลาเรียน!AH9="o",ลับ!B$3,0))</f>
        <v>0</v>
      </c>
      <c r="AB163" s="63">
        <f>IF(ลับ!C$3=0,0,IF(เวลาเรียน!AI9="o",ลับ!C$3,0))</f>
        <v>0</v>
      </c>
      <c r="AC163" s="63">
        <f>IF(ลับ!D$3=0,0,IF(เวลาเรียน!AJ9="o",ลับ!D$3,0))</f>
        <v>0</v>
      </c>
      <c r="AD163" s="63">
        <f>IF(ลับ!E$3=0,0,IF(เวลาเรียน!AK9="o",ลับ!E$3,0))</f>
        <v>0</v>
      </c>
      <c r="AE163" s="63">
        <f>IF(ลับ!F$3=0,0,IF(เวลาเรียน!AL9="o",ลับ!F$3,0))</f>
        <v>0</v>
      </c>
      <c r="AF163" s="63">
        <f>IF(ลับ!G$3=0,0,IF(เวลาเรียน!AM9="o",ลับ!G$3,0))</f>
        <v>0</v>
      </c>
      <c r="AG163" s="63">
        <f>IF(ลับ!H$3=0,0,IF(เวลาเรียน!AN9="o",ลับ!H$3,0))</f>
        <v>0</v>
      </c>
      <c r="AH163" s="63">
        <f>IF(ลับ!I$3=0,0,IF(เวลาเรียน!AO9="o",ลับ!I$3,0))</f>
        <v>0</v>
      </c>
      <c r="AI163" s="63">
        <f>IF(ลับ!J$3=0,0,IF(เวลาเรียน!AP9="o",ลับ!J$3,0))</f>
        <v>0</v>
      </c>
      <c r="AJ163" s="63">
        <f>IF(ลับ!K$3=0,0,IF(เวลาเรียน!AQ9="o",ลับ!K$3,0))</f>
        <v>0</v>
      </c>
      <c r="AK163" s="63">
        <f>IF(ลับ!L$3=0,0,IF(เวลาเรียน!AR9="o",ลับ!L$3,0))</f>
        <v>0</v>
      </c>
      <c r="AL163" s="63">
        <f>IF(ลับ!M$3=0,0,IF(เวลาเรียน!AS9="o",ลับ!M$3,0))</f>
        <v>0</v>
      </c>
      <c r="AM163" s="63">
        <f>IF(ลับ!N$3=0,0,IF(เวลาเรียน!AT9="o",ลับ!N$3,0))</f>
        <v>0</v>
      </c>
      <c r="AN163" s="63">
        <f>IF(ลับ!O$3=0,0,IF(เวลาเรียน!AU9="o",ลับ!O$3,0))</f>
        <v>0</v>
      </c>
      <c r="AO163" s="63">
        <f>IF(ลับ!P$3=0,0,IF(เวลาเรียน!AV9="o",ลับ!P$3,0))</f>
        <v>0</v>
      </c>
      <c r="AP163" s="63">
        <f>IF(ลับ!Q$3=0,0,IF(เวลาเรียน!AW9="o",ลับ!Q$3,0))</f>
        <v>0</v>
      </c>
      <c r="AQ163" s="63">
        <f>IF(ลับ!R$3=0,0,IF(เวลาเรียน!AX9="o",ลับ!R$3,0))</f>
        <v>0</v>
      </c>
      <c r="AR163" s="63">
        <f>IF(ลับ!S$3=0,0,IF(เวลาเรียน!AY9="o",ลับ!S$3,0))</f>
        <v>0</v>
      </c>
      <c r="AS163" s="63">
        <f>IF(ลับ!T$3=0,0,IF(เวลาเรียน!AZ9="o",ลับ!T$3,0))</f>
        <v>0</v>
      </c>
      <c r="AT163" s="63">
        <f>IF(ลับ!U$3=0,0,IF(เวลาเรียน!BA9="o",ลับ!U$3,0))</f>
        <v>0</v>
      </c>
      <c r="AU163" s="63">
        <f>IF(ลับ!V$3=0,0,IF(เวลาเรียน!BB9="o",ลับ!V$3,0))</f>
        <v>0</v>
      </c>
      <c r="AV163" s="63">
        <f>IF(ลับ!W$3=0,0,IF(เวลาเรียน!BC9="o",ลับ!W$3,0))</f>
        <v>0</v>
      </c>
      <c r="AW163" s="63">
        <f>IF(ลับ!X$3=0,0,IF(เวลาเรียน!BD9="o",ลับ!X$3,0))</f>
        <v>0</v>
      </c>
      <c r="AX163" s="63">
        <f>IF(ลับ!Y$3=0,0,IF(เวลาเรียน!BE9="o",ลับ!Y$3,0))</f>
        <v>0</v>
      </c>
      <c r="AY163" s="63">
        <f>IF(ลับ!Z$3=0,0,IF(เวลาเรียน!BF9="o",ลับ!Z$3,0))</f>
        <v>0</v>
      </c>
      <c r="AZ163" s="63">
        <f>IF(ลับ!AA$3=0,0,IF(เวลาเรียน!BG9="o",ลับ!AA$3,0))</f>
        <v>0</v>
      </c>
      <c r="BA163" s="63">
        <f>IF(ลับ!AB$3=0,0,IF(เวลาเรียน!BH9="o",ลับ!AB$3,0))</f>
        <v>0</v>
      </c>
      <c r="BB163" s="63">
        <f>IF(ลับ!AC$3=0,0,IF(เวลาเรียน!BI9="o",ลับ!AC$3,0))</f>
        <v>0</v>
      </c>
      <c r="BC163" s="63">
        <f>IF(ลับ!AD$3=0,0,IF(เวลาเรียน!BJ9="o",ลับ!AD$3,0))</f>
        <v>0</v>
      </c>
      <c r="BD163" s="63">
        <f>IF(ลับ!AE$3=0,0,IF(เวลาเรียน!BK9="o",ลับ!AE$3,0))</f>
        <v>0</v>
      </c>
      <c r="BE163" s="63">
        <f>IF(ลับ!AF$3=0,0,IF(เวลาเรียน!BL9="o",ลับ!AF$3,0))</f>
        <v>0</v>
      </c>
      <c r="BF163" s="63">
        <f>IF(ลับ!AG$3=0,0,IF(เวลาเรียน!BM9="o",ลับ!AG$3,0))</f>
        <v>0</v>
      </c>
      <c r="BG163" s="63">
        <f>IF(ลับ!AH$3=0,0,IF(เวลาเรียน!BN9="o",ลับ!AH$3,0))</f>
        <v>0</v>
      </c>
      <c r="BH163" s="63">
        <f>IF(ลับ!AI$3=0,0,IF(เวลาเรียน!BO9="o",ลับ!AI$3,0))</f>
        <v>0</v>
      </c>
      <c r="BI163" s="63">
        <f>IF(ลับ!AJ$3=0,0,IF(เวลาเรียน!BP9="o",ลับ!AJ$3,0))</f>
        <v>0</v>
      </c>
      <c r="BJ163" s="63">
        <f>IF(ลับ!AK$3=0,0,IF(เวลาเรียน!BQ9="o",ลับ!AK$3,0))</f>
        <v>0</v>
      </c>
      <c r="BK163" s="63">
        <f>IF(ลับ!AL$3=0,0,IF(เวลาเรียน!BR9="o",ลับ!AL$3,0))</f>
        <v>0</v>
      </c>
      <c r="BL163" s="63">
        <f>IF(ลับ!AM$3=0,0,IF(เวลาเรียน!BS9="o",ลับ!AM$3,0))</f>
        <v>0</v>
      </c>
      <c r="BM163" s="63">
        <f>IF(ลับ!AN$3=0,0,IF(เวลาเรียน!BT9="o",ลับ!AN$3,0))</f>
        <v>0</v>
      </c>
      <c r="BN163" s="63">
        <f>IF(ลับ!AO$3=0,0,IF(เวลาเรียน!BU9="o",ลับ!AO$3,0))</f>
        <v>0</v>
      </c>
      <c r="BO163" s="63">
        <f>IF(ลับ!AP$3=0,0,IF(เวลาเรียน!BV9="o",ลับ!AP$3,0))</f>
        <v>0</v>
      </c>
      <c r="BP163" s="63">
        <f>IF(ลับ!AQ$3=0,0,IF(เวลาเรียน!BW9="o",ลับ!AQ$3,0))</f>
        <v>0</v>
      </c>
      <c r="BQ163" s="63">
        <f>IF(ลับ!AR$3=0,0,IF(เวลาเรียน!BX9="o",ลับ!AR$3,0))</f>
        <v>0</v>
      </c>
      <c r="BR163" s="63">
        <f>IF(ลับ!AS$3=0,0,IF(เวลาเรียน!BY9="o",ลับ!AS$3,0))</f>
        <v>0</v>
      </c>
      <c r="BS163" s="724">
        <f>IF(ลับ!AT$3=0,0,IF(เวลาเรียน!BZ9="o",ลับ!AT$3,0))</f>
        <v>0</v>
      </c>
      <c r="BT163" s="63">
        <f>IF(ลับ!BT$3=0,0,IF(เวลาเรียน!CB9="o",ลับ!BT$3,0))</f>
        <v>0</v>
      </c>
      <c r="BU163" s="63">
        <f>IF(ลับ!BU$3=0,0,IF(เวลาเรียน!CC9="o",ลับ!BU$3,0))</f>
        <v>0</v>
      </c>
      <c r="BV163" s="63">
        <f>IF(ลับ!BV$3=0,0,IF(เวลาเรียน!CD9="o",ลับ!BV$3,0))</f>
        <v>0</v>
      </c>
      <c r="BW163" s="63">
        <f>IF(ลับ!BW$3=0,0,IF(เวลาเรียน!CE9="o",ลับ!BW$3,0))</f>
        <v>0</v>
      </c>
      <c r="BX163" s="63">
        <f>IF(ลับ!BX$3=0,0,IF(เวลาเรียน!CF9="o",ลับ!BX$3,0))</f>
        <v>0</v>
      </c>
      <c r="BY163" s="63">
        <f>IF(ลับ!BY$3=0,0,IF(เวลาเรียน!CG9="o",ลับ!BY$3,0))</f>
        <v>0</v>
      </c>
      <c r="BZ163" s="63">
        <f>IF(ลับ!BZ$3=0,0,IF(เวลาเรียน!CH9="o",ลับ!BZ$3,0))</f>
        <v>0</v>
      </c>
      <c r="CA163" s="63">
        <f>IF(ลับ!CA$3=0,0,IF(เวลาเรียน!CI9="o",ลับ!CA$3,0))</f>
        <v>0</v>
      </c>
      <c r="CB163" s="63">
        <f>IF(ลับ!CB$3=0,0,IF(เวลาเรียน!CJ9="o",ลับ!CB$3,0))</f>
        <v>0</v>
      </c>
      <c r="CC163" s="63">
        <f>IF(ลับ!CC$3=0,0,IF(เวลาเรียน!CK9="o",ลับ!CC$3,0))</f>
        <v>0</v>
      </c>
      <c r="CD163" s="63">
        <f>IF(ลับ!CD$3=0,0,IF(เวลาเรียน!CL9="o",ลับ!CD$3,0))</f>
        <v>0</v>
      </c>
      <c r="CE163" s="63">
        <f>IF(ลับ!CE$3=0,0,IF(เวลาเรียน!CM9="o",ลับ!CE$3,0))</f>
        <v>0</v>
      </c>
      <c r="CF163" s="63">
        <f>IF(ลับ!CF$3=0,0,IF(เวลาเรียน!CN9="o",ลับ!CF$3,0))</f>
        <v>0</v>
      </c>
      <c r="CG163" s="63">
        <f>IF(ลับ!CG$3=0,0,IF(เวลาเรียน!CO9="o",ลับ!CG$3,0))</f>
        <v>0</v>
      </c>
      <c r="CH163" s="63">
        <f>IF(ลับ!CH$3=0,0,IF(เวลาเรียน!CP9="o",ลับ!CH$3,0))</f>
        <v>0</v>
      </c>
      <c r="CI163" s="63">
        <f>IF(ลับ!CI$3=0,0,IF(เวลาเรียน!CQ9="o",ลับ!CI$3,0))</f>
        <v>0</v>
      </c>
      <c r="CJ163" s="63">
        <f>IF(ลับ!CJ$3=0,0,IF(เวลาเรียน!CR9="o",ลับ!CJ$3,0))</f>
        <v>0</v>
      </c>
      <c r="CK163" s="63">
        <f>IF(ลับ!CK$3=0,0,IF(เวลาเรียน!CS9="o",ลับ!CK$3,0))</f>
        <v>0</v>
      </c>
      <c r="CL163" s="63">
        <f>IF(ลับ!CL$3=0,0,IF(เวลาเรียน!CT9="o",ลับ!CL$3,0))</f>
        <v>0</v>
      </c>
      <c r="CM163" s="63">
        <f>IF(ลับ!CM$3=0,0,IF(เวลาเรียน!CU9="o",ลับ!CM$3,0))</f>
        <v>0</v>
      </c>
      <c r="CN163" s="63">
        <f>IF(ลับ!CN$3=0,0,IF(เวลาเรียน!CV9="o",ลับ!CN$3,0))</f>
        <v>0</v>
      </c>
      <c r="CO163" s="63">
        <f>IF(ลับ!CO$3=0,0,IF(เวลาเรียน!CW9="o",ลับ!CO$3,0))</f>
        <v>0</v>
      </c>
      <c r="CP163" s="63">
        <f>IF(ลับ!CP$3=0,0,IF(เวลาเรียน!CX9="o",ลับ!CP$3,0))</f>
        <v>0</v>
      </c>
      <c r="CQ163" s="63">
        <f>IF(ลับ!CQ$3=0,0,IF(เวลาเรียน!CY9="o",ลับ!CQ$3,0))</f>
        <v>0</v>
      </c>
      <c r="CR163" s="63">
        <f>IF(ลับ!CR$3=0,0,IF(เวลาเรียน!CZ9="o",ลับ!CR$3,0))</f>
        <v>0</v>
      </c>
      <c r="CS163" s="63">
        <f>IF(ลับ!CS$3=0,0,IF(เวลาเรียน!DA9="o",ลับ!CS$3,0))</f>
        <v>0</v>
      </c>
      <c r="CT163" s="63">
        <f>IF(ลับ!CT$3=0,0,IF(เวลาเรียน!DB9="o",ลับ!CT$3,0))</f>
        <v>0</v>
      </c>
      <c r="CU163" s="63">
        <f>IF(ลับ!CU$3=0,0,IF(เวลาเรียน!DC9="o",ลับ!CU$3,0))</f>
        <v>0</v>
      </c>
      <c r="CV163" s="63">
        <f>IF(ลับ!CV$3=0,0,IF(เวลาเรียน!DD9="o",ลับ!CV$3,0))</f>
        <v>0</v>
      </c>
      <c r="CW163" s="63">
        <f>IF(ลับ!CW$3=0,0,IF(เวลาเรียน!DE9="o",ลับ!CW$3,0))</f>
        <v>0</v>
      </c>
      <c r="CX163" s="84">
        <f t="shared" si="25"/>
        <v>0</v>
      </c>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row>
    <row r="164" spans="1:136" ht="21">
      <c r="A164" s="28">
        <v>5</v>
      </c>
      <c r="B164" s="63">
        <f>IF(ลับ!B$3=0,0,IF(เวลาเรียน!G10="o",ลับ!B$3,0))</f>
        <v>0</v>
      </c>
      <c r="C164" s="63">
        <f>IF(ลับ!C$3=0,0,IF(เวลาเรียน!H10="o",ลับ!C$3,0))</f>
        <v>0</v>
      </c>
      <c r="D164" s="63">
        <f>IF(ลับ!D$3=0,0,IF(เวลาเรียน!I10="o",ลับ!D$3,0))</f>
        <v>0</v>
      </c>
      <c r="E164" s="63">
        <f>IF(ลับ!E$3=0,0,IF(เวลาเรียน!J10="o",ลับ!E$3,0))</f>
        <v>0</v>
      </c>
      <c r="F164" s="63">
        <f>IF(ลับ!F$3=0,0,IF(เวลาเรียน!K10="o",ลับ!F$3,0))</f>
        <v>0</v>
      </c>
      <c r="G164" s="63">
        <f>IF(ลับ!G$3=0,0,IF(เวลาเรียน!L10="o",ลับ!G$3,0))</f>
        <v>0</v>
      </c>
      <c r="H164" s="63">
        <f>IF(ลับ!H$3=0,0,IF(เวลาเรียน!M10="o",ลับ!H$3,0))</f>
        <v>0</v>
      </c>
      <c r="I164" s="63">
        <f>IF(ลับ!I$3=0,0,IF(เวลาเรียน!N10="o",ลับ!I$3,0))</f>
        <v>0</v>
      </c>
      <c r="J164" s="63">
        <f>IF(ลับ!J$3=0,0,IF(เวลาเรียน!O10="o",ลับ!J$3,0))</f>
        <v>0</v>
      </c>
      <c r="K164" s="63">
        <f>IF(ลับ!K$3=0,0,IF(เวลาเรียน!P10="o",ลับ!K$3,0))</f>
        <v>0</v>
      </c>
      <c r="L164" s="63">
        <f>IF(ลับ!L$3=0,0,IF(เวลาเรียน!Q10="o",ลับ!L$3,0))</f>
        <v>0</v>
      </c>
      <c r="M164" s="63">
        <f>IF(ลับ!M$3=0,0,IF(เวลาเรียน!R10="o",ลับ!M$3,0))</f>
        <v>0</v>
      </c>
      <c r="N164" s="63">
        <f>IF(ลับ!N$3=0,0,IF(เวลาเรียน!S10="o",ลับ!N$3,0))</f>
        <v>0</v>
      </c>
      <c r="O164" s="63">
        <f>IF(ลับ!O$3=0,0,IF(เวลาเรียน!T10="o",ลับ!O$3,0))</f>
        <v>0</v>
      </c>
      <c r="P164" s="63">
        <f>IF(ลับ!P$3=0,0,IF(เวลาเรียน!U10="o",ลับ!P$3,0))</f>
        <v>0</v>
      </c>
      <c r="Q164" s="63">
        <f>IF(ลับ!Q$3=0,0,IF(เวลาเรียน!V10="o",ลับ!Q$3,0))</f>
        <v>0</v>
      </c>
      <c r="R164" s="63">
        <f>IF(ลับ!R$3=0,0,IF(เวลาเรียน!W10="o",ลับ!R$3,0))</f>
        <v>0</v>
      </c>
      <c r="S164" s="63">
        <f>IF(ลับ!S$3=0,0,IF(เวลาเรียน!X10="o",ลับ!S$3,0))</f>
        <v>0</v>
      </c>
      <c r="T164" s="63">
        <f>IF(ลับ!T$3=0,0,IF(เวลาเรียน!Y10="o",ลับ!T$3,0))</f>
        <v>0</v>
      </c>
      <c r="U164" s="63">
        <f>IF(ลับ!U$3=0,0,IF(เวลาเรียน!Z10="o",ลับ!U$3,0))</f>
        <v>0</v>
      </c>
      <c r="V164" s="63">
        <f>IF(ลับ!V$3=0,0,IF(เวลาเรียน!AA10="o",ลับ!V$3,0))</f>
        <v>0</v>
      </c>
      <c r="W164" s="63">
        <f>IF(ลับ!W$3=0,0,IF(เวลาเรียน!AB10="o",ลับ!W$3,0))</f>
        <v>0</v>
      </c>
      <c r="X164" s="63">
        <f>IF(ลับ!X$3=0,0,IF(เวลาเรียน!AC10="o",ลับ!X$3,0))</f>
        <v>0</v>
      </c>
      <c r="Y164" s="63">
        <f>IF(ลับ!Y$3=0,0,IF(เวลาเรียน!AD10="o",ลับ!Y$3,0))</f>
        <v>0</v>
      </c>
      <c r="Z164" s="724">
        <f>IF(ลับ!Z$3=0,0,IF(เวลาเรียน!AE10="o",ลับ!Z$3,0))</f>
        <v>0</v>
      </c>
      <c r="AA164" s="63">
        <f>IF(ลับ!B$3=0,0,IF(เวลาเรียน!AH10="o",ลับ!B$3,0))</f>
        <v>0</v>
      </c>
      <c r="AB164" s="63">
        <f>IF(ลับ!C$3=0,0,IF(เวลาเรียน!AI10="o",ลับ!C$3,0))</f>
        <v>0</v>
      </c>
      <c r="AC164" s="63">
        <f>IF(ลับ!D$3=0,0,IF(เวลาเรียน!AJ10="o",ลับ!D$3,0))</f>
        <v>0</v>
      </c>
      <c r="AD164" s="63">
        <f>IF(ลับ!E$3=0,0,IF(เวลาเรียน!AK10="o",ลับ!E$3,0))</f>
        <v>0</v>
      </c>
      <c r="AE164" s="63">
        <f>IF(ลับ!F$3=0,0,IF(เวลาเรียน!AL10="o",ลับ!F$3,0))</f>
        <v>0</v>
      </c>
      <c r="AF164" s="63">
        <f>IF(ลับ!G$3=0,0,IF(เวลาเรียน!AM10="o",ลับ!G$3,0))</f>
        <v>0</v>
      </c>
      <c r="AG164" s="63">
        <f>IF(ลับ!H$3=0,0,IF(เวลาเรียน!AN10="o",ลับ!H$3,0))</f>
        <v>0</v>
      </c>
      <c r="AH164" s="63">
        <f>IF(ลับ!I$3=0,0,IF(เวลาเรียน!AO10="o",ลับ!I$3,0))</f>
        <v>0</v>
      </c>
      <c r="AI164" s="63">
        <f>IF(ลับ!J$3=0,0,IF(เวลาเรียน!AP10="o",ลับ!J$3,0))</f>
        <v>0</v>
      </c>
      <c r="AJ164" s="63">
        <f>IF(ลับ!K$3=0,0,IF(เวลาเรียน!AQ10="o",ลับ!K$3,0))</f>
        <v>0</v>
      </c>
      <c r="AK164" s="63">
        <f>IF(ลับ!L$3=0,0,IF(เวลาเรียน!AR10="o",ลับ!L$3,0))</f>
        <v>0</v>
      </c>
      <c r="AL164" s="63">
        <f>IF(ลับ!M$3=0,0,IF(เวลาเรียน!AS10="o",ลับ!M$3,0))</f>
        <v>0</v>
      </c>
      <c r="AM164" s="63">
        <f>IF(ลับ!N$3=0,0,IF(เวลาเรียน!AT10="o",ลับ!N$3,0))</f>
        <v>0</v>
      </c>
      <c r="AN164" s="63">
        <f>IF(ลับ!O$3=0,0,IF(เวลาเรียน!AU10="o",ลับ!O$3,0))</f>
        <v>0</v>
      </c>
      <c r="AO164" s="63">
        <f>IF(ลับ!P$3=0,0,IF(เวลาเรียน!AV10="o",ลับ!P$3,0))</f>
        <v>0</v>
      </c>
      <c r="AP164" s="63">
        <f>IF(ลับ!Q$3=0,0,IF(เวลาเรียน!AW10="o",ลับ!Q$3,0))</f>
        <v>0</v>
      </c>
      <c r="AQ164" s="63">
        <f>IF(ลับ!R$3=0,0,IF(เวลาเรียน!AX10="o",ลับ!R$3,0))</f>
        <v>0</v>
      </c>
      <c r="AR164" s="63">
        <f>IF(ลับ!S$3=0,0,IF(เวลาเรียน!AY10="o",ลับ!S$3,0))</f>
        <v>0</v>
      </c>
      <c r="AS164" s="63">
        <f>IF(ลับ!T$3=0,0,IF(เวลาเรียน!AZ10="o",ลับ!T$3,0))</f>
        <v>0</v>
      </c>
      <c r="AT164" s="63">
        <f>IF(ลับ!U$3=0,0,IF(เวลาเรียน!BA10="o",ลับ!U$3,0))</f>
        <v>0</v>
      </c>
      <c r="AU164" s="63">
        <f>IF(ลับ!V$3=0,0,IF(เวลาเรียน!BB10="o",ลับ!V$3,0))</f>
        <v>0</v>
      </c>
      <c r="AV164" s="63">
        <f>IF(ลับ!W$3=0,0,IF(เวลาเรียน!BC10="o",ลับ!W$3,0))</f>
        <v>0</v>
      </c>
      <c r="AW164" s="63">
        <f>IF(ลับ!X$3=0,0,IF(เวลาเรียน!BD10="o",ลับ!X$3,0))</f>
        <v>0</v>
      </c>
      <c r="AX164" s="63">
        <f>IF(ลับ!Y$3=0,0,IF(เวลาเรียน!BE10="o",ลับ!Y$3,0))</f>
        <v>0</v>
      </c>
      <c r="AY164" s="63">
        <f>IF(ลับ!Z$3=0,0,IF(เวลาเรียน!BF10="o",ลับ!Z$3,0))</f>
        <v>0</v>
      </c>
      <c r="AZ164" s="63">
        <f>IF(ลับ!AA$3=0,0,IF(เวลาเรียน!BG10="o",ลับ!AA$3,0))</f>
        <v>0</v>
      </c>
      <c r="BA164" s="63">
        <f>IF(ลับ!AB$3=0,0,IF(เวลาเรียน!BH10="o",ลับ!AB$3,0))</f>
        <v>0</v>
      </c>
      <c r="BB164" s="63">
        <f>IF(ลับ!AC$3=0,0,IF(เวลาเรียน!BI10="o",ลับ!AC$3,0))</f>
        <v>0</v>
      </c>
      <c r="BC164" s="63">
        <f>IF(ลับ!AD$3=0,0,IF(เวลาเรียน!BJ10="o",ลับ!AD$3,0))</f>
        <v>0</v>
      </c>
      <c r="BD164" s="63">
        <f>IF(ลับ!AE$3=0,0,IF(เวลาเรียน!BK10="o",ลับ!AE$3,0))</f>
        <v>0</v>
      </c>
      <c r="BE164" s="63">
        <f>IF(ลับ!AF$3=0,0,IF(เวลาเรียน!BL10="o",ลับ!AF$3,0))</f>
        <v>0</v>
      </c>
      <c r="BF164" s="63">
        <f>IF(ลับ!AG$3=0,0,IF(เวลาเรียน!BM10="o",ลับ!AG$3,0))</f>
        <v>0</v>
      </c>
      <c r="BG164" s="63">
        <f>IF(ลับ!AH$3=0,0,IF(เวลาเรียน!BN10="o",ลับ!AH$3,0))</f>
        <v>0</v>
      </c>
      <c r="BH164" s="63">
        <f>IF(ลับ!AI$3=0,0,IF(เวลาเรียน!BO10="o",ลับ!AI$3,0))</f>
        <v>0</v>
      </c>
      <c r="BI164" s="63">
        <f>IF(ลับ!AJ$3=0,0,IF(เวลาเรียน!BP10="o",ลับ!AJ$3,0))</f>
        <v>0</v>
      </c>
      <c r="BJ164" s="63">
        <f>IF(ลับ!AK$3=0,0,IF(เวลาเรียน!BQ10="o",ลับ!AK$3,0))</f>
        <v>0</v>
      </c>
      <c r="BK164" s="63">
        <f>IF(ลับ!AL$3=0,0,IF(เวลาเรียน!BR10="o",ลับ!AL$3,0))</f>
        <v>0</v>
      </c>
      <c r="BL164" s="63">
        <f>IF(ลับ!AM$3=0,0,IF(เวลาเรียน!BS10="o",ลับ!AM$3,0))</f>
        <v>0</v>
      </c>
      <c r="BM164" s="63">
        <f>IF(ลับ!AN$3=0,0,IF(เวลาเรียน!BT10="o",ลับ!AN$3,0))</f>
        <v>0</v>
      </c>
      <c r="BN164" s="63">
        <f>IF(ลับ!AO$3=0,0,IF(เวลาเรียน!BU10="o",ลับ!AO$3,0))</f>
        <v>0</v>
      </c>
      <c r="BO164" s="63">
        <f>IF(ลับ!AP$3=0,0,IF(เวลาเรียน!BV10="o",ลับ!AP$3,0))</f>
        <v>0</v>
      </c>
      <c r="BP164" s="63">
        <f>IF(ลับ!AQ$3=0,0,IF(เวลาเรียน!BW10="o",ลับ!AQ$3,0))</f>
        <v>0</v>
      </c>
      <c r="BQ164" s="63">
        <f>IF(ลับ!AR$3=0,0,IF(เวลาเรียน!BX10="o",ลับ!AR$3,0))</f>
        <v>0</v>
      </c>
      <c r="BR164" s="63">
        <f>IF(ลับ!AS$3=0,0,IF(เวลาเรียน!BY10="o",ลับ!AS$3,0))</f>
        <v>0</v>
      </c>
      <c r="BS164" s="724">
        <f>IF(ลับ!AT$3=0,0,IF(เวลาเรียน!BZ10="o",ลับ!AT$3,0))</f>
        <v>0</v>
      </c>
      <c r="BT164" s="63">
        <f>IF(ลับ!BT$3=0,0,IF(เวลาเรียน!CB10="o",ลับ!BT$3,0))</f>
        <v>0</v>
      </c>
      <c r="BU164" s="63">
        <f>IF(ลับ!BU$3=0,0,IF(เวลาเรียน!CC10="o",ลับ!BU$3,0))</f>
        <v>0</v>
      </c>
      <c r="BV164" s="63">
        <f>IF(ลับ!BV$3=0,0,IF(เวลาเรียน!CD10="o",ลับ!BV$3,0))</f>
        <v>0</v>
      </c>
      <c r="BW164" s="63">
        <f>IF(ลับ!BW$3=0,0,IF(เวลาเรียน!CE10="o",ลับ!BW$3,0))</f>
        <v>0</v>
      </c>
      <c r="BX164" s="63">
        <f>IF(ลับ!BX$3=0,0,IF(เวลาเรียน!CF10="o",ลับ!BX$3,0))</f>
        <v>0</v>
      </c>
      <c r="BY164" s="63">
        <f>IF(ลับ!BY$3=0,0,IF(เวลาเรียน!CG10="o",ลับ!BY$3,0))</f>
        <v>0</v>
      </c>
      <c r="BZ164" s="63">
        <f>IF(ลับ!BZ$3=0,0,IF(เวลาเรียน!CH10="o",ลับ!BZ$3,0))</f>
        <v>0</v>
      </c>
      <c r="CA164" s="63">
        <f>IF(ลับ!CA$3=0,0,IF(เวลาเรียน!CI10="o",ลับ!CA$3,0))</f>
        <v>0</v>
      </c>
      <c r="CB164" s="63">
        <f>IF(ลับ!CB$3=0,0,IF(เวลาเรียน!CJ10="o",ลับ!CB$3,0))</f>
        <v>0</v>
      </c>
      <c r="CC164" s="63">
        <f>IF(ลับ!CC$3=0,0,IF(เวลาเรียน!CK10="o",ลับ!CC$3,0))</f>
        <v>0</v>
      </c>
      <c r="CD164" s="63">
        <f>IF(ลับ!CD$3=0,0,IF(เวลาเรียน!CL10="o",ลับ!CD$3,0))</f>
        <v>0</v>
      </c>
      <c r="CE164" s="63">
        <f>IF(ลับ!CE$3=0,0,IF(เวลาเรียน!CM10="o",ลับ!CE$3,0))</f>
        <v>0</v>
      </c>
      <c r="CF164" s="63">
        <f>IF(ลับ!CF$3=0,0,IF(เวลาเรียน!CN10="o",ลับ!CF$3,0))</f>
        <v>0</v>
      </c>
      <c r="CG164" s="63">
        <f>IF(ลับ!CG$3=0,0,IF(เวลาเรียน!CO10="o",ลับ!CG$3,0))</f>
        <v>0</v>
      </c>
      <c r="CH164" s="63">
        <f>IF(ลับ!CH$3=0,0,IF(เวลาเรียน!CP10="o",ลับ!CH$3,0))</f>
        <v>0</v>
      </c>
      <c r="CI164" s="63">
        <f>IF(ลับ!CI$3=0,0,IF(เวลาเรียน!CQ10="o",ลับ!CI$3,0))</f>
        <v>0</v>
      </c>
      <c r="CJ164" s="63">
        <f>IF(ลับ!CJ$3=0,0,IF(เวลาเรียน!CR10="o",ลับ!CJ$3,0))</f>
        <v>0</v>
      </c>
      <c r="CK164" s="63">
        <f>IF(ลับ!CK$3=0,0,IF(เวลาเรียน!CS10="o",ลับ!CK$3,0))</f>
        <v>0</v>
      </c>
      <c r="CL164" s="63">
        <f>IF(ลับ!CL$3=0,0,IF(เวลาเรียน!CT10="o",ลับ!CL$3,0))</f>
        <v>0</v>
      </c>
      <c r="CM164" s="63">
        <f>IF(ลับ!CM$3=0,0,IF(เวลาเรียน!CU10="o",ลับ!CM$3,0))</f>
        <v>0</v>
      </c>
      <c r="CN164" s="63">
        <f>IF(ลับ!CN$3=0,0,IF(เวลาเรียน!CV10="o",ลับ!CN$3,0))</f>
        <v>0</v>
      </c>
      <c r="CO164" s="63">
        <f>IF(ลับ!CO$3=0,0,IF(เวลาเรียน!CW10="o",ลับ!CO$3,0))</f>
        <v>0</v>
      </c>
      <c r="CP164" s="63">
        <f>IF(ลับ!CP$3=0,0,IF(เวลาเรียน!CX10="o",ลับ!CP$3,0))</f>
        <v>0</v>
      </c>
      <c r="CQ164" s="63">
        <f>IF(ลับ!CQ$3=0,0,IF(เวลาเรียน!CY10="o",ลับ!CQ$3,0))</f>
        <v>0</v>
      </c>
      <c r="CR164" s="63">
        <f>IF(ลับ!CR$3=0,0,IF(เวลาเรียน!CZ10="o",ลับ!CR$3,0))</f>
        <v>0</v>
      </c>
      <c r="CS164" s="63">
        <f>IF(ลับ!CS$3=0,0,IF(เวลาเรียน!DA10="o",ลับ!CS$3,0))</f>
        <v>0</v>
      </c>
      <c r="CT164" s="63">
        <f>IF(ลับ!CT$3=0,0,IF(เวลาเรียน!DB10="o",ลับ!CT$3,0))</f>
        <v>0</v>
      </c>
      <c r="CU164" s="63">
        <f>IF(ลับ!CU$3=0,0,IF(เวลาเรียน!DC10="o",ลับ!CU$3,0))</f>
        <v>0</v>
      </c>
      <c r="CV164" s="63">
        <f>IF(ลับ!CV$3=0,0,IF(เวลาเรียน!DD10="o",ลับ!CV$3,0))</f>
        <v>0</v>
      </c>
      <c r="CW164" s="63">
        <f>IF(ลับ!CW$3=0,0,IF(เวลาเรียน!DE10="o",ลับ!CW$3,0))</f>
        <v>0</v>
      </c>
      <c r="CX164" s="84">
        <f t="shared" si="25"/>
        <v>0</v>
      </c>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row>
    <row r="165" spans="1:136" ht="21">
      <c r="A165" s="28">
        <v>6</v>
      </c>
      <c r="B165" s="63">
        <f>IF(ลับ!B$3=0,0,IF(เวลาเรียน!G11="o",ลับ!B$3,0))</f>
        <v>0</v>
      </c>
      <c r="C165" s="63">
        <f>IF(ลับ!C$3=0,0,IF(เวลาเรียน!H11="o",ลับ!C$3,0))</f>
        <v>0</v>
      </c>
      <c r="D165" s="63">
        <f>IF(ลับ!D$3=0,0,IF(เวลาเรียน!I11="o",ลับ!D$3,0))</f>
        <v>0</v>
      </c>
      <c r="E165" s="63">
        <f>IF(ลับ!E$3=0,0,IF(เวลาเรียน!J11="o",ลับ!E$3,0))</f>
        <v>0</v>
      </c>
      <c r="F165" s="63">
        <f>IF(ลับ!F$3=0,0,IF(เวลาเรียน!K11="o",ลับ!F$3,0))</f>
        <v>0</v>
      </c>
      <c r="G165" s="63">
        <f>IF(ลับ!G$3=0,0,IF(เวลาเรียน!L11="o",ลับ!G$3,0))</f>
        <v>0</v>
      </c>
      <c r="H165" s="63">
        <f>IF(ลับ!H$3=0,0,IF(เวลาเรียน!M11="o",ลับ!H$3,0))</f>
        <v>0</v>
      </c>
      <c r="I165" s="63">
        <f>IF(ลับ!I$3=0,0,IF(เวลาเรียน!N11="o",ลับ!I$3,0))</f>
        <v>0</v>
      </c>
      <c r="J165" s="63">
        <f>IF(ลับ!J$3=0,0,IF(เวลาเรียน!O11="o",ลับ!J$3,0))</f>
        <v>0</v>
      </c>
      <c r="K165" s="63">
        <f>IF(ลับ!K$3=0,0,IF(เวลาเรียน!P11="o",ลับ!K$3,0))</f>
        <v>0</v>
      </c>
      <c r="L165" s="63">
        <f>IF(ลับ!L$3=0,0,IF(เวลาเรียน!Q11="o",ลับ!L$3,0))</f>
        <v>0</v>
      </c>
      <c r="M165" s="63">
        <f>IF(ลับ!M$3=0,0,IF(เวลาเรียน!R11="o",ลับ!M$3,0))</f>
        <v>0</v>
      </c>
      <c r="N165" s="63">
        <f>IF(ลับ!N$3=0,0,IF(เวลาเรียน!S11="o",ลับ!N$3,0))</f>
        <v>0</v>
      </c>
      <c r="O165" s="63">
        <f>IF(ลับ!O$3=0,0,IF(เวลาเรียน!T11="o",ลับ!O$3,0))</f>
        <v>0</v>
      </c>
      <c r="P165" s="63">
        <f>IF(ลับ!P$3=0,0,IF(เวลาเรียน!U11="o",ลับ!P$3,0))</f>
        <v>0</v>
      </c>
      <c r="Q165" s="63">
        <f>IF(ลับ!Q$3=0,0,IF(เวลาเรียน!V11="o",ลับ!Q$3,0))</f>
        <v>0</v>
      </c>
      <c r="R165" s="63">
        <f>IF(ลับ!R$3=0,0,IF(เวลาเรียน!W11="o",ลับ!R$3,0))</f>
        <v>0</v>
      </c>
      <c r="S165" s="63">
        <f>IF(ลับ!S$3=0,0,IF(เวลาเรียน!X11="o",ลับ!S$3,0))</f>
        <v>0</v>
      </c>
      <c r="T165" s="63">
        <f>IF(ลับ!T$3=0,0,IF(เวลาเรียน!Y11="o",ลับ!T$3,0))</f>
        <v>0</v>
      </c>
      <c r="U165" s="63">
        <f>IF(ลับ!U$3=0,0,IF(เวลาเรียน!Z11="o",ลับ!U$3,0))</f>
        <v>0</v>
      </c>
      <c r="V165" s="63">
        <f>IF(ลับ!V$3=0,0,IF(เวลาเรียน!AA11="o",ลับ!V$3,0))</f>
        <v>0</v>
      </c>
      <c r="W165" s="63">
        <f>IF(ลับ!W$3=0,0,IF(เวลาเรียน!AB11="o",ลับ!W$3,0))</f>
        <v>0</v>
      </c>
      <c r="X165" s="63">
        <f>IF(ลับ!X$3=0,0,IF(เวลาเรียน!AC11="o",ลับ!X$3,0))</f>
        <v>0</v>
      </c>
      <c r="Y165" s="63">
        <f>IF(ลับ!Y$3=0,0,IF(เวลาเรียน!AD11="o",ลับ!Y$3,0))</f>
        <v>0</v>
      </c>
      <c r="Z165" s="724">
        <f>IF(ลับ!Z$3=0,0,IF(เวลาเรียน!AE11="o",ลับ!Z$3,0))</f>
        <v>0</v>
      </c>
      <c r="AA165" s="63">
        <f>IF(ลับ!B$3=0,0,IF(เวลาเรียน!AH11="o",ลับ!B$3,0))</f>
        <v>0</v>
      </c>
      <c r="AB165" s="63">
        <f>IF(ลับ!C$3=0,0,IF(เวลาเรียน!AI11="o",ลับ!C$3,0))</f>
        <v>0</v>
      </c>
      <c r="AC165" s="63">
        <f>IF(ลับ!D$3=0,0,IF(เวลาเรียน!AJ11="o",ลับ!D$3,0))</f>
        <v>0</v>
      </c>
      <c r="AD165" s="63">
        <f>IF(ลับ!E$3=0,0,IF(เวลาเรียน!AK11="o",ลับ!E$3,0))</f>
        <v>0</v>
      </c>
      <c r="AE165" s="63">
        <f>IF(ลับ!F$3=0,0,IF(เวลาเรียน!AL11="o",ลับ!F$3,0))</f>
        <v>0</v>
      </c>
      <c r="AF165" s="63">
        <f>IF(ลับ!G$3=0,0,IF(เวลาเรียน!AM11="o",ลับ!G$3,0))</f>
        <v>0</v>
      </c>
      <c r="AG165" s="63">
        <f>IF(ลับ!H$3=0,0,IF(เวลาเรียน!AN11="o",ลับ!H$3,0))</f>
        <v>0</v>
      </c>
      <c r="AH165" s="63">
        <f>IF(ลับ!I$3=0,0,IF(เวลาเรียน!AO11="o",ลับ!I$3,0))</f>
        <v>0</v>
      </c>
      <c r="AI165" s="63">
        <f>IF(ลับ!J$3=0,0,IF(เวลาเรียน!AP11="o",ลับ!J$3,0))</f>
        <v>0</v>
      </c>
      <c r="AJ165" s="63">
        <f>IF(ลับ!K$3=0,0,IF(เวลาเรียน!AQ11="o",ลับ!K$3,0))</f>
        <v>0</v>
      </c>
      <c r="AK165" s="63">
        <f>IF(ลับ!L$3=0,0,IF(เวลาเรียน!AR11="o",ลับ!L$3,0))</f>
        <v>0</v>
      </c>
      <c r="AL165" s="63">
        <f>IF(ลับ!M$3=0,0,IF(เวลาเรียน!AS11="o",ลับ!M$3,0))</f>
        <v>0</v>
      </c>
      <c r="AM165" s="63">
        <f>IF(ลับ!N$3=0,0,IF(เวลาเรียน!AT11="o",ลับ!N$3,0))</f>
        <v>0</v>
      </c>
      <c r="AN165" s="63">
        <f>IF(ลับ!O$3=0,0,IF(เวลาเรียน!AU11="o",ลับ!O$3,0))</f>
        <v>0</v>
      </c>
      <c r="AO165" s="63">
        <f>IF(ลับ!P$3=0,0,IF(เวลาเรียน!AV11="o",ลับ!P$3,0))</f>
        <v>0</v>
      </c>
      <c r="AP165" s="63">
        <f>IF(ลับ!Q$3=0,0,IF(เวลาเรียน!AW11="o",ลับ!Q$3,0))</f>
        <v>0</v>
      </c>
      <c r="AQ165" s="63">
        <f>IF(ลับ!R$3=0,0,IF(เวลาเรียน!AX11="o",ลับ!R$3,0))</f>
        <v>0</v>
      </c>
      <c r="AR165" s="63">
        <f>IF(ลับ!S$3=0,0,IF(เวลาเรียน!AY11="o",ลับ!S$3,0))</f>
        <v>0</v>
      </c>
      <c r="AS165" s="63">
        <f>IF(ลับ!T$3=0,0,IF(เวลาเรียน!AZ11="o",ลับ!T$3,0))</f>
        <v>0</v>
      </c>
      <c r="AT165" s="63">
        <f>IF(ลับ!U$3=0,0,IF(เวลาเรียน!BA11="o",ลับ!U$3,0))</f>
        <v>0</v>
      </c>
      <c r="AU165" s="63">
        <f>IF(ลับ!V$3=0,0,IF(เวลาเรียน!BB11="o",ลับ!V$3,0))</f>
        <v>0</v>
      </c>
      <c r="AV165" s="63">
        <f>IF(ลับ!W$3=0,0,IF(เวลาเรียน!BC11="o",ลับ!W$3,0))</f>
        <v>0</v>
      </c>
      <c r="AW165" s="63">
        <f>IF(ลับ!X$3=0,0,IF(เวลาเรียน!BD11="o",ลับ!X$3,0))</f>
        <v>0</v>
      </c>
      <c r="AX165" s="63">
        <f>IF(ลับ!Y$3=0,0,IF(เวลาเรียน!BE11="o",ลับ!Y$3,0))</f>
        <v>0</v>
      </c>
      <c r="AY165" s="63">
        <f>IF(ลับ!Z$3=0,0,IF(เวลาเรียน!BF11="o",ลับ!Z$3,0))</f>
        <v>0</v>
      </c>
      <c r="AZ165" s="63">
        <f>IF(ลับ!AA$3=0,0,IF(เวลาเรียน!BG11="o",ลับ!AA$3,0))</f>
        <v>0</v>
      </c>
      <c r="BA165" s="63">
        <f>IF(ลับ!AB$3=0,0,IF(เวลาเรียน!BH11="o",ลับ!AB$3,0))</f>
        <v>0</v>
      </c>
      <c r="BB165" s="63">
        <f>IF(ลับ!AC$3=0,0,IF(เวลาเรียน!BI11="o",ลับ!AC$3,0))</f>
        <v>0</v>
      </c>
      <c r="BC165" s="63">
        <f>IF(ลับ!AD$3=0,0,IF(เวลาเรียน!BJ11="o",ลับ!AD$3,0))</f>
        <v>0</v>
      </c>
      <c r="BD165" s="63">
        <f>IF(ลับ!AE$3=0,0,IF(เวลาเรียน!BK11="o",ลับ!AE$3,0))</f>
        <v>0</v>
      </c>
      <c r="BE165" s="63">
        <f>IF(ลับ!AF$3=0,0,IF(เวลาเรียน!BL11="o",ลับ!AF$3,0))</f>
        <v>0</v>
      </c>
      <c r="BF165" s="63">
        <f>IF(ลับ!AG$3=0,0,IF(เวลาเรียน!BM11="o",ลับ!AG$3,0))</f>
        <v>0</v>
      </c>
      <c r="BG165" s="63">
        <f>IF(ลับ!AH$3=0,0,IF(เวลาเรียน!BN11="o",ลับ!AH$3,0))</f>
        <v>0</v>
      </c>
      <c r="BH165" s="63">
        <f>IF(ลับ!AI$3=0,0,IF(เวลาเรียน!BO11="o",ลับ!AI$3,0))</f>
        <v>0</v>
      </c>
      <c r="BI165" s="63">
        <f>IF(ลับ!AJ$3=0,0,IF(เวลาเรียน!BP11="o",ลับ!AJ$3,0))</f>
        <v>0</v>
      </c>
      <c r="BJ165" s="63">
        <f>IF(ลับ!AK$3=0,0,IF(เวลาเรียน!BQ11="o",ลับ!AK$3,0))</f>
        <v>0</v>
      </c>
      <c r="BK165" s="63">
        <f>IF(ลับ!AL$3=0,0,IF(เวลาเรียน!BR11="o",ลับ!AL$3,0))</f>
        <v>0</v>
      </c>
      <c r="BL165" s="63">
        <f>IF(ลับ!AM$3=0,0,IF(เวลาเรียน!BS11="o",ลับ!AM$3,0))</f>
        <v>0</v>
      </c>
      <c r="BM165" s="63">
        <f>IF(ลับ!AN$3=0,0,IF(เวลาเรียน!BT11="o",ลับ!AN$3,0))</f>
        <v>0</v>
      </c>
      <c r="BN165" s="63">
        <f>IF(ลับ!AO$3=0,0,IF(เวลาเรียน!BU11="o",ลับ!AO$3,0))</f>
        <v>0</v>
      </c>
      <c r="BO165" s="63">
        <f>IF(ลับ!AP$3=0,0,IF(เวลาเรียน!BV11="o",ลับ!AP$3,0))</f>
        <v>0</v>
      </c>
      <c r="BP165" s="63">
        <f>IF(ลับ!AQ$3=0,0,IF(เวลาเรียน!BW11="o",ลับ!AQ$3,0))</f>
        <v>0</v>
      </c>
      <c r="BQ165" s="63">
        <f>IF(ลับ!AR$3=0,0,IF(เวลาเรียน!BX11="o",ลับ!AR$3,0))</f>
        <v>0</v>
      </c>
      <c r="BR165" s="63">
        <f>IF(ลับ!AS$3=0,0,IF(เวลาเรียน!BY11="o",ลับ!AS$3,0))</f>
        <v>0</v>
      </c>
      <c r="BS165" s="724">
        <f>IF(ลับ!AT$3=0,0,IF(เวลาเรียน!BZ11="o",ลับ!AT$3,0))</f>
        <v>0</v>
      </c>
      <c r="BT165" s="63">
        <f>IF(ลับ!BT$3=0,0,IF(เวลาเรียน!CB11="o",ลับ!BT$3,0))</f>
        <v>0</v>
      </c>
      <c r="BU165" s="63">
        <f>IF(ลับ!BU$3=0,0,IF(เวลาเรียน!CC11="o",ลับ!BU$3,0))</f>
        <v>0</v>
      </c>
      <c r="BV165" s="63">
        <f>IF(ลับ!BV$3=0,0,IF(เวลาเรียน!CD11="o",ลับ!BV$3,0))</f>
        <v>0</v>
      </c>
      <c r="BW165" s="63">
        <f>IF(ลับ!BW$3=0,0,IF(เวลาเรียน!CE11="o",ลับ!BW$3,0))</f>
        <v>0</v>
      </c>
      <c r="BX165" s="63">
        <f>IF(ลับ!BX$3=0,0,IF(เวลาเรียน!CF11="o",ลับ!BX$3,0))</f>
        <v>0</v>
      </c>
      <c r="BY165" s="63">
        <f>IF(ลับ!BY$3=0,0,IF(เวลาเรียน!CG11="o",ลับ!BY$3,0))</f>
        <v>0</v>
      </c>
      <c r="BZ165" s="63">
        <f>IF(ลับ!BZ$3=0,0,IF(เวลาเรียน!CH11="o",ลับ!BZ$3,0))</f>
        <v>0</v>
      </c>
      <c r="CA165" s="63">
        <f>IF(ลับ!CA$3=0,0,IF(เวลาเรียน!CI11="o",ลับ!CA$3,0))</f>
        <v>0</v>
      </c>
      <c r="CB165" s="63">
        <f>IF(ลับ!CB$3=0,0,IF(เวลาเรียน!CJ11="o",ลับ!CB$3,0))</f>
        <v>0</v>
      </c>
      <c r="CC165" s="63">
        <f>IF(ลับ!CC$3=0,0,IF(เวลาเรียน!CK11="o",ลับ!CC$3,0))</f>
        <v>0</v>
      </c>
      <c r="CD165" s="63">
        <f>IF(ลับ!CD$3=0,0,IF(เวลาเรียน!CL11="o",ลับ!CD$3,0))</f>
        <v>0</v>
      </c>
      <c r="CE165" s="63">
        <f>IF(ลับ!CE$3=0,0,IF(เวลาเรียน!CM11="o",ลับ!CE$3,0))</f>
        <v>0</v>
      </c>
      <c r="CF165" s="63">
        <f>IF(ลับ!CF$3=0,0,IF(เวลาเรียน!CN11="o",ลับ!CF$3,0))</f>
        <v>0</v>
      </c>
      <c r="CG165" s="63">
        <f>IF(ลับ!CG$3=0,0,IF(เวลาเรียน!CO11="o",ลับ!CG$3,0))</f>
        <v>0</v>
      </c>
      <c r="CH165" s="63">
        <f>IF(ลับ!CH$3=0,0,IF(เวลาเรียน!CP11="o",ลับ!CH$3,0))</f>
        <v>0</v>
      </c>
      <c r="CI165" s="63">
        <f>IF(ลับ!CI$3=0,0,IF(เวลาเรียน!CQ11="o",ลับ!CI$3,0))</f>
        <v>0</v>
      </c>
      <c r="CJ165" s="63">
        <f>IF(ลับ!CJ$3=0,0,IF(เวลาเรียน!CR11="o",ลับ!CJ$3,0))</f>
        <v>0</v>
      </c>
      <c r="CK165" s="63">
        <f>IF(ลับ!CK$3=0,0,IF(เวลาเรียน!CS11="o",ลับ!CK$3,0))</f>
        <v>0</v>
      </c>
      <c r="CL165" s="63">
        <f>IF(ลับ!CL$3=0,0,IF(เวลาเรียน!CT11="o",ลับ!CL$3,0))</f>
        <v>0</v>
      </c>
      <c r="CM165" s="63">
        <f>IF(ลับ!CM$3=0,0,IF(เวลาเรียน!CU11="o",ลับ!CM$3,0))</f>
        <v>0</v>
      </c>
      <c r="CN165" s="63">
        <f>IF(ลับ!CN$3=0,0,IF(เวลาเรียน!CV11="o",ลับ!CN$3,0))</f>
        <v>0</v>
      </c>
      <c r="CO165" s="63">
        <f>IF(ลับ!CO$3=0,0,IF(เวลาเรียน!CW11="o",ลับ!CO$3,0))</f>
        <v>0</v>
      </c>
      <c r="CP165" s="63">
        <f>IF(ลับ!CP$3=0,0,IF(เวลาเรียน!CX11="o",ลับ!CP$3,0))</f>
        <v>0</v>
      </c>
      <c r="CQ165" s="63">
        <f>IF(ลับ!CQ$3=0,0,IF(เวลาเรียน!CY11="o",ลับ!CQ$3,0))</f>
        <v>0</v>
      </c>
      <c r="CR165" s="63">
        <f>IF(ลับ!CR$3=0,0,IF(เวลาเรียน!CZ11="o",ลับ!CR$3,0))</f>
        <v>0</v>
      </c>
      <c r="CS165" s="63">
        <f>IF(ลับ!CS$3=0,0,IF(เวลาเรียน!DA11="o",ลับ!CS$3,0))</f>
        <v>0</v>
      </c>
      <c r="CT165" s="63">
        <f>IF(ลับ!CT$3=0,0,IF(เวลาเรียน!DB11="o",ลับ!CT$3,0))</f>
        <v>0</v>
      </c>
      <c r="CU165" s="63">
        <f>IF(ลับ!CU$3=0,0,IF(เวลาเรียน!DC11="o",ลับ!CU$3,0))</f>
        <v>0</v>
      </c>
      <c r="CV165" s="63">
        <f>IF(ลับ!CV$3=0,0,IF(เวลาเรียน!DD11="o",ลับ!CV$3,0))</f>
        <v>0</v>
      </c>
      <c r="CW165" s="63">
        <f>IF(ลับ!CW$3=0,0,IF(เวลาเรียน!DE11="o",ลับ!CW$3,0))</f>
        <v>0</v>
      </c>
      <c r="CX165" s="84">
        <f t="shared" si="25"/>
        <v>0</v>
      </c>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row>
    <row r="166" spans="1:136" ht="21">
      <c r="A166" s="28">
        <v>7</v>
      </c>
      <c r="B166" s="63">
        <f>IF(ลับ!B$3=0,0,IF(เวลาเรียน!G12="o",ลับ!B$3,0))</f>
        <v>0</v>
      </c>
      <c r="C166" s="63">
        <f>IF(ลับ!C$3=0,0,IF(เวลาเรียน!H12="o",ลับ!C$3,0))</f>
        <v>0</v>
      </c>
      <c r="D166" s="63">
        <f>IF(ลับ!D$3=0,0,IF(เวลาเรียน!I12="o",ลับ!D$3,0))</f>
        <v>0</v>
      </c>
      <c r="E166" s="63">
        <f>IF(ลับ!E$3=0,0,IF(เวลาเรียน!J12="o",ลับ!E$3,0))</f>
        <v>0</v>
      </c>
      <c r="F166" s="63">
        <f>IF(ลับ!F$3=0,0,IF(เวลาเรียน!K12="o",ลับ!F$3,0))</f>
        <v>0</v>
      </c>
      <c r="G166" s="63">
        <f>IF(ลับ!G$3=0,0,IF(เวลาเรียน!L12="o",ลับ!G$3,0))</f>
        <v>0</v>
      </c>
      <c r="H166" s="63">
        <f>IF(ลับ!H$3=0,0,IF(เวลาเรียน!M12="o",ลับ!H$3,0))</f>
        <v>0</v>
      </c>
      <c r="I166" s="63">
        <f>IF(ลับ!I$3=0,0,IF(เวลาเรียน!N12="o",ลับ!I$3,0))</f>
        <v>0</v>
      </c>
      <c r="J166" s="63">
        <f>IF(ลับ!J$3=0,0,IF(เวลาเรียน!O12="o",ลับ!J$3,0))</f>
        <v>0</v>
      </c>
      <c r="K166" s="63">
        <f>IF(ลับ!K$3=0,0,IF(เวลาเรียน!P12="o",ลับ!K$3,0))</f>
        <v>0</v>
      </c>
      <c r="L166" s="63">
        <f>IF(ลับ!L$3=0,0,IF(เวลาเรียน!Q12="o",ลับ!L$3,0))</f>
        <v>0</v>
      </c>
      <c r="M166" s="63">
        <f>IF(ลับ!M$3=0,0,IF(เวลาเรียน!R12="o",ลับ!M$3,0))</f>
        <v>0</v>
      </c>
      <c r="N166" s="63">
        <f>IF(ลับ!N$3=0,0,IF(เวลาเรียน!S12="o",ลับ!N$3,0))</f>
        <v>0</v>
      </c>
      <c r="O166" s="63">
        <f>IF(ลับ!O$3=0,0,IF(เวลาเรียน!T12="o",ลับ!O$3,0))</f>
        <v>0</v>
      </c>
      <c r="P166" s="63">
        <f>IF(ลับ!P$3=0,0,IF(เวลาเรียน!U12="o",ลับ!P$3,0))</f>
        <v>0</v>
      </c>
      <c r="Q166" s="63">
        <f>IF(ลับ!Q$3=0,0,IF(เวลาเรียน!V12="o",ลับ!Q$3,0))</f>
        <v>0</v>
      </c>
      <c r="R166" s="63">
        <f>IF(ลับ!R$3=0,0,IF(เวลาเรียน!W12="o",ลับ!R$3,0))</f>
        <v>0</v>
      </c>
      <c r="S166" s="63">
        <f>IF(ลับ!S$3=0,0,IF(เวลาเรียน!X12="o",ลับ!S$3,0))</f>
        <v>0</v>
      </c>
      <c r="T166" s="63">
        <f>IF(ลับ!T$3=0,0,IF(เวลาเรียน!Y12="o",ลับ!T$3,0))</f>
        <v>0</v>
      </c>
      <c r="U166" s="63">
        <f>IF(ลับ!U$3=0,0,IF(เวลาเรียน!Z12="o",ลับ!U$3,0))</f>
        <v>0</v>
      </c>
      <c r="V166" s="63">
        <f>IF(ลับ!V$3=0,0,IF(เวลาเรียน!AA12="o",ลับ!V$3,0))</f>
        <v>0</v>
      </c>
      <c r="W166" s="63">
        <f>IF(ลับ!W$3=0,0,IF(เวลาเรียน!AB12="o",ลับ!W$3,0))</f>
        <v>0</v>
      </c>
      <c r="X166" s="63">
        <f>IF(ลับ!X$3=0,0,IF(เวลาเรียน!AC12="o",ลับ!X$3,0))</f>
        <v>0</v>
      </c>
      <c r="Y166" s="63">
        <f>IF(ลับ!Y$3=0,0,IF(เวลาเรียน!AD12="o",ลับ!Y$3,0))</f>
        <v>0</v>
      </c>
      <c r="Z166" s="724">
        <f>IF(ลับ!Z$3=0,0,IF(เวลาเรียน!AE12="o",ลับ!Z$3,0))</f>
        <v>0</v>
      </c>
      <c r="AA166" s="63">
        <f>IF(ลับ!B$3=0,0,IF(เวลาเรียน!AH12="o",ลับ!B$3,0))</f>
        <v>0</v>
      </c>
      <c r="AB166" s="63">
        <f>IF(ลับ!C$3=0,0,IF(เวลาเรียน!AI12="o",ลับ!C$3,0))</f>
        <v>0</v>
      </c>
      <c r="AC166" s="63">
        <f>IF(ลับ!D$3=0,0,IF(เวลาเรียน!AJ12="o",ลับ!D$3,0))</f>
        <v>0</v>
      </c>
      <c r="AD166" s="63">
        <f>IF(ลับ!E$3=0,0,IF(เวลาเรียน!AK12="o",ลับ!E$3,0))</f>
        <v>0</v>
      </c>
      <c r="AE166" s="63">
        <f>IF(ลับ!F$3=0,0,IF(เวลาเรียน!AL12="o",ลับ!F$3,0))</f>
        <v>0</v>
      </c>
      <c r="AF166" s="63">
        <f>IF(ลับ!G$3=0,0,IF(เวลาเรียน!AM12="o",ลับ!G$3,0))</f>
        <v>0</v>
      </c>
      <c r="AG166" s="63">
        <f>IF(ลับ!H$3=0,0,IF(เวลาเรียน!AN12="o",ลับ!H$3,0))</f>
        <v>0</v>
      </c>
      <c r="AH166" s="63">
        <f>IF(ลับ!I$3=0,0,IF(เวลาเรียน!AO12="o",ลับ!I$3,0))</f>
        <v>0</v>
      </c>
      <c r="AI166" s="63">
        <f>IF(ลับ!J$3=0,0,IF(เวลาเรียน!AP12="o",ลับ!J$3,0))</f>
        <v>0</v>
      </c>
      <c r="AJ166" s="63">
        <f>IF(ลับ!K$3=0,0,IF(เวลาเรียน!AQ12="o",ลับ!K$3,0))</f>
        <v>0</v>
      </c>
      <c r="AK166" s="63">
        <f>IF(ลับ!L$3=0,0,IF(เวลาเรียน!AR12="o",ลับ!L$3,0))</f>
        <v>0</v>
      </c>
      <c r="AL166" s="63">
        <f>IF(ลับ!M$3=0,0,IF(เวลาเรียน!AS12="o",ลับ!M$3,0))</f>
        <v>0</v>
      </c>
      <c r="AM166" s="63">
        <f>IF(ลับ!N$3=0,0,IF(เวลาเรียน!AT12="o",ลับ!N$3,0))</f>
        <v>0</v>
      </c>
      <c r="AN166" s="63">
        <f>IF(ลับ!O$3=0,0,IF(เวลาเรียน!AU12="o",ลับ!O$3,0))</f>
        <v>0</v>
      </c>
      <c r="AO166" s="63">
        <f>IF(ลับ!P$3=0,0,IF(เวลาเรียน!AV12="o",ลับ!P$3,0))</f>
        <v>0</v>
      </c>
      <c r="AP166" s="63">
        <f>IF(ลับ!Q$3=0,0,IF(เวลาเรียน!AW12="o",ลับ!Q$3,0))</f>
        <v>0</v>
      </c>
      <c r="AQ166" s="63">
        <f>IF(ลับ!R$3=0,0,IF(เวลาเรียน!AX12="o",ลับ!R$3,0))</f>
        <v>0</v>
      </c>
      <c r="AR166" s="63">
        <f>IF(ลับ!S$3=0,0,IF(เวลาเรียน!AY12="o",ลับ!S$3,0))</f>
        <v>0</v>
      </c>
      <c r="AS166" s="63">
        <f>IF(ลับ!T$3=0,0,IF(เวลาเรียน!AZ12="o",ลับ!T$3,0))</f>
        <v>0</v>
      </c>
      <c r="AT166" s="63">
        <f>IF(ลับ!U$3=0,0,IF(เวลาเรียน!BA12="o",ลับ!U$3,0))</f>
        <v>0</v>
      </c>
      <c r="AU166" s="63">
        <f>IF(ลับ!V$3=0,0,IF(เวลาเรียน!BB12="o",ลับ!V$3,0))</f>
        <v>0</v>
      </c>
      <c r="AV166" s="63">
        <f>IF(ลับ!W$3=0,0,IF(เวลาเรียน!BC12="o",ลับ!W$3,0))</f>
        <v>0</v>
      </c>
      <c r="AW166" s="63">
        <f>IF(ลับ!X$3=0,0,IF(เวลาเรียน!BD12="o",ลับ!X$3,0))</f>
        <v>0</v>
      </c>
      <c r="AX166" s="63">
        <f>IF(ลับ!Y$3=0,0,IF(เวลาเรียน!BE12="o",ลับ!Y$3,0))</f>
        <v>0</v>
      </c>
      <c r="AY166" s="63">
        <f>IF(ลับ!Z$3=0,0,IF(เวลาเรียน!BF12="o",ลับ!Z$3,0))</f>
        <v>0</v>
      </c>
      <c r="AZ166" s="63">
        <f>IF(ลับ!AA$3=0,0,IF(เวลาเรียน!BG12="o",ลับ!AA$3,0))</f>
        <v>0</v>
      </c>
      <c r="BA166" s="63">
        <f>IF(ลับ!AB$3=0,0,IF(เวลาเรียน!BH12="o",ลับ!AB$3,0))</f>
        <v>0</v>
      </c>
      <c r="BB166" s="63">
        <f>IF(ลับ!AC$3=0,0,IF(เวลาเรียน!BI12="o",ลับ!AC$3,0))</f>
        <v>0</v>
      </c>
      <c r="BC166" s="63">
        <f>IF(ลับ!AD$3=0,0,IF(เวลาเรียน!BJ12="o",ลับ!AD$3,0))</f>
        <v>0</v>
      </c>
      <c r="BD166" s="63">
        <f>IF(ลับ!AE$3=0,0,IF(เวลาเรียน!BK12="o",ลับ!AE$3,0))</f>
        <v>0</v>
      </c>
      <c r="BE166" s="63">
        <f>IF(ลับ!AF$3=0,0,IF(เวลาเรียน!BL12="o",ลับ!AF$3,0))</f>
        <v>0</v>
      </c>
      <c r="BF166" s="63">
        <f>IF(ลับ!AG$3=0,0,IF(เวลาเรียน!BM12="o",ลับ!AG$3,0))</f>
        <v>0</v>
      </c>
      <c r="BG166" s="63">
        <f>IF(ลับ!AH$3=0,0,IF(เวลาเรียน!BN12="o",ลับ!AH$3,0))</f>
        <v>0</v>
      </c>
      <c r="BH166" s="63">
        <f>IF(ลับ!AI$3=0,0,IF(เวลาเรียน!BO12="o",ลับ!AI$3,0))</f>
        <v>0</v>
      </c>
      <c r="BI166" s="63">
        <f>IF(ลับ!AJ$3=0,0,IF(เวลาเรียน!BP12="o",ลับ!AJ$3,0))</f>
        <v>0</v>
      </c>
      <c r="BJ166" s="63">
        <f>IF(ลับ!AK$3=0,0,IF(เวลาเรียน!BQ12="o",ลับ!AK$3,0))</f>
        <v>0</v>
      </c>
      <c r="BK166" s="63">
        <f>IF(ลับ!AL$3=0,0,IF(เวลาเรียน!BR12="o",ลับ!AL$3,0))</f>
        <v>0</v>
      </c>
      <c r="BL166" s="63">
        <f>IF(ลับ!AM$3=0,0,IF(เวลาเรียน!BS12="o",ลับ!AM$3,0))</f>
        <v>0</v>
      </c>
      <c r="BM166" s="63">
        <f>IF(ลับ!AN$3=0,0,IF(เวลาเรียน!BT12="o",ลับ!AN$3,0))</f>
        <v>0</v>
      </c>
      <c r="BN166" s="63">
        <f>IF(ลับ!AO$3=0,0,IF(เวลาเรียน!BU12="o",ลับ!AO$3,0))</f>
        <v>0</v>
      </c>
      <c r="BO166" s="63">
        <f>IF(ลับ!AP$3=0,0,IF(เวลาเรียน!BV12="o",ลับ!AP$3,0))</f>
        <v>0</v>
      </c>
      <c r="BP166" s="63">
        <f>IF(ลับ!AQ$3=0,0,IF(เวลาเรียน!BW12="o",ลับ!AQ$3,0))</f>
        <v>0</v>
      </c>
      <c r="BQ166" s="63">
        <f>IF(ลับ!AR$3=0,0,IF(เวลาเรียน!BX12="o",ลับ!AR$3,0))</f>
        <v>0</v>
      </c>
      <c r="BR166" s="63">
        <f>IF(ลับ!AS$3=0,0,IF(เวลาเรียน!BY12="o",ลับ!AS$3,0))</f>
        <v>0</v>
      </c>
      <c r="BS166" s="724">
        <f>IF(ลับ!AT$3=0,0,IF(เวลาเรียน!BZ12="o",ลับ!AT$3,0))</f>
        <v>0</v>
      </c>
      <c r="BT166" s="63">
        <f>IF(ลับ!BT$3=0,0,IF(เวลาเรียน!CB12="o",ลับ!BT$3,0))</f>
        <v>0</v>
      </c>
      <c r="BU166" s="63">
        <f>IF(ลับ!BU$3=0,0,IF(เวลาเรียน!CC12="o",ลับ!BU$3,0))</f>
        <v>0</v>
      </c>
      <c r="BV166" s="63">
        <f>IF(ลับ!BV$3=0,0,IF(เวลาเรียน!CD12="o",ลับ!BV$3,0))</f>
        <v>0</v>
      </c>
      <c r="BW166" s="63">
        <f>IF(ลับ!BW$3=0,0,IF(เวลาเรียน!CE12="o",ลับ!BW$3,0))</f>
        <v>0</v>
      </c>
      <c r="BX166" s="63">
        <f>IF(ลับ!BX$3=0,0,IF(เวลาเรียน!CF12="o",ลับ!BX$3,0))</f>
        <v>0</v>
      </c>
      <c r="BY166" s="63">
        <f>IF(ลับ!BY$3=0,0,IF(เวลาเรียน!CG12="o",ลับ!BY$3,0))</f>
        <v>0</v>
      </c>
      <c r="BZ166" s="63">
        <f>IF(ลับ!BZ$3=0,0,IF(เวลาเรียน!CH12="o",ลับ!BZ$3,0))</f>
        <v>0</v>
      </c>
      <c r="CA166" s="63">
        <f>IF(ลับ!CA$3=0,0,IF(เวลาเรียน!CI12="o",ลับ!CA$3,0))</f>
        <v>0</v>
      </c>
      <c r="CB166" s="63">
        <f>IF(ลับ!CB$3=0,0,IF(เวลาเรียน!CJ12="o",ลับ!CB$3,0))</f>
        <v>0</v>
      </c>
      <c r="CC166" s="63">
        <f>IF(ลับ!CC$3=0,0,IF(เวลาเรียน!CK12="o",ลับ!CC$3,0))</f>
        <v>0</v>
      </c>
      <c r="CD166" s="63">
        <f>IF(ลับ!CD$3=0,0,IF(เวลาเรียน!CL12="o",ลับ!CD$3,0))</f>
        <v>0</v>
      </c>
      <c r="CE166" s="63">
        <f>IF(ลับ!CE$3=0,0,IF(เวลาเรียน!CM12="o",ลับ!CE$3,0))</f>
        <v>0</v>
      </c>
      <c r="CF166" s="63">
        <f>IF(ลับ!CF$3=0,0,IF(เวลาเรียน!CN12="o",ลับ!CF$3,0))</f>
        <v>0</v>
      </c>
      <c r="CG166" s="63">
        <f>IF(ลับ!CG$3=0,0,IF(เวลาเรียน!CO12="o",ลับ!CG$3,0))</f>
        <v>0</v>
      </c>
      <c r="CH166" s="63">
        <f>IF(ลับ!CH$3=0,0,IF(เวลาเรียน!CP12="o",ลับ!CH$3,0))</f>
        <v>0</v>
      </c>
      <c r="CI166" s="63">
        <f>IF(ลับ!CI$3=0,0,IF(เวลาเรียน!CQ12="o",ลับ!CI$3,0))</f>
        <v>0</v>
      </c>
      <c r="CJ166" s="63">
        <f>IF(ลับ!CJ$3=0,0,IF(เวลาเรียน!CR12="o",ลับ!CJ$3,0))</f>
        <v>0</v>
      </c>
      <c r="CK166" s="63">
        <f>IF(ลับ!CK$3=0,0,IF(เวลาเรียน!CS12="o",ลับ!CK$3,0))</f>
        <v>0</v>
      </c>
      <c r="CL166" s="63">
        <f>IF(ลับ!CL$3=0,0,IF(เวลาเรียน!CT12="o",ลับ!CL$3,0))</f>
        <v>0</v>
      </c>
      <c r="CM166" s="63">
        <f>IF(ลับ!CM$3=0,0,IF(เวลาเรียน!CU12="o",ลับ!CM$3,0))</f>
        <v>0</v>
      </c>
      <c r="CN166" s="63">
        <f>IF(ลับ!CN$3=0,0,IF(เวลาเรียน!CV12="o",ลับ!CN$3,0))</f>
        <v>0</v>
      </c>
      <c r="CO166" s="63">
        <f>IF(ลับ!CO$3=0,0,IF(เวลาเรียน!CW12="o",ลับ!CO$3,0))</f>
        <v>0</v>
      </c>
      <c r="CP166" s="63">
        <f>IF(ลับ!CP$3=0,0,IF(เวลาเรียน!CX12="o",ลับ!CP$3,0))</f>
        <v>0</v>
      </c>
      <c r="CQ166" s="63">
        <f>IF(ลับ!CQ$3=0,0,IF(เวลาเรียน!CY12="o",ลับ!CQ$3,0))</f>
        <v>0</v>
      </c>
      <c r="CR166" s="63">
        <f>IF(ลับ!CR$3=0,0,IF(เวลาเรียน!CZ12="o",ลับ!CR$3,0))</f>
        <v>0</v>
      </c>
      <c r="CS166" s="63">
        <f>IF(ลับ!CS$3=0,0,IF(เวลาเรียน!DA12="o",ลับ!CS$3,0))</f>
        <v>0</v>
      </c>
      <c r="CT166" s="63">
        <f>IF(ลับ!CT$3=0,0,IF(เวลาเรียน!DB12="o",ลับ!CT$3,0))</f>
        <v>0</v>
      </c>
      <c r="CU166" s="63">
        <f>IF(ลับ!CU$3=0,0,IF(เวลาเรียน!DC12="o",ลับ!CU$3,0))</f>
        <v>0</v>
      </c>
      <c r="CV166" s="63">
        <f>IF(ลับ!CV$3=0,0,IF(เวลาเรียน!DD12="o",ลับ!CV$3,0))</f>
        <v>0</v>
      </c>
      <c r="CW166" s="63">
        <f>IF(ลับ!CW$3=0,0,IF(เวลาเรียน!DE12="o",ลับ!CW$3,0))</f>
        <v>0</v>
      </c>
      <c r="CX166" s="84">
        <f t="shared" si="25"/>
        <v>0</v>
      </c>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row>
    <row r="167" spans="1:136" ht="21">
      <c r="A167" s="28">
        <v>8</v>
      </c>
      <c r="B167" s="63">
        <f>IF(ลับ!B$3=0,0,IF(เวลาเรียน!G13="o",ลับ!B$3,0))</f>
        <v>0</v>
      </c>
      <c r="C167" s="63">
        <f>IF(ลับ!C$3=0,0,IF(เวลาเรียน!H13="o",ลับ!C$3,0))</f>
        <v>0</v>
      </c>
      <c r="D167" s="63">
        <f>IF(ลับ!D$3=0,0,IF(เวลาเรียน!I13="o",ลับ!D$3,0))</f>
        <v>0</v>
      </c>
      <c r="E167" s="63">
        <f>IF(ลับ!E$3=0,0,IF(เวลาเรียน!J13="o",ลับ!E$3,0))</f>
        <v>0</v>
      </c>
      <c r="F167" s="63">
        <f>IF(ลับ!F$3=0,0,IF(เวลาเรียน!K13="o",ลับ!F$3,0))</f>
        <v>0</v>
      </c>
      <c r="G167" s="63">
        <f>IF(ลับ!G$3=0,0,IF(เวลาเรียน!L13="o",ลับ!G$3,0))</f>
        <v>0</v>
      </c>
      <c r="H167" s="63">
        <f>IF(ลับ!H$3=0,0,IF(เวลาเรียน!M13="o",ลับ!H$3,0))</f>
        <v>0</v>
      </c>
      <c r="I167" s="63">
        <f>IF(ลับ!I$3=0,0,IF(เวลาเรียน!N13="o",ลับ!I$3,0))</f>
        <v>0</v>
      </c>
      <c r="J167" s="63">
        <f>IF(ลับ!J$3=0,0,IF(เวลาเรียน!O13="o",ลับ!J$3,0))</f>
        <v>0</v>
      </c>
      <c r="K167" s="63">
        <f>IF(ลับ!K$3=0,0,IF(เวลาเรียน!P13="o",ลับ!K$3,0))</f>
        <v>0</v>
      </c>
      <c r="L167" s="63">
        <f>IF(ลับ!L$3=0,0,IF(เวลาเรียน!Q13="o",ลับ!L$3,0))</f>
        <v>0</v>
      </c>
      <c r="M167" s="63">
        <f>IF(ลับ!M$3=0,0,IF(เวลาเรียน!R13="o",ลับ!M$3,0))</f>
        <v>0</v>
      </c>
      <c r="N167" s="63">
        <f>IF(ลับ!N$3=0,0,IF(เวลาเรียน!S13="o",ลับ!N$3,0))</f>
        <v>0</v>
      </c>
      <c r="O167" s="63">
        <f>IF(ลับ!O$3=0,0,IF(เวลาเรียน!T13="o",ลับ!O$3,0))</f>
        <v>0</v>
      </c>
      <c r="P167" s="63">
        <f>IF(ลับ!P$3=0,0,IF(เวลาเรียน!U13="o",ลับ!P$3,0))</f>
        <v>0</v>
      </c>
      <c r="Q167" s="63">
        <f>IF(ลับ!Q$3=0,0,IF(เวลาเรียน!V13="o",ลับ!Q$3,0))</f>
        <v>0</v>
      </c>
      <c r="R167" s="63">
        <f>IF(ลับ!R$3=0,0,IF(เวลาเรียน!W13="o",ลับ!R$3,0))</f>
        <v>0</v>
      </c>
      <c r="S167" s="63">
        <f>IF(ลับ!S$3=0,0,IF(เวลาเรียน!X13="o",ลับ!S$3,0))</f>
        <v>0</v>
      </c>
      <c r="T167" s="63">
        <f>IF(ลับ!T$3=0,0,IF(เวลาเรียน!Y13="o",ลับ!T$3,0))</f>
        <v>0</v>
      </c>
      <c r="U167" s="63">
        <f>IF(ลับ!U$3=0,0,IF(เวลาเรียน!Z13="o",ลับ!U$3,0))</f>
        <v>0</v>
      </c>
      <c r="V167" s="63">
        <f>IF(ลับ!V$3=0,0,IF(เวลาเรียน!AA13="o",ลับ!V$3,0))</f>
        <v>0</v>
      </c>
      <c r="W167" s="63">
        <f>IF(ลับ!W$3=0,0,IF(เวลาเรียน!AB13="o",ลับ!W$3,0))</f>
        <v>0</v>
      </c>
      <c r="X167" s="63">
        <f>IF(ลับ!X$3=0,0,IF(เวลาเรียน!AC13="o",ลับ!X$3,0))</f>
        <v>0</v>
      </c>
      <c r="Y167" s="63">
        <f>IF(ลับ!Y$3=0,0,IF(เวลาเรียน!AD13="o",ลับ!Y$3,0))</f>
        <v>0</v>
      </c>
      <c r="Z167" s="724">
        <f>IF(ลับ!Z$3=0,0,IF(เวลาเรียน!AE13="o",ลับ!Z$3,0))</f>
        <v>0</v>
      </c>
      <c r="AA167" s="63">
        <f>IF(ลับ!B$3=0,0,IF(เวลาเรียน!AH13="o",ลับ!B$3,0))</f>
        <v>0</v>
      </c>
      <c r="AB167" s="63">
        <f>IF(ลับ!C$3=0,0,IF(เวลาเรียน!AI13="o",ลับ!C$3,0))</f>
        <v>0</v>
      </c>
      <c r="AC167" s="63">
        <f>IF(ลับ!D$3=0,0,IF(เวลาเรียน!AJ13="o",ลับ!D$3,0))</f>
        <v>0</v>
      </c>
      <c r="AD167" s="63">
        <f>IF(ลับ!E$3=0,0,IF(เวลาเรียน!AK13="o",ลับ!E$3,0))</f>
        <v>0</v>
      </c>
      <c r="AE167" s="63">
        <f>IF(ลับ!F$3=0,0,IF(เวลาเรียน!AL13="o",ลับ!F$3,0))</f>
        <v>0</v>
      </c>
      <c r="AF167" s="63">
        <f>IF(ลับ!G$3=0,0,IF(เวลาเรียน!AM13="o",ลับ!G$3,0))</f>
        <v>0</v>
      </c>
      <c r="AG167" s="63">
        <f>IF(ลับ!H$3=0,0,IF(เวลาเรียน!AN13="o",ลับ!H$3,0))</f>
        <v>0</v>
      </c>
      <c r="AH167" s="63">
        <f>IF(ลับ!I$3=0,0,IF(เวลาเรียน!AO13="o",ลับ!I$3,0))</f>
        <v>0</v>
      </c>
      <c r="AI167" s="63">
        <f>IF(ลับ!J$3=0,0,IF(เวลาเรียน!AP13="o",ลับ!J$3,0))</f>
        <v>0</v>
      </c>
      <c r="AJ167" s="63">
        <f>IF(ลับ!K$3=0,0,IF(เวลาเรียน!AQ13="o",ลับ!K$3,0))</f>
        <v>0</v>
      </c>
      <c r="AK167" s="63">
        <f>IF(ลับ!L$3=0,0,IF(เวลาเรียน!AR13="o",ลับ!L$3,0))</f>
        <v>0</v>
      </c>
      <c r="AL167" s="63">
        <f>IF(ลับ!M$3=0,0,IF(เวลาเรียน!AS13="o",ลับ!M$3,0))</f>
        <v>0</v>
      </c>
      <c r="AM167" s="63">
        <f>IF(ลับ!N$3=0,0,IF(เวลาเรียน!AT13="o",ลับ!N$3,0))</f>
        <v>0</v>
      </c>
      <c r="AN167" s="63">
        <f>IF(ลับ!O$3=0,0,IF(เวลาเรียน!AU13="o",ลับ!O$3,0))</f>
        <v>0</v>
      </c>
      <c r="AO167" s="63">
        <f>IF(ลับ!P$3=0,0,IF(เวลาเรียน!AV13="o",ลับ!P$3,0))</f>
        <v>0</v>
      </c>
      <c r="AP167" s="63">
        <f>IF(ลับ!Q$3=0,0,IF(เวลาเรียน!AW13="o",ลับ!Q$3,0))</f>
        <v>0</v>
      </c>
      <c r="AQ167" s="63">
        <f>IF(ลับ!R$3=0,0,IF(เวลาเรียน!AX13="o",ลับ!R$3,0))</f>
        <v>0</v>
      </c>
      <c r="AR167" s="63">
        <f>IF(ลับ!S$3=0,0,IF(เวลาเรียน!AY13="o",ลับ!S$3,0))</f>
        <v>0</v>
      </c>
      <c r="AS167" s="63">
        <f>IF(ลับ!T$3=0,0,IF(เวลาเรียน!AZ13="o",ลับ!T$3,0))</f>
        <v>0</v>
      </c>
      <c r="AT167" s="63">
        <f>IF(ลับ!U$3=0,0,IF(เวลาเรียน!BA13="o",ลับ!U$3,0))</f>
        <v>0</v>
      </c>
      <c r="AU167" s="63">
        <f>IF(ลับ!V$3=0,0,IF(เวลาเรียน!BB13="o",ลับ!V$3,0))</f>
        <v>0</v>
      </c>
      <c r="AV167" s="63">
        <f>IF(ลับ!W$3=0,0,IF(เวลาเรียน!BC13="o",ลับ!W$3,0))</f>
        <v>0</v>
      </c>
      <c r="AW167" s="63">
        <f>IF(ลับ!X$3=0,0,IF(เวลาเรียน!BD13="o",ลับ!X$3,0))</f>
        <v>0</v>
      </c>
      <c r="AX167" s="63">
        <f>IF(ลับ!Y$3=0,0,IF(เวลาเรียน!BE13="o",ลับ!Y$3,0))</f>
        <v>0</v>
      </c>
      <c r="AY167" s="63">
        <f>IF(ลับ!Z$3=0,0,IF(เวลาเรียน!BF13="o",ลับ!Z$3,0))</f>
        <v>0</v>
      </c>
      <c r="AZ167" s="63">
        <f>IF(ลับ!AA$3=0,0,IF(เวลาเรียน!BG13="o",ลับ!AA$3,0))</f>
        <v>0</v>
      </c>
      <c r="BA167" s="63">
        <f>IF(ลับ!AB$3=0,0,IF(เวลาเรียน!BH13="o",ลับ!AB$3,0))</f>
        <v>0</v>
      </c>
      <c r="BB167" s="63">
        <f>IF(ลับ!AC$3=0,0,IF(เวลาเรียน!BI13="o",ลับ!AC$3,0))</f>
        <v>0</v>
      </c>
      <c r="BC167" s="63">
        <f>IF(ลับ!AD$3=0,0,IF(เวลาเรียน!BJ13="o",ลับ!AD$3,0))</f>
        <v>0</v>
      </c>
      <c r="BD167" s="63">
        <f>IF(ลับ!AE$3=0,0,IF(เวลาเรียน!BK13="o",ลับ!AE$3,0))</f>
        <v>0</v>
      </c>
      <c r="BE167" s="63">
        <f>IF(ลับ!AF$3=0,0,IF(เวลาเรียน!BL13="o",ลับ!AF$3,0))</f>
        <v>0</v>
      </c>
      <c r="BF167" s="63">
        <f>IF(ลับ!AG$3=0,0,IF(เวลาเรียน!BM13="o",ลับ!AG$3,0))</f>
        <v>0</v>
      </c>
      <c r="BG167" s="63">
        <f>IF(ลับ!AH$3=0,0,IF(เวลาเรียน!BN13="o",ลับ!AH$3,0))</f>
        <v>0</v>
      </c>
      <c r="BH167" s="63">
        <f>IF(ลับ!AI$3=0,0,IF(เวลาเรียน!BO13="o",ลับ!AI$3,0))</f>
        <v>0</v>
      </c>
      <c r="BI167" s="63">
        <f>IF(ลับ!AJ$3=0,0,IF(เวลาเรียน!BP13="o",ลับ!AJ$3,0))</f>
        <v>0</v>
      </c>
      <c r="BJ167" s="63">
        <f>IF(ลับ!AK$3=0,0,IF(เวลาเรียน!BQ13="o",ลับ!AK$3,0))</f>
        <v>0</v>
      </c>
      <c r="BK167" s="63">
        <f>IF(ลับ!AL$3=0,0,IF(เวลาเรียน!BR13="o",ลับ!AL$3,0))</f>
        <v>0</v>
      </c>
      <c r="BL167" s="63">
        <f>IF(ลับ!AM$3=0,0,IF(เวลาเรียน!BS13="o",ลับ!AM$3,0))</f>
        <v>0</v>
      </c>
      <c r="BM167" s="63">
        <f>IF(ลับ!AN$3=0,0,IF(เวลาเรียน!BT13="o",ลับ!AN$3,0))</f>
        <v>0</v>
      </c>
      <c r="BN167" s="63">
        <f>IF(ลับ!AO$3=0,0,IF(เวลาเรียน!BU13="o",ลับ!AO$3,0))</f>
        <v>0</v>
      </c>
      <c r="BO167" s="63">
        <f>IF(ลับ!AP$3=0,0,IF(เวลาเรียน!BV13="o",ลับ!AP$3,0))</f>
        <v>0</v>
      </c>
      <c r="BP167" s="63">
        <f>IF(ลับ!AQ$3=0,0,IF(เวลาเรียน!BW13="o",ลับ!AQ$3,0))</f>
        <v>0</v>
      </c>
      <c r="BQ167" s="63">
        <f>IF(ลับ!AR$3=0,0,IF(เวลาเรียน!BX13="o",ลับ!AR$3,0))</f>
        <v>0</v>
      </c>
      <c r="BR167" s="63">
        <f>IF(ลับ!AS$3=0,0,IF(เวลาเรียน!BY13="o",ลับ!AS$3,0))</f>
        <v>0</v>
      </c>
      <c r="BS167" s="724">
        <f>IF(ลับ!AT$3=0,0,IF(เวลาเรียน!BZ13="o",ลับ!AT$3,0))</f>
        <v>0</v>
      </c>
      <c r="BT167" s="63">
        <f>IF(ลับ!BT$3=0,0,IF(เวลาเรียน!CB13="o",ลับ!BT$3,0))</f>
        <v>0</v>
      </c>
      <c r="BU167" s="63">
        <f>IF(ลับ!BU$3=0,0,IF(เวลาเรียน!CC13="o",ลับ!BU$3,0))</f>
        <v>0</v>
      </c>
      <c r="BV167" s="63">
        <f>IF(ลับ!BV$3=0,0,IF(เวลาเรียน!CD13="o",ลับ!BV$3,0))</f>
        <v>0</v>
      </c>
      <c r="BW167" s="63">
        <f>IF(ลับ!BW$3=0,0,IF(เวลาเรียน!CE13="o",ลับ!BW$3,0))</f>
        <v>0</v>
      </c>
      <c r="BX167" s="63">
        <f>IF(ลับ!BX$3=0,0,IF(เวลาเรียน!CF13="o",ลับ!BX$3,0))</f>
        <v>0</v>
      </c>
      <c r="BY167" s="63">
        <f>IF(ลับ!BY$3=0,0,IF(เวลาเรียน!CG13="o",ลับ!BY$3,0))</f>
        <v>0</v>
      </c>
      <c r="BZ167" s="63">
        <f>IF(ลับ!BZ$3=0,0,IF(เวลาเรียน!CH13="o",ลับ!BZ$3,0))</f>
        <v>0</v>
      </c>
      <c r="CA167" s="63">
        <f>IF(ลับ!CA$3=0,0,IF(เวลาเรียน!CI13="o",ลับ!CA$3,0))</f>
        <v>0</v>
      </c>
      <c r="CB167" s="63">
        <f>IF(ลับ!CB$3=0,0,IF(เวลาเรียน!CJ13="o",ลับ!CB$3,0))</f>
        <v>0</v>
      </c>
      <c r="CC167" s="63">
        <f>IF(ลับ!CC$3=0,0,IF(เวลาเรียน!CK13="o",ลับ!CC$3,0))</f>
        <v>0</v>
      </c>
      <c r="CD167" s="63">
        <f>IF(ลับ!CD$3=0,0,IF(เวลาเรียน!CL13="o",ลับ!CD$3,0))</f>
        <v>0</v>
      </c>
      <c r="CE167" s="63">
        <f>IF(ลับ!CE$3=0,0,IF(เวลาเรียน!CM13="o",ลับ!CE$3,0))</f>
        <v>0</v>
      </c>
      <c r="CF167" s="63">
        <f>IF(ลับ!CF$3=0,0,IF(เวลาเรียน!CN13="o",ลับ!CF$3,0))</f>
        <v>0</v>
      </c>
      <c r="CG167" s="63">
        <f>IF(ลับ!CG$3=0,0,IF(เวลาเรียน!CO13="o",ลับ!CG$3,0))</f>
        <v>0</v>
      </c>
      <c r="CH167" s="63">
        <f>IF(ลับ!CH$3=0,0,IF(เวลาเรียน!CP13="o",ลับ!CH$3,0))</f>
        <v>0</v>
      </c>
      <c r="CI167" s="63">
        <f>IF(ลับ!CI$3=0,0,IF(เวลาเรียน!CQ13="o",ลับ!CI$3,0))</f>
        <v>0</v>
      </c>
      <c r="CJ167" s="63">
        <f>IF(ลับ!CJ$3=0,0,IF(เวลาเรียน!CR13="o",ลับ!CJ$3,0))</f>
        <v>0</v>
      </c>
      <c r="CK167" s="63">
        <f>IF(ลับ!CK$3=0,0,IF(เวลาเรียน!CS13="o",ลับ!CK$3,0))</f>
        <v>0</v>
      </c>
      <c r="CL167" s="63">
        <f>IF(ลับ!CL$3=0,0,IF(เวลาเรียน!CT13="o",ลับ!CL$3,0))</f>
        <v>0</v>
      </c>
      <c r="CM167" s="63">
        <f>IF(ลับ!CM$3=0,0,IF(เวลาเรียน!CU13="o",ลับ!CM$3,0))</f>
        <v>0</v>
      </c>
      <c r="CN167" s="63">
        <f>IF(ลับ!CN$3=0,0,IF(เวลาเรียน!CV13="o",ลับ!CN$3,0))</f>
        <v>0</v>
      </c>
      <c r="CO167" s="63">
        <f>IF(ลับ!CO$3=0,0,IF(เวลาเรียน!CW13="o",ลับ!CO$3,0))</f>
        <v>0</v>
      </c>
      <c r="CP167" s="63">
        <f>IF(ลับ!CP$3=0,0,IF(เวลาเรียน!CX13="o",ลับ!CP$3,0))</f>
        <v>0</v>
      </c>
      <c r="CQ167" s="63">
        <f>IF(ลับ!CQ$3=0,0,IF(เวลาเรียน!CY13="o",ลับ!CQ$3,0))</f>
        <v>0</v>
      </c>
      <c r="CR167" s="63">
        <f>IF(ลับ!CR$3=0,0,IF(เวลาเรียน!CZ13="o",ลับ!CR$3,0))</f>
        <v>0</v>
      </c>
      <c r="CS167" s="63">
        <f>IF(ลับ!CS$3=0,0,IF(เวลาเรียน!DA13="o",ลับ!CS$3,0))</f>
        <v>0</v>
      </c>
      <c r="CT167" s="63">
        <f>IF(ลับ!CT$3=0,0,IF(เวลาเรียน!DB13="o",ลับ!CT$3,0))</f>
        <v>0</v>
      </c>
      <c r="CU167" s="63">
        <f>IF(ลับ!CU$3=0,0,IF(เวลาเรียน!DC13="o",ลับ!CU$3,0))</f>
        <v>0</v>
      </c>
      <c r="CV167" s="63">
        <f>IF(ลับ!CV$3=0,0,IF(เวลาเรียน!DD13="o",ลับ!CV$3,0))</f>
        <v>0</v>
      </c>
      <c r="CW167" s="63">
        <f>IF(ลับ!CW$3=0,0,IF(เวลาเรียน!DE13="o",ลับ!CW$3,0))</f>
        <v>0</v>
      </c>
      <c r="CX167" s="84">
        <f t="shared" si="25"/>
        <v>0</v>
      </c>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row>
    <row r="168" spans="1:136" ht="21">
      <c r="A168" s="28">
        <v>9</v>
      </c>
      <c r="B168" s="63">
        <f>IF(ลับ!B$3=0,0,IF(เวลาเรียน!G14="o",ลับ!B$3,0))</f>
        <v>0</v>
      </c>
      <c r="C168" s="63">
        <f>IF(ลับ!C$3=0,0,IF(เวลาเรียน!H14="o",ลับ!C$3,0))</f>
        <v>0</v>
      </c>
      <c r="D168" s="63">
        <f>IF(ลับ!D$3=0,0,IF(เวลาเรียน!I14="o",ลับ!D$3,0))</f>
        <v>0</v>
      </c>
      <c r="E168" s="63">
        <f>IF(ลับ!E$3=0,0,IF(เวลาเรียน!J14="o",ลับ!E$3,0))</f>
        <v>0</v>
      </c>
      <c r="F168" s="63">
        <f>IF(ลับ!F$3=0,0,IF(เวลาเรียน!K14="o",ลับ!F$3,0))</f>
        <v>0</v>
      </c>
      <c r="G168" s="63">
        <f>IF(ลับ!G$3=0,0,IF(เวลาเรียน!L14="o",ลับ!G$3,0))</f>
        <v>0</v>
      </c>
      <c r="H168" s="63">
        <f>IF(ลับ!H$3=0,0,IF(เวลาเรียน!M14="o",ลับ!H$3,0))</f>
        <v>0</v>
      </c>
      <c r="I168" s="63">
        <f>IF(ลับ!I$3=0,0,IF(เวลาเรียน!N14="o",ลับ!I$3,0))</f>
        <v>0</v>
      </c>
      <c r="J168" s="63">
        <f>IF(ลับ!J$3=0,0,IF(เวลาเรียน!O14="o",ลับ!J$3,0))</f>
        <v>0</v>
      </c>
      <c r="K168" s="63">
        <f>IF(ลับ!K$3=0,0,IF(เวลาเรียน!P14="o",ลับ!K$3,0))</f>
        <v>0</v>
      </c>
      <c r="L168" s="63">
        <f>IF(ลับ!L$3=0,0,IF(เวลาเรียน!Q14="o",ลับ!L$3,0))</f>
        <v>0</v>
      </c>
      <c r="M168" s="63">
        <f>IF(ลับ!M$3=0,0,IF(เวลาเรียน!R14="o",ลับ!M$3,0))</f>
        <v>0</v>
      </c>
      <c r="N168" s="63">
        <f>IF(ลับ!N$3=0,0,IF(เวลาเรียน!S14="o",ลับ!N$3,0))</f>
        <v>0</v>
      </c>
      <c r="O168" s="63">
        <f>IF(ลับ!O$3=0,0,IF(เวลาเรียน!T14="o",ลับ!O$3,0))</f>
        <v>0</v>
      </c>
      <c r="P168" s="63">
        <f>IF(ลับ!P$3=0,0,IF(เวลาเรียน!U14="o",ลับ!P$3,0))</f>
        <v>0</v>
      </c>
      <c r="Q168" s="63">
        <f>IF(ลับ!Q$3=0,0,IF(เวลาเรียน!V14="o",ลับ!Q$3,0))</f>
        <v>0</v>
      </c>
      <c r="R168" s="63">
        <f>IF(ลับ!R$3=0,0,IF(เวลาเรียน!W14="o",ลับ!R$3,0))</f>
        <v>0</v>
      </c>
      <c r="S168" s="63">
        <f>IF(ลับ!S$3=0,0,IF(เวลาเรียน!X14="o",ลับ!S$3,0))</f>
        <v>0</v>
      </c>
      <c r="T168" s="63">
        <f>IF(ลับ!T$3=0,0,IF(เวลาเรียน!Y14="o",ลับ!T$3,0))</f>
        <v>0</v>
      </c>
      <c r="U168" s="63">
        <f>IF(ลับ!U$3=0,0,IF(เวลาเรียน!Z14="o",ลับ!U$3,0))</f>
        <v>0</v>
      </c>
      <c r="V168" s="63">
        <f>IF(ลับ!V$3=0,0,IF(เวลาเรียน!AA14="o",ลับ!V$3,0))</f>
        <v>0</v>
      </c>
      <c r="W168" s="63">
        <f>IF(ลับ!W$3=0,0,IF(เวลาเรียน!AB14="o",ลับ!W$3,0))</f>
        <v>0</v>
      </c>
      <c r="X168" s="63">
        <f>IF(ลับ!X$3=0,0,IF(เวลาเรียน!AC14="o",ลับ!X$3,0))</f>
        <v>0</v>
      </c>
      <c r="Y168" s="63">
        <f>IF(ลับ!Y$3=0,0,IF(เวลาเรียน!AD14="o",ลับ!Y$3,0))</f>
        <v>0</v>
      </c>
      <c r="Z168" s="724">
        <f>IF(ลับ!Z$3=0,0,IF(เวลาเรียน!AE14="o",ลับ!Z$3,0))</f>
        <v>0</v>
      </c>
      <c r="AA168" s="63">
        <f>IF(ลับ!B$3=0,0,IF(เวลาเรียน!AH14="o",ลับ!B$3,0))</f>
        <v>0</v>
      </c>
      <c r="AB168" s="63">
        <f>IF(ลับ!C$3=0,0,IF(เวลาเรียน!AI14="o",ลับ!C$3,0))</f>
        <v>0</v>
      </c>
      <c r="AC168" s="63">
        <f>IF(ลับ!D$3=0,0,IF(เวลาเรียน!AJ14="o",ลับ!D$3,0))</f>
        <v>0</v>
      </c>
      <c r="AD168" s="63">
        <f>IF(ลับ!E$3=0,0,IF(เวลาเรียน!AK14="o",ลับ!E$3,0))</f>
        <v>0</v>
      </c>
      <c r="AE168" s="63">
        <f>IF(ลับ!F$3=0,0,IF(เวลาเรียน!AL14="o",ลับ!F$3,0))</f>
        <v>0</v>
      </c>
      <c r="AF168" s="63">
        <f>IF(ลับ!G$3=0,0,IF(เวลาเรียน!AM14="o",ลับ!G$3,0))</f>
        <v>0</v>
      </c>
      <c r="AG168" s="63">
        <f>IF(ลับ!H$3=0,0,IF(เวลาเรียน!AN14="o",ลับ!H$3,0))</f>
        <v>0</v>
      </c>
      <c r="AH168" s="63">
        <f>IF(ลับ!I$3=0,0,IF(เวลาเรียน!AO14="o",ลับ!I$3,0))</f>
        <v>0</v>
      </c>
      <c r="AI168" s="63">
        <f>IF(ลับ!J$3=0,0,IF(เวลาเรียน!AP14="o",ลับ!J$3,0))</f>
        <v>0</v>
      </c>
      <c r="AJ168" s="63">
        <f>IF(ลับ!K$3=0,0,IF(เวลาเรียน!AQ14="o",ลับ!K$3,0))</f>
        <v>0</v>
      </c>
      <c r="AK168" s="63">
        <f>IF(ลับ!L$3=0,0,IF(เวลาเรียน!AR14="o",ลับ!L$3,0))</f>
        <v>0</v>
      </c>
      <c r="AL168" s="63">
        <f>IF(ลับ!M$3=0,0,IF(เวลาเรียน!AS14="o",ลับ!M$3,0))</f>
        <v>0</v>
      </c>
      <c r="AM168" s="63">
        <f>IF(ลับ!N$3=0,0,IF(เวลาเรียน!AT14="o",ลับ!N$3,0))</f>
        <v>0</v>
      </c>
      <c r="AN168" s="63">
        <f>IF(ลับ!O$3=0,0,IF(เวลาเรียน!AU14="o",ลับ!O$3,0))</f>
        <v>0</v>
      </c>
      <c r="AO168" s="63">
        <f>IF(ลับ!P$3=0,0,IF(เวลาเรียน!AV14="o",ลับ!P$3,0))</f>
        <v>0</v>
      </c>
      <c r="AP168" s="63">
        <f>IF(ลับ!Q$3=0,0,IF(เวลาเรียน!AW14="o",ลับ!Q$3,0))</f>
        <v>0</v>
      </c>
      <c r="AQ168" s="63">
        <f>IF(ลับ!R$3=0,0,IF(เวลาเรียน!AX14="o",ลับ!R$3,0))</f>
        <v>0</v>
      </c>
      <c r="AR168" s="63">
        <f>IF(ลับ!S$3=0,0,IF(เวลาเรียน!AY14="o",ลับ!S$3,0))</f>
        <v>0</v>
      </c>
      <c r="AS168" s="63">
        <f>IF(ลับ!T$3=0,0,IF(เวลาเรียน!AZ14="o",ลับ!T$3,0))</f>
        <v>0</v>
      </c>
      <c r="AT168" s="63">
        <f>IF(ลับ!U$3=0,0,IF(เวลาเรียน!BA14="o",ลับ!U$3,0))</f>
        <v>0</v>
      </c>
      <c r="AU168" s="63">
        <f>IF(ลับ!V$3=0,0,IF(เวลาเรียน!BB14="o",ลับ!V$3,0))</f>
        <v>0</v>
      </c>
      <c r="AV168" s="63">
        <f>IF(ลับ!W$3=0,0,IF(เวลาเรียน!BC14="o",ลับ!W$3,0))</f>
        <v>0</v>
      </c>
      <c r="AW168" s="63">
        <f>IF(ลับ!X$3=0,0,IF(เวลาเรียน!BD14="o",ลับ!X$3,0))</f>
        <v>0</v>
      </c>
      <c r="AX168" s="63">
        <f>IF(ลับ!Y$3=0,0,IF(เวลาเรียน!BE14="o",ลับ!Y$3,0))</f>
        <v>0</v>
      </c>
      <c r="AY168" s="63">
        <f>IF(ลับ!Z$3=0,0,IF(เวลาเรียน!BF14="o",ลับ!Z$3,0))</f>
        <v>0</v>
      </c>
      <c r="AZ168" s="63">
        <f>IF(ลับ!AA$3=0,0,IF(เวลาเรียน!BG14="o",ลับ!AA$3,0))</f>
        <v>0</v>
      </c>
      <c r="BA168" s="63">
        <f>IF(ลับ!AB$3=0,0,IF(เวลาเรียน!BH14="o",ลับ!AB$3,0))</f>
        <v>0</v>
      </c>
      <c r="BB168" s="63">
        <f>IF(ลับ!AC$3=0,0,IF(เวลาเรียน!BI14="o",ลับ!AC$3,0))</f>
        <v>0</v>
      </c>
      <c r="BC168" s="63">
        <f>IF(ลับ!AD$3=0,0,IF(เวลาเรียน!BJ14="o",ลับ!AD$3,0))</f>
        <v>0</v>
      </c>
      <c r="BD168" s="63">
        <f>IF(ลับ!AE$3=0,0,IF(เวลาเรียน!BK14="o",ลับ!AE$3,0))</f>
        <v>0</v>
      </c>
      <c r="BE168" s="63">
        <f>IF(ลับ!AF$3=0,0,IF(เวลาเรียน!BL14="o",ลับ!AF$3,0))</f>
        <v>0</v>
      </c>
      <c r="BF168" s="63">
        <f>IF(ลับ!AG$3=0,0,IF(เวลาเรียน!BM14="o",ลับ!AG$3,0))</f>
        <v>0</v>
      </c>
      <c r="BG168" s="63">
        <f>IF(ลับ!AH$3=0,0,IF(เวลาเรียน!BN14="o",ลับ!AH$3,0))</f>
        <v>0</v>
      </c>
      <c r="BH168" s="63">
        <f>IF(ลับ!AI$3=0,0,IF(เวลาเรียน!BO14="o",ลับ!AI$3,0))</f>
        <v>0</v>
      </c>
      <c r="BI168" s="63">
        <f>IF(ลับ!AJ$3=0,0,IF(เวลาเรียน!BP14="o",ลับ!AJ$3,0))</f>
        <v>0</v>
      </c>
      <c r="BJ168" s="63">
        <f>IF(ลับ!AK$3=0,0,IF(เวลาเรียน!BQ14="o",ลับ!AK$3,0))</f>
        <v>0</v>
      </c>
      <c r="BK168" s="63">
        <f>IF(ลับ!AL$3=0,0,IF(เวลาเรียน!BR14="o",ลับ!AL$3,0))</f>
        <v>0</v>
      </c>
      <c r="BL168" s="63">
        <f>IF(ลับ!AM$3=0,0,IF(เวลาเรียน!BS14="o",ลับ!AM$3,0))</f>
        <v>0</v>
      </c>
      <c r="BM168" s="63">
        <f>IF(ลับ!AN$3=0,0,IF(เวลาเรียน!BT14="o",ลับ!AN$3,0))</f>
        <v>0</v>
      </c>
      <c r="BN168" s="63">
        <f>IF(ลับ!AO$3=0,0,IF(เวลาเรียน!BU14="o",ลับ!AO$3,0))</f>
        <v>0</v>
      </c>
      <c r="BO168" s="63">
        <f>IF(ลับ!AP$3=0,0,IF(เวลาเรียน!BV14="o",ลับ!AP$3,0))</f>
        <v>0</v>
      </c>
      <c r="BP168" s="63">
        <f>IF(ลับ!AQ$3=0,0,IF(เวลาเรียน!BW14="o",ลับ!AQ$3,0))</f>
        <v>0</v>
      </c>
      <c r="BQ168" s="63">
        <f>IF(ลับ!AR$3=0,0,IF(เวลาเรียน!BX14="o",ลับ!AR$3,0))</f>
        <v>0</v>
      </c>
      <c r="BR168" s="63">
        <f>IF(ลับ!AS$3=0,0,IF(เวลาเรียน!BY14="o",ลับ!AS$3,0))</f>
        <v>0</v>
      </c>
      <c r="BS168" s="724">
        <f>IF(ลับ!AT$3=0,0,IF(เวลาเรียน!BZ14="o",ลับ!AT$3,0))</f>
        <v>0</v>
      </c>
      <c r="BT168" s="63">
        <f>IF(ลับ!BT$3=0,0,IF(เวลาเรียน!CB14="o",ลับ!BT$3,0))</f>
        <v>0</v>
      </c>
      <c r="BU168" s="63">
        <f>IF(ลับ!BU$3=0,0,IF(เวลาเรียน!CC14="o",ลับ!BU$3,0))</f>
        <v>0</v>
      </c>
      <c r="BV168" s="63">
        <f>IF(ลับ!BV$3=0,0,IF(เวลาเรียน!CD14="o",ลับ!BV$3,0))</f>
        <v>0</v>
      </c>
      <c r="BW168" s="63">
        <f>IF(ลับ!BW$3=0,0,IF(เวลาเรียน!CE14="o",ลับ!BW$3,0))</f>
        <v>0</v>
      </c>
      <c r="BX168" s="63">
        <f>IF(ลับ!BX$3=0,0,IF(เวลาเรียน!CF14="o",ลับ!BX$3,0))</f>
        <v>0</v>
      </c>
      <c r="BY168" s="63">
        <f>IF(ลับ!BY$3=0,0,IF(เวลาเรียน!CG14="o",ลับ!BY$3,0))</f>
        <v>0</v>
      </c>
      <c r="BZ168" s="63">
        <f>IF(ลับ!BZ$3=0,0,IF(เวลาเรียน!CH14="o",ลับ!BZ$3,0))</f>
        <v>0</v>
      </c>
      <c r="CA168" s="63">
        <f>IF(ลับ!CA$3=0,0,IF(เวลาเรียน!CI14="o",ลับ!CA$3,0))</f>
        <v>0</v>
      </c>
      <c r="CB168" s="63">
        <f>IF(ลับ!CB$3=0,0,IF(เวลาเรียน!CJ14="o",ลับ!CB$3,0))</f>
        <v>0</v>
      </c>
      <c r="CC168" s="63">
        <f>IF(ลับ!CC$3=0,0,IF(เวลาเรียน!CK14="o",ลับ!CC$3,0))</f>
        <v>0</v>
      </c>
      <c r="CD168" s="63">
        <f>IF(ลับ!CD$3=0,0,IF(เวลาเรียน!CL14="o",ลับ!CD$3,0))</f>
        <v>0</v>
      </c>
      <c r="CE168" s="63">
        <f>IF(ลับ!CE$3=0,0,IF(เวลาเรียน!CM14="o",ลับ!CE$3,0))</f>
        <v>0</v>
      </c>
      <c r="CF168" s="63">
        <f>IF(ลับ!CF$3=0,0,IF(เวลาเรียน!CN14="o",ลับ!CF$3,0))</f>
        <v>0</v>
      </c>
      <c r="CG168" s="63">
        <f>IF(ลับ!CG$3=0,0,IF(เวลาเรียน!CO14="o",ลับ!CG$3,0))</f>
        <v>0</v>
      </c>
      <c r="CH168" s="63">
        <f>IF(ลับ!CH$3=0,0,IF(เวลาเรียน!CP14="o",ลับ!CH$3,0))</f>
        <v>0</v>
      </c>
      <c r="CI168" s="63">
        <f>IF(ลับ!CI$3=0,0,IF(เวลาเรียน!CQ14="o",ลับ!CI$3,0))</f>
        <v>0</v>
      </c>
      <c r="CJ168" s="63">
        <f>IF(ลับ!CJ$3=0,0,IF(เวลาเรียน!CR14="o",ลับ!CJ$3,0))</f>
        <v>0</v>
      </c>
      <c r="CK168" s="63">
        <f>IF(ลับ!CK$3=0,0,IF(เวลาเรียน!CS14="o",ลับ!CK$3,0))</f>
        <v>0</v>
      </c>
      <c r="CL168" s="63">
        <f>IF(ลับ!CL$3=0,0,IF(เวลาเรียน!CT14="o",ลับ!CL$3,0))</f>
        <v>0</v>
      </c>
      <c r="CM168" s="63">
        <f>IF(ลับ!CM$3=0,0,IF(เวลาเรียน!CU14="o",ลับ!CM$3,0))</f>
        <v>0</v>
      </c>
      <c r="CN168" s="63">
        <f>IF(ลับ!CN$3=0,0,IF(เวลาเรียน!CV14="o",ลับ!CN$3,0))</f>
        <v>0</v>
      </c>
      <c r="CO168" s="63">
        <f>IF(ลับ!CO$3=0,0,IF(เวลาเรียน!CW14="o",ลับ!CO$3,0))</f>
        <v>0</v>
      </c>
      <c r="CP168" s="63">
        <f>IF(ลับ!CP$3=0,0,IF(เวลาเรียน!CX14="o",ลับ!CP$3,0))</f>
        <v>0</v>
      </c>
      <c r="CQ168" s="63">
        <f>IF(ลับ!CQ$3=0,0,IF(เวลาเรียน!CY14="o",ลับ!CQ$3,0))</f>
        <v>0</v>
      </c>
      <c r="CR168" s="63">
        <f>IF(ลับ!CR$3=0,0,IF(เวลาเรียน!CZ14="o",ลับ!CR$3,0))</f>
        <v>0</v>
      </c>
      <c r="CS168" s="63">
        <f>IF(ลับ!CS$3=0,0,IF(เวลาเรียน!DA14="o",ลับ!CS$3,0))</f>
        <v>0</v>
      </c>
      <c r="CT168" s="63">
        <f>IF(ลับ!CT$3=0,0,IF(เวลาเรียน!DB14="o",ลับ!CT$3,0))</f>
        <v>0</v>
      </c>
      <c r="CU168" s="63">
        <f>IF(ลับ!CU$3=0,0,IF(เวลาเรียน!DC14="o",ลับ!CU$3,0))</f>
        <v>0</v>
      </c>
      <c r="CV168" s="63">
        <f>IF(ลับ!CV$3=0,0,IF(เวลาเรียน!DD14="o",ลับ!CV$3,0))</f>
        <v>0</v>
      </c>
      <c r="CW168" s="63">
        <f>IF(ลับ!CW$3=0,0,IF(เวลาเรียน!DE14="o",ลับ!CW$3,0))</f>
        <v>0</v>
      </c>
      <c r="CX168" s="84">
        <f t="shared" si="25"/>
        <v>0</v>
      </c>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row>
    <row r="169" spans="1:136" ht="21">
      <c r="A169" s="28">
        <v>10</v>
      </c>
      <c r="B169" s="63">
        <f>IF(ลับ!B$3=0,0,IF(เวลาเรียน!G15="o",ลับ!B$3,0))</f>
        <v>0</v>
      </c>
      <c r="C169" s="63">
        <f>IF(ลับ!C$3=0,0,IF(เวลาเรียน!H15="o",ลับ!C$3,0))</f>
        <v>0</v>
      </c>
      <c r="D169" s="63">
        <f>IF(ลับ!D$3=0,0,IF(เวลาเรียน!I15="o",ลับ!D$3,0))</f>
        <v>0</v>
      </c>
      <c r="E169" s="63">
        <f>IF(ลับ!E$3=0,0,IF(เวลาเรียน!J15="o",ลับ!E$3,0))</f>
        <v>0</v>
      </c>
      <c r="F169" s="63">
        <f>IF(ลับ!F$3=0,0,IF(เวลาเรียน!K15="o",ลับ!F$3,0))</f>
        <v>0</v>
      </c>
      <c r="G169" s="63">
        <f>IF(ลับ!G$3=0,0,IF(เวลาเรียน!L15="o",ลับ!G$3,0))</f>
        <v>0</v>
      </c>
      <c r="H169" s="63">
        <f>IF(ลับ!H$3=0,0,IF(เวลาเรียน!M15="o",ลับ!H$3,0))</f>
        <v>0</v>
      </c>
      <c r="I169" s="63">
        <f>IF(ลับ!I$3=0,0,IF(เวลาเรียน!N15="o",ลับ!I$3,0))</f>
        <v>0</v>
      </c>
      <c r="J169" s="63">
        <f>IF(ลับ!J$3=0,0,IF(เวลาเรียน!O15="o",ลับ!J$3,0))</f>
        <v>0</v>
      </c>
      <c r="K169" s="63">
        <f>IF(ลับ!K$3=0,0,IF(เวลาเรียน!P15="o",ลับ!K$3,0))</f>
        <v>0</v>
      </c>
      <c r="L169" s="63">
        <f>IF(ลับ!L$3=0,0,IF(เวลาเรียน!Q15="o",ลับ!L$3,0))</f>
        <v>0</v>
      </c>
      <c r="M169" s="63">
        <f>IF(ลับ!M$3=0,0,IF(เวลาเรียน!R15="o",ลับ!M$3,0))</f>
        <v>0</v>
      </c>
      <c r="N169" s="63">
        <f>IF(ลับ!N$3=0,0,IF(เวลาเรียน!S15="o",ลับ!N$3,0))</f>
        <v>0</v>
      </c>
      <c r="O169" s="63">
        <f>IF(ลับ!O$3=0,0,IF(เวลาเรียน!T15="o",ลับ!O$3,0))</f>
        <v>0</v>
      </c>
      <c r="P169" s="63">
        <f>IF(ลับ!P$3=0,0,IF(เวลาเรียน!U15="o",ลับ!P$3,0))</f>
        <v>0</v>
      </c>
      <c r="Q169" s="63">
        <f>IF(ลับ!Q$3=0,0,IF(เวลาเรียน!V15="o",ลับ!Q$3,0))</f>
        <v>0</v>
      </c>
      <c r="R169" s="63">
        <f>IF(ลับ!R$3=0,0,IF(เวลาเรียน!W15="o",ลับ!R$3,0))</f>
        <v>0</v>
      </c>
      <c r="S169" s="63">
        <f>IF(ลับ!S$3=0,0,IF(เวลาเรียน!X15="o",ลับ!S$3,0))</f>
        <v>0</v>
      </c>
      <c r="T169" s="63">
        <f>IF(ลับ!T$3=0,0,IF(เวลาเรียน!Y15="o",ลับ!T$3,0))</f>
        <v>0</v>
      </c>
      <c r="U169" s="63">
        <f>IF(ลับ!U$3=0,0,IF(เวลาเรียน!Z15="o",ลับ!U$3,0))</f>
        <v>0</v>
      </c>
      <c r="V169" s="63">
        <f>IF(ลับ!V$3=0,0,IF(เวลาเรียน!AA15="o",ลับ!V$3,0))</f>
        <v>0</v>
      </c>
      <c r="W169" s="63">
        <f>IF(ลับ!W$3=0,0,IF(เวลาเรียน!AB15="o",ลับ!W$3,0))</f>
        <v>0</v>
      </c>
      <c r="X169" s="63">
        <f>IF(ลับ!X$3=0,0,IF(เวลาเรียน!AC15="o",ลับ!X$3,0))</f>
        <v>0</v>
      </c>
      <c r="Y169" s="63">
        <f>IF(ลับ!Y$3=0,0,IF(เวลาเรียน!AD15="o",ลับ!Y$3,0))</f>
        <v>0</v>
      </c>
      <c r="Z169" s="724">
        <f>IF(ลับ!Z$3=0,0,IF(เวลาเรียน!AE15="o",ลับ!Z$3,0))</f>
        <v>0</v>
      </c>
      <c r="AA169" s="63">
        <f>IF(ลับ!B$3=0,0,IF(เวลาเรียน!AH15="o",ลับ!B$3,0))</f>
        <v>0</v>
      </c>
      <c r="AB169" s="63">
        <f>IF(ลับ!C$3=0,0,IF(เวลาเรียน!AI15="o",ลับ!C$3,0))</f>
        <v>0</v>
      </c>
      <c r="AC169" s="63">
        <f>IF(ลับ!D$3=0,0,IF(เวลาเรียน!AJ15="o",ลับ!D$3,0))</f>
        <v>0</v>
      </c>
      <c r="AD169" s="63">
        <f>IF(ลับ!E$3=0,0,IF(เวลาเรียน!AK15="o",ลับ!E$3,0))</f>
        <v>0</v>
      </c>
      <c r="AE169" s="63">
        <f>IF(ลับ!F$3=0,0,IF(เวลาเรียน!AL15="o",ลับ!F$3,0))</f>
        <v>0</v>
      </c>
      <c r="AF169" s="63">
        <f>IF(ลับ!G$3=0,0,IF(เวลาเรียน!AM15="o",ลับ!G$3,0))</f>
        <v>0</v>
      </c>
      <c r="AG169" s="63">
        <f>IF(ลับ!H$3=0,0,IF(เวลาเรียน!AN15="o",ลับ!H$3,0))</f>
        <v>0</v>
      </c>
      <c r="AH169" s="63">
        <f>IF(ลับ!I$3=0,0,IF(เวลาเรียน!AO15="o",ลับ!I$3,0))</f>
        <v>0</v>
      </c>
      <c r="AI169" s="63">
        <f>IF(ลับ!J$3=0,0,IF(เวลาเรียน!AP15="o",ลับ!J$3,0))</f>
        <v>0</v>
      </c>
      <c r="AJ169" s="63">
        <f>IF(ลับ!K$3=0,0,IF(เวลาเรียน!AQ15="o",ลับ!K$3,0))</f>
        <v>0</v>
      </c>
      <c r="AK169" s="63">
        <f>IF(ลับ!L$3=0,0,IF(เวลาเรียน!AR15="o",ลับ!L$3,0))</f>
        <v>0</v>
      </c>
      <c r="AL169" s="63">
        <f>IF(ลับ!M$3=0,0,IF(เวลาเรียน!AS15="o",ลับ!M$3,0))</f>
        <v>0</v>
      </c>
      <c r="AM169" s="63">
        <f>IF(ลับ!N$3=0,0,IF(เวลาเรียน!AT15="o",ลับ!N$3,0))</f>
        <v>0</v>
      </c>
      <c r="AN169" s="63">
        <f>IF(ลับ!O$3=0,0,IF(เวลาเรียน!AU15="o",ลับ!O$3,0))</f>
        <v>0</v>
      </c>
      <c r="AO169" s="63">
        <f>IF(ลับ!P$3=0,0,IF(เวลาเรียน!AV15="o",ลับ!P$3,0))</f>
        <v>0</v>
      </c>
      <c r="AP169" s="63">
        <f>IF(ลับ!Q$3=0,0,IF(เวลาเรียน!AW15="o",ลับ!Q$3,0))</f>
        <v>0</v>
      </c>
      <c r="AQ169" s="63">
        <f>IF(ลับ!R$3=0,0,IF(เวลาเรียน!AX15="o",ลับ!R$3,0))</f>
        <v>0</v>
      </c>
      <c r="AR169" s="63">
        <f>IF(ลับ!S$3=0,0,IF(เวลาเรียน!AY15="o",ลับ!S$3,0))</f>
        <v>0</v>
      </c>
      <c r="AS169" s="63">
        <f>IF(ลับ!T$3=0,0,IF(เวลาเรียน!AZ15="o",ลับ!T$3,0))</f>
        <v>0</v>
      </c>
      <c r="AT169" s="63">
        <f>IF(ลับ!U$3=0,0,IF(เวลาเรียน!BA15="o",ลับ!U$3,0))</f>
        <v>0</v>
      </c>
      <c r="AU169" s="63">
        <f>IF(ลับ!V$3=0,0,IF(เวลาเรียน!BB15="o",ลับ!V$3,0))</f>
        <v>0</v>
      </c>
      <c r="AV169" s="63">
        <f>IF(ลับ!W$3=0,0,IF(เวลาเรียน!BC15="o",ลับ!W$3,0))</f>
        <v>0</v>
      </c>
      <c r="AW169" s="63">
        <f>IF(ลับ!X$3=0,0,IF(เวลาเรียน!BD15="o",ลับ!X$3,0))</f>
        <v>0</v>
      </c>
      <c r="AX169" s="63">
        <f>IF(ลับ!Y$3=0,0,IF(เวลาเรียน!BE15="o",ลับ!Y$3,0))</f>
        <v>0</v>
      </c>
      <c r="AY169" s="63">
        <f>IF(ลับ!Z$3=0,0,IF(เวลาเรียน!BF15="o",ลับ!Z$3,0))</f>
        <v>0</v>
      </c>
      <c r="AZ169" s="63">
        <f>IF(ลับ!AA$3=0,0,IF(เวลาเรียน!BG15="o",ลับ!AA$3,0))</f>
        <v>0</v>
      </c>
      <c r="BA169" s="63">
        <f>IF(ลับ!AB$3=0,0,IF(เวลาเรียน!BH15="o",ลับ!AB$3,0))</f>
        <v>0</v>
      </c>
      <c r="BB169" s="63">
        <f>IF(ลับ!AC$3=0,0,IF(เวลาเรียน!BI15="o",ลับ!AC$3,0))</f>
        <v>0</v>
      </c>
      <c r="BC169" s="63">
        <f>IF(ลับ!AD$3=0,0,IF(เวลาเรียน!BJ15="o",ลับ!AD$3,0))</f>
        <v>0</v>
      </c>
      <c r="BD169" s="63">
        <f>IF(ลับ!AE$3=0,0,IF(เวลาเรียน!BK15="o",ลับ!AE$3,0))</f>
        <v>0</v>
      </c>
      <c r="BE169" s="63">
        <f>IF(ลับ!AF$3=0,0,IF(เวลาเรียน!BL15="o",ลับ!AF$3,0))</f>
        <v>0</v>
      </c>
      <c r="BF169" s="63">
        <f>IF(ลับ!AG$3=0,0,IF(เวลาเรียน!BM15="o",ลับ!AG$3,0))</f>
        <v>0</v>
      </c>
      <c r="BG169" s="63">
        <f>IF(ลับ!AH$3=0,0,IF(เวลาเรียน!BN15="o",ลับ!AH$3,0))</f>
        <v>0</v>
      </c>
      <c r="BH169" s="63">
        <f>IF(ลับ!AI$3=0,0,IF(เวลาเรียน!BO15="o",ลับ!AI$3,0))</f>
        <v>0</v>
      </c>
      <c r="BI169" s="63">
        <f>IF(ลับ!AJ$3=0,0,IF(เวลาเรียน!BP15="o",ลับ!AJ$3,0))</f>
        <v>0</v>
      </c>
      <c r="BJ169" s="63">
        <f>IF(ลับ!AK$3=0,0,IF(เวลาเรียน!BQ15="o",ลับ!AK$3,0))</f>
        <v>0</v>
      </c>
      <c r="BK169" s="63">
        <f>IF(ลับ!AL$3=0,0,IF(เวลาเรียน!BR15="o",ลับ!AL$3,0))</f>
        <v>0</v>
      </c>
      <c r="BL169" s="63">
        <f>IF(ลับ!AM$3=0,0,IF(เวลาเรียน!BS15="o",ลับ!AM$3,0))</f>
        <v>0</v>
      </c>
      <c r="BM169" s="63">
        <f>IF(ลับ!AN$3=0,0,IF(เวลาเรียน!BT15="o",ลับ!AN$3,0))</f>
        <v>0</v>
      </c>
      <c r="BN169" s="63">
        <f>IF(ลับ!AO$3=0,0,IF(เวลาเรียน!BU15="o",ลับ!AO$3,0))</f>
        <v>0</v>
      </c>
      <c r="BO169" s="63">
        <f>IF(ลับ!AP$3=0,0,IF(เวลาเรียน!BV15="o",ลับ!AP$3,0))</f>
        <v>0</v>
      </c>
      <c r="BP169" s="63">
        <f>IF(ลับ!AQ$3=0,0,IF(เวลาเรียน!BW15="o",ลับ!AQ$3,0))</f>
        <v>0</v>
      </c>
      <c r="BQ169" s="63">
        <f>IF(ลับ!AR$3=0,0,IF(เวลาเรียน!BX15="o",ลับ!AR$3,0))</f>
        <v>0</v>
      </c>
      <c r="BR169" s="63">
        <f>IF(ลับ!AS$3=0,0,IF(เวลาเรียน!BY15="o",ลับ!AS$3,0))</f>
        <v>0</v>
      </c>
      <c r="BS169" s="724">
        <f>IF(ลับ!AT$3=0,0,IF(เวลาเรียน!BZ15="o",ลับ!AT$3,0))</f>
        <v>0</v>
      </c>
      <c r="BT169" s="63">
        <f>IF(ลับ!BT$3=0,0,IF(เวลาเรียน!CB15="o",ลับ!BT$3,0))</f>
        <v>0</v>
      </c>
      <c r="BU169" s="63">
        <f>IF(ลับ!BU$3=0,0,IF(เวลาเรียน!CC15="o",ลับ!BU$3,0))</f>
        <v>0</v>
      </c>
      <c r="BV169" s="63">
        <f>IF(ลับ!BV$3=0,0,IF(เวลาเรียน!CD15="o",ลับ!BV$3,0))</f>
        <v>0</v>
      </c>
      <c r="BW169" s="63">
        <f>IF(ลับ!BW$3=0,0,IF(เวลาเรียน!CE15="o",ลับ!BW$3,0))</f>
        <v>0</v>
      </c>
      <c r="BX169" s="63">
        <f>IF(ลับ!BX$3=0,0,IF(เวลาเรียน!CF15="o",ลับ!BX$3,0))</f>
        <v>0</v>
      </c>
      <c r="BY169" s="63">
        <f>IF(ลับ!BY$3=0,0,IF(เวลาเรียน!CG15="o",ลับ!BY$3,0))</f>
        <v>0</v>
      </c>
      <c r="BZ169" s="63">
        <f>IF(ลับ!BZ$3=0,0,IF(เวลาเรียน!CH15="o",ลับ!BZ$3,0))</f>
        <v>0</v>
      </c>
      <c r="CA169" s="63">
        <f>IF(ลับ!CA$3=0,0,IF(เวลาเรียน!CI15="o",ลับ!CA$3,0))</f>
        <v>0</v>
      </c>
      <c r="CB169" s="63">
        <f>IF(ลับ!CB$3=0,0,IF(เวลาเรียน!CJ15="o",ลับ!CB$3,0))</f>
        <v>0</v>
      </c>
      <c r="CC169" s="63">
        <f>IF(ลับ!CC$3=0,0,IF(เวลาเรียน!CK15="o",ลับ!CC$3,0))</f>
        <v>0</v>
      </c>
      <c r="CD169" s="63">
        <f>IF(ลับ!CD$3=0,0,IF(เวลาเรียน!CL15="o",ลับ!CD$3,0))</f>
        <v>0</v>
      </c>
      <c r="CE169" s="63">
        <f>IF(ลับ!CE$3=0,0,IF(เวลาเรียน!CM15="o",ลับ!CE$3,0))</f>
        <v>0</v>
      </c>
      <c r="CF169" s="63">
        <f>IF(ลับ!CF$3=0,0,IF(เวลาเรียน!CN15="o",ลับ!CF$3,0))</f>
        <v>0</v>
      </c>
      <c r="CG169" s="63">
        <f>IF(ลับ!CG$3=0,0,IF(เวลาเรียน!CO15="o",ลับ!CG$3,0))</f>
        <v>0</v>
      </c>
      <c r="CH169" s="63">
        <f>IF(ลับ!CH$3=0,0,IF(เวลาเรียน!CP15="o",ลับ!CH$3,0))</f>
        <v>0</v>
      </c>
      <c r="CI169" s="63">
        <f>IF(ลับ!CI$3=0,0,IF(เวลาเรียน!CQ15="o",ลับ!CI$3,0))</f>
        <v>0</v>
      </c>
      <c r="CJ169" s="63">
        <f>IF(ลับ!CJ$3=0,0,IF(เวลาเรียน!CR15="o",ลับ!CJ$3,0))</f>
        <v>0</v>
      </c>
      <c r="CK169" s="63">
        <f>IF(ลับ!CK$3=0,0,IF(เวลาเรียน!CS15="o",ลับ!CK$3,0))</f>
        <v>0</v>
      </c>
      <c r="CL169" s="63">
        <f>IF(ลับ!CL$3=0,0,IF(เวลาเรียน!CT15="o",ลับ!CL$3,0))</f>
        <v>0</v>
      </c>
      <c r="CM169" s="63">
        <f>IF(ลับ!CM$3=0,0,IF(เวลาเรียน!CU15="o",ลับ!CM$3,0))</f>
        <v>0</v>
      </c>
      <c r="CN169" s="63">
        <f>IF(ลับ!CN$3=0,0,IF(เวลาเรียน!CV15="o",ลับ!CN$3,0))</f>
        <v>0</v>
      </c>
      <c r="CO169" s="63">
        <f>IF(ลับ!CO$3=0,0,IF(เวลาเรียน!CW15="o",ลับ!CO$3,0))</f>
        <v>0</v>
      </c>
      <c r="CP169" s="63">
        <f>IF(ลับ!CP$3=0,0,IF(เวลาเรียน!CX15="o",ลับ!CP$3,0))</f>
        <v>0</v>
      </c>
      <c r="CQ169" s="63">
        <f>IF(ลับ!CQ$3=0,0,IF(เวลาเรียน!CY15="o",ลับ!CQ$3,0))</f>
        <v>0</v>
      </c>
      <c r="CR169" s="63">
        <f>IF(ลับ!CR$3=0,0,IF(เวลาเรียน!CZ15="o",ลับ!CR$3,0))</f>
        <v>0</v>
      </c>
      <c r="CS169" s="63">
        <f>IF(ลับ!CS$3=0,0,IF(เวลาเรียน!DA15="o",ลับ!CS$3,0))</f>
        <v>0</v>
      </c>
      <c r="CT169" s="63">
        <f>IF(ลับ!CT$3=0,0,IF(เวลาเรียน!DB15="o",ลับ!CT$3,0))</f>
        <v>0</v>
      </c>
      <c r="CU169" s="63">
        <f>IF(ลับ!CU$3=0,0,IF(เวลาเรียน!DC15="o",ลับ!CU$3,0))</f>
        <v>0</v>
      </c>
      <c r="CV169" s="63">
        <f>IF(ลับ!CV$3=0,0,IF(เวลาเรียน!DD15="o",ลับ!CV$3,0))</f>
        <v>0</v>
      </c>
      <c r="CW169" s="63">
        <f>IF(ลับ!CW$3=0,0,IF(เวลาเรียน!DE15="o",ลับ!CW$3,0))</f>
        <v>0</v>
      </c>
      <c r="CX169" s="84">
        <f t="shared" si="25"/>
        <v>0</v>
      </c>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row>
    <row r="170" spans="1:136" ht="21">
      <c r="A170" s="28">
        <v>11</v>
      </c>
      <c r="B170" s="63">
        <f>IF(ลับ!B$3=0,0,IF(เวลาเรียน!G16="o",ลับ!B$3,0))</f>
        <v>0</v>
      </c>
      <c r="C170" s="63">
        <f>IF(ลับ!C$3=0,0,IF(เวลาเรียน!H16="o",ลับ!C$3,0))</f>
        <v>0</v>
      </c>
      <c r="D170" s="63">
        <f>IF(ลับ!D$3=0,0,IF(เวลาเรียน!I16="o",ลับ!D$3,0))</f>
        <v>0</v>
      </c>
      <c r="E170" s="63">
        <f>IF(ลับ!E$3=0,0,IF(เวลาเรียน!J16="o",ลับ!E$3,0))</f>
        <v>0</v>
      </c>
      <c r="F170" s="63">
        <f>IF(ลับ!F$3=0,0,IF(เวลาเรียน!K16="o",ลับ!F$3,0))</f>
        <v>0</v>
      </c>
      <c r="G170" s="63">
        <f>IF(ลับ!G$3=0,0,IF(เวลาเรียน!L16="o",ลับ!G$3,0))</f>
        <v>0</v>
      </c>
      <c r="H170" s="63">
        <f>IF(ลับ!H$3=0,0,IF(เวลาเรียน!M16="o",ลับ!H$3,0))</f>
        <v>0</v>
      </c>
      <c r="I170" s="63">
        <f>IF(ลับ!I$3=0,0,IF(เวลาเรียน!N16="o",ลับ!I$3,0))</f>
        <v>0</v>
      </c>
      <c r="J170" s="63">
        <f>IF(ลับ!J$3=0,0,IF(เวลาเรียน!O16="o",ลับ!J$3,0))</f>
        <v>0</v>
      </c>
      <c r="K170" s="63">
        <f>IF(ลับ!K$3=0,0,IF(เวลาเรียน!P16="o",ลับ!K$3,0))</f>
        <v>0</v>
      </c>
      <c r="L170" s="63">
        <f>IF(ลับ!L$3=0,0,IF(เวลาเรียน!Q16="o",ลับ!L$3,0))</f>
        <v>0</v>
      </c>
      <c r="M170" s="63">
        <f>IF(ลับ!M$3=0,0,IF(เวลาเรียน!R16="o",ลับ!M$3,0))</f>
        <v>0</v>
      </c>
      <c r="N170" s="63">
        <f>IF(ลับ!N$3=0,0,IF(เวลาเรียน!S16="o",ลับ!N$3,0))</f>
        <v>0</v>
      </c>
      <c r="O170" s="63">
        <f>IF(ลับ!O$3=0,0,IF(เวลาเรียน!T16="o",ลับ!O$3,0))</f>
        <v>0</v>
      </c>
      <c r="P170" s="63">
        <f>IF(ลับ!P$3=0,0,IF(เวลาเรียน!U16="o",ลับ!P$3,0))</f>
        <v>0</v>
      </c>
      <c r="Q170" s="63">
        <f>IF(ลับ!Q$3=0,0,IF(เวลาเรียน!V16="o",ลับ!Q$3,0))</f>
        <v>0</v>
      </c>
      <c r="R170" s="63">
        <f>IF(ลับ!R$3=0,0,IF(เวลาเรียน!W16="o",ลับ!R$3,0))</f>
        <v>0</v>
      </c>
      <c r="S170" s="63">
        <f>IF(ลับ!S$3=0,0,IF(เวลาเรียน!X16="o",ลับ!S$3,0))</f>
        <v>0</v>
      </c>
      <c r="T170" s="63">
        <f>IF(ลับ!T$3=0,0,IF(เวลาเรียน!Y16="o",ลับ!T$3,0))</f>
        <v>0</v>
      </c>
      <c r="U170" s="63">
        <f>IF(ลับ!U$3=0,0,IF(เวลาเรียน!Z16="o",ลับ!U$3,0))</f>
        <v>0</v>
      </c>
      <c r="V170" s="63">
        <f>IF(ลับ!V$3=0,0,IF(เวลาเรียน!AA16="o",ลับ!V$3,0))</f>
        <v>0</v>
      </c>
      <c r="W170" s="63">
        <f>IF(ลับ!W$3=0,0,IF(เวลาเรียน!AB16="o",ลับ!W$3,0))</f>
        <v>0</v>
      </c>
      <c r="X170" s="63">
        <f>IF(ลับ!X$3=0,0,IF(เวลาเรียน!AC16="o",ลับ!X$3,0))</f>
        <v>0</v>
      </c>
      <c r="Y170" s="63">
        <f>IF(ลับ!Y$3=0,0,IF(เวลาเรียน!AD16="o",ลับ!Y$3,0))</f>
        <v>0</v>
      </c>
      <c r="Z170" s="724">
        <f>IF(ลับ!Z$3=0,0,IF(เวลาเรียน!AE16="o",ลับ!Z$3,0))</f>
        <v>0</v>
      </c>
      <c r="AA170" s="63">
        <f>IF(ลับ!B$3=0,0,IF(เวลาเรียน!AH16="o",ลับ!B$3,0))</f>
        <v>0</v>
      </c>
      <c r="AB170" s="63">
        <f>IF(ลับ!C$3=0,0,IF(เวลาเรียน!AI16="o",ลับ!C$3,0))</f>
        <v>0</v>
      </c>
      <c r="AC170" s="63">
        <f>IF(ลับ!D$3=0,0,IF(เวลาเรียน!AJ16="o",ลับ!D$3,0))</f>
        <v>0</v>
      </c>
      <c r="AD170" s="63">
        <f>IF(ลับ!E$3=0,0,IF(เวลาเรียน!AK16="o",ลับ!E$3,0))</f>
        <v>0</v>
      </c>
      <c r="AE170" s="63">
        <f>IF(ลับ!F$3=0,0,IF(เวลาเรียน!AL16="o",ลับ!F$3,0))</f>
        <v>0</v>
      </c>
      <c r="AF170" s="63">
        <f>IF(ลับ!G$3=0,0,IF(เวลาเรียน!AM16="o",ลับ!G$3,0))</f>
        <v>0</v>
      </c>
      <c r="AG170" s="63">
        <f>IF(ลับ!H$3=0,0,IF(เวลาเรียน!AN16="o",ลับ!H$3,0))</f>
        <v>0</v>
      </c>
      <c r="AH170" s="63">
        <f>IF(ลับ!I$3=0,0,IF(เวลาเรียน!AO16="o",ลับ!I$3,0))</f>
        <v>0</v>
      </c>
      <c r="AI170" s="63">
        <f>IF(ลับ!J$3=0,0,IF(เวลาเรียน!AP16="o",ลับ!J$3,0))</f>
        <v>0</v>
      </c>
      <c r="AJ170" s="63">
        <f>IF(ลับ!K$3=0,0,IF(เวลาเรียน!AQ16="o",ลับ!K$3,0))</f>
        <v>0</v>
      </c>
      <c r="AK170" s="63">
        <f>IF(ลับ!L$3=0,0,IF(เวลาเรียน!AR16="o",ลับ!L$3,0))</f>
        <v>0</v>
      </c>
      <c r="AL170" s="63">
        <f>IF(ลับ!M$3=0,0,IF(เวลาเรียน!AS16="o",ลับ!M$3,0))</f>
        <v>0</v>
      </c>
      <c r="AM170" s="63">
        <f>IF(ลับ!N$3=0,0,IF(เวลาเรียน!AT16="o",ลับ!N$3,0))</f>
        <v>0</v>
      </c>
      <c r="AN170" s="63">
        <f>IF(ลับ!O$3=0,0,IF(เวลาเรียน!AU16="o",ลับ!O$3,0))</f>
        <v>0</v>
      </c>
      <c r="AO170" s="63">
        <f>IF(ลับ!P$3=0,0,IF(เวลาเรียน!AV16="o",ลับ!P$3,0))</f>
        <v>0</v>
      </c>
      <c r="AP170" s="63">
        <f>IF(ลับ!Q$3=0,0,IF(เวลาเรียน!AW16="o",ลับ!Q$3,0))</f>
        <v>0</v>
      </c>
      <c r="AQ170" s="63">
        <f>IF(ลับ!R$3=0,0,IF(เวลาเรียน!AX16="o",ลับ!R$3,0))</f>
        <v>0</v>
      </c>
      <c r="AR170" s="63">
        <f>IF(ลับ!S$3=0,0,IF(เวลาเรียน!AY16="o",ลับ!S$3,0))</f>
        <v>0</v>
      </c>
      <c r="AS170" s="63">
        <f>IF(ลับ!T$3=0,0,IF(เวลาเรียน!AZ16="o",ลับ!T$3,0))</f>
        <v>0</v>
      </c>
      <c r="AT170" s="63">
        <f>IF(ลับ!U$3=0,0,IF(เวลาเรียน!BA16="o",ลับ!U$3,0))</f>
        <v>0</v>
      </c>
      <c r="AU170" s="63">
        <f>IF(ลับ!V$3=0,0,IF(เวลาเรียน!BB16="o",ลับ!V$3,0))</f>
        <v>0</v>
      </c>
      <c r="AV170" s="63">
        <f>IF(ลับ!W$3=0,0,IF(เวลาเรียน!BC16="o",ลับ!W$3,0))</f>
        <v>0</v>
      </c>
      <c r="AW170" s="63">
        <f>IF(ลับ!X$3=0,0,IF(เวลาเรียน!BD16="o",ลับ!X$3,0))</f>
        <v>0</v>
      </c>
      <c r="AX170" s="63">
        <f>IF(ลับ!Y$3=0,0,IF(เวลาเรียน!BE16="o",ลับ!Y$3,0))</f>
        <v>0</v>
      </c>
      <c r="AY170" s="63">
        <f>IF(ลับ!Z$3=0,0,IF(เวลาเรียน!BF16="o",ลับ!Z$3,0))</f>
        <v>0</v>
      </c>
      <c r="AZ170" s="63">
        <f>IF(ลับ!AA$3=0,0,IF(เวลาเรียน!BG16="o",ลับ!AA$3,0))</f>
        <v>0</v>
      </c>
      <c r="BA170" s="63">
        <f>IF(ลับ!AB$3=0,0,IF(เวลาเรียน!BH16="o",ลับ!AB$3,0))</f>
        <v>0</v>
      </c>
      <c r="BB170" s="63">
        <f>IF(ลับ!AC$3=0,0,IF(เวลาเรียน!BI16="o",ลับ!AC$3,0))</f>
        <v>0</v>
      </c>
      <c r="BC170" s="63">
        <f>IF(ลับ!AD$3=0,0,IF(เวลาเรียน!BJ16="o",ลับ!AD$3,0))</f>
        <v>0</v>
      </c>
      <c r="BD170" s="63">
        <f>IF(ลับ!AE$3=0,0,IF(เวลาเรียน!BK16="o",ลับ!AE$3,0))</f>
        <v>0</v>
      </c>
      <c r="BE170" s="63">
        <f>IF(ลับ!AF$3=0,0,IF(เวลาเรียน!BL16="o",ลับ!AF$3,0))</f>
        <v>0</v>
      </c>
      <c r="BF170" s="63">
        <f>IF(ลับ!AG$3=0,0,IF(เวลาเรียน!BM16="o",ลับ!AG$3,0))</f>
        <v>0</v>
      </c>
      <c r="BG170" s="63">
        <f>IF(ลับ!AH$3=0,0,IF(เวลาเรียน!BN16="o",ลับ!AH$3,0))</f>
        <v>0</v>
      </c>
      <c r="BH170" s="63">
        <f>IF(ลับ!AI$3=0,0,IF(เวลาเรียน!BO16="o",ลับ!AI$3,0))</f>
        <v>0</v>
      </c>
      <c r="BI170" s="63">
        <f>IF(ลับ!AJ$3=0,0,IF(เวลาเรียน!BP16="o",ลับ!AJ$3,0))</f>
        <v>0</v>
      </c>
      <c r="BJ170" s="63">
        <f>IF(ลับ!AK$3=0,0,IF(เวลาเรียน!BQ16="o",ลับ!AK$3,0))</f>
        <v>0</v>
      </c>
      <c r="BK170" s="63">
        <f>IF(ลับ!AL$3=0,0,IF(เวลาเรียน!BR16="o",ลับ!AL$3,0))</f>
        <v>0</v>
      </c>
      <c r="BL170" s="63">
        <f>IF(ลับ!AM$3=0,0,IF(เวลาเรียน!BS16="o",ลับ!AM$3,0))</f>
        <v>0</v>
      </c>
      <c r="BM170" s="63">
        <f>IF(ลับ!AN$3=0,0,IF(เวลาเรียน!BT16="o",ลับ!AN$3,0))</f>
        <v>0</v>
      </c>
      <c r="BN170" s="63">
        <f>IF(ลับ!AO$3=0,0,IF(เวลาเรียน!BU16="o",ลับ!AO$3,0))</f>
        <v>0</v>
      </c>
      <c r="BO170" s="63">
        <f>IF(ลับ!AP$3=0,0,IF(เวลาเรียน!BV16="o",ลับ!AP$3,0))</f>
        <v>0</v>
      </c>
      <c r="BP170" s="63">
        <f>IF(ลับ!AQ$3=0,0,IF(เวลาเรียน!BW16="o",ลับ!AQ$3,0))</f>
        <v>0</v>
      </c>
      <c r="BQ170" s="63">
        <f>IF(ลับ!AR$3=0,0,IF(เวลาเรียน!BX16="o",ลับ!AR$3,0))</f>
        <v>0</v>
      </c>
      <c r="BR170" s="63">
        <f>IF(ลับ!AS$3=0,0,IF(เวลาเรียน!BY16="o",ลับ!AS$3,0))</f>
        <v>0</v>
      </c>
      <c r="BS170" s="724">
        <f>IF(ลับ!AT$3=0,0,IF(เวลาเรียน!BZ16="o",ลับ!AT$3,0))</f>
        <v>0</v>
      </c>
      <c r="BT170" s="63">
        <f>IF(ลับ!BT$3=0,0,IF(เวลาเรียน!CB16="o",ลับ!BT$3,0))</f>
        <v>0</v>
      </c>
      <c r="BU170" s="63">
        <f>IF(ลับ!BU$3=0,0,IF(เวลาเรียน!CC16="o",ลับ!BU$3,0))</f>
        <v>0</v>
      </c>
      <c r="BV170" s="63">
        <f>IF(ลับ!BV$3=0,0,IF(เวลาเรียน!CD16="o",ลับ!BV$3,0))</f>
        <v>0</v>
      </c>
      <c r="BW170" s="63">
        <f>IF(ลับ!BW$3=0,0,IF(เวลาเรียน!CE16="o",ลับ!BW$3,0))</f>
        <v>0</v>
      </c>
      <c r="BX170" s="63">
        <f>IF(ลับ!BX$3=0,0,IF(เวลาเรียน!CF16="o",ลับ!BX$3,0))</f>
        <v>0</v>
      </c>
      <c r="BY170" s="63">
        <f>IF(ลับ!BY$3=0,0,IF(เวลาเรียน!CG16="o",ลับ!BY$3,0))</f>
        <v>0</v>
      </c>
      <c r="BZ170" s="63">
        <f>IF(ลับ!BZ$3=0,0,IF(เวลาเรียน!CH16="o",ลับ!BZ$3,0))</f>
        <v>0</v>
      </c>
      <c r="CA170" s="63">
        <f>IF(ลับ!CA$3=0,0,IF(เวลาเรียน!CI16="o",ลับ!CA$3,0))</f>
        <v>0</v>
      </c>
      <c r="CB170" s="63">
        <f>IF(ลับ!CB$3=0,0,IF(เวลาเรียน!CJ16="o",ลับ!CB$3,0))</f>
        <v>0</v>
      </c>
      <c r="CC170" s="63">
        <f>IF(ลับ!CC$3=0,0,IF(เวลาเรียน!CK16="o",ลับ!CC$3,0))</f>
        <v>0</v>
      </c>
      <c r="CD170" s="63">
        <f>IF(ลับ!CD$3=0,0,IF(เวลาเรียน!CL16="o",ลับ!CD$3,0))</f>
        <v>0</v>
      </c>
      <c r="CE170" s="63">
        <f>IF(ลับ!CE$3=0,0,IF(เวลาเรียน!CM16="o",ลับ!CE$3,0))</f>
        <v>0</v>
      </c>
      <c r="CF170" s="63">
        <f>IF(ลับ!CF$3=0,0,IF(เวลาเรียน!CN16="o",ลับ!CF$3,0))</f>
        <v>0</v>
      </c>
      <c r="CG170" s="63">
        <f>IF(ลับ!CG$3=0,0,IF(เวลาเรียน!CO16="o",ลับ!CG$3,0))</f>
        <v>0</v>
      </c>
      <c r="CH170" s="63">
        <f>IF(ลับ!CH$3=0,0,IF(เวลาเรียน!CP16="o",ลับ!CH$3,0))</f>
        <v>0</v>
      </c>
      <c r="CI170" s="63">
        <f>IF(ลับ!CI$3=0,0,IF(เวลาเรียน!CQ16="o",ลับ!CI$3,0))</f>
        <v>0</v>
      </c>
      <c r="CJ170" s="63">
        <f>IF(ลับ!CJ$3=0,0,IF(เวลาเรียน!CR16="o",ลับ!CJ$3,0))</f>
        <v>0</v>
      </c>
      <c r="CK170" s="63">
        <f>IF(ลับ!CK$3=0,0,IF(เวลาเรียน!CS16="o",ลับ!CK$3,0))</f>
        <v>0</v>
      </c>
      <c r="CL170" s="63">
        <f>IF(ลับ!CL$3=0,0,IF(เวลาเรียน!CT16="o",ลับ!CL$3,0))</f>
        <v>0</v>
      </c>
      <c r="CM170" s="63">
        <f>IF(ลับ!CM$3=0,0,IF(เวลาเรียน!CU16="o",ลับ!CM$3,0))</f>
        <v>0</v>
      </c>
      <c r="CN170" s="63">
        <f>IF(ลับ!CN$3=0,0,IF(เวลาเรียน!CV16="o",ลับ!CN$3,0))</f>
        <v>0</v>
      </c>
      <c r="CO170" s="63">
        <f>IF(ลับ!CO$3=0,0,IF(เวลาเรียน!CW16="o",ลับ!CO$3,0))</f>
        <v>0</v>
      </c>
      <c r="CP170" s="63">
        <f>IF(ลับ!CP$3=0,0,IF(เวลาเรียน!CX16="o",ลับ!CP$3,0))</f>
        <v>0</v>
      </c>
      <c r="CQ170" s="63">
        <f>IF(ลับ!CQ$3=0,0,IF(เวลาเรียน!CY16="o",ลับ!CQ$3,0))</f>
        <v>0</v>
      </c>
      <c r="CR170" s="63">
        <f>IF(ลับ!CR$3=0,0,IF(เวลาเรียน!CZ16="o",ลับ!CR$3,0))</f>
        <v>0</v>
      </c>
      <c r="CS170" s="63">
        <f>IF(ลับ!CS$3=0,0,IF(เวลาเรียน!DA16="o",ลับ!CS$3,0))</f>
        <v>0</v>
      </c>
      <c r="CT170" s="63">
        <f>IF(ลับ!CT$3=0,0,IF(เวลาเรียน!DB16="o",ลับ!CT$3,0))</f>
        <v>0</v>
      </c>
      <c r="CU170" s="63">
        <f>IF(ลับ!CU$3=0,0,IF(เวลาเรียน!DC16="o",ลับ!CU$3,0))</f>
        <v>0</v>
      </c>
      <c r="CV170" s="63">
        <f>IF(ลับ!CV$3=0,0,IF(เวลาเรียน!DD16="o",ลับ!CV$3,0))</f>
        <v>0</v>
      </c>
      <c r="CW170" s="63">
        <f>IF(ลับ!CW$3=0,0,IF(เวลาเรียน!DE16="o",ลับ!CW$3,0))</f>
        <v>0</v>
      </c>
      <c r="CX170" s="84">
        <f t="shared" si="25"/>
        <v>0</v>
      </c>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row>
    <row r="171" spans="1:136" ht="21">
      <c r="A171" s="28">
        <v>12</v>
      </c>
      <c r="B171" s="63">
        <f>IF(ลับ!B$3=0,0,IF(เวลาเรียน!G17="o",ลับ!B$3,0))</f>
        <v>0</v>
      </c>
      <c r="C171" s="63">
        <f>IF(ลับ!C$3=0,0,IF(เวลาเรียน!H17="o",ลับ!C$3,0))</f>
        <v>0</v>
      </c>
      <c r="D171" s="63">
        <f>IF(ลับ!D$3=0,0,IF(เวลาเรียน!I17="o",ลับ!D$3,0))</f>
        <v>0</v>
      </c>
      <c r="E171" s="63">
        <f>IF(ลับ!E$3=0,0,IF(เวลาเรียน!J17="o",ลับ!E$3,0))</f>
        <v>0</v>
      </c>
      <c r="F171" s="63">
        <f>IF(ลับ!F$3=0,0,IF(เวลาเรียน!K17="o",ลับ!F$3,0))</f>
        <v>0</v>
      </c>
      <c r="G171" s="63">
        <f>IF(ลับ!G$3=0,0,IF(เวลาเรียน!L17="o",ลับ!G$3,0))</f>
        <v>0</v>
      </c>
      <c r="H171" s="63">
        <f>IF(ลับ!H$3=0,0,IF(เวลาเรียน!M17="o",ลับ!H$3,0))</f>
        <v>0</v>
      </c>
      <c r="I171" s="63">
        <f>IF(ลับ!I$3=0,0,IF(เวลาเรียน!N17="o",ลับ!I$3,0))</f>
        <v>0</v>
      </c>
      <c r="J171" s="63">
        <f>IF(ลับ!J$3=0,0,IF(เวลาเรียน!O17="o",ลับ!J$3,0))</f>
        <v>0</v>
      </c>
      <c r="K171" s="63">
        <f>IF(ลับ!K$3=0,0,IF(เวลาเรียน!P17="o",ลับ!K$3,0))</f>
        <v>0</v>
      </c>
      <c r="L171" s="63">
        <f>IF(ลับ!L$3=0,0,IF(เวลาเรียน!Q17="o",ลับ!L$3,0))</f>
        <v>0</v>
      </c>
      <c r="M171" s="63">
        <f>IF(ลับ!M$3=0,0,IF(เวลาเรียน!R17="o",ลับ!M$3,0))</f>
        <v>0</v>
      </c>
      <c r="N171" s="63">
        <f>IF(ลับ!N$3=0,0,IF(เวลาเรียน!S17="o",ลับ!N$3,0))</f>
        <v>0</v>
      </c>
      <c r="O171" s="63">
        <f>IF(ลับ!O$3=0,0,IF(เวลาเรียน!T17="o",ลับ!O$3,0))</f>
        <v>0</v>
      </c>
      <c r="P171" s="63">
        <f>IF(ลับ!P$3=0,0,IF(เวลาเรียน!U17="o",ลับ!P$3,0))</f>
        <v>0</v>
      </c>
      <c r="Q171" s="63">
        <f>IF(ลับ!Q$3=0,0,IF(เวลาเรียน!V17="o",ลับ!Q$3,0))</f>
        <v>0</v>
      </c>
      <c r="R171" s="63">
        <f>IF(ลับ!R$3=0,0,IF(เวลาเรียน!W17="o",ลับ!R$3,0))</f>
        <v>0</v>
      </c>
      <c r="S171" s="63">
        <f>IF(ลับ!S$3=0,0,IF(เวลาเรียน!X17="o",ลับ!S$3,0))</f>
        <v>0</v>
      </c>
      <c r="T171" s="63">
        <f>IF(ลับ!T$3=0,0,IF(เวลาเรียน!Y17="o",ลับ!T$3,0))</f>
        <v>0</v>
      </c>
      <c r="U171" s="63">
        <f>IF(ลับ!U$3=0,0,IF(เวลาเรียน!Z17="o",ลับ!U$3,0))</f>
        <v>0</v>
      </c>
      <c r="V171" s="63">
        <f>IF(ลับ!V$3=0,0,IF(เวลาเรียน!AA17="o",ลับ!V$3,0))</f>
        <v>0</v>
      </c>
      <c r="W171" s="63">
        <f>IF(ลับ!W$3=0,0,IF(เวลาเรียน!AB17="o",ลับ!W$3,0))</f>
        <v>0</v>
      </c>
      <c r="X171" s="63">
        <f>IF(ลับ!X$3=0,0,IF(เวลาเรียน!AC17="o",ลับ!X$3,0))</f>
        <v>0</v>
      </c>
      <c r="Y171" s="63">
        <f>IF(ลับ!Y$3=0,0,IF(เวลาเรียน!AD17="o",ลับ!Y$3,0))</f>
        <v>0</v>
      </c>
      <c r="Z171" s="724">
        <f>IF(ลับ!Z$3=0,0,IF(เวลาเรียน!AE17="o",ลับ!Z$3,0))</f>
        <v>0</v>
      </c>
      <c r="AA171" s="63">
        <f>IF(ลับ!B$3=0,0,IF(เวลาเรียน!AH17="o",ลับ!B$3,0))</f>
        <v>0</v>
      </c>
      <c r="AB171" s="63">
        <f>IF(ลับ!C$3=0,0,IF(เวลาเรียน!AI17="o",ลับ!C$3,0))</f>
        <v>0</v>
      </c>
      <c r="AC171" s="63">
        <f>IF(ลับ!D$3=0,0,IF(เวลาเรียน!AJ17="o",ลับ!D$3,0))</f>
        <v>0</v>
      </c>
      <c r="AD171" s="63">
        <f>IF(ลับ!E$3=0,0,IF(เวลาเรียน!AK17="o",ลับ!E$3,0))</f>
        <v>0</v>
      </c>
      <c r="AE171" s="63">
        <f>IF(ลับ!F$3=0,0,IF(เวลาเรียน!AL17="o",ลับ!F$3,0))</f>
        <v>0</v>
      </c>
      <c r="AF171" s="63">
        <f>IF(ลับ!G$3=0,0,IF(เวลาเรียน!AM17="o",ลับ!G$3,0))</f>
        <v>0</v>
      </c>
      <c r="AG171" s="63">
        <f>IF(ลับ!H$3=0,0,IF(เวลาเรียน!AN17="o",ลับ!H$3,0))</f>
        <v>0</v>
      </c>
      <c r="AH171" s="63">
        <f>IF(ลับ!I$3=0,0,IF(เวลาเรียน!AO17="o",ลับ!I$3,0))</f>
        <v>0</v>
      </c>
      <c r="AI171" s="63">
        <f>IF(ลับ!J$3=0,0,IF(เวลาเรียน!AP17="o",ลับ!J$3,0))</f>
        <v>0</v>
      </c>
      <c r="AJ171" s="63">
        <f>IF(ลับ!K$3=0,0,IF(เวลาเรียน!AQ17="o",ลับ!K$3,0))</f>
        <v>0</v>
      </c>
      <c r="AK171" s="63">
        <f>IF(ลับ!L$3=0,0,IF(เวลาเรียน!AR17="o",ลับ!L$3,0))</f>
        <v>0</v>
      </c>
      <c r="AL171" s="63">
        <f>IF(ลับ!M$3=0,0,IF(เวลาเรียน!AS17="o",ลับ!M$3,0))</f>
        <v>0</v>
      </c>
      <c r="AM171" s="63">
        <f>IF(ลับ!N$3=0,0,IF(เวลาเรียน!AT17="o",ลับ!N$3,0))</f>
        <v>0</v>
      </c>
      <c r="AN171" s="63">
        <f>IF(ลับ!O$3=0,0,IF(เวลาเรียน!AU17="o",ลับ!O$3,0))</f>
        <v>0</v>
      </c>
      <c r="AO171" s="63">
        <f>IF(ลับ!P$3=0,0,IF(เวลาเรียน!AV17="o",ลับ!P$3,0))</f>
        <v>0</v>
      </c>
      <c r="AP171" s="63">
        <f>IF(ลับ!Q$3=0,0,IF(เวลาเรียน!AW17="o",ลับ!Q$3,0))</f>
        <v>0</v>
      </c>
      <c r="AQ171" s="63">
        <f>IF(ลับ!R$3=0,0,IF(เวลาเรียน!AX17="o",ลับ!R$3,0))</f>
        <v>0</v>
      </c>
      <c r="AR171" s="63">
        <f>IF(ลับ!S$3=0,0,IF(เวลาเรียน!AY17="o",ลับ!S$3,0))</f>
        <v>0</v>
      </c>
      <c r="AS171" s="63">
        <f>IF(ลับ!T$3=0,0,IF(เวลาเรียน!AZ17="o",ลับ!T$3,0))</f>
        <v>0</v>
      </c>
      <c r="AT171" s="63">
        <f>IF(ลับ!U$3=0,0,IF(เวลาเรียน!BA17="o",ลับ!U$3,0))</f>
        <v>0</v>
      </c>
      <c r="AU171" s="63">
        <f>IF(ลับ!V$3=0,0,IF(เวลาเรียน!BB17="o",ลับ!V$3,0))</f>
        <v>0</v>
      </c>
      <c r="AV171" s="63">
        <f>IF(ลับ!W$3=0,0,IF(เวลาเรียน!BC17="o",ลับ!W$3,0))</f>
        <v>0</v>
      </c>
      <c r="AW171" s="63">
        <f>IF(ลับ!X$3=0,0,IF(เวลาเรียน!BD17="o",ลับ!X$3,0))</f>
        <v>0</v>
      </c>
      <c r="AX171" s="63">
        <f>IF(ลับ!Y$3=0,0,IF(เวลาเรียน!BE17="o",ลับ!Y$3,0))</f>
        <v>0</v>
      </c>
      <c r="AY171" s="63">
        <f>IF(ลับ!Z$3=0,0,IF(เวลาเรียน!BF17="o",ลับ!Z$3,0))</f>
        <v>0</v>
      </c>
      <c r="AZ171" s="63">
        <f>IF(ลับ!AA$3=0,0,IF(เวลาเรียน!BG17="o",ลับ!AA$3,0))</f>
        <v>0</v>
      </c>
      <c r="BA171" s="63">
        <f>IF(ลับ!AB$3=0,0,IF(เวลาเรียน!BH17="o",ลับ!AB$3,0))</f>
        <v>0</v>
      </c>
      <c r="BB171" s="63">
        <f>IF(ลับ!AC$3=0,0,IF(เวลาเรียน!BI17="o",ลับ!AC$3,0))</f>
        <v>0</v>
      </c>
      <c r="BC171" s="63">
        <f>IF(ลับ!AD$3=0,0,IF(เวลาเรียน!BJ17="o",ลับ!AD$3,0))</f>
        <v>0</v>
      </c>
      <c r="BD171" s="63">
        <f>IF(ลับ!AE$3=0,0,IF(เวลาเรียน!BK17="o",ลับ!AE$3,0))</f>
        <v>0</v>
      </c>
      <c r="BE171" s="63">
        <f>IF(ลับ!AF$3=0,0,IF(เวลาเรียน!BL17="o",ลับ!AF$3,0))</f>
        <v>0</v>
      </c>
      <c r="BF171" s="63">
        <f>IF(ลับ!AG$3=0,0,IF(เวลาเรียน!BM17="o",ลับ!AG$3,0))</f>
        <v>0</v>
      </c>
      <c r="BG171" s="63">
        <f>IF(ลับ!AH$3=0,0,IF(เวลาเรียน!BN17="o",ลับ!AH$3,0))</f>
        <v>0</v>
      </c>
      <c r="BH171" s="63">
        <f>IF(ลับ!AI$3=0,0,IF(เวลาเรียน!BO17="o",ลับ!AI$3,0))</f>
        <v>0</v>
      </c>
      <c r="BI171" s="63">
        <f>IF(ลับ!AJ$3=0,0,IF(เวลาเรียน!BP17="o",ลับ!AJ$3,0))</f>
        <v>0</v>
      </c>
      <c r="BJ171" s="63">
        <f>IF(ลับ!AK$3=0,0,IF(เวลาเรียน!BQ17="o",ลับ!AK$3,0))</f>
        <v>0</v>
      </c>
      <c r="BK171" s="63">
        <f>IF(ลับ!AL$3=0,0,IF(เวลาเรียน!BR17="o",ลับ!AL$3,0))</f>
        <v>0</v>
      </c>
      <c r="BL171" s="63">
        <f>IF(ลับ!AM$3=0,0,IF(เวลาเรียน!BS17="o",ลับ!AM$3,0))</f>
        <v>0</v>
      </c>
      <c r="BM171" s="63">
        <f>IF(ลับ!AN$3=0,0,IF(เวลาเรียน!BT17="o",ลับ!AN$3,0))</f>
        <v>0</v>
      </c>
      <c r="BN171" s="63">
        <f>IF(ลับ!AO$3=0,0,IF(เวลาเรียน!BU17="o",ลับ!AO$3,0))</f>
        <v>0</v>
      </c>
      <c r="BO171" s="63">
        <f>IF(ลับ!AP$3=0,0,IF(เวลาเรียน!BV17="o",ลับ!AP$3,0))</f>
        <v>0</v>
      </c>
      <c r="BP171" s="63">
        <f>IF(ลับ!AQ$3=0,0,IF(เวลาเรียน!BW17="o",ลับ!AQ$3,0))</f>
        <v>0</v>
      </c>
      <c r="BQ171" s="63">
        <f>IF(ลับ!AR$3=0,0,IF(เวลาเรียน!BX17="o",ลับ!AR$3,0))</f>
        <v>0</v>
      </c>
      <c r="BR171" s="63">
        <f>IF(ลับ!AS$3=0,0,IF(เวลาเรียน!BY17="o",ลับ!AS$3,0))</f>
        <v>0</v>
      </c>
      <c r="BS171" s="724">
        <f>IF(ลับ!AT$3=0,0,IF(เวลาเรียน!BZ17="o",ลับ!AT$3,0))</f>
        <v>0</v>
      </c>
      <c r="BT171" s="63">
        <f>IF(ลับ!BT$3=0,0,IF(เวลาเรียน!CB17="o",ลับ!BT$3,0))</f>
        <v>0</v>
      </c>
      <c r="BU171" s="63">
        <f>IF(ลับ!BU$3=0,0,IF(เวลาเรียน!CC17="o",ลับ!BU$3,0))</f>
        <v>0</v>
      </c>
      <c r="BV171" s="63">
        <f>IF(ลับ!BV$3=0,0,IF(เวลาเรียน!CD17="o",ลับ!BV$3,0))</f>
        <v>0</v>
      </c>
      <c r="BW171" s="63">
        <f>IF(ลับ!BW$3=0,0,IF(เวลาเรียน!CE17="o",ลับ!BW$3,0))</f>
        <v>0</v>
      </c>
      <c r="BX171" s="63">
        <f>IF(ลับ!BX$3=0,0,IF(เวลาเรียน!CF17="o",ลับ!BX$3,0))</f>
        <v>0</v>
      </c>
      <c r="BY171" s="63">
        <f>IF(ลับ!BY$3=0,0,IF(เวลาเรียน!CG17="o",ลับ!BY$3,0))</f>
        <v>0</v>
      </c>
      <c r="BZ171" s="63">
        <f>IF(ลับ!BZ$3=0,0,IF(เวลาเรียน!CH17="o",ลับ!BZ$3,0))</f>
        <v>0</v>
      </c>
      <c r="CA171" s="63">
        <f>IF(ลับ!CA$3=0,0,IF(เวลาเรียน!CI17="o",ลับ!CA$3,0))</f>
        <v>0</v>
      </c>
      <c r="CB171" s="63">
        <f>IF(ลับ!CB$3=0,0,IF(เวลาเรียน!CJ17="o",ลับ!CB$3,0))</f>
        <v>0</v>
      </c>
      <c r="CC171" s="63">
        <f>IF(ลับ!CC$3=0,0,IF(เวลาเรียน!CK17="o",ลับ!CC$3,0))</f>
        <v>0</v>
      </c>
      <c r="CD171" s="63">
        <f>IF(ลับ!CD$3=0,0,IF(เวลาเรียน!CL17="o",ลับ!CD$3,0))</f>
        <v>0</v>
      </c>
      <c r="CE171" s="63">
        <f>IF(ลับ!CE$3=0,0,IF(เวลาเรียน!CM17="o",ลับ!CE$3,0))</f>
        <v>0</v>
      </c>
      <c r="CF171" s="63">
        <f>IF(ลับ!CF$3=0,0,IF(เวลาเรียน!CN17="o",ลับ!CF$3,0))</f>
        <v>0</v>
      </c>
      <c r="CG171" s="63">
        <f>IF(ลับ!CG$3=0,0,IF(เวลาเรียน!CO17="o",ลับ!CG$3,0))</f>
        <v>0</v>
      </c>
      <c r="CH171" s="63">
        <f>IF(ลับ!CH$3=0,0,IF(เวลาเรียน!CP17="o",ลับ!CH$3,0))</f>
        <v>0</v>
      </c>
      <c r="CI171" s="63">
        <f>IF(ลับ!CI$3=0,0,IF(เวลาเรียน!CQ17="o",ลับ!CI$3,0))</f>
        <v>0</v>
      </c>
      <c r="CJ171" s="63">
        <f>IF(ลับ!CJ$3=0,0,IF(เวลาเรียน!CR17="o",ลับ!CJ$3,0))</f>
        <v>0</v>
      </c>
      <c r="CK171" s="63">
        <f>IF(ลับ!CK$3=0,0,IF(เวลาเรียน!CS17="o",ลับ!CK$3,0))</f>
        <v>0</v>
      </c>
      <c r="CL171" s="63">
        <f>IF(ลับ!CL$3=0,0,IF(เวลาเรียน!CT17="o",ลับ!CL$3,0))</f>
        <v>0</v>
      </c>
      <c r="CM171" s="63">
        <f>IF(ลับ!CM$3=0,0,IF(เวลาเรียน!CU17="o",ลับ!CM$3,0))</f>
        <v>0</v>
      </c>
      <c r="CN171" s="63">
        <f>IF(ลับ!CN$3=0,0,IF(เวลาเรียน!CV17="o",ลับ!CN$3,0))</f>
        <v>0</v>
      </c>
      <c r="CO171" s="63">
        <f>IF(ลับ!CO$3=0,0,IF(เวลาเรียน!CW17="o",ลับ!CO$3,0))</f>
        <v>0</v>
      </c>
      <c r="CP171" s="63">
        <f>IF(ลับ!CP$3=0,0,IF(เวลาเรียน!CX17="o",ลับ!CP$3,0))</f>
        <v>0</v>
      </c>
      <c r="CQ171" s="63">
        <f>IF(ลับ!CQ$3=0,0,IF(เวลาเรียน!CY17="o",ลับ!CQ$3,0))</f>
        <v>0</v>
      </c>
      <c r="CR171" s="63">
        <f>IF(ลับ!CR$3=0,0,IF(เวลาเรียน!CZ17="o",ลับ!CR$3,0))</f>
        <v>0</v>
      </c>
      <c r="CS171" s="63">
        <f>IF(ลับ!CS$3=0,0,IF(เวลาเรียน!DA17="o",ลับ!CS$3,0))</f>
        <v>0</v>
      </c>
      <c r="CT171" s="63">
        <f>IF(ลับ!CT$3=0,0,IF(เวลาเรียน!DB17="o",ลับ!CT$3,0))</f>
        <v>0</v>
      </c>
      <c r="CU171" s="63">
        <f>IF(ลับ!CU$3=0,0,IF(เวลาเรียน!DC17="o",ลับ!CU$3,0))</f>
        <v>0</v>
      </c>
      <c r="CV171" s="63">
        <f>IF(ลับ!CV$3=0,0,IF(เวลาเรียน!DD17="o",ลับ!CV$3,0))</f>
        <v>0</v>
      </c>
      <c r="CW171" s="63">
        <f>IF(ลับ!CW$3=0,0,IF(เวลาเรียน!DE17="o",ลับ!CW$3,0))</f>
        <v>0</v>
      </c>
      <c r="CX171" s="84">
        <f t="shared" si="25"/>
        <v>0</v>
      </c>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row>
    <row r="172" spans="1:136" ht="21">
      <c r="A172" s="28">
        <v>13</v>
      </c>
      <c r="B172" s="63">
        <f>IF(ลับ!B$3=0,0,IF(เวลาเรียน!G18="o",ลับ!B$3,0))</f>
        <v>0</v>
      </c>
      <c r="C172" s="63">
        <f>IF(ลับ!C$3=0,0,IF(เวลาเรียน!H18="o",ลับ!C$3,0))</f>
        <v>0</v>
      </c>
      <c r="D172" s="63">
        <f>IF(ลับ!D$3=0,0,IF(เวลาเรียน!I18="o",ลับ!D$3,0))</f>
        <v>0</v>
      </c>
      <c r="E172" s="63">
        <f>IF(ลับ!E$3=0,0,IF(เวลาเรียน!J18="o",ลับ!E$3,0))</f>
        <v>0</v>
      </c>
      <c r="F172" s="63">
        <f>IF(ลับ!F$3=0,0,IF(เวลาเรียน!K18="o",ลับ!F$3,0))</f>
        <v>0</v>
      </c>
      <c r="G172" s="63">
        <f>IF(ลับ!G$3=0,0,IF(เวลาเรียน!L18="o",ลับ!G$3,0))</f>
        <v>0</v>
      </c>
      <c r="H172" s="63">
        <f>IF(ลับ!H$3=0,0,IF(เวลาเรียน!M18="o",ลับ!H$3,0))</f>
        <v>0</v>
      </c>
      <c r="I172" s="63">
        <f>IF(ลับ!I$3=0,0,IF(เวลาเรียน!N18="o",ลับ!I$3,0))</f>
        <v>0</v>
      </c>
      <c r="J172" s="63">
        <f>IF(ลับ!J$3=0,0,IF(เวลาเรียน!O18="o",ลับ!J$3,0))</f>
        <v>0</v>
      </c>
      <c r="K172" s="63">
        <f>IF(ลับ!K$3=0,0,IF(เวลาเรียน!P18="o",ลับ!K$3,0))</f>
        <v>0</v>
      </c>
      <c r="L172" s="63">
        <f>IF(ลับ!L$3=0,0,IF(เวลาเรียน!Q18="o",ลับ!L$3,0))</f>
        <v>0</v>
      </c>
      <c r="M172" s="63">
        <f>IF(ลับ!M$3=0,0,IF(เวลาเรียน!R18="o",ลับ!M$3,0))</f>
        <v>0</v>
      </c>
      <c r="N172" s="63">
        <f>IF(ลับ!N$3=0,0,IF(เวลาเรียน!S18="o",ลับ!N$3,0))</f>
        <v>0</v>
      </c>
      <c r="O172" s="63">
        <f>IF(ลับ!O$3=0,0,IF(เวลาเรียน!T18="o",ลับ!O$3,0))</f>
        <v>0</v>
      </c>
      <c r="P172" s="63">
        <f>IF(ลับ!P$3=0,0,IF(เวลาเรียน!U18="o",ลับ!P$3,0))</f>
        <v>0</v>
      </c>
      <c r="Q172" s="63">
        <f>IF(ลับ!Q$3=0,0,IF(เวลาเรียน!V18="o",ลับ!Q$3,0))</f>
        <v>0</v>
      </c>
      <c r="R172" s="63">
        <f>IF(ลับ!R$3=0,0,IF(เวลาเรียน!W18="o",ลับ!R$3,0))</f>
        <v>0</v>
      </c>
      <c r="S172" s="63">
        <f>IF(ลับ!S$3=0,0,IF(เวลาเรียน!X18="o",ลับ!S$3,0))</f>
        <v>0</v>
      </c>
      <c r="T172" s="63">
        <f>IF(ลับ!T$3=0,0,IF(เวลาเรียน!Y18="o",ลับ!T$3,0))</f>
        <v>0</v>
      </c>
      <c r="U172" s="63">
        <f>IF(ลับ!U$3=0,0,IF(เวลาเรียน!Z18="o",ลับ!U$3,0))</f>
        <v>0</v>
      </c>
      <c r="V172" s="63">
        <f>IF(ลับ!V$3=0,0,IF(เวลาเรียน!AA18="o",ลับ!V$3,0))</f>
        <v>0</v>
      </c>
      <c r="W172" s="63">
        <f>IF(ลับ!W$3=0,0,IF(เวลาเรียน!AB18="o",ลับ!W$3,0))</f>
        <v>0</v>
      </c>
      <c r="X172" s="63">
        <f>IF(ลับ!X$3=0,0,IF(เวลาเรียน!AC18="o",ลับ!X$3,0))</f>
        <v>0</v>
      </c>
      <c r="Y172" s="63">
        <f>IF(ลับ!Y$3=0,0,IF(เวลาเรียน!AD18="o",ลับ!Y$3,0))</f>
        <v>0</v>
      </c>
      <c r="Z172" s="724">
        <f>IF(ลับ!Z$3=0,0,IF(เวลาเรียน!AE18="o",ลับ!Z$3,0))</f>
        <v>0</v>
      </c>
      <c r="AA172" s="63">
        <f>IF(ลับ!B$3=0,0,IF(เวลาเรียน!AH18="o",ลับ!B$3,0))</f>
        <v>0</v>
      </c>
      <c r="AB172" s="63">
        <f>IF(ลับ!C$3=0,0,IF(เวลาเรียน!AI18="o",ลับ!C$3,0))</f>
        <v>0</v>
      </c>
      <c r="AC172" s="63">
        <f>IF(ลับ!D$3=0,0,IF(เวลาเรียน!AJ18="o",ลับ!D$3,0))</f>
        <v>0</v>
      </c>
      <c r="AD172" s="63">
        <f>IF(ลับ!E$3=0,0,IF(เวลาเรียน!AK18="o",ลับ!E$3,0))</f>
        <v>0</v>
      </c>
      <c r="AE172" s="63">
        <f>IF(ลับ!F$3=0,0,IF(เวลาเรียน!AL18="o",ลับ!F$3,0))</f>
        <v>0</v>
      </c>
      <c r="AF172" s="63">
        <f>IF(ลับ!G$3=0,0,IF(เวลาเรียน!AM18="o",ลับ!G$3,0))</f>
        <v>0</v>
      </c>
      <c r="AG172" s="63">
        <f>IF(ลับ!H$3=0,0,IF(เวลาเรียน!AN18="o",ลับ!H$3,0))</f>
        <v>0</v>
      </c>
      <c r="AH172" s="63">
        <f>IF(ลับ!I$3=0,0,IF(เวลาเรียน!AO18="o",ลับ!I$3,0))</f>
        <v>0</v>
      </c>
      <c r="AI172" s="63">
        <f>IF(ลับ!J$3=0,0,IF(เวลาเรียน!AP18="o",ลับ!J$3,0))</f>
        <v>0</v>
      </c>
      <c r="AJ172" s="63">
        <f>IF(ลับ!K$3=0,0,IF(เวลาเรียน!AQ18="o",ลับ!K$3,0))</f>
        <v>0</v>
      </c>
      <c r="AK172" s="63">
        <f>IF(ลับ!L$3=0,0,IF(เวลาเรียน!AR18="o",ลับ!L$3,0))</f>
        <v>0</v>
      </c>
      <c r="AL172" s="63">
        <f>IF(ลับ!M$3=0,0,IF(เวลาเรียน!AS18="o",ลับ!M$3,0))</f>
        <v>0</v>
      </c>
      <c r="AM172" s="63">
        <f>IF(ลับ!N$3=0,0,IF(เวลาเรียน!AT18="o",ลับ!N$3,0))</f>
        <v>0</v>
      </c>
      <c r="AN172" s="63">
        <f>IF(ลับ!O$3=0,0,IF(เวลาเรียน!AU18="o",ลับ!O$3,0))</f>
        <v>0</v>
      </c>
      <c r="AO172" s="63">
        <f>IF(ลับ!P$3=0,0,IF(เวลาเรียน!AV18="o",ลับ!P$3,0))</f>
        <v>0</v>
      </c>
      <c r="AP172" s="63">
        <f>IF(ลับ!Q$3=0,0,IF(เวลาเรียน!AW18="o",ลับ!Q$3,0))</f>
        <v>0</v>
      </c>
      <c r="AQ172" s="63">
        <f>IF(ลับ!R$3=0,0,IF(เวลาเรียน!AX18="o",ลับ!R$3,0))</f>
        <v>0</v>
      </c>
      <c r="AR172" s="63">
        <f>IF(ลับ!S$3=0,0,IF(เวลาเรียน!AY18="o",ลับ!S$3,0))</f>
        <v>0</v>
      </c>
      <c r="AS172" s="63">
        <f>IF(ลับ!T$3=0,0,IF(เวลาเรียน!AZ18="o",ลับ!T$3,0))</f>
        <v>0</v>
      </c>
      <c r="AT172" s="63">
        <f>IF(ลับ!U$3=0,0,IF(เวลาเรียน!BA18="o",ลับ!U$3,0))</f>
        <v>0</v>
      </c>
      <c r="AU172" s="63">
        <f>IF(ลับ!V$3=0,0,IF(เวลาเรียน!BB18="o",ลับ!V$3,0))</f>
        <v>0</v>
      </c>
      <c r="AV172" s="63">
        <f>IF(ลับ!W$3=0,0,IF(เวลาเรียน!BC18="o",ลับ!W$3,0))</f>
        <v>0</v>
      </c>
      <c r="AW172" s="63">
        <f>IF(ลับ!X$3=0,0,IF(เวลาเรียน!BD18="o",ลับ!X$3,0))</f>
        <v>0</v>
      </c>
      <c r="AX172" s="63">
        <f>IF(ลับ!Y$3=0,0,IF(เวลาเรียน!BE18="o",ลับ!Y$3,0))</f>
        <v>0</v>
      </c>
      <c r="AY172" s="63">
        <f>IF(ลับ!Z$3=0,0,IF(เวลาเรียน!BF18="o",ลับ!Z$3,0))</f>
        <v>0</v>
      </c>
      <c r="AZ172" s="63">
        <f>IF(ลับ!AA$3=0,0,IF(เวลาเรียน!BG18="o",ลับ!AA$3,0))</f>
        <v>0</v>
      </c>
      <c r="BA172" s="63">
        <f>IF(ลับ!AB$3=0,0,IF(เวลาเรียน!BH18="o",ลับ!AB$3,0))</f>
        <v>0</v>
      </c>
      <c r="BB172" s="63">
        <f>IF(ลับ!AC$3=0,0,IF(เวลาเรียน!BI18="o",ลับ!AC$3,0))</f>
        <v>0</v>
      </c>
      <c r="BC172" s="63">
        <f>IF(ลับ!AD$3=0,0,IF(เวลาเรียน!BJ18="o",ลับ!AD$3,0))</f>
        <v>0</v>
      </c>
      <c r="BD172" s="63">
        <f>IF(ลับ!AE$3=0,0,IF(เวลาเรียน!BK18="o",ลับ!AE$3,0))</f>
        <v>0</v>
      </c>
      <c r="BE172" s="63">
        <f>IF(ลับ!AF$3=0,0,IF(เวลาเรียน!BL18="o",ลับ!AF$3,0))</f>
        <v>0</v>
      </c>
      <c r="BF172" s="63">
        <f>IF(ลับ!AG$3=0,0,IF(เวลาเรียน!BM18="o",ลับ!AG$3,0))</f>
        <v>0</v>
      </c>
      <c r="BG172" s="63">
        <f>IF(ลับ!AH$3=0,0,IF(เวลาเรียน!BN18="o",ลับ!AH$3,0))</f>
        <v>0</v>
      </c>
      <c r="BH172" s="63">
        <f>IF(ลับ!AI$3=0,0,IF(เวลาเรียน!BO18="o",ลับ!AI$3,0))</f>
        <v>0</v>
      </c>
      <c r="BI172" s="63">
        <f>IF(ลับ!AJ$3=0,0,IF(เวลาเรียน!BP18="o",ลับ!AJ$3,0))</f>
        <v>0</v>
      </c>
      <c r="BJ172" s="63">
        <f>IF(ลับ!AK$3=0,0,IF(เวลาเรียน!BQ18="o",ลับ!AK$3,0))</f>
        <v>0</v>
      </c>
      <c r="BK172" s="63">
        <f>IF(ลับ!AL$3=0,0,IF(เวลาเรียน!BR18="o",ลับ!AL$3,0))</f>
        <v>0</v>
      </c>
      <c r="BL172" s="63">
        <f>IF(ลับ!AM$3=0,0,IF(เวลาเรียน!BS18="o",ลับ!AM$3,0))</f>
        <v>0</v>
      </c>
      <c r="BM172" s="63">
        <f>IF(ลับ!AN$3=0,0,IF(เวลาเรียน!BT18="o",ลับ!AN$3,0))</f>
        <v>0</v>
      </c>
      <c r="BN172" s="63">
        <f>IF(ลับ!AO$3=0,0,IF(เวลาเรียน!BU18="o",ลับ!AO$3,0))</f>
        <v>0</v>
      </c>
      <c r="BO172" s="63">
        <f>IF(ลับ!AP$3=0,0,IF(เวลาเรียน!BV18="o",ลับ!AP$3,0))</f>
        <v>0</v>
      </c>
      <c r="BP172" s="63">
        <f>IF(ลับ!AQ$3=0,0,IF(เวลาเรียน!BW18="o",ลับ!AQ$3,0))</f>
        <v>0</v>
      </c>
      <c r="BQ172" s="63">
        <f>IF(ลับ!AR$3=0,0,IF(เวลาเรียน!BX18="o",ลับ!AR$3,0))</f>
        <v>0</v>
      </c>
      <c r="BR172" s="63">
        <f>IF(ลับ!AS$3=0,0,IF(เวลาเรียน!BY18="o",ลับ!AS$3,0))</f>
        <v>0</v>
      </c>
      <c r="BS172" s="724">
        <f>IF(ลับ!AT$3=0,0,IF(เวลาเรียน!BZ18="o",ลับ!AT$3,0))</f>
        <v>0</v>
      </c>
      <c r="BT172" s="63">
        <f>IF(ลับ!BT$3=0,0,IF(เวลาเรียน!CB18="o",ลับ!BT$3,0))</f>
        <v>0</v>
      </c>
      <c r="BU172" s="63">
        <f>IF(ลับ!BU$3=0,0,IF(เวลาเรียน!CC18="o",ลับ!BU$3,0))</f>
        <v>0</v>
      </c>
      <c r="BV172" s="63">
        <f>IF(ลับ!BV$3=0,0,IF(เวลาเรียน!CD18="o",ลับ!BV$3,0))</f>
        <v>0</v>
      </c>
      <c r="BW172" s="63">
        <f>IF(ลับ!BW$3=0,0,IF(เวลาเรียน!CE18="o",ลับ!BW$3,0))</f>
        <v>0</v>
      </c>
      <c r="BX172" s="63">
        <f>IF(ลับ!BX$3=0,0,IF(เวลาเรียน!CF18="o",ลับ!BX$3,0))</f>
        <v>0</v>
      </c>
      <c r="BY172" s="63">
        <f>IF(ลับ!BY$3=0,0,IF(เวลาเรียน!CG18="o",ลับ!BY$3,0))</f>
        <v>0</v>
      </c>
      <c r="BZ172" s="63">
        <f>IF(ลับ!BZ$3=0,0,IF(เวลาเรียน!CH18="o",ลับ!BZ$3,0))</f>
        <v>0</v>
      </c>
      <c r="CA172" s="63">
        <f>IF(ลับ!CA$3=0,0,IF(เวลาเรียน!CI18="o",ลับ!CA$3,0))</f>
        <v>0</v>
      </c>
      <c r="CB172" s="63">
        <f>IF(ลับ!CB$3=0,0,IF(เวลาเรียน!CJ18="o",ลับ!CB$3,0))</f>
        <v>0</v>
      </c>
      <c r="CC172" s="63">
        <f>IF(ลับ!CC$3=0,0,IF(เวลาเรียน!CK18="o",ลับ!CC$3,0))</f>
        <v>0</v>
      </c>
      <c r="CD172" s="63">
        <f>IF(ลับ!CD$3=0,0,IF(เวลาเรียน!CL18="o",ลับ!CD$3,0))</f>
        <v>0</v>
      </c>
      <c r="CE172" s="63">
        <f>IF(ลับ!CE$3=0,0,IF(เวลาเรียน!CM18="o",ลับ!CE$3,0))</f>
        <v>0</v>
      </c>
      <c r="CF172" s="63">
        <f>IF(ลับ!CF$3=0,0,IF(เวลาเรียน!CN18="o",ลับ!CF$3,0))</f>
        <v>0</v>
      </c>
      <c r="CG172" s="63">
        <f>IF(ลับ!CG$3=0,0,IF(เวลาเรียน!CO18="o",ลับ!CG$3,0))</f>
        <v>0</v>
      </c>
      <c r="CH172" s="63">
        <f>IF(ลับ!CH$3=0,0,IF(เวลาเรียน!CP18="o",ลับ!CH$3,0))</f>
        <v>0</v>
      </c>
      <c r="CI172" s="63">
        <f>IF(ลับ!CI$3=0,0,IF(เวลาเรียน!CQ18="o",ลับ!CI$3,0))</f>
        <v>0</v>
      </c>
      <c r="CJ172" s="63">
        <f>IF(ลับ!CJ$3=0,0,IF(เวลาเรียน!CR18="o",ลับ!CJ$3,0))</f>
        <v>0</v>
      </c>
      <c r="CK172" s="63">
        <f>IF(ลับ!CK$3=0,0,IF(เวลาเรียน!CS18="o",ลับ!CK$3,0))</f>
        <v>0</v>
      </c>
      <c r="CL172" s="63">
        <f>IF(ลับ!CL$3=0,0,IF(เวลาเรียน!CT18="o",ลับ!CL$3,0))</f>
        <v>0</v>
      </c>
      <c r="CM172" s="63">
        <f>IF(ลับ!CM$3=0,0,IF(เวลาเรียน!CU18="o",ลับ!CM$3,0))</f>
        <v>0</v>
      </c>
      <c r="CN172" s="63">
        <f>IF(ลับ!CN$3=0,0,IF(เวลาเรียน!CV18="o",ลับ!CN$3,0))</f>
        <v>0</v>
      </c>
      <c r="CO172" s="63">
        <f>IF(ลับ!CO$3=0,0,IF(เวลาเรียน!CW18="o",ลับ!CO$3,0))</f>
        <v>0</v>
      </c>
      <c r="CP172" s="63">
        <f>IF(ลับ!CP$3=0,0,IF(เวลาเรียน!CX18="o",ลับ!CP$3,0))</f>
        <v>0</v>
      </c>
      <c r="CQ172" s="63">
        <f>IF(ลับ!CQ$3=0,0,IF(เวลาเรียน!CY18="o",ลับ!CQ$3,0))</f>
        <v>0</v>
      </c>
      <c r="CR172" s="63">
        <f>IF(ลับ!CR$3=0,0,IF(เวลาเรียน!CZ18="o",ลับ!CR$3,0))</f>
        <v>0</v>
      </c>
      <c r="CS172" s="63">
        <f>IF(ลับ!CS$3=0,0,IF(เวลาเรียน!DA18="o",ลับ!CS$3,0))</f>
        <v>0</v>
      </c>
      <c r="CT172" s="63">
        <f>IF(ลับ!CT$3=0,0,IF(เวลาเรียน!DB18="o",ลับ!CT$3,0))</f>
        <v>0</v>
      </c>
      <c r="CU172" s="63">
        <f>IF(ลับ!CU$3=0,0,IF(เวลาเรียน!DC18="o",ลับ!CU$3,0))</f>
        <v>0</v>
      </c>
      <c r="CV172" s="63">
        <f>IF(ลับ!CV$3=0,0,IF(เวลาเรียน!DD18="o",ลับ!CV$3,0))</f>
        <v>0</v>
      </c>
      <c r="CW172" s="63">
        <f>IF(ลับ!CW$3=0,0,IF(เวลาเรียน!DE18="o",ลับ!CW$3,0))</f>
        <v>0</v>
      </c>
      <c r="CX172" s="84">
        <f t="shared" si="25"/>
        <v>0</v>
      </c>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row>
    <row r="173" spans="1:136" ht="21">
      <c r="A173" s="28">
        <v>14</v>
      </c>
      <c r="B173" s="63">
        <f>IF(ลับ!B$3=0,0,IF(เวลาเรียน!G19="o",ลับ!B$3,0))</f>
        <v>0</v>
      </c>
      <c r="C173" s="63">
        <f>IF(ลับ!C$3=0,0,IF(เวลาเรียน!H19="o",ลับ!C$3,0))</f>
        <v>0</v>
      </c>
      <c r="D173" s="63">
        <f>IF(ลับ!D$3=0,0,IF(เวลาเรียน!I19="o",ลับ!D$3,0))</f>
        <v>0</v>
      </c>
      <c r="E173" s="63">
        <f>IF(ลับ!E$3=0,0,IF(เวลาเรียน!J19="o",ลับ!E$3,0))</f>
        <v>0</v>
      </c>
      <c r="F173" s="63">
        <f>IF(ลับ!F$3=0,0,IF(เวลาเรียน!K19="o",ลับ!F$3,0))</f>
        <v>0</v>
      </c>
      <c r="G173" s="63">
        <f>IF(ลับ!G$3=0,0,IF(เวลาเรียน!L19="o",ลับ!G$3,0))</f>
        <v>0</v>
      </c>
      <c r="H173" s="63">
        <f>IF(ลับ!H$3=0,0,IF(เวลาเรียน!M19="o",ลับ!H$3,0))</f>
        <v>0</v>
      </c>
      <c r="I173" s="63">
        <f>IF(ลับ!I$3=0,0,IF(เวลาเรียน!N19="o",ลับ!I$3,0))</f>
        <v>0</v>
      </c>
      <c r="J173" s="63">
        <f>IF(ลับ!J$3=0,0,IF(เวลาเรียน!O19="o",ลับ!J$3,0))</f>
        <v>0</v>
      </c>
      <c r="K173" s="63">
        <f>IF(ลับ!K$3=0,0,IF(เวลาเรียน!P19="o",ลับ!K$3,0))</f>
        <v>0</v>
      </c>
      <c r="L173" s="63">
        <f>IF(ลับ!L$3=0,0,IF(เวลาเรียน!Q19="o",ลับ!L$3,0))</f>
        <v>0</v>
      </c>
      <c r="M173" s="63">
        <f>IF(ลับ!M$3=0,0,IF(เวลาเรียน!R19="o",ลับ!M$3,0))</f>
        <v>0</v>
      </c>
      <c r="N173" s="63">
        <f>IF(ลับ!N$3=0,0,IF(เวลาเรียน!S19="o",ลับ!N$3,0))</f>
        <v>0</v>
      </c>
      <c r="O173" s="63">
        <f>IF(ลับ!O$3=0,0,IF(เวลาเรียน!T19="o",ลับ!O$3,0))</f>
        <v>0</v>
      </c>
      <c r="P173" s="63">
        <f>IF(ลับ!P$3=0,0,IF(เวลาเรียน!U19="o",ลับ!P$3,0))</f>
        <v>0</v>
      </c>
      <c r="Q173" s="63">
        <f>IF(ลับ!Q$3=0,0,IF(เวลาเรียน!V19="o",ลับ!Q$3,0))</f>
        <v>0</v>
      </c>
      <c r="R173" s="63">
        <f>IF(ลับ!R$3=0,0,IF(เวลาเรียน!W19="o",ลับ!R$3,0))</f>
        <v>0</v>
      </c>
      <c r="S173" s="63">
        <f>IF(ลับ!S$3=0,0,IF(เวลาเรียน!X19="o",ลับ!S$3,0))</f>
        <v>0</v>
      </c>
      <c r="T173" s="63">
        <f>IF(ลับ!T$3=0,0,IF(เวลาเรียน!Y19="o",ลับ!T$3,0))</f>
        <v>0</v>
      </c>
      <c r="U173" s="63">
        <f>IF(ลับ!U$3=0,0,IF(เวลาเรียน!Z19="o",ลับ!U$3,0))</f>
        <v>0</v>
      </c>
      <c r="V173" s="63">
        <f>IF(ลับ!V$3=0,0,IF(เวลาเรียน!AA19="o",ลับ!V$3,0))</f>
        <v>0</v>
      </c>
      <c r="W173" s="63">
        <f>IF(ลับ!W$3=0,0,IF(เวลาเรียน!AB19="o",ลับ!W$3,0))</f>
        <v>0</v>
      </c>
      <c r="X173" s="63">
        <f>IF(ลับ!X$3=0,0,IF(เวลาเรียน!AC19="o",ลับ!X$3,0))</f>
        <v>0</v>
      </c>
      <c r="Y173" s="63">
        <f>IF(ลับ!Y$3=0,0,IF(เวลาเรียน!AD19="o",ลับ!Y$3,0))</f>
        <v>0</v>
      </c>
      <c r="Z173" s="724">
        <f>IF(ลับ!Z$3=0,0,IF(เวลาเรียน!AE19="o",ลับ!Z$3,0))</f>
        <v>0</v>
      </c>
      <c r="AA173" s="63">
        <f>IF(ลับ!B$3=0,0,IF(เวลาเรียน!AH19="o",ลับ!B$3,0))</f>
        <v>0</v>
      </c>
      <c r="AB173" s="63">
        <f>IF(ลับ!C$3=0,0,IF(เวลาเรียน!AI19="o",ลับ!C$3,0))</f>
        <v>0</v>
      </c>
      <c r="AC173" s="63">
        <f>IF(ลับ!D$3=0,0,IF(เวลาเรียน!AJ19="o",ลับ!D$3,0))</f>
        <v>0</v>
      </c>
      <c r="AD173" s="63">
        <f>IF(ลับ!E$3=0,0,IF(เวลาเรียน!AK19="o",ลับ!E$3,0))</f>
        <v>0</v>
      </c>
      <c r="AE173" s="63">
        <f>IF(ลับ!F$3=0,0,IF(เวลาเรียน!AL19="o",ลับ!F$3,0))</f>
        <v>0</v>
      </c>
      <c r="AF173" s="63">
        <f>IF(ลับ!G$3=0,0,IF(เวลาเรียน!AM19="o",ลับ!G$3,0))</f>
        <v>0</v>
      </c>
      <c r="AG173" s="63">
        <f>IF(ลับ!H$3=0,0,IF(เวลาเรียน!AN19="o",ลับ!H$3,0))</f>
        <v>0</v>
      </c>
      <c r="AH173" s="63">
        <f>IF(ลับ!I$3=0,0,IF(เวลาเรียน!AO19="o",ลับ!I$3,0))</f>
        <v>0</v>
      </c>
      <c r="AI173" s="63">
        <f>IF(ลับ!J$3=0,0,IF(เวลาเรียน!AP19="o",ลับ!J$3,0))</f>
        <v>0</v>
      </c>
      <c r="AJ173" s="63">
        <f>IF(ลับ!K$3=0,0,IF(เวลาเรียน!AQ19="o",ลับ!K$3,0))</f>
        <v>0</v>
      </c>
      <c r="AK173" s="63">
        <f>IF(ลับ!L$3=0,0,IF(เวลาเรียน!AR19="o",ลับ!L$3,0))</f>
        <v>0</v>
      </c>
      <c r="AL173" s="63">
        <f>IF(ลับ!M$3=0,0,IF(เวลาเรียน!AS19="o",ลับ!M$3,0))</f>
        <v>0</v>
      </c>
      <c r="AM173" s="63">
        <f>IF(ลับ!N$3=0,0,IF(เวลาเรียน!AT19="o",ลับ!N$3,0))</f>
        <v>0</v>
      </c>
      <c r="AN173" s="63">
        <f>IF(ลับ!O$3=0,0,IF(เวลาเรียน!AU19="o",ลับ!O$3,0))</f>
        <v>0</v>
      </c>
      <c r="AO173" s="63">
        <f>IF(ลับ!P$3=0,0,IF(เวลาเรียน!AV19="o",ลับ!P$3,0))</f>
        <v>0</v>
      </c>
      <c r="AP173" s="63">
        <f>IF(ลับ!Q$3=0,0,IF(เวลาเรียน!AW19="o",ลับ!Q$3,0))</f>
        <v>0</v>
      </c>
      <c r="AQ173" s="63">
        <f>IF(ลับ!R$3=0,0,IF(เวลาเรียน!AX19="o",ลับ!R$3,0))</f>
        <v>0</v>
      </c>
      <c r="AR173" s="63">
        <f>IF(ลับ!S$3=0,0,IF(เวลาเรียน!AY19="o",ลับ!S$3,0))</f>
        <v>0</v>
      </c>
      <c r="AS173" s="63">
        <f>IF(ลับ!T$3=0,0,IF(เวลาเรียน!AZ19="o",ลับ!T$3,0))</f>
        <v>0</v>
      </c>
      <c r="AT173" s="63">
        <f>IF(ลับ!U$3=0,0,IF(เวลาเรียน!BA19="o",ลับ!U$3,0))</f>
        <v>0</v>
      </c>
      <c r="AU173" s="63">
        <f>IF(ลับ!V$3=0,0,IF(เวลาเรียน!BB19="o",ลับ!V$3,0))</f>
        <v>0</v>
      </c>
      <c r="AV173" s="63">
        <f>IF(ลับ!W$3=0,0,IF(เวลาเรียน!BC19="o",ลับ!W$3,0))</f>
        <v>0</v>
      </c>
      <c r="AW173" s="63">
        <f>IF(ลับ!X$3=0,0,IF(เวลาเรียน!BD19="o",ลับ!X$3,0))</f>
        <v>0</v>
      </c>
      <c r="AX173" s="63">
        <f>IF(ลับ!Y$3=0,0,IF(เวลาเรียน!BE19="o",ลับ!Y$3,0))</f>
        <v>0</v>
      </c>
      <c r="AY173" s="63">
        <f>IF(ลับ!Z$3=0,0,IF(เวลาเรียน!BF19="o",ลับ!Z$3,0))</f>
        <v>0</v>
      </c>
      <c r="AZ173" s="63">
        <f>IF(ลับ!AA$3=0,0,IF(เวลาเรียน!BG19="o",ลับ!AA$3,0))</f>
        <v>0</v>
      </c>
      <c r="BA173" s="63">
        <f>IF(ลับ!AB$3=0,0,IF(เวลาเรียน!BH19="o",ลับ!AB$3,0))</f>
        <v>0</v>
      </c>
      <c r="BB173" s="63">
        <f>IF(ลับ!AC$3=0,0,IF(เวลาเรียน!BI19="o",ลับ!AC$3,0))</f>
        <v>0</v>
      </c>
      <c r="BC173" s="63">
        <f>IF(ลับ!AD$3=0,0,IF(เวลาเรียน!BJ19="o",ลับ!AD$3,0))</f>
        <v>0</v>
      </c>
      <c r="BD173" s="63">
        <f>IF(ลับ!AE$3=0,0,IF(เวลาเรียน!BK19="o",ลับ!AE$3,0))</f>
        <v>0</v>
      </c>
      <c r="BE173" s="63">
        <f>IF(ลับ!AF$3=0,0,IF(เวลาเรียน!BL19="o",ลับ!AF$3,0))</f>
        <v>0</v>
      </c>
      <c r="BF173" s="63">
        <f>IF(ลับ!AG$3=0,0,IF(เวลาเรียน!BM19="o",ลับ!AG$3,0))</f>
        <v>0</v>
      </c>
      <c r="BG173" s="63">
        <f>IF(ลับ!AH$3=0,0,IF(เวลาเรียน!BN19="o",ลับ!AH$3,0))</f>
        <v>0</v>
      </c>
      <c r="BH173" s="63">
        <f>IF(ลับ!AI$3=0,0,IF(เวลาเรียน!BO19="o",ลับ!AI$3,0))</f>
        <v>0</v>
      </c>
      <c r="BI173" s="63">
        <f>IF(ลับ!AJ$3=0,0,IF(เวลาเรียน!BP19="o",ลับ!AJ$3,0))</f>
        <v>0</v>
      </c>
      <c r="BJ173" s="63">
        <f>IF(ลับ!AK$3=0,0,IF(เวลาเรียน!BQ19="o",ลับ!AK$3,0))</f>
        <v>0</v>
      </c>
      <c r="BK173" s="63">
        <f>IF(ลับ!AL$3=0,0,IF(เวลาเรียน!BR19="o",ลับ!AL$3,0))</f>
        <v>0</v>
      </c>
      <c r="BL173" s="63">
        <f>IF(ลับ!AM$3=0,0,IF(เวลาเรียน!BS19="o",ลับ!AM$3,0))</f>
        <v>0</v>
      </c>
      <c r="BM173" s="63">
        <f>IF(ลับ!AN$3=0,0,IF(เวลาเรียน!BT19="o",ลับ!AN$3,0))</f>
        <v>0</v>
      </c>
      <c r="BN173" s="63">
        <f>IF(ลับ!AO$3=0,0,IF(เวลาเรียน!BU19="o",ลับ!AO$3,0))</f>
        <v>0</v>
      </c>
      <c r="BO173" s="63">
        <f>IF(ลับ!AP$3=0,0,IF(เวลาเรียน!BV19="o",ลับ!AP$3,0))</f>
        <v>0</v>
      </c>
      <c r="BP173" s="63">
        <f>IF(ลับ!AQ$3=0,0,IF(เวลาเรียน!BW19="o",ลับ!AQ$3,0))</f>
        <v>0</v>
      </c>
      <c r="BQ173" s="63">
        <f>IF(ลับ!AR$3=0,0,IF(เวลาเรียน!BX19="o",ลับ!AR$3,0))</f>
        <v>0</v>
      </c>
      <c r="BR173" s="63">
        <f>IF(ลับ!AS$3=0,0,IF(เวลาเรียน!BY19="o",ลับ!AS$3,0))</f>
        <v>0</v>
      </c>
      <c r="BS173" s="724">
        <f>IF(ลับ!AT$3=0,0,IF(เวลาเรียน!BZ19="o",ลับ!AT$3,0))</f>
        <v>0</v>
      </c>
      <c r="BT173" s="63">
        <f>IF(ลับ!BT$3=0,0,IF(เวลาเรียน!CB19="o",ลับ!BT$3,0))</f>
        <v>0</v>
      </c>
      <c r="BU173" s="63">
        <f>IF(ลับ!BU$3=0,0,IF(เวลาเรียน!CC19="o",ลับ!BU$3,0))</f>
        <v>0</v>
      </c>
      <c r="BV173" s="63">
        <f>IF(ลับ!BV$3=0,0,IF(เวลาเรียน!CD19="o",ลับ!BV$3,0))</f>
        <v>0</v>
      </c>
      <c r="BW173" s="63">
        <f>IF(ลับ!BW$3=0,0,IF(เวลาเรียน!CE19="o",ลับ!BW$3,0))</f>
        <v>0</v>
      </c>
      <c r="BX173" s="63">
        <f>IF(ลับ!BX$3=0,0,IF(เวลาเรียน!CF19="o",ลับ!BX$3,0))</f>
        <v>0</v>
      </c>
      <c r="BY173" s="63">
        <f>IF(ลับ!BY$3=0,0,IF(เวลาเรียน!CG19="o",ลับ!BY$3,0))</f>
        <v>0</v>
      </c>
      <c r="BZ173" s="63">
        <f>IF(ลับ!BZ$3=0,0,IF(เวลาเรียน!CH19="o",ลับ!BZ$3,0))</f>
        <v>0</v>
      </c>
      <c r="CA173" s="63">
        <f>IF(ลับ!CA$3=0,0,IF(เวลาเรียน!CI19="o",ลับ!CA$3,0))</f>
        <v>0</v>
      </c>
      <c r="CB173" s="63">
        <f>IF(ลับ!CB$3=0,0,IF(เวลาเรียน!CJ19="o",ลับ!CB$3,0))</f>
        <v>0</v>
      </c>
      <c r="CC173" s="63">
        <f>IF(ลับ!CC$3=0,0,IF(เวลาเรียน!CK19="o",ลับ!CC$3,0))</f>
        <v>0</v>
      </c>
      <c r="CD173" s="63">
        <f>IF(ลับ!CD$3=0,0,IF(เวลาเรียน!CL19="o",ลับ!CD$3,0))</f>
        <v>0</v>
      </c>
      <c r="CE173" s="63">
        <f>IF(ลับ!CE$3=0,0,IF(เวลาเรียน!CM19="o",ลับ!CE$3,0))</f>
        <v>0</v>
      </c>
      <c r="CF173" s="63">
        <f>IF(ลับ!CF$3=0,0,IF(เวลาเรียน!CN19="o",ลับ!CF$3,0))</f>
        <v>0</v>
      </c>
      <c r="CG173" s="63">
        <f>IF(ลับ!CG$3=0,0,IF(เวลาเรียน!CO19="o",ลับ!CG$3,0))</f>
        <v>0</v>
      </c>
      <c r="CH173" s="63">
        <f>IF(ลับ!CH$3=0,0,IF(เวลาเรียน!CP19="o",ลับ!CH$3,0))</f>
        <v>0</v>
      </c>
      <c r="CI173" s="63">
        <f>IF(ลับ!CI$3=0,0,IF(เวลาเรียน!CQ19="o",ลับ!CI$3,0))</f>
        <v>0</v>
      </c>
      <c r="CJ173" s="63">
        <f>IF(ลับ!CJ$3=0,0,IF(เวลาเรียน!CR19="o",ลับ!CJ$3,0))</f>
        <v>0</v>
      </c>
      <c r="CK173" s="63">
        <f>IF(ลับ!CK$3=0,0,IF(เวลาเรียน!CS19="o",ลับ!CK$3,0))</f>
        <v>0</v>
      </c>
      <c r="CL173" s="63">
        <f>IF(ลับ!CL$3=0,0,IF(เวลาเรียน!CT19="o",ลับ!CL$3,0))</f>
        <v>0</v>
      </c>
      <c r="CM173" s="63">
        <f>IF(ลับ!CM$3=0,0,IF(เวลาเรียน!CU19="o",ลับ!CM$3,0))</f>
        <v>0</v>
      </c>
      <c r="CN173" s="63">
        <f>IF(ลับ!CN$3=0,0,IF(เวลาเรียน!CV19="o",ลับ!CN$3,0))</f>
        <v>0</v>
      </c>
      <c r="CO173" s="63">
        <f>IF(ลับ!CO$3=0,0,IF(เวลาเรียน!CW19="o",ลับ!CO$3,0))</f>
        <v>0</v>
      </c>
      <c r="CP173" s="63">
        <f>IF(ลับ!CP$3=0,0,IF(เวลาเรียน!CX19="o",ลับ!CP$3,0))</f>
        <v>0</v>
      </c>
      <c r="CQ173" s="63">
        <f>IF(ลับ!CQ$3=0,0,IF(เวลาเรียน!CY19="o",ลับ!CQ$3,0))</f>
        <v>0</v>
      </c>
      <c r="CR173" s="63">
        <f>IF(ลับ!CR$3=0,0,IF(เวลาเรียน!CZ19="o",ลับ!CR$3,0))</f>
        <v>0</v>
      </c>
      <c r="CS173" s="63">
        <f>IF(ลับ!CS$3=0,0,IF(เวลาเรียน!DA19="o",ลับ!CS$3,0))</f>
        <v>0</v>
      </c>
      <c r="CT173" s="63">
        <f>IF(ลับ!CT$3=0,0,IF(เวลาเรียน!DB19="o",ลับ!CT$3,0))</f>
        <v>0</v>
      </c>
      <c r="CU173" s="63">
        <f>IF(ลับ!CU$3=0,0,IF(เวลาเรียน!DC19="o",ลับ!CU$3,0))</f>
        <v>0</v>
      </c>
      <c r="CV173" s="63">
        <f>IF(ลับ!CV$3=0,0,IF(เวลาเรียน!DD19="o",ลับ!CV$3,0))</f>
        <v>0</v>
      </c>
      <c r="CW173" s="63">
        <f>IF(ลับ!CW$3=0,0,IF(เวลาเรียน!DE19="o",ลับ!CW$3,0))</f>
        <v>0</v>
      </c>
      <c r="CX173" s="84">
        <f t="shared" si="25"/>
        <v>0</v>
      </c>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row>
    <row r="174" spans="1:136" ht="21">
      <c r="A174" s="28">
        <v>15</v>
      </c>
      <c r="B174" s="63">
        <f>IF(ลับ!B$3=0,0,IF(เวลาเรียน!G20="o",ลับ!B$3,0))</f>
        <v>0</v>
      </c>
      <c r="C174" s="63">
        <f>IF(ลับ!C$3=0,0,IF(เวลาเรียน!H20="o",ลับ!C$3,0))</f>
        <v>0</v>
      </c>
      <c r="D174" s="63">
        <f>IF(ลับ!D$3=0,0,IF(เวลาเรียน!I20="o",ลับ!D$3,0))</f>
        <v>0</v>
      </c>
      <c r="E174" s="63">
        <f>IF(ลับ!E$3=0,0,IF(เวลาเรียน!J20="o",ลับ!E$3,0))</f>
        <v>0</v>
      </c>
      <c r="F174" s="63">
        <f>IF(ลับ!F$3=0,0,IF(เวลาเรียน!K20="o",ลับ!F$3,0))</f>
        <v>0</v>
      </c>
      <c r="G174" s="63">
        <f>IF(ลับ!G$3=0,0,IF(เวลาเรียน!L20="o",ลับ!G$3,0))</f>
        <v>0</v>
      </c>
      <c r="H174" s="63">
        <f>IF(ลับ!H$3=0,0,IF(เวลาเรียน!M20="o",ลับ!H$3,0))</f>
        <v>0</v>
      </c>
      <c r="I174" s="63">
        <f>IF(ลับ!I$3=0,0,IF(เวลาเรียน!N20="o",ลับ!I$3,0))</f>
        <v>0</v>
      </c>
      <c r="J174" s="63">
        <f>IF(ลับ!J$3=0,0,IF(เวลาเรียน!O20="o",ลับ!J$3,0))</f>
        <v>0</v>
      </c>
      <c r="K174" s="63">
        <f>IF(ลับ!K$3=0,0,IF(เวลาเรียน!P20="o",ลับ!K$3,0))</f>
        <v>0</v>
      </c>
      <c r="L174" s="63">
        <f>IF(ลับ!L$3=0,0,IF(เวลาเรียน!Q20="o",ลับ!L$3,0))</f>
        <v>0</v>
      </c>
      <c r="M174" s="63">
        <f>IF(ลับ!M$3=0,0,IF(เวลาเรียน!R20="o",ลับ!M$3,0))</f>
        <v>0</v>
      </c>
      <c r="N174" s="63">
        <f>IF(ลับ!N$3=0,0,IF(เวลาเรียน!S20="o",ลับ!N$3,0))</f>
        <v>0</v>
      </c>
      <c r="O174" s="63">
        <f>IF(ลับ!O$3=0,0,IF(เวลาเรียน!T20="o",ลับ!O$3,0))</f>
        <v>0</v>
      </c>
      <c r="P174" s="63">
        <f>IF(ลับ!P$3=0,0,IF(เวลาเรียน!U20="o",ลับ!P$3,0))</f>
        <v>0</v>
      </c>
      <c r="Q174" s="63">
        <f>IF(ลับ!Q$3=0,0,IF(เวลาเรียน!V20="o",ลับ!Q$3,0))</f>
        <v>0</v>
      </c>
      <c r="R174" s="63">
        <f>IF(ลับ!R$3=0,0,IF(เวลาเรียน!W20="o",ลับ!R$3,0))</f>
        <v>0</v>
      </c>
      <c r="S174" s="63">
        <f>IF(ลับ!S$3=0,0,IF(เวลาเรียน!X20="o",ลับ!S$3,0))</f>
        <v>0</v>
      </c>
      <c r="T174" s="63">
        <f>IF(ลับ!T$3=0,0,IF(เวลาเรียน!Y20="o",ลับ!T$3,0))</f>
        <v>0</v>
      </c>
      <c r="U174" s="63">
        <f>IF(ลับ!U$3=0,0,IF(เวลาเรียน!Z20="o",ลับ!U$3,0))</f>
        <v>0</v>
      </c>
      <c r="V174" s="63">
        <f>IF(ลับ!V$3=0,0,IF(เวลาเรียน!AA20="o",ลับ!V$3,0))</f>
        <v>0</v>
      </c>
      <c r="W174" s="63">
        <f>IF(ลับ!W$3=0,0,IF(เวลาเรียน!AB20="o",ลับ!W$3,0))</f>
        <v>0</v>
      </c>
      <c r="X174" s="63">
        <f>IF(ลับ!X$3=0,0,IF(เวลาเรียน!AC20="o",ลับ!X$3,0))</f>
        <v>0</v>
      </c>
      <c r="Y174" s="63">
        <f>IF(ลับ!Y$3=0,0,IF(เวลาเรียน!AD20="o",ลับ!Y$3,0))</f>
        <v>0</v>
      </c>
      <c r="Z174" s="724">
        <f>IF(ลับ!Z$3=0,0,IF(เวลาเรียน!AE20="o",ลับ!Z$3,0))</f>
        <v>0</v>
      </c>
      <c r="AA174" s="63">
        <f>IF(ลับ!B$3=0,0,IF(เวลาเรียน!AH20="o",ลับ!B$3,0))</f>
        <v>0</v>
      </c>
      <c r="AB174" s="63">
        <f>IF(ลับ!C$3=0,0,IF(เวลาเรียน!AI20="o",ลับ!C$3,0))</f>
        <v>0</v>
      </c>
      <c r="AC174" s="63">
        <f>IF(ลับ!D$3=0,0,IF(เวลาเรียน!AJ20="o",ลับ!D$3,0))</f>
        <v>0</v>
      </c>
      <c r="AD174" s="63">
        <f>IF(ลับ!E$3=0,0,IF(เวลาเรียน!AK20="o",ลับ!E$3,0))</f>
        <v>0</v>
      </c>
      <c r="AE174" s="63">
        <f>IF(ลับ!F$3=0,0,IF(เวลาเรียน!AL20="o",ลับ!F$3,0))</f>
        <v>0</v>
      </c>
      <c r="AF174" s="63">
        <f>IF(ลับ!G$3=0,0,IF(เวลาเรียน!AM20="o",ลับ!G$3,0))</f>
        <v>0</v>
      </c>
      <c r="AG174" s="63">
        <f>IF(ลับ!H$3=0,0,IF(เวลาเรียน!AN20="o",ลับ!H$3,0))</f>
        <v>0</v>
      </c>
      <c r="AH174" s="63">
        <f>IF(ลับ!I$3=0,0,IF(เวลาเรียน!AO20="o",ลับ!I$3,0))</f>
        <v>0</v>
      </c>
      <c r="AI174" s="63">
        <f>IF(ลับ!J$3=0,0,IF(เวลาเรียน!AP20="o",ลับ!J$3,0))</f>
        <v>0</v>
      </c>
      <c r="AJ174" s="63">
        <f>IF(ลับ!K$3=0,0,IF(เวลาเรียน!AQ20="o",ลับ!K$3,0))</f>
        <v>0</v>
      </c>
      <c r="AK174" s="63">
        <f>IF(ลับ!L$3=0,0,IF(เวลาเรียน!AR20="o",ลับ!L$3,0))</f>
        <v>0</v>
      </c>
      <c r="AL174" s="63">
        <f>IF(ลับ!M$3=0,0,IF(เวลาเรียน!AS20="o",ลับ!M$3,0))</f>
        <v>0</v>
      </c>
      <c r="AM174" s="63">
        <f>IF(ลับ!N$3=0,0,IF(เวลาเรียน!AT20="o",ลับ!N$3,0))</f>
        <v>0</v>
      </c>
      <c r="AN174" s="63">
        <f>IF(ลับ!O$3=0,0,IF(เวลาเรียน!AU20="o",ลับ!O$3,0))</f>
        <v>0</v>
      </c>
      <c r="AO174" s="63">
        <f>IF(ลับ!P$3=0,0,IF(เวลาเรียน!AV20="o",ลับ!P$3,0))</f>
        <v>0</v>
      </c>
      <c r="AP174" s="63">
        <f>IF(ลับ!Q$3=0,0,IF(เวลาเรียน!AW20="o",ลับ!Q$3,0))</f>
        <v>0</v>
      </c>
      <c r="AQ174" s="63">
        <f>IF(ลับ!R$3=0,0,IF(เวลาเรียน!AX20="o",ลับ!R$3,0))</f>
        <v>0</v>
      </c>
      <c r="AR174" s="63">
        <f>IF(ลับ!S$3=0,0,IF(เวลาเรียน!AY20="o",ลับ!S$3,0))</f>
        <v>0</v>
      </c>
      <c r="AS174" s="63">
        <f>IF(ลับ!T$3=0,0,IF(เวลาเรียน!AZ20="o",ลับ!T$3,0))</f>
        <v>0</v>
      </c>
      <c r="AT174" s="63">
        <f>IF(ลับ!U$3=0,0,IF(เวลาเรียน!BA20="o",ลับ!U$3,0))</f>
        <v>0</v>
      </c>
      <c r="AU174" s="63">
        <f>IF(ลับ!V$3=0,0,IF(เวลาเรียน!BB20="o",ลับ!V$3,0))</f>
        <v>0</v>
      </c>
      <c r="AV174" s="63">
        <f>IF(ลับ!W$3=0,0,IF(เวลาเรียน!BC20="o",ลับ!W$3,0))</f>
        <v>0</v>
      </c>
      <c r="AW174" s="63">
        <f>IF(ลับ!X$3=0,0,IF(เวลาเรียน!BD20="o",ลับ!X$3,0))</f>
        <v>0</v>
      </c>
      <c r="AX174" s="63">
        <f>IF(ลับ!Y$3=0,0,IF(เวลาเรียน!BE20="o",ลับ!Y$3,0))</f>
        <v>0</v>
      </c>
      <c r="AY174" s="63">
        <f>IF(ลับ!Z$3=0,0,IF(เวลาเรียน!BF20="o",ลับ!Z$3,0))</f>
        <v>0</v>
      </c>
      <c r="AZ174" s="63">
        <f>IF(ลับ!AA$3=0,0,IF(เวลาเรียน!BG20="o",ลับ!AA$3,0))</f>
        <v>0</v>
      </c>
      <c r="BA174" s="63">
        <f>IF(ลับ!AB$3=0,0,IF(เวลาเรียน!BH20="o",ลับ!AB$3,0))</f>
        <v>0</v>
      </c>
      <c r="BB174" s="63">
        <f>IF(ลับ!AC$3=0,0,IF(เวลาเรียน!BI20="o",ลับ!AC$3,0))</f>
        <v>0</v>
      </c>
      <c r="BC174" s="63">
        <f>IF(ลับ!AD$3=0,0,IF(เวลาเรียน!BJ20="o",ลับ!AD$3,0))</f>
        <v>0</v>
      </c>
      <c r="BD174" s="63">
        <f>IF(ลับ!AE$3=0,0,IF(เวลาเรียน!BK20="o",ลับ!AE$3,0))</f>
        <v>0</v>
      </c>
      <c r="BE174" s="63">
        <f>IF(ลับ!AF$3=0,0,IF(เวลาเรียน!BL20="o",ลับ!AF$3,0))</f>
        <v>0</v>
      </c>
      <c r="BF174" s="63">
        <f>IF(ลับ!AG$3=0,0,IF(เวลาเรียน!BM20="o",ลับ!AG$3,0))</f>
        <v>0</v>
      </c>
      <c r="BG174" s="63">
        <f>IF(ลับ!AH$3=0,0,IF(เวลาเรียน!BN20="o",ลับ!AH$3,0))</f>
        <v>0</v>
      </c>
      <c r="BH174" s="63">
        <f>IF(ลับ!AI$3=0,0,IF(เวลาเรียน!BO20="o",ลับ!AI$3,0))</f>
        <v>0</v>
      </c>
      <c r="BI174" s="63">
        <f>IF(ลับ!AJ$3=0,0,IF(เวลาเรียน!BP20="o",ลับ!AJ$3,0))</f>
        <v>0</v>
      </c>
      <c r="BJ174" s="63">
        <f>IF(ลับ!AK$3=0,0,IF(เวลาเรียน!BQ20="o",ลับ!AK$3,0))</f>
        <v>0</v>
      </c>
      <c r="BK174" s="63">
        <f>IF(ลับ!AL$3=0,0,IF(เวลาเรียน!BR20="o",ลับ!AL$3,0))</f>
        <v>0</v>
      </c>
      <c r="BL174" s="63">
        <f>IF(ลับ!AM$3=0,0,IF(เวลาเรียน!BS20="o",ลับ!AM$3,0))</f>
        <v>0</v>
      </c>
      <c r="BM174" s="63">
        <f>IF(ลับ!AN$3=0,0,IF(เวลาเรียน!BT20="o",ลับ!AN$3,0))</f>
        <v>0</v>
      </c>
      <c r="BN174" s="63">
        <f>IF(ลับ!AO$3=0,0,IF(เวลาเรียน!BU20="o",ลับ!AO$3,0))</f>
        <v>0</v>
      </c>
      <c r="BO174" s="63">
        <f>IF(ลับ!AP$3=0,0,IF(เวลาเรียน!BV20="o",ลับ!AP$3,0))</f>
        <v>0</v>
      </c>
      <c r="BP174" s="63">
        <f>IF(ลับ!AQ$3=0,0,IF(เวลาเรียน!BW20="o",ลับ!AQ$3,0))</f>
        <v>0</v>
      </c>
      <c r="BQ174" s="63">
        <f>IF(ลับ!AR$3=0,0,IF(เวลาเรียน!BX20="o",ลับ!AR$3,0))</f>
        <v>0</v>
      </c>
      <c r="BR174" s="63">
        <f>IF(ลับ!AS$3=0,0,IF(เวลาเรียน!BY20="o",ลับ!AS$3,0))</f>
        <v>0</v>
      </c>
      <c r="BS174" s="724">
        <f>IF(ลับ!AT$3=0,0,IF(เวลาเรียน!BZ20="o",ลับ!AT$3,0))</f>
        <v>0</v>
      </c>
      <c r="BT174" s="63">
        <f>IF(ลับ!BT$3=0,0,IF(เวลาเรียน!CB20="o",ลับ!BT$3,0))</f>
        <v>0</v>
      </c>
      <c r="BU174" s="63">
        <f>IF(ลับ!BU$3=0,0,IF(เวลาเรียน!CC20="o",ลับ!BU$3,0))</f>
        <v>0</v>
      </c>
      <c r="BV174" s="63">
        <f>IF(ลับ!BV$3=0,0,IF(เวลาเรียน!CD20="o",ลับ!BV$3,0))</f>
        <v>0</v>
      </c>
      <c r="BW174" s="63">
        <f>IF(ลับ!BW$3=0,0,IF(เวลาเรียน!CE20="o",ลับ!BW$3,0))</f>
        <v>0</v>
      </c>
      <c r="BX174" s="63">
        <f>IF(ลับ!BX$3=0,0,IF(เวลาเรียน!CF20="o",ลับ!BX$3,0))</f>
        <v>0</v>
      </c>
      <c r="BY174" s="63">
        <f>IF(ลับ!BY$3=0,0,IF(เวลาเรียน!CG20="o",ลับ!BY$3,0))</f>
        <v>0</v>
      </c>
      <c r="BZ174" s="63">
        <f>IF(ลับ!BZ$3=0,0,IF(เวลาเรียน!CH20="o",ลับ!BZ$3,0))</f>
        <v>0</v>
      </c>
      <c r="CA174" s="63">
        <f>IF(ลับ!CA$3=0,0,IF(เวลาเรียน!CI20="o",ลับ!CA$3,0))</f>
        <v>0</v>
      </c>
      <c r="CB174" s="63">
        <f>IF(ลับ!CB$3=0,0,IF(เวลาเรียน!CJ20="o",ลับ!CB$3,0))</f>
        <v>0</v>
      </c>
      <c r="CC174" s="63">
        <f>IF(ลับ!CC$3=0,0,IF(เวลาเรียน!CK20="o",ลับ!CC$3,0))</f>
        <v>0</v>
      </c>
      <c r="CD174" s="63">
        <f>IF(ลับ!CD$3=0,0,IF(เวลาเรียน!CL20="o",ลับ!CD$3,0))</f>
        <v>0</v>
      </c>
      <c r="CE174" s="63">
        <f>IF(ลับ!CE$3=0,0,IF(เวลาเรียน!CM20="o",ลับ!CE$3,0))</f>
        <v>0</v>
      </c>
      <c r="CF174" s="63">
        <f>IF(ลับ!CF$3=0,0,IF(เวลาเรียน!CN20="o",ลับ!CF$3,0))</f>
        <v>0</v>
      </c>
      <c r="CG174" s="63">
        <f>IF(ลับ!CG$3=0,0,IF(เวลาเรียน!CO20="o",ลับ!CG$3,0))</f>
        <v>0</v>
      </c>
      <c r="CH174" s="63">
        <f>IF(ลับ!CH$3=0,0,IF(เวลาเรียน!CP20="o",ลับ!CH$3,0))</f>
        <v>0</v>
      </c>
      <c r="CI174" s="63">
        <f>IF(ลับ!CI$3=0,0,IF(เวลาเรียน!CQ20="o",ลับ!CI$3,0))</f>
        <v>0</v>
      </c>
      <c r="CJ174" s="63">
        <f>IF(ลับ!CJ$3=0,0,IF(เวลาเรียน!CR20="o",ลับ!CJ$3,0))</f>
        <v>0</v>
      </c>
      <c r="CK174" s="63">
        <f>IF(ลับ!CK$3=0,0,IF(เวลาเรียน!CS20="o",ลับ!CK$3,0))</f>
        <v>0</v>
      </c>
      <c r="CL174" s="63">
        <f>IF(ลับ!CL$3=0,0,IF(เวลาเรียน!CT20="o",ลับ!CL$3,0))</f>
        <v>0</v>
      </c>
      <c r="CM174" s="63">
        <f>IF(ลับ!CM$3=0,0,IF(เวลาเรียน!CU20="o",ลับ!CM$3,0))</f>
        <v>0</v>
      </c>
      <c r="CN174" s="63">
        <f>IF(ลับ!CN$3=0,0,IF(เวลาเรียน!CV20="o",ลับ!CN$3,0))</f>
        <v>0</v>
      </c>
      <c r="CO174" s="63">
        <f>IF(ลับ!CO$3=0,0,IF(เวลาเรียน!CW20="o",ลับ!CO$3,0))</f>
        <v>0</v>
      </c>
      <c r="CP174" s="63">
        <f>IF(ลับ!CP$3=0,0,IF(เวลาเรียน!CX20="o",ลับ!CP$3,0))</f>
        <v>0</v>
      </c>
      <c r="CQ174" s="63">
        <f>IF(ลับ!CQ$3=0,0,IF(เวลาเรียน!CY20="o",ลับ!CQ$3,0))</f>
        <v>0</v>
      </c>
      <c r="CR174" s="63">
        <f>IF(ลับ!CR$3=0,0,IF(เวลาเรียน!CZ20="o",ลับ!CR$3,0))</f>
        <v>0</v>
      </c>
      <c r="CS174" s="63">
        <f>IF(ลับ!CS$3=0,0,IF(เวลาเรียน!DA20="o",ลับ!CS$3,0))</f>
        <v>0</v>
      </c>
      <c r="CT174" s="63">
        <f>IF(ลับ!CT$3=0,0,IF(เวลาเรียน!DB20="o",ลับ!CT$3,0))</f>
        <v>0</v>
      </c>
      <c r="CU174" s="63">
        <f>IF(ลับ!CU$3=0,0,IF(เวลาเรียน!DC20="o",ลับ!CU$3,0))</f>
        <v>0</v>
      </c>
      <c r="CV174" s="63">
        <f>IF(ลับ!CV$3=0,0,IF(เวลาเรียน!DD20="o",ลับ!CV$3,0))</f>
        <v>0</v>
      </c>
      <c r="CW174" s="63">
        <f>IF(ลับ!CW$3=0,0,IF(เวลาเรียน!DE20="o",ลับ!CW$3,0))</f>
        <v>0</v>
      </c>
      <c r="CX174" s="84">
        <f t="shared" si="25"/>
        <v>0</v>
      </c>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row>
    <row r="175" spans="1:136" ht="21">
      <c r="A175" s="28">
        <v>16</v>
      </c>
      <c r="B175" s="63">
        <f>IF(ลับ!B$3=0,0,IF(เวลาเรียน!G21="o",ลับ!B$3,0))</f>
        <v>0</v>
      </c>
      <c r="C175" s="63">
        <f>IF(ลับ!C$3=0,0,IF(เวลาเรียน!H21="o",ลับ!C$3,0))</f>
        <v>0</v>
      </c>
      <c r="D175" s="63">
        <f>IF(ลับ!D$3=0,0,IF(เวลาเรียน!I21="o",ลับ!D$3,0))</f>
        <v>0</v>
      </c>
      <c r="E175" s="63">
        <f>IF(ลับ!E$3=0,0,IF(เวลาเรียน!J21="o",ลับ!E$3,0))</f>
        <v>0</v>
      </c>
      <c r="F175" s="63">
        <f>IF(ลับ!F$3=0,0,IF(เวลาเรียน!K21="o",ลับ!F$3,0))</f>
        <v>0</v>
      </c>
      <c r="G175" s="63">
        <f>IF(ลับ!G$3=0,0,IF(เวลาเรียน!L21="o",ลับ!G$3,0))</f>
        <v>0</v>
      </c>
      <c r="H175" s="63">
        <f>IF(ลับ!H$3=0,0,IF(เวลาเรียน!M21="o",ลับ!H$3,0))</f>
        <v>0</v>
      </c>
      <c r="I175" s="63">
        <f>IF(ลับ!I$3=0,0,IF(เวลาเรียน!N21="o",ลับ!I$3,0))</f>
        <v>0</v>
      </c>
      <c r="J175" s="63">
        <f>IF(ลับ!J$3=0,0,IF(เวลาเรียน!O21="o",ลับ!J$3,0))</f>
        <v>0</v>
      </c>
      <c r="K175" s="63">
        <f>IF(ลับ!K$3=0,0,IF(เวลาเรียน!P21="o",ลับ!K$3,0))</f>
        <v>0</v>
      </c>
      <c r="L175" s="63">
        <f>IF(ลับ!L$3=0,0,IF(เวลาเรียน!Q21="o",ลับ!L$3,0))</f>
        <v>0</v>
      </c>
      <c r="M175" s="63">
        <f>IF(ลับ!M$3=0,0,IF(เวลาเรียน!R21="o",ลับ!M$3,0))</f>
        <v>0</v>
      </c>
      <c r="N175" s="63">
        <f>IF(ลับ!N$3=0,0,IF(เวลาเรียน!S21="o",ลับ!N$3,0))</f>
        <v>0</v>
      </c>
      <c r="O175" s="63">
        <f>IF(ลับ!O$3=0,0,IF(เวลาเรียน!T21="o",ลับ!O$3,0))</f>
        <v>0</v>
      </c>
      <c r="P175" s="63">
        <f>IF(ลับ!P$3=0,0,IF(เวลาเรียน!U21="o",ลับ!P$3,0))</f>
        <v>0</v>
      </c>
      <c r="Q175" s="63">
        <f>IF(ลับ!Q$3=0,0,IF(เวลาเรียน!V21="o",ลับ!Q$3,0))</f>
        <v>0</v>
      </c>
      <c r="R175" s="63">
        <f>IF(ลับ!R$3=0,0,IF(เวลาเรียน!W21="o",ลับ!R$3,0))</f>
        <v>0</v>
      </c>
      <c r="S175" s="63">
        <f>IF(ลับ!S$3=0,0,IF(เวลาเรียน!X21="o",ลับ!S$3,0))</f>
        <v>0</v>
      </c>
      <c r="T175" s="63">
        <f>IF(ลับ!T$3=0,0,IF(เวลาเรียน!Y21="o",ลับ!T$3,0))</f>
        <v>0</v>
      </c>
      <c r="U175" s="63">
        <f>IF(ลับ!U$3=0,0,IF(เวลาเรียน!Z21="o",ลับ!U$3,0))</f>
        <v>0</v>
      </c>
      <c r="V175" s="63">
        <f>IF(ลับ!V$3=0,0,IF(เวลาเรียน!AA21="o",ลับ!V$3,0))</f>
        <v>0</v>
      </c>
      <c r="W175" s="63">
        <f>IF(ลับ!W$3=0,0,IF(เวลาเรียน!AB21="o",ลับ!W$3,0))</f>
        <v>0</v>
      </c>
      <c r="X175" s="63">
        <f>IF(ลับ!X$3=0,0,IF(เวลาเรียน!AC21="o",ลับ!X$3,0))</f>
        <v>0</v>
      </c>
      <c r="Y175" s="63">
        <f>IF(ลับ!Y$3=0,0,IF(เวลาเรียน!AD21="o",ลับ!Y$3,0))</f>
        <v>0</v>
      </c>
      <c r="Z175" s="724">
        <f>IF(ลับ!Z$3=0,0,IF(เวลาเรียน!AE21="o",ลับ!Z$3,0))</f>
        <v>0</v>
      </c>
      <c r="AA175" s="63">
        <f>IF(ลับ!B$3=0,0,IF(เวลาเรียน!AH21="o",ลับ!B$3,0))</f>
        <v>0</v>
      </c>
      <c r="AB175" s="63">
        <f>IF(ลับ!C$3=0,0,IF(เวลาเรียน!AI21="o",ลับ!C$3,0))</f>
        <v>0</v>
      </c>
      <c r="AC175" s="63">
        <f>IF(ลับ!D$3=0,0,IF(เวลาเรียน!AJ21="o",ลับ!D$3,0))</f>
        <v>0</v>
      </c>
      <c r="AD175" s="63">
        <f>IF(ลับ!E$3=0,0,IF(เวลาเรียน!AK21="o",ลับ!E$3,0))</f>
        <v>0</v>
      </c>
      <c r="AE175" s="63">
        <f>IF(ลับ!F$3=0,0,IF(เวลาเรียน!AL21="o",ลับ!F$3,0))</f>
        <v>0</v>
      </c>
      <c r="AF175" s="63">
        <f>IF(ลับ!G$3=0,0,IF(เวลาเรียน!AM21="o",ลับ!G$3,0))</f>
        <v>0</v>
      </c>
      <c r="AG175" s="63">
        <f>IF(ลับ!H$3=0,0,IF(เวลาเรียน!AN21="o",ลับ!H$3,0))</f>
        <v>0</v>
      </c>
      <c r="AH175" s="63">
        <f>IF(ลับ!I$3=0,0,IF(เวลาเรียน!AO21="o",ลับ!I$3,0))</f>
        <v>0</v>
      </c>
      <c r="AI175" s="63">
        <f>IF(ลับ!J$3=0,0,IF(เวลาเรียน!AP21="o",ลับ!J$3,0))</f>
        <v>0</v>
      </c>
      <c r="AJ175" s="63">
        <f>IF(ลับ!K$3=0,0,IF(เวลาเรียน!AQ21="o",ลับ!K$3,0))</f>
        <v>0</v>
      </c>
      <c r="AK175" s="63">
        <f>IF(ลับ!L$3=0,0,IF(เวลาเรียน!AR21="o",ลับ!L$3,0))</f>
        <v>0</v>
      </c>
      <c r="AL175" s="63">
        <f>IF(ลับ!M$3=0,0,IF(เวลาเรียน!AS21="o",ลับ!M$3,0))</f>
        <v>0</v>
      </c>
      <c r="AM175" s="63">
        <f>IF(ลับ!N$3=0,0,IF(เวลาเรียน!AT21="o",ลับ!N$3,0))</f>
        <v>0</v>
      </c>
      <c r="AN175" s="63">
        <f>IF(ลับ!O$3=0,0,IF(เวลาเรียน!AU21="o",ลับ!O$3,0))</f>
        <v>0</v>
      </c>
      <c r="AO175" s="63">
        <f>IF(ลับ!P$3=0,0,IF(เวลาเรียน!AV21="o",ลับ!P$3,0))</f>
        <v>0</v>
      </c>
      <c r="AP175" s="63">
        <f>IF(ลับ!Q$3=0,0,IF(เวลาเรียน!AW21="o",ลับ!Q$3,0))</f>
        <v>0</v>
      </c>
      <c r="AQ175" s="63">
        <f>IF(ลับ!R$3=0,0,IF(เวลาเรียน!AX21="o",ลับ!R$3,0))</f>
        <v>0</v>
      </c>
      <c r="AR175" s="63">
        <f>IF(ลับ!S$3=0,0,IF(เวลาเรียน!AY21="o",ลับ!S$3,0))</f>
        <v>0</v>
      </c>
      <c r="AS175" s="63">
        <f>IF(ลับ!T$3=0,0,IF(เวลาเรียน!AZ21="o",ลับ!T$3,0))</f>
        <v>0</v>
      </c>
      <c r="AT175" s="63">
        <f>IF(ลับ!U$3=0,0,IF(เวลาเรียน!BA21="o",ลับ!U$3,0))</f>
        <v>0</v>
      </c>
      <c r="AU175" s="63">
        <f>IF(ลับ!V$3=0,0,IF(เวลาเรียน!BB21="o",ลับ!V$3,0))</f>
        <v>0</v>
      </c>
      <c r="AV175" s="63">
        <f>IF(ลับ!W$3=0,0,IF(เวลาเรียน!BC21="o",ลับ!W$3,0))</f>
        <v>0</v>
      </c>
      <c r="AW175" s="63">
        <f>IF(ลับ!X$3=0,0,IF(เวลาเรียน!BD21="o",ลับ!X$3,0))</f>
        <v>0</v>
      </c>
      <c r="AX175" s="63">
        <f>IF(ลับ!Y$3=0,0,IF(เวลาเรียน!BE21="o",ลับ!Y$3,0))</f>
        <v>0</v>
      </c>
      <c r="AY175" s="63">
        <f>IF(ลับ!Z$3=0,0,IF(เวลาเรียน!BF21="o",ลับ!Z$3,0))</f>
        <v>0</v>
      </c>
      <c r="AZ175" s="63">
        <f>IF(ลับ!AA$3=0,0,IF(เวลาเรียน!BG21="o",ลับ!AA$3,0))</f>
        <v>0</v>
      </c>
      <c r="BA175" s="63">
        <f>IF(ลับ!AB$3=0,0,IF(เวลาเรียน!BH21="o",ลับ!AB$3,0))</f>
        <v>0</v>
      </c>
      <c r="BB175" s="63">
        <f>IF(ลับ!AC$3=0,0,IF(เวลาเรียน!BI21="o",ลับ!AC$3,0))</f>
        <v>0</v>
      </c>
      <c r="BC175" s="63">
        <f>IF(ลับ!AD$3=0,0,IF(เวลาเรียน!BJ21="o",ลับ!AD$3,0))</f>
        <v>0</v>
      </c>
      <c r="BD175" s="63">
        <f>IF(ลับ!AE$3=0,0,IF(เวลาเรียน!BK21="o",ลับ!AE$3,0))</f>
        <v>0</v>
      </c>
      <c r="BE175" s="63">
        <f>IF(ลับ!AF$3=0,0,IF(เวลาเรียน!BL21="o",ลับ!AF$3,0))</f>
        <v>0</v>
      </c>
      <c r="BF175" s="63">
        <f>IF(ลับ!AG$3=0,0,IF(เวลาเรียน!BM21="o",ลับ!AG$3,0))</f>
        <v>0</v>
      </c>
      <c r="BG175" s="63">
        <f>IF(ลับ!AH$3=0,0,IF(เวลาเรียน!BN21="o",ลับ!AH$3,0))</f>
        <v>0</v>
      </c>
      <c r="BH175" s="63">
        <f>IF(ลับ!AI$3=0,0,IF(เวลาเรียน!BO21="o",ลับ!AI$3,0))</f>
        <v>0</v>
      </c>
      <c r="BI175" s="63">
        <f>IF(ลับ!AJ$3=0,0,IF(เวลาเรียน!BP21="o",ลับ!AJ$3,0))</f>
        <v>0</v>
      </c>
      <c r="BJ175" s="63">
        <f>IF(ลับ!AK$3=0,0,IF(เวลาเรียน!BQ21="o",ลับ!AK$3,0))</f>
        <v>0</v>
      </c>
      <c r="BK175" s="63">
        <f>IF(ลับ!AL$3=0,0,IF(เวลาเรียน!BR21="o",ลับ!AL$3,0))</f>
        <v>0</v>
      </c>
      <c r="BL175" s="63">
        <f>IF(ลับ!AM$3=0,0,IF(เวลาเรียน!BS21="o",ลับ!AM$3,0))</f>
        <v>0</v>
      </c>
      <c r="BM175" s="63">
        <f>IF(ลับ!AN$3=0,0,IF(เวลาเรียน!BT21="o",ลับ!AN$3,0))</f>
        <v>0</v>
      </c>
      <c r="BN175" s="63">
        <f>IF(ลับ!AO$3=0,0,IF(เวลาเรียน!BU21="o",ลับ!AO$3,0))</f>
        <v>0</v>
      </c>
      <c r="BO175" s="63">
        <f>IF(ลับ!AP$3=0,0,IF(เวลาเรียน!BV21="o",ลับ!AP$3,0))</f>
        <v>0</v>
      </c>
      <c r="BP175" s="63">
        <f>IF(ลับ!AQ$3=0,0,IF(เวลาเรียน!BW21="o",ลับ!AQ$3,0))</f>
        <v>0</v>
      </c>
      <c r="BQ175" s="63">
        <f>IF(ลับ!AR$3=0,0,IF(เวลาเรียน!BX21="o",ลับ!AR$3,0))</f>
        <v>0</v>
      </c>
      <c r="BR175" s="63">
        <f>IF(ลับ!AS$3=0,0,IF(เวลาเรียน!BY21="o",ลับ!AS$3,0))</f>
        <v>0</v>
      </c>
      <c r="BS175" s="724">
        <f>IF(ลับ!AT$3=0,0,IF(เวลาเรียน!BZ21="o",ลับ!AT$3,0))</f>
        <v>0</v>
      </c>
      <c r="BT175" s="63">
        <f>IF(ลับ!BT$3=0,0,IF(เวลาเรียน!CB21="o",ลับ!BT$3,0))</f>
        <v>0</v>
      </c>
      <c r="BU175" s="63">
        <f>IF(ลับ!BU$3=0,0,IF(เวลาเรียน!CC21="o",ลับ!BU$3,0))</f>
        <v>0</v>
      </c>
      <c r="BV175" s="63">
        <f>IF(ลับ!BV$3=0,0,IF(เวลาเรียน!CD21="o",ลับ!BV$3,0))</f>
        <v>0</v>
      </c>
      <c r="BW175" s="63">
        <f>IF(ลับ!BW$3=0,0,IF(เวลาเรียน!CE21="o",ลับ!BW$3,0))</f>
        <v>0</v>
      </c>
      <c r="BX175" s="63">
        <f>IF(ลับ!BX$3=0,0,IF(เวลาเรียน!CF21="o",ลับ!BX$3,0))</f>
        <v>0</v>
      </c>
      <c r="BY175" s="63">
        <f>IF(ลับ!BY$3=0,0,IF(เวลาเรียน!CG21="o",ลับ!BY$3,0))</f>
        <v>0</v>
      </c>
      <c r="BZ175" s="63">
        <f>IF(ลับ!BZ$3=0,0,IF(เวลาเรียน!CH21="o",ลับ!BZ$3,0))</f>
        <v>0</v>
      </c>
      <c r="CA175" s="63">
        <f>IF(ลับ!CA$3=0,0,IF(เวลาเรียน!CI21="o",ลับ!CA$3,0))</f>
        <v>0</v>
      </c>
      <c r="CB175" s="63">
        <f>IF(ลับ!CB$3=0,0,IF(เวลาเรียน!CJ21="o",ลับ!CB$3,0))</f>
        <v>0</v>
      </c>
      <c r="CC175" s="63">
        <f>IF(ลับ!CC$3=0,0,IF(เวลาเรียน!CK21="o",ลับ!CC$3,0))</f>
        <v>0</v>
      </c>
      <c r="CD175" s="63">
        <f>IF(ลับ!CD$3=0,0,IF(เวลาเรียน!CL21="o",ลับ!CD$3,0))</f>
        <v>0</v>
      </c>
      <c r="CE175" s="63">
        <f>IF(ลับ!CE$3=0,0,IF(เวลาเรียน!CM21="o",ลับ!CE$3,0))</f>
        <v>0</v>
      </c>
      <c r="CF175" s="63">
        <f>IF(ลับ!CF$3=0,0,IF(เวลาเรียน!CN21="o",ลับ!CF$3,0))</f>
        <v>0</v>
      </c>
      <c r="CG175" s="63">
        <f>IF(ลับ!CG$3=0,0,IF(เวลาเรียน!CO21="o",ลับ!CG$3,0))</f>
        <v>0</v>
      </c>
      <c r="CH175" s="63">
        <f>IF(ลับ!CH$3=0,0,IF(เวลาเรียน!CP21="o",ลับ!CH$3,0))</f>
        <v>0</v>
      </c>
      <c r="CI175" s="63">
        <f>IF(ลับ!CI$3=0,0,IF(เวลาเรียน!CQ21="o",ลับ!CI$3,0))</f>
        <v>0</v>
      </c>
      <c r="CJ175" s="63">
        <f>IF(ลับ!CJ$3=0,0,IF(เวลาเรียน!CR21="o",ลับ!CJ$3,0))</f>
        <v>0</v>
      </c>
      <c r="CK175" s="63">
        <f>IF(ลับ!CK$3=0,0,IF(เวลาเรียน!CS21="o",ลับ!CK$3,0))</f>
        <v>0</v>
      </c>
      <c r="CL175" s="63">
        <f>IF(ลับ!CL$3=0,0,IF(เวลาเรียน!CT21="o",ลับ!CL$3,0))</f>
        <v>0</v>
      </c>
      <c r="CM175" s="63">
        <f>IF(ลับ!CM$3=0,0,IF(เวลาเรียน!CU21="o",ลับ!CM$3,0))</f>
        <v>0</v>
      </c>
      <c r="CN175" s="63">
        <f>IF(ลับ!CN$3=0,0,IF(เวลาเรียน!CV21="o",ลับ!CN$3,0))</f>
        <v>0</v>
      </c>
      <c r="CO175" s="63">
        <f>IF(ลับ!CO$3=0,0,IF(เวลาเรียน!CW21="o",ลับ!CO$3,0))</f>
        <v>0</v>
      </c>
      <c r="CP175" s="63">
        <f>IF(ลับ!CP$3=0,0,IF(เวลาเรียน!CX21="o",ลับ!CP$3,0))</f>
        <v>0</v>
      </c>
      <c r="CQ175" s="63">
        <f>IF(ลับ!CQ$3=0,0,IF(เวลาเรียน!CY21="o",ลับ!CQ$3,0))</f>
        <v>0</v>
      </c>
      <c r="CR175" s="63">
        <f>IF(ลับ!CR$3=0,0,IF(เวลาเรียน!CZ21="o",ลับ!CR$3,0))</f>
        <v>0</v>
      </c>
      <c r="CS175" s="63">
        <f>IF(ลับ!CS$3=0,0,IF(เวลาเรียน!DA21="o",ลับ!CS$3,0))</f>
        <v>0</v>
      </c>
      <c r="CT175" s="63">
        <f>IF(ลับ!CT$3=0,0,IF(เวลาเรียน!DB21="o",ลับ!CT$3,0))</f>
        <v>0</v>
      </c>
      <c r="CU175" s="63">
        <f>IF(ลับ!CU$3=0,0,IF(เวลาเรียน!DC21="o",ลับ!CU$3,0))</f>
        <v>0</v>
      </c>
      <c r="CV175" s="63">
        <f>IF(ลับ!CV$3=0,0,IF(เวลาเรียน!DD21="o",ลับ!CV$3,0))</f>
        <v>0</v>
      </c>
      <c r="CW175" s="63">
        <f>IF(ลับ!CW$3=0,0,IF(เวลาเรียน!DE21="o",ลับ!CW$3,0))</f>
        <v>0</v>
      </c>
      <c r="CX175" s="84">
        <f t="shared" si="25"/>
        <v>0</v>
      </c>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row>
    <row r="176" spans="1:136" ht="21">
      <c r="A176" s="28">
        <v>17</v>
      </c>
      <c r="B176" s="63">
        <f>IF(ลับ!B$3=0,0,IF(เวลาเรียน!G22="o",ลับ!B$3,0))</f>
        <v>0</v>
      </c>
      <c r="C176" s="63">
        <f>IF(ลับ!C$3=0,0,IF(เวลาเรียน!H22="o",ลับ!C$3,0))</f>
        <v>0</v>
      </c>
      <c r="D176" s="63">
        <f>IF(ลับ!D$3=0,0,IF(เวลาเรียน!I22="o",ลับ!D$3,0))</f>
        <v>0</v>
      </c>
      <c r="E176" s="63">
        <f>IF(ลับ!E$3=0,0,IF(เวลาเรียน!J22="o",ลับ!E$3,0))</f>
        <v>0</v>
      </c>
      <c r="F176" s="63">
        <f>IF(ลับ!F$3=0,0,IF(เวลาเรียน!K22="o",ลับ!F$3,0))</f>
        <v>0</v>
      </c>
      <c r="G176" s="63">
        <f>IF(ลับ!G$3=0,0,IF(เวลาเรียน!L22="o",ลับ!G$3,0))</f>
        <v>0</v>
      </c>
      <c r="H176" s="63">
        <f>IF(ลับ!H$3=0,0,IF(เวลาเรียน!M22="o",ลับ!H$3,0))</f>
        <v>0</v>
      </c>
      <c r="I176" s="63">
        <f>IF(ลับ!I$3=0,0,IF(เวลาเรียน!N22="o",ลับ!I$3,0))</f>
        <v>0</v>
      </c>
      <c r="J176" s="63">
        <f>IF(ลับ!J$3=0,0,IF(เวลาเรียน!O22="o",ลับ!J$3,0))</f>
        <v>0</v>
      </c>
      <c r="K176" s="63">
        <f>IF(ลับ!K$3=0,0,IF(เวลาเรียน!P22="o",ลับ!K$3,0))</f>
        <v>0</v>
      </c>
      <c r="L176" s="63">
        <f>IF(ลับ!L$3=0,0,IF(เวลาเรียน!Q22="o",ลับ!L$3,0))</f>
        <v>0</v>
      </c>
      <c r="M176" s="63">
        <f>IF(ลับ!M$3=0,0,IF(เวลาเรียน!R22="o",ลับ!M$3,0))</f>
        <v>0</v>
      </c>
      <c r="N176" s="63">
        <f>IF(ลับ!N$3=0,0,IF(เวลาเรียน!S22="o",ลับ!N$3,0))</f>
        <v>0</v>
      </c>
      <c r="O176" s="63">
        <f>IF(ลับ!O$3=0,0,IF(เวลาเรียน!T22="o",ลับ!O$3,0))</f>
        <v>0</v>
      </c>
      <c r="P176" s="63">
        <f>IF(ลับ!P$3=0,0,IF(เวลาเรียน!U22="o",ลับ!P$3,0))</f>
        <v>0</v>
      </c>
      <c r="Q176" s="63">
        <f>IF(ลับ!Q$3=0,0,IF(เวลาเรียน!V22="o",ลับ!Q$3,0))</f>
        <v>0</v>
      </c>
      <c r="R176" s="63">
        <f>IF(ลับ!R$3=0,0,IF(เวลาเรียน!W22="o",ลับ!R$3,0))</f>
        <v>0</v>
      </c>
      <c r="S176" s="63">
        <f>IF(ลับ!S$3=0,0,IF(เวลาเรียน!X22="o",ลับ!S$3,0))</f>
        <v>0</v>
      </c>
      <c r="T176" s="63">
        <f>IF(ลับ!T$3=0,0,IF(เวลาเรียน!Y22="o",ลับ!T$3,0))</f>
        <v>0</v>
      </c>
      <c r="U176" s="63">
        <f>IF(ลับ!U$3=0,0,IF(เวลาเรียน!Z22="o",ลับ!U$3,0))</f>
        <v>0</v>
      </c>
      <c r="V176" s="63">
        <f>IF(ลับ!V$3=0,0,IF(เวลาเรียน!AA22="o",ลับ!V$3,0))</f>
        <v>0</v>
      </c>
      <c r="W176" s="63">
        <f>IF(ลับ!W$3=0,0,IF(เวลาเรียน!AB22="o",ลับ!W$3,0))</f>
        <v>0</v>
      </c>
      <c r="X176" s="63">
        <f>IF(ลับ!X$3=0,0,IF(เวลาเรียน!AC22="o",ลับ!X$3,0))</f>
        <v>0</v>
      </c>
      <c r="Y176" s="63">
        <f>IF(ลับ!Y$3=0,0,IF(เวลาเรียน!AD22="o",ลับ!Y$3,0))</f>
        <v>0</v>
      </c>
      <c r="Z176" s="724">
        <f>IF(ลับ!Z$3=0,0,IF(เวลาเรียน!AE22="o",ลับ!Z$3,0))</f>
        <v>0</v>
      </c>
      <c r="AA176" s="63">
        <f>IF(ลับ!B$3=0,0,IF(เวลาเรียน!AH22="o",ลับ!B$3,0))</f>
        <v>0</v>
      </c>
      <c r="AB176" s="63">
        <f>IF(ลับ!C$3=0,0,IF(เวลาเรียน!AI22="o",ลับ!C$3,0))</f>
        <v>0</v>
      </c>
      <c r="AC176" s="63">
        <f>IF(ลับ!D$3=0,0,IF(เวลาเรียน!AJ22="o",ลับ!D$3,0))</f>
        <v>0</v>
      </c>
      <c r="AD176" s="63">
        <f>IF(ลับ!E$3=0,0,IF(เวลาเรียน!AK22="o",ลับ!E$3,0))</f>
        <v>0</v>
      </c>
      <c r="AE176" s="63">
        <f>IF(ลับ!F$3=0,0,IF(เวลาเรียน!AL22="o",ลับ!F$3,0))</f>
        <v>0</v>
      </c>
      <c r="AF176" s="63">
        <f>IF(ลับ!G$3=0,0,IF(เวลาเรียน!AM22="o",ลับ!G$3,0))</f>
        <v>0</v>
      </c>
      <c r="AG176" s="63">
        <f>IF(ลับ!H$3=0,0,IF(เวลาเรียน!AN22="o",ลับ!H$3,0))</f>
        <v>0</v>
      </c>
      <c r="AH176" s="63">
        <f>IF(ลับ!I$3=0,0,IF(เวลาเรียน!AO22="o",ลับ!I$3,0))</f>
        <v>0</v>
      </c>
      <c r="AI176" s="63">
        <f>IF(ลับ!J$3=0,0,IF(เวลาเรียน!AP22="o",ลับ!J$3,0))</f>
        <v>0</v>
      </c>
      <c r="AJ176" s="63">
        <f>IF(ลับ!K$3=0,0,IF(เวลาเรียน!AQ22="o",ลับ!K$3,0))</f>
        <v>0</v>
      </c>
      <c r="AK176" s="63">
        <f>IF(ลับ!L$3=0,0,IF(เวลาเรียน!AR22="o",ลับ!L$3,0))</f>
        <v>0</v>
      </c>
      <c r="AL176" s="63">
        <f>IF(ลับ!M$3=0,0,IF(เวลาเรียน!AS22="o",ลับ!M$3,0))</f>
        <v>0</v>
      </c>
      <c r="AM176" s="63">
        <f>IF(ลับ!N$3=0,0,IF(เวลาเรียน!AT22="o",ลับ!N$3,0))</f>
        <v>0</v>
      </c>
      <c r="AN176" s="63">
        <f>IF(ลับ!O$3=0,0,IF(เวลาเรียน!AU22="o",ลับ!O$3,0))</f>
        <v>0</v>
      </c>
      <c r="AO176" s="63">
        <f>IF(ลับ!P$3=0,0,IF(เวลาเรียน!AV22="o",ลับ!P$3,0))</f>
        <v>0</v>
      </c>
      <c r="AP176" s="63">
        <f>IF(ลับ!Q$3=0,0,IF(เวลาเรียน!AW22="o",ลับ!Q$3,0))</f>
        <v>0</v>
      </c>
      <c r="AQ176" s="63">
        <f>IF(ลับ!R$3=0,0,IF(เวลาเรียน!AX22="o",ลับ!R$3,0))</f>
        <v>0</v>
      </c>
      <c r="AR176" s="63">
        <f>IF(ลับ!S$3=0,0,IF(เวลาเรียน!AY22="o",ลับ!S$3,0))</f>
        <v>0</v>
      </c>
      <c r="AS176" s="63">
        <f>IF(ลับ!T$3=0,0,IF(เวลาเรียน!AZ22="o",ลับ!T$3,0))</f>
        <v>0</v>
      </c>
      <c r="AT176" s="63">
        <f>IF(ลับ!U$3=0,0,IF(เวลาเรียน!BA22="o",ลับ!U$3,0))</f>
        <v>0</v>
      </c>
      <c r="AU176" s="63">
        <f>IF(ลับ!V$3=0,0,IF(เวลาเรียน!BB22="o",ลับ!V$3,0))</f>
        <v>0</v>
      </c>
      <c r="AV176" s="63">
        <f>IF(ลับ!W$3=0,0,IF(เวลาเรียน!BC22="o",ลับ!W$3,0))</f>
        <v>0</v>
      </c>
      <c r="AW176" s="63">
        <f>IF(ลับ!X$3=0,0,IF(เวลาเรียน!BD22="o",ลับ!X$3,0))</f>
        <v>0</v>
      </c>
      <c r="AX176" s="63">
        <f>IF(ลับ!Y$3=0,0,IF(เวลาเรียน!BE22="o",ลับ!Y$3,0))</f>
        <v>0</v>
      </c>
      <c r="AY176" s="63">
        <f>IF(ลับ!Z$3=0,0,IF(เวลาเรียน!BF22="o",ลับ!Z$3,0))</f>
        <v>0</v>
      </c>
      <c r="AZ176" s="63">
        <f>IF(ลับ!AA$3=0,0,IF(เวลาเรียน!BG22="o",ลับ!AA$3,0))</f>
        <v>0</v>
      </c>
      <c r="BA176" s="63">
        <f>IF(ลับ!AB$3=0,0,IF(เวลาเรียน!BH22="o",ลับ!AB$3,0))</f>
        <v>0</v>
      </c>
      <c r="BB176" s="63">
        <f>IF(ลับ!AC$3=0,0,IF(เวลาเรียน!BI22="o",ลับ!AC$3,0))</f>
        <v>0</v>
      </c>
      <c r="BC176" s="63">
        <f>IF(ลับ!AD$3=0,0,IF(เวลาเรียน!BJ22="o",ลับ!AD$3,0))</f>
        <v>0</v>
      </c>
      <c r="BD176" s="63">
        <f>IF(ลับ!AE$3=0,0,IF(เวลาเรียน!BK22="o",ลับ!AE$3,0))</f>
        <v>0</v>
      </c>
      <c r="BE176" s="63">
        <f>IF(ลับ!AF$3=0,0,IF(เวลาเรียน!BL22="o",ลับ!AF$3,0))</f>
        <v>0</v>
      </c>
      <c r="BF176" s="63">
        <f>IF(ลับ!AG$3=0,0,IF(เวลาเรียน!BM22="o",ลับ!AG$3,0))</f>
        <v>0</v>
      </c>
      <c r="BG176" s="63">
        <f>IF(ลับ!AH$3=0,0,IF(เวลาเรียน!BN22="o",ลับ!AH$3,0))</f>
        <v>0</v>
      </c>
      <c r="BH176" s="63">
        <f>IF(ลับ!AI$3=0,0,IF(เวลาเรียน!BO22="o",ลับ!AI$3,0))</f>
        <v>0</v>
      </c>
      <c r="BI176" s="63">
        <f>IF(ลับ!AJ$3=0,0,IF(เวลาเรียน!BP22="o",ลับ!AJ$3,0))</f>
        <v>0</v>
      </c>
      <c r="BJ176" s="63">
        <f>IF(ลับ!AK$3=0,0,IF(เวลาเรียน!BQ22="o",ลับ!AK$3,0))</f>
        <v>0</v>
      </c>
      <c r="BK176" s="63">
        <f>IF(ลับ!AL$3=0,0,IF(เวลาเรียน!BR22="o",ลับ!AL$3,0))</f>
        <v>0</v>
      </c>
      <c r="BL176" s="63">
        <f>IF(ลับ!AM$3=0,0,IF(เวลาเรียน!BS22="o",ลับ!AM$3,0))</f>
        <v>0</v>
      </c>
      <c r="BM176" s="63">
        <f>IF(ลับ!AN$3=0,0,IF(เวลาเรียน!BT22="o",ลับ!AN$3,0))</f>
        <v>0</v>
      </c>
      <c r="BN176" s="63">
        <f>IF(ลับ!AO$3=0,0,IF(เวลาเรียน!BU22="o",ลับ!AO$3,0))</f>
        <v>0</v>
      </c>
      <c r="BO176" s="63">
        <f>IF(ลับ!AP$3=0,0,IF(เวลาเรียน!BV22="o",ลับ!AP$3,0))</f>
        <v>0</v>
      </c>
      <c r="BP176" s="63">
        <f>IF(ลับ!AQ$3=0,0,IF(เวลาเรียน!BW22="o",ลับ!AQ$3,0))</f>
        <v>0</v>
      </c>
      <c r="BQ176" s="63">
        <f>IF(ลับ!AR$3=0,0,IF(เวลาเรียน!BX22="o",ลับ!AR$3,0))</f>
        <v>0</v>
      </c>
      <c r="BR176" s="63">
        <f>IF(ลับ!AS$3=0,0,IF(เวลาเรียน!BY22="o",ลับ!AS$3,0))</f>
        <v>0</v>
      </c>
      <c r="BS176" s="724">
        <f>IF(ลับ!AT$3=0,0,IF(เวลาเรียน!BZ22="o",ลับ!AT$3,0))</f>
        <v>0</v>
      </c>
      <c r="BT176" s="63">
        <f>IF(ลับ!BT$3=0,0,IF(เวลาเรียน!CB22="o",ลับ!BT$3,0))</f>
        <v>0</v>
      </c>
      <c r="BU176" s="63">
        <f>IF(ลับ!BU$3=0,0,IF(เวลาเรียน!CC22="o",ลับ!BU$3,0))</f>
        <v>0</v>
      </c>
      <c r="BV176" s="63">
        <f>IF(ลับ!BV$3=0,0,IF(เวลาเรียน!CD22="o",ลับ!BV$3,0))</f>
        <v>0</v>
      </c>
      <c r="BW176" s="63">
        <f>IF(ลับ!BW$3=0,0,IF(เวลาเรียน!CE22="o",ลับ!BW$3,0))</f>
        <v>0</v>
      </c>
      <c r="BX176" s="63">
        <f>IF(ลับ!BX$3=0,0,IF(เวลาเรียน!CF22="o",ลับ!BX$3,0))</f>
        <v>0</v>
      </c>
      <c r="BY176" s="63">
        <f>IF(ลับ!BY$3=0,0,IF(เวลาเรียน!CG22="o",ลับ!BY$3,0))</f>
        <v>0</v>
      </c>
      <c r="BZ176" s="63">
        <f>IF(ลับ!BZ$3=0,0,IF(เวลาเรียน!CH22="o",ลับ!BZ$3,0))</f>
        <v>0</v>
      </c>
      <c r="CA176" s="63">
        <f>IF(ลับ!CA$3=0,0,IF(เวลาเรียน!CI22="o",ลับ!CA$3,0))</f>
        <v>0</v>
      </c>
      <c r="CB176" s="63">
        <f>IF(ลับ!CB$3=0,0,IF(เวลาเรียน!CJ22="o",ลับ!CB$3,0))</f>
        <v>0</v>
      </c>
      <c r="CC176" s="63">
        <f>IF(ลับ!CC$3=0,0,IF(เวลาเรียน!CK22="o",ลับ!CC$3,0))</f>
        <v>0</v>
      </c>
      <c r="CD176" s="63">
        <f>IF(ลับ!CD$3=0,0,IF(เวลาเรียน!CL22="o",ลับ!CD$3,0))</f>
        <v>0</v>
      </c>
      <c r="CE176" s="63">
        <f>IF(ลับ!CE$3=0,0,IF(เวลาเรียน!CM22="o",ลับ!CE$3,0))</f>
        <v>0</v>
      </c>
      <c r="CF176" s="63">
        <f>IF(ลับ!CF$3=0,0,IF(เวลาเรียน!CN22="o",ลับ!CF$3,0))</f>
        <v>0</v>
      </c>
      <c r="CG176" s="63">
        <f>IF(ลับ!CG$3=0,0,IF(เวลาเรียน!CO22="o",ลับ!CG$3,0))</f>
        <v>0</v>
      </c>
      <c r="CH176" s="63">
        <f>IF(ลับ!CH$3=0,0,IF(เวลาเรียน!CP22="o",ลับ!CH$3,0))</f>
        <v>0</v>
      </c>
      <c r="CI176" s="63">
        <f>IF(ลับ!CI$3=0,0,IF(เวลาเรียน!CQ22="o",ลับ!CI$3,0))</f>
        <v>0</v>
      </c>
      <c r="CJ176" s="63">
        <f>IF(ลับ!CJ$3=0,0,IF(เวลาเรียน!CR22="o",ลับ!CJ$3,0))</f>
        <v>0</v>
      </c>
      <c r="CK176" s="63">
        <f>IF(ลับ!CK$3=0,0,IF(เวลาเรียน!CS22="o",ลับ!CK$3,0))</f>
        <v>0</v>
      </c>
      <c r="CL176" s="63">
        <f>IF(ลับ!CL$3=0,0,IF(เวลาเรียน!CT22="o",ลับ!CL$3,0))</f>
        <v>0</v>
      </c>
      <c r="CM176" s="63">
        <f>IF(ลับ!CM$3=0,0,IF(เวลาเรียน!CU22="o",ลับ!CM$3,0))</f>
        <v>0</v>
      </c>
      <c r="CN176" s="63">
        <f>IF(ลับ!CN$3=0,0,IF(เวลาเรียน!CV22="o",ลับ!CN$3,0))</f>
        <v>0</v>
      </c>
      <c r="CO176" s="63">
        <f>IF(ลับ!CO$3=0,0,IF(เวลาเรียน!CW22="o",ลับ!CO$3,0))</f>
        <v>0</v>
      </c>
      <c r="CP176" s="63">
        <f>IF(ลับ!CP$3=0,0,IF(เวลาเรียน!CX22="o",ลับ!CP$3,0))</f>
        <v>0</v>
      </c>
      <c r="CQ176" s="63">
        <f>IF(ลับ!CQ$3=0,0,IF(เวลาเรียน!CY22="o",ลับ!CQ$3,0))</f>
        <v>0</v>
      </c>
      <c r="CR176" s="63">
        <f>IF(ลับ!CR$3=0,0,IF(เวลาเรียน!CZ22="o",ลับ!CR$3,0))</f>
        <v>0</v>
      </c>
      <c r="CS176" s="63">
        <f>IF(ลับ!CS$3=0,0,IF(เวลาเรียน!DA22="o",ลับ!CS$3,0))</f>
        <v>0</v>
      </c>
      <c r="CT176" s="63">
        <f>IF(ลับ!CT$3=0,0,IF(เวลาเรียน!DB22="o",ลับ!CT$3,0))</f>
        <v>0</v>
      </c>
      <c r="CU176" s="63">
        <f>IF(ลับ!CU$3=0,0,IF(เวลาเรียน!DC22="o",ลับ!CU$3,0))</f>
        <v>0</v>
      </c>
      <c r="CV176" s="63">
        <f>IF(ลับ!CV$3=0,0,IF(เวลาเรียน!DD22="o",ลับ!CV$3,0))</f>
        <v>0</v>
      </c>
      <c r="CW176" s="63">
        <f>IF(ลับ!CW$3=0,0,IF(เวลาเรียน!DE22="o",ลับ!CW$3,0))</f>
        <v>0</v>
      </c>
      <c r="CX176" s="84">
        <f t="shared" si="25"/>
        <v>0</v>
      </c>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row>
    <row r="177" spans="1:136" ht="21">
      <c r="A177" s="28">
        <v>18</v>
      </c>
      <c r="B177" s="63">
        <f>IF(ลับ!B$3=0,0,IF(เวลาเรียน!G23="o",ลับ!B$3,0))</f>
        <v>0</v>
      </c>
      <c r="C177" s="63">
        <f>IF(ลับ!C$3=0,0,IF(เวลาเรียน!H23="o",ลับ!C$3,0))</f>
        <v>0</v>
      </c>
      <c r="D177" s="63">
        <f>IF(ลับ!D$3=0,0,IF(เวลาเรียน!I23="o",ลับ!D$3,0))</f>
        <v>0</v>
      </c>
      <c r="E177" s="63">
        <f>IF(ลับ!E$3=0,0,IF(เวลาเรียน!J23="o",ลับ!E$3,0))</f>
        <v>0</v>
      </c>
      <c r="F177" s="63">
        <f>IF(ลับ!F$3=0,0,IF(เวลาเรียน!K23="o",ลับ!F$3,0))</f>
        <v>0</v>
      </c>
      <c r="G177" s="63">
        <f>IF(ลับ!G$3=0,0,IF(เวลาเรียน!L23="o",ลับ!G$3,0))</f>
        <v>0</v>
      </c>
      <c r="H177" s="63">
        <f>IF(ลับ!H$3=0,0,IF(เวลาเรียน!M23="o",ลับ!H$3,0))</f>
        <v>0</v>
      </c>
      <c r="I177" s="63">
        <f>IF(ลับ!I$3=0,0,IF(เวลาเรียน!N23="o",ลับ!I$3,0))</f>
        <v>0</v>
      </c>
      <c r="J177" s="63">
        <f>IF(ลับ!J$3=0,0,IF(เวลาเรียน!O23="o",ลับ!J$3,0))</f>
        <v>0</v>
      </c>
      <c r="K177" s="63">
        <f>IF(ลับ!K$3=0,0,IF(เวลาเรียน!P23="o",ลับ!K$3,0))</f>
        <v>0</v>
      </c>
      <c r="L177" s="63">
        <f>IF(ลับ!L$3=0,0,IF(เวลาเรียน!Q23="o",ลับ!L$3,0))</f>
        <v>0</v>
      </c>
      <c r="M177" s="63">
        <f>IF(ลับ!M$3=0,0,IF(เวลาเรียน!R23="o",ลับ!M$3,0))</f>
        <v>0</v>
      </c>
      <c r="N177" s="63">
        <f>IF(ลับ!N$3=0,0,IF(เวลาเรียน!S23="o",ลับ!N$3,0))</f>
        <v>0</v>
      </c>
      <c r="O177" s="63">
        <f>IF(ลับ!O$3=0,0,IF(เวลาเรียน!T23="o",ลับ!O$3,0))</f>
        <v>0</v>
      </c>
      <c r="P177" s="63">
        <f>IF(ลับ!P$3=0,0,IF(เวลาเรียน!U23="o",ลับ!P$3,0))</f>
        <v>0</v>
      </c>
      <c r="Q177" s="63">
        <f>IF(ลับ!Q$3=0,0,IF(เวลาเรียน!V23="o",ลับ!Q$3,0))</f>
        <v>0</v>
      </c>
      <c r="R177" s="63">
        <f>IF(ลับ!R$3=0,0,IF(เวลาเรียน!W23="o",ลับ!R$3,0))</f>
        <v>0</v>
      </c>
      <c r="S177" s="63">
        <f>IF(ลับ!S$3=0,0,IF(เวลาเรียน!X23="o",ลับ!S$3,0))</f>
        <v>0</v>
      </c>
      <c r="T177" s="63">
        <f>IF(ลับ!T$3=0,0,IF(เวลาเรียน!Y23="o",ลับ!T$3,0))</f>
        <v>0</v>
      </c>
      <c r="U177" s="63">
        <f>IF(ลับ!U$3=0,0,IF(เวลาเรียน!Z23="o",ลับ!U$3,0))</f>
        <v>0</v>
      </c>
      <c r="V177" s="63">
        <f>IF(ลับ!V$3=0,0,IF(เวลาเรียน!AA23="o",ลับ!V$3,0))</f>
        <v>0</v>
      </c>
      <c r="W177" s="63">
        <f>IF(ลับ!W$3=0,0,IF(เวลาเรียน!AB23="o",ลับ!W$3,0))</f>
        <v>0</v>
      </c>
      <c r="X177" s="63">
        <f>IF(ลับ!X$3=0,0,IF(เวลาเรียน!AC23="o",ลับ!X$3,0))</f>
        <v>0</v>
      </c>
      <c r="Y177" s="63">
        <f>IF(ลับ!Y$3=0,0,IF(เวลาเรียน!AD23="o",ลับ!Y$3,0))</f>
        <v>0</v>
      </c>
      <c r="Z177" s="724">
        <f>IF(ลับ!Z$3=0,0,IF(เวลาเรียน!AE23="o",ลับ!Z$3,0))</f>
        <v>0</v>
      </c>
      <c r="AA177" s="63">
        <f>IF(ลับ!B$3=0,0,IF(เวลาเรียน!AH23="o",ลับ!B$3,0))</f>
        <v>0</v>
      </c>
      <c r="AB177" s="63">
        <f>IF(ลับ!C$3=0,0,IF(เวลาเรียน!AI23="o",ลับ!C$3,0))</f>
        <v>0</v>
      </c>
      <c r="AC177" s="63">
        <f>IF(ลับ!D$3=0,0,IF(เวลาเรียน!AJ23="o",ลับ!D$3,0))</f>
        <v>0</v>
      </c>
      <c r="AD177" s="63">
        <f>IF(ลับ!E$3=0,0,IF(เวลาเรียน!AK23="o",ลับ!E$3,0))</f>
        <v>0</v>
      </c>
      <c r="AE177" s="63">
        <f>IF(ลับ!F$3=0,0,IF(เวลาเรียน!AL23="o",ลับ!F$3,0))</f>
        <v>0</v>
      </c>
      <c r="AF177" s="63">
        <f>IF(ลับ!G$3=0,0,IF(เวลาเรียน!AM23="o",ลับ!G$3,0))</f>
        <v>0</v>
      </c>
      <c r="AG177" s="63">
        <f>IF(ลับ!H$3=0,0,IF(เวลาเรียน!AN23="o",ลับ!H$3,0))</f>
        <v>0</v>
      </c>
      <c r="AH177" s="63">
        <f>IF(ลับ!I$3=0,0,IF(เวลาเรียน!AO23="o",ลับ!I$3,0))</f>
        <v>0</v>
      </c>
      <c r="AI177" s="63">
        <f>IF(ลับ!J$3=0,0,IF(เวลาเรียน!AP23="o",ลับ!J$3,0))</f>
        <v>0</v>
      </c>
      <c r="AJ177" s="63">
        <f>IF(ลับ!K$3=0,0,IF(เวลาเรียน!AQ23="o",ลับ!K$3,0))</f>
        <v>0</v>
      </c>
      <c r="AK177" s="63">
        <f>IF(ลับ!L$3=0,0,IF(เวลาเรียน!AR23="o",ลับ!L$3,0))</f>
        <v>0</v>
      </c>
      <c r="AL177" s="63">
        <f>IF(ลับ!M$3=0,0,IF(เวลาเรียน!AS23="o",ลับ!M$3,0))</f>
        <v>0</v>
      </c>
      <c r="AM177" s="63">
        <f>IF(ลับ!N$3=0,0,IF(เวลาเรียน!AT23="o",ลับ!N$3,0))</f>
        <v>0</v>
      </c>
      <c r="AN177" s="63">
        <f>IF(ลับ!O$3=0,0,IF(เวลาเรียน!AU23="o",ลับ!O$3,0))</f>
        <v>0</v>
      </c>
      <c r="AO177" s="63">
        <f>IF(ลับ!P$3=0,0,IF(เวลาเรียน!AV23="o",ลับ!P$3,0))</f>
        <v>0</v>
      </c>
      <c r="AP177" s="63">
        <f>IF(ลับ!Q$3=0,0,IF(เวลาเรียน!AW23="o",ลับ!Q$3,0))</f>
        <v>0</v>
      </c>
      <c r="AQ177" s="63">
        <f>IF(ลับ!R$3=0,0,IF(เวลาเรียน!AX23="o",ลับ!R$3,0))</f>
        <v>0</v>
      </c>
      <c r="AR177" s="63">
        <f>IF(ลับ!S$3=0,0,IF(เวลาเรียน!AY23="o",ลับ!S$3,0))</f>
        <v>0</v>
      </c>
      <c r="AS177" s="63">
        <f>IF(ลับ!T$3=0,0,IF(เวลาเรียน!AZ23="o",ลับ!T$3,0))</f>
        <v>0</v>
      </c>
      <c r="AT177" s="63">
        <f>IF(ลับ!U$3=0,0,IF(เวลาเรียน!BA23="o",ลับ!U$3,0))</f>
        <v>0</v>
      </c>
      <c r="AU177" s="63">
        <f>IF(ลับ!V$3=0,0,IF(เวลาเรียน!BB23="o",ลับ!V$3,0))</f>
        <v>0</v>
      </c>
      <c r="AV177" s="63">
        <f>IF(ลับ!W$3=0,0,IF(เวลาเรียน!BC23="o",ลับ!W$3,0))</f>
        <v>0</v>
      </c>
      <c r="AW177" s="63">
        <f>IF(ลับ!X$3=0,0,IF(เวลาเรียน!BD23="o",ลับ!X$3,0))</f>
        <v>0</v>
      </c>
      <c r="AX177" s="63">
        <f>IF(ลับ!Y$3=0,0,IF(เวลาเรียน!BE23="o",ลับ!Y$3,0))</f>
        <v>0</v>
      </c>
      <c r="AY177" s="63">
        <f>IF(ลับ!Z$3=0,0,IF(เวลาเรียน!BF23="o",ลับ!Z$3,0))</f>
        <v>0</v>
      </c>
      <c r="AZ177" s="63">
        <f>IF(ลับ!AA$3=0,0,IF(เวลาเรียน!BG23="o",ลับ!AA$3,0))</f>
        <v>0</v>
      </c>
      <c r="BA177" s="63">
        <f>IF(ลับ!AB$3=0,0,IF(เวลาเรียน!BH23="o",ลับ!AB$3,0))</f>
        <v>0</v>
      </c>
      <c r="BB177" s="63">
        <f>IF(ลับ!AC$3=0,0,IF(เวลาเรียน!BI23="o",ลับ!AC$3,0))</f>
        <v>0</v>
      </c>
      <c r="BC177" s="63">
        <f>IF(ลับ!AD$3=0,0,IF(เวลาเรียน!BJ23="o",ลับ!AD$3,0))</f>
        <v>0</v>
      </c>
      <c r="BD177" s="63">
        <f>IF(ลับ!AE$3=0,0,IF(เวลาเรียน!BK23="o",ลับ!AE$3,0))</f>
        <v>0</v>
      </c>
      <c r="BE177" s="63">
        <f>IF(ลับ!AF$3=0,0,IF(เวลาเรียน!BL23="o",ลับ!AF$3,0))</f>
        <v>0</v>
      </c>
      <c r="BF177" s="63">
        <f>IF(ลับ!AG$3=0,0,IF(เวลาเรียน!BM23="o",ลับ!AG$3,0))</f>
        <v>0</v>
      </c>
      <c r="BG177" s="63">
        <f>IF(ลับ!AH$3=0,0,IF(เวลาเรียน!BN23="o",ลับ!AH$3,0))</f>
        <v>0</v>
      </c>
      <c r="BH177" s="63">
        <f>IF(ลับ!AI$3=0,0,IF(เวลาเรียน!BO23="o",ลับ!AI$3,0))</f>
        <v>0</v>
      </c>
      <c r="BI177" s="63">
        <f>IF(ลับ!AJ$3=0,0,IF(เวลาเรียน!BP23="o",ลับ!AJ$3,0))</f>
        <v>0</v>
      </c>
      <c r="BJ177" s="63">
        <f>IF(ลับ!AK$3=0,0,IF(เวลาเรียน!BQ23="o",ลับ!AK$3,0))</f>
        <v>0</v>
      </c>
      <c r="BK177" s="63">
        <f>IF(ลับ!AL$3=0,0,IF(เวลาเรียน!BR23="o",ลับ!AL$3,0))</f>
        <v>0</v>
      </c>
      <c r="BL177" s="63">
        <f>IF(ลับ!AM$3=0,0,IF(เวลาเรียน!BS23="o",ลับ!AM$3,0))</f>
        <v>0</v>
      </c>
      <c r="BM177" s="63">
        <f>IF(ลับ!AN$3=0,0,IF(เวลาเรียน!BT23="o",ลับ!AN$3,0))</f>
        <v>0</v>
      </c>
      <c r="BN177" s="63">
        <f>IF(ลับ!AO$3=0,0,IF(เวลาเรียน!BU23="o",ลับ!AO$3,0))</f>
        <v>0</v>
      </c>
      <c r="BO177" s="63">
        <f>IF(ลับ!AP$3=0,0,IF(เวลาเรียน!BV23="o",ลับ!AP$3,0))</f>
        <v>0</v>
      </c>
      <c r="BP177" s="63">
        <f>IF(ลับ!AQ$3=0,0,IF(เวลาเรียน!BW23="o",ลับ!AQ$3,0))</f>
        <v>0</v>
      </c>
      <c r="BQ177" s="63">
        <f>IF(ลับ!AR$3=0,0,IF(เวลาเรียน!BX23="o",ลับ!AR$3,0))</f>
        <v>0</v>
      </c>
      <c r="BR177" s="63">
        <f>IF(ลับ!AS$3=0,0,IF(เวลาเรียน!BY23="o",ลับ!AS$3,0))</f>
        <v>0</v>
      </c>
      <c r="BS177" s="724">
        <f>IF(ลับ!AT$3=0,0,IF(เวลาเรียน!BZ23="o",ลับ!AT$3,0))</f>
        <v>0</v>
      </c>
      <c r="BT177" s="63">
        <f>IF(ลับ!BT$3=0,0,IF(เวลาเรียน!CB23="o",ลับ!BT$3,0))</f>
        <v>0</v>
      </c>
      <c r="BU177" s="63">
        <f>IF(ลับ!BU$3=0,0,IF(เวลาเรียน!CC23="o",ลับ!BU$3,0))</f>
        <v>0</v>
      </c>
      <c r="BV177" s="63">
        <f>IF(ลับ!BV$3=0,0,IF(เวลาเรียน!CD23="o",ลับ!BV$3,0))</f>
        <v>0</v>
      </c>
      <c r="BW177" s="63">
        <f>IF(ลับ!BW$3=0,0,IF(เวลาเรียน!CE23="o",ลับ!BW$3,0))</f>
        <v>0</v>
      </c>
      <c r="BX177" s="63">
        <f>IF(ลับ!BX$3=0,0,IF(เวลาเรียน!CF23="o",ลับ!BX$3,0))</f>
        <v>0</v>
      </c>
      <c r="BY177" s="63">
        <f>IF(ลับ!BY$3=0,0,IF(เวลาเรียน!CG23="o",ลับ!BY$3,0))</f>
        <v>0</v>
      </c>
      <c r="BZ177" s="63">
        <f>IF(ลับ!BZ$3=0,0,IF(เวลาเรียน!CH23="o",ลับ!BZ$3,0))</f>
        <v>0</v>
      </c>
      <c r="CA177" s="63">
        <f>IF(ลับ!CA$3=0,0,IF(เวลาเรียน!CI23="o",ลับ!CA$3,0))</f>
        <v>0</v>
      </c>
      <c r="CB177" s="63">
        <f>IF(ลับ!CB$3=0,0,IF(เวลาเรียน!CJ23="o",ลับ!CB$3,0))</f>
        <v>0</v>
      </c>
      <c r="CC177" s="63">
        <f>IF(ลับ!CC$3=0,0,IF(เวลาเรียน!CK23="o",ลับ!CC$3,0))</f>
        <v>0</v>
      </c>
      <c r="CD177" s="63">
        <f>IF(ลับ!CD$3=0,0,IF(เวลาเรียน!CL23="o",ลับ!CD$3,0))</f>
        <v>0</v>
      </c>
      <c r="CE177" s="63">
        <f>IF(ลับ!CE$3=0,0,IF(เวลาเรียน!CM23="o",ลับ!CE$3,0))</f>
        <v>0</v>
      </c>
      <c r="CF177" s="63">
        <f>IF(ลับ!CF$3=0,0,IF(เวลาเรียน!CN23="o",ลับ!CF$3,0))</f>
        <v>0</v>
      </c>
      <c r="CG177" s="63">
        <f>IF(ลับ!CG$3=0,0,IF(เวลาเรียน!CO23="o",ลับ!CG$3,0))</f>
        <v>0</v>
      </c>
      <c r="CH177" s="63">
        <f>IF(ลับ!CH$3=0,0,IF(เวลาเรียน!CP23="o",ลับ!CH$3,0))</f>
        <v>0</v>
      </c>
      <c r="CI177" s="63">
        <f>IF(ลับ!CI$3=0,0,IF(เวลาเรียน!CQ23="o",ลับ!CI$3,0))</f>
        <v>0</v>
      </c>
      <c r="CJ177" s="63">
        <f>IF(ลับ!CJ$3=0,0,IF(เวลาเรียน!CR23="o",ลับ!CJ$3,0))</f>
        <v>0</v>
      </c>
      <c r="CK177" s="63">
        <f>IF(ลับ!CK$3=0,0,IF(เวลาเรียน!CS23="o",ลับ!CK$3,0))</f>
        <v>0</v>
      </c>
      <c r="CL177" s="63">
        <f>IF(ลับ!CL$3=0,0,IF(เวลาเรียน!CT23="o",ลับ!CL$3,0))</f>
        <v>0</v>
      </c>
      <c r="CM177" s="63">
        <f>IF(ลับ!CM$3=0,0,IF(เวลาเรียน!CU23="o",ลับ!CM$3,0))</f>
        <v>0</v>
      </c>
      <c r="CN177" s="63">
        <f>IF(ลับ!CN$3=0,0,IF(เวลาเรียน!CV23="o",ลับ!CN$3,0))</f>
        <v>0</v>
      </c>
      <c r="CO177" s="63">
        <f>IF(ลับ!CO$3=0,0,IF(เวลาเรียน!CW23="o",ลับ!CO$3,0))</f>
        <v>0</v>
      </c>
      <c r="CP177" s="63">
        <f>IF(ลับ!CP$3=0,0,IF(เวลาเรียน!CX23="o",ลับ!CP$3,0))</f>
        <v>0</v>
      </c>
      <c r="CQ177" s="63">
        <f>IF(ลับ!CQ$3=0,0,IF(เวลาเรียน!CY23="o",ลับ!CQ$3,0))</f>
        <v>0</v>
      </c>
      <c r="CR177" s="63">
        <f>IF(ลับ!CR$3=0,0,IF(เวลาเรียน!CZ23="o",ลับ!CR$3,0))</f>
        <v>0</v>
      </c>
      <c r="CS177" s="63">
        <f>IF(ลับ!CS$3=0,0,IF(เวลาเรียน!DA23="o",ลับ!CS$3,0))</f>
        <v>0</v>
      </c>
      <c r="CT177" s="63">
        <f>IF(ลับ!CT$3=0,0,IF(เวลาเรียน!DB23="o",ลับ!CT$3,0))</f>
        <v>0</v>
      </c>
      <c r="CU177" s="63">
        <f>IF(ลับ!CU$3=0,0,IF(เวลาเรียน!DC23="o",ลับ!CU$3,0))</f>
        <v>0</v>
      </c>
      <c r="CV177" s="63">
        <f>IF(ลับ!CV$3=0,0,IF(เวลาเรียน!DD23="o",ลับ!CV$3,0))</f>
        <v>0</v>
      </c>
      <c r="CW177" s="63">
        <f>IF(ลับ!CW$3=0,0,IF(เวลาเรียน!DE23="o",ลับ!CW$3,0))</f>
        <v>0</v>
      </c>
      <c r="CX177" s="84">
        <f t="shared" si="25"/>
        <v>0</v>
      </c>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row>
    <row r="178" spans="1:136" ht="21">
      <c r="A178" s="28">
        <v>19</v>
      </c>
      <c r="B178" s="63">
        <f>IF(ลับ!B$3=0,0,IF(เวลาเรียน!G24="o",ลับ!B$3,0))</f>
        <v>0</v>
      </c>
      <c r="C178" s="63">
        <f>IF(ลับ!C$3=0,0,IF(เวลาเรียน!H24="o",ลับ!C$3,0))</f>
        <v>0</v>
      </c>
      <c r="D178" s="63">
        <f>IF(ลับ!D$3=0,0,IF(เวลาเรียน!I24="o",ลับ!D$3,0))</f>
        <v>0</v>
      </c>
      <c r="E178" s="63">
        <f>IF(ลับ!E$3=0,0,IF(เวลาเรียน!J24="o",ลับ!E$3,0))</f>
        <v>0</v>
      </c>
      <c r="F178" s="63">
        <f>IF(ลับ!F$3=0,0,IF(เวลาเรียน!K24="o",ลับ!F$3,0))</f>
        <v>0</v>
      </c>
      <c r="G178" s="63">
        <f>IF(ลับ!G$3=0,0,IF(เวลาเรียน!L24="o",ลับ!G$3,0))</f>
        <v>0</v>
      </c>
      <c r="H178" s="63">
        <f>IF(ลับ!H$3=0,0,IF(เวลาเรียน!M24="o",ลับ!H$3,0))</f>
        <v>0</v>
      </c>
      <c r="I178" s="63">
        <f>IF(ลับ!I$3=0,0,IF(เวลาเรียน!N24="o",ลับ!I$3,0))</f>
        <v>0</v>
      </c>
      <c r="J178" s="63">
        <f>IF(ลับ!J$3=0,0,IF(เวลาเรียน!O24="o",ลับ!J$3,0))</f>
        <v>0</v>
      </c>
      <c r="K178" s="63">
        <f>IF(ลับ!K$3=0,0,IF(เวลาเรียน!P24="o",ลับ!K$3,0))</f>
        <v>0</v>
      </c>
      <c r="L178" s="63">
        <f>IF(ลับ!L$3=0,0,IF(เวลาเรียน!Q24="o",ลับ!L$3,0))</f>
        <v>0</v>
      </c>
      <c r="M178" s="63">
        <f>IF(ลับ!M$3=0,0,IF(เวลาเรียน!R24="o",ลับ!M$3,0))</f>
        <v>0</v>
      </c>
      <c r="N178" s="63">
        <f>IF(ลับ!N$3=0,0,IF(เวลาเรียน!S24="o",ลับ!N$3,0))</f>
        <v>0</v>
      </c>
      <c r="O178" s="63">
        <f>IF(ลับ!O$3=0,0,IF(เวลาเรียน!T24="o",ลับ!O$3,0))</f>
        <v>0</v>
      </c>
      <c r="P178" s="63">
        <f>IF(ลับ!P$3=0,0,IF(เวลาเรียน!U24="o",ลับ!P$3,0))</f>
        <v>0</v>
      </c>
      <c r="Q178" s="63">
        <f>IF(ลับ!Q$3=0,0,IF(เวลาเรียน!V24="o",ลับ!Q$3,0))</f>
        <v>0</v>
      </c>
      <c r="R178" s="63">
        <f>IF(ลับ!R$3=0,0,IF(เวลาเรียน!W24="o",ลับ!R$3,0))</f>
        <v>0</v>
      </c>
      <c r="S178" s="63">
        <f>IF(ลับ!S$3=0,0,IF(เวลาเรียน!X24="o",ลับ!S$3,0))</f>
        <v>0</v>
      </c>
      <c r="T178" s="63">
        <f>IF(ลับ!T$3=0,0,IF(เวลาเรียน!Y24="o",ลับ!T$3,0))</f>
        <v>0</v>
      </c>
      <c r="U178" s="63">
        <f>IF(ลับ!U$3=0,0,IF(เวลาเรียน!Z24="o",ลับ!U$3,0))</f>
        <v>0</v>
      </c>
      <c r="V178" s="63">
        <f>IF(ลับ!V$3=0,0,IF(เวลาเรียน!AA24="o",ลับ!V$3,0))</f>
        <v>0</v>
      </c>
      <c r="W178" s="63">
        <f>IF(ลับ!W$3=0,0,IF(เวลาเรียน!AB24="o",ลับ!W$3,0))</f>
        <v>0</v>
      </c>
      <c r="X178" s="63">
        <f>IF(ลับ!X$3=0,0,IF(เวลาเรียน!AC24="o",ลับ!X$3,0))</f>
        <v>0</v>
      </c>
      <c r="Y178" s="63">
        <f>IF(ลับ!Y$3=0,0,IF(เวลาเรียน!AD24="o",ลับ!Y$3,0))</f>
        <v>0</v>
      </c>
      <c r="Z178" s="724">
        <f>IF(ลับ!Z$3=0,0,IF(เวลาเรียน!AE24="o",ลับ!Z$3,0))</f>
        <v>0</v>
      </c>
      <c r="AA178" s="63">
        <f>IF(ลับ!B$3=0,0,IF(เวลาเรียน!AH24="o",ลับ!B$3,0))</f>
        <v>0</v>
      </c>
      <c r="AB178" s="63">
        <f>IF(ลับ!C$3=0,0,IF(เวลาเรียน!AI24="o",ลับ!C$3,0))</f>
        <v>0</v>
      </c>
      <c r="AC178" s="63">
        <f>IF(ลับ!D$3=0,0,IF(เวลาเรียน!AJ24="o",ลับ!D$3,0))</f>
        <v>0</v>
      </c>
      <c r="AD178" s="63">
        <f>IF(ลับ!E$3=0,0,IF(เวลาเรียน!AK24="o",ลับ!E$3,0))</f>
        <v>0</v>
      </c>
      <c r="AE178" s="63">
        <f>IF(ลับ!F$3=0,0,IF(เวลาเรียน!AL24="o",ลับ!F$3,0))</f>
        <v>0</v>
      </c>
      <c r="AF178" s="63">
        <f>IF(ลับ!G$3=0,0,IF(เวลาเรียน!AM24="o",ลับ!G$3,0))</f>
        <v>0</v>
      </c>
      <c r="AG178" s="63">
        <f>IF(ลับ!H$3=0,0,IF(เวลาเรียน!AN24="o",ลับ!H$3,0))</f>
        <v>0</v>
      </c>
      <c r="AH178" s="63">
        <f>IF(ลับ!I$3=0,0,IF(เวลาเรียน!AO24="o",ลับ!I$3,0))</f>
        <v>0</v>
      </c>
      <c r="AI178" s="63">
        <f>IF(ลับ!J$3=0,0,IF(เวลาเรียน!AP24="o",ลับ!J$3,0))</f>
        <v>0</v>
      </c>
      <c r="AJ178" s="63">
        <f>IF(ลับ!K$3=0,0,IF(เวลาเรียน!AQ24="o",ลับ!K$3,0))</f>
        <v>0</v>
      </c>
      <c r="AK178" s="63">
        <f>IF(ลับ!L$3=0,0,IF(เวลาเรียน!AR24="o",ลับ!L$3,0))</f>
        <v>0</v>
      </c>
      <c r="AL178" s="63">
        <f>IF(ลับ!M$3=0,0,IF(เวลาเรียน!AS24="o",ลับ!M$3,0))</f>
        <v>0</v>
      </c>
      <c r="AM178" s="63">
        <f>IF(ลับ!N$3=0,0,IF(เวลาเรียน!AT24="o",ลับ!N$3,0))</f>
        <v>0</v>
      </c>
      <c r="AN178" s="63">
        <f>IF(ลับ!O$3=0,0,IF(เวลาเรียน!AU24="o",ลับ!O$3,0))</f>
        <v>0</v>
      </c>
      <c r="AO178" s="63">
        <f>IF(ลับ!P$3=0,0,IF(เวลาเรียน!AV24="o",ลับ!P$3,0))</f>
        <v>0</v>
      </c>
      <c r="AP178" s="63">
        <f>IF(ลับ!Q$3=0,0,IF(เวลาเรียน!AW24="o",ลับ!Q$3,0))</f>
        <v>0</v>
      </c>
      <c r="AQ178" s="63">
        <f>IF(ลับ!R$3=0,0,IF(เวลาเรียน!AX24="o",ลับ!R$3,0))</f>
        <v>0</v>
      </c>
      <c r="AR178" s="63">
        <f>IF(ลับ!S$3=0,0,IF(เวลาเรียน!AY24="o",ลับ!S$3,0))</f>
        <v>0</v>
      </c>
      <c r="AS178" s="63">
        <f>IF(ลับ!T$3=0,0,IF(เวลาเรียน!AZ24="o",ลับ!T$3,0))</f>
        <v>0</v>
      </c>
      <c r="AT178" s="63">
        <f>IF(ลับ!U$3=0,0,IF(เวลาเรียน!BA24="o",ลับ!U$3,0))</f>
        <v>0</v>
      </c>
      <c r="AU178" s="63">
        <f>IF(ลับ!V$3=0,0,IF(เวลาเรียน!BB24="o",ลับ!V$3,0))</f>
        <v>0</v>
      </c>
      <c r="AV178" s="63">
        <f>IF(ลับ!W$3=0,0,IF(เวลาเรียน!BC24="o",ลับ!W$3,0))</f>
        <v>0</v>
      </c>
      <c r="AW178" s="63">
        <f>IF(ลับ!X$3=0,0,IF(เวลาเรียน!BD24="o",ลับ!X$3,0))</f>
        <v>0</v>
      </c>
      <c r="AX178" s="63">
        <f>IF(ลับ!Y$3=0,0,IF(เวลาเรียน!BE24="o",ลับ!Y$3,0))</f>
        <v>0</v>
      </c>
      <c r="AY178" s="63">
        <f>IF(ลับ!Z$3=0,0,IF(เวลาเรียน!BF24="o",ลับ!Z$3,0))</f>
        <v>0</v>
      </c>
      <c r="AZ178" s="63">
        <f>IF(ลับ!AA$3=0,0,IF(เวลาเรียน!BG24="o",ลับ!AA$3,0))</f>
        <v>0</v>
      </c>
      <c r="BA178" s="63">
        <f>IF(ลับ!AB$3=0,0,IF(เวลาเรียน!BH24="o",ลับ!AB$3,0))</f>
        <v>0</v>
      </c>
      <c r="BB178" s="63">
        <f>IF(ลับ!AC$3=0,0,IF(เวลาเรียน!BI24="o",ลับ!AC$3,0))</f>
        <v>0</v>
      </c>
      <c r="BC178" s="63">
        <f>IF(ลับ!AD$3=0,0,IF(เวลาเรียน!BJ24="o",ลับ!AD$3,0))</f>
        <v>0</v>
      </c>
      <c r="BD178" s="63">
        <f>IF(ลับ!AE$3=0,0,IF(เวลาเรียน!BK24="o",ลับ!AE$3,0))</f>
        <v>0</v>
      </c>
      <c r="BE178" s="63">
        <f>IF(ลับ!AF$3=0,0,IF(เวลาเรียน!BL24="o",ลับ!AF$3,0))</f>
        <v>0</v>
      </c>
      <c r="BF178" s="63">
        <f>IF(ลับ!AG$3=0,0,IF(เวลาเรียน!BM24="o",ลับ!AG$3,0))</f>
        <v>0</v>
      </c>
      <c r="BG178" s="63">
        <f>IF(ลับ!AH$3=0,0,IF(เวลาเรียน!BN24="o",ลับ!AH$3,0))</f>
        <v>0</v>
      </c>
      <c r="BH178" s="63">
        <f>IF(ลับ!AI$3=0,0,IF(เวลาเรียน!BO24="o",ลับ!AI$3,0))</f>
        <v>0</v>
      </c>
      <c r="BI178" s="63">
        <f>IF(ลับ!AJ$3=0,0,IF(เวลาเรียน!BP24="o",ลับ!AJ$3,0))</f>
        <v>0</v>
      </c>
      <c r="BJ178" s="63">
        <f>IF(ลับ!AK$3=0,0,IF(เวลาเรียน!BQ24="o",ลับ!AK$3,0))</f>
        <v>0</v>
      </c>
      <c r="BK178" s="63">
        <f>IF(ลับ!AL$3=0,0,IF(เวลาเรียน!BR24="o",ลับ!AL$3,0))</f>
        <v>0</v>
      </c>
      <c r="BL178" s="63">
        <f>IF(ลับ!AM$3=0,0,IF(เวลาเรียน!BS24="o",ลับ!AM$3,0))</f>
        <v>0</v>
      </c>
      <c r="BM178" s="63">
        <f>IF(ลับ!AN$3=0,0,IF(เวลาเรียน!BT24="o",ลับ!AN$3,0))</f>
        <v>0</v>
      </c>
      <c r="BN178" s="63">
        <f>IF(ลับ!AO$3=0,0,IF(เวลาเรียน!BU24="o",ลับ!AO$3,0))</f>
        <v>0</v>
      </c>
      <c r="BO178" s="63">
        <f>IF(ลับ!AP$3=0,0,IF(เวลาเรียน!BV24="o",ลับ!AP$3,0))</f>
        <v>0</v>
      </c>
      <c r="BP178" s="63">
        <f>IF(ลับ!AQ$3=0,0,IF(เวลาเรียน!BW24="o",ลับ!AQ$3,0))</f>
        <v>0</v>
      </c>
      <c r="BQ178" s="63">
        <f>IF(ลับ!AR$3=0,0,IF(เวลาเรียน!BX24="o",ลับ!AR$3,0))</f>
        <v>0</v>
      </c>
      <c r="BR178" s="63">
        <f>IF(ลับ!AS$3=0,0,IF(เวลาเรียน!BY24="o",ลับ!AS$3,0))</f>
        <v>0</v>
      </c>
      <c r="BS178" s="724">
        <f>IF(ลับ!AT$3=0,0,IF(เวลาเรียน!BZ24="o",ลับ!AT$3,0))</f>
        <v>0</v>
      </c>
      <c r="BT178" s="63">
        <f>IF(ลับ!BT$3=0,0,IF(เวลาเรียน!CB24="o",ลับ!BT$3,0))</f>
        <v>0</v>
      </c>
      <c r="BU178" s="63">
        <f>IF(ลับ!BU$3=0,0,IF(เวลาเรียน!CC24="o",ลับ!BU$3,0))</f>
        <v>0</v>
      </c>
      <c r="BV178" s="63">
        <f>IF(ลับ!BV$3=0,0,IF(เวลาเรียน!CD24="o",ลับ!BV$3,0))</f>
        <v>0</v>
      </c>
      <c r="BW178" s="63">
        <f>IF(ลับ!BW$3=0,0,IF(เวลาเรียน!CE24="o",ลับ!BW$3,0))</f>
        <v>0</v>
      </c>
      <c r="BX178" s="63">
        <f>IF(ลับ!BX$3=0,0,IF(เวลาเรียน!CF24="o",ลับ!BX$3,0))</f>
        <v>0</v>
      </c>
      <c r="BY178" s="63">
        <f>IF(ลับ!BY$3=0,0,IF(เวลาเรียน!CG24="o",ลับ!BY$3,0))</f>
        <v>0</v>
      </c>
      <c r="BZ178" s="63">
        <f>IF(ลับ!BZ$3=0,0,IF(เวลาเรียน!CH24="o",ลับ!BZ$3,0))</f>
        <v>0</v>
      </c>
      <c r="CA178" s="63">
        <f>IF(ลับ!CA$3=0,0,IF(เวลาเรียน!CI24="o",ลับ!CA$3,0))</f>
        <v>0</v>
      </c>
      <c r="CB178" s="63">
        <f>IF(ลับ!CB$3=0,0,IF(เวลาเรียน!CJ24="o",ลับ!CB$3,0))</f>
        <v>0</v>
      </c>
      <c r="CC178" s="63">
        <f>IF(ลับ!CC$3=0,0,IF(เวลาเรียน!CK24="o",ลับ!CC$3,0))</f>
        <v>0</v>
      </c>
      <c r="CD178" s="63">
        <f>IF(ลับ!CD$3=0,0,IF(เวลาเรียน!CL24="o",ลับ!CD$3,0))</f>
        <v>0</v>
      </c>
      <c r="CE178" s="63">
        <f>IF(ลับ!CE$3=0,0,IF(เวลาเรียน!CM24="o",ลับ!CE$3,0))</f>
        <v>0</v>
      </c>
      <c r="CF178" s="63">
        <f>IF(ลับ!CF$3=0,0,IF(เวลาเรียน!CN24="o",ลับ!CF$3,0))</f>
        <v>0</v>
      </c>
      <c r="CG178" s="63">
        <f>IF(ลับ!CG$3=0,0,IF(เวลาเรียน!CO24="o",ลับ!CG$3,0))</f>
        <v>0</v>
      </c>
      <c r="CH178" s="63">
        <f>IF(ลับ!CH$3=0,0,IF(เวลาเรียน!CP24="o",ลับ!CH$3,0))</f>
        <v>0</v>
      </c>
      <c r="CI178" s="63">
        <f>IF(ลับ!CI$3=0,0,IF(เวลาเรียน!CQ24="o",ลับ!CI$3,0))</f>
        <v>0</v>
      </c>
      <c r="CJ178" s="63">
        <f>IF(ลับ!CJ$3=0,0,IF(เวลาเรียน!CR24="o",ลับ!CJ$3,0))</f>
        <v>0</v>
      </c>
      <c r="CK178" s="63">
        <f>IF(ลับ!CK$3=0,0,IF(เวลาเรียน!CS24="o",ลับ!CK$3,0))</f>
        <v>0</v>
      </c>
      <c r="CL178" s="63">
        <f>IF(ลับ!CL$3=0,0,IF(เวลาเรียน!CT24="o",ลับ!CL$3,0))</f>
        <v>0</v>
      </c>
      <c r="CM178" s="63">
        <f>IF(ลับ!CM$3=0,0,IF(เวลาเรียน!CU24="o",ลับ!CM$3,0))</f>
        <v>0</v>
      </c>
      <c r="CN178" s="63">
        <f>IF(ลับ!CN$3=0,0,IF(เวลาเรียน!CV24="o",ลับ!CN$3,0))</f>
        <v>0</v>
      </c>
      <c r="CO178" s="63">
        <f>IF(ลับ!CO$3=0,0,IF(เวลาเรียน!CW24="o",ลับ!CO$3,0))</f>
        <v>0</v>
      </c>
      <c r="CP178" s="63">
        <f>IF(ลับ!CP$3=0,0,IF(เวลาเรียน!CX24="o",ลับ!CP$3,0))</f>
        <v>0</v>
      </c>
      <c r="CQ178" s="63">
        <f>IF(ลับ!CQ$3=0,0,IF(เวลาเรียน!CY24="o",ลับ!CQ$3,0))</f>
        <v>0</v>
      </c>
      <c r="CR178" s="63">
        <f>IF(ลับ!CR$3=0,0,IF(เวลาเรียน!CZ24="o",ลับ!CR$3,0))</f>
        <v>0</v>
      </c>
      <c r="CS178" s="63">
        <f>IF(ลับ!CS$3=0,0,IF(เวลาเรียน!DA24="o",ลับ!CS$3,0))</f>
        <v>0</v>
      </c>
      <c r="CT178" s="63">
        <f>IF(ลับ!CT$3=0,0,IF(เวลาเรียน!DB24="o",ลับ!CT$3,0))</f>
        <v>0</v>
      </c>
      <c r="CU178" s="63">
        <f>IF(ลับ!CU$3=0,0,IF(เวลาเรียน!DC24="o",ลับ!CU$3,0))</f>
        <v>0</v>
      </c>
      <c r="CV178" s="63">
        <f>IF(ลับ!CV$3=0,0,IF(เวลาเรียน!DD24="o",ลับ!CV$3,0))</f>
        <v>0</v>
      </c>
      <c r="CW178" s="63">
        <f>IF(ลับ!CW$3=0,0,IF(เวลาเรียน!DE24="o",ลับ!CW$3,0))</f>
        <v>0</v>
      </c>
      <c r="CX178" s="84">
        <f t="shared" si="25"/>
        <v>0</v>
      </c>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row>
    <row r="179" spans="1:136" ht="21">
      <c r="A179" s="28">
        <v>20</v>
      </c>
      <c r="B179" s="63">
        <f>IF(ลับ!B$3=0,0,IF(เวลาเรียน!G25="o",ลับ!B$3,0))</f>
        <v>0</v>
      </c>
      <c r="C179" s="63">
        <f>IF(ลับ!C$3=0,0,IF(เวลาเรียน!H25="o",ลับ!C$3,0))</f>
        <v>0</v>
      </c>
      <c r="D179" s="63">
        <f>IF(ลับ!D$3=0,0,IF(เวลาเรียน!I25="o",ลับ!D$3,0))</f>
        <v>0</v>
      </c>
      <c r="E179" s="63">
        <f>IF(ลับ!E$3=0,0,IF(เวลาเรียน!J25="o",ลับ!E$3,0))</f>
        <v>0</v>
      </c>
      <c r="F179" s="63">
        <f>IF(ลับ!F$3=0,0,IF(เวลาเรียน!K25="o",ลับ!F$3,0))</f>
        <v>0</v>
      </c>
      <c r="G179" s="63">
        <f>IF(ลับ!G$3=0,0,IF(เวลาเรียน!L25="o",ลับ!G$3,0))</f>
        <v>0</v>
      </c>
      <c r="H179" s="63">
        <f>IF(ลับ!H$3=0,0,IF(เวลาเรียน!M25="o",ลับ!H$3,0))</f>
        <v>0</v>
      </c>
      <c r="I179" s="63">
        <f>IF(ลับ!I$3=0,0,IF(เวลาเรียน!N25="o",ลับ!I$3,0))</f>
        <v>0</v>
      </c>
      <c r="J179" s="63">
        <f>IF(ลับ!J$3=0,0,IF(เวลาเรียน!O25="o",ลับ!J$3,0))</f>
        <v>0</v>
      </c>
      <c r="K179" s="63">
        <f>IF(ลับ!K$3=0,0,IF(เวลาเรียน!P25="o",ลับ!K$3,0))</f>
        <v>0</v>
      </c>
      <c r="L179" s="63">
        <f>IF(ลับ!L$3=0,0,IF(เวลาเรียน!Q25="o",ลับ!L$3,0))</f>
        <v>0</v>
      </c>
      <c r="M179" s="63">
        <f>IF(ลับ!M$3=0,0,IF(เวลาเรียน!R25="o",ลับ!M$3,0))</f>
        <v>0</v>
      </c>
      <c r="N179" s="63">
        <f>IF(ลับ!N$3=0,0,IF(เวลาเรียน!S25="o",ลับ!N$3,0))</f>
        <v>0</v>
      </c>
      <c r="O179" s="63">
        <f>IF(ลับ!O$3=0,0,IF(เวลาเรียน!T25="o",ลับ!O$3,0))</f>
        <v>0</v>
      </c>
      <c r="P179" s="63">
        <f>IF(ลับ!P$3=0,0,IF(เวลาเรียน!U25="o",ลับ!P$3,0))</f>
        <v>0</v>
      </c>
      <c r="Q179" s="63">
        <f>IF(ลับ!Q$3=0,0,IF(เวลาเรียน!V25="o",ลับ!Q$3,0))</f>
        <v>0</v>
      </c>
      <c r="R179" s="63">
        <f>IF(ลับ!R$3=0,0,IF(เวลาเรียน!W25="o",ลับ!R$3,0))</f>
        <v>0</v>
      </c>
      <c r="S179" s="63">
        <f>IF(ลับ!S$3=0,0,IF(เวลาเรียน!X25="o",ลับ!S$3,0))</f>
        <v>0</v>
      </c>
      <c r="T179" s="63">
        <f>IF(ลับ!T$3=0,0,IF(เวลาเรียน!Y25="o",ลับ!T$3,0))</f>
        <v>0</v>
      </c>
      <c r="U179" s="63">
        <f>IF(ลับ!U$3=0,0,IF(เวลาเรียน!Z25="o",ลับ!U$3,0))</f>
        <v>0</v>
      </c>
      <c r="V179" s="63">
        <f>IF(ลับ!V$3=0,0,IF(เวลาเรียน!AA25="o",ลับ!V$3,0))</f>
        <v>0</v>
      </c>
      <c r="W179" s="63">
        <f>IF(ลับ!W$3=0,0,IF(เวลาเรียน!AB25="o",ลับ!W$3,0))</f>
        <v>0</v>
      </c>
      <c r="X179" s="63">
        <f>IF(ลับ!X$3=0,0,IF(เวลาเรียน!AC25="o",ลับ!X$3,0))</f>
        <v>0</v>
      </c>
      <c r="Y179" s="63">
        <f>IF(ลับ!Y$3=0,0,IF(เวลาเรียน!AD25="o",ลับ!Y$3,0))</f>
        <v>0</v>
      </c>
      <c r="Z179" s="724">
        <f>IF(ลับ!Z$3=0,0,IF(เวลาเรียน!AE25="o",ลับ!Z$3,0))</f>
        <v>0</v>
      </c>
      <c r="AA179" s="63">
        <f>IF(ลับ!B$3=0,0,IF(เวลาเรียน!AH25="o",ลับ!B$3,0))</f>
        <v>0</v>
      </c>
      <c r="AB179" s="63">
        <f>IF(ลับ!C$3=0,0,IF(เวลาเรียน!AI25="o",ลับ!C$3,0))</f>
        <v>0</v>
      </c>
      <c r="AC179" s="63">
        <f>IF(ลับ!D$3=0,0,IF(เวลาเรียน!AJ25="o",ลับ!D$3,0))</f>
        <v>0</v>
      </c>
      <c r="AD179" s="63">
        <f>IF(ลับ!E$3=0,0,IF(เวลาเรียน!AK25="o",ลับ!E$3,0))</f>
        <v>0</v>
      </c>
      <c r="AE179" s="63">
        <f>IF(ลับ!F$3=0,0,IF(เวลาเรียน!AL25="o",ลับ!F$3,0))</f>
        <v>0</v>
      </c>
      <c r="AF179" s="63">
        <f>IF(ลับ!G$3=0,0,IF(เวลาเรียน!AM25="o",ลับ!G$3,0))</f>
        <v>0</v>
      </c>
      <c r="AG179" s="63">
        <f>IF(ลับ!H$3=0,0,IF(เวลาเรียน!AN25="o",ลับ!H$3,0))</f>
        <v>0</v>
      </c>
      <c r="AH179" s="63">
        <f>IF(ลับ!I$3=0,0,IF(เวลาเรียน!AO25="o",ลับ!I$3,0))</f>
        <v>0</v>
      </c>
      <c r="AI179" s="63">
        <f>IF(ลับ!J$3=0,0,IF(เวลาเรียน!AP25="o",ลับ!J$3,0))</f>
        <v>0</v>
      </c>
      <c r="AJ179" s="63">
        <f>IF(ลับ!K$3=0,0,IF(เวลาเรียน!AQ25="o",ลับ!K$3,0))</f>
        <v>0</v>
      </c>
      <c r="AK179" s="63">
        <f>IF(ลับ!L$3=0,0,IF(เวลาเรียน!AR25="o",ลับ!L$3,0))</f>
        <v>0</v>
      </c>
      <c r="AL179" s="63">
        <f>IF(ลับ!M$3=0,0,IF(เวลาเรียน!AS25="o",ลับ!M$3,0))</f>
        <v>0</v>
      </c>
      <c r="AM179" s="63">
        <f>IF(ลับ!N$3=0,0,IF(เวลาเรียน!AT25="o",ลับ!N$3,0))</f>
        <v>0</v>
      </c>
      <c r="AN179" s="63">
        <f>IF(ลับ!O$3=0,0,IF(เวลาเรียน!AU25="o",ลับ!O$3,0))</f>
        <v>0</v>
      </c>
      <c r="AO179" s="63">
        <f>IF(ลับ!P$3=0,0,IF(เวลาเรียน!AV25="o",ลับ!P$3,0))</f>
        <v>0</v>
      </c>
      <c r="AP179" s="63">
        <f>IF(ลับ!Q$3=0,0,IF(เวลาเรียน!AW25="o",ลับ!Q$3,0))</f>
        <v>0</v>
      </c>
      <c r="AQ179" s="63">
        <f>IF(ลับ!R$3=0,0,IF(เวลาเรียน!AX25="o",ลับ!R$3,0))</f>
        <v>0</v>
      </c>
      <c r="AR179" s="63">
        <f>IF(ลับ!S$3=0,0,IF(เวลาเรียน!AY25="o",ลับ!S$3,0))</f>
        <v>0</v>
      </c>
      <c r="AS179" s="63">
        <f>IF(ลับ!T$3=0,0,IF(เวลาเรียน!AZ25="o",ลับ!T$3,0))</f>
        <v>0</v>
      </c>
      <c r="AT179" s="63">
        <f>IF(ลับ!U$3=0,0,IF(เวลาเรียน!BA25="o",ลับ!U$3,0))</f>
        <v>0</v>
      </c>
      <c r="AU179" s="63">
        <f>IF(ลับ!V$3=0,0,IF(เวลาเรียน!BB25="o",ลับ!V$3,0))</f>
        <v>0</v>
      </c>
      <c r="AV179" s="63">
        <f>IF(ลับ!W$3=0,0,IF(เวลาเรียน!BC25="o",ลับ!W$3,0))</f>
        <v>0</v>
      </c>
      <c r="AW179" s="63">
        <f>IF(ลับ!X$3=0,0,IF(เวลาเรียน!BD25="o",ลับ!X$3,0))</f>
        <v>0</v>
      </c>
      <c r="AX179" s="63">
        <f>IF(ลับ!Y$3=0,0,IF(เวลาเรียน!BE25="o",ลับ!Y$3,0))</f>
        <v>0</v>
      </c>
      <c r="AY179" s="63">
        <f>IF(ลับ!Z$3=0,0,IF(เวลาเรียน!BF25="o",ลับ!Z$3,0))</f>
        <v>0</v>
      </c>
      <c r="AZ179" s="63">
        <f>IF(ลับ!AA$3=0,0,IF(เวลาเรียน!BG25="o",ลับ!AA$3,0))</f>
        <v>0</v>
      </c>
      <c r="BA179" s="63">
        <f>IF(ลับ!AB$3=0,0,IF(เวลาเรียน!BH25="o",ลับ!AB$3,0))</f>
        <v>0</v>
      </c>
      <c r="BB179" s="63">
        <f>IF(ลับ!AC$3=0,0,IF(เวลาเรียน!BI25="o",ลับ!AC$3,0))</f>
        <v>0</v>
      </c>
      <c r="BC179" s="63">
        <f>IF(ลับ!AD$3=0,0,IF(เวลาเรียน!BJ25="o",ลับ!AD$3,0))</f>
        <v>0</v>
      </c>
      <c r="BD179" s="63">
        <f>IF(ลับ!AE$3=0,0,IF(เวลาเรียน!BK25="o",ลับ!AE$3,0))</f>
        <v>0</v>
      </c>
      <c r="BE179" s="63">
        <f>IF(ลับ!AF$3=0,0,IF(เวลาเรียน!BL25="o",ลับ!AF$3,0))</f>
        <v>0</v>
      </c>
      <c r="BF179" s="63">
        <f>IF(ลับ!AG$3=0,0,IF(เวลาเรียน!BM25="o",ลับ!AG$3,0))</f>
        <v>0</v>
      </c>
      <c r="BG179" s="63">
        <f>IF(ลับ!AH$3=0,0,IF(เวลาเรียน!BN25="o",ลับ!AH$3,0))</f>
        <v>0</v>
      </c>
      <c r="BH179" s="63">
        <f>IF(ลับ!AI$3=0,0,IF(เวลาเรียน!BO25="o",ลับ!AI$3,0))</f>
        <v>0</v>
      </c>
      <c r="BI179" s="63">
        <f>IF(ลับ!AJ$3=0,0,IF(เวลาเรียน!BP25="o",ลับ!AJ$3,0))</f>
        <v>0</v>
      </c>
      <c r="BJ179" s="63">
        <f>IF(ลับ!AK$3=0,0,IF(เวลาเรียน!BQ25="o",ลับ!AK$3,0))</f>
        <v>0</v>
      </c>
      <c r="BK179" s="63">
        <f>IF(ลับ!AL$3=0,0,IF(เวลาเรียน!BR25="o",ลับ!AL$3,0))</f>
        <v>0</v>
      </c>
      <c r="BL179" s="63">
        <f>IF(ลับ!AM$3=0,0,IF(เวลาเรียน!BS25="o",ลับ!AM$3,0))</f>
        <v>0</v>
      </c>
      <c r="BM179" s="63">
        <f>IF(ลับ!AN$3=0,0,IF(เวลาเรียน!BT25="o",ลับ!AN$3,0))</f>
        <v>0</v>
      </c>
      <c r="BN179" s="63">
        <f>IF(ลับ!AO$3=0,0,IF(เวลาเรียน!BU25="o",ลับ!AO$3,0))</f>
        <v>0</v>
      </c>
      <c r="BO179" s="63">
        <f>IF(ลับ!AP$3=0,0,IF(เวลาเรียน!BV25="o",ลับ!AP$3,0))</f>
        <v>0</v>
      </c>
      <c r="BP179" s="63">
        <f>IF(ลับ!AQ$3=0,0,IF(เวลาเรียน!BW25="o",ลับ!AQ$3,0))</f>
        <v>0</v>
      </c>
      <c r="BQ179" s="63">
        <f>IF(ลับ!AR$3=0,0,IF(เวลาเรียน!BX25="o",ลับ!AR$3,0))</f>
        <v>0</v>
      </c>
      <c r="BR179" s="63">
        <f>IF(ลับ!AS$3=0,0,IF(เวลาเรียน!BY25="o",ลับ!AS$3,0))</f>
        <v>0</v>
      </c>
      <c r="BS179" s="724">
        <f>IF(ลับ!AT$3=0,0,IF(เวลาเรียน!BZ25="o",ลับ!AT$3,0))</f>
        <v>0</v>
      </c>
      <c r="BT179" s="63">
        <f>IF(ลับ!BT$3=0,0,IF(เวลาเรียน!CB25="o",ลับ!BT$3,0))</f>
        <v>0</v>
      </c>
      <c r="BU179" s="63">
        <f>IF(ลับ!BU$3=0,0,IF(เวลาเรียน!CC25="o",ลับ!BU$3,0))</f>
        <v>0</v>
      </c>
      <c r="BV179" s="63">
        <f>IF(ลับ!BV$3=0,0,IF(เวลาเรียน!CD25="o",ลับ!BV$3,0))</f>
        <v>0</v>
      </c>
      <c r="BW179" s="63">
        <f>IF(ลับ!BW$3=0,0,IF(เวลาเรียน!CE25="o",ลับ!BW$3,0))</f>
        <v>0</v>
      </c>
      <c r="BX179" s="63">
        <f>IF(ลับ!BX$3=0,0,IF(เวลาเรียน!CF25="o",ลับ!BX$3,0))</f>
        <v>0</v>
      </c>
      <c r="BY179" s="63">
        <f>IF(ลับ!BY$3=0,0,IF(เวลาเรียน!CG25="o",ลับ!BY$3,0))</f>
        <v>0</v>
      </c>
      <c r="BZ179" s="63">
        <f>IF(ลับ!BZ$3=0,0,IF(เวลาเรียน!CH25="o",ลับ!BZ$3,0))</f>
        <v>0</v>
      </c>
      <c r="CA179" s="63">
        <f>IF(ลับ!CA$3=0,0,IF(เวลาเรียน!CI25="o",ลับ!CA$3,0))</f>
        <v>0</v>
      </c>
      <c r="CB179" s="63">
        <f>IF(ลับ!CB$3=0,0,IF(เวลาเรียน!CJ25="o",ลับ!CB$3,0))</f>
        <v>0</v>
      </c>
      <c r="CC179" s="63">
        <f>IF(ลับ!CC$3=0,0,IF(เวลาเรียน!CK25="o",ลับ!CC$3,0))</f>
        <v>0</v>
      </c>
      <c r="CD179" s="63">
        <f>IF(ลับ!CD$3=0,0,IF(เวลาเรียน!CL25="o",ลับ!CD$3,0))</f>
        <v>0</v>
      </c>
      <c r="CE179" s="63">
        <f>IF(ลับ!CE$3=0,0,IF(เวลาเรียน!CM25="o",ลับ!CE$3,0))</f>
        <v>0</v>
      </c>
      <c r="CF179" s="63">
        <f>IF(ลับ!CF$3=0,0,IF(เวลาเรียน!CN25="o",ลับ!CF$3,0))</f>
        <v>0</v>
      </c>
      <c r="CG179" s="63">
        <f>IF(ลับ!CG$3=0,0,IF(เวลาเรียน!CO25="o",ลับ!CG$3,0))</f>
        <v>0</v>
      </c>
      <c r="CH179" s="63">
        <f>IF(ลับ!CH$3=0,0,IF(เวลาเรียน!CP25="o",ลับ!CH$3,0))</f>
        <v>0</v>
      </c>
      <c r="CI179" s="63">
        <f>IF(ลับ!CI$3=0,0,IF(เวลาเรียน!CQ25="o",ลับ!CI$3,0))</f>
        <v>0</v>
      </c>
      <c r="CJ179" s="63">
        <f>IF(ลับ!CJ$3=0,0,IF(เวลาเรียน!CR25="o",ลับ!CJ$3,0))</f>
        <v>0</v>
      </c>
      <c r="CK179" s="63">
        <f>IF(ลับ!CK$3=0,0,IF(เวลาเรียน!CS25="o",ลับ!CK$3,0))</f>
        <v>0</v>
      </c>
      <c r="CL179" s="63">
        <f>IF(ลับ!CL$3=0,0,IF(เวลาเรียน!CT25="o",ลับ!CL$3,0))</f>
        <v>0</v>
      </c>
      <c r="CM179" s="63">
        <f>IF(ลับ!CM$3=0,0,IF(เวลาเรียน!CU25="o",ลับ!CM$3,0))</f>
        <v>0</v>
      </c>
      <c r="CN179" s="63">
        <f>IF(ลับ!CN$3=0,0,IF(เวลาเรียน!CV25="o",ลับ!CN$3,0))</f>
        <v>0</v>
      </c>
      <c r="CO179" s="63">
        <f>IF(ลับ!CO$3=0,0,IF(เวลาเรียน!CW25="o",ลับ!CO$3,0))</f>
        <v>0</v>
      </c>
      <c r="CP179" s="63">
        <f>IF(ลับ!CP$3=0,0,IF(เวลาเรียน!CX25="o",ลับ!CP$3,0))</f>
        <v>0</v>
      </c>
      <c r="CQ179" s="63">
        <f>IF(ลับ!CQ$3=0,0,IF(เวลาเรียน!CY25="o",ลับ!CQ$3,0))</f>
        <v>0</v>
      </c>
      <c r="CR179" s="63">
        <f>IF(ลับ!CR$3=0,0,IF(เวลาเรียน!CZ25="o",ลับ!CR$3,0))</f>
        <v>0</v>
      </c>
      <c r="CS179" s="63">
        <f>IF(ลับ!CS$3=0,0,IF(เวลาเรียน!DA25="o",ลับ!CS$3,0))</f>
        <v>0</v>
      </c>
      <c r="CT179" s="63">
        <f>IF(ลับ!CT$3=0,0,IF(เวลาเรียน!DB25="o",ลับ!CT$3,0))</f>
        <v>0</v>
      </c>
      <c r="CU179" s="63">
        <f>IF(ลับ!CU$3=0,0,IF(เวลาเรียน!DC25="o",ลับ!CU$3,0))</f>
        <v>0</v>
      </c>
      <c r="CV179" s="63">
        <f>IF(ลับ!CV$3=0,0,IF(เวลาเรียน!DD25="o",ลับ!CV$3,0))</f>
        <v>0</v>
      </c>
      <c r="CW179" s="63">
        <f>IF(ลับ!CW$3=0,0,IF(เวลาเรียน!DE25="o",ลับ!CW$3,0))</f>
        <v>0</v>
      </c>
      <c r="CX179" s="84">
        <f t="shared" si="25"/>
        <v>0</v>
      </c>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row>
    <row r="180" spans="1:136" ht="21">
      <c r="A180" s="28">
        <v>21</v>
      </c>
      <c r="B180" s="63">
        <f>IF(ลับ!B$3=0,0,IF(เวลาเรียน!G26="o",ลับ!B$3,0))</f>
        <v>0</v>
      </c>
      <c r="C180" s="63">
        <f>IF(ลับ!C$3=0,0,IF(เวลาเรียน!H26="o",ลับ!C$3,0))</f>
        <v>0</v>
      </c>
      <c r="D180" s="63">
        <f>IF(ลับ!D$3=0,0,IF(เวลาเรียน!I26="o",ลับ!D$3,0))</f>
        <v>0</v>
      </c>
      <c r="E180" s="63">
        <f>IF(ลับ!E$3=0,0,IF(เวลาเรียน!J26="o",ลับ!E$3,0))</f>
        <v>0</v>
      </c>
      <c r="F180" s="63">
        <f>IF(ลับ!F$3=0,0,IF(เวลาเรียน!K26="o",ลับ!F$3,0))</f>
        <v>0</v>
      </c>
      <c r="G180" s="63">
        <f>IF(ลับ!G$3=0,0,IF(เวลาเรียน!L26="o",ลับ!G$3,0))</f>
        <v>0</v>
      </c>
      <c r="H180" s="63">
        <f>IF(ลับ!H$3=0,0,IF(เวลาเรียน!M26="o",ลับ!H$3,0))</f>
        <v>0</v>
      </c>
      <c r="I180" s="63">
        <f>IF(ลับ!I$3=0,0,IF(เวลาเรียน!N26="o",ลับ!I$3,0))</f>
        <v>0</v>
      </c>
      <c r="J180" s="63">
        <f>IF(ลับ!J$3=0,0,IF(เวลาเรียน!O26="o",ลับ!J$3,0))</f>
        <v>0</v>
      </c>
      <c r="K180" s="63">
        <f>IF(ลับ!K$3=0,0,IF(เวลาเรียน!P26="o",ลับ!K$3,0))</f>
        <v>0</v>
      </c>
      <c r="L180" s="63">
        <f>IF(ลับ!L$3=0,0,IF(เวลาเรียน!Q26="o",ลับ!L$3,0))</f>
        <v>0</v>
      </c>
      <c r="M180" s="63">
        <f>IF(ลับ!M$3=0,0,IF(เวลาเรียน!R26="o",ลับ!M$3,0))</f>
        <v>0</v>
      </c>
      <c r="N180" s="63">
        <f>IF(ลับ!N$3=0,0,IF(เวลาเรียน!S26="o",ลับ!N$3,0))</f>
        <v>0</v>
      </c>
      <c r="O180" s="63">
        <f>IF(ลับ!O$3=0,0,IF(เวลาเรียน!T26="o",ลับ!O$3,0))</f>
        <v>0</v>
      </c>
      <c r="P180" s="63">
        <f>IF(ลับ!P$3=0,0,IF(เวลาเรียน!U26="o",ลับ!P$3,0))</f>
        <v>0</v>
      </c>
      <c r="Q180" s="63">
        <f>IF(ลับ!Q$3=0,0,IF(เวลาเรียน!V26="o",ลับ!Q$3,0))</f>
        <v>0</v>
      </c>
      <c r="R180" s="63">
        <f>IF(ลับ!R$3=0,0,IF(เวลาเรียน!W26="o",ลับ!R$3,0))</f>
        <v>0</v>
      </c>
      <c r="S180" s="63">
        <f>IF(ลับ!S$3=0,0,IF(เวลาเรียน!X26="o",ลับ!S$3,0))</f>
        <v>0</v>
      </c>
      <c r="T180" s="63">
        <f>IF(ลับ!T$3=0,0,IF(เวลาเรียน!Y26="o",ลับ!T$3,0))</f>
        <v>0</v>
      </c>
      <c r="U180" s="63">
        <f>IF(ลับ!U$3=0,0,IF(เวลาเรียน!Z26="o",ลับ!U$3,0))</f>
        <v>0</v>
      </c>
      <c r="V180" s="63">
        <f>IF(ลับ!V$3=0,0,IF(เวลาเรียน!AA26="o",ลับ!V$3,0))</f>
        <v>0</v>
      </c>
      <c r="W180" s="63">
        <f>IF(ลับ!W$3=0,0,IF(เวลาเรียน!AB26="o",ลับ!W$3,0))</f>
        <v>0</v>
      </c>
      <c r="X180" s="63">
        <f>IF(ลับ!X$3=0,0,IF(เวลาเรียน!AC26="o",ลับ!X$3,0))</f>
        <v>0</v>
      </c>
      <c r="Y180" s="63">
        <f>IF(ลับ!Y$3=0,0,IF(เวลาเรียน!AD26="o",ลับ!Y$3,0))</f>
        <v>0</v>
      </c>
      <c r="Z180" s="724">
        <f>IF(ลับ!Z$3=0,0,IF(เวลาเรียน!AE26="o",ลับ!Z$3,0))</f>
        <v>0</v>
      </c>
      <c r="AA180" s="63">
        <f>IF(ลับ!B$3=0,0,IF(เวลาเรียน!AH26="o",ลับ!B$3,0))</f>
        <v>0</v>
      </c>
      <c r="AB180" s="63">
        <f>IF(ลับ!C$3=0,0,IF(เวลาเรียน!AI26="o",ลับ!C$3,0))</f>
        <v>0</v>
      </c>
      <c r="AC180" s="63">
        <f>IF(ลับ!D$3=0,0,IF(เวลาเรียน!AJ26="o",ลับ!D$3,0))</f>
        <v>0</v>
      </c>
      <c r="AD180" s="63">
        <f>IF(ลับ!E$3=0,0,IF(เวลาเรียน!AK26="o",ลับ!E$3,0))</f>
        <v>0</v>
      </c>
      <c r="AE180" s="63">
        <f>IF(ลับ!F$3=0,0,IF(เวลาเรียน!AL26="o",ลับ!F$3,0))</f>
        <v>0</v>
      </c>
      <c r="AF180" s="63">
        <f>IF(ลับ!G$3=0,0,IF(เวลาเรียน!AM26="o",ลับ!G$3,0))</f>
        <v>0</v>
      </c>
      <c r="AG180" s="63">
        <f>IF(ลับ!H$3=0,0,IF(เวลาเรียน!AN26="o",ลับ!H$3,0))</f>
        <v>0</v>
      </c>
      <c r="AH180" s="63">
        <f>IF(ลับ!I$3=0,0,IF(เวลาเรียน!AO26="o",ลับ!I$3,0))</f>
        <v>0</v>
      </c>
      <c r="AI180" s="63">
        <f>IF(ลับ!J$3=0,0,IF(เวลาเรียน!AP26="o",ลับ!J$3,0))</f>
        <v>0</v>
      </c>
      <c r="AJ180" s="63">
        <f>IF(ลับ!K$3=0,0,IF(เวลาเรียน!AQ26="o",ลับ!K$3,0))</f>
        <v>0</v>
      </c>
      <c r="AK180" s="63">
        <f>IF(ลับ!L$3=0,0,IF(เวลาเรียน!AR26="o",ลับ!L$3,0))</f>
        <v>0</v>
      </c>
      <c r="AL180" s="63">
        <f>IF(ลับ!M$3=0,0,IF(เวลาเรียน!AS26="o",ลับ!M$3,0))</f>
        <v>0</v>
      </c>
      <c r="AM180" s="63">
        <f>IF(ลับ!N$3=0,0,IF(เวลาเรียน!AT26="o",ลับ!N$3,0))</f>
        <v>0</v>
      </c>
      <c r="AN180" s="63">
        <f>IF(ลับ!O$3=0,0,IF(เวลาเรียน!AU26="o",ลับ!O$3,0))</f>
        <v>0</v>
      </c>
      <c r="AO180" s="63">
        <f>IF(ลับ!P$3=0,0,IF(เวลาเรียน!AV26="o",ลับ!P$3,0))</f>
        <v>0</v>
      </c>
      <c r="AP180" s="63">
        <f>IF(ลับ!Q$3=0,0,IF(เวลาเรียน!AW26="o",ลับ!Q$3,0))</f>
        <v>0</v>
      </c>
      <c r="AQ180" s="63">
        <f>IF(ลับ!R$3=0,0,IF(เวลาเรียน!AX26="o",ลับ!R$3,0))</f>
        <v>0</v>
      </c>
      <c r="AR180" s="63">
        <f>IF(ลับ!S$3=0,0,IF(เวลาเรียน!AY26="o",ลับ!S$3,0))</f>
        <v>0</v>
      </c>
      <c r="AS180" s="63">
        <f>IF(ลับ!T$3=0,0,IF(เวลาเรียน!AZ26="o",ลับ!T$3,0))</f>
        <v>0</v>
      </c>
      <c r="AT180" s="63">
        <f>IF(ลับ!U$3=0,0,IF(เวลาเรียน!BA26="o",ลับ!U$3,0))</f>
        <v>0</v>
      </c>
      <c r="AU180" s="63">
        <f>IF(ลับ!V$3=0,0,IF(เวลาเรียน!BB26="o",ลับ!V$3,0))</f>
        <v>0</v>
      </c>
      <c r="AV180" s="63">
        <f>IF(ลับ!W$3=0,0,IF(เวลาเรียน!BC26="o",ลับ!W$3,0))</f>
        <v>0</v>
      </c>
      <c r="AW180" s="63">
        <f>IF(ลับ!X$3=0,0,IF(เวลาเรียน!BD26="o",ลับ!X$3,0))</f>
        <v>0</v>
      </c>
      <c r="AX180" s="63">
        <f>IF(ลับ!Y$3=0,0,IF(เวลาเรียน!BE26="o",ลับ!Y$3,0))</f>
        <v>0</v>
      </c>
      <c r="AY180" s="63">
        <f>IF(ลับ!Z$3=0,0,IF(เวลาเรียน!BF26="o",ลับ!Z$3,0))</f>
        <v>0</v>
      </c>
      <c r="AZ180" s="63">
        <f>IF(ลับ!AA$3=0,0,IF(เวลาเรียน!BG26="o",ลับ!AA$3,0))</f>
        <v>0</v>
      </c>
      <c r="BA180" s="63">
        <f>IF(ลับ!AB$3=0,0,IF(เวลาเรียน!BH26="o",ลับ!AB$3,0))</f>
        <v>0</v>
      </c>
      <c r="BB180" s="63">
        <f>IF(ลับ!AC$3=0,0,IF(เวลาเรียน!BI26="o",ลับ!AC$3,0))</f>
        <v>0</v>
      </c>
      <c r="BC180" s="63">
        <f>IF(ลับ!AD$3=0,0,IF(เวลาเรียน!BJ26="o",ลับ!AD$3,0))</f>
        <v>0</v>
      </c>
      <c r="BD180" s="63">
        <f>IF(ลับ!AE$3=0,0,IF(เวลาเรียน!BK26="o",ลับ!AE$3,0))</f>
        <v>0</v>
      </c>
      <c r="BE180" s="63">
        <f>IF(ลับ!AF$3=0,0,IF(เวลาเรียน!BL26="o",ลับ!AF$3,0))</f>
        <v>0</v>
      </c>
      <c r="BF180" s="63">
        <f>IF(ลับ!AG$3=0,0,IF(เวลาเรียน!BM26="o",ลับ!AG$3,0))</f>
        <v>0</v>
      </c>
      <c r="BG180" s="63">
        <f>IF(ลับ!AH$3=0,0,IF(เวลาเรียน!BN26="o",ลับ!AH$3,0))</f>
        <v>0</v>
      </c>
      <c r="BH180" s="63">
        <f>IF(ลับ!AI$3=0,0,IF(เวลาเรียน!BO26="o",ลับ!AI$3,0))</f>
        <v>0</v>
      </c>
      <c r="BI180" s="63">
        <f>IF(ลับ!AJ$3=0,0,IF(เวลาเรียน!BP26="o",ลับ!AJ$3,0))</f>
        <v>0</v>
      </c>
      <c r="BJ180" s="63">
        <f>IF(ลับ!AK$3=0,0,IF(เวลาเรียน!BQ26="o",ลับ!AK$3,0))</f>
        <v>0</v>
      </c>
      <c r="BK180" s="63">
        <f>IF(ลับ!AL$3=0,0,IF(เวลาเรียน!BR26="o",ลับ!AL$3,0))</f>
        <v>0</v>
      </c>
      <c r="BL180" s="63">
        <f>IF(ลับ!AM$3=0,0,IF(เวลาเรียน!BS26="o",ลับ!AM$3,0))</f>
        <v>0</v>
      </c>
      <c r="BM180" s="63">
        <f>IF(ลับ!AN$3=0,0,IF(เวลาเรียน!BT26="o",ลับ!AN$3,0))</f>
        <v>0</v>
      </c>
      <c r="BN180" s="63">
        <f>IF(ลับ!AO$3=0,0,IF(เวลาเรียน!BU26="o",ลับ!AO$3,0))</f>
        <v>0</v>
      </c>
      <c r="BO180" s="63">
        <f>IF(ลับ!AP$3=0,0,IF(เวลาเรียน!BV26="o",ลับ!AP$3,0))</f>
        <v>0</v>
      </c>
      <c r="BP180" s="63">
        <f>IF(ลับ!AQ$3=0,0,IF(เวลาเรียน!BW26="o",ลับ!AQ$3,0))</f>
        <v>0</v>
      </c>
      <c r="BQ180" s="63">
        <f>IF(ลับ!AR$3=0,0,IF(เวลาเรียน!BX26="o",ลับ!AR$3,0))</f>
        <v>0</v>
      </c>
      <c r="BR180" s="63">
        <f>IF(ลับ!AS$3=0,0,IF(เวลาเรียน!BY26="o",ลับ!AS$3,0))</f>
        <v>0</v>
      </c>
      <c r="BS180" s="724">
        <f>IF(ลับ!AT$3=0,0,IF(เวลาเรียน!BZ26="o",ลับ!AT$3,0))</f>
        <v>0</v>
      </c>
      <c r="BT180" s="63">
        <f>IF(ลับ!BT$3=0,0,IF(เวลาเรียน!CB26="o",ลับ!BT$3,0))</f>
        <v>0</v>
      </c>
      <c r="BU180" s="63">
        <f>IF(ลับ!BU$3=0,0,IF(เวลาเรียน!CC26="o",ลับ!BU$3,0))</f>
        <v>0</v>
      </c>
      <c r="BV180" s="63">
        <f>IF(ลับ!BV$3=0,0,IF(เวลาเรียน!CD26="o",ลับ!BV$3,0))</f>
        <v>0</v>
      </c>
      <c r="BW180" s="63">
        <f>IF(ลับ!BW$3=0,0,IF(เวลาเรียน!CE26="o",ลับ!BW$3,0))</f>
        <v>0</v>
      </c>
      <c r="BX180" s="63">
        <f>IF(ลับ!BX$3=0,0,IF(เวลาเรียน!CF26="o",ลับ!BX$3,0))</f>
        <v>0</v>
      </c>
      <c r="BY180" s="63">
        <f>IF(ลับ!BY$3=0,0,IF(เวลาเรียน!CG26="o",ลับ!BY$3,0))</f>
        <v>0</v>
      </c>
      <c r="BZ180" s="63">
        <f>IF(ลับ!BZ$3=0,0,IF(เวลาเรียน!CH26="o",ลับ!BZ$3,0))</f>
        <v>0</v>
      </c>
      <c r="CA180" s="63">
        <f>IF(ลับ!CA$3=0,0,IF(เวลาเรียน!CI26="o",ลับ!CA$3,0))</f>
        <v>0</v>
      </c>
      <c r="CB180" s="63">
        <f>IF(ลับ!CB$3=0,0,IF(เวลาเรียน!CJ26="o",ลับ!CB$3,0))</f>
        <v>0</v>
      </c>
      <c r="CC180" s="63">
        <f>IF(ลับ!CC$3=0,0,IF(เวลาเรียน!CK26="o",ลับ!CC$3,0))</f>
        <v>0</v>
      </c>
      <c r="CD180" s="63">
        <f>IF(ลับ!CD$3=0,0,IF(เวลาเรียน!CL26="o",ลับ!CD$3,0))</f>
        <v>0</v>
      </c>
      <c r="CE180" s="63">
        <f>IF(ลับ!CE$3=0,0,IF(เวลาเรียน!CM26="o",ลับ!CE$3,0))</f>
        <v>0</v>
      </c>
      <c r="CF180" s="63">
        <f>IF(ลับ!CF$3=0,0,IF(เวลาเรียน!CN26="o",ลับ!CF$3,0))</f>
        <v>0</v>
      </c>
      <c r="CG180" s="63">
        <f>IF(ลับ!CG$3=0,0,IF(เวลาเรียน!CO26="o",ลับ!CG$3,0))</f>
        <v>0</v>
      </c>
      <c r="CH180" s="63">
        <f>IF(ลับ!CH$3=0,0,IF(เวลาเรียน!CP26="o",ลับ!CH$3,0))</f>
        <v>0</v>
      </c>
      <c r="CI180" s="63">
        <f>IF(ลับ!CI$3=0,0,IF(เวลาเรียน!CQ26="o",ลับ!CI$3,0))</f>
        <v>0</v>
      </c>
      <c r="CJ180" s="63">
        <f>IF(ลับ!CJ$3=0,0,IF(เวลาเรียน!CR26="o",ลับ!CJ$3,0))</f>
        <v>0</v>
      </c>
      <c r="CK180" s="63">
        <f>IF(ลับ!CK$3=0,0,IF(เวลาเรียน!CS26="o",ลับ!CK$3,0))</f>
        <v>0</v>
      </c>
      <c r="CL180" s="63">
        <f>IF(ลับ!CL$3=0,0,IF(เวลาเรียน!CT26="o",ลับ!CL$3,0))</f>
        <v>0</v>
      </c>
      <c r="CM180" s="63">
        <f>IF(ลับ!CM$3=0,0,IF(เวลาเรียน!CU26="o",ลับ!CM$3,0))</f>
        <v>0</v>
      </c>
      <c r="CN180" s="63">
        <f>IF(ลับ!CN$3=0,0,IF(เวลาเรียน!CV26="o",ลับ!CN$3,0))</f>
        <v>0</v>
      </c>
      <c r="CO180" s="63">
        <f>IF(ลับ!CO$3=0,0,IF(เวลาเรียน!CW26="o",ลับ!CO$3,0))</f>
        <v>0</v>
      </c>
      <c r="CP180" s="63">
        <f>IF(ลับ!CP$3=0,0,IF(เวลาเรียน!CX26="o",ลับ!CP$3,0))</f>
        <v>0</v>
      </c>
      <c r="CQ180" s="63">
        <f>IF(ลับ!CQ$3=0,0,IF(เวลาเรียน!CY26="o",ลับ!CQ$3,0))</f>
        <v>0</v>
      </c>
      <c r="CR180" s="63">
        <f>IF(ลับ!CR$3=0,0,IF(เวลาเรียน!CZ26="o",ลับ!CR$3,0))</f>
        <v>0</v>
      </c>
      <c r="CS180" s="63">
        <f>IF(ลับ!CS$3=0,0,IF(เวลาเรียน!DA26="o",ลับ!CS$3,0))</f>
        <v>0</v>
      </c>
      <c r="CT180" s="63">
        <f>IF(ลับ!CT$3=0,0,IF(เวลาเรียน!DB26="o",ลับ!CT$3,0))</f>
        <v>0</v>
      </c>
      <c r="CU180" s="63">
        <f>IF(ลับ!CU$3=0,0,IF(เวลาเรียน!DC26="o",ลับ!CU$3,0))</f>
        <v>0</v>
      </c>
      <c r="CV180" s="63">
        <f>IF(ลับ!CV$3=0,0,IF(เวลาเรียน!DD26="o",ลับ!CV$3,0))</f>
        <v>0</v>
      </c>
      <c r="CW180" s="63">
        <f>IF(ลับ!CW$3=0,0,IF(เวลาเรียน!DE26="o",ลับ!CW$3,0))</f>
        <v>0</v>
      </c>
      <c r="CX180" s="84">
        <f t="shared" si="25"/>
        <v>0</v>
      </c>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row>
    <row r="181" spans="1:136" ht="21">
      <c r="A181" s="28">
        <v>22</v>
      </c>
      <c r="B181" s="63">
        <f>IF(ลับ!B$3=0,0,IF(เวลาเรียน!G27="o",ลับ!B$3,0))</f>
        <v>0</v>
      </c>
      <c r="C181" s="63">
        <f>IF(ลับ!C$3=0,0,IF(เวลาเรียน!H27="o",ลับ!C$3,0))</f>
        <v>0</v>
      </c>
      <c r="D181" s="63">
        <f>IF(ลับ!D$3=0,0,IF(เวลาเรียน!I27="o",ลับ!D$3,0))</f>
        <v>0</v>
      </c>
      <c r="E181" s="63">
        <f>IF(ลับ!E$3=0,0,IF(เวลาเรียน!J27="o",ลับ!E$3,0))</f>
        <v>0</v>
      </c>
      <c r="F181" s="63">
        <f>IF(ลับ!F$3=0,0,IF(เวลาเรียน!K27="o",ลับ!F$3,0))</f>
        <v>0</v>
      </c>
      <c r="G181" s="63">
        <f>IF(ลับ!G$3=0,0,IF(เวลาเรียน!L27="o",ลับ!G$3,0))</f>
        <v>0</v>
      </c>
      <c r="H181" s="63">
        <f>IF(ลับ!H$3=0,0,IF(เวลาเรียน!M27="o",ลับ!H$3,0))</f>
        <v>0</v>
      </c>
      <c r="I181" s="63">
        <f>IF(ลับ!I$3=0,0,IF(เวลาเรียน!N27="o",ลับ!I$3,0))</f>
        <v>0</v>
      </c>
      <c r="J181" s="63">
        <f>IF(ลับ!J$3=0,0,IF(เวลาเรียน!O27="o",ลับ!J$3,0))</f>
        <v>0</v>
      </c>
      <c r="K181" s="63">
        <f>IF(ลับ!K$3=0,0,IF(เวลาเรียน!P27="o",ลับ!K$3,0))</f>
        <v>0</v>
      </c>
      <c r="L181" s="63">
        <f>IF(ลับ!L$3=0,0,IF(เวลาเรียน!Q27="o",ลับ!L$3,0))</f>
        <v>0</v>
      </c>
      <c r="M181" s="63">
        <f>IF(ลับ!M$3=0,0,IF(เวลาเรียน!R27="o",ลับ!M$3,0))</f>
        <v>0</v>
      </c>
      <c r="N181" s="63">
        <f>IF(ลับ!N$3=0,0,IF(เวลาเรียน!S27="o",ลับ!N$3,0))</f>
        <v>0</v>
      </c>
      <c r="O181" s="63">
        <f>IF(ลับ!O$3=0,0,IF(เวลาเรียน!T27="o",ลับ!O$3,0))</f>
        <v>0</v>
      </c>
      <c r="P181" s="63">
        <f>IF(ลับ!P$3=0,0,IF(เวลาเรียน!U27="o",ลับ!P$3,0))</f>
        <v>0</v>
      </c>
      <c r="Q181" s="63">
        <f>IF(ลับ!Q$3=0,0,IF(เวลาเรียน!V27="o",ลับ!Q$3,0))</f>
        <v>0</v>
      </c>
      <c r="R181" s="63">
        <f>IF(ลับ!R$3=0,0,IF(เวลาเรียน!W27="o",ลับ!R$3,0))</f>
        <v>0</v>
      </c>
      <c r="S181" s="63">
        <f>IF(ลับ!S$3=0,0,IF(เวลาเรียน!X27="o",ลับ!S$3,0))</f>
        <v>0</v>
      </c>
      <c r="T181" s="63">
        <f>IF(ลับ!T$3=0,0,IF(เวลาเรียน!Y27="o",ลับ!T$3,0))</f>
        <v>0</v>
      </c>
      <c r="U181" s="63">
        <f>IF(ลับ!U$3=0,0,IF(เวลาเรียน!Z27="o",ลับ!U$3,0))</f>
        <v>0</v>
      </c>
      <c r="V181" s="63">
        <f>IF(ลับ!V$3=0,0,IF(เวลาเรียน!AA27="o",ลับ!V$3,0))</f>
        <v>0</v>
      </c>
      <c r="W181" s="63">
        <f>IF(ลับ!W$3=0,0,IF(เวลาเรียน!AB27="o",ลับ!W$3,0))</f>
        <v>0</v>
      </c>
      <c r="X181" s="63">
        <f>IF(ลับ!X$3=0,0,IF(เวลาเรียน!AC27="o",ลับ!X$3,0))</f>
        <v>0</v>
      </c>
      <c r="Y181" s="63">
        <f>IF(ลับ!Y$3=0,0,IF(เวลาเรียน!AD27="o",ลับ!Y$3,0))</f>
        <v>0</v>
      </c>
      <c r="Z181" s="724">
        <f>IF(ลับ!Z$3=0,0,IF(เวลาเรียน!AE27="o",ลับ!Z$3,0))</f>
        <v>0</v>
      </c>
      <c r="AA181" s="63">
        <f>IF(ลับ!B$3=0,0,IF(เวลาเรียน!AH27="o",ลับ!B$3,0))</f>
        <v>0</v>
      </c>
      <c r="AB181" s="63">
        <f>IF(ลับ!C$3=0,0,IF(เวลาเรียน!AI27="o",ลับ!C$3,0))</f>
        <v>0</v>
      </c>
      <c r="AC181" s="63">
        <f>IF(ลับ!D$3=0,0,IF(เวลาเรียน!AJ27="o",ลับ!D$3,0))</f>
        <v>0</v>
      </c>
      <c r="AD181" s="63">
        <f>IF(ลับ!E$3=0,0,IF(เวลาเรียน!AK27="o",ลับ!E$3,0))</f>
        <v>0</v>
      </c>
      <c r="AE181" s="63">
        <f>IF(ลับ!F$3=0,0,IF(เวลาเรียน!AL27="o",ลับ!F$3,0))</f>
        <v>0</v>
      </c>
      <c r="AF181" s="63">
        <f>IF(ลับ!G$3=0,0,IF(เวลาเรียน!AM27="o",ลับ!G$3,0))</f>
        <v>0</v>
      </c>
      <c r="AG181" s="63">
        <f>IF(ลับ!H$3=0,0,IF(เวลาเรียน!AN27="o",ลับ!H$3,0))</f>
        <v>0</v>
      </c>
      <c r="AH181" s="63">
        <f>IF(ลับ!I$3=0,0,IF(เวลาเรียน!AO27="o",ลับ!I$3,0))</f>
        <v>0</v>
      </c>
      <c r="AI181" s="63">
        <f>IF(ลับ!J$3=0,0,IF(เวลาเรียน!AP27="o",ลับ!J$3,0))</f>
        <v>0</v>
      </c>
      <c r="AJ181" s="63">
        <f>IF(ลับ!K$3=0,0,IF(เวลาเรียน!AQ27="o",ลับ!K$3,0))</f>
        <v>0</v>
      </c>
      <c r="AK181" s="63">
        <f>IF(ลับ!L$3=0,0,IF(เวลาเรียน!AR27="o",ลับ!L$3,0))</f>
        <v>0</v>
      </c>
      <c r="AL181" s="63">
        <f>IF(ลับ!M$3=0,0,IF(เวลาเรียน!AS27="o",ลับ!M$3,0))</f>
        <v>0</v>
      </c>
      <c r="AM181" s="63">
        <f>IF(ลับ!N$3=0,0,IF(เวลาเรียน!AT27="o",ลับ!N$3,0))</f>
        <v>0</v>
      </c>
      <c r="AN181" s="63">
        <f>IF(ลับ!O$3=0,0,IF(เวลาเรียน!AU27="o",ลับ!O$3,0))</f>
        <v>0</v>
      </c>
      <c r="AO181" s="63">
        <f>IF(ลับ!P$3=0,0,IF(เวลาเรียน!AV27="o",ลับ!P$3,0))</f>
        <v>0</v>
      </c>
      <c r="AP181" s="63">
        <f>IF(ลับ!Q$3=0,0,IF(เวลาเรียน!AW27="o",ลับ!Q$3,0))</f>
        <v>0</v>
      </c>
      <c r="AQ181" s="63">
        <f>IF(ลับ!R$3=0,0,IF(เวลาเรียน!AX27="o",ลับ!R$3,0))</f>
        <v>0</v>
      </c>
      <c r="AR181" s="63">
        <f>IF(ลับ!S$3=0,0,IF(เวลาเรียน!AY27="o",ลับ!S$3,0))</f>
        <v>0</v>
      </c>
      <c r="AS181" s="63">
        <f>IF(ลับ!T$3=0,0,IF(เวลาเรียน!AZ27="o",ลับ!T$3,0))</f>
        <v>0</v>
      </c>
      <c r="AT181" s="63">
        <f>IF(ลับ!U$3=0,0,IF(เวลาเรียน!BA27="o",ลับ!U$3,0))</f>
        <v>0</v>
      </c>
      <c r="AU181" s="63">
        <f>IF(ลับ!V$3=0,0,IF(เวลาเรียน!BB27="o",ลับ!V$3,0))</f>
        <v>0</v>
      </c>
      <c r="AV181" s="63">
        <f>IF(ลับ!W$3=0,0,IF(เวลาเรียน!BC27="o",ลับ!W$3,0))</f>
        <v>0</v>
      </c>
      <c r="AW181" s="63">
        <f>IF(ลับ!X$3=0,0,IF(เวลาเรียน!BD27="o",ลับ!X$3,0))</f>
        <v>0</v>
      </c>
      <c r="AX181" s="63">
        <f>IF(ลับ!Y$3=0,0,IF(เวลาเรียน!BE27="o",ลับ!Y$3,0))</f>
        <v>0</v>
      </c>
      <c r="AY181" s="63">
        <f>IF(ลับ!Z$3=0,0,IF(เวลาเรียน!BF27="o",ลับ!Z$3,0))</f>
        <v>0</v>
      </c>
      <c r="AZ181" s="63">
        <f>IF(ลับ!AA$3=0,0,IF(เวลาเรียน!BG27="o",ลับ!AA$3,0))</f>
        <v>0</v>
      </c>
      <c r="BA181" s="63">
        <f>IF(ลับ!AB$3=0,0,IF(เวลาเรียน!BH27="o",ลับ!AB$3,0))</f>
        <v>0</v>
      </c>
      <c r="BB181" s="63">
        <f>IF(ลับ!AC$3=0,0,IF(เวลาเรียน!BI27="o",ลับ!AC$3,0))</f>
        <v>0</v>
      </c>
      <c r="BC181" s="63">
        <f>IF(ลับ!AD$3=0,0,IF(เวลาเรียน!BJ27="o",ลับ!AD$3,0))</f>
        <v>0</v>
      </c>
      <c r="BD181" s="63">
        <f>IF(ลับ!AE$3=0,0,IF(เวลาเรียน!BK27="o",ลับ!AE$3,0))</f>
        <v>0</v>
      </c>
      <c r="BE181" s="63">
        <f>IF(ลับ!AF$3=0,0,IF(เวลาเรียน!BL27="o",ลับ!AF$3,0))</f>
        <v>0</v>
      </c>
      <c r="BF181" s="63">
        <f>IF(ลับ!AG$3=0,0,IF(เวลาเรียน!BM27="o",ลับ!AG$3,0))</f>
        <v>0</v>
      </c>
      <c r="BG181" s="63">
        <f>IF(ลับ!AH$3=0,0,IF(เวลาเรียน!BN27="o",ลับ!AH$3,0))</f>
        <v>0</v>
      </c>
      <c r="BH181" s="63">
        <f>IF(ลับ!AI$3=0,0,IF(เวลาเรียน!BO27="o",ลับ!AI$3,0))</f>
        <v>0</v>
      </c>
      <c r="BI181" s="63">
        <f>IF(ลับ!AJ$3=0,0,IF(เวลาเรียน!BP27="o",ลับ!AJ$3,0))</f>
        <v>0</v>
      </c>
      <c r="BJ181" s="63">
        <f>IF(ลับ!AK$3=0,0,IF(เวลาเรียน!BQ27="o",ลับ!AK$3,0))</f>
        <v>0</v>
      </c>
      <c r="BK181" s="63">
        <f>IF(ลับ!AL$3=0,0,IF(เวลาเรียน!BR27="o",ลับ!AL$3,0))</f>
        <v>0</v>
      </c>
      <c r="BL181" s="63">
        <f>IF(ลับ!AM$3=0,0,IF(เวลาเรียน!BS27="o",ลับ!AM$3,0))</f>
        <v>0</v>
      </c>
      <c r="BM181" s="63">
        <f>IF(ลับ!AN$3=0,0,IF(เวลาเรียน!BT27="o",ลับ!AN$3,0))</f>
        <v>0</v>
      </c>
      <c r="BN181" s="63">
        <f>IF(ลับ!AO$3=0,0,IF(เวลาเรียน!BU27="o",ลับ!AO$3,0))</f>
        <v>0</v>
      </c>
      <c r="BO181" s="63">
        <f>IF(ลับ!AP$3=0,0,IF(เวลาเรียน!BV27="o",ลับ!AP$3,0))</f>
        <v>0</v>
      </c>
      <c r="BP181" s="63">
        <f>IF(ลับ!AQ$3=0,0,IF(เวลาเรียน!BW27="o",ลับ!AQ$3,0))</f>
        <v>0</v>
      </c>
      <c r="BQ181" s="63">
        <f>IF(ลับ!AR$3=0,0,IF(เวลาเรียน!BX27="o",ลับ!AR$3,0))</f>
        <v>0</v>
      </c>
      <c r="BR181" s="63">
        <f>IF(ลับ!AS$3=0,0,IF(เวลาเรียน!BY27="o",ลับ!AS$3,0))</f>
        <v>0</v>
      </c>
      <c r="BS181" s="724">
        <f>IF(ลับ!AT$3=0,0,IF(เวลาเรียน!BZ27="o",ลับ!AT$3,0))</f>
        <v>0</v>
      </c>
      <c r="BT181" s="63">
        <f>IF(ลับ!BT$3=0,0,IF(เวลาเรียน!CB27="o",ลับ!BT$3,0))</f>
        <v>0</v>
      </c>
      <c r="BU181" s="63">
        <f>IF(ลับ!BU$3=0,0,IF(เวลาเรียน!CC27="o",ลับ!BU$3,0))</f>
        <v>0</v>
      </c>
      <c r="BV181" s="63">
        <f>IF(ลับ!BV$3=0,0,IF(เวลาเรียน!CD27="o",ลับ!BV$3,0))</f>
        <v>0</v>
      </c>
      <c r="BW181" s="63">
        <f>IF(ลับ!BW$3=0,0,IF(เวลาเรียน!CE27="o",ลับ!BW$3,0))</f>
        <v>0</v>
      </c>
      <c r="BX181" s="63">
        <f>IF(ลับ!BX$3=0,0,IF(เวลาเรียน!CF27="o",ลับ!BX$3,0))</f>
        <v>0</v>
      </c>
      <c r="BY181" s="63">
        <f>IF(ลับ!BY$3=0,0,IF(เวลาเรียน!CG27="o",ลับ!BY$3,0))</f>
        <v>0</v>
      </c>
      <c r="BZ181" s="63">
        <f>IF(ลับ!BZ$3=0,0,IF(เวลาเรียน!CH27="o",ลับ!BZ$3,0))</f>
        <v>0</v>
      </c>
      <c r="CA181" s="63">
        <f>IF(ลับ!CA$3=0,0,IF(เวลาเรียน!CI27="o",ลับ!CA$3,0))</f>
        <v>0</v>
      </c>
      <c r="CB181" s="63">
        <f>IF(ลับ!CB$3=0,0,IF(เวลาเรียน!CJ27="o",ลับ!CB$3,0))</f>
        <v>0</v>
      </c>
      <c r="CC181" s="63">
        <f>IF(ลับ!CC$3=0,0,IF(เวลาเรียน!CK27="o",ลับ!CC$3,0))</f>
        <v>0</v>
      </c>
      <c r="CD181" s="63">
        <f>IF(ลับ!CD$3=0,0,IF(เวลาเรียน!CL27="o",ลับ!CD$3,0))</f>
        <v>0</v>
      </c>
      <c r="CE181" s="63">
        <f>IF(ลับ!CE$3=0,0,IF(เวลาเรียน!CM27="o",ลับ!CE$3,0))</f>
        <v>0</v>
      </c>
      <c r="CF181" s="63">
        <f>IF(ลับ!CF$3=0,0,IF(เวลาเรียน!CN27="o",ลับ!CF$3,0))</f>
        <v>0</v>
      </c>
      <c r="CG181" s="63">
        <f>IF(ลับ!CG$3=0,0,IF(เวลาเรียน!CO27="o",ลับ!CG$3,0))</f>
        <v>0</v>
      </c>
      <c r="CH181" s="63">
        <f>IF(ลับ!CH$3=0,0,IF(เวลาเรียน!CP27="o",ลับ!CH$3,0))</f>
        <v>0</v>
      </c>
      <c r="CI181" s="63">
        <f>IF(ลับ!CI$3=0,0,IF(เวลาเรียน!CQ27="o",ลับ!CI$3,0))</f>
        <v>0</v>
      </c>
      <c r="CJ181" s="63">
        <f>IF(ลับ!CJ$3=0,0,IF(เวลาเรียน!CR27="o",ลับ!CJ$3,0))</f>
        <v>0</v>
      </c>
      <c r="CK181" s="63">
        <f>IF(ลับ!CK$3=0,0,IF(เวลาเรียน!CS27="o",ลับ!CK$3,0))</f>
        <v>0</v>
      </c>
      <c r="CL181" s="63">
        <f>IF(ลับ!CL$3=0,0,IF(เวลาเรียน!CT27="o",ลับ!CL$3,0))</f>
        <v>0</v>
      </c>
      <c r="CM181" s="63">
        <f>IF(ลับ!CM$3=0,0,IF(เวลาเรียน!CU27="o",ลับ!CM$3,0))</f>
        <v>0</v>
      </c>
      <c r="CN181" s="63">
        <f>IF(ลับ!CN$3=0,0,IF(เวลาเรียน!CV27="o",ลับ!CN$3,0))</f>
        <v>0</v>
      </c>
      <c r="CO181" s="63">
        <f>IF(ลับ!CO$3=0,0,IF(เวลาเรียน!CW27="o",ลับ!CO$3,0))</f>
        <v>0</v>
      </c>
      <c r="CP181" s="63">
        <f>IF(ลับ!CP$3=0,0,IF(เวลาเรียน!CX27="o",ลับ!CP$3,0))</f>
        <v>0</v>
      </c>
      <c r="CQ181" s="63">
        <f>IF(ลับ!CQ$3=0,0,IF(เวลาเรียน!CY27="o",ลับ!CQ$3,0))</f>
        <v>0</v>
      </c>
      <c r="CR181" s="63">
        <f>IF(ลับ!CR$3=0,0,IF(เวลาเรียน!CZ27="o",ลับ!CR$3,0))</f>
        <v>0</v>
      </c>
      <c r="CS181" s="63">
        <f>IF(ลับ!CS$3=0,0,IF(เวลาเรียน!DA27="o",ลับ!CS$3,0))</f>
        <v>0</v>
      </c>
      <c r="CT181" s="63">
        <f>IF(ลับ!CT$3=0,0,IF(เวลาเรียน!DB27="o",ลับ!CT$3,0))</f>
        <v>0</v>
      </c>
      <c r="CU181" s="63">
        <f>IF(ลับ!CU$3=0,0,IF(เวลาเรียน!DC27="o",ลับ!CU$3,0))</f>
        <v>0</v>
      </c>
      <c r="CV181" s="63">
        <f>IF(ลับ!CV$3=0,0,IF(เวลาเรียน!DD27="o",ลับ!CV$3,0))</f>
        <v>0</v>
      </c>
      <c r="CW181" s="63">
        <f>IF(ลับ!CW$3=0,0,IF(เวลาเรียน!DE27="o",ลับ!CW$3,0))</f>
        <v>0</v>
      </c>
      <c r="CX181" s="84">
        <f t="shared" si="25"/>
        <v>0</v>
      </c>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row>
    <row r="182" spans="1:136" ht="21">
      <c r="A182" s="28">
        <v>23</v>
      </c>
      <c r="B182" s="63">
        <f>IF(ลับ!B$3=0,0,IF(เวลาเรียน!G28="o",ลับ!B$3,0))</f>
        <v>0</v>
      </c>
      <c r="C182" s="63">
        <f>IF(ลับ!C$3=0,0,IF(เวลาเรียน!H28="o",ลับ!C$3,0))</f>
        <v>0</v>
      </c>
      <c r="D182" s="63">
        <f>IF(ลับ!D$3=0,0,IF(เวลาเรียน!I28="o",ลับ!D$3,0))</f>
        <v>0</v>
      </c>
      <c r="E182" s="63">
        <f>IF(ลับ!E$3=0,0,IF(เวลาเรียน!J28="o",ลับ!E$3,0))</f>
        <v>0</v>
      </c>
      <c r="F182" s="63">
        <f>IF(ลับ!F$3=0,0,IF(เวลาเรียน!K28="o",ลับ!F$3,0))</f>
        <v>0</v>
      </c>
      <c r="G182" s="63">
        <f>IF(ลับ!G$3=0,0,IF(เวลาเรียน!L28="o",ลับ!G$3,0))</f>
        <v>0</v>
      </c>
      <c r="H182" s="63">
        <f>IF(ลับ!H$3=0,0,IF(เวลาเรียน!M28="o",ลับ!H$3,0))</f>
        <v>0</v>
      </c>
      <c r="I182" s="63">
        <f>IF(ลับ!I$3=0,0,IF(เวลาเรียน!N28="o",ลับ!I$3,0))</f>
        <v>0</v>
      </c>
      <c r="J182" s="63">
        <f>IF(ลับ!J$3=0,0,IF(เวลาเรียน!O28="o",ลับ!J$3,0))</f>
        <v>0</v>
      </c>
      <c r="K182" s="63">
        <f>IF(ลับ!K$3=0,0,IF(เวลาเรียน!P28="o",ลับ!K$3,0))</f>
        <v>0</v>
      </c>
      <c r="L182" s="63">
        <f>IF(ลับ!L$3=0,0,IF(เวลาเรียน!Q28="o",ลับ!L$3,0))</f>
        <v>0</v>
      </c>
      <c r="M182" s="63">
        <f>IF(ลับ!M$3=0,0,IF(เวลาเรียน!R28="o",ลับ!M$3,0))</f>
        <v>0</v>
      </c>
      <c r="N182" s="63">
        <f>IF(ลับ!N$3=0,0,IF(เวลาเรียน!S28="o",ลับ!N$3,0))</f>
        <v>0</v>
      </c>
      <c r="O182" s="63">
        <f>IF(ลับ!O$3=0,0,IF(เวลาเรียน!T28="o",ลับ!O$3,0))</f>
        <v>0</v>
      </c>
      <c r="P182" s="63">
        <f>IF(ลับ!P$3=0,0,IF(เวลาเรียน!U28="o",ลับ!P$3,0))</f>
        <v>0</v>
      </c>
      <c r="Q182" s="63">
        <f>IF(ลับ!Q$3=0,0,IF(เวลาเรียน!V28="o",ลับ!Q$3,0))</f>
        <v>0</v>
      </c>
      <c r="R182" s="63">
        <f>IF(ลับ!R$3=0,0,IF(เวลาเรียน!W28="o",ลับ!R$3,0))</f>
        <v>0</v>
      </c>
      <c r="S182" s="63">
        <f>IF(ลับ!S$3=0,0,IF(เวลาเรียน!X28="o",ลับ!S$3,0))</f>
        <v>0</v>
      </c>
      <c r="T182" s="63">
        <f>IF(ลับ!T$3=0,0,IF(เวลาเรียน!Y28="o",ลับ!T$3,0))</f>
        <v>0</v>
      </c>
      <c r="U182" s="63">
        <f>IF(ลับ!U$3=0,0,IF(เวลาเรียน!Z28="o",ลับ!U$3,0))</f>
        <v>0</v>
      </c>
      <c r="V182" s="63">
        <f>IF(ลับ!V$3=0,0,IF(เวลาเรียน!AA28="o",ลับ!V$3,0))</f>
        <v>0</v>
      </c>
      <c r="W182" s="63">
        <f>IF(ลับ!W$3=0,0,IF(เวลาเรียน!AB28="o",ลับ!W$3,0))</f>
        <v>0</v>
      </c>
      <c r="X182" s="63">
        <f>IF(ลับ!X$3=0,0,IF(เวลาเรียน!AC28="o",ลับ!X$3,0))</f>
        <v>0</v>
      </c>
      <c r="Y182" s="63">
        <f>IF(ลับ!Y$3=0,0,IF(เวลาเรียน!AD28="o",ลับ!Y$3,0))</f>
        <v>0</v>
      </c>
      <c r="Z182" s="724">
        <f>IF(ลับ!Z$3=0,0,IF(เวลาเรียน!AE28="o",ลับ!Z$3,0))</f>
        <v>0</v>
      </c>
      <c r="AA182" s="63">
        <f>IF(ลับ!B$3=0,0,IF(เวลาเรียน!AH28="o",ลับ!B$3,0))</f>
        <v>0</v>
      </c>
      <c r="AB182" s="63">
        <f>IF(ลับ!C$3=0,0,IF(เวลาเรียน!AI28="o",ลับ!C$3,0))</f>
        <v>0</v>
      </c>
      <c r="AC182" s="63">
        <f>IF(ลับ!D$3=0,0,IF(เวลาเรียน!AJ28="o",ลับ!D$3,0))</f>
        <v>0</v>
      </c>
      <c r="AD182" s="63">
        <f>IF(ลับ!E$3=0,0,IF(เวลาเรียน!AK28="o",ลับ!E$3,0))</f>
        <v>0</v>
      </c>
      <c r="AE182" s="63">
        <f>IF(ลับ!F$3=0,0,IF(เวลาเรียน!AL28="o",ลับ!F$3,0))</f>
        <v>0</v>
      </c>
      <c r="AF182" s="63">
        <f>IF(ลับ!G$3=0,0,IF(เวลาเรียน!AM28="o",ลับ!G$3,0))</f>
        <v>0</v>
      </c>
      <c r="AG182" s="63">
        <f>IF(ลับ!H$3=0,0,IF(เวลาเรียน!AN28="o",ลับ!H$3,0))</f>
        <v>0</v>
      </c>
      <c r="AH182" s="63">
        <f>IF(ลับ!I$3=0,0,IF(เวลาเรียน!AO28="o",ลับ!I$3,0))</f>
        <v>0</v>
      </c>
      <c r="AI182" s="63">
        <f>IF(ลับ!J$3=0,0,IF(เวลาเรียน!AP28="o",ลับ!J$3,0))</f>
        <v>0</v>
      </c>
      <c r="AJ182" s="63">
        <f>IF(ลับ!K$3=0,0,IF(เวลาเรียน!AQ28="o",ลับ!K$3,0))</f>
        <v>0</v>
      </c>
      <c r="AK182" s="63">
        <f>IF(ลับ!L$3=0,0,IF(เวลาเรียน!AR28="o",ลับ!L$3,0))</f>
        <v>0</v>
      </c>
      <c r="AL182" s="63">
        <f>IF(ลับ!M$3=0,0,IF(เวลาเรียน!AS28="o",ลับ!M$3,0))</f>
        <v>0</v>
      </c>
      <c r="AM182" s="63">
        <f>IF(ลับ!N$3=0,0,IF(เวลาเรียน!AT28="o",ลับ!N$3,0))</f>
        <v>0</v>
      </c>
      <c r="AN182" s="63">
        <f>IF(ลับ!O$3=0,0,IF(เวลาเรียน!AU28="o",ลับ!O$3,0))</f>
        <v>0</v>
      </c>
      <c r="AO182" s="63">
        <f>IF(ลับ!P$3=0,0,IF(เวลาเรียน!AV28="o",ลับ!P$3,0))</f>
        <v>0</v>
      </c>
      <c r="AP182" s="63">
        <f>IF(ลับ!Q$3=0,0,IF(เวลาเรียน!AW28="o",ลับ!Q$3,0))</f>
        <v>0</v>
      </c>
      <c r="AQ182" s="63">
        <f>IF(ลับ!R$3=0,0,IF(เวลาเรียน!AX28="o",ลับ!R$3,0))</f>
        <v>0</v>
      </c>
      <c r="AR182" s="63">
        <f>IF(ลับ!S$3=0,0,IF(เวลาเรียน!AY28="o",ลับ!S$3,0))</f>
        <v>0</v>
      </c>
      <c r="AS182" s="63">
        <f>IF(ลับ!T$3=0,0,IF(เวลาเรียน!AZ28="o",ลับ!T$3,0))</f>
        <v>0</v>
      </c>
      <c r="AT182" s="63">
        <f>IF(ลับ!U$3=0,0,IF(เวลาเรียน!BA28="o",ลับ!U$3,0))</f>
        <v>0</v>
      </c>
      <c r="AU182" s="63">
        <f>IF(ลับ!V$3=0,0,IF(เวลาเรียน!BB28="o",ลับ!V$3,0))</f>
        <v>0</v>
      </c>
      <c r="AV182" s="63">
        <f>IF(ลับ!W$3=0,0,IF(เวลาเรียน!BC28="o",ลับ!W$3,0))</f>
        <v>0</v>
      </c>
      <c r="AW182" s="63">
        <f>IF(ลับ!X$3=0,0,IF(เวลาเรียน!BD28="o",ลับ!X$3,0))</f>
        <v>0</v>
      </c>
      <c r="AX182" s="63">
        <f>IF(ลับ!Y$3=0,0,IF(เวลาเรียน!BE28="o",ลับ!Y$3,0))</f>
        <v>0</v>
      </c>
      <c r="AY182" s="63">
        <f>IF(ลับ!Z$3=0,0,IF(เวลาเรียน!BF28="o",ลับ!Z$3,0))</f>
        <v>0</v>
      </c>
      <c r="AZ182" s="63">
        <f>IF(ลับ!AA$3=0,0,IF(เวลาเรียน!BG28="o",ลับ!AA$3,0))</f>
        <v>0</v>
      </c>
      <c r="BA182" s="63">
        <f>IF(ลับ!AB$3=0,0,IF(เวลาเรียน!BH28="o",ลับ!AB$3,0))</f>
        <v>0</v>
      </c>
      <c r="BB182" s="63">
        <f>IF(ลับ!AC$3=0,0,IF(เวลาเรียน!BI28="o",ลับ!AC$3,0))</f>
        <v>0</v>
      </c>
      <c r="BC182" s="63">
        <f>IF(ลับ!AD$3=0,0,IF(เวลาเรียน!BJ28="o",ลับ!AD$3,0))</f>
        <v>0</v>
      </c>
      <c r="BD182" s="63">
        <f>IF(ลับ!AE$3=0,0,IF(เวลาเรียน!BK28="o",ลับ!AE$3,0))</f>
        <v>0</v>
      </c>
      <c r="BE182" s="63">
        <f>IF(ลับ!AF$3=0,0,IF(เวลาเรียน!BL28="o",ลับ!AF$3,0))</f>
        <v>0</v>
      </c>
      <c r="BF182" s="63">
        <f>IF(ลับ!AG$3=0,0,IF(เวลาเรียน!BM28="o",ลับ!AG$3,0))</f>
        <v>0</v>
      </c>
      <c r="BG182" s="63">
        <f>IF(ลับ!AH$3=0,0,IF(เวลาเรียน!BN28="o",ลับ!AH$3,0))</f>
        <v>0</v>
      </c>
      <c r="BH182" s="63">
        <f>IF(ลับ!AI$3=0,0,IF(เวลาเรียน!BO28="o",ลับ!AI$3,0))</f>
        <v>0</v>
      </c>
      <c r="BI182" s="63">
        <f>IF(ลับ!AJ$3=0,0,IF(เวลาเรียน!BP28="o",ลับ!AJ$3,0))</f>
        <v>0</v>
      </c>
      <c r="BJ182" s="63">
        <f>IF(ลับ!AK$3=0,0,IF(เวลาเรียน!BQ28="o",ลับ!AK$3,0))</f>
        <v>0</v>
      </c>
      <c r="BK182" s="63">
        <f>IF(ลับ!AL$3=0,0,IF(เวลาเรียน!BR28="o",ลับ!AL$3,0))</f>
        <v>0</v>
      </c>
      <c r="BL182" s="63">
        <f>IF(ลับ!AM$3=0,0,IF(เวลาเรียน!BS28="o",ลับ!AM$3,0))</f>
        <v>0</v>
      </c>
      <c r="BM182" s="63">
        <f>IF(ลับ!AN$3=0,0,IF(เวลาเรียน!BT28="o",ลับ!AN$3,0))</f>
        <v>0</v>
      </c>
      <c r="BN182" s="63">
        <f>IF(ลับ!AO$3=0,0,IF(เวลาเรียน!BU28="o",ลับ!AO$3,0))</f>
        <v>0</v>
      </c>
      <c r="BO182" s="63">
        <f>IF(ลับ!AP$3=0,0,IF(เวลาเรียน!BV28="o",ลับ!AP$3,0))</f>
        <v>0</v>
      </c>
      <c r="BP182" s="63">
        <f>IF(ลับ!AQ$3=0,0,IF(เวลาเรียน!BW28="o",ลับ!AQ$3,0))</f>
        <v>0</v>
      </c>
      <c r="BQ182" s="63">
        <f>IF(ลับ!AR$3=0,0,IF(เวลาเรียน!BX28="o",ลับ!AR$3,0))</f>
        <v>0</v>
      </c>
      <c r="BR182" s="63">
        <f>IF(ลับ!AS$3=0,0,IF(เวลาเรียน!BY28="o",ลับ!AS$3,0))</f>
        <v>0</v>
      </c>
      <c r="BS182" s="724">
        <f>IF(ลับ!AT$3=0,0,IF(เวลาเรียน!BZ28="o",ลับ!AT$3,0))</f>
        <v>0</v>
      </c>
      <c r="BT182" s="63">
        <f>IF(ลับ!BT$3=0,0,IF(เวลาเรียน!CB28="o",ลับ!BT$3,0))</f>
        <v>0</v>
      </c>
      <c r="BU182" s="63">
        <f>IF(ลับ!BU$3=0,0,IF(เวลาเรียน!CC28="o",ลับ!BU$3,0))</f>
        <v>0</v>
      </c>
      <c r="BV182" s="63">
        <f>IF(ลับ!BV$3=0,0,IF(เวลาเรียน!CD28="o",ลับ!BV$3,0))</f>
        <v>0</v>
      </c>
      <c r="BW182" s="63">
        <f>IF(ลับ!BW$3=0,0,IF(เวลาเรียน!CE28="o",ลับ!BW$3,0))</f>
        <v>0</v>
      </c>
      <c r="BX182" s="63">
        <f>IF(ลับ!BX$3=0,0,IF(เวลาเรียน!CF28="o",ลับ!BX$3,0))</f>
        <v>0</v>
      </c>
      <c r="BY182" s="63">
        <f>IF(ลับ!BY$3=0,0,IF(เวลาเรียน!CG28="o",ลับ!BY$3,0))</f>
        <v>0</v>
      </c>
      <c r="BZ182" s="63">
        <f>IF(ลับ!BZ$3=0,0,IF(เวลาเรียน!CH28="o",ลับ!BZ$3,0))</f>
        <v>0</v>
      </c>
      <c r="CA182" s="63">
        <f>IF(ลับ!CA$3=0,0,IF(เวลาเรียน!CI28="o",ลับ!CA$3,0))</f>
        <v>0</v>
      </c>
      <c r="CB182" s="63">
        <f>IF(ลับ!CB$3=0,0,IF(เวลาเรียน!CJ28="o",ลับ!CB$3,0))</f>
        <v>0</v>
      </c>
      <c r="CC182" s="63">
        <f>IF(ลับ!CC$3=0,0,IF(เวลาเรียน!CK28="o",ลับ!CC$3,0))</f>
        <v>0</v>
      </c>
      <c r="CD182" s="63">
        <f>IF(ลับ!CD$3=0,0,IF(เวลาเรียน!CL28="o",ลับ!CD$3,0))</f>
        <v>0</v>
      </c>
      <c r="CE182" s="63">
        <f>IF(ลับ!CE$3=0,0,IF(เวลาเรียน!CM28="o",ลับ!CE$3,0))</f>
        <v>0</v>
      </c>
      <c r="CF182" s="63">
        <f>IF(ลับ!CF$3=0,0,IF(เวลาเรียน!CN28="o",ลับ!CF$3,0))</f>
        <v>0</v>
      </c>
      <c r="CG182" s="63">
        <f>IF(ลับ!CG$3=0,0,IF(เวลาเรียน!CO28="o",ลับ!CG$3,0))</f>
        <v>0</v>
      </c>
      <c r="CH182" s="63">
        <f>IF(ลับ!CH$3=0,0,IF(เวลาเรียน!CP28="o",ลับ!CH$3,0))</f>
        <v>0</v>
      </c>
      <c r="CI182" s="63">
        <f>IF(ลับ!CI$3=0,0,IF(เวลาเรียน!CQ28="o",ลับ!CI$3,0))</f>
        <v>0</v>
      </c>
      <c r="CJ182" s="63">
        <f>IF(ลับ!CJ$3=0,0,IF(เวลาเรียน!CR28="o",ลับ!CJ$3,0))</f>
        <v>0</v>
      </c>
      <c r="CK182" s="63">
        <f>IF(ลับ!CK$3=0,0,IF(เวลาเรียน!CS28="o",ลับ!CK$3,0))</f>
        <v>0</v>
      </c>
      <c r="CL182" s="63">
        <f>IF(ลับ!CL$3=0,0,IF(เวลาเรียน!CT28="o",ลับ!CL$3,0))</f>
        <v>0</v>
      </c>
      <c r="CM182" s="63">
        <f>IF(ลับ!CM$3=0,0,IF(เวลาเรียน!CU28="o",ลับ!CM$3,0))</f>
        <v>0</v>
      </c>
      <c r="CN182" s="63">
        <f>IF(ลับ!CN$3=0,0,IF(เวลาเรียน!CV28="o",ลับ!CN$3,0))</f>
        <v>0</v>
      </c>
      <c r="CO182" s="63">
        <f>IF(ลับ!CO$3=0,0,IF(เวลาเรียน!CW28="o",ลับ!CO$3,0))</f>
        <v>0</v>
      </c>
      <c r="CP182" s="63">
        <f>IF(ลับ!CP$3=0,0,IF(เวลาเรียน!CX28="o",ลับ!CP$3,0))</f>
        <v>0</v>
      </c>
      <c r="CQ182" s="63">
        <f>IF(ลับ!CQ$3=0,0,IF(เวลาเรียน!CY28="o",ลับ!CQ$3,0))</f>
        <v>0</v>
      </c>
      <c r="CR182" s="63">
        <f>IF(ลับ!CR$3=0,0,IF(เวลาเรียน!CZ28="o",ลับ!CR$3,0))</f>
        <v>0</v>
      </c>
      <c r="CS182" s="63">
        <f>IF(ลับ!CS$3=0,0,IF(เวลาเรียน!DA28="o",ลับ!CS$3,0))</f>
        <v>0</v>
      </c>
      <c r="CT182" s="63">
        <f>IF(ลับ!CT$3=0,0,IF(เวลาเรียน!DB28="o",ลับ!CT$3,0))</f>
        <v>0</v>
      </c>
      <c r="CU182" s="63">
        <f>IF(ลับ!CU$3=0,0,IF(เวลาเรียน!DC28="o",ลับ!CU$3,0))</f>
        <v>0</v>
      </c>
      <c r="CV182" s="63">
        <f>IF(ลับ!CV$3=0,0,IF(เวลาเรียน!DD28="o",ลับ!CV$3,0))</f>
        <v>0</v>
      </c>
      <c r="CW182" s="63">
        <f>IF(ลับ!CW$3=0,0,IF(เวลาเรียน!DE28="o",ลับ!CW$3,0))</f>
        <v>0</v>
      </c>
      <c r="CX182" s="84">
        <f t="shared" si="25"/>
        <v>0</v>
      </c>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row>
    <row r="183" spans="1:136" ht="21">
      <c r="A183" s="28">
        <v>24</v>
      </c>
      <c r="B183" s="63">
        <f>IF(ลับ!B$3=0,0,IF(เวลาเรียน!G29="o",ลับ!B$3,0))</f>
        <v>0</v>
      </c>
      <c r="C183" s="63">
        <f>IF(ลับ!C$3=0,0,IF(เวลาเรียน!H29="o",ลับ!C$3,0))</f>
        <v>0</v>
      </c>
      <c r="D183" s="63">
        <f>IF(ลับ!D$3=0,0,IF(เวลาเรียน!I29="o",ลับ!D$3,0))</f>
        <v>0</v>
      </c>
      <c r="E183" s="63">
        <f>IF(ลับ!E$3=0,0,IF(เวลาเรียน!J29="o",ลับ!E$3,0))</f>
        <v>0</v>
      </c>
      <c r="F183" s="63">
        <f>IF(ลับ!F$3=0,0,IF(เวลาเรียน!K29="o",ลับ!F$3,0))</f>
        <v>0</v>
      </c>
      <c r="G183" s="63">
        <f>IF(ลับ!G$3=0,0,IF(เวลาเรียน!L29="o",ลับ!G$3,0))</f>
        <v>0</v>
      </c>
      <c r="H183" s="63">
        <f>IF(ลับ!H$3=0,0,IF(เวลาเรียน!M29="o",ลับ!H$3,0))</f>
        <v>0</v>
      </c>
      <c r="I183" s="63">
        <f>IF(ลับ!I$3=0,0,IF(เวลาเรียน!N29="o",ลับ!I$3,0))</f>
        <v>0</v>
      </c>
      <c r="J183" s="63">
        <f>IF(ลับ!J$3=0,0,IF(เวลาเรียน!O29="o",ลับ!J$3,0))</f>
        <v>0</v>
      </c>
      <c r="K183" s="63">
        <f>IF(ลับ!K$3=0,0,IF(เวลาเรียน!P29="o",ลับ!K$3,0))</f>
        <v>0</v>
      </c>
      <c r="L183" s="63">
        <f>IF(ลับ!L$3=0,0,IF(เวลาเรียน!Q29="o",ลับ!L$3,0))</f>
        <v>0</v>
      </c>
      <c r="M183" s="63">
        <f>IF(ลับ!M$3=0,0,IF(เวลาเรียน!R29="o",ลับ!M$3,0))</f>
        <v>0</v>
      </c>
      <c r="N183" s="63">
        <f>IF(ลับ!N$3=0,0,IF(เวลาเรียน!S29="o",ลับ!N$3,0))</f>
        <v>0</v>
      </c>
      <c r="O183" s="63">
        <f>IF(ลับ!O$3=0,0,IF(เวลาเรียน!T29="o",ลับ!O$3,0))</f>
        <v>0</v>
      </c>
      <c r="P183" s="63">
        <f>IF(ลับ!P$3=0,0,IF(เวลาเรียน!U29="o",ลับ!P$3,0))</f>
        <v>0</v>
      </c>
      <c r="Q183" s="63">
        <f>IF(ลับ!Q$3=0,0,IF(เวลาเรียน!V29="o",ลับ!Q$3,0))</f>
        <v>0</v>
      </c>
      <c r="R183" s="63">
        <f>IF(ลับ!R$3=0,0,IF(เวลาเรียน!W29="o",ลับ!R$3,0))</f>
        <v>0</v>
      </c>
      <c r="S183" s="63">
        <f>IF(ลับ!S$3=0,0,IF(เวลาเรียน!X29="o",ลับ!S$3,0))</f>
        <v>0</v>
      </c>
      <c r="T183" s="63">
        <f>IF(ลับ!T$3=0,0,IF(เวลาเรียน!Y29="o",ลับ!T$3,0))</f>
        <v>0</v>
      </c>
      <c r="U183" s="63">
        <f>IF(ลับ!U$3=0,0,IF(เวลาเรียน!Z29="o",ลับ!U$3,0))</f>
        <v>0</v>
      </c>
      <c r="V183" s="63">
        <f>IF(ลับ!V$3=0,0,IF(เวลาเรียน!AA29="o",ลับ!V$3,0))</f>
        <v>0</v>
      </c>
      <c r="W183" s="63">
        <f>IF(ลับ!W$3=0,0,IF(เวลาเรียน!AB29="o",ลับ!W$3,0))</f>
        <v>0</v>
      </c>
      <c r="X183" s="63">
        <f>IF(ลับ!X$3=0,0,IF(เวลาเรียน!AC29="o",ลับ!X$3,0))</f>
        <v>0</v>
      </c>
      <c r="Y183" s="63">
        <f>IF(ลับ!Y$3=0,0,IF(เวลาเรียน!AD29="o",ลับ!Y$3,0))</f>
        <v>0</v>
      </c>
      <c r="Z183" s="724">
        <f>IF(ลับ!Z$3=0,0,IF(เวลาเรียน!AE29="o",ลับ!Z$3,0))</f>
        <v>0</v>
      </c>
      <c r="AA183" s="63">
        <f>IF(ลับ!B$3=0,0,IF(เวลาเรียน!AH29="o",ลับ!B$3,0))</f>
        <v>0</v>
      </c>
      <c r="AB183" s="63">
        <f>IF(ลับ!C$3=0,0,IF(เวลาเรียน!AI29="o",ลับ!C$3,0))</f>
        <v>0</v>
      </c>
      <c r="AC183" s="63">
        <f>IF(ลับ!D$3=0,0,IF(เวลาเรียน!AJ29="o",ลับ!D$3,0))</f>
        <v>0</v>
      </c>
      <c r="AD183" s="63">
        <f>IF(ลับ!E$3=0,0,IF(เวลาเรียน!AK29="o",ลับ!E$3,0))</f>
        <v>0</v>
      </c>
      <c r="AE183" s="63">
        <f>IF(ลับ!F$3=0,0,IF(เวลาเรียน!AL29="o",ลับ!F$3,0))</f>
        <v>0</v>
      </c>
      <c r="AF183" s="63">
        <f>IF(ลับ!G$3=0,0,IF(เวลาเรียน!AM29="o",ลับ!G$3,0))</f>
        <v>0</v>
      </c>
      <c r="AG183" s="63">
        <f>IF(ลับ!H$3=0,0,IF(เวลาเรียน!AN29="o",ลับ!H$3,0))</f>
        <v>0</v>
      </c>
      <c r="AH183" s="63">
        <f>IF(ลับ!I$3=0,0,IF(เวลาเรียน!AO29="o",ลับ!I$3,0))</f>
        <v>0</v>
      </c>
      <c r="AI183" s="63">
        <f>IF(ลับ!J$3=0,0,IF(เวลาเรียน!AP29="o",ลับ!J$3,0))</f>
        <v>0</v>
      </c>
      <c r="AJ183" s="63">
        <f>IF(ลับ!K$3=0,0,IF(เวลาเรียน!AQ29="o",ลับ!K$3,0))</f>
        <v>0</v>
      </c>
      <c r="AK183" s="63">
        <f>IF(ลับ!L$3=0,0,IF(เวลาเรียน!AR29="o",ลับ!L$3,0))</f>
        <v>0</v>
      </c>
      <c r="AL183" s="63">
        <f>IF(ลับ!M$3=0,0,IF(เวลาเรียน!AS29="o",ลับ!M$3,0))</f>
        <v>0</v>
      </c>
      <c r="AM183" s="63">
        <f>IF(ลับ!N$3=0,0,IF(เวลาเรียน!AT29="o",ลับ!N$3,0))</f>
        <v>0</v>
      </c>
      <c r="AN183" s="63">
        <f>IF(ลับ!O$3=0,0,IF(เวลาเรียน!AU29="o",ลับ!O$3,0))</f>
        <v>0</v>
      </c>
      <c r="AO183" s="63">
        <f>IF(ลับ!P$3=0,0,IF(เวลาเรียน!AV29="o",ลับ!P$3,0))</f>
        <v>0</v>
      </c>
      <c r="AP183" s="63">
        <f>IF(ลับ!Q$3=0,0,IF(เวลาเรียน!AW29="o",ลับ!Q$3,0))</f>
        <v>0</v>
      </c>
      <c r="AQ183" s="63">
        <f>IF(ลับ!R$3=0,0,IF(เวลาเรียน!AX29="o",ลับ!R$3,0))</f>
        <v>0</v>
      </c>
      <c r="AR183" s="63">
        <f>IF(ลับ!S$3=0,0,IF(เวลาเรียน!AY29="o",ลับ!S$3,0))</f>
        <v>0</v>
      </c>
      <c r="AS183" s="63">
        <f>IF(ลับ!T$3=0,0,IF(เวลาเรียน!AZ29="o",ลับ!T$3,0))</f>
        <v>0</v>
      </c>
      <c r="AT183" s="63">
        <f>IF(ลับ!U$3=0,0,IF(เวลาเรียน!BA29="o",ลับ!U$3,0))</f>
        <v>0</v>
      </c>
      <c r="AU183" s="63">
        <f>IF(ลับ!V$3=0,0,IF(เวลาเรียน!BB29="o",ลับ!V$3,0))</f>
        <v>0</v>
      </c>
      <c r="AV183" s="63">
        <f>IF(ลับ!W$3=0,0,IF(เวลาเรียน!BC29="o",ลับ!W$3,0))</f>
        <v>0</v>
      </c>
      <c r="AW183" s="63">
        <f>IF(ลับ!X$3=0,0,IF(เวลาเรียน!BD29="o",ลับ!X$3,0))</f>
        <v>0</v>
      </c>
      <c r="AX183" s="63">
        <f>IF(ลับ!Y$3=0,0,IF(เวลาเรียน!BE29="o",ลับ!Y$3,0))</f>
        <v>0</v>
      </c>
      <c r="AY183" s="63">
        <f>IF(ลับ!Z$3=0,0,IF(เวลาเรียน!BF29="o",ลับ!Z$3,0))</f>
        <v>0</v>
      </c>
      <c r="AZ183" s="63">
        <f>IF(ลับ!AA$3=0,0,IF(เวลาเรียน!BG29="o",ลับ!AA$3,0))</f>
        <v>0</v>
      </c>
      <c r="BA183" s="63">
        <f>IF(ลับ!AB$3=0,0,IF(เวลาเรียน!BH29="o",ลับ!AB$3,0))</f>
        <v>0</v>
      </c>
      <c r="BB183" s="63">
        <f>IF(ลับ!AC$3=0,0,IF(เวลาเรียน!BI29="o",ลับ!AC$3,0))</f>
        <v>0</v>
      </c>
      <c r="BC183" s="63">
        <f>IF(ลับ!AD$3=0,0,IF(เวลาเรียน!BJ29="o",ลับ!AD$3,0))</f>
        <v>0</v>
      </c>
      <c r="BD183" s="63">
        <f>IF(ลับ!AE$3=0,0,IF(เวลาเรียน!BK29="o",ลับ!AE$3,0))</f>
        <v>0</v>
      </c>
      <c r="BE183" s="63">
        <f>IF(ลับ!AF$3=0,0,IF(เวลาเรียน!BL29="o",ลับ!AF$3,0))</f>
        <v>0</v>
      </c>
      <c r="BF183" s="63">
        <f>IF(ลับ!AG$3=0,0,IF(เวลาเรียน!BM29="o",ลับ!AG$3,0))</f>
        <v>0</v>
      </c>
      <c r="BG183" s="63">
        <f>IF(ลับ!AH$3=0,0,IF(เวลาเรียน!BN29="o",ลับ!AH$3,0))</f>
        <v>0</v>
      </c>
      <c r="BH183" s="63">
        <f>IF(ลับ!AI$3=0,0,IF(เวลาเรียน!BO29="o",ลับ!AI$3,0))</f>
        <v>0</v>
      </c>
      <c r="BI183" s="63">
        <f>IF(ลับ!AJ$3=0,0,IF(เวลาเรียน!BP29="o",ลับ!AJ$3,0))</f>
        <v>0</v>
      </c>
      <c r="BJ183" s="63">
        <f>IF(ลับ!AK$3=0,0,IF(เวลาเรียน!BQ29="o",ลับ!AK$3,0))</f>
        <v>0</v>
      </c>
      <c r="BK183" s="63">
        <f>IF(ลับ!AL$3=0,0,IF(เวลาเรียน!BR29="o",ลับ!AL$3,0))</f>
        <v>0</v>
      </c>
      <c r="BL183" s="63">
        <f>IF(ลับ!AM$3=0,0,IF(เวลาเรียน!BS29="o",ลับ!AM$3,0))</f>
        <v>0</v>
      </c>
      <c r="BM183" s="63">
        <f>IF(ลับ!AN$3=0,0,IF(เวลาเรียน!BT29="o",ลับ!AN$3,0))</f>
        <v>0</v>
      </c>
      <c r="BN183" s="63">
        <f>IF(ลับ!AO$3=0,0,IF(เวลาเรียน!BU29="o",ลับ!AO$3,0))</f>
        <v>0</v>
      </c>
      <c r="BO183" s="63">
        <f>IF(ลับ!AP$3=0,0,IF(เวลาเรียน!BV29="o",ลับ!AP$3,0))</f>
        <v>0</v>
      </c>
      <c r="BP183" s="63">
        <f>IF(ลับ!AQ$3=0,0,IF(เวลาเรียน!BW29="o",ลับ!AQ$3,0))</f>
        <v>0</v>
      </c>
      <c r="BQ183" s="63">
        <f>IF(ลับ!AR$3=0,0,IF(เวลาเรียน!BX29="o",ลับ!AR$3,0))</f>
        <v>0</v>
      </c>
      <c r="BR183" s="63">
        <f>IF(ลับ!AS$3=0,0,IF(เวลาเรียน!BY29="o",ลับ!AS$3,0))</f>
        <v>0</v>
      </c>
      <c r="BS183" s="724">
        <f>IF(ลับ!AT$3=0,0,IF(เวลาเรียน!BZ29="o",ลับ!AT$3,0))</f>
        <v>0</v>
      </c>
      <c r="BT183" s="63">
        <f>IF(ลับ!BT$3=0,0,IF(เวลาเรียน!CB29="o",ลับ!BT$3,0))</f>
        <v>0</v>
      </c>
      <c r="BU183" s="63">
        <f>IF(ลับ!BU$3=0,0,IF(เวลาเรียน!CC29="o",ลับ!BU$3,0))</f>
        <v>0</v>
      </c>
      <c r="BV183" s="63">
        <f>IF(ลับ!BV$3=0,0,IF(เวลาเรียน!CD29="o",ลับ!BV$3,0))</f>
        <v>0</v>
      </c>
      <c r="BW183" s="63">
        <f>IF(ลับ!BW$3=0,0,IF(เวลาเรียน!CE29="o",ลับ!BW$3,0))</f>
        <v>0</v>
      </c>
      <c r="BX183" s="63">
        <f>IF(ลับ!BX$3=0,0,IF(เวลาเรียน!CF29="o",ลับ!BX$3,0))</f>
        <v>0</v>
      </c>
      <c r="BY183" s="63">
        <f>IF(ลับ!BY$3=0,0,IF(เวลาเรียน!CG29="o",ลับ!BY$3,0))</f>
        <v>0</v>
      </c>
      <c r="BZ183" s="63">
        <f>IF(ลับ!BZ$3=0,0,IF(เวลาเรียน!CH29="o",ลับ!BZ$3,0))</f>
        <v>0</v>
      </c>
      <c r="CA183" s="63">
        <f>IF(ลับ!CA$3=0,0,IF(เวลาเรียน!CI29="o",ลับ!CA$3,0))</f>
        <v>0</v>
      </c>
      <c r="CB183" s="63">
        <f>IF(ลับ!CB$3=0,0,IF(เวลาเรียน!CJ29="o",ลับ!CB$3,0))</f>
        <v>0</v>
      </c>
      <c r="CC183" s="63">
        <f>IF(ลับ!CC$3=0,0,IF(เวลาเรียน!CK29="o",ลับ!CC$3,0))</f>
        <v>0</v>
      </c>
      <c r="CD183" s="63">
        <f>IF(ลับ!CD$3=0,0,IF(เวลาเรียน!CL29="o",ลับ!CD$3,0))</f>
        <v>0</v>
      </c>
      <c r="CE183" s="63">
        <f>IF(ลับ!CE$3=0,0,IF(เวลาเรียน!CM29="o",ลับ!CE$3,0))</f>
        <v>0</v>
      </c>
      <c r="CF183" s="63">
        <f>IF(ลับ!CF$3=0,0,IF(เวลาเรียน!CN29="o",ลับ!CF$3,0))</f>
        <v>0</v>
      </c>
      <c r="CG183" s="63">
        <f>IF(ลับ!CG$3=0,0,IF(เวลาเรียน!CO29="o",ลับ!CG$3,0))</f>
        <v>0</v>
      </c>
      <c r="CH183" s="63">
        <f>IF(ลับ!CH$3=0,0,IF(เวลาเรียน!CP29="o",ลับ!CH$3,0))</f>
        <v>0</v>
      </c>
      <c r="CI183" s="63">
        <f>IF(ลับ!CI$3=0,0,IF(เวลาเรียน!CQ29="o",ลับ!CI$3,0))</f>
        <v>0</v>
      </c>
      <c r="CJ183" s="63">
        <f>IF(ลับ!CJ$3=0,0,IF(เวลาเรียน!CR29="o",ลับ!CJ$3,0))</f>
        <v>0</v>
      </c>
      <c r="CK183" s="63">
        <f>IF(ลับ!CK$3=0,0,IF(เวลาเรียน!CS29="o",ลับ!CK$3,0))</f>
        <v>0</v>
      </c>
      <c r="CL183" s="63">
        <f>IF(ลับ!CL$3=0,0,IF(เวลาเรียน!CT29="o",ลับ!CL$3,0))</f>
        <v>0</v>
      </c>
      <c r="CM183" s="63">
        <f>IF(ลับ!CM$3=0,0,IF(เวลาเรียน!CU29="o",ลับ!CM$3,0))</f>
        <v>0</v>
      </c>
      <c r="CN183" s="63">
        <f>IF(ลับ!CN$3=0,0,IF(เวลาเรียน!CV29="o",ลับ!CN$3,0))</f>
        <v>0</v>
      </c>
      <c r="CO183" s="63">
        <f>IF(ลับ!CO$3=0,0,IF(เวลาเรียน!CW29="o",ลับ!CO$3,0))</f>
        <v>0</v>
      </c>
      <c r="CP183" s="63">
        <f>IF(ลับ!CP$3=0,0,IF(เวลาเรียน!CX29="o",ลับ!CP$3,0))</f>
        <v>0</v>
      </c>
      <c r="CQ183" s="63">
        <f>IF(ลับ!CQ$3=0,0,IF(เวลาเรียน!CY29="o",ลับ!CQ$3,0))</f>
        <v>0</v>
      </c>
      <c r="CR183" s="63">
        <f>IF(ลับ!CR$3=0,0,IF(เวลาเรียน!CZ29="o",ลับ!CR$3,0))</f>
        <v>0</v>
      </c>
      <c r="CS183" s="63">
        <f>IF(ลับ!CS$3=0,0,IF(เวลาเรียน!DA29="o",ลับ!CS$3,0))</f>
        <v>0</v>
      </c>
      <c r="CT183" s="63">
        <f>IF(ลับ!CT$3=0,0,IF(เวลาเรียน!DB29="o",ลับ!CT$3,0))</f>
        <v>0</v>
      </c>
      <c r="CU183" s="63">
        <f>IF(ลับ!CU$3=0,0,IF(เวลาเรียน!DC29="o",ลับ!CU$3,0))</f>
        <v>0</v>
      </c>
      <c r="CV183" s="63">
        <f>IF(ลับ!CV$3=0,0,IF(เวลาเรียน!DD29="o",ลับ!CV$3,0))</f>
        <v>0</v>
      </c>
      <c r="CW183" s="63">
        <f>IF(ลับ!CW$3=0,0,IF(เวลาเรียน!DE29="o",ลับ!CW$3,0))</f>
        <v>0</v>
      </c>
      <c r="CX183" s="84">
        <f t="shared" si="25"/>
        <v>0</v>
      </c>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row>
    <row r="184" spans="1:136" ht="21">
      <c r="A184" s="28">
        <v>25</v>
      </c>
      <c r="B184" s="63">
        <f>IF(ลับ!B$3=0,0,IF(เวลาเรียน!G30="o",ลับ!B$3,0))</f>
        <v>0</v>
      </c>
      <c r="C184" s="63">
        <f>IF(ลับ!C$3=0,0,IF(เวลาเรียน!H30="o",ลับ!C$3,0))</f>
        <v>0</v>
      </c>
      <c r="D184" s="63">
        <f>IF(ลับ!D$3=0,0,IF(เวลาเรียน!I30="o",ลับ!D$3,0))</f>
        <v>0</v>
      </c>
      <c r="E184" s="63">
        <f>IF(ลับ!E$3=0,0,IF(เวลาเรียน!J30="o",ลับ!E$3,0))</f>
        <v>0</v>
      </c>
      <c r="F184" s="63">
        <f>IF(ลับ!F$3=0,0,IF(เวลาเรียน!K30="o",ลับ!F$3,0))</f>
        <v>0</v>
      </c>
      <c r="G184" s="63">
        <f>IF(ลับ!G$3=0,0,IF(เวลาเรียน!L30="o",ลับ!G$3,0))</f>
        <v>0</v>
      </c>
      <c r="H184" s="63">
        <f>IF(ลับ!H$3=0,0,IF(เวลาเรียน!M30="o",ลับ!H$3,0))</f>
        <v>0</v>
      </c>
      <c r="I184" s="63">
        <f>IF(ลับ!I$3=0,0,IF(เวลาเรียน!N30="o",ลับ!I$3,0))</f>
        <v>0</v>
      </c>
      <c r="J184" s="63">
        <f>IF(ลับ!J$3=0,0,IF(เวลาเรียน!O30="o",ลับ!J$3,0))</f>
        <v>0</v>
      </c>
      <c r="K184" s="63">
        <f>IF(ลับ!K$3=0,0,IF(เวลาเรียน!P30="o",ลับ!K$3,0))</f>
        <v>0</v>
      </c>
      <c r="L184" s="63">
        <f>IF(ลับ!L$3=0,0,IF(เวลาเรียน!Q30="o",ลับ!L$3,0))</f>
        <v>0</v>
      </c>
      <c r="M184" s="63">
        <f>IF(ลับ!M$3=0,0,IF(เวลาเรียน!R30="o",ลับ!M$3,0))</f>
        <v>0</v>
      </c>
      <c r="N184" s="63">
        <f>IF(ลับ!N$3=0,0,IF(เวลาเรียน!S30="o",ลับ!N$3,0))</f>
        <v>0</v>
      </c>
      <c r="O184" s="63">
        <f>IF(ลับ!O$3=0,0,IF(เวลาเรียน!T30="o",ลับ!O$3,0))</f>
        <v>0</v>
      </c>
      <c r="P184" s="63">
        <f>IF(ลับ!P$3=0,0,IF(เวลาเรียน!U30="o",ลับ!P$3,0))</f>
        <v>0</v>
      </c>
      <c r="Q184" s="63">
        <f>IF(ลับ!Q$3=0,0,IF(เวลาเรียน!V30="o",ลับ!Q$3,0))</f>
        <v>0</v>
      </c>
      <c r="R184" s="63">
        <f>IF(ลับ!R$3=0,0,IF(เวลาเรียน!W30="o",ลับ!R$3,0))</f>
        <v>0</v>
      </c>
      <c r="S184" s="63">
        <f>IF(ลับ!S$3=0,0,IF(เวลาเรียน!X30="o",ลับ!S$3,0))</f>
        <v>0</v>
      </c>
      <c r="T184" s="63">
        <f>IF(ลับ!T$3=0,0,IF(เวลาเรียน!Y30="o",ลับ!T$3,0))</f>
        <v>0</v>
      </c>
      <c r="U184" s="63">
        <f>IF(ลับ!U$3=0,0,IF(เวลาเรียน!Z30="o",ลับ!U$3,0))</f>
        <v>0</v>
      </c>
      <c r="V184" s="63">
        <f>IF(ลับ!V$3=0,0,IF(เวลาเรียน!AA30="o",ลับ!V$3,0))</f>
        <v>0</v>
      </c>
      <c r="W184" s="63">
        <f>IF(ลับ!W$3=0,0,IF(เวลาเรียน!AB30="o",ลับ!W$3,0))</f>
        <v>0</v>
      </c>
      <c r="X184" s="63">
        <f>IF(ลับ!X$3=0,0,IF(เวลาเรียน!AC30="o",ลับ!X$3,0))</f>
        <v>0</v>
      </c>
      <c r="Y184" s="63">
        <f>IF(ลับ!Y$3=0,0,IF(เวลาเรียน!AD30="o",ลับ!Y$3,0))</f>
        <v>0</v>
      </c>
      <c r="Z184" s="724">
        <f>IF(ลับ!Z$3=0,0,IF(เวลาเรียน!AE30="o",ลับ!Z$3,0))</f>
        <v>0</v>
      </c>
      <c r="AA184" s="63">
        <f>IF(ลับ!B$3=0,0,IF(เวลาเรียน!AH30="o",ลับ!B$3,0))</f>
        <v>0</v>
      </c>
      <c r="AB184" s="63">
        <f>IF(ลับ!C$3=0,0,IF(เวลาเรียน!AI30="o",ลับ!C$3,0))</f>
        <v>0</v>
      </c>
      <c r="AC184" s="63">
        <f>IF(ลับ!D$3=0,0,IF(เวลาเรียน!AJ30="o",ลับ!D$3,0))</f>
        <v>0</v>
      </c>
      <c r="AD184" s="63">
        <f>IF(ลับ!E$3=0,0,IF(เวลาเรียน!AK30="o",ลับ!E$3,0))</f>
        <v>0</v>
      </c>
      <c r="AE184" s="63">
        <f>IF(ลับ!F$3=0,0,IF(เวลาเรียน!AL30="o",ลับ!F$3,0))</f>
        <v>0</v>
      </c>
      <c r="AF184" s="63">
        <f>IF(ลับ!G$3=0,0,IF(เวลาเรียน!AM30="o",ลับ!G$3,0))</f>
        <v>0</v>
      </c>
      <c r="AG184" s="63">
        <f>IF(ลับ!H$3=0,0,IF(เวลาเรียน!AN30="o",ลับ!H$3,0))</f>
        <v>0</v>
      </c>
      <c r="AH184" s="63">
        <f>IF(ลับ!I$3=0,0,IF(เวลาเรียน!AO30="o",ลับ!I$3,0))</f>
        <v>0</v>
      </c>
      <c r="AI184" s="63">
        <f>IF(ลับ!J$3=0,0,IF(เวลาเรียน!AP30="o",ลับ!J$3,0))</f>
        <v>0</v>
      </c>
      <c r="AJ184" s="63">
        <f>IF(ลับ!K$3=0,0,IF(เวลาเรียน!AQ30="o",ลับ!K$3,0))</f>
        <v>0</v>
      </c>
      <c r="AK184" s="63">
        <f>IF(ลับ!L$3=0,0,IF(เวลาเรียน!AR30="o",ลับ!L$3,0))</f>
        <v>0</v>
      </c>
      <c r="AL184" s="63">
        <f>IF(ลับ!M$3=0,0,IF(เวลาเรียน!AS30="o",ลับ!M$3,0))</f>
        <v>0</v>
      </c>
      <c r="AM184" s="63">
        <f>IF(ลับ!N$3=0,0,IF(เวลาเรียน!AT30="o",ลับ!N$3,0))</f>
        <v>0</v>
      </c>
      <c r="AN184" s="63">
        <f>IF(ลับ!O$3=0,0,IF(เวลาเรียน!AU30="o",ลับ!O$3,0))</f>
        <v>0</v>
      </c>
      <c r="AO184" s="63">
        <f>IF(ลับ!P$3=0,0,IF(เวลาเรียน!AV30="o",ลับ!P$3,0))</f>
        <v>0</v>
      </c>
      <c r="AP184" s="63">
        <f>IF(ลับ!Q$3=0,0,IF(เวลาเรียน!AW30="o",ลับ!Q$3,0))</f>
        <v>0</v>
      </c>
      <c r="AQ184" s="63">
        <f>IF(ลับ!R$3=0,0,IF(เวลาเรียน!AX30="o",ลับ!R$3,0))</f>
        <v>0</v>
      </c>
      <c r="AR184" s="63">
        <f>IF(ลับ!S$3=0,0,IF(เวลาเรียน!AY30="o",ลับ!S$3,0))</f>
        <v>0</v>
      </c>
      <c r="AS184" s="63">
        <f>IF(ลับ!T$3=0,0,IF(เวลาเรียน!AZ30="o",ลับ!T$3,0))</f>
        <v>0</v>
      </c>
      <c r="AT184" s="63">
        <f>IF(ลับ!U$3=0,0,IF(เวลาเรียน!BA30="o",ลับ!U$3,0))</f>
        <v>0</v>
      </c>
      <c r="AU184" s="63">
        <f>IF(ลับ!V$3=0,0,IF(เวลาเรียน!BB30="o",ลับ!V$3,0))</f>
        <v>0</v>
      </c>
      <c r="AV184" s="63">
        <f>IF(ลับ!W$3=0,0,IF(เวลาเรียน!BC30="o",ลับ!W$3,0))</f>
        <v>0</v>
      </c>
      <c r="AW184" s="63">
        <f>IF(ลับ!X$3=0,0,IF(เวลาเรียน!BD30="o",ลับ!X$3,0))</f>
        <v>0</v>
      </c>
      <c r="AX184" s="63">
        <f>IF(ลับ!Y$3=0,0,IF(เวลาเรียน!BE30="o",ลับ!Y$3,0))</f>
        <v>0</v>
      </c>
      <c r="AY184" s="63">
        <f>IF(ลับ!Z$3=0,0,IF(เวลาเรียน!BF30="o",ลับ!Z$3,0))</f>
        <v>0</v>
      </c>
      <c r="AZ184" s="63">
        <f>IF(ลับ!AA$3=0,0,IF(เวลาเรียน!BG30="o",ลับ!AA$3,0))</f>
        <v>0</v>
      </c>
      <c r="BA184" s="63">
        <f>IF(ลับ!AB$3=0,0,IF(เวลาเรียน!BH30="o",ลับ!AB$3,0))</f>
        <v>0</v>
      </c>
      <c r="BB184" s="63">
        <f>IF(ลับ!AC$3=0,0,IF(เวลาเรียน!BI30="o",ลับ!AC$3,0))</f>
        <v>0</v>
      </c>
      <c r="BC184" s="63">
        <f>IF(ลับ!AD$3=0,0,IF(เวลาเรียน!BJ30="o",ลับ!AD$3,0))</f>
        <v>0</v>
      </c>
      <c r="BD184" s="63">
        <f>IF(ลับ!AE$3=0,0,IF(เวลาเรียน!BK30="o",ลับ!AE$3,0))</f>
        <v>0</v>
      </c>
      <c r="BE184" s="63">
        <f>IF(ลับ!AF$3=0,0,IF(เวลาเรียน!BL30="o",ลับ!AF$3,0))</f>
        <v>0</v>
      </c>
      <c r="BF184" s="63">
        <f>IF(ลับ!AG$3=0,0,IF(เวลาเรียน!BM30="o",ลับ!AG$3,0))</f>
        <v>0</v>
      </c>
      <c r="BG184" s="63">
        <f>IF(ลับ!AH$3=0,0,IF(เวลาเรียน!BN30="o",ลับ!AH$3,0))</f>
        <v>0</v>
      </c>
      <c r="BH184" s="63">
        <f>IF(ลับ!AI$3=0,0,IF(เวลาเรียน!BO30="o",ลับ!AI$3,0))</f>
        <v>0</v>
      </c>
      <c r="BI184" s="63">
        <f>IF(ลับ!AJ$3=0,0,IF(เวลาเรียน!BP30="o",ลับ!AJ$3,0))</f>
        <v>0</v>
      </c>
      <c r="BJ184" s="63">
        <f>IF(ลับ!AK$3=0,0,IF(เวลาเรียน!BQ30="o",ลับ!AK$3,0))</f>
        <v>0</v>
      </c>
      <c r="BK184" s="63">
        <f>IF(ลับ!AL$3=0,0,IF(เวลาเรียน!BR30="o",ลับ!AL$3,0))</f>
        <v>0</v>
      </c>
      <c r="BL184" s="63">
        <f>IF(ลับ!AM$3=0,0,IF(เวลาเรียน!BS30="o",ลับ!AM$3,0))</f>
        <v>0</v>
      </c>
      <c r="BM184" s="63">
        <f>IF(ลับ!AN$3=0,0,IF(เวลาเรียน!BT30="o",ลับ!AN$3,0))</f>
        <v>0</v>
      </c>
      <c r="BN184" s="63">
        <f>IF(ลับ!AO$3=0,0,IF(เวลาเรียน!BU30="o",ลับ!AO$3,0))</f>
        <v>0</v>
      </c>
      <c r="BO184" s="63">
        <f>IF(ลับ!AP$3=0,0,IF(เวลาเรียน!BV30="o",ลับ!AP$3,0))</f>
        <v>0</v>
      </c>
      <c r="BP184" s="63">
        <f>IF(ลับ!AQ$3=0,0,IF(เวลาเรียน!BW30="o",ลับ!AQ$3,0))</f>
        <v>0</v>
      </c>
      <c r="BQ184" s="63">
        <f>IF(ลับ!AR$3=0,0,IF(เวลาเรียน!BX30="o",ลับ!AR$3,0))</f>
        <v>0</v>
      </c>
      <c r="BR184" s="63">
        <f>IF(ลับ!AS$3=0,0,IF(เวลาเรียน!BY30="o",ลับ!AS$3,0))</f>
        <v>0</v>
      </c>
      <c r="BS184" s="724">
        <f>IF(ลับ!AT$3=0,0,IF(เวลาเรียน!BZ30="o",ลับ!AT$3,0))</f>
        <v>0</v>
      </c>
      <c r="BT184" s="63">
        <f>IF(ลับ!BT$3=0,0,IF(เวลาเรียน!CB30="o",ลับ!BT$3,0))</f>
        <v>0</v>
      </c>
      <c r="BU184" s="63">
        <f>IF(ลับ!BU$3=0,0,IF(เวลาเรียน!CC30="o",ลับ!BU$3,0))</f>
        <v>0</v>
      </c>
      <c r="BV184" s="63">
        <f>IF(ลับ!BV$3=0,0,IF(เวลาเรียน!CD30="o",ลับ!BV$3,0))</f>
        <v>0</v>
      </c>
      <c r="BW184" s="63">
        <f>IF(ลับ!BW$3=0,0,IF(เวลาเรียน!CE30="o",ลับ!BW$3,0))</f>
        <v>0</v>
      </c>
      <c r="BX184" s="63">
        <f>IF(ลับ!BX$3=0,0,IF(เวลาเรียน!CF30="o",ลับ!BX$3,0))</f>
        <v>0</v>
      </c>
      <c r="BY184" s="63">
        <f>IF(ลับ!BY$3=0,0,IF(เวลาเรียน!CG30="o",ลับ!BY$3,0))</f>
        <v>0</v>
      </c>
      <c r="BZ184" s="63">
        <f>IF(ลับ!BZ$3=0,0,IF(เวลาเรียน!CH30="o",ลับ!BZ$3,0))</f>
        <v>0</v>
      </c>
      <c r="CA184" s="63">
        <f>IF(ลับ!CA$3=0,0,IF(เวลาเรียน!CI30="o",ลับ!CA$3,0))</f>
        <v>0</v>
      </c>
      <c r="CB184" s="63">
        <f>IF(ลับ!CB$3=0,0,IF(เวลาเรียน!CJ30="o",ลับ!CB$3,0))</f>
        <v>0</v>
      </c>
      <c r="CC184" s="63">
        <f>IF(ลับ!CC$3=0,0,IF(เวลาเรียน!CK30="o",ลับ!CC$3,0))</f>
        <v>0</v>
      </c>
      <c r="CD184" s="63">
        <f>IF(ลับ!CD$3=0,0,IF(เวลาเรียน!CL30="o",ลับ!CD$3,0))</f>
        <v>0</v>
      </c>
      <c r="CE184" s="63">
        <f>IF(ลับ!CE$3=0,0,IF(เวลาเรียน!CM30="o",ลับ!CE$3,0))</f>
        <v>0</v>
      </c>
      <c r="CF184" s="63">
        <f>IF(ลับ!CF$3=0,0,IF(เวลาเรียน!CN30="o",ลับ!CF$3,0))</f>
        <v>0</v>
      </c>
      <c r="CG184" s="63">
        <f>IF(ลับ!CG$3=0,0,IF(เวลาเรียน!CO30="o",ลับ!CG$3,0))</f>
        <v>0</v>
      </c>
      <c r="CH184" s="63">
        <f>IF(ลับ!CH$3=0,0,IF(เวลาเรียน!CP30="o",ลับ!CH$3,0))</f>
        <v>0</v>
      </c>
      <c r="CI184" s="63">
        <f>IF(ลับ!CI$3=0,0,IF(เวลาเรียน!CQ30="o",ลับ!CI$3,0))</f>
        <v>0</v>
      </c>
      <c r="CJ184" s="63">
        <f>IF(ลับ!CJ$3=0,0,IF(เวลาเรียน!CR30="o",ลับ!CJ$3,0))</f>
        <v>0</v>
      </c>
      <c r="CK184" s="63">
        <f>IF(ลับ!CK$3=0,0,IF(เวลาเรียน!CS30="o",ลับ!CK$3,0))</f>
        <v>0</v>
      </c>
      <c r="CL184" s="63">
        <f>IF(ลับ!CL$3=0,0,IF(เวลาเรียน!CT30="o",ลับ!CL$3,0))</f>
        <v>0</v>
      </c>
      <c r="CM184" s="63">
        <f>IF(ลับ!CM$3=0,0,IF(เวลาเรียน!CU30="o",ลับ!CM$3,0))</f>
        <v>0</v>
      </c>
      <c r="CN184" s="63">
        <f>IF(ลับ!CN$3=0,0,IF(เวลาเรียน!CV30="o",ลับ!CN$3,0))</f>
        <v>0</v>
      </c>
      <c r="CO184" s="63">
        <f>IF(ลับ!CO$3=0,0,IF(เวลาเรียน!CW30="o",ลับ!CO$3,0))</f>
        <v>0</v>
      </c>
      <c r="CP184" s="63">
        <f>IF(ลับ!CP$3=0,0,IF(เวลาเรียน!CX30="o",ลับ!CP$3,0))</f>
        <v>0</v>
      </c>
      <c r="CQ184" s="63">
        <f>IF(ลับ!CQ$3=0,0,IF(เวลาเรียน!CY30="o",ลับ!CQ$3,0))</f>
        <v>0</v>
      </c>
      <c r="CR184" s="63">
        <f>IF(ลับ!CR$3=0,0,IF(เวลาเรียน!CZ30="o",ลับ!CR$3,0))</f>
        <v>0</v>
      </c>
      <c r="CS184" s="63">
        <f>IF(ลับ!CS$3=0,0,IF(เวลาเรียน!DA30="o",ลับ!CS$3,0))</f>
        <v>0</v>
      </c>
      <c r="CT184" s="63">
        <f>IF(ลับ!CT$3=0,0,IF(เวลาเรียน!DB30="o",ลับ!CT$3,0))</f>
        <v>0</v>
      </c>
      <c r="CU184" s="63">
        <f>IF(ลับ!CU$3=0,0,IF(เวลาเรียน!DC30="o",ลับ!CU$3,0))</f>
        <v>0</v>
      </c>
      <c r="CV184" s="63">
        <f>IF(ลับ!CV$3=0,0,IF(เวลาเรียน!DD30="o",ลับ!CV$3,0))</f>
        <v>0</v>
      </c>
      <c r="CW184" s="63">
        <f>IF(ลับ!CW$3=0,0,IF(เวลาเรียน!DE30="o",ลับ!CW$3,0))</f>
        <v>0</v>
      </c>
      <c r="CX184" s="84">
        <f t="shared" si="25"/>
        <v>0</v>
      </c>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row>
    <row r="185" spans="1:136" ht="21">
      <c r="A185" s="28">
        <v>26</v>
      </c>
      <c r="B185" s="63">
        <f>IF(ลับ!B$3=0,0,IF(เวลาเรียน!G31="o",ลับ!B$3,0))</f>
        <v>0</v>
      </c>
      <c r="C185" s="63">
        <f>IF(ลับ!C$3=0,0,IF(เวลาเรียน!H31="o",ลับ!C$3,0))</f>
        <v>0</v>
      </c>
      <c r="D185" s="63">
        <f>IF(ลับ!D$3=0,0,IF(เวลาเรียน!I31="o",ลับ!D$3,0))</f>
        <v>0</v>
      </c>
      <c r="E185" s="63">
        <f>IF(ลับ!E$3=0,0,IF(เวลาเรียน!J31="o",ลับ!E$3,0))</f>
        <v>0</v>
      </c>
      <c r="F185" s="63">
        <f>IF(ลับ!F$3=0,0,IF(เวลาเรียน!K31="o",ลับ!F$3,0))</f>
        <v>0</v>
      </c>
      <c r="G185" s="63">
        <f>IF(ลับ!G$3=0,0,IF(เวลาเรียน!L31="o",ลับ!G$3,0))</f>
        <v>0</v>
      </c>
      <c r="H185" s="63">
        <f>IF(ลับ!H$3=0,0,IF(เวลาเรียน!M31="o",ลับ!H$3,0))</f>
        <v>0</v>
      </c>
      <c r="I185" s="63">
        <f>IF(ลับ!I$3=0,0,IF(เวลาเรียน!N31="o",ลับ!I$3,0))</f>
        <v>0</v>
      </c>
      <c r="J185" s="63">
        <f>IF(ลับ!J$3=0,0,IF(เวลาเรียน!O31="o",ลับ!J$3,0))</f>
        <v>0</v>
      </c>
      <c r="K185" s="63">
        <f>IF(ลับ!K$3=0,0,IF(เวลาเรียน!P31="o",ลับ!K$3,0))</f>
        <v>0</v>
      </c>
      <c r="L185" s="63">
        <f>IF(ลับ!L$3=0,0,IF(เวลาเรียน!Q31="o",ลับ!L$3,0))</f>
        <v>0</v>
      </c>
      <c r="M185" s="63">
        <f>IF(ลับ!M$3=0,0,IF(เวลาเรียน!R31="o",ลับ!M$3,0))</f>
        <v>0</v>
      </c>
      <c r="N185" s="63">
        <f>IF(ลับ!N$3=0,0,IF(เวลาเรียน!S31="o",ลับ!N$3,0))</f>
        <v>0</v>
      </c>
      <c r="O185" s="63">
        <f>IF(ลับ!O$3=0,0,IF(เวลาเรียน!T31="o",ลับ!O$3,0))</f>
        <v>0</v>
      </c>
      <c r="P185" s="63">
        <f>IF(ลับ!P$3=0,0,IF(เวลาเรียน!U31="o",ลับ!P$3,0))</f>
        <v>0</v>
      </c>
      <c r="Q185" s="63">
        <f>IF(ลับ!Q$3=0,0,IF(เวลาเรียน!V31="o",ลับ!Q$3,0))</f>
        <v>0</v>
      </c>
      <c r="R185" s="63">
        <f>IF(ลับ!R$3=0,0,IF(เวลาเรียน!W31="o",ลับ!R$3,0))</f>
        <v>0</v>
      </c>
      <c r="S185" s="63">
        <f>IF(ลับ!S$3=0,0,IF(เวลาเรียน!X31="o",ลับ!S$3,0))</f>
        <v>0</v>
      </c>
      <c r="T185" s="63">
        <f>IF(ลับ!T$3=0,0,IF(เวลาเรียน!Y31="o",ลับ!T$3,0))</f>
        <v>0</v>
      </c>
      <c r="U185" s="63">
        <f>IF(ลับ!U$3=0,0,IF(เวลาเรียน!Z31="o",ลับ!U$3,0))</f>
        <v>0</v>
      </c>
      <c r="V185" s="63">
        <f>IF(ลับ!V$3=0,0,IF(เวลาเรียน!AA31="o",ลับ!V$3,0))</f>
        <v>0</v>
      </c>
      <c r="W185" s="63">
        <f>IF(ลับ!W$3=0,0,IF(เวลาเรียน!AB31="o",ลับ!W$3,0))</f>
        <v>0</v>
      </c>
      <c r="X185" s="63">
        <f>IF(ลับ!X$3=0,0,IF(เวลาเรียน!AC31="o",ลับ!X$3,0))</f>
        <v>0</v>
      </c>
      <c r="Y185" s="63">
        <f>IF(ลับ!Y$3=0,0,IF(เวลาเรียน!AD31="o",ลับ!Y$3,0))</f>
        <v>0</v>
      </c>
      <c r="Z185" s="724">
        <f>IF(ลับ!Z$3=0,0,IF(เวลาเรียน!AE31="o",ลับ!Z$3,0))</f>
        <v>0</v>
      </c>
      <c r="AA185" s="63">
        <f>IF(ลับ!B$3=0,0,IF(เวลาเรียน!AH31="o",ลับ!B$3,0))</f>
        <v>0</v>
      </c>
      <c r="AB185" s="63">
        <f>IF(ลับ!C$3=0,0,IF(เวลาเรียน!AI31="o",ลับ!C$3,0))</f>
        <v>0</v>
      </c>
      <c r="AC185" s="63">
        <f>IF(ลับ!D$3=0,0,IF(เวลาเรียน!AJ31="o",ลับ!D$3,0))</f>
        <v>0</v>
      </c>
      <c r="AD185" s="63">
        <f>IF(ลับ!E$3=0,0,IF(เวลาเรียน!AK31="o",ลับ!E$3,0))</f>
        <v>0</v>
      </c>
      <c r="AE185" s="63">
        <f>IF(ลับ!F$3=0,0,IF(เวลาเรียน!AL31="o",ลับ!F$3,0))</f>
        <v>0</v>
      </c>
      <c r="AF185" s="63">
        <f>IF(ลับ!G$3=0,0,IF(เวลาเรียน!AM31="o",ลับ!G$3,0))</f>
        <v>0</v>
      </c>
      <c r="AG185" s="63">
        <f>IF(ลับ!H$3=0,0,IF(เวลาเรียน!AN31="o",ลับ!H$3,0))</f>
        <v>0</v>
      </c>
      <c r="AH185" s="63">
        <f>IF(ลับ!I$3=0,0,IF(เวลาเรียน!AO31="o",ลับ!I$3,0))</f>
        <v>0</v>
      </c>
      <c r="AI185" s="63">
        <f>IF(ลับ!J$3=0,0,IF(เวลาเรียน!AP31="o",ลับ!J$3,0))</f>
        <v>0</v>
      </c>
      <c r="AJ185" s="63">
        <f>IF(ลับ!K$3=0,0,IF(เวลาเรียน!AQ31="o",ลับ!K$3,0))</f>
        <v>0</v>
      </c>
      <c r="AK185" s="63">
        <f>IF(ลับ!L$3=0,0,IF(เวลาเรียน!AR31="o",ลับ!L$3,0))</f>
        <v>0</v>
      </c>
      <c r="AL185" s="63">
        <f>IF(ลับ!M$3=0,0,IF(เวลาเรียน!AS31="o",ลับ!M$3,0))</f>
        <v>0</v>
      </c>
      <c r="AM185" s="63">
        <f>IF(ลับ!N$3=0,0,IF(เวลาเรียน!AT31="o",ลับ!N$3,0))</f>
        <v>0</v>
      </c>
      <c r="AN185" s="63">
        <f>IF(ลับ!O$3=0,0,IF(เวลาเรียน!AU31="o",ลับ!O$3,0))</f>
        <v>0</v>
      </c>
      <c r="AO185" s="63">
        <f>IF(ลับ!P$3=0,0,IF(เวลาเรียน!AV31="o",ลับ!P$3,0))</f>
        <v>0</v>
      </c>
      <c r="AP185" s="63">
        <f>IF(ลับ!Q$3=0,0,IF(เวลาเรียน!AW31="o",ลับ!Q$3,0))</f>
        <v>0</v>
      </c>
      <c r="AQ185" s="63">
        <f>IF(ลับ!R$3=0,0,IF(เวลาเรียน!AX31="o",ลับ!R$3,0))</f>
        <v>0</v>
      </c>
      <c r="AR185" s="63">
        <f>IF(ลับ!S$3=0,0,IF(เวลาเรียน!AY31="o",ลับ!S$3,0))</f>
        <v>0</v>
      </c>
      <c r="AS185" s="63">
        <f>IF(ลับ!T$3=0,0,IF(เวลาเรียน!AZ31="o",ลับ!T$3,0))</f>
        <v>0</v>
      </c>
      <c r="AT185" s="63">
        <f>IF(ลับ!U$3=0,0,IF(เวลาเรียน!BA31="o",ลับ!U$3,0))</f>
        <v>0</v>
      </c>
      <c r="AU185" s="63">
        <f>IF(ลับ!V$3=0,0,IF(เวลาเรียน!BB31="o",ลับ!V$3,0))</f>
        <v>0</v>
      </c>
      <c r="AV185" s="63">
        <f>IF(ลับ!W$3=0,0,IF(เวลาเรียน!BC31="o",ลับ!W$3,0))</f>
        <v>0</v>
      </c>
      <c r="AW185" s="63">
        <f>IF(ลับ!X$3=0,0,IF(เวลาเรียน!BD31="o",ลับ!X$3,0))</f>
        <v>0</v>
      </c>
      <c r="AX185" s="63">
        <f>IF(ลับ!Y$3=0,0,IF(เวลาเรียน!BE31="o",ลับ!Y$3,0))</f>
        <v>0</v>
      </c>
      <c r="AY185" s="63">
        <f>IF(ลับ!Z$3=0,0,IF(เวลาเรียน!BF31="o",ลับ!Z$3,0))</f>
        <v>0</v>
      </c>
      <c r="AZ185" s="63">
        <f>IF(ลับ!AA$3=0,0,IF(เวลาเรียน!BG31="o",ลับ!AA$3,0))</f>
        <v>0</v>
      </c>
      <c r="BA185" s="63">
        <f>IF(ลับ!AB$3=0,0,IF(เวลาเรียน!BH31="o",ลับ!AB$3,0))</f>
        <v>0</v>
      </c>
      <c r="BB185" s="63">
        <f>IF(ลับ!AC$3=0,0,IF(เวลาเรียน!BI31="o",ลับ!AC$3,0))</f>
        <v>0</v>
      </c>
      <c r="BC185" s="63">
        <f>IF(ลับ!AD$3=0,0,IF(เวลาเรียน!BJ31="o",ลับ!AD$3,0))</f>
        <v>0</v>
      </c>
      <c r="BD185" s="63">
        <f>IF(ลับ!AE$3=0,0,IF(เวลาเรียน!BK31="o",ลับ!AE$3,0))</f>
        <v>0</v>
      </c>
      <c r="BE185" s="63">
        <f>IF(ลับ!AF$3=0,0,IF(เวลาเรียน!BL31="o",ลับ!AF$3,0))</f>
        <v>0</v>
      </c>
      <c r="BF185" s="63">
        <f>IF(ลับ!AG$3=0,0,IF(เวลาเรียน!BM31="o",ลับ!AG$3,0))</f>
        <v>0</v>
      </c>
      <c r="BG185" s="63">
        <f>IF(ลับ!AH$3=0,0,IF(เวลาเรียน!BN31="o",ลับ!AH$3,0))</f>
        <v>0</v>
      </c>
      <c r="BH185" s="63">
        <f>IF(ลับ!AI$3=0,0,IF(เวลาเรียน!BO31="o",ลับ!AI$3,0))</f>
        <v>0</v>
      </c>
      <c r="BI185" s="63">
        <f>IF(ลับ!AJ$3=0,0,IF(เวลาเรียน!BP31="o",ลับ!AJ$3,0))</f>
        <v>0</v>
      </c>
      <c r="BJ185" s="63">
        <f>IF(ลับ!AK$3=0,0,IF(เวลาเรียน!BQ31="o",ลับ!AK$3,0))</f>
        <v>0</v>
      </c>
      <c r="BK185" s="63">
        <f>IF(ลับ!AL$3=0,0,IF(เวลาเรียน!BR31="o",ลับ!AL$3,0))</f>
        <v>0</v>
      </c>
      <c r="BL185" s="63">
        <f>IF(ลับ!AM$3=0,0,IF(เวลาเรียน!BS31="o",ลับ!AM$3,0))</f>
        <v>0</v>
      </c>
      <c r="BM185" s="63">
        <f>IF(ลับ!AN$3=0,0,IF(เวลาเรียน!BT31="o",ลับ!AN$3,0))</f>
        <v>0</v>
      </c>
      <c r="BN185" s="63">
        <f>IF(ลับ!AO$3=0,0,IF(เวลาเรียน!BU31="o",ลับ!AO$3,0))</f>
        <v>0</v>
      </c>
      <c r="BO185" s="63">
        <f>IF(ลับ!AP$3=0,0,IF(เวลาเรียน!BV31="o",ลับ!AP$3,0))</f>
        <v>0</v>
      </c>
      <c r="BP185" s="63">
        <f>IF(ลับ!AQ$3=0,0,IF(เวลาเรียน!BW31="o",ลับ!AQ$3,0))</f>
        <v>0</v>
      </c>
      <c r="BQ185" s="63">
        <f>IF(ลับ!AR$3=0,0,IF(เวลาเรียน!BX31="o",ลับ!AR$3,0))</f>
        <v>0</v>
      </c>
      <c r="BR185" s="63">
        <f>IF(ลับ!AS$3=0,0,IF(เวลาเรียน!BY31="o",ลับ!AS$3,0))</f>
        <v>0</v>
      </c>
      <c r="BS185" s="724">
        <f>IF(ลับ!AT$3=0,0,IF(เวลาเรียน!BZ31="o",ลับ!AT$3,0))</f>
        <v>0</v>
      </c>
      <c r="BT185" s="63">
        <f>IF(ลับ!BT$3=0,0,IF(เวลาเรียน!CB31="o",ลับ!BT$3,0))</f>
        <v>0</v>
      </c>
      <c r="BU185" s="63">
        <f>IF(ลับ!BU$3=0,0,IF(เวลาเรียน!CC31="o",ลับ!BU$3,0))</f>
        <v>0</v>
      </c>
      <c r="BV185" s="63">
        <f>IF(ลับ!BV$3=0,0,IF(เวลาเรียน!CD31="o",ลับ!BV$3,0))</f>
        <v>0</v>
      </c>
      <c r="BW185" s="63">
        <f>IF(ลับ!BW$3=0,0,IF(เวลาเรียน!CE31="o",ลับ!BW$3,0))</f>
        <v>0</v>
      </c>
      <c r="BX185" s="63">
        <f>IF(ลับ!BX$3=0,0,IF(เวลาเรียน!CF31="o",ลับ!BX$3,0))</f>
        <v>0</v>
      </c>
      <c r="BY185" s="63">
        <f>IF(ลับ!BY$3=0,0,IF(เวลาเรียน!CG31="o",ลับ!BY$3,0))</f>
        <v>0</v>
      </c>
      <c r="BZ185" s="63">
        <f>IF(ลับ!BZ$3=0,0,IF(เวลาเรียน!CH31="o",ลับ!BZ$3,0))</f>
        <v>0</v>
      </c>
      <c r="CA185" s="63">
        <f>IF(ลับ!CA$3=0,0,IF(เวลาเรียน!CI31="o",ลับ!CA$3,0))</f>
        <v>0</v>
      </c>
      <c r="CB185" s="63">
        <f>IF(ลับ!CB$3=0,0,IF(เวลาเรียน!CJ31="o",ลับ!CB$3,0))</f>
        <v>0</v>
      </c>
      <c r="CC185" s="63">
        <f>IF(ลับ!CC$3=0,0,IF(เวลาเรียน!CK31="o",ลับ!CC$3,0))</f>
        <v>0</v>
      </c>
      <c r="CD185" s="63">
        <f>IF(ลับ!CD$3=0,0,IF(เวลาเรียน!CL31="o",ลับ!CD$3,0))</f>
        <v>0</v>
      </c>
      <c r="CE185" s="63">
        <f>IF(ลับ!CE$3=0,0,IF(เวลาเรียน!CM31="o",ลับ!CE$3,0))</f>
        <v>0</v>
      </c>
      <c r="CF185" s="63">
        <f>IF(ลับ!CF$3=0,0,IF(เวลาเรียน!CN31="o",ลับ!CF$3,0))</f>
        <v>0</v>
      </c>
      <c r="CG185" s="63">
        <f>IF(ลับ!CG$3=0,0,IF(เวลาเรียน!CO31="o",ลับ!CG$3,0))</f>
        <v>0</v>
      </c>
      <c r="CH185" s="63">
        <f>IF(ลับ!CH$3=0,0,IF(เวลาเรียน!CP31="o",ลับ!CH$3,0))</f>
        <v>0</v>
      </c>
      <c r="CI185" s="63">
        <f>IF(ลับ!CI$3=0,0,IF(เวลาเรียน!CQ31="o",ลับ!CI$3,0))</f>
        <v>0</v>
      </c>
      <c r="CJ185" s="63">
        <f>IF(ลับ!CJ$3=0,0,IF(เวลาเรียน!CR31="o",ลับ!CJ$3,0))</f>
        <v>0</v>
      </c>
      <c r="CK185" s="63">
        <f>IF(ลับ!CK$3=0,0,IF(เวลาเรียน!CS31="o",ลับ!CK$3,0))</f>
        <v>0</v>
      </c>
      <c r="CL185" s="63">
        <f>IF(ลับ!CL$3=0,0,IF(เวลาเรียน!CT31="o",ลับ!CL$3,0))</f>
        <v>0</v>
      </c>
      <c r="CM185" s="63">
        <f>IF(ลับ!CM$3=0,0,IF(เวลาเรียน!CU31="o",ลับ!CM$3,0))</f>
        <v>0</v>
      </c>
      <c r="CN185" s="63">
        <f>IF(ลับ!CN$3=0,0,IF(เวลาเรียน!CV31="o",ลับ!CN$3,0))</f>
        <v>0</v>
      </c>
      <c r="CO185" s="63">
        <f>IF(ลับ!CO$3=0,0,IF(เวลาเรียน!CW31="o",ลับ!CO$3,0))</f>
        <v>0</v>
      </c>
      <c r="CP185" s="63">
        <f>IF(ลับ!CP$3=0,0,IF(เวลาเรียน!CX31="o",ลับ!CP$3,0))</f>
        <v>0</v>
      </c>
      <c r="CQ185" s="63">
        <f>IF(ลับ!CQ$3=0,0,IF(เวลาเรียน!CY31="o",ลับ!CQ$3,0))</f>
        <v>0</v>
      </c>
      <c r="CR185" s="63">
        <f>IF(ลับ!CR$3=0,0,IF(เวลาเรียน!CZ31="o",ลับ!CR$3,0))</f>
        <v>0</v>
      </c>
      <c r="CS185" s="63">
        <f>IF(ลับ!CS$3=0,0,IF(เวลาเรียน!DA31="o",ลับ!CS$3,0))</f>
        <v>0</v>
      </c>
      <c r="CT185" s="63">
        <f>IF(ลับ!CT$3=0,0,IF(เวลาเรียน!DB31="o",ลับ!CT$3,0))</f>
        <v>0</v>
      </c>
      <c r="CU185" s="63">
        <f>IF(ลับ!CU$3=0,0,IF(เวลาเรียน!DC31="o",ลับ!CU$3,0))</f>
        <v>0</v>
      </c>
      <c r="CV185" s="63">
        <f>IF(ลับ!CV$3=0,0,IF(เวลาเรียน!DD31="o",ลับ!CV$3,0))</f>
        <v>0</v>
      </c>
      <c r="CW185" s="63">
        <f>IF(ลับ!CW$3=0,0,IF(เวลาเรียน!DE31="o",ลับ!CW$3,0))</f>
        <v>0</v>
      </c>
      <c r="CX185" s="84">
        <f t="shared" si="25"/>
        <v>0</v>
      </c>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row>
    <row r="186" spans="1:136" ht="21">
      <c r="A186" s="28">
        <v>27</v>
      </c>
      <c r="B186" s="63">
        <f>IF(ลับ!B$3=0,0,IF(เวลาเรียน!G32="o",ลับ!B$3,0))</f>
        <v>0</v>
      </c>
      <c r="C186" s="63">
        <f>IF(ลับ!C$3=0,0,IF(เวลาเรียน!H32="o",ลับ!C$3,0))</f>
        <v>0</v>
      </c>
      <c r="D186" s="63">
        <f>IF(ลับ!D$3=0,0,IF(เวลาเรียน!I32="o",ลับ!D$3,0))</f>
        <v>0</v>
      </c>
      <c r="E186" s="63">
        <f>IF(ลับ!E$3=0,0,IF(เวลาเรียน!J32="o",ลับ!E$3,0))</f>
        <v>0</v>
      </c>
      <c r="F186" s="63">
        <f>IF(ลับ!F$3=0,0,IF(เวลาเรียน!K32="o",ลับ!F$3,0))</f>
        <v>0</v>
      </c>
      <c r="G186" s="63">
        <f>IF(ลับ!G$3=0,0,IF(เวลาเรียน!L32="o",ลับ!G$3,0))</f>
        <v>0</v>
      </c>
      <c r="H186" s="63">
        <f>IF(ลับ!H$3=0,0,IF(เวลาเรียน!M32="o",ลับ!H$3,0))</f>
        <v>0</v>
      </c>
      <c r="I186" s="63">
        <f>IF(ลับ!I$3=0,0,IF(เวลาเรียน!N32="o",ลับ!I$3,0))</f>
        <v>0</v>
      </c>
      <c r="J186" s="63">
        <f>IF(ลับ!J$3=0,0,IF(เวลาเรียน!O32="o",ลับ!J$3,0))</f>
        <v>0</v>
      </c>
      <c r="K186" s="63">
        <f>IF(ลับ!K$3=0,0,IF(เวลาเรียน!P32="o",ลับ!K$3,0))</f>
        <v>0</v>
      </c>
      <c r="L186" s="63">
        <f>IF(ลับ!L$3=0,0,IF(เวลาเรียน!Q32="o",ลับ!L$3,0))</f>
        <v>0</v>
      </c>
      <c r="M186" s="63">
        <f>IF(ลับ!M$3=0,0,IF(เวลาเรียน!R32="o",ลับ!M$3,0))</f>
        <v>0</v>
      </c>
      <c r="N186" s="63">
        <f>IF(ลับ!N$3=0,0,IF(เวลาเรียน!S32="o",ลับ!N$3,0))</f>
        <v>0</v>
      </c>
      <c r="O186" s="63">
        <f>IF(ลับ!O$3=0,0,IF(เวลาเรียน!T32="o",ลับ!O$3,0))</f>
        <v>0</v>
      </c>
      <c r="P186" s="63">
        <f>IF(ลับ!P$3=0,0,IF(เวลาเรียน!U32="o",ลับ!P$3,0))</f>
        <v>0</v>
      </c>
      <c r="Q186" s="63">
        <f>IF(ลับ!Q$3=0,0,IF(เวลาเรียน!V32="o",ลับ!Q$3,0))</f>
        <v>0</v>
      </c>
      <c r="R186" s="63">
        <f>IF(ลับ!R$3=0,0,IF(เวลาเรียน!W32="o",ลับ!R$3,0))</f>
        <v>0</v>
      </c>
      <c r="S186" s="63">
        <f>IF(ลับ!S$3=0,0,IF(เวลาเรียน!X32="o",ลับ!S$3,0))</f>
        <v>0</v>
      </c>
      <c r="T186" s="63">
        <f>IF(ลับ!T$3=0,0,IF(เวลาเรียน!Y32="o",ลับ!T$3,0))</f>
        <v>0</v>
      </c>
      <c r="U186" s="63">
        <f>IF(ลับ!U$3=0,0,IF(เวลาเรียน!Z32="o",ลับ!U$3,0))</f>
        <v>0</v>
      </c>
      <c r="V186" s="63">
        <f>IF(ลับ!V$3=0,0,IF(เวลาเรียน!AA32="o",ลับ!V$3,0))</f>
        <v>0</v>
      </c>
      <c r="W186" s="63">
        <f>IF(ลับ!W$3=0,0,IF(เวลาเรียน!AB32="o",ลับ!W$3,0))</f>
        <v>0</v>
      </c>
      <c r="X186" s="63">
        <f>IF(ลับ!X$3=0,0,IF(เวลาเรียน!AC32="o",ลับ!X$3,0))</f>
        <v>0</v>
      </c>
      <c r="Y186" s="63">
        <f>IF(ลับ!Y$3=0,0,IF(เวลาเรียน!AD32="o",ลับ!Y$3,0))</f>
        <v>0</v>
      </c>
      <c r="Z186" s="724">
        <f>IF(ลับ!Z$3=0,0,IF(เวลาเรียน!AE32="o",ลับ!Z$3,0))</f>
        <v>0</v>
      </c>
      <c r="AA186" s="63">
        <f>IF(ลับ!B$3=0,0,IF(เวลาเรียน!AH32="o",ลับ!B$3,0))</f>
        <v>0</v>
      </c>
      <c r="AB186" s="63">
        <f>IF(ลับ!C$3=0,0,IF(เวลาเรียน!AI32="o",ลับ!C$3,0))</f>
        <v>0</v>
      </c>
      <c r="AC186" s="63">
        <f>IF(ลับ!D$3=0,0,IF(เวลาเรียน!AJ32="o",ลับ!D$3,0))</f>
        <v>0</v>
      </c>
      <c r="AD186" s="63">
        <f>IF(ลับ!E$3=0,0,IF(เวลาเรียน!AK32="o",ลับ!E$3,0))</f>
        <v>0</v>
      </c>
      <c r="AE186" s="63">
        <f>IF(ลับ!F$3=0,0,IF(เวลาเรียน!AL32="o",ลับ!F$3,0))</f>
        <v>0</v>
      </c>
      <c r="AF186" s="63">
        <f>IF(ลับ!G$3=0,0,IF(เวลาเรียน!AM32="o",ลับ!G$3,0))</f>
        <v>0</v>
      </c>
      <c r="AG186" s="63">
        <f>IF(ลับ!H$3=0,0,IF(เวลาเรียน!AN32="o",ลับ!H$3,0))</f>
        <v>0</v>
      </c>
      <c r="AH186" s="63">
        <f>IF(ลับ!I$3=0,0,IF(เวลาเรียน!AO32="o",ลับ!I$3,0))</f>
        <v>0</v>
      </c>
      <c r="AI186" s="63">
        <f>IF(ลับ!J$3=0,0,IF(เวลาเรียน!AP32="o",ลับ!J$3,0))</f>
        <v>0</v>
      </c>
      <c r="AJ186" s="63">
        <f>IF(ลับ!K$3=0,0,IF(เวลาเรียน!AQ32="o",ลับ!K$3,0))</f>
        <v>0</v>
      </c>
      <c r="AK186" s="63">
        <f>IF(ลับ!L$3=0,0,IF(เวลาเรียน!AR32="o",ลับ!L$3,0))</f>
        <v>0</v>
      </c>
      <c r="AL186" s="63">
        <f>IF(ลับ!M$3=0,0,IF(เวลาเรียน!AS32="o",ลับ!M$3,0))</f>
        <v>0</v>
      </c>
      <c r="AM186" s="63">
        <f>IF(ลับ!N$3=0,0,IF(เวลาเรียน!AT32="o",ลับ!N$3,0))</f>
        <v>0</v>
      </c>
      <c r="AN186" s="63">
        <f>IF(ลับ!O$3=0,0,IF(เวลาเรียน!AU32="o",ลับ!O$3,0))</f>
        <v>0</v>
      </c>
      <c r="AO186" s="63">
        <f>IF(ลับ!P$3=0,0,IF(เวลาเรียน!AV32="o",ลับ!P$3,0))</f>
        <v>0</v>
      </c>
      <c r="AP186" s="63">
        <f>IF(ลับ!Q$3=0,0,IF(เวลาเรียน!AW32="o",ลับ!Q$3,0))</f>
        <v>0</v>
      </c>
      <c r="AQ186" s="63">
        <f>IF(ลับ!R$3=0,0,IF(เวลาเรียน!AX32="o",ลับ!R$3,0))</f>
        <v>0</v>
      </c>
      <c r="AR186" s="63">
        <f>IF(ลับ!S$3=0,0,IF(เวลาเรียน!AY32="o",ลับ!S$3,0))</f>
        <v>0</v>
      </c>
      <c r="AS186" s="63">
        <f>IF(ลับ!T$3=0,0,IF(เวลาเรียน!AZ32="o",ลับ!T$3,0))</f>
        <v>0</v>
      </c>
      <c r="AT186" s="63">
        <f>IF(ลับ!U$3=0,0,IF(เวลาเรียน!BA32="o",ลับ!U$3,0))</f>
        <v>0</v>
      </c>
      <c r="AU186" s="63">
        <f>IF(ลับ!V$3=0,0,IF(เวลาเรียน!BB32="o",ลับ!V$3,0))</f>
        <v>0</v>
      </c>
      <c r="AV186" s="63">
        <f>IF(ลับ!W$3=0,0,IF(เวลาเรียน!BC32="o",ลับ!W$3,0))</f>
        <v>0</v>
      </c>
      <c r="AW186" s="63">
        <f>IF(ลับ!X$3=0,0,IF(เวลาเรียน!BD32="o",ลับ!X$3,0))</f>
        <v>0</v>
      </c>
      <c r="AX186" s="63">
        <f>IF(ลับ!Y$3=0,0,IF(เวลาเรียน!BE32="o",ลับ!Y$3,0))</f>
        <v>0</v>
      </c>
      <c r="AY186" s="63">
        <f>IF(ลับ!Z$3=0,0,IF(เวลาเรียน!BF32="o",ลับ!Z$3,0))</f>
        <v>0</v>
      </c>
      <c r="AZ186" s="63">
        <f>IF(ลับ!AA$3=0,0,IF(เวลาเรียน!BG32="o",ลับ!AA$3,0))</f>
        <v>0</v>
      </c>
      <c r="BA186" s="63">
        <f>IF(ลับ!AB$3=0,0,IF(เวลาเรียน!BH32="o",ลับ!AB$3,0))</f>
        <v>0</v>
      </c>
      <c r="BB186" s="63">
        <f>IF(ลับ!AC$3=0,0,IF(เวลาเรียน!BI32="o",ลับ!AC$3,0))</f>
        <v>0</v>
      </c>
      <c r="BC186" s="63">
        <f>IF(ลับ!AD$3=0,0,IF(เวลาเรียน!BJ32="o",ลับ!AD$3,0))</f>
        <v>0</v>
      </c>
      <c r="BD186" s="63">
        <f>IF(ลับ!AE$3=0,0,IF(เวลาเรียน!BK32="o",ลับ!AE$3,0))</f>
        <v>0</v>
      </c>
      <c r="BE186" s="63">
        <f>IF(ลับ!AF$3=0,0,IF(เวลาเรียน!BL32="o",ลับ!AF$3,0))</f>
        <v>0</v>
      </c>
      <c r="BF186" s="63">
        <f>IF(ลับ!AG$3=0,0,IF(เวลาเรียน!BM32="o",ลับ!AG$3,0))</f>
        <v>0</v>
      </c>
      <c r="BG186" s="63">
        <f>IF(ลับ!AH$3=0,0,IF(เวลาเรียน!BN32="o",ลับ!AH$3,0))</f>
        <v>0</v>
      </c>
      <c r="BH186" s="63">
        <f>IF(ลับ!AI$3=0,0,IF(เวลาเรียน!BO32="o",ลับ!AI$3,0))</f>
        <v>0</v>
      </c>
      <c r="BI186" s="63">
        <f>IF(ลับ!AJ$3=0,0,IF(เวลาเรียน!BP32="o",ลับ!AJ$3,0))</f>
        <v>0</v>
      </c>
      <c r="BJ186" s="63">
        <f>IF(ลับ!AK$3=0,0,IF(เวลาเรียน!BQ32="o",ลับ!AK$3,0))</f>
        <v>0</v>
      </c>
      <c r="BK186" s="63">
        <f>IF(ลับ!AL$3=0,0,IF(เวลาเรียน!BR32="o",ลับ!AL$3,0))</f>
        <v>0</v>
      </c>
      <c r="BL186" s="63">
        <f>IF(ลับ!AM$3=0,0,IF(เวลาเรียน!BS32="o",ลับ!AM$3,0))</f>
        <v>0</v>
      </c>
      <c r="BM186" s="63">
        <f>IF(ลับ!AN$3=0,0,IF(เวลาเรียน!BT32="o",ลับ!AN$3,0))</f>
        <v>0</v>
      </c>
      <c r="BN186" s="63">
        <f>IF(ลับ!AO$3=0,0,IF(เวลาเรียน!BU32="o",ลับ!AO$3,0))</f>
        <v>0</v>
      </c>
      <c r="BO186" s="63">
        <f>IF(ลับ!AP$3=0,0,IF(เวลาเรียน!BV32="o",ลับ!AP$3,0))</f>
        <v>0</v>
      </c>
      <c r="BP186" s="63">
        <f>IF(ลับ!AQ$3=0,0,IF(เวลาเรียน!BW32="o",ลับ!AQ$3,0))</f>
        <v>0</v>
      </c>
      <c r="BQ186" s="63">
        <f>IF(ลับ!AR$3=0,0,IF(เวลาเรียน!BX32="o",ลับ!AR$3,0))</f>
        <v>0</v>
      </c>
      <c r="BR186" s="63">
        <f>IF(ลับ!AS$3=0,0,IF(เวลาเรียน!BY32="o",ลับ!AS$3,0))</f>
        <v>0</v>
      </c>
      <c r="BS186" s="724">
        <f>IF(ลับ!AT$3=0,0,IF(เวลาเรียน!BZ32="o",ลับ!AT$3,0))</f>
        <v>0</v>
      </c>
      <c r="BT186" s="63">
        <f>IF(ลับ!BT$3=0,0,IF(เวลาเรียน!CB32="o",ลับ!BT$3,0))</f>
        <v>0</v>
      </c>
      <c r="BU186" s="63">
        <f>IF(ลับ!BU$3=0,0,IF(เวลาเรียน!CC32="o",ลับ!BU$3,0))</f>
        <v>0</v>
      </c>
      <c r="BV186" s="63">
        <f>IF(ลับ!BV$3=0,0,IF(เวลาเรียน!CD32="o",ลับ!BV$3,0))</f>
        <v>0</v>
      </c>
      <c r="BW186" s="63">
        <f>IF(ลับ!BW$3=0,0,IF(เวลาเรียน!CE32="o",ลับ!BW$3,0))</f>
        <v>0</v>
      </c>
      <c r="BX186" s="63">
        <f>IF(ลับ!BX$3=0,0,IF(เวลาเรียน!CF32="o",ลับ!BX$3,0))</f>
        <v>0</v>
      </c>
      <c r="BY186" s="63">
        <f>IF(ลับ!BY$3=0,0,IF(เวลาเรียน!CG32="o",ลับ!BY$3,0))</f>
        <v>0</v>
      </c>
      <c r="BZ186" s="63">
        <f>IF(ลับ!BZ$3=0,0,IF(เวลาเรียน!CH32="o",ลับ!BZ$3,0))</f>
        <v>0</v>
      </c>
      <c r="CA186" s="63">
        <f>IF(ลับ!CA$3=0,0,IF(เวลาเรียน!CI32="o",ลับ!CA$3,0))</f>
        <v>0</v>
      </c>
      <c r="CB186" s="63">
        <f>IF(ลับ!CB$3=0,0,IF(เวลาเรียน!CJ32="o",ลับ!CB$3,0))</f>
        <v>0</v>
      </c>
      <c r="CC186" s="63">
        <f>IF(ลับ!CC$3=0,0,IF(เวลาเรียน!CK32="o",ลับ!CC$3,0))</f>
        <v>0</v>
      </c>
      <c r="CD186" s="63">
        <f>IF(ลับ!CD$3=0,0,IF(เวลาเรียน!CL32="o",ลับ!CD$3,0))</f>
        <v>0</v>
      </c>
      <c r="CE186" s="63">
        <f>IF(ลับ!CE$3=0,0,IF(เวลาเรียน!CM32="o",ลับ!CE$3,0))</f>
        <v>0</v>
      </c>
      <c r="CF186" s="63">
        <f>IF(ลับ!CF$3=0,0,IF(เวลาเรียน!CN32="o",ลับ!CF$3,0))</f>
        <v>0</v>
      </c>
      <c r="CG186" s="63">
        <f>IF(ลับ!CG$3=0,0,IF(เวลาเรียน!CO32="o",ลับ!CG$3,0))</f>
        <v>0</v>
      </c>
      <c r="CH186" s="63">
        <f>IF(ลับ!CH$3=0,0,IF(เวลาเรียน!CP32="o",ลับ!CH$3,0))</f>
        <v>0</v>
      </c>
      <c r="CI186" s="63">
        <f>IF(ลับ!CI$3=0,0,IF(เวลาเรียน!CQ32="o",ลับ!CI$3,0))</f>
        <v>0</v>
      </c>
      <c r="CJ186" s="63">
        <f>IF(ลับ!CJ$3=0,0,IF(เวลาเรียน!CR32="o",ลับ!CJ$3,0))</f>
        <v>0</v>
      </c>
      <c r="CK186" s="63">
        <f>IF(ลับ!CK$3=0,0,IF(เวลาเรียน!CS32="o",ลับ!CK$3,0))</f>
        <v>0</v>
      </c>
      <c r="CL186" s="63">
        <f>IF(ลับ!CL$3=0,0,IF(เวลาเรียน!CT32="o",ลับ!CL$3,0))</f>
        <v>0</v>
      </c>
      <c r="CM186" s="63">
        <f>IF(ลับ!CM$3=0,0,IF(เวลาเรียน!CU32="o",ลับ!CM$3,0))</f>
        <v>0</v>
      </c>
      <c r="CN186" s="63">
        <f>IF(ลับ!CN$3=0,0,IF(เวลาเรียน!CV32="o",ลับ!CN$3,0))</f>
        <v>0</v>
      </c>
      <c r="CO186" s="63">
        <f>IF(ลับ!CO$3=0,0,IF(เวลาเรียน!CW32="o",ลับ!CO$3,0))</f>
        <v>0</v>
      </c>
      <c r="CP186" s="63">
        <f>IF(ลับ!CP$3=0,0,IF(เวลาเรียน!CX32="o",ลับ!CP$3,0))</f>
        <v>0</v>
      </c>
      <c r="CQ186" s="63">
        <f>IF(ลับ!CQ$3=0,0,IF(เวลาเรียน!CY32="o",ลับ!CQ$3,0))</f>
        <v>0</v>
      </c>
      <c r="CR186" s="63">
        <f>IF(ลับ!CR$3=0,0,IF(เวลาเรียน!CZ32="o",ลับ!CR$3,0))</f>
        <v>0</v>
      </c>
      <c r="CS186" s="63">
        <f>IF(ลับ!CS$3=0,0,IF(เวลาเรียน!DA32="o",ลับ!CS$3,0))</f>
        <v>0</v>
      </c>
      <c r="CT186" s="63">
        <f>IF(ลับ!CT$3=0,0,IF(เวลาเรียน!DB32="o",ลับ!CT$3,0))</f>
        <v>0</v>
      </c>
      <c r="CU186" s="63">
        <f>IF(ลับ!CU$3=0,0,IF(เวลาเรียน!DC32="o",ลับ!CU$3,0))</f>
        <v>0</v>
      </c>
      <c r="CV186" s="63">
        <f>IF(ลับ!CV$3=0,0,IF(เวลาเรียน!DD32="o",ลับ!CV$3,0))</f>
        <v>0</v>
      </c>
      <c r="CW186" s="63">
        <f>IF(ลับ!CW$3=0,0,IF(เวลาเรียน!DE32="o",ลับ!CW$3,0))</f>
        <v>0</v>
      </c>
      <c r="CX186" s="84">
        <f t="shared" si="25"/>
        <v>0</v>
      </c>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row>
    <row r="187" spans="1:136" ht="21">
      <c r="A187" s="28">
        <v>28</v>
      </c>
      <c r="B187" s="63">
        <f>IF(ลับ!B$3=0,0,IF(เวลาเรียน!G33="o",ลับ!B$3,0))</f>
        <v>0</v>
      </c>
      <c r="C187" s="63">
        <f>IF(ลับ!C$3=0,0,IF(เวลาเรียน!H33="o",ลับ!C$3,0))</f>
        <v>0</v>
      </c>
      <c r="D187" s="63">
        <f>IF(ลับ!D$3=0,0,IF(เวลาเรียน!I33="o",ลับ!D$3,0))</f>
        <v>0</v>
      </c>
      <c r="E187" s="63">
        <f>IF(ลับ!E$3=0,0,IF(เวลาเรียน!J33="o",ลับ!E$3,0))</f>
        <v>0</v>
      </c>
      <c r="F187" s="63">
        <f>IF(ลับ!F$3=0,0,IF(เวลาเรียน!K33="o",ลับ!F$3,0))</f>
        <v>0</v>
      </c>
      <c r="G187" s="63">
        <f>IF(ลับ!G$3=0,0,IF(เวลาเรียน!L33="o",ลับ!G$3,0))</f>
        <v>0</v>
      </c>
      <c r="H187" s="63">
        <f>IF(ลับ!H$3=0,0,IF(เวลาเรียน!M33="o",ลับ!H$3,0))</f>
        <v>0</v>
      </c>
      <c r="I187" s="63">
        <f>IF(ลับ!I$3=0,0,IF(เวลาเรียน!N33="o",ลับ!I$3,0))</f>
        <v>0</v>
      </c>
      <c r="J187" s="63">
        <f>IF(ลับ!J$3=0,0,IF(เวลาเรียน!O33="o",ลับ!J$3,0))</f>
        <v>0</v>
      </c>
      <c r="K187" s="63">
        <f>IF(ลับ!K$3=0,0,IF(เวลาเรียน!P33="o",ลับ!K$3,0))</f>
        <v>0</v>
      </c>
      <c r="L187" s="63">
        <f>IF(ลับ!L$3=0,0,IF(เวลาเรียน!Q33="o",ลับ!L$3,0))</f>
        <v>0</v>
      </c>
      <c r="M187" s="63">
        <f>IF(ลับ!M$3=0,0,IF(เวลาเรียน!R33="o",ลับ!M$3,0))</f>
        <v>0</v>
      </c>
      <c r="N187" s="63">
        <f>IF(ลับ!N$3=0,0,IF(เวลาเรียน!S33="o",ลับ!N$3,0))</f>
        <v>0</v>
      </c>
      <c r="O187" s="63">
        <f>IF(ลับ!O$3=0,0,IF(เวลาเรียน!T33="o",ลับ!O$3,0))</f>
        <v>0</v>
      </c>
      <c r="P187" s="63">
        <f>IF(ลับ!P$3=0,0,IF(เวลาเรียน!U33="o",ลับ!P$3,0))</f>
        <v>0</v>
      </c>
      <c r="Q187" s="63">
        <f>IF(ลับ!Q$3=0,0,IF(เวลาเรียน!V33="o",ลับ!Q$3,0))</f>
        <v>0</v>
      </c>
      <c r="R187" s="63">
        <f>IF(ลับ!R$3=0,0,IF(เวลาเรียน!W33="o",ลับ!R$3,0))</f>
        <v>0</v>
      </c>
      <c r="S187" s="63">
        <f>IF(ลับ!S$3=0,0,IF(เวลาเรียน!X33="o",ลับ!S$3,0))</f>
        <v>0</v>
      </c>
      <c r="T187" s="63">
        <f>IF(ลับ!T$3=0,0,IF(เวลาเรียน!Y33="o",ลับ!T$3,0))</f>
        <v>0</v>
      </c>
      <c r="U187" s="63">
        <f>IF(ลับ!U$3=0,0,IF(เวลาเรียน!Z33="o",ลับ!U$3,0))</f>
        <v>0</v>
      </c>
      <c r="V187" s="63">
        <f>IF(ลับ!V$3=0,0,IF(เวลาเรียน!AA33="o",ลับ!V$3,0))</f>
        <v>0</v>
      </c>
      <c r="W187" s="63">
        <f>IF(ลับ!W$3=0,0,IF(เวลาเรียน!AB33="o",ลับ!W$3,0))</f>
        <v>0</v>
      </c>
      <c r="X187" s="63">
        <f>IF(ลับ!X$3=0,0,IF(เวลาเรียน!AC33="o",ลับ!X$3,0))</f>
        <v>0</v>
      </c>
      <c r="Y187" s="63">
        <f>IF(ลับ!Y$3=0,0,IF(เวลาเรียน!AD33="o",ลับ!Y$3,0))</f>
        <v>0</v>
      </c>
      <c r="Z187" s="724">
        <f>IF(ลับ!Z$3=0,0,IF(เวลาเรียน!AE33="o",ลับ!Z$3,0))</f>
        <v>0</v>
      </c>
      <c r="AA187" s="63">
        <f>IF(ลับ!B$3=0,0,IF(เวลาเรียน!AH33="o",ลับ!B$3,0))</f>
        <v>0</v>
      </c>
      <c r="AB187" s="63">
        <f>IF(ลับ!C$3=0,0,IF(เวลาเรียน!AI33="o",ลับ!C$3,0))</f>
        <v>0</v>
      </c>
      <c r="AC187" s="63">
        <f>IF(ลับ!D$3=0,0,IF(เวลาเรียน!AJ33="o",ลับ!D$3,0))</f>
        <v>0</v>
      </c>
      <c r="AD187" s="63">
        <f>IF(ลับ!E$3=0,0,IF(เวลาเรียน!AK33="o",ลับ!E$3,0))</f>
        <v>0</v>
      </c>
      <c r="AE187" s="63">
        <f>IF(ลับ!F$3=0,0,IF(เวลาเรียน!AL33="o",ลับ!F$3,0))</f>
        <v>0</v>
      </c>
      <c r="AF187" s="63">
        <f>IF(ลับ!G$3=0,0,IF(เวลาเรียน!AM33="o",ลับ!G$3,0))</f>
        <v>0</v>
      </c>
      <c r="AG187" s="63">
        <f>IF(ลับ!H$3=0,0,IF(เวลาเรียน!AN33="o",ลับ!H$3,0))</f>
        <v>0</v>
      </c>
      <c r="AH187" s="63">
        <f>IF(ลับ!I$3=0,0,IF(เวลาเรียน!AO33="o",ลับ!I$3,0))</f>
        <v>0</v>
      </c>
      <c r="AI187" s="63">
        <f>IF(ลับ!J$3=0,0,IF(เวลาเรียน!AP33="o",ลับ!J$3,0))</f>
        <v>0</v>
      </c>
      <c r="AJ187" s="63">
        <f>IF(ลับ!K$3=0,0,IF(เวลาเรียน!AQ33="o",ลับ!K$3,0))</f>
        <v>0</v>
      </c>
      <c r="AK187" s="63">
        <f>IF(ลับ!L$3=0,0,IF(เวลาเรียน!AR33="o",ลับ!L$3,0))</f>
        <v>0</v>
      </c>
      <c r="AL187" s="63">
        <f>IF(ลับ!M$3=0,0,IF(เวลาเรียน!AS33="o",ลับ!M$3,0))</f>
        <v>0</v>
      </c>
      <c r="AM187" s="63">
        <f>IF(ลับ!N$3=0,0,IF(เวลาเรียน!AT33="o",ลับ!N$3,0))</f>
        <v>0</v>
      </c>
      <c r="AN187" s="63">
        <f>IF(ลับ!O$3=0,0,IF(เวลาเรียน!AU33="o",ลับ!O$3,0))</f>
        <v>0</v>
      </c>
      <c r="AO187" s="63">
        <f>IF(ลับ!P$3=0,0,IF(เวลาเรียน!AV33="o",ลับ!P$3,0))</f>
        <v>0</v>
      </c>
      <c r="AP187" s="63">
        <f>IF(ลับ!Q$3=0,0,IF(เวลาเรียน!AW33="o",ลับ!Q$3,0))</f>
        <v>0</v>
      </c>
      <c r="AQ187" s="63">
        <f>IF(ลับ!R$3=0,0,IF(เวลาเรียน!AX33="o",ลับ!R$3,0))</f>
        <v>0</v>
      </c>
      <c r="AR187" s="63">
        <f>IF(ลับ!S$3=0,0,IF(เวลาเรียน!AY33="o",ลับ!S$3,0))</f>
        <v>0</v>
      </c>
      <c r="AS187" s="63">
        <f>IF(ลับ!T$3=0,0,IF(เวลาเรียน!AZ33="o",ลับ!T$3,0))</f>
        <v>0</v>
      </c>
      <c r="AT187" s="63">
        <f>IF(ลับ!U$3=0,0,IF(เวลาเรียน!BA33="o",ลับ!U$3,0))</f>
        <v>0</v>
      </c>
      <c r="AU187" s="63">
        <f>IF(ลับ!V$3=0,0,IF(เวลาเรียน!BB33="o",ลับ!V$3,0))</f>
        <v>0</v>
      </c>
      <c r="AV187" s="63">
        <f>IF(ลับ!W$3=0,0,IF(เวลาเรียน!BC33="o",ลับ!W$3,0))</f>
        <v>0</v>
      </c>
      <c r="AW187" s="63">
        <f>IF(ลับ!X$3=0,0,IF(เวลาเรียน!BD33="o",ลับ!X$3,0))</f>
        <v>0</v>
      </c>
      <c r="AX187" s="63">
        <f>IF(ลับ!Y$3=0,0,IF(เวลาเรียน!BE33="o",ลับ!Y$3,0))</f>
        <v>0</v>
      </c>
      <c r="AY187" s="63">
        <f>IF(ลับ!Z$3=0,0,IF(เวลาเรียน!BF33="o",ลับ!Z$3,0))</f>
        <v>0</v>
      </c>
      <c r="AZ187" s="63">
        <f>IF(ลับ!AA$3=0,0,IF(เวลาเรียน!BG33="o",ลับ!AA$3,0))</f>
        <v>0</v>
      </c>
      <c r="BA187" s="63">
        <f>IF(ลับ!AB$3=0,0,IF(เวลาเรียน!BH33="o",ลับ!AB$3,0))</f>
        <v>0</v>
      </c>
      <c r="BB187" s="63">
        <f>IF(ลับ!AC$3=0,0,IF(เวลาเรียน!BI33="o",ลับ!AC$3,0))</f>
        <v>0</v>
      </c>
      <c r="BC187" s="63">
        <f>IF(ลับ!AD$3=0,0,IF(เวลาเรียน!BJ33="o",ลับ!AD$3,0))</f>
        <v>0</v>
      </c>
      <c r="BD187" s="63">
        <f>IF(ลับ!AE$3=0,0,IF(เวลาเรียน!BK33="o",ลับ!AE$3,0))</f>
        <v>0</v>
      </c>
      <c r="BE187" s="63">
        <f>IF(ลับ!AF$3=0,0,IF(เวลาเรียน!BL33="o",ลับ!AF$3,0))</f>
        <v>0</v>
      </c>
      <c r="BF187" s="63">
        <f>IF(ลับ!AG$3=0,0,IF(เวลาเรียน!BM33="o",ลับ!AG$3,0))</f>
        <v>0</v>
      </c>
      <c r="BG187" s="63">
        <f>IF(ลับ!AH$3=0,0,IF(เวลาเรียน!BN33="o",ลับ!AH$3,0))</f>
        <v>0</v>
      </c>
      <c r="BH187" s="63">
        <f>IF(ลับ!AI$3=0,0,IF(เวลาเรียน!BO33="o",ลับ!AI$3,0))</f>
        <v>0</v>
      </c>
      <c r="BI187" s="63">
        <f>IF(ลับ!AJ$3=0,0,IF(เวลาเรียน!BP33="o",ลับ!AJ$3,0))</f>
        <v>0</v>
      </c>
      <c r="BJ187" s="63">
        <f>IF(ลับ!AK$3=0,0,IF(เวลาเรียน!BQ33="o",ลับ!AK$3,0))</f>
        <v>0</v>
      </c>
      <c r="BK187" s="63">
        <f>IF(ลับ!AL$3=0,0,IF(เวลาเรียน!BR33="o",ลับ!AL$3,0))</f>
        <v>0</v>
      </c>
      <c r="BL187" s="63">
        <f>IF(ลับ!AM$3=0,0,IF(เวลาเรียน!BS33="o",ลับ!AM$3,0))</f>
        <v>0</v>
      </c>
      <c r="BM187" s="63">
        <f>IF(ลับ!AN$3=0,0,IF(เวลาเรียน!BT33="o",ลับ!AN$3,0))</f>
        <v>0</v>
      </c>
      <c r="BN187" s="63">
        <f>IF(ลับ!AO$3=0,0,IF(เวลาเรียน!BU33="o",ลับ!AO$3,0))</f>
        <v>0</v>
      </c>
      <c r="BO187" s="63">
        <f>IF(ลับ!AP$3=0,0,IF(เวลาเรียน!BV33="o",ลับ!AP$3,0))</f>
        <v>0</v>
      </c>
      <c r="BP187" s="63">
        <f>IF(ลับ!AQ$3=0,0,IF(เวลาเรียน!BW33="o",ลับ!AQ$3,0))</f>
        <v>0</v>
      </c>
      <c r="BQ187" s="63">
        <f>IF(ลับ!AR$3=0,0,IF(เวลาเรียน!BX33="o",ลับ!AR$3,0))</f>
        <v>0</v>
      </c>
      <c r="BR187" s="63">
        <f>IF(ลับ!AS$3=0,0,IF(เวลาเรียน!BY33="o",ลับ!AS$3,0))</f>
        <v>0</v>
      </c>
      <c r="BS187" s="724">
        <f>IF(ลับ!AT$3=0,0,IF(เวลาเรียน!BZ33="o",ลับ!AT$3,0))</f>
        <v>0</v>
      </c>
      <c r="BT187" s="63">
        <f>IF(ลับ!BT$3=0,0,IF(เวลาเรียน!CB33="o",ลับ!BT$3,0))</f>
        <v>0</v>
      </c>
      <c r="BU187" s="63">
        <f>IF(ลับ!BU$3=0,0,IF(เวลาเรียน!CC33="o",ลับ!BU$3,0))</f>
        <v>0</v>
      </c>
      <c r="BV187" s="63">
        <f>IF(ลับ!BV$3=0,0,IF(เวลาเรียน!CD33="o",ลับ!BV$3,0))</f>
        <v>0</v>
      </c>
      <c r="BW187" s="63">
        <f>IF(ลับ!BW$3=0,0,IF(เวลาเรียน!CE33="o",ลับ!BW$3,0))</f>
        <v>0</v>
      </c>
      <c r="BX187" s="63">
        <f>IF(ลับ!BX$3=0,0,IF(เวลาเรียน!CF33="o",ลับ!BX$3,0))</f>
        <v>0</v>
      </c>
      <c r="BY187" s="63">
        <f>IF(ลับ!BY$3=0,0,IF(เวลาเรียน!CG33="o",ลับ!BY$3,0))</f>
        <v>0</v>
      </c>
      <c r="BZ187" s="63">
        <f>IF(ลับ!BZ$3=0,0,IF(เวลาเรียน!CH33="o",ลับ!BZ$3,0))</f>
        <v>0</v>
      </c>
      <c r="CA187" s="63">
        <f>IF(ลับ!CA$3=0,0,IF(เวลาเรียน!CI33="o",ลับ!CA$3,0))</f>
        <v>0</v>
      </c>
      <c r="CB187" s="63">
        <f>IF(ลับ!CB$3=0,0,IF(เวลาเรียน!CJ33="o",ลับ!CB$3,0))</f>
        <v>0</v>
      </c>
      <c r="CC187" s="63">
        <f>IF(ลับ!CC$3=0,0,IF(เวลาเรียน!CK33="o",ลับ!CC$3,0))</f>
        <v>0</v>
      </c>
      <c r="CD187" s="63">
        <f>IF(ลับ!CD$3=0,0,IF(เวลาเรียน!CL33="o",ลับ!CD$3,0))</f>
        <v>0</v>
      </c>
      <c r="CE187" s="63">
        <f>IF(ลับ!CE$3=0,0,IF(เวลาเรียน!CM33="o",ลับ!CE$3,0))</f>
        <v>0</v>
      </c>
      <c r="CF187" s="63">
        <f>IF(ลับ!CF$3=0,0,IF(เวลาเรียน!CN33="o",ลับ!CF$3,0))</f>
        <v>0</v>
      </c>
      <c r="CG187" s="63">
        <f>IF(ลับ!CG$3=0,0,IF(เวลาเรียน!CO33="o",ลับ!CG$3,0))</f>
        <v>0</v>
      </c>
      <c r="CH187" s="63">
        <f>IF(ลับ!CH$3=0,0,IF(เวลาเรียน!CP33="o",ลับ!CH$3,0))</f>
        <v>0</v>
      </c>
      <c r="CI187" s="63">
        <f>IF(ลับ!CI$3=0,0,IF(เวลาเรียน!CQ33="o",ลับ!CI$3,0))</f>
        <v>0</v>
      </c>
      <c r="CJ187" s="63">
        <f>IF(ลับ!CJ$3=0,0,IF(เวลาเรียน!CR33="o",ลับ!CJ$3,0))</f>
        <v>0</v>
      </c>
      <c r="CK187" s="63">
        <f>IF(ลับ!CK$3=0,0,IF(เวลาเรียน!CS33="o",ลับ!CK$3,0))</f>
        <v>0</v>
      </c>
      <c r="CL187" s="63">
        <f>IF(ลับ!CL$3=0,0,IF(เวลาเรียน!CT33="o",ลับ!CL$3,0))</f>
        <v>0</v>
      </c>
      <c r="CM187" s="63">
        <f>IF(ลับ!CM$3=0,0,IF(เวลาเรียน!CU33="o",ลับ!CM$3,0))</f>
        <v>0</v>
      </c>
      <c r="CN187" s="63">
        <f>IF(ลับ!CN$3=0,0,IF(เวลาเรียน!CV33="o",ลับ!CN$3,0))</f>
        <v>0</v>
      </c>
      <c r="CO187" s="63">
        <f>IF(ลับ!CO$3=0,0,IF(เวลาเรียน!CW33="o",ลับ!CO$3,0))</f>
        <v>0</v>
      </c>
      <c r="CP187" s="63">
        <f>IF(ลับ!CP$3=0,0,IF(เวลาเรียน!CX33="o",ลับ!CP$3,0))</f>
        <v>0</v>
      </c>
      <c r="CQ187" s="63">
        <f>IF(ลับ!CQ$3=0,0,IF(เวลาเรียน!CY33="o",ลับ!CQ$3,0))</f>
        <v>0</v>
      </c>
      <c r="CR187" s="63">
        <f>IF(ลับ!CR$3=0,0,IF(เวลาเรียน!CZ33="o",ลับ!CR$3,0))</f>
        <v>0</v>
      </c>
      <c r="CS187" s="63">
        <f>IF(ลับ!CS$3=0,0,IF(เวลาเรียน!DA33="o",ลับ!CS$3,0))</f>
        <v>0</v>
      </c>
      <c r="CT187" s="63">
        <f>IF(ลับ!CT$3=0,0,IF(เวลาเรียน!DB33="o",ลับ!CT$3,0))</f>
        <v>0</v>
      </c>
      <c r="CU187" s="63">
        <f>IF(ลับ!CU$3=0,0,IF(เวลาเรียน!DC33="o",ลับ!CU$3,0))</f>
        <v>0</v>
      </c>
      <c r="CV187" s="63">
        <f>IF(ลับ!CV$3=0,0,IF(เวลาเรียน!DD33="o",ลับ!CV$3,0))</f>
        <v>0</v>
      </c>
      <c r="CW187" s="63">
        <f>IF(ลับ!CW$3=0,0,IF(เวลาเรียน!DE33="o",ลับ!CW$3,0))</f>
        <v>0</v>
      </c>
      <c r="CX187" s="84">
        <f t="shared" si="25"/>
        <v>0</v>
      </c>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row>
    <row r="188" spans="1:136" ht="21">
      <c r="A188" s="28">
        <v>29</v>
      </c>
      <c r="B188" s="63">
        <f>IF(ลับ!B$3=0,0,IF(เวลาเรียน!G34="o",ลับ!B$3,0))</f>
        <v>0</v>
      </c>
      <c r="C188" s="63">
        <f>IF(ลับ!C$3=0,0,IF(เวลาเรียน!H34="o",ลับ!C$3,0))</f>
        <v>0</v>
      </c>
      <c r="D188" s="63">
        <f>IF(ลับ!D$3=0,0,IF(เวลาเรียน!I34="o",ลับ!D$3,0))</f>
        <v>0</v>
      </c>
      <c r="E188" s="63">
        <f>IF(ลับ!E$3=0,0,IF(เวลาเรียน!J34="o",ลับ!E$3,0))</f>
        <v>0</v>
      </c>
      <c r="F188" s="63">
        <f>IF(ลับ!F$3=0,0,IF(เวลาเรียน!K34="o",ลับ!F$3,0))</f>
        <v>0</v>
      </c>
      <c r="G188" s="63">
        <f>IF(ลับ!G$3=0,0,IF(เวลาเรียน!L34="o",ลับ!G$3,0))</f>
        <v>0</v>
      </c>
      <c r="H188" s="63">
        <f>IF(ลับ!H$3=0,0,IF(เวลาเรียน!M34="o",ลับ!H$3,0))</f>
        <v>0</v>
      </c>
      <c r="I188" s="63">
        <f>IF(ลับ!I$3=0,0,IF(เวลาเรียน!N34="o",ลับ!I$3,0))</f>
        <v>0</v>
      </c>
      <c r="J188" s="63">
        <f>IF(ลับ!J$3=0,0,IF(เวลาเรียน!O34="o",ลับ!J$3,0))</f>
        <v>0</v>
      </c>
      <c r="K188" s="63">
        <f>IF(ลับ!K$3=0,0,IF(เวลาเรียน!P34="o",ลับ!K$3,0))</f>
        <v>0</v>
      </c>
      <c r="L188" s="63">
        <f>IF(ลับ!L$3=0,0,IF(เวลาเรียน!Q34="o",ลับ!L$3,0))</f>
        <v>0</v>
      </c>
      <c r="M188" s="63">
        <f>IF(ลับ!M$3=0,0,IF(เวลาเรียน!R34="o",ลับ!M$3,0))</f>
        <v>0</v>
      </c>
      <c r="N188" s="63">
        <f>IF(ลับ!N$3=0,0,IF(เวลาเรียน!S34="o",ลับ!N$3,0))</f>
        <v>0</v>
      </c>
      <c r="O188" s="63">
        <f>IF(ลับ!O$3=0,0,IF(เวลาเรียน!T34="o",ลับ!O$3,0))</f>
        <v>0</v>
      </c>
      <c r="P188" s="63">
        <f>IF(ลับ!P$3=0,0,IF(เวลาเรียน!U34="o",ลับ!P$3,0))</f>
        <v>0</v>
      </c>
      <c r="Q188" s="63">
        <f>IF(ลับ!Q$3=0,0,IF(เวลาเรียน!V34="o",ลับ!Q$3,0))</f>
        <v>0</v>
      </c>
      <c r="R188" s="63">
        <f>IF(ลับ!R$3=0,0,IF(เวลาเรียน!W34="o",ลับ!R$3,0))</f>
        <v>0</v>
      </c>
      <c r="S188" s="63">
        <f>IF(ลับ!S$3=0,0,IF(เวลาเรียน!X34="o",ลับ!S$3,0))</f>
        <v>0</v>
      </c>
      <c r="T188" s="63">
        <f>IF(ลับ!T$3=0,0,IF(เวลาเรียน!Y34="o",ลับ!T$3,0))</f>
        <v>0</v>
      </c>
      <c r="U188" s="63">
        <f>IF(ลับ!U$3=0,0,IF(เวลาเรียน!Z34="o",ลับ!U$3,0))</f>
        <v>0</v>
      </c>
      <c r="V188" s="63">
        <f>IF(ลับ!V$3=0,0,IF(เวลาเรียน!AA34="o",ลับ!V$3,0))</f>
        <v>0</v>
      </c>
      <c r="W188" s="63">
        <f>IF(ลับ!W$3=0,0,IF(เวลาเรียน!AB34="o",ลับ!W$3,0))</f>
        <v>0</v>
      </c>
      <c r="X188" s="63">
        <f>IF(ลับ!X$3=0,0,IF(เวลาเรียน!AC34="o",ลับ!X$3,0))</f>
        <v>0</v>
      </c>
      <c r="Y188" s="63">
        <f>IF(ลับ!Y$3=0,0,IF(เวลาเรียน!AD34="o",ลับ!Y$3,0))</f>
        <v>0</v>
      </c>
      <c r="Z188" s="724">
        <f>IF(ลับ!Z$3=0,0,IF(เวลาเรียน!AE34="o",ลับ!Z$3,0))</f>
        <v>0</v>
      </c>
      <c r="AA188" s="63">
        <f>IF(ลับ!B$3=0,0,IF(เวลาเรียน!AH34="o",ลับ!B$3,0))</f>
        <v>0</v>
      </c>
      <c r="AB188" s="63">
        <f>IF(ลับ!C$3=0,0,IF(เวลาเรียน!AI34="o",ลับ!C$3,0))</f>
        <v>0</v>
      </c>
      <c r="AC188" s="63">
        <f>IF(ลับ!D$3=0,0,IF(เวลาเรียน!AJ34="o",ลับ!D$3,0))</f>
        <v>0</v>
      </c>
      <c r="AD188" s="63">
        <f>IF(ลับ!E$3=0,0,IF(เวลาเรียน!AK34="o",ลับ!E$3,0))</f>
        <v>0</v>
      </c>
      <c r="AE188" s="63">
        <f>IF(ลับ!F$3=0,0,IF(เวลาเรียน!AL34="o",ลับ!F$3,0))</f>
        <v>0</v>
      </c>
      <c r="AF188" s="63">
        <f>IF(ลับ!G$3=0,0,IF(เวลาเรียน!AM34="o",ลับ!G$3,0))</f>
        <v>0</v>
      </c>
      <c r="AG188" s="63">
        <f>IF(ลับ!H$3=0,0,IF(เวลาเรียน!AN34="o",ลับ!H$3,0))</f>
        <v>0</v>
      </c>
      <c r="AH188" s="63">
        <f>IF(ลับ!I$3=0,0,IF(เวลาเรียน!AO34="o",ลับ!I$3,0))</f>
        <v>0</v>
      </c>
      <c r="AI188" s="63">
        <f>IF(ลับ!J$3=0,0,IF(เวลาเรียน!AP34="o",ลับ!J$3,0))</f>
        <v>0</v>
      </c>
      <c r="AJ188" s="63">
        <f>IF(ลับ!K$3=0,0,IF(เวลาเรียน!AQ34="o",ลับ!K$3,0))</f>
        <v>0</v>
      </c>
      <c r="AK188" s="63">
        <f>IF(ลับ!L$3=0,0,IF(เวลาเรียน!AR34="o",ลับ!L$3,0))</f>
        <v>0</v>
      </c>
      <c r="AL188" s="63">
        <f>IF(ลับ!M$3=0,0,IF(เวลาเรียน!AS34="o",ลับ!M$3,0))</f>
        <v>0</v>
      </c>
      <c r="AM188" s="63">
        <f>IF(ลับ!N$3=0,0,IF(เวลาเรียน!AT34="o",ลับ!N$3,0))</f>
        <v>0</v>
      </c>
      <c r="AN188" s="63">
        <f>IF(ลับ!O$3=0,0,IF(เวลาเรียน!AU34="o",ลับ!O$3,0))</f>
        <v>0</v>
      </c>
      <c r="AO188" s="63">
        <f>IF(ลับ!P$3=0,0,IF(เวลาเรียน!AV34="o",ลับ!P$3,0))</f>
        <v>0</v>
      </c>
      <c r="AP188" s="63">
        <f>IF(ลับ!Q$3=0,0,IF(เวลาเรียน!AW34="o",ลับ!Q$3,0))</f>
        <v>0</v>
      </c>
      <c r="AQ188" s="63">
        <f>IF(ลับ!R$3=0,0,IF(เวลาเรียน!AX34="o",ลับ!R$3,0))</f>
        <v>0</v>
      </c>
      <c r="AR188" s="63">
        <f>IF(ลับ!S$3=0,0,IF(เวลาเรียน!AY34="o",ลับ!S$3,0))</f>
        <v>0</v>
      </c>
      <c r="AS188" s="63">
        <f>IF(ลับ!T$3=0,0,IF(เวลาเรียน!AZ34="o",ลับ!T$3,0))</f>
        <v>0</v>
      </c>
      <c r="AT188" s="63">
        <f>IF(ลับ!U$3=0,0,IF(เวลาเรียน!BA34="o",ลับ!U$3,0))</f>
        <v>0</v>
      </c>
      <c r="AU188" s="63">
        <f>IF(ลับ!V$3=0,0,IF(เวลาเรียน!BB34="o",ลับ!V$3,0))</f>
        <v>0</v>
      </c>
      <c r="AV188" s="63">
        <f>IF(ลับ!W$3=0,0,IF(เวลาเรียน!BC34="o",ลับ!W$3,0))</f>
        <v>0</v>
      </c>
      <c r="AW188" s="63">
        <f>IF(ลับ!X$3=0,0,IF(เวลาเรียน!BD34="o",ลับ!X$3,0))</f>
        <v>0</v>
      </c>
      <c r="AX188" s="63">
        <f>IF(ลับ!Y$3=0,0,IF(เวลาเรียน!BE34="o",ลับ!Y$3,0))</f>
        <v>0</v>
      </c>
      <c r="AY188" s="63">
        <f>IF(ลับ!Z$3=0,0,IF(เวลาเรียน!BF34="o",ลับ!Z$3,0))</f>
        <v>0</v>
      </c>
      <c r="AZ188" s="63">
        <f>IF(ลับ!AA$3=0,0,IF(เวลาเรียน!BG34="o",ลับ!AA$3,0))</f>
        <v>0</v>
      </c>
      <c r="BA188" s="63">
        <f>IF(ลับ!AB$3=0,0,IF(เวลาเรียน!BH34="o",ลับ!AB$3,0))</f>
        <v>0</v>
      </c>
      <c r="BB188" s="63">
        <f>IF(ลับ!AC$3=0,0,IF(เวลาเรียน!BI34="o",ลับ!AC$3,0))</f>
        <v>0</v>
      </c>
      <c r="BC188" s="63">
        <f>IF(ลับ!AD$3=0,0,IF(เวลาเรียน!BJ34="o",ลับ!AD$3,0))</f>
        <v>0</v>
      </c>
      <c r="BD188" s="63">
        <f>IF(ลับ!AE$3=0,0,IF(เวลาเรียน!BK34="o",ลับ!AE$3,0))</f>
        <v>0</v>
      </c>
      <c r="BE188" s="63">
        <f>IF(ลับ!AF$3=0,0,IF(เวลาเรียน!BL34="o",ลับ!AF$3,0))</f>
        <v>0</v>
      </c>
      <c r="BF188" s="63">
        <f>IF(ลับ!AG$3=0,0,IF(เวลาเรียน!BM34="o",ลับ!AG$3,0))</f>
        <v>0</v>
      </c>
      <c r="BG188" s="63">
        <f>IF(ลับ!AH$3=0,0,IF(เวลาเรียน!BN34="o",ลับ!AH$3,0))</f>
        <v>0</v>
      </c>
      <c r="BH188" s="63">
        <f>IF(ลับ!AI$3=0,0,IF(เวลาเรียน!BO34="o",ลับ!AI$3,0))</f>
        <v>0</v>
      </c>
      <c r="BI188" s="63">
        <f>IF(ลับ!AJ$3=0,0,IF(เวลาเรียน!BP34="o",ลับ!AJ$3,0))</f>
        <v>0</v>
      </c>
      <c r="BJ188" s="63">
        <f>IF(ลับ!AK$3=0,0,IF(เวลาเรียน!BQ34="o",ลับ!AK$3,0))</f>
        <v>0</v>
      </c>
      <c r="BK188" s="63">
        <f>IF(ลับ!AL$3=0,0,IF(เวลาเรียน!BR34="o",ลับ!AL$3,0))</f>
        <v>0</v>
      </c>
      <c r="BL188" s="63">
        <f>IF(ลับ!AM$3=0,0,IF(เวลาเรียน!BS34="o",ลับ!AM$3,0))</f>
        <v>0</v>
      </c>
      <c r="BM188" s="63">
        <f>IF(ลับ!AN$3=0,0,IF(เวลาเรียน!BT34="o",ลับ!AN$3,0))</f>
        <v>0</v>
      </c>
      <c r="BN188" s="63">
        <f>IF(ลับ!AO$3=0,0,IF(เวลาเรียน!BU34="o",ลับ!AO$3,0))</f>
        <v>0</v>
      </c>
      <c r="BO188" s="63">
        <f>IF(ลับ!AP$3=0,0,IF(เวลาเรียน!BV34="o",ลับ!AP$3,0))</f>
        <v>0</v>
      </c>
      <c r="BP188" s="63">
        <f>IF(ลับ!AQ$3=0,0,IF(เวลาเรียน!BW34="o",ลับ!AQ$3,0))</f>
        <v>0</v>
      </c>
      <c r="BQ188" s="63">
        <f>IF(ลับ!AR$3=0,0,IF(เวลาเรียน!BX34="o",ลับ!AR$3,0))</f>
        <v>0</v>
      </c>
      <c r="BR188" s="63">
        <f>IF(ลับ!AS$3=0,0,IF(เวลาเรียน!BY34="o",ลับ!AS$3,0))</f>
        <v>0</v>
      </c>
      <c r="BS188" s="724">
        <f>IF(ลับ!AT$3=0,0,IF(เวลาเรียน!BZ34="o",ลับ!AT$3,0))</f>
        <v>0</v>
      </c>
      <c r="BT188" s="63">
        <f>IF(ลับ!BT$3=0,0,IF(เวลาเรียน!CB34="o",ลับ!BT$3,0))</f>
        <v>0</v>
      </c>
      <c r="BU188" s="63">
        <f>IF(ลับ!BU$3=0,0,IF(เวลาเรียน!CC34="o",ลับ!BU$3,0))</f>
        <v>0</v>
      </c>
      <c r="BV188" s="63">
        <f>IF(ลับ!BV$3=0,0,IF(เวลาเรียน!CD34="o",ลับ!BV$3,0))</f>
        <v>0</v>
      </c>
      <c r="BW188" s="63">
        <f>IF(ลับ!BW$3=0,0,IF(เวลาเรียน!CE34="o",ลับ!BW$3,0))</f>
        <v>0</v>
      </c>
      <c r="BX188" s="63">
        <f>IF(ลับ!BX$3=0,0,IF(เวลาเรียน!CF34="o",ลับ!BX$3,0))</f>
        <v>0</v>
      </c>
      <c r="BY188" s="63">
        <f>IF(ลับ!BY$3=0,0,IF(เวลาเรียน!CG34="o",ลับ!BY$3,0))</f>
        <v>0</v>
      </c>
      <c r="BZ188" s="63">
        <f>IF(ลับ!BZ$3=0,0,IF(เวลาเรียน!CH34="o",ลับ!BZ$3,0))</f>
        <v>0</v>
      </c>
      <c r="CA188" s="63">
        <f>IF(ลับ!CA$3=0,0,IF(เวลาเรียน!CI34="o",ลับ!CA$3,0))</f>
        <v>0</v>
      </c>
      <c r="CB188" s="63">
        <f>IF(ลับ!CB$3=0,0,IF(เวลาเรียน!CJ34="o",ลับ!CB$3,0))</f>
        <v>0</v>
      </c>
      <c r="CC188" s="63">
        <f>IF(ลับ!CC$3=0,0,IF(เวลาเรียน!CK34="o",ลับ!CC$3,0))</f>
        <v>0</v>
      </c>
      <c r="CD188" s="63">
        <f>IF(ลับ!CD$3=0,0,IF(เวลาเรียน!CL34="o",ลับ!CD$3,0))</f>
        <v>0</v>
      </c>
      <c r="CE188" s="63">
        <f>IF(ลับ!CE$3=0,0,IF(เวลาเรียน!CM34="o",ลับ!CE$3,0))</f>
        <v>0</v>
      </c>
      <c r="CF188" s="63">
        <f>IF(ลับ!CF$3=0,0,IF(เวลาเรียน!CN34="o",ลับ!CF$3,0))</f>
        <v>0</v>
      </c>
      <c r="CG188" s="63">
        <f>IF(ลับ!CG$3=0,0,IF(เวลาเรียน!CO34="o",ลับ!CG$3,0))</f>
        <v>0</v>
      </c>
      <c r="CH188" s="63">
        <f>IF(ลับ!CH$3=0,0,IF(เวลาเรียน!CP34="o",ลับ!CH$3,0))</f>
        <v>0</v>
      </c>
      <c r="CI188" s="63">
        <f>IF(ลับ!CI$3=0,0,IF(เวลาเรียน!CQ34="o",ลับ!CI$3,0))</f>
        <v>0</v>
      </c>
      <c r="CJ188" s="63">
        <f>IF(ลับ!CJ$3=0,0,IF(เวลาเรียน!CR34="o",ลับ!CJ$3,0))</f>
        <v>0</v>
      </c>
      <c r="CK188" s="63">
        <f>IF(ลับ!CK$3=0,0,IF(เวลาเรียน!CS34="o",ลับ!CK$3,0))</f>
        <v>0</v>
      </c>
      <c r="CL188" s="63">
        <f>IF(ลับ!CL$3=0,0,IF(เวลาเรียน!CT34="o",ลับ!CL$3,0))</f>
        <v>0</v>
      </c>
      <c r="CM188" s="63">
        <f>IF(ลับ!CM$3=0,0,IF(เวลาเรียน!CU34="o",ลับ!CM$3,0))</f>
        <v>0</v>
      </c>
      <c r="CN188" s="63">
        <f>IF(ลับ!CN$3=0,0,IF(เวลาเรียน!CV34="o",ลับ!CN$3,0))</f>
        <v>0</v>
      </c>
      <c r="CO188" s="63">
        <f>IF(ลับ!CO$3=0,0,IF(เวลาเรียน!CW34="o",ลับ!CO$3,0))</f>
        <v>0</v>
      </c>
      <c r="CP188" s="63">
        <f>IF(ลับ!CP$3=0,0,IF(เวลาเรียน!CX34="o",ลับ!CP$3,0))</f>
        <v>0</v>
      </c>
      <c r="CQ188" s="63">
        <f>IF(ลับ!CQ$3=0,0,IF(เวลาเรียน!CY34="o",ลับ!CQ$3,0))</f>
        <v>0</v>
      </c>
      <c r="CR188" s="63">
        <f>IF(ลับ!CR$3=0,0,IF(เวลาเรียน!CZ34="o",ลับ!CR$3,0))</f>
        <v>0</v>
      </c>
      <c r="CS188" s="63">
        <f>IF(ลับ!CS$3=0,0,IF(เวลาเรียน!DA34="o",ลับ!CS$3,0))</f>
        <v>0</v>
      </c>
      <c r="CT188" s="63">
        <f>IF(ลับ!CT$3=0,0,IF(เวลาเรียน!DB34="o",ลับ!CT$3,0))</f>
        <v>0</v>
      </c>
      <c r="CU188" s="63">
        <f>IF(ลับ!CU$3=0,0,IF(เวลาเรียน!DC34="o",ลับ!CU$3,0))</f>
        <v>0</v>
      </c>
      <c r="CV188" s="63">
        <f>IF(ลับ!CV$3=0,0,IF(เวลาเรียน!DD34="o",ลับ!CV$3,0))</f>
        <v>0</v>
      </c>
      <c r="CW188" s="63">
        <f>IF(ลับ!CW$3=0,0,IF(เวลาเรียน!DE34="o",ลับ!CW$3,0))</f>
        <v>0</v>
      </c>
      <c r="CX188" s="84">
        <f t="shared" si="25"/>
        <v>0</v>
      </c>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row>
    <row r="189" spans="1:136" ht="21">
      <c r="A189" s="28">
        <v>30</v>
      </c>
      <c r="B189" s="63">
        <f>IF(ลับ!B$3=0,0,IF(เวลาเรียน!G35="o",ลับ!B$3,0))</f>
        <v>0</v>
      </c>
      <c r="C189" s="63">
        <f>IF(ลับ!C$3=0,0,IF(เวลาเรียน!H35="o",ลับ!C$3,0))</f>
        <v>0</v>
      </c>
      <c r="D189" s="63">
        <f>IF(ลับ!D$3=0,0,IF(เวลาเรียน!I35="o",ลับ!D$3,0))</f>
        <v>0</v>
      </c>
      <c r="E189" s="63">
        <f>IF(ลับ!E$3=0,0,IF(เวลาเรียน!J35="o",ลับ!E$3,0))</f>
        <v>0</v>
      </c>
      <c r="F189" s="63">
        <f>IF(ลับ!F$3=0,0,IF(เวลาเรียน!K35="o",ลับ!F$3,0))</f>
        <v>0</v>
      </c>
      <c r="G189" s="63">
        <f>IF(ลับ!G$3=0,0,IF(เวลาเรียน!L35="o",ลับ!G$3,0))</f>
        <v>0</v>
      </c>
      <c r="H189" s="63">
        <f>IF(ลับ!H$3=0,0,IF(เวลาเรียน!M35="o",ลับ!H$3,0))</f>
        <v>0</v>
      </c>
      <c r="I189" s="63">
        <f>IF(ลับ!I$3=0,0,IF(เวลาเรียน!N35="o",ลับ!I$3,0))</f>
        <v>0</v>
      </c>
      <c r="J189" s="63">
        <f>IF(ลับ!J$3=0,0,IF(เวลาเรียน!O35="o",ลับ!J$3,0))</f>
        <v>0</v>
      </c>
      <c r="K189" s="63">
        <f>IF(ลับ!K$3=0,0,IF(เวลาเรียน!P35="o",ลับ!K$3,0))</f>
        <v>0</v>
      </c>
      <c r="L189" s="63">
        <f>IF(ลับ!L$3=0,0,IF(เวลาเรียน!Q35="o",ลับ!L$3,0))</f>
        <v>0</v>
      </c>
      <c r="M189" s="63">
        <f>IF(ลับ!M$3=0,0,IF(เวลาเรียน!R35="o",ลับ!M$3,0))</f>
        <v>0</v>
      </c>
      <c r="N189" s="63">
        <f>IF(ลับ!N$3=0,0,IF(เวลาเรียน!S35="o",ลับ!N$3,0))</f>
        <v>0</v>
      </c>
      <c r="O189" s="63">
        <f>IF(ลับ!O$3=0,0,IF(เวลาเรียน!T35="o",ลับ!O$3,0))</f>
        <v>0</v>
      </c>
      <c r="P189" s="63">
        <f>IF(ลับ!P$3=0,0,IF(เวลาเรียน!U35="o",ลับ!P$3,0))</f>
        <v>0</v>
      </c>
      <c r="Q189" s="63">
        <f>IF(ลับ!Q$3=0,0,IF(เวลาเรียน!V35="o",ลับ!Q$3,0))</f>
        <v>0</v>
      </c>
      <c r="R189" s="63">
        <f>IF(ลับ!R$3=0,0,IF(เวลาเรียน!W35="o",ลับ!R$3,0))</f>
        <v>0</v>
      </c>
      <c r="S189" s="63">
        <f>IF(ลับ!S$3=0,0,IF(เวลาเรียน!X35="o",ลับ!S$3,0))</f>
        <v>0</v>
      </c>
      <c r="T189" s="63">
        <f>IF(ลับ!T$3=0,0,IF(เวลาเรียน!Y35="o",ลับ!T$3,0))</f>
        <v>0</v>
      </c>
      <c r="U189" s="63">
        <f>IF(ลับ!U$3=0,0,IF(เวลาเรียน!Z35="o",ลับ!U$3,0))</f>
        <v>0</v>
      </c>
      <c r="V189" s="63">
        <f>IF(ลับ!V$3=0,0,IF(เวลาเรียน!AA35="o",ลับ!V$3,0))</f>
        <v>0</v>
      </c>
      <c r="W189" s="63">
        <f>IF(ลับ!W$3=0,0,IF(เวลาเรียน!AB35="o",ลับ!W$3,0))</f>
        <v>0</v>
      </c>
      <c r="X189" s="63">
        <f>IF(ลับ!X$3=0,0,IF(เวลาเรียน!AC35="o",ลับ!X$3,0))</f>
        <v>0</v>
      </c>
      <c r="Y189" s="63">
        <f>IF(ลับ!Y$3=0,0,IF(เวลาเรียน!AD35="o",ลับ!Y$3,0))</f>
        <v>0</v>
      </c>
      <c r="Z189" s="724">
        <f>IF(ลับ!Z$3=0,0,IF(เวลาเรียน!AE35="o",ลับ!Z$3,0))</f>
        <v>0</v>
      </c>
      <c r="AA189" s="63">
        <f>IF(ลับ!B$3=0,0,IF(เวลาเรียน!AH35="o",ลับ!B$3,0))</f>
        <v>0</v>
      </c>
      <c r="AB189" s="63">
        <f>IF(ลับ!C$3=0,0,IF(เวลาเรียน!AI35="o",ลับ!C$3,0))</f>
        <v>0</v>
      </c>
      <c r="AC189" s="63">
        <f>IF(ลับ!D$3=0,0,IF(เวลาเรียน!AJ35="o",ลับ!D$3,0))</f>
        <v>0</v>
      </c>
      <c r="AD189" s="63">
        <f>IF(ลับ!E$3=0,0,IF(เวลาเรียน!AK35="o",ลับ!E$3,0))</f>
        <v>0</v>
      </c>
      <c r="AE189" s="63">
        <f>IF(ลับ!F$3=0,0,IF(เวลาเรียน!AL35="o",ลับ!F$3,0))</f>
        <v>0</v>
      </c>
      <c r="AF189" s="63">
        <f>IF(ลับ!G$3=0,0,IF(เวลาเรียน!AM35="o",ลับ!G$3,0))</f>
        <v>0</v>
      </c>
      <c r="AG189" s="63">
        <f>IF(ลับ!H$3=0,0,IF(เวลาเรียน!AN35="o",ลับ!H$3,0))</f>
        <v>0</v>
      </c>
      <c r="AH189" s="63">
        <f>IF(ลับ!I$3=0,0,IF(เวลาเรียน!AO35="o",ลับ!I$3,0))</f>
        <v>0</v>
      </c>
      <c r="AI189" s="63">
        <f>IF(ลับ!J$3=0,0,IF(เวลาเรียน!AP35="o",ลับ!J$3,0))</f>
        <v>0</v>
      </c>
      <c r="AJ189" s="63">
        <f>IF(ลับ!K$3=0,0,IF(เวลาเรียน!AQ35="o",ลับ!K$3,0))</f>
        <v>0</v>
      </c>
      <c r="AK189" s="63">
        <f>IF(ลับ!L$3=0,0,IF(เวลาเรียน!AR35="o",ลับ!L$3,0))</f>
        <v>0</v>
      </c>
      <c r="AL189" s="63">
        <f>IF(ลับ!M$3=0,0,IF(เวลาเรียน!AS35="o",ลับ!M$3,0))</f>
        <v>0</v>
      </c>
      <c r="AM189" s="63">
        <f>IF(ลับ!N$3=0,0,IF(เวลาเรียน!AT35="o",ลับ!N$3,0))</f>
        <v>0</v>
      </c>
      <c r="AN189" s="63">
        <f>IF(ลับ!O$3=0,0,IF(เวลาเรียน!AU35="o",ลับ!O$3,0))</f>
        <v>0</v>
      </c>
      <c r="AO189" s="63">
        <f>IF(ลับ!P$3=0,0,IF(เวลาเรียน!AV35="o",ลับ!P$3,0))</f>
        <v>0</v>
      </c>
      <c r="AP189" s="63">
        <f>IF(ลับ!Q$3=0,0,IF(เวลาเรียน!AW35="o",ลับ!Q$3,0))</f>
        <v>0</v>
      </c>
      <c r="AQ189" s="63">
        <f>IF(ลับ!R$3=0,0,IF(เวลาเรียน!AX35="o",ลับ!R$3,0))</f>
        <v>0</v>
      </c>
      <c r="AR189" s="63">
        <f>IF(ลับ!S$3=0,0,IF(เวลาเรียน!AY35="o",ลับ!S$3,0))</f>
        <v>0</v>
      </c>
      <c r="AS189" s="63">
        <f>IF(ลับ!T$3=0,0,IF(เวลาเรียน!AZ35="o",ลับ!T$3,0))</f>
        <v>0</v>
      </c>
      <c r="AT189" s="63">
        <f>IF(ลับ!U$3=0,0,IF(เวลาเรียน!BA35="o",ลับ!U$3,0))</f>
        <v>0</v>
      </c>
      <c r="AU189" s="63">
        <f>IF(ลับ!V$3=0,0,IF(เวลาเรียน!BB35="o",ลับ!V$3,0))</f>
        <v>0</v>
      </c>
      <c r="AV189" s="63">
        <f>IF(ลับ!W$3=0,0,IF(เวลาเรียน!BC35="o",ลับ!W$3,0))</f>
        <v>0</v>
      </c>
      <c r="AW189" s="63">
        <f>IF(ลับ!X$3=0,0,IF(เวลาเรียน!BD35="o",ลับ!X$3,0))</f>
        <v>0</v>
      </c>
      <c r="AX189" s="63">
        <f>IF(ลับ!Y$3=0,0,IF(เวลาเรียน!BE35="o",ลับ!Y$3,0))</f>
        <v>0</v>
      </c>
      <c r="AY189" s="63">
        <f>IF(ลับ!Z$3=0,0,IF(เวลาเรียน!BF35="o",ลับ!Z$3,0))</f>
        <v>0</v>
      </c>
      <c r="AZ189" s="63">
        <f>IF(ลับ!AA$3=0,0,IF(เวลาเรียน!BG35="o",ลับ!AA$3,0))</f>
        <v>0</v>
      </c>
      <c r="BA189" s="63">
        <f>IF(ลับ!AB$3=0,0,IF(เวลาเรียน!BH35="o",ลับ!AB$3,0))</f>
        <v>0</v>
      </c>
      <c r="BB189" s="63">
        <f>IF(ลับ!AC$3=0,0,IF(เวลาเรียน!BI35="o",ลับ!AC$3,0))</f>
        <v>0</v>
      </c>
      <c r="BC189" s="63">
        <f>IF(ลับ!AD$3=0,0,IF(เวลาเรียน!BJ35="o",ลับ!AD$3,0))</f>
        <v>0</v>
      </c>
      <c r="BD189" s="63">
        <f>IF(ลับ!AE$3=0,0,IF(เวลาเรียน!BK35="o",ลับ!AE$3,0))</f>
        <v>0</v>
      </c>
      <c r="BE189" s="63">
        <f>IF(ลับ!AF$3=0,0,IF(เวลาเรียน!BL35="o",ลับ!AF$3,0))</f>
        <v>0</v>
      </c>
      <c r="BF189" s="63">
        <f>IF(ลับ!AG$3=0,0,IF(เวลาเรียน!BM35="o",ลับ!AG$3,0))</f>
        <v>0</v>
      </c>
      <c r="BG189" s="63">
        <f>IF(ลับ!AH$3=0,0,IF(เวลาเรียน!BN35="o",ลับ!AH$3,0))</f>
        <v>0</v>
      </c>
      <c r="BH189" s="63">
        <f>IF(ลับ!AI$3=0,0,IF(เวลาเรียน!BO35="o",ลับ!AI$3,0))</f>
        <v>0</v>
      </c>
      <c r="BI189" s="63">
        <f>IF(ลับ!AJ$3=0,0,IF(เวลาเรียน!BP35="o",ลับ!AJ$3,0))</f>
        <v>0</v>
      </c>
      <c r="BJ189" s="63">
        <f>IF(ลับ!AK$3=0,0,IF(เวลาเรียน!BQ35="o",ลับ!AK$3,0))</f>
        <v>0</v>
      </c>
      <c r="BK189" s="63">
        <f>IF(ลับ!AL$3=0,0,IF(เวลาเรียน!BR35="o",ลับ!AL$3,0))</f>
        <v>0</v>
      </c>
      <c r="BL189" s="63">
        <f>IF(ลับ!AM$3=0,0,IF(เวลาเรียน!BS35="o",ลับ!AM$3,0))</f>
        <v>0</v>
      </c>
      <c r="BM189" s="63">
        <f>IF(ลับ!AN$3=0,0,IF(เวลาเรียน!BT35="o",ลับ!AN$3,0))</f>
        <v>0</v>
      </c>
      <c r="BN189" s="63">
        <f>IF(ลับ!AO$3=0,0,IF(เวลาเรียน!BU35="o",ลับ!AO$3,0))</f>
        <v>0</v>
      </c>
      <c r="BO189" s="63">
        <f>IF(ลับ!AP$3=0,0,IF(เวลาเรียน!BV35="o",ลับ!AP$3,0))</f>
        <v>0</v>
      </c>
      <c r="BP189" s="63">
        <f>IF(ลับ!AQ$3=0,0,IF(เวลาเรียน!BW35="o",ลับ!AQ$3,0))</f>
        <v>0</v>
      </c>
      <c r="BQ189" s="63">
        <f>IF(ลับ!AR$3=0,0,IF(เวลาเรียน!BX35="o",ลับ!AR$3,0))</f>
        <v>0</v>
      </c>
      <c r="BR189" s="63">
        <f>IF(ลับ!AS$3=0,0,IF(เวลาเรียน!BY35="o",ลับ!AS$3,0))</f>
        <v>0</v>
      </c>
      <c r="BS189" s="724">
        <f>IF(ลับ!AT$3=0,0,IF(เวลาเรียน!BZ35="o",ลับ!AT$3,0))</f>
        <v>0</v>
      </c>
      <c r="BT189" s="63">
        <f>IF(ลับ!BT$3=0,0,IF(เวลาเรียน!CB35="o",ลับ!BT$3,0))</f>
        <v>0</v>
      </c>
      <c r="BU189" s="63">
        <f>IF(ลับ!BU$3=0,0,IF(เวลาเรียน!CC35="o",ลับ!BU$3,0))</f>
        <v>0</v>
      </c>
      <c r="BV189" s="63">
        <f>IF(ลับ!BV$3=0,0,IF(เวลาเรียน!CD35="o",ลับ!BV$3,0))</f>
        <v>0</v>
      </c>
      <c r="BW189" s="63">
        <f>IF(ลับ!BW$3=0,0,IF(เวลาเรียน!CE35="o",ลับ!BW$3,0))</f>
        <v>0</v>
      </c>
      <c r="BX189" s="63">
        <f>IF(ลับ!BX$3=0,0,IF(เวลาเรียน!CF35="o",ลับ!BX$3,0))</f>
        <v>0</v>
      </c>
      <c r="BY189" s="63">
        <f>IF(ลับ!BY$3=0,0,IF(เวลาเรียน!CG35="o",ลับ!BY$3,0))</f>
        <v>0</v>
      </c>
      <c r="BZ189" s="63">
        <f>IF(ลับ!BZ$3=0,0,IF(เวลาเรียน!CH35="o",ลับ!BZ$3,0))</f>
        <v>0</v>
      </c>
      <c r="CA189" s="63">
        <f>IF(ลับ!CA$3=0,0,IF(เวลาเรียน!CI35="o",ลับ!CA$3,0))</f>
        <v>0</v>
      </c>
      <c r="CB189" s="63">
        <f>IF(ลับ!CB$3=0,0,IF(เวลาเรียน!CJ35="o",ลับ!CB$3,0))</f>
        <v>0</v>
      </c>
      <c r="CC189" s="63">
        <f>IF(ลับ!CC$3=0,0,IF(เวลาเรียน!CK35="o",ลับ!CC$3,0))</f>
        <v>0</v>
      </c>
      <c r="CD189" s="63">
        <f>IF(ลับ!CD$3=0,0,IF(เวลาเรียน!CL35="o",ลับ!CD$3,0))</f>
        <v>0</v>
      </c>
      <c r="CE189" s="63">
        <f>IF(ลับ!CE$3=0,0,IF(เวลาเรียน!CM35="o",ลับ!CE$3,0))</f>
        <v>0</v>
      </c>
      <c r="CF189" s="63">
        <f>IF(ลับ!CF$3=0,0,IF(เวลาเรียน!CN35="o",ลับ!CF$3,0))</f>
        <v>0</v>
      </c>
      <c r="CG189" s="63">
        <f>IF(ลับ!CG$3=0,0,IF(เวลาเรียน!CO35="o",ลับ!CG$3,0))</f>
        <v>0</v>
      </c>
      <c r="CH189" s="63">
        <f>IF(ลับ!CH$3=0,0,IF(เวลาเรียน!CP35="o",ลับ!CH$3,0))</f>
        <v>0</v>
      </c>
      <c r="CI189" s="63">
        <f>IF(ลับ!CI$3=0,0,IF(เวลาเรียน!CQ35="o",ลับ!CI$3,0))</f>
        <v>0</v>
      </c>
      <c r="CJ189" s="63">
        <f>IF(ลับ!CJ$3=0,0,IF(เวลาเรียน!CR35="o",ลับ!CJ$3,0))</f>
        <v>0</v>
      </c>
      <c r="CK189" s="63">
        <f>IF(ลับ!CK$3=0,0,IF(เวลาเรียน!CS35="o",ลับ!CK$3,0))</f>
        <v>0</v>
      </c>
      <c r="CL189" s="63">
        <f>IF(ลับ!CL$3=0,0,IF(เวลาเรียน!CT35="o",ลับ!CL$3,0))</f>
        <v>0</v>
      </c>
      <c r="CM189" s="63">
        <f>IF(ลับ!CM$3=0,0,IF(เวลาเรียน!CU35="o",ลับ!CM$3,0))</f>
        <v>0</v>
      </c>
      <c r="CN189" s="63">
        <f>IF(ลับ!CN$3=0,0,IF(เวลาเรียน!CV35="o",ลับ!CN$3,0))</f>
        <v>0</v>
      </c>
      <c r="CO189" s="63">
        <f>IF(ลับ!CO$3=0,0,IF(เวลาเรียน!CW35="o",ลับ!CO$3,0))</f>
        <v>0</v>
      </c>
      <c r="CP189" s="63">
        <f>IF(ลับ!CP$3=0,0,IF(เวลาเรียน!CX35="o",ลับ!CP$3,0))</f>
        <v>0</v>
      </c>
      <c r="CQ189" s="63">
        <f>IF(ลับ!CQ$3=0,0,IF(เวลาเรียน!CY35="o",ลับ!CQ$3,0))</f>
        <v>0</v>
      </c>
      <c r="CR189" s="63">
        <f>IF(ลับ!CR$3=0,0,IF(เวลาเรียน!CZ35="o",ลับ!CR$3,0))</f>
        <v>0</v>
      </c>
      <c r="CS189" s="63">
        <f>IF(ลับ!CS$3=0,0,IF(เวลาเรียน!DA35="o",ลับ!CS$3,0))</f>
        <v>0</v>
      </c>
      <c r="CT189" s="63">
        <f>IF(ลับ!CT$3=0,0,IF(เวลาเรียน!DB35="o",ลับ!CT$3,0))</f>
        <v>0</v>
      </c>
      <c r="CU189" s="63">
        <f>IF(ลับ!CU$3=0,0,IF(เวลาเรียน!DC35="o",ลับ!CU$3,0))</f>
        <v>0</v>
      </c>
      <c r="CV189" s="63">
        <f>IF(ลับ!CV$3=0,0,IF(เวลาเรียน!DD35="o",ลับ!CV$3,0))</f>
        <v>0</v>
      </c>
      <c r="CW189" s="63">
        <f>IF(ลับ!CW$3=0,0,IF(เวลาเรียน!DE35="o",ลับ!CW$3,0))</f>
        <v>0</v>
      </c>
      <c r="CX189" s="84">
        <f t="shared" si="25"/>
        <v>0</v>
      </c>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row>
    <row r="190" spans="1:136" ht="21">
      <c r="A190" s="28">
        <v>31</v>
      </c>
      <c r="B190" s="63">
        <f>IF(ลับ!B$3=0,0,IF(เวลาเรียน!G36="o",ลับ!B$3,0))</f>
        <v>0</v>
      </c>
      <c r="C190" s="63">
        <f>IF(ลับ!C$3=0,0,IF(เวลาเรียน!H36="o",ลับ!C$3,0))</f>
        <v>0</v>
      </c>
      <c r="D190" s="63">
        <f>IF(ลับ!D$3=0,0,IF(เวลาเรียน!I36="o",ลับ!D$3,0))</f>
        <v>0</v>
      </c>
      <c r="E190" s="63">
        <f>IF(ลับ!E$3=0,0,IF(เวลาเรียน!J36="o",ลับ!E$3,0))</f>
        <v>0</v>
      </c>
      <c r="F190" s="63">
        <f>IF(ลับ!F$3=0,0,IF(เวลาเรียน!K36="o",ลับ!F$3,0))</f>
        <v>0</v>
      </c>
      <c r="G190" s="63">
        <f>IF(ลับ!G$3=0,0,IF(เวลาเรียน!L36="o",ลับ!G$3,0))</f>
        <v>0</v>
      </c>
      <c r="H190" s="63">
        <f>IF(ลับ!H$3=0,0,IF(เวลาเรียน!M36="o",ลับ!H$3,0))</f>
        <v>0</v>
      </c>
      <c r="I190" s="63">
        <f>IF(ลับ!I$3=0,0,IF(เวลาเรียน!N36="o",ลับ!I$3,0))</f>
        <v>0</v>
      </c>
      <c r="J190" s="63">
        <f>IF(ลับ!J$3=0,0,IF(เวลาเรียน!O36="o",ลับ!J$3,0))</f>
        <v>0</v>
      </c>
      <c r="K190" s="63">
        <f>IF(ลับ!K$3=0,0,IF(เวลาเรียน!P36="o",ลับ!K$3,0))</f>
        <v>0</v>
      </c>
      <c r="L190" s="63">
        <f>IF(ลับ!L$3=0,0,IF(เวลาเรียน!Q36="o",ลับ!L$3,0))</f>
        <v>0</v>
      </c>
      <c r="M190" s="63">
        <f>IF(ลับ!M$3=0,0,IF(เวลาเรียน!R36="o",ลับ!M$3,0))</f>
        <v>0</v>
      </c>
      <c r="N190" s="63">
        <f>IF(ลับ!N$3=0,0,IF(เวลาเรียน!S36="o",ลับ!N$3,0))</f>
        <v>0</v>
      </c>
      <c r="O190" s="63">
        <f>IF(ลับ!O$3=0,0,IF(เวลาเรียน!T36="o",ลับ!O$3,0))</f>
        <v>0</v>
      </c>
      <c r="P190" s="63">
        <f>IF(ลับ!P$3=0,0,IF(เวลาเรียน!U36="o",ลับ!P$3,0))</f>
        <v>0</v>
      </c>
      <c r="Q190" s="63">
        <f>IF(ลับ!Q$3=0,0,IF(เวลาเรียน!V36="o",ลับ!Q$3,0))</f>
        <v>0</v>
      </c>
      <c r="R190" s="63">
        <f>IF(ลับ!R$3=0,0,IF(เวลาเรียน!W36="o",ลับ!R$3,0))</f>
        <v>0</v>
      </c>
      <c r="S190" s="63">
        <f>IF(ลับ!S$3=0,0,IF(เวลาเรียน!X36="o",ลับ!S$3,0))</f>
        <v>0</v>
      </c>
      <c r="T190" s="63">
        <f>IF(ลับ!T$3=0,0,IF(เวลาเรียน!Y36="o",ลับ!T$3,0))</f>
        <v>0</v>
      </c>
      <c r="U190" s="63">
        <f>IF(ลับ!U$3=0,0,IF(เวลาเรียน!Z36="o",ลับ!U$3,0))</f>
        <v>0</v>
      </c>
      <c r="V190" s="63">
        <f>IF(ลับ!V$3=0,0,IF(เวลาเรียน!AA36="o",ลับ!V$3,0))</f>
        <v>0</v>
      </c>
      <c r="W190" s="63">
        <f>IF(ลับ!W$3=0,0,IF(เวลาเรียน!AB36="o",ลับ!W$3,0))</f>
        <v>0</v>
      </c>
      <c r="X190" s="63">
        <f>IF(ลับ!X$3=0,0,IF(เวลาเรียน!AC36="o",ลับ!X$3,0))</f>
        <v>0</v>
      </c>
      <c r="Y190" s="63">
        <f>IF(ลับ!Y$3=0,0,IF(เวลาเรียน!AD36="o",ลับ!Y$3,0))</f>
        <v>0</v>
      </c>
      <c r="Z190" s="724">
        <f>IF(ลับ!Z$3=0,0,IF(เวลาเรียน!AE36="o",ลับ!Z$3,0))</f>
        <v>0</v>
      </c>
      <c r="AA190" s="63">
        <f>IF(ลับ!B$3=0,0,IF(เวลาเรียน!AH36="o",ลับ!B$3,0))</f>
        <v>0</v>
      </c>
      <c r="AB190" s="63">
        <f>IF(ลับ!C$3=0,0,IF(เวลาเรียน!AI36="o",ลับ!C$3,0))</f>
        <v>0</v>
      </c>
      <c r="AC190" s="63">
        <f>IF(ลับ!D$3=0,0,IF(เวลาเรียน!AJ36="o",ลับ!D$3,0))</f>
        <v>0</v>
      </c>
      <c r="AD190" s="63">
        <f>IF(ลับ!E$3=0,0,IF(เวลาเรียน!AK36="o",ลับ!E$3,0))</f>
        <v>0</v>
      </c>
      <c r="AE190" s="63">
        <f>IF(ลับ!F$3=0,0,IF(เวลาเรียน!AL36="o",ลับ!F$3,0))</f>
        <v>0</v>
      </c>
      <c r="AF190" s="63">
        <f>IF(ลับ!G$3=0,0,IF(เวลาเรียน!AM36="o",ลับ!G$3,0))</f>
        <v>0</v>
      </c>
      <c r="AG190" s="63">
        <f>IF(ลับ!H$3=0,0,IF(เวลาเรียน!AN36="o",ลับ!H$3,0))</f>
        <v>0</v>
      </c>
      <c r="AH190" s="63">
        <f>IF(ลับ!I$3=0,0,IF(เวลาเรียน!AO36="o",ลับ!I$3,0))</f>
        <v>0</v>
      </c>
      <c r="AI190" s="63">
        <f>IF(ลับ!J$3=0,0,IF(เวลาเรียน!AP36="o",ลับ!J$3,0))</f>
        <v>0</v>
      </c>
      <c r="AJ190" s="63">
        <f>IF(ลับ!K$3=0,0,IF(เวลาเรียน!AQ36="o",ลับ!K$3,0))</f>
        <v>0</v>
      </c>
      <c r="AK190" s="63">
        <f>IF(ลับ!L$3=0,0,IF(เวลาเรียน!AR36="o",ลับ!L$3,0))</f>
        <v>0</v>
      </c>
      <c r="AL190" s="63">
        <f>IF(ลับ!M$3=0,0,IF(เวลาเรียน!AS36="o",ลับ!M$3,0))</f>
        <v>0</v>
      </c>
      <c r="AM190" s="63">
        <f>IF(ลับ!N$3=0,0,IF(เวลาเรียน!AT36="o",ลับ!N$3,0))</f>
        <v>0</v>
      </c>
      <c r="AN190" s="63">
        <f>IF(ลับ!O$3=0,0,IF(เวลาเรียน!AU36="o",ลับ!O$3,0))</f>
        <v>0</v>
      </c>
      <c r="AO190" s="63">
        <f>IF(ลับ!P$3=0,0,IF(เวลาเรียน!AV36="o",ลับ!P$3,0))</f>
        <v>0</v>
      </c>
      <c r="AP190" s="63">
        <f>IF(ลับ!Q$3=0,0,IF(เวลาเรียน!AW36="o",ลับ!Q$3,0))</f>
        <v>0</v>
      </c>
      <c r="AQ190" s="63">
        <f>IF(ลับ!R$3=0,0,IF(เวลาเรียน!AX36="o",ลับ!R$3,0))</f>
        <v>0</v>
      </c>
      <c r="AR190" s="63">
        <f>IF(ลับ!S$3=0,0,IF(เวลาเรียน!AY36="o",ลับ!S$3,0))</f>
        <v>0</v>
      </c>
      <c r="AS190" s="63">
        <f>IF(ลับ!T$3=0,0,IF(เวลาเรียน!AZ36="o",ลับ!T$3,0))</f>
        <v>0</v>
      </c>
      <c r="AT190" s="63">
        <f>IF(ลับ!U$3=0,0,IF(เวลาเรียน!BA36="o",ลับ!U$3,0))</f>
        <v>0</v>
      </c>
      <c r="AU190" s="63">
        <f>IF(ลับ!V$3=0,0,IF(เวลาเรียน!BB36="o",ลับ!V$3,0))</f>
        <v>0</v>
      </c>
      <c r="AV190" s="63">
        <f>IF(ลับ!W$3=0,0,IF(เวลาเรียน!BC36="o",ลับ!W$3,0))</f>
        <v>0</v>
      </c>
      <c r="AW190" s="63">
        <f>IF(ลับ!X$3=0,0,IF(เวลาเรียน!BD36="o",ลับ!X$3,0))</f>
        <v>0</v>
      </c>
      <c r="AX190" s="63">
        <f>IF(ลับ!Y$3=0,0,IF(เวลาเรียน!BE36="o",ลับ!Y$3,0))</f>
        <v>0</v>
      </c>
      <c r="AY190" s="63">
        <f>IF(ลับ!Z$3=0,0,IF(เวลาเรียน!BF36="o",ลับ!Z$3,0))</f>
        <v>0</v>
      </c>
      <c r="AZ190" s="63">
        <f>IF(ลับ!AA$3=0,0,IF(เวลาเรียน!BG36="o",ลับ!AA$3,0))</f>
        <v>0</v>
      </c>
      <c r="BA190" s="63">
        <f>IF(ลับ!AB$3=0,0,IF(เวลาเรียน!BH36="o",ลับ!AB$3,0))</f>
        <v>0</v>
      </c>
      <c r="BB190" s="63">
        <f>IF(ลับ!AC$3=0,0,IF(เวลาเรียน!BI36="o",ลับ!AC$3,0))</f>
        <v>0</v>
      </c>
      <c r="BC190" s="63">
        <f>IF(ลับ!AD$3=0,0,IF(เวลาเรียน!BJ36="o",ลับ!AD$3,0))</f>
        <v>0</v>
      </c>
      <c r="BD190" s="63">
        <f>IF(ลับ!AE$3=0,0,IF(เวลาเรียน!BK36="o",ลับ!AE$3,0))</f>
        <v>0</v>
      </c>
      <c r="BE190" s="63">
        <f>IF(ลับ!AF$3=0,0,IF(เวลาเรียน!BL36="o",ลับ!AF$3,0))</f>
        <v>0</v>
      </c>
      <c r="BF190" s="63">
        <f>IF(ลับ!AG$3=0,0,IF(เวลาเรียน!BM36="o",ลับ!AG$3,0))</f>
        <v>0</v>
      </c>
      <c r="BG190" s="63">
        <f>IF(ลับ!AH$3=0,0,IF(เวลาเรียน!BN36="o",ลับ!AH$3,0))</f>
        <v>0</v>
      </c>
      <c r="BH190" s="63">
        <f>IF(ลับ!AI$3=0,0,IF(เวลาเรียน!BO36="o",ลับ!AI$3,0))</f>
        <v>0</v>
      </c>
      <c r="BI190" s="63">
        <f>IF(ลับ!AJ$3=0,0,IF(เวลาเรียน!BP36="o",ลับ!AJ$3,0))</f>
        <v>0</v>
      </c>
      <c r="BJ190" s="63">
        <f>IF(ลับ!AK$3=0,0,IF(เวลาเรียน!BQ36="o",ลับ!AK$3,0))</f>
        <v>0</v>
      </c>
      <c r="BK190" s="63">
        <f>IF(ลับ!AL$3=0,0,IF(เวลาเรียน!BR36="o",ลับ!AL$3,0))</f>
        <v>0</v>
      </c>
      <c r="BL190" s="63">
        <f>IF(ลับ!AM$3=0,0,IF(เวลาเรียน!BS36="o",ลับ!AM$3,0))</f>
        <v>0</v>
      </c>
      <c r="BM190" s="63">
        <f>IF(ลับ!AN$3=0,0,IF(เวลาเรียน!BT36="o",ลับ!AN$3,0))</f>
        <v>0</v>
      </c>
      <c r="BN190" s="63">
        <f>IF(ลับ!AO$3=0,0,IF(เวลาเรียน!BU36="o",ลับ!AO$3,0))</f>
        <v>0</v>
      </c>
      <c r="BO190" s="63">
        <f>IF(ลับ!AP$3=0,0,IF(เวลาเรียน!BV36="o",ลับ!AP$3,0))</f>
        <v>0</v>
      </c>
      <c r="BP190" s="63">
        <f>IF(ลับ!AQ$3=0,0,IF(เวลาเรียน!BW36="o",ลับ!AQ$3,0))</f>
        <v>0</v>
      </c>
      <c r="BQ190" s="63">
        <f>IF(ลับ!AR$3=0,0,IF(เวลาเรียน!BX36="o",ลับ!AR$3,0))</f>
        <v>0</v>
      </c>
      <c r="BR190" s="63">
        <f>IF(ลับ!AS$3=0,0,IF(เวลาเรียน!BY36="o",ลับ!AS$3,0))</f>
        <v>0</v>
      </c>
      <c r="BS190" s="724">
        <f>IF(ลับ!AT$3=0,0,IF(เวลาเรียน!BZ36="o",ลับ!AT$3,0))</f>
        <v>0</v>
      </c>
      <c r="BT190" s="63">
        <f>IF(ลับ!BT$3=0,0,IF(เวลาเรียน!CB36="o",ลับ!BT$3,0))</f>
        <v>0</v>
      </c>
      <c r="BU190" s="63">
        <f>IF(ลับ!BU$3=0,0,IF(เวลาเรียน!CC36="o",ลับ!BU$3,0))</f>
        <v>0</v>
      </c>
      <c r="BV190" s="63">
        <f>IF(ลับ!BV$3=0,0,IF(เวลาเรียน!CD36="o",ลับ!BV$3,0))</f>
        <v>0</v>
      </c>
      <c r="BW190" s="63">
        <f>IF(ลับ!BW$3=0,0,IF(เวลาเรียน!CE36="o",ลับ!BW$3,0))</f>
        <v>0</v>
      </c>
      <c r="BX190" s="63">
        <f>IF(ลับ!BX$3=0,0,IF(เวลาเรียน!CF36="o",ลับ!BX$3,0))</f>
        <v>0</v>
      </c>
      <c r="BY190" s="63">
        <f>IF(ลับ!BY$3=0,0,IF(เวลาเรียน!CG36="o",ลับ!BY$3,0))</f>
        <v>0</v>
      </c>
      <c r="BZ190" s="63">
        <f>IF(ลับ!BZ$3=0,0,IF(เวลาเรียน!CH36="o",ลับ!BZ$3,0))</f>
        <v>0</v>
      </c>
      <c r="CA190" s="63">
        <f>IF(ลับ!CA$3=0,0,IF(เวลาเรียน!CI36="o",ลับ!CA$3,0))</f>
        <v>0</v>
      </c>
      <c r="CB190" s="63">
        <f>IF(ลับ!CB$3=0,0,IF(เวลาเรียน!CJ36="o",ลับ!CB$3,0))</f>
        <v>0</v>
      </c>
      <c r="CC190" s="63">
        <f>IF(ลับ!CC$3=0,0,IF(เวลาเรียน!CK36="o",ลับ!CC$3,0))</f>
        <v>0</v>
      </c>
      <c r="CD190" s="63">
        <f>IF(ลับ!CD$3=0,0,IF(เวลาเรียน!CL36="o",ลับ!CD$3,0))</f>
        <v>0</v>
      </c>
      <c r="CE190" s="63">
        <f>IF(ลับ!CE$3=0,0,IF(เวลาเรียน!CM36="o",ลับ!CE$3,0))</f>
        <v>0</v>
      </c>
      <c r="CF190" s="63">
        <f>IF(ลับ!CF$3=0,0,IF(เวลาเรียน!CN36="o",ลับ!CF$3,0))</f>
        <v>0</v>
      </c>
      <c r="CG190" s="63">
        <f>IF(ลับ!CG$3=0,0,IF(เวลาเรียน!CO36="o",ลับ!CG$3,0))</f>
        <v>0</v>
      </c>
      <c r="CH190" s="63">
        <f>IF(ลับ!CH$3=0,0,IF(เวลาเรียน!CP36="o",ลับ!CH$3,0))</f>
        <v>0</v>
      </c>
      <c r="CI190" s="63">
        <f>IF(ลับ!CI$3=0,0,IF(เวลาเรียน!CQ36="o",ลับ!CI$3,0))</f>
        <v>0</v>
      </c>
      <c r="CJ190" s="63">
        <f>IF(ลับ!CJ$3=0,0,IF(เวลาเรียน!CR36="o",ลับ!CJ$3,0))</f>
        <v>0</v>
      </c>
      <c r="CK190" s="63">
        <f>IF(ลับ!CK$3=0,0,IF(เวลาเรียน!CS36="o",ลับ!CK$3,0))</f>
        <v>0</v>
      </c>
      <c r="CL190" s="63">
        <f>IF(ลับ!CL$3=0,0,IF(เวลาเรียน!CT36="o",ลับ!CL$3,0))</f>
        <v>0</v>
      </c>
      <c r="CM190" s="63">
        <f>IF(ลับ!CM$3=0,0,IF(เวลาเรียน!CU36="o",ลับ!CM$3,0))</f>
        <v>0</v>
      </c>
      <c r="CN190" s="63">
        <f>IF(ลับ!CN$3=0,0,IF(เวลาเรียน!CV36="o",ลับ!CN$3,0))</f>
        <v>0</v>
      </c>
      <c r="CO190" s="63">
        <f>IF(ลับ!CO$3=0,0,IF(เวลาเรียน!CW36="o",ลับ!CO$3,0))</f>
        <v>0</v>
      </c>
      <c r="CP190" s="63">
        <f>IF(ลับ!CP$3=0,0,IF(เวลาเรียน!CX36="o",ลับ!CP$3,0))</f>
        <v>0</v>
      </c>
      <c r="CQ190" s="63">
        <f>IF(ลับ!CQ$3=0,0,IF(เวลาเรียน!CY36="o",ลับ!CQ$3,0))</f>
        <v>0</v>
      </c>
      <c r="CR190" s="63">
        <f>IF(ลับ!CR$3=0,0,IF(เวลาเรียน!CZ36="o",ลับ!CR$3,0))</f>
        <v>0</v>
      </c>
      <c r="CS190" s="63">
        <f>IF(ลับ!CS$3=0,0,IF(เวลาเรียน!DA36="o",ลับ!CS$3,0))</f>
        <v>0</v>
      </c>
      <c r="CT190" s="63">
        <f>IF(ลับ!CT$3=0,0,IF(เวลาเรียน!DB36="o",ลับ!CT$3,0))</f>
        <v>0</v>
      </c>
      <c r="CU190" s="63">
        <f>IF(ลับ!CU$3=0,0,IF(เวลาเรียน!DC36="o",ลับ!CU$3,0))</f>
        <v>0</v>
      </c>
      <c r="CV190" s="63">
        <f>IF(ลับ!CV$3=0,0,IF(เวลาเรียน!DD36="o",ลับ!CV$3,0))</f>
        <v>0</v>
      </c>
      <c r="CW190" s="63">
        <f>IF(ลับ!CW$3=0,0,IF(เวลาเรียน!DE36="o",ลับ!CW$3,0))</f>
        <v>0</v>
      </c>
      <c r="CX190" s="84">
        <f t="shared" si="25"/>
        <v>0</v>
      </c>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row>
    <row r="191" spans="1:136" ht="21">
      <c r="A191" s="28">
        <v>32</v>
      </c>
      <c r="B191" s="63">
        <f>IF(ลับ!B$3=0,0,IF(เวลาเรียน!G37="o",ลับ!B$3,0))</f>
        <v>0</v>
      </c>
      <c r="C191" s="63">
        <f>IF(ลับ!C$3=0,0,IF(เวลาเรียน!H37="o",ลับ!C$3,0))</f>
        <v>0</v>
      </c>
      <c r="D191" s="63">
        <f>IF(ลับ!D$3=0,0,IF(เวลาเรียน!I37="o",ลับ!D$3,0))</f>
        <v>0</v>
      </c>
      <c r="E191" s="63">
        <f>IF(ลับ!E$3=0,0,IF(เวลาเรียน!J37="o",ลับ!E$3,0))</f>
        <v>0</v>
      </c>
      <c r="F191" s="63">
        <f>IF(ลับ!F$3=0,0,IF(เวลาเรียน!K37="o",ลับ!F$3,0))</f>
        <v>0</v>
      </c>
      <c r="G191" s="63">
        <f>IF(ลับ!G$3=0,0,IF(เวลาเรียน!L37="o",ลับ!G$3,0))</f>
        <v>0</v>
      </c>
      <c r="H191" s="63">
        <f>IF(ลับ!H$3=0,0,IF(เวลาเรียน!M37="o",ลับ!H$3,0))</f>
        <v>0</v>
      </c>
      <c r="I191" s="63">
        <f>IF(ลับ!I$3=0,0,IF(เวลาเรียน!N37="o",ลับ!I$3,0))</f>
        <v>0</v>
      </c>
      <c r="J191" s="63">
        <f>IF(ลับ!J$3=0,0,IF(เวลาเรียน!O37="o",ลับ!J$3,0))</f>
        <v>0</v>
      </c>
      <c r="K191" s="63">
        <f>IF(ลับ!K$3=0,0,IF(เวลาเรียน!P37="o",ลับ!K$3,0))</f>
        <v>0</v>
      </c>
      <c r="L191" s="63">
        <f>IF(ลับ!L$3=0,0,IF(เวลาเรียน!Q37="o",ลับ!L$3,0))</f>
        <v>0</v>
      </c>
      <c r="M191" s="63">
        <f>IF(ลับ!M$3=0,0,IF(เวลาเรียน!R37="o",ลับ!M$3,0))</f>
        <v>0</v>
      </c>
      <c r="N191" s="63">
        <f>IF(ลับ!N$3=0,0,IF(เวลาเรียน!S37="o",ลับ!N$3,0))</f>
        <v>0</v>
      </c>
      <c r="O191" s="63">
        <f>IF(ลับ!O$3=0,0,IF(เวลาเรียน!T37="o",ลับ!O$3,0))</f>
        <v>0</v>
      </c>
      <c r="P191" s="63">
        <f>IF(ลับ!P$3=0,0,IF(เวลาเรียน!U37="o",ลับ!P$3,0))</f>
        <v>0</v>
      </c>
      <c r="Q191" s="63">
        <f>IF(ลับ!Q$3=0,0,IF(เวลาเรียน!V37="o",ลับ!Q$3,0))</f>
        <v>0</v>
      </c>
      <c r="R191" s="63">
        <f>IF(ลับ!R$3=0,0,IF(เวลาเรียน!W37="o",ลับ!R$3,0))</f>
        <v>0</v>
      </c>
      <c r="S191" s="63">
        <f>IF(ลับ!S$3=0,0,IF(เวลาเรียน!X37="o",ลับ!S$3,0))</f>
        <v>0</v>
      </c>
      <c r="T191" s="63">
        <f>IF(ลับ!T$3=0,0,IF(เวลาเรียน!Y37="o",ลับ!T$3,0))</f>
        <v>0</v>
      </c>
      <c r="U191" s="63">
        <f>IF(ลับ!U$3=0,0,IF(เวลาเรียน!Z37="o",ลับ!U$3,0))</f>
        <v>0</v>
      </c>
      <c r="V191" s="63">
        <f>IF(ลับ!V$3=0,0,IF(เวลาเรียน!AA37="o",ลับ!V$3,0))</f>
        <v>0</v>
      </c>
      <c r="W191" s="63">
        <f>IF(ลับ!W$3=0,0,IF(เวลาเรียน!AB37="o",ลับ!W$3,0))</f>
        <v>0</v>
      </c>
      <c r="X191" s="63">
        <f>IF(ลับ!X$3=0,0,IF(เวลาเรียน!AC37="o",ลับ!X$3,0))</f>
        <v>0</v>
      </c>
      <c r="Y191" s="63">
        <f>IF(ลับ!Y$3=0,0,IF(เวลาเรียน!AD37="o",ลับ!Y$3,0))</f>
        <v>0</v>
      </c>
      <c r="Z191" s="724">
        <f>IF(ลับ!Z$3=0,0,IF(เวลาเรียน!AE37="o",ลับ!Z$3,0))</f>
        <v>0</v>
      </c>
      <c r="AA191" s="63">
        <f>IF(ลับ!B$3=0,0,IF(เวลาเรียน!AH37="o",ลับ!B$3,0))</f>
        <v>0</v>
      </c>
      <c r="AB191" s="63">
        <f>IF(ลับ!C$3=0,0,IF(เวลาเรียน!AI37="o",ลับ!C$3,0))</f>
        <v>0</v>
      </c>
      <c r="AC191" s="63">
        <f>IF(ลับ!D$3=0,0,IF(เวลาเรียน!AJ37="o",ลับ!D$3,0))</f>
        <v>0</v>
      </c>
      <c r="AD191" s="63">
        <f>IF(ลับ!E$3=0,0,IF(เวลาเรียน!AK37="o",ลับ!E$3,0))</f>
        <v>0</v>
      </c>
      <c r="AE191" s="63">
        <f>IF(ลับ!F$3=0,0,IF(เวลาเรียน!AL37="o",ลับ!F$3,0))</f>
        <v>0</v>
      </c>
      <c r="AF191" s="63">
        <f>IF(ลับ!G$3=0,0,IF(เวลาเรียน!AM37="o",ลับ!G$3,0))</f>
        <v>0</v>
      </c>
      <c r="AG191" s="63">
        <f>IF(ลับ!H$3=0,0,IF(เวลาเรียน!AN37="o",ลับ!H$3,0))</f>
        <v>0</v>
      </c>
      <c r="AH191" s="63">
        <f>IF(ลับ!I$3=0,0,IF(เวลาเรียน!AO37="o",ลับ!I$3,0))</f>
        <v>0</v>
      </c>
      <c r="AI191" s="63">
        <f>IF(ลับ!J$3=0,0,IF(เวลาเรียน!AP37="o",ลับ!J$3,0))</f>
        <v>0</v>
      </c>
      <c r="AJ191" s="63">
        <f>IF(ลับ!K$3=0,0,IF(เวลาเรียน!AQ37="o",ลับ!K$3,0))</f>
        <v>0</v>
      </c>
      <c r="AK191" s="63">
        <f>IF(ลับ!L$3=0,0,IF(เวลาเรียน!AR37="o",ลับ!L$3,0))</f>
        <v>0</v>
      </c>
      <c r="AL191" s="63">
        <f>IF(ลับ!M$3=0,0,IF(เวลาเรียน!AS37="o",ลับ!M$3,0))</f>
        <v>0</v>
      </c>
      <c r="AM191" s="63">
        <f>IF(ลับ!N$3=0,0,IF(เวลาเรียน!AT37="o",ลับ!N$3,0))</f>
        <v>0</v>
      </c>
      <c r="AN191" s="63">
        <f>IF(ลับ!O$3=0,0,IF(เวลาเรียน!AU37="o",ลับ!O$3,0))</f>
        <v>0</v>
      </c>
      <c r="AO191" s="63">
        <f>IF(ลับ!P$3=0,0,IF(เวลาเรียน!AV37="o",ลับ!P$3,0))</f>
        <v>0</v>
      </c>
      <c r="AP191" s="63">
        <f>IF(ลับ!Q$3=0,0,IF(เวลาเรียน!AW37="o",ลับ!Q$3,0))</f>
        <v>0</v>
      </c>
      <c r="AQ191" s="63">
        <f>IF(ลับ!R$3=0,0,IF(เวลาเรียน!AX37="o",ลับ!R$3,0))</f>
        <v>0</v>
      </c>
      <c r="AR191" s="63">
        <f>IF(ลับ!S$3=0,0,IF(เวลาเรียน!AY37="o",ลับ!S$3,0))</f>
        <v>0</v>
      </c>
      <c r="AS191" s="63">
        <f>IF(ลับ!T$3=0,0,IF(เวลาเรียน!AZ37="o",ลับ!T$3,0))</f>
        <v>0</v>
      </c>
      <c r="AT191" s="63">
        <f>IF(ลับ!U$3=0,0,IF(เวลาเรียน!BA37="o",ลับ!U$3,0))</f>
        <v>0</v>
      </c>
      <c r="AU191" s="63">
        <f>IF(ลับ!V$3=0,0,IF(เวลาเรียน!BB37="o",ลับ!V$3,0))</f>
        <v>0</v>
      </c>
      <c r="AV191" s="63">
        <f>IF(ลับ!W$3=0,0,IF(เวลาเรียน!BC37="o",ลับ!W$3,0))</f>
        <v>0</v>
      </c>
      <c r="AW191" s="63">
        <f>IF(ลับ!X$3=0,0,IF(เวลาเรียน!BD37="o",ลับ!X$3,0))</f>
        <v>0</v>
      </c>
      <c r="AX191" s="63">
        <f>IF(ลับ!Y$3=0,0,IF(เวลาเรียน!BE37="o",ลับ!Y$3,0))</f>
        <v>0</v>
      </c>
      <c r="AY191" s="63">
        <f>IF(ลับ!Z$3=0,0,IF(เวลาเรียน!BF37="o",ลับ!Z$3,0))</f>
        <v>0</v>
      </c>
      <c r="AZ191" s="63">
        <f>IF(ลับ!AA$3=0,0,IF(เวลาเรียน!BG37="o",ลับ!AA$3,0))</f>
        <v>0</v>
      </c>
      <c r="BA191" s="63">
        <f>IF(ลับ!AB$3=0,0,IF(เวลาเรียน!BH37="o",ลับ!AB$3,0))</f>
        <v>0</v>
      </c>
      <c r="BB191" s="63">
        <f>IF(ลับ!AC$3=0,0,IF(เวลาเรียน!BI37="o",ลับ!AC$3,0))</f>
        <v>0</v>
      </c>
      <c r="BC191" s="63">
        <f>IF(ลับ!AD$3=0,0,IF(เวลาเรียน!BJ37="o",ลับ!AD$3,0))</f>
        <v>0</v>
      </c>
      <c r="BD191" s="63">
        <f>IF(ลับ!AE$3=0,0,IF(เวลาเรียน!BK37="o",ลับ!AE$3,0))</f>
        <v>0</v>
      </c>
      <c r="BE191" s="63">
        <f>IF(ลับ!AF$3=0,0,IF(เวลาเรียน!BL37="o",ลับ!AF$3,0))</f>
        <v>0</v>
      </c>
      <c r="BF191" s="63">
        <f>IF(ลับ!AG$3=0,0,IF(เวลาเรียน!BM37="o",ลับ!AG$3,0))</f>
        <v>0</v>
      </c>
      <c r="BG191" s="63">
        <f>IF(ลับ!AH$3=0,0,IF(เวลาเรียน!BN37="o",ลับ!AH$3,0))</f>
        <v>0</v>
      </c>
      <c r="BH191" s="63">
        <f>IF(ลับ!AI$3=0,0,IF(เวลาเรียน!BO37="o",ลับ!AI$3,0))</f>
        <v>0</v>
      </c>
      <c r="BI191" s="63">
        <f>IF(ลับ!AJ$3=0,0,IF(เวลาเรียน!BP37="o",ลับ!AJ$3,0))</f>
        <v>0</v>
      </c>
      <c r="BJ191" s="63">
        <f>IF(ลับ!AK$3=0,0,IF(เวลาเรียน!BQ37="o",ลับ!AK$3,0))</f>
        <v>0</v>
      </c>
      <c r="BK191" s="63">
        <f>IF(ลับ!AL$3=0,0,IF(เวลาเรียน!BR37="o",ลับ!AL$3,0))</f>
        <v>0</v>
      </c>
      <c r="BL191" s="63">
        <f>IF(ลับ!AM$3=0,0,IF(เวลาเรียน!BS37="o",ลับ!AM$3,0))</f>
        <v>0</v>
      </c>
      <c r="BM191" s="63">
        <f>IF(ลับ!AN$3=0,0,IF(เวลาเรียน!BT37="o",ลับ!AN$3,0))</f>
        <v>0</v>
      </c>
      <c r="BN191" s="63">
        <f>IF(ลับ!AO$3=0,0,IF(เวลาเรียน!BU37="o",ลับ!AO$3,0))</f>
        <v>0</v>
      </c>
      <c r="BO191" s="63">
        <f>IF(ลับ!AP$3=0,0,IF(เวลาเรียน!BV37="o",ลับ!AP$3,0))</f>
        <v>0</v>
      </c>
      <c r="BP191" s="63">
        <f>IF(ลับ!AQ$3=0,0,IF(เวลาเรียน!BW37="o",ลับ!AQ$3,0))</f>
        <v>0</v>
      </c>
      <c r="BQ191" s="63">
        <f>IF(ลับ!AR$3=0,0,IF(เวลาเรียน!BX37="o",ลับ!AR$3,0))</f>
        <v>0</v>
      </c>
      <c r="BR191" s="63">
        <f>IF(ลับ!AS$3=0,0,IF(เวลาเรียน!BY37="o",ลับ!AS$3,0))</f>
        <v>0</v>
      </c>
      <c r="BS191" s="724">
        <f>IF(ลับ!AT$3=0,0,IF(เวลาเรียน!BZ37="o",ลับ!AT$3,0))</f>
        <v>0</v>
      </c>
      <c r="BT191" s="63">
        <f>IF(ลับ!BT$3=0,0,IF(เวลาเรียน!CB37="o",ลับ!BT$3,0))</f>
        <v>0</v>
      </c>
      <c r="BU191" s="63">
        <f>IF(ลับ!BU$3=0,0,IF(เวลาเรียน!CC37="o",ลับ!BU$3,0))</f>
        <v>0</v>
      </c>
      <c r="BV191" s="63">
        <f>IF(ลับ!BV$3=0,0,IF(เวลาเรียน!CD37="o",ลับ!BV$3,0))</f>
        <v>0</v>
      </c>
      <c r="BW191" s="63">
        <f>IF(ลับ!BW$3=0,0,IF(เวลาเรียน!CE37="o",ลับ!BW$3,0))</f>
        <v>0</v>
      </c>
      <c r="BX191" s="63">
        <f>IF(ลับ!BX$3=0,0,IF(เวลาเรียน!CF37="o",ลับ!BX$3,0))</f>
        <v>0</v>
      </c>
      <c r="BY191" s="63">
        <f>IF(ลับ!BY$3=0,0,IF(เวลาเรียน!CG37="o",ลับ!BY$3,0))</f>
        <v>0</v>
      </c>
      <c r="BZ191" s="63">
        <f>IF(ลับ!BZ$3=0,0,IF(เวลาเรียน!CH37="o",ลับ!BZ$3,0))</f>
        <v>0</v>
      </c>
      <c r="CA191" s="63">
        <f>IF(ลับ!CA$3=0,0,IF(เวลาเรียน!CI37="o",ลับ!CA$3,0))</f>
        <v>0</v>
      </c>
      <c r="CB191" s="63">
        <f>IF(ลับ!CB$3=0,0,IF(เวลาเรียน!CJ37="o",ลับ!CB$3,0))</f>
        <v>0</v>
      </c>
      <c r="CC191" s="63">
        <f>IF(ลับ!CC$3=0,0,IF(เวลาเรียน!CK37="o",ลับ!CC$3,0))</f>
        <v>0</v>
      </c>
      <c r="CD191" s="63">
        <f>IF(ลับ!CD$3=0,0,IF(เวลาเรียน!CL37="o",ลับ!CD$3,0))</f>
        <v>0</v>
      </c>
      <c r="CE191" s="63">
        <f>IF(ลับ!CE$3=0,0,IF(เวลาเรียน!CM37="o",ลับ!CE$3,0))</f>
        <v>0</v>
      </c>
      <c r="CF191" s="63">
        <f>IF(ลับ!CF$3=0,0,IF(เวลาเรียน!CN37="o",ลับ!CF$3,0))</f>
        <v>0</v>
      </c>
      <c r="CG191" s="63">
        <f>IF(ลับ!CG$3=0,0,IF(เวลาเรียน!CO37="o",ลับ!CG$3,0))</f>
        <v>0</v>
      </c>
      <c r="CH191" s="63">
        <f>IF(ลับ!CH$3=0,0,IF(เวลาเรียน!CP37="o",ลับ!CH$3,0))</f>
        <v>0</v>
      </c>
      <c r="CI191" s="63">
        <f>IF(ลับ!CI$3=0,0,IF(เวลาเรียน!CQ37="o",ลับ!CI$3,0))</f>
        <v>0</v>
      </c>
      <c r="CJ191" s="63">
        <f>IF(ลับ!CJ$3=0,0,IF(เวลาเรียน!CR37="o",ลับ!CJ$3,0))</f>
        <v>0</v>
      </c>
      <c r="CK191" s="63">
        <f>IF(ลับ!CK$3=0,0,IF(เวลาเรียน!CS37="o",ลับ!CK$3,0))</f>
        <v>0</v>
      </c>
      <c r="CL191" s="63">
        <f>IF(ลับ!CL$3=0,0,IF(เวลาเรียน!CT37="o",ลับ!CL$3,0))</f>
        <v>0</v>
      </c>
      <c r="CM191" s="63">
        <f>IF(ลับ!CM$3=0,0,IF(เวลาเรียน!CU37="o",ลับ!CM$3,0))</f>
        <v>0</v>
      </c>
      <c r="CN191" s="63">
        <f>IF(ลับ!CN$3=0,0,IF(เวลาเรียน!CV37="o",ลับ!CN$3,0))</f>
        <v>0</v>
      </c>
      <c r="CO191" s="63">
        <f>IF(ลับ!CO$3=0,0,IF(เวลาเรียน!CW37="o",ลับ!CO$3,0))</f>
        <v>0</v>
      </c>
      <c r="CP191" s="63">
        <f>IF(ลับ!CP$3=0,0,IF(เวลาเรียน!CX37="o",ลับ!CP$3,0))</f>
        <v>0</v>
      </c>
      <c r="CQ191" s="63">
        <f>IF(ลับ!CQ$3=0,0,IF(เวลาเรียน!CY37="o",ลับ!CQ$3,0))</f>
        <v>0</v>
      </c>
      <c r="CR191" s="63">
        <f>IF(ลับ!CR$3=0,0,IF(เวลาเรียน!CZ37="o",ลับ!CR$3,0))</f>
        <v>0</v>
      </c>
      <c r="CS191" s="63">
        <f>IF(ลับ!CS$3=0,0,IF(เวลาเรียน!DA37="o",ลับ!CS$3,0))</f>
        <v>0</v>
      </c>
      <c r="CT191" s="63">
        <f>IF(ลับ!CT$3=0,0,IF(เวลาเรียน!DB37="o",ลับ!CT$3,0))</f>
        <v>0</v>
      </c>
      <c r="CU191" s="63">
        <f>IF(ลับ!CU$3=0,0,IF(เวลาเรียน!DC37="o",ลับ!CU$3,0))</f>
        <v>0</v>
      </c>
      <c r="CV191" s="63">
        <f>IF(ลับ!CV$3=0,0,IF(เวลาเรียน!DD37="o",ลับ!CV$3,0))</f>
        <v>0</v>
      </c>
      <c r="CW191" s="63">
        <f>IF(ลับ!CW$3=0,0,IF(เวลาเรียน!DE37="o",ลับ!CW$3,0))</f>
        <v>0</v>
      </c>
      <c r="CX191" s="84">
        <f t="shared" si="25"/>
        <v>0</v>
      </c>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row>
    <row r="192" spans="1:136" ht="21">
      <c r="A192" s="28">
        <v>33</v>
      </c>
      <c r="B192" s="63">
        <f>IF(ลับ!B$3=0,0,IF(เวลาเรียน!G38="o",ลับ!B$3,0))</f>
        <v>0</v>
      </c>
      <c r="C192" s="63">
        <f>IF(ลับ!C$3=0,0,IF(เวลาเรียน!H38="o",ลับ!C$3,0))</f>
        <v>0</v>
      </c>
      <c r="D192" s="63">
        <f>IF(ลับ!D$3=0,0,IF(เวลาเรียน!I38="o",ลับ!D$3,0))</f>
        <v>0</v>
      </c>
      <c r="E192" s="63">
        <f>IF(ลับ!E$3=0,0,IF(เวลาเรียน!J38="o",ลับ!E$3,0))</f>
        <v>0</v>
      </c>
      <c r="F192" s="63">
        <f>IF(ลับ!F$3=0,0,IF(เวลาเรียน!K38="o",ลับ!F$3,0))</f>
        <v>0</v>
      </c>
      <c r="G192" s="63">
        <f>IF(ลับ!G$3=0,0,IF(เวลาเรียน!L38="o",ลับ!G$3,0))</f>
        <v>0</v>
      </c>
      <c r="H192" s="63">
        <f>IF(ลับ!H$3=0,0,IF(เวลาเรียน!M38="o",ลับ!H$3,0))</f>
        <v>0</v>
      </c>
      <c r="I192" s="63">
        <f>IF(ลับ!I$3=0,0,IF(เวลาเรียน!N38="o",ลับ!I$3,0))</f>
        <v>0</v>
      </c>
      <c r="J192" s="63">
        <f>IF(ลับ!J$3=0,0,IF(เวลาเรียน!O38="o",ลับ!J$3,0))</f>
        <v>0</v>
      </c>
      <c r="K192" s="63">
        <f>IF(ลับ!K$3=0,0,IF(เวลาเรียน!P38="o",ลับ!K$3,0))</f>
        <v>0</v>
      </c>
      <c r="L192" s="63">
        <f>IF(ลับ!L$3=0,0,IF(เวลาเรียน!Q38="o",ลับ!L$3,0))</f>
        <v>0</v>
      </c>
      <c r="M192" s="63">
        <f>IF(ลับ!M$3=0,0,IF(เวลาเรียน!R38="o",ลับ!M$3,0))</f>
        <v>0</v>
      </c>
      <c r="N192" s="63">
        <f>IF(ลับ!N$3=0,0,IF(เวลาเรียน!S38="o",ลับ!N$3,0))</f>
        <v>0</v>
      </c>
      <c r="O192" s="63">
        <f>IF(ลับ!O$3=0,0,IF(เวลาเรียน!T38="o",ลับ!O$3,0))</f>
        <v>0</v>
      </c>
      <c r="P192" s="63">
        <f>IF(ลับ!P$3=0,0,IF(เวลาเรียน!U38="o",ลับ!P$3,0))</f>
        <v>0</v>
      </c>
      <c r="Q192" s="63">
        <f>IF(ลับ!Q$3=0,0,IF(เวลาเรียน!V38="o",ลับ!Q$3,0))</f>
        <v>0</v>
      </c>
      <c r="R192" s="63">
        <f>IF(ลับ!R$3=0,0,IF(เวลาเรียน!W38="o",ลับ!R$3,0))</f>
        <v>0</v>
      </c>
      <c r="S192" s="63">
        <f>IF(ลับ!S$3=0,0,IF(เวลาเรียน!X38="o",ลับ!S$3,0))</f>
        <v>0</v>
      </c>
      <c r="T192" s="63">
        <f>IF(ลับ!T$3=0,0,IF(เวลาเรียน!Y38="o",ลับ!T$3,0))</f>
        <v>0</v>
      </c>
      <c r="U192" s="63">
        <f>IF(ลับ!U$3=0,0,IF(เวลาเรียน!Z38="o",ลับ!U$3,0))</f>
        <v>0</v>
      </c>
      <c r="V192" s="63">
        <f>IF(ลับ!V$3=0,0,IF(เวลาเรียน!AA38="o",ลับ!V$3,0))</f>
        <v>0</v>
      </c>
      <c r="W192" s="63">
        <f>IF(ลับ!W$3=0,0,IF(เวลาเรียน!AB38="o",ลับ!W$3,0))</f>
        <v>0</v>
      </c>
      <c r="X192" s="63">
        <f>IF(ลับ!X$3=0,0,IF(เวลาเรียน!AC38="o",ลับ!X$3,0))</f>
        <v>0</v>
      </c>
      <c r="Y192" s="63">
        <f>IF(ลับ!Y$3=0,0,IF(เวลาเรียน!AD38="o",ลับ!Y$3,0))</f>
        <v>0</v>
      </c>
      <c r="Z192" s="724">
        <f>IF(ลับ!Z$3=0,0,IF(เวลาเรียน!AE38="o",ลับ!Z$3,0))</f>
        <v>0</v>
      </c>
      <c r="AA192" s="63">
        <f>IF(ลับ!B$3=0,0,IF(เวลาเรียน!AH38="o",ลับ!B$3,0))</f>
        <v>0</v>
      </c>
      <c r="AB192" s="63">
        <f>IF(ลับ!C$3=0,0,IF(เวลาเรียน!AI38="o",ลับ!C$3,0))</f>
        <v>0</v>
      </c>
      <c r="AC192" s="63">
        <f>IF(ลับ!D$3=0,0,IF(เวลาเรียน!AJ38="o",ลับ!D$3,0))</f>
        <v>0</v>
      </c>
      <c r="AD192" s="63">
        <f>IF(ลับ!E$3=0,0,IF(เวลาเรียน!AK38="o",ลับ!E$3,0))</f>
        <v>0</v>
      </c>
      <c r="AE192" s="63">
        <f>IF(ลับ!F$3=0,0,IF(เวลาเรียน!AL38="o",ลับ!F$3,0))</f>
        <v>0</v>
      </c>
      <c r="AF192" s="63">
        <f>IF(ลับ!G$3=0,0,IF(เวลาเรียน!AM38="o",ลับ!G$3,0))</f>
        <v>0</v>
      </c>
      <c r="AG192" s="63">
        <f>IF(ลับ!H$3=0,0,IF(เวลาเรียน!AN38="o",ลับ!H$3,0))</f>
        <v>0</v>
      </c>
      <c r="AH192" s="63">
        <f>IF(ลับ!I$3=0,0,IF(เวลาเรียน!AO38="o",ลับ!I$3,0))</f>
        <v>0</v>
      </c>
      <c r="AI192" s="63">
        <f>IF(ลับ!J$3=0,0,IF(เวลาเรียน!AP38="o",ลับ!J$3,0))</f>
        <v>0</v>
      </c>
      <c r="AJ192" s="63">
        <f>IF(ลับ!K$3=0,0,IF(เวลาเรียน!AQ38="o",ลับ!K$3,0))</f>
        <v>0</v>
      </c>
      <c r="AK192" s="63">
        <f>IF(ลับ!L$3=0,0,IF(เวลาเรียน!AR38="o",ลับ!L$3,0))</f>
        <v>0</v>
      </c>
      <c r="AL192" s="63">
        <f>IF(ลับ!M$3=0,0,IF(เวลาเรียน!AS38="o",ลับ!M$3,0))</f>
        <v>0</v>
      </c>
      <c r="AM192" s="63">
        <f>IF(ลับ!N$3=0,0,IF(เวลาเรียน!AT38="o",ลับ!N$3,0))</f>
        <v>0</v>
      </c>
      <c r="AN192" s="63">
        <f>IF(ลับ!O$3=0,0,IF(เวลาเรียน!AU38="o",ลับ!O$3,0))</f>
        <v>0</v>
      </c>
      <c r="AO192" s="63">
        <f>IF(ลับ!P$3=0,0,IF(เวลาเรียน!AV38="o",ลับ!P$3,0))</f>
        <v>0</v>
      </c>
      <c r="AP192" s="63">
        <f>IF(ลับ!Q$3=0,0,IF(เวลาเรียน!AW38="o",ลับ!Q$3,0))</f>
        <v>0</v>
      </c>
      <c r="AQ192" s="63">
        <f>IF(ลับ!R$3=0,0,IF(เวลาเรียน!AX38="o",ลับ!R$3,0))</f>
        <v>0</v>
      </c>
      <c r="AR192" s="63">
        <f>IF(ลับ!S$3=0,0,IF(เวลาเรียน!AY38="o",ลับ!S$3,0))</f>
        <v>0</v>
      </c>
      <c r="AS192" s="63">
        <f>IF(ลับ!T$3=0,0,IF(เวลาเรียน!AZ38="o",ลับ!T$3,0))</f>
        <v>0</v>
      </c>
      <c r="AT192" s="63">
        <f>IF(ลับ!U$3=0,0,IF(เวลาเรียน!BA38="o",ลับ!U$3,0))</f>
        <v>0</v>
      </c>
      <c r="AU192" s="63">
        <f>IF(ลับ!V$3=0,0,IF(เวลาเรียน!BB38="o",ลับ!V$3,0))</f>
        <v>0</v>
      </c>
      <c r="AV192" s="63">
        <f>IF(ลับ!W$3=0,0,IF(เวลาเรียน!BC38="o",ลับ!W$3,0))</f>
        <v>0</v>
      </c>
      <c r="AW192" s="63">
        <f>IF(ลับ!X$3=0,0,IF(เวลาเรียน!BD38="o",ลับ!X$3,0))</f>
        <v>0</v>
      </c>
      <c r="AX192" s="63">
        <f>IF(ลับ!Y$3=0,0,IF(เวลาเรียน!BE38="o",ลับ!Y$3,0))</f>
        <v>0</v>
      </c>
      <c r="AY192" s="63">
        <f>IF(ลับ!Z$3=0,0,IF(เวลาเรียน!BF38="o",ลับ!Z$3,0))</f>
        <v>0</v>
      </c>
      <c r="AZ192" s="63">
        <f>IF(ลับ!AA$3=0,0,IF(เวลาเรียน!BG38="o",ลับ!AA$3,0))</f>
        <v>0</v>
      </c>
      <c r="BA192" s="63">
        <f>IF(ลับ!AB$3=0,0,IF(เวลาเรียน!BH38="o",ลับ!AB$3,0))</f>
        <v>0</v>
      </c>
      <c r="BB192" s="63">
        <f>IF(ลับ!AC$3=0,0,IF(เวลาเรียน!BI38="o",ลับ!AC$3,0))</f>
        <v>0</v>
      </c>
      <c r="BC192" s="63">
        <f>IF(ลับ!AD$3=0,0,IF(เวลาเรียน!BJ38="o",ลับ!AD$3,0))</f>
        <v>0</v>
      </c>
      <c r="BD192" s="63">
        <f>IF(ลับ!AE$3=0,0,IF(เวลาเรียน!BK38="o",ลับ!AE$3,0))</f>
        <v>0</v>
      </c>
      <c r="BE192" s="63">
        <f>IF(ลับ!AF$3=0,0,IF(เวลาเรียน!BL38="o",ลับ!AF$3,0))</f>
        <v>0</v>
      </c>
      <c r="BF192" s="63">
        <f>IF(ลับ!AG$3=0,0,IF(เวลาเรียน!BM38="o",ลับ!AG$3,0))</f>
        <v>0</v>
      </c>
      <c r="BG192" s="63">
        <f>IF(ลับ!AH$3=0,0,IF(เวลาเรียน!BN38="o",ลับ!AH$3,0))</f>
        <v>0</v>
      </c>
      <c r="BH192" s="63">
        <f>IF(ลับ!AI$3=0,0,IF(เวลาเรียน!BO38="o",ลับ!AI$3,0))</f>
        <v>0</v>
      </c>
      <c r="BI192" s="63">
        <f>IF(ลับ!AJ$3=0,0,IF(เวลาเรียน!BP38="o",ลับ!AJ$3,0))</f>
        <v>0</v>
      </c>
      <c r="BJ192" s="63">
        <f>IF(ลับ!AK$3=0,0,IF(เวลาเรียน!BQ38="o",ลับ!AK$3,0))</f>
        <v>0</v>
      </c>
      <c r="BK192" s="63">
        <f>IF(ลับ!AL$3=0,0,IF(เวลาเรียน!BR38="o",ลับ!AL$3,0))</f>
        <v>0</v>
      </c>
      <c r="BL192" s="63">
        <f>IF(ลับ!AM$3=0,0,IF(เวลาเรียน!BS38="o",ลับ!AM$3,0))</f>
        <v>0</v>
      </c>
      <c r="BM192" s="63">
        <f>IF(ลับ!AN$3=0,0,IF(เวลาเรียน!BT38="o",ลับ!AN$3,0))</f>
        <v>0</v>
      </c>
      <c r="BN192" s="63">
        <f>IF(ลับ!AO$3=0,0,IF(เวลาเรียน!BU38="o",ลับ!AO$3,0))</f>
        <v>0</v>
      </c>
      <c r="BO192" s="63">
        <f>IF(ลับ!AP$3=0,0,IF(เวลาเรียน!BV38="o",ลับ!AP$3,0))</f>
        <v>0</v>
      </c>
      <c r="BP192" s="63">
        <f>IF(ลับ!AQ$3=0,0,IF(เวลาเรียน!BW38="o",ลับ!AQ$3,0))</f>
        <v>0</v>
      </c>
      <c r="BQ192" s="63">
        <f>IF(ลับ!AR$3=0,0,IF(เวลาเรียน!BX38="o",ลับ!AR$3,0))</f>
        <v>0</v>
      </c>
      <c r="BR192" s="63">
        <f>IF(ลับ!AS$3=0,0,IF(เวลาเรียน!BY38="o",ลับ!AS$3,0))</f>
        <v>0</v>
      </c>
      <c r="BS192" s="724">
        <f>IF(ลับ!AT$3=0,0,IF(เวลาเรียน!BZ38="o",ลับ!AT$3,0))</f>
        <v>0</v>
      </c>
      <c r="BT192" s="63">
        <f>IF(ลับ!BT$3=0,0,IF(เวลาเรียน!CB38="o",ลับ!BT$3,0))</f>
        <v>0</v>
      </c>
      <c r="BU192" s="63">
        <f>IF(ลับ!BU$3=0,0,IF(เวลาเรียน!CC38="o",ลับ!BU$3,0))</f>
        <v>0</v>
      </c>
      <c r="BV192" s="63">
        <f>IF(ลับ!BV$3=0,0,IF(เวลาเรียน!CD38="o",ลับ!BV$3,0))</f>
        <v>0</v>
      </c>
      <c r="BW192" s="63">
        <f>IF(ลับ!BW$3=0,0,IF(เวลาเรียน!CE38="o",ลับ!BW$3,0))</f>
        <v>0</v>
      </c>
      <c r="BX192" s="63">
        <f>IF(ลับ!BX$3=0,0,IF(เวลาเรียน!CF38="o",ลับ!BX$3,0))</f>
        <v>0</v>
      </c>
      <c r="BY192" s="63">
        <f>IF(ลับ!BY$3=0,0,IF(เวลาเรียน!CG38="o",ลับ!BY$3,0))</f>
        <v>0</v>
      </c>
      <c r="BZ192" s="63">
        <f>IF(ลับ!BZ$3=0,0,IF(เวลาเรียน!CH38="o",ลับ!BZ$3,0))</f>
        <v>0</v>
      </c>
      <c r="CA192" s="63">
        <f>IF(ลับ!CA$3=0,0,IF(เวลาเรียน!CI38="o",ลับ!CA$3,0))</f>
        <v>0</v>
      </c>
      <c r="CB192" s="63">
        <f>IF(ลับ!CB$3=0,0,IF(เวลาเรียน!CJ38="o",ลับ!CB$3,0))</f>
        <v>0</v>
      </c>
      <c r="CC192" s="63">
        <f>IF(ลับ!CC$3=0,0,IF(เวลาเรียน!CK38="o",ลับ!CC$3,0))</f>
        <v>0</v>
      </c>
      <c r="CD192" s="63">
        <f>IF(ลับ!CD$3=0,0,IF(เวลาเรียน!CL38="o",ลับ!CD$3,0))</f>
        <v>0</v>
      </c>
      <c r="CE192" s="63">
        <f>IF(ลับ!CE$3=0,0,IF(เวลาเรียน!CM38="o",ลับ!CE$3,0))</f>
        <v>0</v>
      </c>
      <c r="CF192" s="63">
        <f>IF(ลับ!CF$3=0,0,IF(เวลาเรียน!CN38="o",ลับ!CF$3,0))</f>
        <v>0</v>
      </c>
      <c r="CG192" s="63">
        <f>IF(ลับ!CG$3=0,0,IF(เวลาเรียน!CO38="o",ลับ!CG$3,0))</f>
        <v>0</v>
      </c>
      <c r="CH192" s="63">
        <f>IF(ลับ!CH$3=0,0,IF(เวลาเรียน!CP38="o",ลับ!CH$3,0))</f>
        <v>0</v>
      </c>
      <c r="CI192" s="63">
        <f>IF(ลับ!CI$3=0,0,IF(เวลาเรียน!CQ38="o",ลับ!CI$3,0))</f>
        <v>0</v>
      </c>
      <c r="CJ192" s="63">
        <f>IF(ลับ!CJ$3=0,0,IF(เวลาเรียน!CR38="o",ลับ!CJ$3,0))</f>
        <v>0</v>
      </c>
      <c r="CK192" s="63">
        <f>IF(ลับ!CK$3=0,0,IF(เวลาเรียน!CS38="o",ลับ!CK$3,0))</f>
        <v>0</v>
      </c>
      <c r="CL192" s="63">
        <f>IF(ลับ!CL$3=0,0,IF(เวลาเรียน!CT38="o",ลับ!CL$3,0))</f>
        <v>0</v>
      </c>
      <c r="CM192" s="63">
        <f>IF(ลับ!CM$3=0,0,IF(เวลาเรียน!CU38="o",ลับ!CM$3,0))</f>
        <v>0</v>
      </c>
      <c r="CN192" s="63">
        <f>IF(ลับ!CN$3=0,0,IF(เวลาเรียน!CV38="o",ลับ!CN$3,0))</f>
        <v>0</v>
      </c>
      <c r="CO192" s="63">
        <f>IF(ลับ!CO$3=0,0,IF(เวลาเรียน!CW38="o",ลับ!CO$3,0))</f>
        <v>0</v>
      </c>
      <c r="CP192" s="63">
        <f>IF(ลับ!CP$3=0,0,IF(เวลาเรียน!CX38="o",ลับ!CP$3,0))</f>
        <v>0</v>
      </c>
      <c r="CQ192" s="63">
        <f>IF(ลับ!CQ$3=0,0,IF(เวลาเรียน!CY38="o",ลับ!CQ$3,0))</f>
        <v>0</v>
      </c>
      <c r="CR192" s="63">
        <f>IF(ลับ!CR$3=0,0,IF(เวลาเรียน!CZ38="o",ลับ!CR$3,0))</f>
        <v>0</v>
      </c>
      <c r="CS192" s="63">
        <f>IF(ลับ!CS$3=0,0,IF(เวลาเรียน!DA38="o",ลับ!CS$3,0))</f>
        <v>0</v>
      </c>
      <c r="CT192" s="63">
        <f>IF(ลับ!CT$3=0,0,IF(เวลาเรียน!DB38="o",ลับ!CT$3,0))</f>
        <v>0</v>
      </c>
      <c r="CU192" s="63">
        <f>IF(ลับ!CU$3=0,0,IF(เวลาเรียน!DC38="o",ลับ!CU$3,0))</f>
        <v>0</v>
      </c>
      <c r="CV192" s="63">
        <f>IF(ลับ!CV$3=0,0,IF(เวลาเรียน!DD38="o",ลับ!CV$3,0))</f>
        <v>0</v>
      </c>
      <c r="CW192" s="63">
        <f>IF(ลับ!CW$3=0,0,IF(เวลาเรียน!DE38="o",ลับ!CW$3,0))</f>
        <v>0</v>
      </c>
      <c r="CX192" s="84">
        <f t="shared" si="25"/>
        <v>0</v>
      </c>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row>
    <row r="193" spans="1:136" ht="21">
      <c r="A193" s="28">
        <v>34</v>
      </c>
      <c r="B193" s="63">
        <f>IF(ลับ!B$3=0,0,IF(เวลาเรียน!G39="o",ลับ!B$3,0))</f>
        <v>0</v>
      </c>
      <c r="C193" s="63">
        <f>IF(ลับ!C$3=0,0,IF(เวลาเรียน!H39="o",ลับ!C$3,0))</f>
        <v>0</v>
      </c>
      <c r="D193" s="63">
        <f>IF(ลับ!D$3=0,0,IF(เวลาเรียน!I39="o",ลับ!D$3,0))</f>
        <v>0</v>
      </c>
      <c r="E193" s="63">
        <f>IF(ลับ!E$3=0,0,IF(เวลาเรียน!J39="o",ลับ!E$3,0))</f>
        <v>0</v>
      </c>
      <c r="F193" s="63">
        <f>IF(ลับ!F$3=0,0,IF(เวลาเรียน!K39="o",ลับ!F$3,0))</f>
        <v>0</v>
      </c>
      <c r="G193" s="63">
        <f>IF(ลับ!G$3=0,0,IF(เวลาเรียน!L39="o",ลับ!G$3,0))</f>
        <v>0</v>
      </c>
      <c r="H193" s="63">
        <f>IF(ลับ!H$3=0,0,IF(เวลาเรียน!M39="o",ลับ!H$3,0))</f>
        <v>0</v>
      </c>
      <c r="I193" s="63">
        <f>IF(ลับ!I$3=0,0,IF(เวลาเรียน!N39="o",ลับ!I$3,0))</f>
        <v>0</v>
      </c>
      <c r="J193" s="63">
        <f>IF(ลับ!J$3=0,0,IF(เวลาเรียน!O39="o",ลับ!J$3,0))</f>
        <v>0</v>
      </c>
      <c r="K193" s="63">
        <f>IF(ลับ!K$3=0,0,IF(เวลาเรียน!P39="o",ลับ!K$3,0))</f>
        <v>0</v>
      </c>
      <c r="L193" s="63">
        <f>IF(ลับ!L$3=0,0,IF(เวลาเรียน!Q39="o",ลับ!L$3,0))</f>
        <v>0</v>
      </c>
      <c r="M193" s="63">
        <f>IF(ลับ!M$3=0,0,IF(เวลาเรียน!R39="o",ลับ!M$3,0))</f>
        <v>0</v>
      </c>
      <c r="N193" s="63">
        <f>IF(ลับ!N$3=0,0,IF(เวลาเรียน!S39="o",ลับ!N$3,0))</f>
        <v>0</v>
      </c>
      <c r="O193" s="63">
        <f>IF(ลับ!O$3=0,0,IF(เวลาเรียน!T39="o",ลับ!O$3,0))</f>
        <v>0</v>
      </c>
      <c r="P193" s="63">
        <f>IF(ลับ!P$3=0,0,IF(เวลาเรียน!U39="o",ลับ!P$3,0))</f>
        <v>0</v>
      </c>
      <c r="Q193" s="63">
        <f>IF(ลับ!Q$3=0,0,IF(เวลาเรียน!V39="o",ลับ!Q$3,0))</f>
        <v>0</v>
      </c>
      <c r="R193" s="63">
        <f>IF(ลับ!R$3=0,0,IF(เวลาเรียน!W39="o",ลับ!R$3,0))</f>
        <v>0</v>
      </c>
      <c r="S193" s="63">
        <f>IF(ลับ!S$3=0,0,IF(เวลาเรียน!X39="o",ลับ!S$3,0))</f>
        <v>0</v>
      </c>
      <c r="T193" s="63">
        <f>IF(ลับ!T$3=0,0,IF(เวลาเรียน!Y39="o",ลับ!T$3,0))</f>
        <v>0</v>
      </c>
      <c r="U193" s="63">
        <f>IF(ลับ!U$3=0,0,IF(เวลาเรียน!Z39="o",ลับ!U$3,0))</f>
        <v>0</v>
      </c>
      <c r="V193" s="63">
        <f>IF(ลับ!V$3=0,0,IF(เวลาเรียน!AA39="o",ลับ!V$3,0))</f>
        <v>0</v>
      </c>
      <c r="W193" s="63">
        <f>IF(ลับ!W$3=0,0,IF(เวลาเรียน!AB39="o",ลับ!W$3,0))</f>
        <v>0</v>
      </c>
      <c r="X193" s="63">
        <f>IF(ลับ!X$3=0,0,IF(เวลาเรียน!AC39="o",ลับ!X$3,0))</f>
        <v>0</v>
      </c>
      <c r="Y193" s="63">
        <f>IF(ลับ!Y$3=0,0,IF(เวลาเรียน!AD39="o",ลับ!Y$3,0))</f>
        <v>0</v>
      </c>
      <c r="Z193" s="724">
        <f>IF(ลับ!Z$3=0,0,IF(เวลาเรียน!AE39="o",ลับ!Z$3,0))</f>
        <v>0</v>
      </c>
      <c r="AA193" s="63">
        <f>IF(ลับ!B$3=0,0,IF(เวลาเรียน!AH39="o",ลับ!B$3,0))</f>
        <v>0</v>
      </c>
      <c r="AB193" s="63">
        <f>IF(ลับ!C$3=0,0,IF(เวลาเรียน!AI39="o",ลับ!C$3,0))</f>
        <v>0</v>
      </c>
      <c r="AC193" s="63">
        <f>IF(ลับ!D$3=0,0,IF(เวลาเรียน!AJ39="o",ลับ!D$3,0))</f>
        <v>0</v>
      </c>
      <c r="AD193" s="63">
        <f>IF(ลับ!E$3=0,0,IF(เวลาเรียน!AK39="o",ลับ!E$3,0))</f>
        <v>0</v>
      </c>
      <c r="AE193" s="63">
        <f>IF(ลับ!F$3=0,0,IF(เวลาเรียน!AL39="o",ลับ!F$3,0))</f>
        <v>0</v>
      </c>
      <c r="AF193" s="63">
        <f>IF(ลับ!G$3=0,0,IF(เวลาเรียน!AM39="o",ลับ!G$3,0))</f>
        <v>0</v>
      </c>
      <c r="AG193" s="63">
        <f>IF(ลับ!H$3=0,0,IF(เวลาเรียน!AN39="o",ลับ!H$3,0))</f>
        <v>0</v>
      </c>
      <c r="AH193" s="63">
        <f>IF(ลับ!I$3=0,0,IF(เวลาเรียน!AO39="o",ลับ!I$3,0))</f>
        <v>0</v>
      </c>
      <c r="AI193" s="63">
        <f>IF(ลับ!J$3=0,0,IF(เวลาเรียน!AP39="o",ลับ!J$3,0))</f>
        <v>0</v>
      </c>
      <c r="AJ193" s="63">
        <f>IF(ลับ!K$3=0,0,IF(เวลาเรียน!AQ39="o",ลับ!K$3,0))</f>
        <v>0</v>
      </c>
      <c r="AK193" s="63">
        <f>IF(ลับ!L$3=0,0,IF(เวลาเรียน!AR39="o",ลับ!L$3,0))</f>
        <v>0</v>
      </c>
      <c r="AL193" s="63">
        <f>IF(ลับ!M$3=0,0,IF(เวลาเรียน!AS39="o",ลับ!M$3,0))</f>
        <v>0</v>
      </c>
      <c r="AM193" s="63">
        <f>IF(ลับ!N$3=0,0,IF(เวลาเรียน!AT39="o",ลับ!N$3,0))</f>
        <v>0</v>
      </c>
      <c r="AN193" s="63">
        <f>IF(ลับ!O$3=0,0,IF(เวลาเรียน!AU39="o",ลับ!O$3,0))</f>
        <v>0</v>
      </c>
      <c r="AO193" s="63">
        <f>IF(ลับ!P$3=0,0,IF(เวลาเรียน!AV39="o",ลับ!P$3,0))</f>
        <v>0</v>
      </c>
      <c r="AP193" s="63">
        <f>IF(ลับ!Q$3=0,0,IF(เวลาเรียน!AW39="o",ลับ!Q$3,0))</f>
        <v>0</v>
      </c>
      <c r="AQ193" s="63">
        <f>IF(ลับ!R$3=0,0,IF(เวลาเรียน!AX39="o",ลับ!R$3,0))</f>
        <v>0</v>
      </c>
      <c r="AR193" s="63">
        <f>IF(ลับ!S$3=0,0,IF(เวลาเรียน!AY39="o",ลับ!S$3,0))</f>
        <v>0</v>
      </c>
      <c r="AS193" s="63">
        <f>IF(ลับ!T$3=0,0,IF(เวลาเรียน!AZ39="o",ลับ!T$3,0))</f>
        <v>0</v>
      </c>
      <c r="AT193" s="63">
        <f>IF(ลับ!U$3=0,0,IF(เวลาเรียน!BA39="o",ลับ!U$3,0))</f>
        <v>0</v>
      </c>
      <c r="AU193" s="63">
        <f>IF(ลับ!V$3=0,0,IF(เวลาเรียน!BB39="o",ลับ!V$3,0))</f>
        <v>0</v>
      </c>
      <c r="AV193" s="63">
        <f>IF(ลับ!W$3=0,0,IF(เวลาเรียน!BC39="o",ลับ!W$3,0))</f>
        <v>0</v>
      </c>
      <c r="AW193" s="63">
        <f>IF(ลับ!X$3=0,0,IF(เวลาเรียน!BD39="o",ลับ!X$3,0))</f>
        <v>0</v>
      </c>
      <c r="AX193" s="63">
        <f>IF(ลับ!Y$3=0,0,IF(เวลาเรียน!BE39="o",ลับ!Y$3,0))</f>
        <v>0</v>
      </c>
      <c r="AY193" s="63">
        <f>IF(ลับ!Z$3=0,0,IF(เวลาเรียน!BF39="o",ลับ!Z$3,0))</f>
        <v>0</v>
      </c>
      <c r="AZ193" s="63">
        <f>IF(ลับ!AA$3=0,0,IF(เวลาเรียน!BG39="o",ลับ!AA$3,0))</f>
        <v>0</v>
      </c>
      <c r="BA193" s="63">
        <f>IF(ลับ!AB$3=0,0,IF(เวลาเรียน!BH39="o",ลับ!AB$3,0))</f>
        <v>0</v>
      </c>
      <c r="BB193" s="63">
        <f>IF(ลับ!AC$3=0,0,IF(เวลาเรียน!BI39="o",ลับ!AC$3,0))</f>
        <v>0</v>
      </c>
      <c r="BC193" s="63">
        <f>IF(ลับ!AD$3=0,0,IF(เวลาเรียน!BJ39="o",ลับ!AD$3,0))</f>
        <v>0</v>
      </c>
      <c r="BD193" s="63">
        <f>IF(ลับ!AE$3=0,0,IF(เวลาเรียน!BK39="o",ลับ!AE$3,0))</f>
        <v>0</v>
      </c>
      <c r="BE193" s="63">
        <f>IF(ลับ!AF$3=0,0,IF(เวลาเรียน!BL39="o",ลับ!AF$3,0))</f>
        <v>0</v>
      </c>
      <c r="BF193" s="63">
        <f>IF(ลับ!AG$3=0,0,IF(เวลาเรียน!BM39="o",ลับ!AG$3,0))</f>
        <v>0</v>
      </c>
      <c r="BG193" s="63">
        <f>IF(ลับ!AH$3=0,0,IF(เวลาเรียน!BN39="o",ลับ!AH$3,0))</f>
        <v>0</v>
      </c>
      <c r="BH193" s="63">
        <f>IF(ลับ!AI$3=0,0,IF(เวลาเรียน!BO39="o",ลับ!AI$3,0))</f>
        <v>0</v>
      </c>
      <c r="BI193" s="63">
        <f>IF(ลับ!AJ$3=0,0,IF(เวลาเรียน!BP39="o",ลับ!AJ$3,0))</f>
        <v>0</v>
      </c>
      <c r="BJ193" s="63">
        <f>IF(ลับ!AK$3=0,0,IF(เวลาเรียน!BQ39="o",ลับ!AK$3,0))</f>
        <v>0</v>
      </c>
      <c r="BK193" s="63">
        <f>IF(ลับ!AL$3=0,0,IF(เวลาเรียน!BR39="o",ลับ!AL$3,0))</f>
        <v>0</v>
      </c>
      <c r="BL193" s="63">
        <f>IF(ลับ!AM$3=0,0,IF(เวลาเรียน!BS39="o",ลับ!AM$3,0))</f>
        <v>0</v>
      </c>
      <c r="BM193" s="63">
        <f>IF(ลับ!AN$3=0,0,IF(เวลาเรียน!BT39="o",ลับ!AN$3,0))</f>
        <v>0</v>
      </c>
      <c r="BN193" s="63">
        <f>IF(ลับ!AO$3=0,0,IF(เวลาเรียน!BU39="o",ลับ!AO$3,0))</f>
        <v>0</v>
      </c>
      <c r="BO193" s="63">
        <f>IF(ลับ!AP$3=0,0,IF(เวลาเรียน!BV39="o",ลับ!AP$3,0))</f>
        <v>0</v>
      </c>
      <c r="BP193" s="63">
        <f>IF(ลับ!AQ$3=0,0,IF(เวลาเรียน!BW39="o",ลับ!AQ$3,0))</f>
        <v>0</v>
      </c>
      <c r="BQ193" s="63">
        <f>IF(ลับ!AR$3=0,0,IF(เวลาเรียน!BX39="o",ลับ!AR$3,0))</f>
        <v>0</v>
      </c>
      <c r="BR193" s="63">
        <f>IF(ลับ!AS$3=0,0,IF(เวลาเรียน!BY39="o",ลับ!AS$3,0))</f>
        <v>0</v>
      </c>
      <c r="BS193" s="724">
        <f>IF(ลับ!AT$3=0,0,IF(เวลาเรียน!BZ39="o",ลับ!AT$3,0))</f>
        <v>0</v>
      </c>
      <c r="BT193" s="63">
        <f>IF(ลับ!BT$3=0,0,IF(เวลาเรียน!CB39="o",ลับ!BT$3,0))</f>
        <v>0</v>
      </c>
      <c r="BU193" s="63">
        <f>IF(ลับ!BU$3=0,0,IF(เวลาเรียน!CC39="o",ลับ!BU$3,0))</f>
        <v>0</v>
      </c>
      <c r="BV193" s="63">
        <f>IF(ลับ!BV$3=0,0,IF(เวลาเรียน!CD39="o",ลับ!BV$3,0))</f>
        <v>0</v>
      </c>
      <c r="BW193" s="63">
        <f>IF(ลับ!BW$3=0,0,IF(เวลาเรียน!CE39="o",ลับ!BW$3,0))</f>
        <v>0</v>
      </c>
      <c r="BX193" s="63">
        <f>IF(ลับ!BX$3=0,0,IF(เวลาเรียน!CF39="o",ลับ!BX$3,0))</f>
        <v>0</v>
      </c>
      <c r="BY193" s="63">
        <f>IF(ลับ!BY$3=0,0,IF(เวลาเรียน!CG39="o",ลับ!BY$3,0))</f>
        <v>0</v>
      </c>
      <c r="BZ193" s="63">
        <f>IF(ลับ!BZ$3=0,0,IF(เวลาเรียน!CH39="o",ลับ!BZ$3,0))</f>
        <v>0</v>
      </c>
      <c r="CA193" s="63">
        <f>IF(ลับ!CA$3=0,0,IF(เวลาเรียน!CI39="o",ลับ!CA$3,0))</f>
        <v>0</v>
      </c>
      <c r="CB193" s="63">
        <f>IF(ลับ!CB$3=0,0,IF(เวลาเรียน!CJ39="o",ลับ!CB$3,0))</f>
        <v>0</v>
      </c>
      <c r="CC193" s="63">
        <f>IF(ลับ!CC$3=0,0,IF(เวลาเรียน!CK39="o",ลับ!CC$3,0))</f>
        <v>0</v>
      </c>
      <c r="CD193" s="63">
        <f>IF(ลับ!CD$3=0,0,IF(เวลาเรียน!CL39="o",ลับ!CD$3,0))</f>
        <v>0</v>
      </c>
      <c r="CE193" s="63">
        <f>IF(ลับ!CE$3=0,0,IF(เวลาเรียน!CM39="o",ลับ!CE$3,0))</f>
        <v>0</v>
      </c>
      <c r="CF193" s="63">
        <f>IF(ลับ!CF$3=0,0,IF(เวลาเรียน!CN39="o",ลับ!CF$3,0))</f>
        <v>0</v>
      </c>
      <c r="CG193" s="63">
        <f>IF(ลับ!CG$3=0,0,IF(เวลาเรียน!CO39="o",ลับ!CG$3,0))</f>
        <v>0</v>
      </c>
      <c r="CH193" s="63">
        <f>IF(ลับ!CH$3=0,0,IF(เวลาเรียน!CP39="o",ลับ!CH$3,0))</f>
        <v>0</v>
      </c>
      <c r="CI193" s="63">
        <f>IF(ลับ!CI$3=0,0,IF(เวลาเรียน!CQ39="o",ลับ!CI$3,0))</f>
        <v>0</v>
      </c>
      <c r="CJ193" s="63">
        <f>IF(ลับ!CJ$3=0,0,IF(เวลาเรียน!CR39="o",ลับ!CJ$3,0))</f>
        <v>0</v>
      </c>
      <c r="CK193" s="63">
        <f>IF(ลับ!CK$3=0,0,IF(เวลาเรียน!CS39="o",ลับ!CK$3,0))</f>
        <v>0</v>
      </c>
      <c r="CL193" s="63">
        <f>IF(ลับ!CL$3=0,0,IF(เวลาเรียน!CT39="o",ลับ!CL$3,0))</f>
        <v>0</v>
      </c>
      <c r="CM193" s="63">
        <f>IF(ลับ!CM$3=0,0,IF(เวลาเรียน!CU39="o",ลับ!CM$3,0))</f>
        <v>0</v>
      </c>
      <c r="CN193" s="63">
        <f>IF(ลับ!CN$3=0,0,IF(เวลาเรียน!CV39="o",ลับ!CN$3,0))</f>
        <v>0</v>
      </c>
      <c r="CO193" s="63">
        <f>IF(ลับ!CO$3=0,0,IF(เวลาเรียน!CW39="o",ลับ!CO$3,0))</f>
        <v>0</v>
      </c>
      <c r="CP193" s="63">
        <f>IF(ลับ!CP$3=0,0,IF(เวลาเรียน!CX39="o",ลับ!CP$3,0))</f>
        <v>0</v>
      </c>
      <c r="CQ193" s="63">
        <f>IF(ลับ!CQ$3=0,0,IF(เวลาเรียน!CY39="o",ลับ!CQ$3,0))</f>
        <v>0</v>
      </c>
      <c r="CR193" s="63">
        <f>IF(ลับ!CR$3=0,0,IF(เวลาเรียน!CZ39="o",ลับ!CR$3,0))</f>
        <v>0</v>
      </c>
      <c r="CS193" s="63">
        <f>IF(ลับ!CS$3=0,0,IF(เวลาเรียน!DA39="o",ลับ!CS$3,0))</f>
        <v>0</v>
      </c>
      <c r="CT193" s="63">
        <f>IF(ลับ!CT$3=0,0,IF(เวลาเรียน!DB39="o",ลับ!CT$3,0))</f>
        <v>0</v>
      </c>
      <c r="CU193" s="63">
        <f>IF(ลับ!CU$3=0,0,IF(เวลาเรียน!DC39="o",ลับ!CU$3,0))</f>
        <v>0</v>
      </c>
      <c r="CV193" s="63">
        <f>IF(ลับ!CV$3=0,0,IF(เวลาเรียน!DD39="o",ลับ!CV$3,0))</f>
        <v>0</v>
      </c>
      <c r="CW193" s="63">
        <f>IF(ลับ!CW$3=0,0,IF(เวลาเรียน!DE39="o",ลับ!CW$3,0))</f>
        <v>0</v>
      </c>
      <c r="CX193" s="84">
        <f t="shared" si="25"/>
        <v>0</v>
      </c>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row>
    <row r="194" spans="1:136" ht="21">
      <c r="A194" s="28">
        <v>35</v>
      </c>
      <c r="B194" s="63">
        <f>IF(ลับ!B$3=0,0,IF(เวลาเรียน!G40="o",ลับ!B$3,0))</f>
        <v>0</v>
      </c>
      <c r="C194" s="63">
        <f>IF(ลับ!C$3=0,0,IF(เวลาเรียน!H40="o",ลับ!C$3,0))</f>
        <v>0</v>
      </c>
      <c r="D194" s="63">
        <f>IF(ลับ!D$3=0,0,IF(เวลาเรียน!I40="o",ลับ!D$3,0))</f>
        <v>0</v>
      </c>
      <c r="E194" s="63">
        <f>IF(ลับ!E$3=0,0,IF(เวลาเรียน!J40="o",ลับ!E$3,0))</f>
        <v>0</v>
      </c>
      <c r="F194" s="63">
        <f>IF(ลับ!F$3=0,0,IF(เวลาเรียน!K40="o",ลับ!F$3,0))</f>
        <v>0</v>
      </c>
      <c r="G194" s="63">
        <f>IF(ลับ!G$3=0,0,IF(เวลาเรียน!L40="o",ลับ!G$3,0))</f>
        <v>0</v>
      </c>
      <c r="H194" s="63">
        <f>IF(ลับ!H$3=0,0,IF(เวลาเรียน!M40="o",ลับ!H$3,0))</f>
        <v>0</v>
      </c>
      <c r="I194" s="63">
        <f>IF(ลับ!I$3=0,0,IF(เวลาเรียน!N40="o",ลับ!I$3,0))</f>
        <v>0</v>
      </c>
      <c r="J194" s="63">
        <f>IF(ลับ!J$3=0,0,IF(เวลาเรียน!O40="o",ลับ!J$3,0))</f>
        <v>0</v>
      </c>
      <c r="K194" s="63">
        <f>IF(ลับ!K$3=0,0,IF(เวลาเรียน!P40="o",ลับ!K$3,0))</f>
        <v>0</v>
      </c>
      <c r="L194" s="63">
        <f>IF(ลับ!L$3=0,0,IF(เวลาเรียน!Q40="o",ลับ!L$3,0))</f>
        <v>0</v>
      </c>
      <c r="M194" s="63">
        <f>IF(ลับ!M$3=0,0,IF(เวลาเรียน!R40="o",ลับ!M$3,0))</f>
        <v>0</v>
      </c>
      <c r="N194" s="63">
        <f>IF(ลับ!N$3=0,0,IF(เวลาเรียน!S40="o",ลับ!N$3,0))</f>
        <v>0</v>
      </c>
      <c r="O194" s="63">
        <f>IF(ลับ!O$3=0,0,IF(เวลาเรียน!T40="o",ลับ!O$3,0))</f>
        <v>0</v>
      </c>
      <c r="P194" s="63">
        <f>IF(ลับ!P$3=0,0,IF(เวลาเรียน!U40="o",ลับ!P$3,0))</f>
        <v>0</v>
      </c>
      <c r="Q194" s="63">
        <f>IF(ลับ!Q$3=0,0,IF(เวลาเรียน!V40="o",ลับ!Q$3,0))</f>
        <v>0</v>
      </c>
      <c r="R194" s="63">
        <f>IF(ลับ!R$3=0,0,IF(เวลาเรียน!W40="o",ลับ!R$3,0))</f>
        <v>0</v>
      </c>
      <c r="S194" s="63">
        <f>IF(ลับ!S$3=0,0,IF(เวลาเรียน!X40="o",ลับ!S$3,0))</f>
        <v>0</v>
      </c>
      <c r="T194" s="63">
        <f>IF(ลับ!T$3=0,0,IF(เวลาเรียน!Y40="o",ลับ!T$3,0))</f>
        <v>0</v>
      </c>
      <c r="U194" s="63">
        <f>IF(ลับ!U$3=0,0,IF(เวลาเรียน!Z40="o",ลับ!U$3,0))</f>
        <v>0</v>
      </c>
      <c r="V194" s="63">
        <f>IF(ลับ!V$3=0,0,IF(เวลาเรียน!AA40="o",ลับ!V$3,0))</f>
        <v>0</v>
      </c>
      <c r="W194" s="63">
        <f>IF(ลับ!W$3=0,0,IF(เวลาเรียน!AB40="o",ลับ!W$3,0))</f>
        <v>0</v>
      </c>
      <c r="X194" s="63">
        <f>IF(ลับ!X$3=0,0,IF(เวลาเรียน!AC40="o",ลับ!X$3,0))</f>
        <v>0</v>
      </c>
      <c r="Y194" s="63">
        <f>IF(ลับ!Y$3=0,0,IF(เวลาเรียน!AD40="o",ลับ!Y$3,0))</f>
        <v>0</v>
      </c>
      <c r="Z194" s="724">
        <f>IF(ลับ!Z$3=0,0,IF(เวลาเรียน!AE40="o",ลับ!Z$3,0))</f>
        <v>0</v>
      </c>
      <c r="AA194" s="63">
        <f>IF(ลับ!B$3=0,0,IF(เวลาเรียน!AH40="o",ลับ!B$3,0))</f>
        <v>0</v>
      </c>
      <c r="AB194" s="63">
        <f>IF(ลับ!C$3=0,0,IF(เวลาเรียน!AI40="o",ลับ!C$3,0))</f>
        <v>0</v>
      </c>
      <c r="AC194" s="63">
        <f>IF(ลับ!D$3=0,0,IF(เวลาเรียน!AJ40="o",ลับ!D$3,0))</f>
        <v>0</v>
      </c>
      <c r="AD194" s="63">
        <f>IF(ลับ!E$3=0,0,IF(เวลาเรียน!AK40="o",ลับ!E$3,0))</f>
        <v>0</v>
      </c>
      <c r="AE194" s="63">
        <f>IF(ลับ!F$3=0,0,IF(เวลาเรียน!AL40="o",ลับ!F$3,0))</f>
        <v>0</v>
      </c>
      <c r="AF194" s="63">
        <f>IF(ลับ!G$3=0,0,IF(เวลาเรียน!AM40="o",ลับ!G$3,0))</f>
        <v>0</v>
      </c>
      <c r="AG194" s="63">
        <f>IF(ลับ!H$3=0,0,IF(เวลาเรียน!AN40="o",ลับ!H$3,0))</f>
        <v>0</v>
      </c>
      <c r="AH194" s="63">
        <f>IF(ลับ!I$3=0,0,IF(เวลาเรียน!AO40="o",ลับ!I$3,0))</f>
        <v>0</v>
      </c>
      <c r="AI194" s="63">
        <f>IF(ลับ!J$3=0,0,IF(เวลาเรียน!AP40="o",ลับ!J$3,0))</f>
        <v>0</v>
      </c>
      <c r="AJ194" s="63">
        <f>IF(ลับ!K$3=0,0,IF(เวลาเรียน!AQ40="o",ลับ!K$3,0))</f>
        <v>0</v>
      </c>
      <c r="AK194" s="63">
        <f>IF(ลับ!L$3=0,0,IF(เวลาเรียน!AR40="o",ลับ!L$3,0))</f>
        <v>0</v>
      </c>
      <c r="AL194" s="63">
        <f>IF(ลับ!M$3=0,0,IF(เวลาเรียน!AS40="o",ลับ!M$3,0))</f>
        <v>0</v>
      </c>
      <c r="AM194" s="63">
        <f>IF(ลับ!N$3=0,0,IF(เวลาเรียน!AT40="o",ลับ!N$3,0))</f>
        <v>0</v>
      </c>
      <c r="AN194" s="63">
        <f>IF(ลับ!O$3=0,0,IF(เวลาเรียน!AU40="o",ลับ!O$3,0))</f>
        <v>0</v>
      </c>
      <c r="AO194" s="63">
        <f>IF(ลับ!P$3=0,0,IF(เวลาเรียน!AV40="o",ลับ!P$3,0))</f>
        <v>0</v>
      </c>
      <c r="AP194" s="63">
        <f>IF(ลับ!Q$3=0,0,IF(เวลาเรียน!AW40="o",ลับ!Q$3,0))</f>
        <v>0</v>
      </c>
      <c r="AQ194" s="63">
        <f>IF(ลับ!R$3=0,0,IF(เวลาเรียน!AX40="o",ลับ!R$3,0))</f>
        <v>0</v>
      </c>
      <c r="AR194" s="63">
        <f>IF(ลับ!S$3=0,0,IF(เวลาเรียน!AY40="o",ลับ!S$3,0))</f>
        <v>0</v>
      </c>
      <c r="AS194" s="63">
        <f>IF(ลับ!T$3=0,0,IF(เวลาเรียน!AZ40="o",ลับ!T$3,0))</f>
        <v>0</v>
      </c>
      <c r="AT194" s="63">
        <f>IF(ลับ!U$3=0,0,IF(เวลาเรียน!BA40="o",ลับ!U$3,0))</f>
        <v>0</v>
      </c>
      <c r="AU194" s="63">
        <f>IF(ลับ!V$3=0,0,IF(เวลาเรียน!BB40="o",ลับ!V$3,0))</f>
        <v>0</v>
      </c>
      <c r="AV194" s="63">
        <f>IF(ลับ!W$3=0,0,IF(เวลาเรียน!BC40="o",ลับ!W$3,0))</f>
        <v>0</v>
      </c>
      <c r="AW194" s="63">
        <f>IF(ลับ!X$3=0,0,IF(เวลาเรียน!BD40="o",ลับ!X$3,0))</f>
        <v>0</v>
      </c>
      <c r="AX194" s="63">
        <f>IF(ลับ!Y$3=0,0,IF(เวลาเรียน!BE40="o",ลับ!Y$3,0))</f>
        <v>0</v>
      </c>
      <c r="AY194" s="63">
        <f>IF(ลับ!Z$3=0,0,IF(เวลาเรียน!BF40="o",ลับ!Z$3,0))</f>
        <v>0</v>
      </c>
      <c r="AZ194" s="63">
        <f>IF(ลับ!AA$3=0,0,IF(เวลาเรียน!BG40="o",ลับ!AA$3,0))</f>
        <v>0</v>
      </c>
      <c r="BA194" s="63">
        <f>IF(ลับ!AB$3=0,0,IF(เวลาเรียน!BH40="o",ลับ!AB$3,0))</f>
        <v>0</v>
      </c>
      <c r="BB194" s="63">
        <f>IF(ลับ!AC$3=0,0,IF(เวลาเรียน!BI40="o",ลับ!AC$3,0))</f>
        <v>0</v>
      </c>
      <c r="BC194" s="63">
        <f>IF(ลับ!AD$3=0,0,IF(เวลาเรียน!BJ40="o",ลับ!AD$3,0))</f>
        <v>0</v>
      </c>
      <c r="BD194" s="63">
        <f>IF(ลับ!AE$3=0,0,IF(เวลาเรียน!BK40="o",ลับ!AE$3,0))</f>
        <v>0</v>
      </c>
      <c r="BE194" s="63">
        <f>IF(ลับ!AF$3=0,0,IF(เวลาเรียน!BL40="o",ลับ!AF$3,0))</f>
        <v>0</v>
      </c>
      <c r="BF194" s="63">
        <f>IF(ลับ!AG$3=0,0,IF(เวลาเรียน!BM40="o",ลับ!AG$3,0))</f>
        <v>0</v>
      </c>
      <c r="BG194" s="63">
        <f>IF(ลับ!AH$3=0,0,IF(เวลาเรียน!BN40="o",ลับ!AH$3,0))</f>
        <v>0</v>
      </c>
      <c r="BH194" s="63">
        <f>IF(ลับ!AI$3=0,0,IF(เวลาเรียน!BO40="o",ลับ!AI$3,0))</f>
        <v>0</v>
      </c>
      <c r="BI194" s="63">
        <f>IF(ลับ!AJ$3=0,0,IF(เวลาเรียน!BP40="o",ลับ!AJ$3,0))</f>
        <v>0</v>
      </c>
      <c r="BJ194" s="63">
        <f>IF(ลับ!AK$3=0,0,IF(เวลาเรียน!BQ40="o",ลับ!AK$3,0))</f>
        <v>0</v>
      </c>
      <c r="BK194" s="63">
        <f>IF(ลับ!AL$3=0,0,IF(เวลาเรียน!BR40="o",ลับ!AL$3,0))</f>
        <v>0</v>
      </c>
      <c r="BL194" s="63">
        <f>IF(ลับ!AM$3=0,0,IF(เวลาเรียน!BS40="o",ลับ!AM$3,0))</f>
        <v>0</v>
      </c>
      <c r="BM194" s="63">
        <f>IF(ลับ!AN$3=0,0,IF(เวลาเรียน!BT40="o",ลับ!AN$3,0))</f>
        <v>0</v>
      </c>
      <c r="BN194" s="63">
        <f>IF(ลับ!AO$3=0,0,IF(เวลาเรียน!BU40="o",ลับ!AO$3,0))</f>
        <v>0</v>
      </c>
      <c r="BO194" s="63">
        <f>IF(ลับ!AP$3=0,0,IF(เวลาเรียน!BV40="o",ลับ!AP$3,0))</f>
        <v>0</v>
      </c>
      <c r="BP194" s="63">
        <f>IF(ลับ!AQ$3=0,0,IF(เวลาเรียน!BW40="o",ลับ!AQ$3,0))</f>
        <v>0</v>
      </c>
      <c r="BQ194" s="63">
        <f>IF(ลับ!AR$3=0,0,IF(เวลาเรียน!BX40="o",ลับ!AR$3,0))</f>
        <v>0</v>
      </c>
      <c r="BR194" s="63">
        <f>IF(ลับ!AS$3=0,0,IF(เวลาเรียน!BY40="o",ลับ!AS$3,0))</f>
        <v>0</v>
      </c>
      <c r="BS194" s="724">
        <f>IF(ลับ!AT$3=0,0,IF(เวลาเรียน!BZ40="o",ลับ!AT$3,0))</f>
        <v>0</v>
      </c>
      <c r="BT194" s="63">
        <f>IF(ลับ!BT$3=0,0,IF(เวลาเรียน!CB40="o",ลับ!BT$3,0))</f>
        <v>0</v>
      </c>
      <c r="BU194" s="63">
        <f>IF(ลับ!BU$3=0,0,IF(เวลาเรียน!CC40="o",ลับ!BU$3,0))</f>
        <v>0</v>
      </c>
      <c r="BV194" s="63">
        <f>IF(ลับ!BV$3=0,0,IF(เวลาเรียน!CD40="o",ลับ!BV$3,0))</f>
        <v>0</v>
      </c>
      <c r="BW194" s="63">
        <f>IF(ลับ!BW$3=0,0,IF(เวลาเรียน!CE40="o",ลับ!BW$3,0))</f>
        <v>0</v>
      </c>
      <c r="BX194" s="63">
        <f>IF(ลับ!BX$3=0,0,IF(เวลาเรียน!CF40="o",ลับ!BX$3,0))</f>
        <v>0</v>
      </c>
      <c r="BY194" s="63">
        <f>IF(ลับ!BY$3=0,0,IF(เวลาเรียน!CG40="o",ลับ!BY$3,0))</f>
        <v>0</v>
      </c>
      <c r="BZ194" s="63">
        <f>IF(ลับ!BZ$3=0,0,IF(เวลาเรียน!CH40="o",ลับ!BZ$3,0))</f>
        <v>0</v>
      </c>
      <c r="CA194" s="63">
        <f>IF(ลับ!CA$3=0,0,IF(เวลาเรียน!CI40="o",ลับ!CA$3,0))</f>
        <v>0</v>
      </c>
      <c r="CB194" s="63">
        <f>IF(ลับ!CB$3=0,0,IF(เวลาเรียน!CJ40="o",ลับ!CB$3,0))</f>
        <v>0</v>
      </c>
      <c r="CC194" s="63">
        <f>IF(ลับ!CC$3=0,0,IF(เวลาเรียน!CK40="o",ลับ!CC$3,0))</f>
        <v>0</v>
      </c>
      <c r="CD194" s="63">
        <f>IF(ลับ!CD$3=0,0,IF(เวลาเรียน!CL40="o",ลับ!CD$3,0))</f>
        <v>0</v>
      </c>
      <c r="CE194" s="63">
        <f>IF(ลับ!CE$3=0,0,IF(เวลาเรียน!CM40="o",ลับ!CE$3,0))</f>
        <v>0</v>
      </c>
      <c r="CF194" s="63">
        <f>IF(ลับ!CF$3=0,0,IF(เวลาเรียน!CN40="o",ลับ!CF$3,0))</f>
        <v>0</v>
      </c>
      <c r="CG194" s="63">
        <f>IF(ลับ!CG$3=0,0,IF(เวลาเรียน!CO40="o",ลับ!CG$3,0))</f>
        <v>0</v>
      </c>
      <c r="CH194" s="63">
        <f>IF(ลับ!CH$3=0,0,IF(เวลาเรียน!CP40="o",ลับ!CH$3,0))</f>
        <v>0</v>
      </c>
      <c r="CI194" s="63">
        <f>IF(ลับ!CI$3=0,0,IF(เวลาเรียน!CQ40="o",ลับ!CI$3,0))</f>
        <v>0</v>
      </c>
      <c r="CJ194" s="63">
        <f>IF(ลับ!CJ$3=0,0,IF(เวลาเรียน!CR40="o",ลับ!CJ$3,0))</f>
        <v>0</v>
      </c>
      <c r="CK194" s="63">
        <f>IF(ลับ!CK$3=0,0,IF(เวลาเรียน!CS40="o",ลับ!CK$3,0))</f>
        <v>0</v>
      </c>
      <c r="CL194" s="63">
        <f>IF(ลับ!CL$3=0,0,IF(เวลาเรียน!CT40="o",ลับ!CL$3,0))</f>
        <v>0</v>
      </c>
      <c r="CM194" s="63">
        <f>IF(ลับ!CM$3=0,0,IF(เวลาเรียน!CU40="o",ลับ!CM$3,0))</f>
        <v>0</v>
      </c>
      <c r="CN194" s="63">
        <f>IF(ลับ!CN$3=0,0,IF(เวลาเรียน!CV40="o",ลับ!CN$3,0))</f>
        <v>0</v>
      </c>
      <c r="CO194" s="63">
        <f>IF(ลับ!CO$3=0,0,IF(เวลาเรียน!CW40="o",ลับ!CO$3,0))</f>
        <v>0</v>
      </c>
      <c r="CP194" s="63">
        <f>IF(ลับ!CP$3=0,0,IF(เวลาเรียน!CX40="o",ลับ!CP$3,0))</f>
        <v>0</v>
      </c>
      <c r="CQ194" s="63">
        <f>IF(ลับ!CQ$3=0,0,IF(เวลาเรียน!CY40="o",ลับ!CQ$3,0))</f>
        <v>0</v>
      </c>
      <c r="CR194" s="63">
        <f>IF(ลับ!CR$3=0,0,IF(เวลาเรียน!CZ40="o",ลับ!CR$3,0))</f>
        <v>0</v>
      </c>
      <c r="CS194" s="63">
        <f>IF(ลับ!CS$3=0,0,IF(เวลาเรียน!DA40="o",ลับ!CS$3,0))</f>
        <v>0</v>
      </c>
      <c r="CT194" s="63">
        <f>IF(ลับ!CT$3=0,0,IF(เวลาเรียน!DB40="o",ลับ!CT$3,0))</f>
        <v>0</v>
      </c>
      <c r="CU194" s="63">
        <f>IF(ลับ!CU$3=0,0,IF(เวลาเรียน!DC40="o",ลับ!CU$3,0))</f>
        <v>0</v>
      </c>
      <c r="CV194" s="63">
        <f>IF(ลับ!CV$3=0,0,IF(เวลาเรียน!DD40="o",ลับ!CV$3,0))</f>
        <v>0</v>
      </c>
      <c r="CW194" s="63">
        <f>IF(ลับ!CW$3=0,0,IF(เวลาเรียน!DE40="o",ลับ!CW$3,0))</f>
        <v>0</v>
      </c>
      <c r="CX194" s="84">
        <f t="shared" si="25"/>
        <v>0</v>
      </c>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row>
    <row r="195" spans="1:136" ht="21">
      <c r="A195" s="28">
        <v>36</v>
      </c>
      <c r="B195" s="63">
        <f>IF(ลับ!B$3=0,0,IF(เวลาเรียน!G41="o",ลับ!B$3,0))</f>
        <v>0</v>
      </c>
      <c r="C195" s="63">
        <f>IF(ลับ!C$3=0,0,IF(เวลาเรียน!H41="o",ลับ!C$3,0))</f>
        <v>0</v>
      </c>
      <c r="D195" s="63">
        <f>IF(ลับ!D$3=0,0,IF(เวลาเรียน!I41="o",ลับ!D$3,0))</f>
        <v>0</v>
      </c>
      <c r="E195" s="63">
        <f>IF(ลับ!E$3=0,0,IF(เวลาเรียน!J41="o",ลับ!E$3,0))</f>
        <v>0</v>
      </c>
      <c r="F195" s="63">
        <f>IF(ลับ!F$3=0,0,IF(เวลาเรียน!K41="o",ลับ!F$3,0))</f>
        <v>0</v>
      </c>
      <c r="G195" s="63">
        <f>IF(ลับ!G$3=0,0,IF(เวลาเรียน!L41="o",ลับ!G$3,0))</f>
        <v>0</v>
      </c>
      <c r="H195" s="63">
        <f>IF(ลับ!H$3=0,0,IF(เวลาเรียน!M41="o",ลับ!H$3,0))</f>
        <v>0</v>
      </c>
      <c r="I195" s="63">
        <f>IF(ลับ!I$3=0,0,IF(เวลาเรียน!N41="o",ลับ!I$3,0))</f>
        <v>0</v>
      </c>
      <c r="J195" s="63">
        <f>IF(ลับ!J$3=0,0,IF(เวลาเรียน!O41="o",ลับ!J$3,0))</f>
        <v>0</v>
      </c>
      <c r="K195" s="63">
        <f>IF(ลับ!K$3=0,0,IF(เวลาเรียน!P41="o",ลับ!K$3,0))</f>
        <v>0</v>
      </c>
      <c r="L195" s="63">
        <f>IF(ลับ!L$3=0,0,IF(เวลาเรียน!Q41="o",ลับ!L$3,0))</f>
        <v>0</v>
      </c>
      <c r="M195" s="63">
        <f>IF(ลับ!M$3=0,0,IF(เวลาเรียน!R41="o",ลับ!M$3,0))</f>
        <v>0</v>
      </c>
      <c r="N195" s="63">
        <f>IF(ลับ!N$3=0,0,IF(เวลาเรียน!S41="o",ลับ!N$3,0))</f>
        <v>0</v>
      </c>
      <c r="O195" s="63">
        <f>IF(ลับ!O$3=0,0,IF(เวลาเรียน!T41="o",ลับ!O$3,0))</f>
        <v>0</v>
      </c>
      <c r="P195" s="63">
        <f>IF(ลับ!P$3=0,0,IF(เวลาเรียน!U41="o",ลับ!P$3,0))</f>
        <v>0</v>
      </c>
      <c r="Q195" s="63">
        <f>IF(ลับ!Q$3=0,0,IF(เวลาเรียน!V41="o",ลับ!Q$3,0))</f>
        <v>0</v>
      </c>
      <c r="R195" s="63">
        <f>IF(ลับ!R$3=0,0,IF(เวลาเรียน!W41="o",ลับ!R$3,0))</f>
        <v>0</v>
      </c>
      <c r="S195" s="63">
        <f>IF(ลับ!S$3=0,0,IF(เวลาเรียน!X41="o",ลับ!S$3,0))</f>
        <v>0</v>
      </c>
      <c r="T195" s="63">
        <f>IF(ลับ!T$3=0,0,IF(เวลาเรียน!Y41="o",ลับ!T$3,0))</f>
        <v>0</v>
      </c>
      <c r="U195" s="63">
        <f>IF(ลับ!U$3=0,0,IF(เวลาเรียน!Z41="o",ลับ!U$3,0))</f>
        <v>0</v>
      </c>
      <c r="V195" s="63">
        <f>IF(ลับ!V$3=0,0,IF(เวลาเรียน!AA41="o",ลับ!V$3,0))</f>
        <v>0</v>
      </c>
      <c r="W195" s="63">
        <f>IF(ลับ!W$3=0,0,IF(เวลาเรียน!AB41="o",ลับ!W$3,0))</f>
        <v>0</v>
      </c>
      <c r="X195" s="63">
        <f>IF(ลับ!X$3=0,0,IF(เวลาเรียน!AC41="o",ลับ!X$3,0))</f>
        <v>0</v>
      </c>
      <c r="Y195" s="63">
        <f>IF(ลับ!Y$3=0,0,IF(เวลาเรียน!AD41="o",ลับ!Y$3,0))</f>
        <v>0</v>
      </c>
      <c r="Z195" s="724">
        <f>IF(ลับ!Z$3=0,0,IF(เวลาเรียน!AE41="o",ลับ!Z$3,0))</f>
        <v>0</v>
      </c>
      <c r="AA195" s="63">
        <f>IF(ลับ!B$3=0,0,IF(เวลาเรียน!AH41="o",ลับ!B$3,0))</f>
        <v>0</v>
      </c>
      <c r="AB195" s="63">
        <f>IF(ลับ!C$3=0,0,IF(เวลาเรียน!AI41="o",ลับ!C$3,0))</f>
        <v>0</v>
      </c>
      <c r="AC195" s="63">
        <f>IF(ลับ!D$3=0,0,IF(เวลาเรียน!AJ41="o",ลับ!D$3,0))</f>
        <v>0</v>
      </c>
      <c r="AD195" s="63">
        <f>IF(ลับ!E$3=0,0,IF(เวลาเรียน!AK41="o",ลับ!E$3,0))</f>
        <v>0</v>
      </c>
      <c r="AE195" s="63">
        <f>IF(ลับ!F$3=0,0,IF(เวลาเรียน!AL41="o",ลับ!F$3,0))</f>
        <v>0</v>
      </c>
      <c r="AF195" s="63">
        <f>IF(ลับ!G$3=0,0,IF(เวลาเรียน!AM41="o",ลับ!G$3,0))</f>
        <v>0</v>
      </c>
      <c r="AG195" s="63">
        <f>IF(ลับ!H$3=0,0,IF(เวลาเรียน!AN41="o",ลับ!H$3,0))</f>
        <v>0</v>
      </c>
      <c r="AH195" s="63">
        <f>IF(ลับ!I$3=0,0,IF(เวลาเรียน!AO41="o",ลับ!I$3,0))</f>
        <v>0</v>
      </c>
      <c r="AI195" s="63">
        <f>IF(ลับ!J$3=0,0,IF(เวลาเรียน!AP41="o",ลับ!J$3,0))</f>
        <v>0</v>
      </c>
      <c r="AJ195" s="63">
        <f>IF(ลับ!K$3=0,0,IF(เวลาเรียน!AQ41="o",ลับ!K$3,0))</f>
        <v>0</v>
      </c>
      <c r="AK195" s="63">
        <f>IF(ลับ!L$3=0,0,IF(เวลาเรียน!AR41="o",ลับ!L$3,0))</f>
        <v>0</v>
      </c>
      <c r="AL195" s="63">
        <f>IF(ลับ!M$3=0,0,IF(เวลาเรียน!AS41="o",ลับ!M$3,0))</f>
        <v>0</v>
      </c>
      <c r="AM195" s="63">
        <f>IF(ลับ!N$3=0,0,IF(เวลาเรียน!AT41="o",ลับ!N$3,0))</f>
        <v>0</v>
      </c>
      <c r="AN195" s="63">
        <f>IF(ลับ!O$3=0,0,IF(เวลาเรียน!AU41="o",ลับ!O$3,0))</f>
        <v>0</v>
      </c>
      <c r="AO195" s="63">
        <f>IF(ลับ!P$3=0,0,IF(เวลาเรียน!AV41="o",ลับ!P$3,0))</f>
        <v>0</v>
      </c>
      <c r="AP195" s="63">
        <f>IF(ลับ!Q$3=0,0,IF(เวลาเรียน!AW41="o",ลับ!Q$3,0))</f>
        <v>0</v>
      </c>
      <c r="AQ195" s="63">
        <f>IF(ลับ!R$3=0,0,IF(เวลาเรียน!AX41="o",ลับ!R$3,0))</f>
        <v>0</v>
      </c>
      <c r="AR195" s="63">
        <f>IF(ลับ!S$3=0,0,IF(เวลาเรียน!AY41="o",ลับ!S$3,0))</f>
        <v>0</v>
      </c>
      <c r="AS195" s="63">
        <f>IF(ลับ!T$3=0,0,IF(เวลาเรียน!AZ41="o",ลับ!T$3,0))</f>
        <v>0</v>
      </c>
      <c r="AT195" s="63">
        <f>IF(ลับ!U$3=0,0,IF(เวลาเรียน!BA41="o",ลับ!U$3,0))</f>
        <v>0</v>
      </c>
      <c r="AU195" s="63">
        <f>IF(ลับ!V$3=0,0,IF(เวลาเรียน!BB41="o",ลับ!V$3,0))</f>
        <v>0</v>
      </c>
      <c r="AV195" s="63">
        <f>IF(ลับ!W$3=0,0,IF(เวลาเรียน!BC41="o",ลับ!W$3,0))</f>
        <v>0</v>
      </c>
      <c r="AW195" s="63">
        <f>IF(ลับ!X$3=0,0,IF(เวลาเรียน!BD41="o",ลับ!X$3,0))</f>
        <v>0</v>
      </c>
      <c r="AX195" s="63">
        <f>IF(ลับ!Y$3=0,0,IF(เวลาเรียน!BE41="o",ลับ!Y$3,0))</f>
        <v>0</v>
      </c>
      <c r="AY195" s="63">
        <f>IF(ลับ!Z$3=0,0,IF(เวลาเรียน!BF41="o",ลับ!Z$3,0))</f>
        <v>0</v>
      </c>
      <c r="AZ195" s="63">
        <f>IF(ลับ!AA$3=0,0,IF(เวลาเรียน!BG41="o",ลับ!AA$3,0))</f>
        <v>0</v>
      </c>
      <c r="BA195" s="63">
        <f>IF(ลับ!AB$3=0,0,IF(เวลาเรียน!BH41="o",ลับ!AB$3,0))</f>
        <v>0</v>
      </c>
      <c r="BB195" s="63">
        <f>IF(ลับ!AC$3=0,0,IF(เวลาเรียน!BI41="o",ลับ!AC$3,0))</f>
        <v>0</v>
      </c>
      <c r="BC195" s="63">
        <f>IF(ลับ!AD$3=0,0,IF(เวลาเรียน!BJ41="o",ลับ!AD$3,0))</f>
        <v>0</v>
      </c>
      <c r="BD195" s="63">
        <f>IF(ลับ!AE$3=0,0,IF(เวลาเรียน!BK41="o",ลับ!AE$3,0))</f>
        <v>0</v>
      </c>
      <c r="BE195" s="63">
        <f>IF(ลับ!AF$3=0,0,IF(เวลาเรียน!BL41="o",ลับ!AF$3,0))</f>
        <v>0</v>
      </c>
      <c r="BF195" s="63">
        <f>IF(ลับ!AG$3=0,0,IF(เวลาเรียน!BM41="o",ลับ!AG$3,0))</f>
        <v>0</v>
      </c>
      <c r="BG195" s="63">
        <f>IF(ลับ!AH$3=0,0,IF(เวลาเรียน!BN41="o",ลับ!AH$3,0))</f>
        <v>0</v>
      </c>
      <c r="BH195" s="63">
        <f>IF(ลับ!AI$3=0,0,IF(เวลาเรียน!BO41="o",ลับ!AI$3,0))</f>
        <v>0</v>
      </c>
      <c r="BI195" s="63">
        <f>IF(ลับ!AJ$3=0,0,IF(เวลาเรียน!BP41="o",ลับ!AJ$3,0))</f>
        <v>0</v>
      </c>
      <c r="BJ195" s="63">
        <f>IF(ลับ!AK$3=0,0,IF(เวลาเรียน!BQ41="o",ลับ!AK$3,0))</f>
        <v>0</v>
      </c>
      <c r="BK195" s="63">
        <f>IF(ลับ!AL$3=0,0,IF(เวลาเรียน!BR41="o",ลับ!AL$3,0))</f>
        <v>0</v>
      </c>
      <c r="BL195" s="63">
        <f>IF(ลับ!AM$3=0,0,IF(เวลาเรียน!BS41="o",ลับ!AM$3,0))</f>
        <v>0</v>
      </c>
      <c r="BM195" s="63">
        <f>IF(ลับ!AN$3=0,0,IF(เวลาเรียน!BT41="o",ลับ!AN$3,0))</f>
        <v>0</v>
      </c>
      <c r="BN195" s="63">
        <f>IF(ลับ!AO$3=0,0,IF(เวลาเรียน!BU41="o",ลับ!AO$3,0))</f>
        <v>0</v>
      </c>
      <c r="BO195" s="63">
        <f>IF(ลับ!AP$3=0,0,IF(เวลาเรียน!BV41="o",ลับ!AP$3,0))</f>
        <v>0</v>
      </c>
      <c r="BP195" s="63">
        <f>IF(ลับ!AQ$3=0,0,IF(เวลาเรียน!BW41="o",ลับ!AQ$3,0))</f>
        <v>0</v>
      </c>
      <c r="BQ195" s="63">
        <f>IF(ลับ!AR$3=0,0,IF(เวลาเรียน!BX41="o",ลับ!AR$3,0))</f>
        <v>0</v>
      </c>
      <c r="BR195" s="63">
        <f>IF(ลับ!AS$3=0,0,IF(เวลาเรียน!BY41="o",ลับ!AS$3,0))</f>
        <v>0</v>
      </c>
      <c r="BS195" s="724">
        <f>IF(ลับ!AT$3=0,0,IF(เวลาเรียน!BZ41="o",ลับ!AT$3,0))</f>
        <v>0</v>
      </c>
      <c r="BT195" s="63">
        <f>IF(ลับ!BT$3=0,0,IF(เวลาเรียน!CB41="o",ลับ!BT$3,0))</f>
        <v>0</v>
      </c>
      <c r="BU195" s="63">
        <f>IF(ลับ!BU$3=0,0,IF(เวลาเรียน!CC41="o",ลับ!BU$3,0))</f>
        <v>0</v>
      </c>
      <c r="BV195" s="63">
        <f>IF(ลับ!BV$3=0,0,IF(เวลาเรียน!CD41="o",ลับ!BV$3,0))</f>
        <v>0</v>
      </c>
      <c r="BW195" s="63">
        <f>IF(ลับ!BW$3=0,0,IF(เวลาเรียน!CE41="o",ลับ!BW$3,0))</f>
        <v>0</v>
      </c>
      <c r="BX195" s="63">
        <f>IF(ลับ!BX$3=0,0,IF(เวลาเรียน!CF41="o",ลับ!BX$3,0))</f>
        <v>0</v>
      </c>
      <c r="BY195" s="63">
        <f>IF(ลับ!BY$3=0,0,IF(เวลาเรียน!CG41="o",ลับ!BY$3,0))</f>
        <v>0</v>
      </c>
      <c r="BZ195" s="63">
        <f>IF(ลับ!BZ$3=0,0,IF(เวลาเรียน!CH41="o",ลับ!BZ$3,0))</f>
        <v>0</v>
      </c>
      <c r="CA195" s="63">
        <f>IF(ลับ!CA$3=0,0,IF(เวลาเรียน!CI41="o",ลับ!CA$3,0))</f>
        <v>0</v>
      </c>
      <c r="CB195" s="63">
        <f>IF(ลับ!CB$3=0,0,IF(เวลาเรียน!CJ41="o",ลับ!CB$3,0))</f>
        <v>0</v>
      </c>
      <c r="CC195" s="63">
        <f>IF(ลับ!CC$3=0,0,IF(เวลาเรียน!CK41="o",ลับ!CC$3,0))</f>
        <v>0</v>
      </c>
      <c r="CD195" s="63">
        <f>IF(ลับ!CD$3=0,0,IF(เวลาเรียน!CL41="o",ลับ!CD$3,0))</f>
        <v>0</v>
      </c>
      <c r="CE195" s="63">
        <f>IF(ลับ!CE$3=0,0,IF(เวลาเรียน!CM41="o",ลับ!CE$3,0))</f>
        <v>0</v>
      </c>
      <c r="CF195" s="63">
        <f>IF(ลับ!CF$3=0,0,IF(เวลาเรียน!CN41="o",ลับ!CF$3,0))</f>
        <v>0</v>
      </c>
      <c r="CG195" s="63">
        <f>IF(ลับ!CG$3=0,0,IF(เวลาเรียน!CO41="o",ลับ!CG$3,0))</f>
        <v>0</v>
      </c>
      <c r="CH195" s="63">
        <f>IF(ลับ!CH$3=0,0,IF(เวลาเรียน!CP41="o",ลับ!CH$3,0))</f>
        <v>0</v>
      </c>
      <c r="CI195" s="63">
        <f>IF(ลับ!CI$3=0,0,IF(เวลาเรียน!CQ41="o",ลับ!CI$3,0))</f>
        <v>0</v>
      </c>
      <c r="CJ195" s="63">
        <f>IF(ลับ!CJ$3=0,0,IF(เวลาเรียน!CR41="o",ลับ!CJ$3,0))</f>
        <v>0</v>
      </c>
      <c r="CK195" s="63">
        <f>IF(ลับ!CK$3=0,0,IF(เวลาเรียน!CS41="o",ลับ!CK$3,0))</f>
        <v>0</v>
      </c>
      <c r="CL195" s="63">
        <f>IF(ลับ!CL$3=0,0,IF(เวลาเรียน!CT41="o",ลับ!CL$3,0))</f>
        <v>0</v>
      </c>
      <c r="CM195" s="63">
        <f>IF(ลับ!CM$3=0,0,IF(เวลาเรียน!CU41="o",ลับ!CM$3,0))</f>
        <v>0</v>
      </c>
      <c r="CN195" s="63">
        <f>IF(ลับ!CN$3=0,0,IF(เวลาเรียน!CV41="o",ลับ!CN$3,0))</f>
        <v>0</v>
      </c>
      <c r="CO195" s="63">
        <f>IF(ลับ!CO$3=0,0,IF(เวลาเรียน!CW41="o",ลับ!CO$3,0))</f>
        <v>0</v>
      </c>
      <c r="CP195" s="63">
        <f>IF(ลับ!CP$3=0,0,IF(เวลาเรียน!CX41="o",ลับ!CP$3,0))</f>
        <v>0</v>
      </c>
      <c r="CQ195" s="63">
        <f>IF(ลับ!CQ$3=0,0,IF(เวลาเรียน!CY41="o",ลับ!CQ$3,0))</f>
        <v>0</v>
      </c>
      <c r="CR195" s="63">
        <f>IF(ลับ!CR$3=0,0,IF(เวลาเรียน!CZ41="o",ลับ!CR$3,0))</f>
        <v>0</v>
      </c>
      <c r="CS195" s="63">
        <f>IF(ลับ!CS$3=0,0,IF(เวลาเรียน!DA41="o",ลับ!CS$3,0))</f>
        <v>0</v>
      </c>
      <c r="CT195" s="63">
        <f>IF(ลับ!CT$3=0,0,IF(เวลาเรียน!DB41="o",ลับ!CT$3,0))</f>
        <v>0</v>
      </c>
      <c r="CU195" s="63">
        <f>IF(ลับ!CU$3=0,0,IF(เวลาเรียน!DC41="o",ลับ!CU$3,0))</f>
        <v>0</v>
      </c>
      <c r="CV195" s="63">
        <f>IF(ลับ!CV$3=0,0,IF(เวลาเรียน!DD41="o",ลับ!CV$3,0))</f>
        <v>0</v>
      </c>
      <c r="CW195" s="63">
        <f>IF(ลับ!CW$3=0,0,IF(เวลาเรียน!DE41="o",ลับ!CW$3,0))</f>
        <v>0</v>
      </c>
      <c r="CX195" s="84">
        <f t="shared" si="25"/>
        <v>0</v>
      </c>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row>
    <row r="196" spans="1:136" ht="21">
      <c r="A196" s="28">
        <v>37</v>
      </c>
      <c r="B196" s="63">
        <f>IF(ลับ!B$3=0,0,IF(เวลาเรียน!G42="o",ลับ!B$3,0))</f>
        <v>0</v>
      </c>
      <c r="C196" s="63">
        <f>IF(ลับ!C$3=0,0,IF(เวลาเรียน!H42="o",ลับ!C$3,0))</f>
        <v>0</v>
      </c>
      <c r="D196" s="63">
        <f>IF(ลับ!D$3=0,0,IF(เวลาเรียน!I42="o",ลับ!D$3,0))</f>
        <v>0</v>
      </c>
      <c r="E196" s="63">
        <f>IF(ลับ!E$3=0,0,IF(เวลาเรียน!J42="o",ลับ!E$3,0))</f>
        <v>0</v>
      </c>
      <c r="F196" s="63">
        <f>IF(ลับ!F$3=0,0,IF(เวลาเรียน!K42="o",ลับ!F$3,0))</f>
        <v>0</v>
      </c>
      <c r="G196" s="63">
        <f>IF(ลับ!G$3=0,0,IF(เวลาเรียน!L42="o",ลับ!G$3,0))</f>
        <v>0</v>
      </c>
      <c r="H196" s="63">
        <f>IF(ลับ!H$3=0,0,IF(เวลาเรียน!M42="o",ลับ!H$3,0))</f>
        <v>0</v>
      </c>
      <c r="I196" s="63">
        <f>IF(ลับ!I$3=0,0,IF(เวลาเรียน!N42="o",ลับ!I$3,0))</f>
        <v>0</v>
      </c>
      <c r="J196" s="63">
        <f>IF(ลับ!J$3=0,0,IF(เวลาเรียน!O42="o",ลับ!J$3,0))</f>
        <v>0</v>
      </c>
      <c r="K196" s="63">
        <f>IF(ลับ!K$3=0,0,IF(เวลาเรียน!P42="o",ลับ!K$3,0))</f>
        <v>0</v>
      </c>
      <c r="L196" s="63">
        <f>IF(ลับ!L$3=0,0,IF(เวลาเรียน!Q42="o",ลับ!L$3,0))</f>
        <v>0</v>
      </c>
      <c r="M196" s="63">
        <f>IF(ลับ!M$3=0,0,IF(เวลาเรียน!R42="o",ลับ!M$3,0))</f>
        <v>0</v>
      </c>
      <c r="N196" s="63">
        <f>IF(ลับ!N$3=0,0,IF(เวลาเรียน!S42="o",ลับ!N$3,0))</f>
        <v>0</v>
      </c>
      <c r="O196" s="63">
        <f>IF(ลับ!O$3=0,0,IF(เวลาเรียน!T42="o",ลับ!O$3,0))</f>
        <v>0</v>
      </c>
      <c r="P196" s="63">
        <f>IF(ลับ!P$3=0,0,IF(เวลาเรียน!U42="o",ลับ!P$3,0))</f>
        <v>0</v>
      </c>
      <c r="Q196" s="63">
        <f>IF(ลับ!Q$3=0,0,IF(เวลาเรียน!V42="o",ลับ!Q$3,0))</f>
        <v>0</v>
      </c>
      <c r="R196" s="63">
        <f>IF(ลับ!R$3=0,0,IF(เวลาเรียน!W42="o",ลับ!R$3,0))</f>
        <v>0</v>
      </c>
      <c r="S196" s="63">
        <f>IF(ลับ!S$3=0,0,IF(เวลาเรียน!X42="o",ลับ!S$3,0))</f>
        <v>0</v>
      </c>
      <c r="T196" s="63">
        <f>IF(ลับ!T$3=0,0,IF(เวลาเรียน!Y42="o",ลับ!T$3,0))</f>
        <v>0</v>
      </c>
      <c r="U196" s="63">
        <f>IF(ลับ!U$3=0,0,IF(เวลาเรียน!Z42="o",ลับ!U$3,0))</f>
        <v>0</v>
      </c>
      <c r="V196" s="63">
        <f>IF(ลับ!V$3=0,0,IF(เวลาเรียน!AA42="o",ลับ!V$3,0))</f>
        <v>0</v>
      </c>
      <c r="W196" s="63">
        <f>IF(ลับ!W$3=0,0,IF(เวลาเรียน!AB42="o",ลับ!W$3,0))</f>
        <v>0</v>
      </c>
      <c r="X196" s="63">
        <f>IF(ลับ!X$3=0,0,IF(เวลาเรียน!AC42="o",ลับ!X$3,0))</f>
        <v>0</v>
      </c>
      <c r="Y196" s="63">
        <f>IF(ลับ!Y$3=0,0,IF(เวลาเรียน!AD42="o",ลับ!Y$3,0))</f>
        <v>0</v>
      </c>
      <c r="Z196" s="724">
        <f>IF(ลับ!Z$3=0,0,IF(เวลาเรียน!AE42="o",ลับ!Z$3,0))</f>
        <v>0</v>
      </c>
      <c r="AA196" s="63">
        <f>IF(ลับ!B$3=0,0,IF(เวลาเรียน!AH42="o",ลับ!B$3,0))</f>
        <v>0</v>
      </c>
      <c r="AB196" s="63">
        <f>IF(ลับ!C$3=0,0,IF(เวลาเรียน!AI42="o",ลับ!C$3,0))</f>
        <v>0</v>
      </c>
      <c r="AC196" s="63">
        <f>IF(ลับ!D$3=0,0,IF(เวลาเรียน!AJ42="o",ลับ!D$3,0))</f>
        <v>0</v>
      </c>
      <c r="AD196" s="63">
        <f>IF(ลับ!E$3=0,0,IF(เวลาเรียน!AK42="o",ลับ!E$3,0))</f>
        <v>0</v>
      </c>
      <c r="AE196" s="63">
        <f>IF(ลับ!F$3=0,0,IF(เวลาเรียน!AL42="o",ลับ!F$3,0))</f>
        <v>0</v>
      </c>
      <c r="AF196" s="63">
        <f>IF(ลับ!G$3=0,0,IF(เวลาเรียน!AM42="o",ลับ!G$3,0))</f>
        <v>0</v>
      </c>
      <c r="AG196" s="63">
        <f>IF(ลับ!H$3=0,0,IF(เวลาเรียน!AN42="o",ลับ!H$3,0))</f>
        <v>0</v>
      </c>
      <c r="AH196" s="63">
        <f>IF(ลับ!I$3=0,0,IF(เวลาเรียน!AO42="o",ลับ!I$3,0))</f>
        <v>0</v>
      </c>
      <c r="AI196" s="63">
        <f>IF(ลับ!J$3=0,0,IF(เวลาเรียน!AP42="o",ลับ!J$3,0))</f>
        <v>0</v>
      </c>
      <c r="AJ196" s="63">
        <f>IF(ลับ!K$3=0,0,IF(เวลาเรียน!AQ42="o",ลับ!K$3,0))</f>
        <v>0</v>
      </c>
      <c r="AK196" s="63">
        <f>IF(ลับ!L$3=0,0,IF(เวลาเรียน!AR42="o",ลับ!L$3,0))</f>
        <v>0</v>
      </c>
      <c r="AL196" s="63">
        <f>IF(ลับ!M$3=0,0,IF(เวลาเรียน!AS42="o",ลับ!M$3,0))</f>
        <v>0</v>
      </c>
      <c r="AM196" s="63">
        <f>IF(ลับ!N$3=0,0,IF(เวลาเรียน!AT42="o",ลับ!N$3,0))</f>
        <v>0</v>
      </c>
      <c r="AN196" s="63">
        <f>IF(ลับ!O$3=0,0,IF(เวลาเรียน!AU42="o",ลับ!O$3,0))</f>
        <v>0</v>
      </c>
      <c r="AO196" s="63">
        <f>IF(ลับ!P$3=0,0,IF(เวลาเรียน!AV42="o",ลับ!P$3,0))</f>
        <v>0</v>
      </c>
      <c r="AP196" s="63">
        <f>IF(ลับ!Q$3=0,0,IF(เวลาเรียน!AW42="o",ลับ!Q$3,0))</f>
        <v>0</v>
      </c>
      <c r="AQ196" s="63">
        <f>IF(ลับ!R$3=0,0,IF(เวลาเรียน!AX42="o",ลับ!R$3,0))</f>
        <v>0</v>
      </c>
      <c r="AR196" s="63">
        <f>IF(ลับ!S$3=0,0,IF(เวลาเรียน!AY42="o",ลับ!S$3,0))</f>
        <v>0</v>
      </c>
      <c r="AS196" s="63">
        <f>IF(ลับ!T$3=0,0,IF(เวลาเรียน!AZ42="o",ลับ!T$3,0))</f>
        <v>0</v>
      </c>
      <c r="AT196" s="63">
        <f>IF(ลับ!U$3=0,0,IF(เวลาเรียน!BA42="o",ลับ!U$3,0))</f>
        <v>0</v>
      </c>
      <c r="AU196" s="63">
        <f>IF(ลับ!V$3=0,0,IF(เวลาเรียน!BB42="o",ลับ!V$3,0))</f>
        <v>0</v>
      </c>
      <c r="AV196" s="63">
        <f>IF(ลับ!W$3=0,0,IF(เวลาเรียน!BC42="o",ลับ!W$3,0))</f>
        <v>0</v>
      </c>
      <c r="AW196" s="63">
        <f>IF(ลับ!X$3=0,0,IF(เวลาเรียน!BD42="o",ลับ!X$3,0))</f>
        <v>0</v>
      </c>
      <c r="AX196" s="63">
        <f>IF(ลับ!Y$3=0,0,IF(เวลาเรียน!BE42="o",ลับ!Y$3,0))</f>
        <v>0</v>
      </c>
      <c r="AY196" s="63">
        <f>IF(ลับ!Z$3=0,0,IF(เวลาเรียน!BF42="o",ลับ!Z$3,0))</f>
        <v>0</v>
      </c>
      <c r="AZ196" s="63">
        <f>IF(ลับ!AA$3=0,0,IF(เวลาเรียน!BG42="o",ลับ!AA$3,0))</f>
        <v>0</v>
      </c>
      <c r="BA196" s="63">
        <f>IF(ลับ!AB$3=0,0,IF(เวลาเรียน!BH42="o",ลับ!AB$3,0))</f>
        <v>0</v>
      </c>
      <c r="BB196" s="63">
        <f>IF(ลับ!AC$3=0,0,IF(เวลาเรียน!BI42="o",ลับ!AC$3,0))</f>
        <v>0</v>
      </c>
      <c r="BC196" s="63">
        <f>IF(ลับ!AD$3=0,0,IF(เวลาเรียน!BJ42="o",ลับ!AD$3,0))</f>
        <v>0</v>
      </c>
      <c r="BD196" s="63">
        <f>IF(ลับ!AE$3=0,0,IF(เวลาเรียน!BK42="o",ลับ!AE$3,0))</f>
        <v>0</v>
      </c>
      <c r="BE196" s="63">
        <f>IF(ลับ!AF$3=0,0,IF(เวลาเรียน!BL42="o",ลับ!AF$3,0))</f>
        <v>0</v>
      </c>
      <c r="BF196" s="63">
        <f>IF(ลับ!AG$3=0,0,IF(เวลาเรียน!BM42="o",ลับ!AG$3,0))</f>
        <v>0</v>
      </c>
      <c r="BG196" s="63">
        <f>IF(ลับ!AH$3=0,0,IF(เวลาเรียน!BN42="o",ลับ!AH$3,0))</f>
        <v>0</v>
      </c>
      <c r="BH196" s="63">
        <f>IF(ลับ!AI$3=0,0,IF(เวลาเรียน!BO42="o",ลับ!AI$3,0))</f>
        <v>0</v>
      </c>
      <c r="BI196" s="63">
        <f>IF(ลับ!AJ$3=0,0,IF(เวลาเรียน!BP42="o",ลับ!AJ$3,0))</f>
        <v>0</v>
      </c>
      <c r="BJ196" s="63">
        <f>IF(ลับ!AK$3=0,0,IF(เวลาเรียน!BQ42="o",ลับ!AK$3,0))</f>
        <v>0</v>
      </c>
      <c r="BK196" s="63">
        <f>IF(ลับ!AL$3=0,0,IF(เวลาเรียน!BR42="o",ลับ!AL$3,0))</f>
        <v>0</v>
      </c>
      <c r="BL196" s="63">
        <f>IF(ลับ!AM$3=0,0,IF(เวลาเรียน!BS42="o",ลับ!AM$3,0))</f>
        <v>0</v>
      </c>
      <c r="BM196" s="63">
        <f>IF(ลับ!AN$3=0,0,IF(เวลาเรียน!BT42="o",ลับ!AN$3,0))</f>
        <v>0</v>
      </c>
      <c r="BN196" s="63">
        <f>IF(ลับ!AO$3=0,0,IF(เวลาเรียน!BU42="o",ลับ!AO$3,0))</f>
        <v>0</v>
      </c>
      <c r="BO196" s="63">
        <f>IF(ลับ!AP$3=0,0,IF(เวลาเรียน!BV42="o",ลับ!AP$3,0))</f>
        <v>0</v>
      </c>
      <c r="BP196" s="63">
        <f>IF(ลับ!AQ$3=0,0,IF(เวลาเรียน!BW42="o",ลับ!AQ$3,0))</f>
        <v>0</v>
      </c>
      <c r="BQ196" s="63">
        <f>IF(ลับ!AR$3=0,0,IF(เวลาเรียน!BX42="o",ลับ!AR$3,0))</f>
        <v>0</v>
      </c>
      <c r="BR196" s="63">
        <f>IF(ลับ!AS$3=0,0,IF(เวลาเรียน!BY42="o",ลับ!AS$3,0))</f>
        <v>0</v>
      </c>
      <c r="BS196" s="724">
        <f>IF(ลับ!AT$3=0,0,IF(เวลาเรียน!BZ42="o",ลับ!AT$3,0))</f>
        <v>0</v>
      </c>
      <c r="BT196" s="63">
        <f>IF(ลับ!BT$3=0,0,IF(เวลาเรียน!CB42="o",ลับ!BT$3,0))</f>
        <v>0</v>
      </c>
      <c r="BU196" s="63">
        <f>IF(ลับ!BU$3=0,0,IF(เวลาเรียน!CC42="o",ลับ!BU$3,0))</f>
        <v>0</v>
      </c>
      <c r="BV196" s="63">
        <f>IF(ลับ!BV$3=0,0,IF(เวลาเรียน!CD42="o",ลับ!BV$3,0))</f>
        <v>0</v>
      </c>
      <c r="BW196" s="63">
        <f>IF(ลับ!BW$3=0,0,IF(เวลาเรียน!CE42="o",ลับ!BW$3,0))</f>
        <v>0</v>
      </c>
      <c r="BX196" s="63">
        <f>IF(ลับ!BX$3=0,0,IF(เวลาเรียน!CF42="o",ลับ!BX$3,0))</f>
        <v>0</v>
      </c>
      <c r="BY196" s="63">
        <f>IF(ลับ!BY$3=0,0,IF(เวลาเรียน!CG42="o",ลับ!BY$3,0))</f>
        <v>0</v>
      </c>
      <c r="BZ196" s="63">
        <f>IF(ลับ!BZ$3=0,0,IF(เวลาเรียน!CH42="o",ลับ!BZ$3,0))</f>
        <v>0</v>
      </c>
      <c r="CA196" s="63">
        <f>IF(ลับ!CA$3=0,0,IF(เวลาเรียน!CI42="o",ลับ!CA$3,0))</f>
        <v>0</v>
      </c>
      <c r="CB196" s="63">
        <f>IF(ลับ!CB$3=0,0,IF(เวลาเรียน!CJ42="o",ลับ!CB$3,0))</f>
        <v>0</v>
      </c>
      <c r="CC196" s="63">
        <f>IF(ลับ!CC$3=0,0,IF(เวลาเรียน!CK42="o",ลับ!CC$3,0))</f>
        <v>0</v>
      </c>
      <c r="CD196" s="63">
        <f>IF(ลับ!CD$3=0,0,IF(เวลาเรียน!CL42="o",ลับ!CD$3,0))</f>
        <v>0</v>
      </c>
      <c r="CE196" s="63">
        <f>IF(ลับ!CE$3=0,0,IF(เวลาเรียน!CM42="o",ลับ!CE$3,0))</f>
        <v>0</v>
      </c>
      <c r="CF196" s="63">
        <f>IF(ลับ!CF$3=0,0,IF(เวลาเรียน!CN42="o",ลับ!CF$3,0))</f>
        <v>0</v>
      </c>
      <c r="CG196" s="63">
        <f>IF(ลับ!CG$3=0,0,IF(เวลาเรียน!CO42="o",ลับ!CG$3,0))</f>
        <v>0</v>
      </c>
      <c r="CH196" s="63">
        <f>IF(ลับ!CH$3=0,0,IF(เวลาเรียน!CP42="o",ลับ!CH$3,0))</f>
        <v>0</v>
      </c>
      <c r="CI196" s="63">
        <f>IF(ลับ!CI$3=0,0,IF(เวลาเรียน!CQ42="o",ลับ!CI$3,0))</f>
        <v>0</v>
      </c>
      <c r="CJ196" s="63">
        <f>IF(ลับ!CJ$3=0,0,IF(เวลาเรียน!CR42="o",ลับ!CJ$3,0))</f>
        <v>0</v>
      </c>
      <c r="CK196" s="63">
        <f>IF(ลับ!CK$3=0,0,IF(เวลาเรียน!CS42="o",ลับ!CK$3,0))</f>
        <v>0</v>
      </c>
      <c r="CL196" s="63">
        <f>IF(ลับ!CL$3=0,0,IF(เวลาเรียน!CT42="o",ลับ!CL$3,0))</f>
        <v>0</v>
      </c>
      <c r="CM196" s="63">
        <f>IF(ลับ!CM$3=0,0,IF(เวลาเรียน!CU42="o",ลับ!CM$3,0))</f>
        <v>0</v>
      </c>
      <c r="CN196" s="63">
        <f>IF(ลับ!CN$3=0,0,IF(เวลาเรียน!CV42="o",ลับ!CN$3,0))</f>
        <v>0</v>
      </c>
      <c r="CO196" s="63">
        <f>IF(ลับ!CO$3=0,0,IF(เวลาเรียน!CW42="o",ลับ!CO$3,0))</f>
        <v>0</v>
      </c>
      <c r="CP196" s="63">
        <f>IF(ลับ!CP$3=0,0,IF(เวลาเรียน!CX42="o",ลับ!CP$3,0))</f>
        <v>0</v>
      </c>
      <c r="CQ196" s="63">
        <f>IF(ลับ!CQ$3=0,0,IF(เวลาเรียน!CY42="o",ลับ!CQ$3,0))</f>
        <v>0</v>
      </c>
      <c r="CR196" s="63">
        <f>IF(ลับ!CR$3=0,0,IF(เวลาเรียน!CZ42="o",ลับ!CR$3,0))</f>
        <v>0</v>
      </c>
      <c r="CS196" s="63">
        <f>IF(ลับ!CS$3=0,0,IF(เวลาเรียน!DA42="o",ลับ!CS$3,0))</f>
        <v>0</v>
      </c>
      <c r="CT196" s="63">
        <f>IF(ลับ!CT$3=0,0,IF(เวลาเรียน!DB42="o",ลับ!CT$3,0))</f>
        <v>0</v>
      </c>
      <c r="CU196" s="63">
        <f>IF(ลับ!CU$3=0,0,IF(เวลาเรียน!DC42="o",ลับ!CU$3,0))</f>
        <v>0</v>
      </c>
      <c r="CV196" s="63">
        <f>IF(ลับ!CV$3=0,0,IF(เวลาเรียน!DD42="o",ลับ!CV$3,0))</f>
        <v>0</v>
      </c>
      <c r="CW196" s="63">
        <f>IF(ลับ!CW$3=0,0,IF(เวลาเรียน!DE42="o",ลับ!CW$3,0))</f>
        <v>0</v>
      </c>
      <c r="CX196" s="84">
        <f t="shared" si="25"/>
        <v>0</v>
      </c>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row>
    <row r="197" spans="1:136" ht="21">
      <c r="A197" s="28">
        <v>38</v>
      </c>
      <c r="B197" s="63">
        <f>IF(ลับ!B$3=0,0,IF(เวลาเรียน!G43="o",ลับ!B$3,0))</f>
        <v>0</v>
      </c>
      <c r="C197" s="63">
        <f>IF(ลับ!C$3=0,0,IF(เวลาเรียน!H43="o",ลับ!C$3,0))</f>
        <v>0</v>
      </c>
      <c r="D197" s="63">
        <f>IF(ลับ!D$3=0,0,IF(เวลาเรียน!I43="o",ลับ!D$3,0))</f>
        <v>0</v>
      </c>
      <c r="E197" s="63">
        <f>IF(ลับ!E$3=0,0,IF(เวลาเรียน!J43="o",ลับ!E$3,0))</f>
        <v>0</v>
      </c>
      <c r="F197" s="63">
        <f>IF(ลับ!F$3=0,0,IF(เวลาเรียน!K43="o",ลับ!F$3,0))</f>
        <v>0</v>
      </c>
      <c r="G197" s="63">
        <f>IF(ลับ!G$3=0,0,IF(เวลาเรียน!L43="o",ลับ!G$3,0))</f>
        <v>0</v>
      </c>
      <c r="H197" s="63">
        <f>IF(ลับ!H$3=0,0,IF(เวลาเรียน!M43="o",ลับ!H$3,0))</f>
        <v>0</v>
      </c>
      <c r="I197" s="63">
        <f>IF(ลับ!I$3=0,0,IF(เวลาเรียน!N43="o",ลับ!I$3,0))</f>
        <v>0</v>
      </c>
      <c r="J197" s="63">
        <f>IF(ลับ!J$3=0,0,IF(เวลาเรียน!O43="o",ลับ!J$3,0))</f>
        <v>0</v>
      </c>
      <c r="K197" s="63">
        <f>IF(ลับ!K$3=0,0,IF(เวลาเรียน!P43="o",ลับ!K$3,0))</f>
        <v>0</v>
      </c>
      <c r="L197" s="63">
        <f>IF(ลับ!L$3=0,0,IF(เวลาเรียน!Q43="o",ลับ!L$3,0))</f>
        <v>0</v>
      </c>
      <c r="M197" s="63">
        <f>IF(ลับ!M$3=0,0,IF(เวลาเรียน!R43="o",ลับ!M$3,0))</f>
        <v>0</v>
      </c>
      <c r="N197" s="63">
        <f>IF(ลับ!N$3=0,0,IF(เวลาเรียน!S43="o",ลับ!N$3,0))</f>
        <v>0</v>
      </c>
      <c r="O197" s="63">
        <f>IF(ลับ!O$3=0,0,IF(เวลาเรียน!T43="o",ลับ!O$3,0))</f>
        <v>0</v>
      </c>
      <c r="P197" s="63">
        <f>IF(ลับ!P$3=0,0,IF(เวลาเรียน!U43="o",ลับ!P$3,0))</f>
        <v>0</v>
      </c>
      <c r="Q197" s="63">
        <f>IF(ลับ!Q$3=0,0,IF(เวลาเรียน!V43="o",ลับ!Q$3,0))</f>
        <v>0</v>
      </c>
      <c r="R197" s="63">
        <f>IF(ลับ!R$3=0,0,IF(เวลาเรียน!W43="o",ลับ!R$3,0))</f>
        <v>0</v>
      </c>
      <c r="S197" s="63">
        <f>IF(ลับ!S$3=0,0,IF(เวลาเรียน!X43="o",ลับ!S$3,0))</f>
        <v>0</v>
      </c>
      <c r="T197" s="63">
        <f>IF(ลับ!T$3=0,0,IF(เวลาเรียน!Y43="o",ลับ!T$3,0))</f>
        <v>0</v>
      </c>
      <c r="U197" s="63">
        <f>IF(ลับ!U$3=0,0,IF(เวลาเรียน!Z43="o",ลับ!U$3,0))</f>
        <v>0</v>
      </c>
      <c r="V197" s="63">
        <f>IF(ลับ!V$3=0,0,IF(เวลาเรียน!AA43="o",ลับ!V$3,0))</f>
        <v>0</v>
      </c>
      <c r="W197" s="63">
        <f>IF(ลับ!W$3=0,0,IF(เวลาเรียน!AB43="o",ลับ!W$3,0))</f>
        <v>0</v>
      </c>
      <c r="X197" s="63">
        <f>IF(ลับ!X$3=0,0,IF(เวลาเรียน!AC43="o",ลับ!X$3,0))</f>
        <v>0</v>
      </c>
      <c r="Y197" s="63">
        <f>IF(ลับ!Y$3=0,0,IF(เวลาเรียน!AD43="o",ลับ!Y$3,0))</f>
        <v>0</v>
      </c>
      <c r="Z197" s="724">
        <f>IF(ลับ!Z$3=0,0,IF(เวลาเรียน!AE43="o",ลับ!Z$3,0))</f>
        <v>0</v>
      </c>
      <c r="AA197" s="63">
        <f>IF(ลับ!B$3=0,0,IF(เวลาเรียน!AH43="o",ลับ!B$3,0))</f>
        <v>0</v>
      </c>
      <c r="AB197" s="63">
        <f>IF(ลับ!C$3=0,0,IF(เวลาเรียน!AI43="o",ลับ!C$3,0))</f>
        <v>0</v>
      </c>
      <c r="AC197" s="63">
        <f>IF(ลับ!D$3=0,0,IF(เวลาเรียน!AJ43="o",ลับ!D$3,0))</f>
        <v>0</v>
      </c>
      <c r="AD197" s="63">
        <f>IF(ลับ!E$3=0,0,IF(เวลาเรียน!AK43="o",ลับ!E$3,0))</f>
        <v>0</v>
      </c>
      <c r="AE197" s="63">
        <f>IF(ลับ!F$3=0,0,IF(เวลาเรียน!AL43="o",ลับ!F$3,0))</f>
        <v>0</v>
      </c>
      <c r="AF197" s="63">
        <f>IF(ลับ!G$3=0,0,IF(เวลาเรียน!AM43="o",ลับ!G$3,0))</f>
        <v>0</v>
      </c>
      <c r="AG197" s="63">
        <f>IF(ลับ!H$3=0,0,IF(เวลาเรียน!AN43="o",ลับ!H$3,0))</f>
        <v>0</v>
      </c>
      <c r="AH197" s="63">
        <f>IF(ลับ!I$3=0,0,IF(เวลาเรียน!AO43="o",ลับ!I$3,0))</f>
        <v>0</v>
      </c>
      <c r="AI197" s="63">
        <f>IF(ลับ!J$3=0,0,IF(เวลาเรียน!AP43="o",ลับ!J$3,0))</f>
        <v>0</v>
      </c>
      <c r="AJ197" s="63">
        <f>IF(ลับ!K$3=0,0,IF(เวลาเรียน!AQ43="o",ลับ!K$3,0))</f>
        <v>0</v>
      </c>
      <c r="AK197" s="63">
        <f>IF(ลับ!L$3=0,0,IF(เวลาเรียน!AR43="o",ลับ!L$3,0))</f>
        <v>0</v>
      </c>
      <c r="AL197" s="63">
        <f>IF(ลับ!M$3=0,0,IF(เวลาเรียน!AS43="o",ลับ!M$3,0))</f>
        <v>0</v>
      </c>
      <c r="AM197" s="63">
        <f>IF(ลับ!N$3=0,0,IF(เวลาเรียน!AT43="o",ลับ!N$3,0))</f>
        <v>0</v>
      </c>
      <c r="AN197" s="63">
        <f>IF(ลับ!O$3=0,0,IF(เวลาเรียน!AU43="o",ลับ!O$3,0))</f>
        <v>0</v>
      </c>
      <c r="AO197" s="63">
        <f>IF(ลับ!P$3=0,0,IF(เวลาเรียน!AV43="o",ลับ!P$3,0))</f>
        <v>0</v>
      </c>
      <c r="AP197" s="63">
        <f>IF(ลับ!Q$3=0,0,IF(เวลาเรียน!AW43="o",ลับ!Q$3,0))</f>
        <v>0</v>
      </c>
      <c r="AQ197" s="63">
        <f>IF(ลับ!R$3=0,0,IF(เวลาเรียน!AX43="o",ลับ!R$3,0))</f>
        <v>0</v>
      </c>
      <c r="AR197" s="63">
        <f>IF(ลับ!S$3=0,0,IF(เวลาเรียน!AY43="o",ลับ!S$3,0))</f>
        <v>0</v>
      </c>
      <c r="AS197" s="63">
        <f>IF(ลับ!T$3=0,0,IF(เวลาเรียน!AZ43="o",ลับ!T$3,0))</f>
        <v>0</v>
      </c>
      <c r="AT197" s="63">
        <f>IF(ลับ!U$3=0,0,IF(เวลาเรียน!BA43="o",ลับ!U$3,0))</f>
        <v>0</v>
      </c>
      <c r="AU197" s="63">
        <f>IF(ลับ!V$3=0,0,IF(เวลาเรียน!BB43="o",ลับ!V$3,0))</f>
        <v>0</v>
      </c>
      <c r="AV197" s="63">
        <f>IF(ลับ!W$3=0,0,IF(เวลาเรียน!BC43="o",ลับ!W$3,0))</f>
        <v>0</v>
      </c>
      <c r="AW197" s="63">
        <f>IF(ลับ!X$3=0,0,IF(เวลาเรียน!BD43="o",ลับ!X$3,0))</f>
        <v>0</v>
      </c>
      <c r="AX197" s="63">
        <f>IF(ลับ!Y$3=0,0,IF(เวลาเรียน!BE43="o",ลับ!Y$3,0))</f>
        <v>0</v>
      </c>
      <c r="AY197" s="63">
        <f>IF(ลับ!Z$3=0,0,IF(เวลาเรียน!BF43="o",ลับ!Z$3,0))</f>
        <v>0</v>
      </c>
      <c r="AZ197" s="63">
        <f>IF(ลับ!AA$3=0,0,IF(เวลาเรียน!BG43="o",ลับ!AA$3,0))</f>
        <v>0</v>
      </c>
      <c r="BA197" s="63">
        <f>IF(ลับ!AB$3=0,0,IF(เวลาเรียน!BH43="o",ลับ!AB$3,0))</f>
        <v>0</v>
      </c>
      <c r="BB197" s="63">
        <f>IF(ลับ!AC$3=0,0,IF(เวลาเรียน!BI43="o",ลับ!AC$3,0))</f>
        <v>0</v>
      </c>
      <c r="BC197" s="63">
        <f>IF(ลับ!AD$3=0,0,IF(เวลาเรียน!BJ43="o",ลับ!AD$3,0))</f>
        <v>0</v>
      </c>
      <c r="BD197" s="63">
        <f>IF(ลับ!AE$3=0,0,IF(เวลาเรียน!BK43="o",ลับ!AE$3,0))</f>
        <v>0</v>
      </c>
      <c r="BE197" s="63">
        <f>IF(ลับ!AF$3=0,0,IF(เวลาเรียน!BL43="o",ลับ!AF$3,0))</f>
        <v>0</v>
      </c>
      <c r="BF197" s="63">
        <f>IF(ลับ!AG$3=0,0,IF(เวลาเรียน!BM43="o",ลับ!AG$3,0))</f>
        <v>0</v>
      </c>
      <c r="BG197" s="63">
        <f>IF(ลับ!AH$3=0,0,IF(เวลาเรียน!BN43="o",ลับ!AH$3,0))</f>
        <v>0</v>
      </c>
      <c r="BH197" s="63">
        <f>IF(ลับ!AI$3=0,0,IF(เวลาเรียน!BO43="o",ลับ!AI$3,0))</f>
        <v>0</v>
      </c>
      <c r="BI197" s="63">
        <f>IF(ลับ!AJ$3=0,0,IF(เวลาเรียน!BP43="o",ลับ!AJ$3,0))</f>
        <v>0</v>
      </c>
      <c r="BJ197" s="63">
        <f>IF(ลับ!AK$3=0,0,IF(เวลาเรียน!BQ43="o",ลับ!AK$3,0))</f>
        <v>0</v>
      </c>
      <c r="BK197" s="63">
        <f>IF(ลับ!AL$3=0,0,IF(เวลาเรียน!BR43="o",ลับ!AL$3,0))</f>
        <v>0</v>
      </c>
      <c r="BL197" s="63">
        <f>IF(ลับ!AM$3=0,0,IF(เวลาเรียน!BS43="o",ลับ!AM$3,0))</f>
        <v>0</v>
      </c>
      <c r="BM197" s="63">
        <f>IF(ลับ!AN$3=0,0,IF(เวลาเรียน!BT43="o",ลับ!AN$3,0))</f>
        <v>0</v>
      </c>
      <c r="BN197" s="63">
        <f>IF(ลับ!AO$3=0,0,IF(เวลาเรียน!BU43="o",ลับ!AO$3,0))</f>
        <v>0</v>
      </c>
      <c r="BO197" s="63">
        <f>IF(ลับ!AP$3=0,0,IF(เวลาเรียน!BV43="o",ลับ!AP$3,0))</f>
        <v>0</v>
      </c>
      <c r="BP197" s="63">
        <f>IF(ลับ!AQ$3=0,0,IF(เวลาเรียน!BW43="o",ลับ!AQ$3,0))</f>
        <v>0</v>
      </c>
      <c r="BQ197" s="63">
        <f>IF(ลับ!AR$3=0,0,IF(เวลาเรียน!BX43="o",ลับ!AR$3,0))</f>
        <v>0</v>
      </c>
      <c r="BR197" s="63">
        <f>IF(ลับ!AS$3=0,0,IF(เวลาเรียน!BY43="o",ลับ!AS$3,0))</f>
        <v>0</v>
      </c>
      <c r="BS197" s="724">
        <f>IF(ลับ!AT$3=0,0,IF(เวลาเรียน!BZ43="o",ลับ!AT$3,0))</f>
        <v>0</v>
      </c>
      <c r="BT197" s="63">
        <f>IF(ลับ!BT$3=0,0,IF(เวลาเรียน!CB43="o",ลับ!BT$3,0))</f>
        <v>0</v>
      </c>
      <c r="BU197" s="63">
        <f>IF(ลับ!BU$3=0,0,IF(เวลาเรียน!CC43="o",ลับ!BU$3,0))</f>
        <v>0</v>
      </c>
      <c r="BV197" s="63">
        <f>IF(ลับ!BV$3=0,0,IF(เวลาเรียน!CD43="o",ลับ!BV$3,0))</f>
        <v>0</v>
      </c>
      <c r="BW197" s="63">
        <f>IF(ลับ!BW$3=0,0,IF(เวลาเรียน!CE43="o",ลับ!BW$3,0))</f>
        <v>0</v>
      </c>
      <c r="BX197" s="63">
        <f>IF(ลับ!BX$3=0,0,IF(เวลาเรียน!CF43="o",ลับ!BX$3,0))</f>
        <v>0</v>
      </c>
      <c r="BY197" s="63">
        <f>IF(ลับ!BY$3=0,0,IF(เวลาเรียน!CG43="o",ลับ!BY$3,0))</f>
        <v>0</v>
      </c>
      <c r="BZ197" s="63">
        <f>IF(ลับ!BZ$3=0,0,IF(เวลาเรียน!CH43="o",ลับ!BZ$3,0))</f>
        <v>0</v>
      </c>
      <c r="CA197" s="63">
        <f>IF(ลับ!CA$3=0,0,IF(เวลาเรียน!CI43="o",ลับ!CA$3,0))</f>
        <v>0</v>
      </c>
      <c r="CB197" s="63">
        <f>IF(ลับ!CB$3=0,0,IF(เวลาเรียน!CJ43="o",ลับ!CB$3,0))</f>
        <v>0</v>
      </c>
      <c r="CC197" s="63">
        <f>IF(ลับ!CC$3=0,0,IF(เวลาเรียน!CK43="o",ลับ!CC$3,0))</f>
        <v>0</v>
      </c>
      <c r="CD197" s="63">
        <f>IF(ลับ!CD$3=0,0,IF(เวลาเรียน!CL43="o",ลับ!CD$3,0))</f>
        <v>0</v>
      </c>
      <c r="CE197" s="63">
        <f>IF(ลับ!CE$3=0,0,IF(เวลาเรียน!CM43="o",ลับ!CE$3,0))</f>
        <v>0</v>
      </c>
      <c r="CF197" s="63">
        <f>IF(ลับ!CF$3=0,0,IF(เวลาเรียน!CN43="o",ลับ!CF$3,0))</f>
        <v>0</v>
      </c>
      <c r="CG197" s="63">
        <f>IF(ลับ!CG$3=0,0,IF(เวลาเรียน!CO43="o",ลับ!CG$3,0))</f>
        <v>0</v>
      </c>
      <c r="CH197" s="63">
        <f>IF(ลับ!CH$3=0,0,IF(เวลาเรียน!CP43="o",ลับ!CH$3,0))</f>
        <v>0</v>
      </c>
      <c r="CI197" s="63">
        <f>IF(ลับ!CI$3=0,0,IF(เวลาเรียน!CQ43="o",ลับ!CI$3,0))</f>
        <v>0</v>
      </c>
      <c r="CJ197" s="63">
        <f>IF(ลับ!CJ$3=0,0,IF(เวลาเรียน!CR43="o",ลับ!CJ$3,0))</f>
        <v>0</v>
      </c>
      <c r="CK197" s="63">
        <f>IF(ลับ!CK$3=0,0,IF(เวลาเรียน!CS43="o",ลับ!CK$3,0))</f>
        <v>0</v>
      </c>
      <c r="CL197" s="63">
        <f>IF(ลับ!CL$3=0,0,IF(เวลาเรียน!CT43="o",ลับ!CL$3,0))</f>
        <v>0</v>
      </c>
      <c r="CM197" s="63">
        <f>IF(ลับ!CM$3=0,0,IF(เวลาเรียน!CU43="o",ลับ!CM$3,0))</f>
        <v>0</v>
      </c>
      <c r="CN197" s="63">
        <f>IF(ลับ!CN$3=0,0,IF(เวลาเรียน!CV43="o",ลับ!CN$3,0))</f>
        <v>0</v>
      </c>
      <c r="CO197" s="63">
        <f>IF(ลับ!CO$3=0,0,IF(เวลาเรียน!CW43="o",ลับ!CO$3,0))</f>
        <v>0</v>
      </c>
      <c r="CP197" s="63">
        <f>IF(ลับ!CP$3=0,0,IF(เวลาเรียน!CX43="o",ลับ!CP$3,0))</f>
        <v>0</v>
      </c>
      <c r="CQ197" s="63">
        <f>IF(ลับ!CQ$3=0,0,IF(เวลาเรียน!CY43="o",ลับ!CQ$3,0))</f>
        <v>0</v>
      </c>
      <c r="CR197" s="63">
        <f>IF(ลับ!CR$3=0,0,IF(เวลาเรียน!CZ43="o",ลับ!CR$3,0))</f>
        <v>0</v>
      </c>
      <c r="CS197" s="63">
        <f>IF(ลับ!CS$3=0,0,IF(เวลาเรียน!DA43="o",ลับ!CS$3,0))</f>
        <v>0</v>
      </c>
      <c r="CT197" s="63">
        <f>IF(ลับ!CT$3=0,0,IF(เวลาเรียน!DB43="o",ลับ!CT$3,0))</f>
        <v>0</v>
      </c>
      <c r="CU197" s="63">
        <f>IF(ลับ!CU$3=0,0,IF(เวลาเรียน!DC43="o",ลับ!CU$3,0))</f>
        <v>0</v>
      </c>
      <c r="CV197" s="63">
        <f>IF(ลับ!CV$3=0,0,IF(เวลาเรียน!DD43="o",ลับ!CV$3,0))</f>
        <v>0</v>
      </c>
      <c r="CW197" s="63">
        <f>IF(ลับ!CW$3=0,0,IF(เวลาเรียน!DE43="o",ลับ!CW$3,0))</f>
        <v>0</v>
      </c>
      <c r="CX197" s="84">
        <f t="shared" si="25"/>
        <v>0</v>
      </c>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row>
    <row r="198" spans="1:136" ht="21">
      <c r="A198" s="28">
        <v>39</v>
      </c>
      <c r="B198" s="63">
        <f>IF(ลับ!B$3=0,0,IF(เวลาเรียน!G44="o",ลับ!B$3,0))</f>
        <v>0</v>
      </c>
      <c r="C198" s="63">
        <f>IF(ลับ!C$3=0,0,IF(เวลาเรียน!H44="o",ลับ!C$3,0))</f>
        <v>0</v>
      </c>
      <c r="D198" s="63">
        <f>IF(ลับ!D$3=0,0,IF(เวลาเรียน!I44="o",ลับ!D$3,0))</f>
        <v>0</v>
      </c>
      <c r="E198" s="63">
        <f>IF(ลับ!E$3=0,0,IF(เวลาเรียน!J44="o",ลับ!E$3,0))</f>
        <v>0</v>
      </c>
      <c r="F198" s="63">
        <f>IF(ลับ!F$3=0,0,IF(เวลาเรียน!K44="o",ลับ!F$3,0))</f>
        <v>0</v>
      </c>
      <c r="G198" s="63">
        <f>IF(ลับ!G$3=0,0,IF(เวลาเรียน!L44="o",ลับ!G$3,0))</f>
        <v>0</v>
      </c>
      <c r="H198" s="63">
        <f>IF(ลับ!H$3=0,0,IF(เวลาเรียน!M44="o",ลับ!H$3,0))</f>
        <v>0</v>
      </c>
      <c r="I198" s="63">
        <f>IF(ลับ!I$3=0,0,IF(เวลาเรียน!N44="o",ลับ!I$3,0))</f>
        <v>0</v>
      </c>
      <c r="J198" s="63">
        <f>IF(ลับ!J$3=0,0,IF(เวลาเรียน!O44="o",ลับ!J$3,0))</f>
        <v>0</v>
      </c>
      <c r="K198" s="63">
        <f>IF(ลับ!K$3=0,0,IF(เวลาเรียน!P44="o",ลับ!K$3,0))</f>
        <v>0</v>
      </c>
      <c r="L198" s="63">
        <f>IF(ลับ!L$3=0,0,IF(เวลาเรียน!Q44="o",ลับ!L$3,0))</f>
        <v>0</v>
      </c>
      <c r="M198" s="63">
        <f>IF(ลับ!M$3=0,0,IF(เวลาเรียน!R44="o",ลับ!M$3,0))</f>
        <v>0</v>
      </c>
      <c r="N198" s="63">
        <f>IF(ลับ!N$3=0,0,IF(เวลาเรียน!S44="o",ลับ!N$3,0))</f>
        <v>0</v>
      </c>
      <c r="O198" s="63">
        <f>IF(ลับ!O$3=0,0,IF(เวลาเรียน!T44="o",ลับ!O$3,0))</f>
        <v>0</v>
      </c>
      <c r="P198" s="63">
        <f>IF(ลับ!P$3=0,0,IF(เวลาเรียน!U44="o",ลับ!P$3,0))</f>
        <v>0</v>
      </c>
      <c r="Q198" s="63">
        <f>IF(ลับ!Q$3=0,0,IF(เวลาเรียน!V44="o",ลับ!Q$3,0))</f>
        <v>0</v>
      </c>
      <c r="R198" s="63">
        <f>IF(ลับ!R$3=0,0,IF(เวลาเรียน!W44="o",ลับ!R$3,0))</f>
        <v>0</v>
      </c>
      <c r="S198" s="63">
        <f>IF(ลับ!S$3=0,0,IF(เวลาเรียน!X44="o",ลับ!S$3,0))</f>
        <v>0</v>
      </c>
      <c r="T198" s="63">
        <f>IF(ลับ!T$3=0,0,IF(เวลาเรียน!Y44="o",ลับ!T$3,0))</f>
        <v>0</v>
      </c>
      <c r="U198" s="63">
        <f>IF(ลับ!U$3=0,0,IF(เวลาเรียน!Z44="o",ลับ!U$3,0))</f>
        <v>0</v>
      </c>
      <c r="V198" s="63">
        <f>IF(ลับ!V$3=0,0,IF(เวลาเรียน!AA44="o",ลับ!V$3,0))</f>
        <v>0</v>
      </c>
      <c r="W198" s="63">
        <f>IF(ลับ!W$3=0,0,IF(เวลาเรียน!AB44="o",ลับ!W$3,0))</f>
        <v>0</v>
      </c>
      <c r="X198" s="63">
        <f>IF(ลับ!X$3=0,0,IF(เวลาเรียน!AC44="o",ลับ!X$3,0))</f>
        <v>0</v>
      </c>
      <c r="Y198" s="63">
        <f>IF(ลับ!Y$3=0,0,IF(เวลาเรียน!AD44="o",ลับ!Y$3,0))</f>
        <v>0</v>
      </c>
      <c r="Z198" s="724">
        <f>IF(ลับ!Z$3=0,0,IF(เวลาเรียน!AE44="o",ลับ!Z$3,0))</f>
        <v>0</v>
      </c>
      <c r="AA198" s="63">
        <f>IF(ลับ!B$3=0,0,IF(เวลาเรียน!AH44="o",ลับ!B$3,0))</f>
        <v>0</v>
      </c>
      <c r="AB198" s="63">
        <f>IF(ลับ!C$3=0,0,IF(เวลาเรียน!AI44="o",ลับ!C$3,0))</f>
        <v>0</v>
      </c>
      <c r="AC198" s="63">
        <f>IF(ลับ!D$3=0,0,IF(เวลาเรียน!AJ44="o",ลับ!D$3,0))</f>
        <v>0</v>
      </c>
      <c r="AD198" s="63">
        <f>IF(ลับ!E$3=0,0,IF(เวลาเรียน!AK44="o",ลับ!E$3,0))</f>
        <v>0</v>
      </c>
      <c r="AE198" s="63">
        <f>IF(ลับ!F$3=0,0,IF(เวลาเรียน!AL44="o",ลับ!F$3,0))</f>
        <v>0</v>
      </c>
      <c r="AF198" s="63">
        <f>IF(ลับ!G$3=0,0,IF(เวลาเรียน!AM44="o",ลับ!G$3,0))</f>
        <v>0</v>
      </c>
      <c r="AG198" s="63">
        <f>IF(ลับ!H$3=0,0,IF(เวลาเรียน!AN44="o",ลับ!H$3,0))</f>
        <v>0</v>
      </c>
      <c r="AH198" s="63">
        <f>IF(ลับ!I$3=0,0,IF(เวลาเรียน!AO44="o",ลับ!I$3,0))</f>
        <v>0</v>
      </c>
      <c r="AI198" s="63">
        <f>IF(ลับ!J$3=0,0,IF(เวลาเรียน!AP44="o",ลับ!J$3,0))</f>
        <v>0</v>
      </c>
      <c r="AJ198" s="63">
        <f>IF(ลับ!K$3=0,0,IF(เวลาเรียน!AQ44="o",ลับ!K$3,0))</f>
        <v>0</v>
      </c>
      <c r="AK198" s="63">
        <f>IF(ลับ!L$3=0,0,IF(เวลาเรียน!AR44="o",ลับ!L$3,0))</f>
        <v>0</v>
      </c>
      <c r="AL198" s="63">
        <f>IF(ลับ!M$3=0,0,IF(เวลาเรียน!AS44="o",ลับ!M$3,0))</f>
        <v>0</v>
      </c>
      <c r="AM198" s="63">
        <f>IF(ลับ!N$3=0,0,IF(เวลาเรียน!AT44="o",ลับ!N$3,0))</f>
        <v>0</v>
      </c>
      <c r="AN198" s="63">
        <f>IF(ลับ!O$3=0,0,IF(เวลาเรียน!AU44="o",ลับ!O$3,0))</f>
        <v>0</v>
      </c>
      <c r="AO198" s="63">
        <f>IF(ลับ!P$3=0,0,IF(เวลาเรียน!AV44="o",ลับ!P$3,0))</f>
        <v>0</v>
      </c>
      <c r="AP198" s="63">
        <f>IF(ลับ!Q$3=0,0,IF(เวลาเรียน!AW44="o",ลับ!Q$3,0))</f>
        <v>0</v>
      </c>
      <c r="AQ198" s="63">
        <f>IF(ลับ!R$3=0,0,IF(เวลาเรียน!AX44="o",ลับ!R$3,0))</f>
        <v>0</v>
      </c>
      <c r="AR198" s="63">
        <f>IF(ลับ!S$3=0,0,IF(เวลาเรียน!AY44="o",ลับ!S$3,0))</f>
        <v>0</v>
      </c>
      <c r="AS198" s="63">
        <f>IF(ลับ!T$3=0,0,IF(เวลาเรียน!AZ44="o",ลับ!T$3,0))</f>
        <v>0</v>
      </c>
      <c r="AT198" s="63">
        <f>IF(ลับ!U$3=0,0,IF(เวลาเรียน!BA44="o",ลับ!U$3,0))</f>
        <v>0</v>
      </c>
      <c r="AU198" s="63">
        <f>IF(ลับ!V$3=0,0,IF(เวลาเรียน!BB44="o",ลับ!V$3,0))</f>
        <v>0</v>
      </c>
      <c r="AV198" s="63">
        <f>IF(ลับ!W$3=0,0,IF(เวลาเรียน!BC44="o",ลับ!W$3,0))</f>
        <v>0</v>
      </c>
      <c r="AW198" s="63">
        <f>IF(ลับ!X$3=0,0,IF(เวลาเรียน!BD44="o",ลับ!X$3,0))</f>
        <v>0</v>
      </c>
      <c r="AX198" s="63">
        <f>IF(ลับ!Y$3=0,0,IF(เวลาเรียน!BE44="o",ลับ!Y$3,0))</f>
        <v>0</v>
      </c>
      <c r="AY198" s="63">
        <f>IF(ลับ!Z$3=0,0,IF(เวลาเรียน!BF44="o",ลับ!Z$3,0))</f>
        <v>0</v>
      </c>
      <c r="AZ198" s="63">
        <f>IF(ลับ!AA$3=0,0,IF(เวลาเรียน!BG44="o",ลับ!AA$3,0))</f>
        <v>0</v>
      </c>
      <c r="BA198" s="63">
        <f>IF(ลับ!AB$3=0,0,IF(เวลาเรียน!BH44="o",ลับ!AB$3,0))</f>
        <v>0</v>
      </c>
      <c r="BB198" s="63">
        <f>IF(ลับ!AC$3=0,0,IF(เวลาเรียน!BI44="o",ลับ!AC$3,0))</f>
        <v>0</v>
      </c>
      <c r="BC198" s="63">
        <f>IF(ลับ!AD$3=0,0,IF(เวลาเรียน!BJ44="o",ลับ!AD$3,0))</f>
        <v>0</v>
      </c>
      <c r="BD198" s="63">
        <f>IF(ลับ!AE$3=0,0,IF(เวลาเรียน!BK44="o",ลับ!AE$3,0))</f>
        <v>0</v>
      </c>
      <c r="BE198" s="63">
        <f>IF(ลับ!AF$3=0,0,IF(เวลาเรียน!BL44="o",ลับ!AF$3,0))</f>
        <v>0</v>
      </c>
      <c r="BF198" s="63">
        <f>IF(ลับ!AG$3=0,0,IF(เวลาเรียน!BM44="o",ลับ!AG$3,0))</f>
        <v>0</v>
      </c>
      <c r="BG198" s="63">
        <f>IF(ลับ!AH$3=0,0,IF(เวลาเรียน!BN44="o",ลับ!AH$3,0))</f>
        <v>0</v>
      </c>
      <c r="BH198" s="63">
        <f>IF(ลับ!AI$3=0,0,IF(เวลาเรียน!BO44="o",ลับ!AI$3,0))</f>
        <v>0</v>
      </c>
      <c r="BI198" s="63">
        <f>IF(ลับ!AJ$3=0,0,IF(เวลาเรียน!BP44="o",ลับ!AJ$3,0))</f>
        <v>0</v>
      </c>
      <c r="BJ198" s="63">
        <f>IF(ลับ!AK$3=0,0,IF(เวลาเรียน!BQ44="o",ลับ!AK$3,0))</f>
        <v>0</v>
      </c>
      <c r="BK198" s="63">
        <f>IF(ลับ!AL$3=0,0,IF(เวลาเรียน!BR44="o",ลับ!AL$3,0))</f>
        <v>0</v>
      </c>
      <c r="BL198" s="63">
        <f>IF(ลับ!AM$3=0,0,IF(เวลาเรียน!BS44="o",ลับ!AM$3,0))</f>
        <v>0</v>
      </c>
      <c r="BM198" s="63">
        <f>IF(ลับ!AN$3=0,0,IF(เวลาเรียน!BT44="o",ลับ!AN$3,0))</f>
        <v>0</v>
      </c>
      <c r="BN198" s="63">
        <f>IF(ลับ!AO$3=0,0,IF(เวลาเรียน!BU44="o",ลับ!AO$3,0))</f>
        <v>0</v>
      </c>
      <c r="BO198" s="63">
        <f>IF(ลับ!AP$3=0,0,IF(เวลาเรียน!BV44="o",ลับ!AP$3,0))</f>
        <v>0</v>
      </c>
      <c r="BP198" s="63">
        <f>IF(ลับ!AQ$3=0,0,IF(เวลาเรียน!BW44="o",ลับ!AQ$3,0))</f>
        <v>0</v>
      </c>
      <c r="BQ198" s="63">
        <f>IF(ลับ!AR$3=0,0,IF(เวลาเรียน!BX44="o",ลับ!AR$3,0))</f>
        <v>0</v>
      </c>
      <c r="BR198" s="63">
        <f>IF(ลับ!AS$3=0,0,IF(เวลาเรียน!BY44="o",ลับ!AS$3,0))</f>
        <v>0</v>
      </c>
      <c r="BS198" s="724">
        <f>IF(ลับ!AT$3=0,0,IF(เวลาเรียน!BZ44="o",ลับ!AT$3,0))</f>
        <v>0</v>
      </c>
      <c r="BT198" s="63">
        <f>IF(ลับ!BT$3=0,0,IF(เวลาเรียน!CB44="o",ลับ!BT$3,0))</f>
        <v>0</v>
      </c>
      <c r="BU198" s="63">
        <f>IF(ลับ!BU$3=0,0,IF(เวลาเรียน!CC44="o",ลับ!BU$3,0))</f>
        <v>0</v>
      </c>
      <c r="BV198" s="63">
        <f>IF(ลับ!BV$3=0,0,IF(เวลาเรียน!CD44="o",ลับ!BV$3,0))</f>
        <v>0</v>
      </c>
      <c r="BW198" s="63">
        <f>IF(ลับ!BW$3=0,0,IF(เวลาเรียน!CE44="o",ลับ!BW$3,0))</f>
        <v>0</v>
      </c>
      <c r="BX198" s="63">
        <f>IF(ลับ!BX$3=0,0,IF(เวลาเรียน!CF44="o",ลับ!BX$3,0))</f>
        <v>0</v>
      </c>
      <c r="BY198" s="63">
        <f>IF(ลับ!BY$3=0,0,IF(เวลาเรียน!CG44="o",ลับ!BY$3,0))</f>
        <v>0</v>
      </c>
      <c r="BZ198" s="63">
        <f>IF(ลับ!BZ$3=0,0,IF(เวลาเรียน!CH44="o",ลับ!BZ$3,0))</f>
        <v>0</v>
      </c>
      <c r="CA198" s="63">
        <f>IF(ลับ!CA$3=0,0,IF(เวลาเรียน!CI44="o",ลับ!CA$3,0))</f>
        <v>0</v>
      </c>
      <c r="CB198" s="63">
        <f>IF(ลับ!CB$3=0,0,IF(เวลาเรียน!CJ44="o",ลับ!CB$3,0))</f>
        <v>0</v>
      </c>
      <c r="CC198" s="63">
        <f>IF(ลับ!CC$3=0,0,IF(เวลาเรียน!CK44="o",ลับ!CC$3,0))</f>
        <v>0</v>
      </c>
      <c r="CD198" s="63">
        <f>IF(ลับ!CD$3=0,0,IF(เวลาเรียน!CL44="o",ลับ!CD$3,0))</f>
        <v>0</v>
      </c>
      <c r="CE198" s="63">
        <f>IF(ลับ!CE$3=0,0,IF(เวลาเรียน!CM44="o",ลับ!CE$3,0))</f>
        <v>0</v>
      </c>
      <c r="CF198" s="63">
        <f>IF(ลับ!CF$3=0,0,IF(เวลาเรียน!CN44="o",ลับ!CF$3,0))</f>
        <v>0</v>
      </c>
      <c r="CG198" s="63">
        <f>IF(ลับ!CG$3=0,0,IF(เวลาเรียน!CO44="o",ลับ!CG$3,0))</f>
        <v>0</v>
      </c>
      <c r="CH198" s="63">
        <f>IF(ลับ!CH$3=0,0,IF(เวลาเรียน!CP44="o",ลับ!CH$3,0))</f>
        <v>0</v>
      </c>
      <c r="CI198" s="63">
        <f>IF(ลับ!CI$3=0,0,IF(เวลาเรียน!CQ44="o",ลับ!CI$3,0))</f>
        <v>0</v>
      </c>
      <c r="CJ198" s="63">
        <f>IF(ลับ!CJ$3=0,0,IF(เวลาเรียน!CR44="o",ลับ!CJ$3,0))</f>
        <v>0</v>
      </c>
      <c r="CK198" s="63">
        <f>IF(ลับ!CK$3=0,0,IF(เวลาเรียน!CS44="o",ลับ!CK$3,0))</f>
        <v>0</v>
      </c>
      <c r="CL198" s="63">
        <f>IF(ลับ!CL$3=0,0,IF(เวลาเรียน!CT44="o",ลับ!CL$3,0))</f>
        <v>0</v>
      </c>
      <c r="CM198" s="63">
        <f>IF(ลับ!CM$3=0,0,IF(เวลาเรียน!CU44="o",ลับ!CM$3,0))</f>
        <v>0</v>
      </c>
      <c r="CN198" s="63">
        <f>IF(ลับ!CN$3=0,0,IF(เวลาเรียน!CV44="o",ลับ!CN$3,0))</f>
        <v>0</v>
      </c>
      <c r="CO198" s="63">
        <f>IF(ลับ!CO$3=0,0,IF(เวลาเรียน!CW44="o",ลับ!CO$3,0))</f>
        <v>0</v>
      </c>
      <c r="CP198" s="63">
        <f>IF(ลับ!CP$3=0,0,IF(เวลาเรียน!CX44="o",ลับ!CP$3,0))</f>
        <v>0</v>
      </c>
      <c r="CQ198" s="63">
        <f>IF(ลับ!CQ$3=0,0,IF(เวลาเรียน!CY44="o",ลับ!CQ$3,0))</f>
        <v>0</v>
      </c>
      <c r="CR198" s="63">
        <f>IF(ลับ!CR$3=0,0,IF(เวลาเรียน!CZ44="o",ลับ!CR$3,0))</f>
        <v>0</v>
      </c>
      <c r="CS198" s="63">
        <f>IF(ลับ!CS$3=0,0,IF(เวลาเรียน!DA44="o",ลับ!CS$3,0))</f>
        <v>0</v>
      </c>
      <c r="CT198" s="63">
        <f>IF(ลับ!CT$3=0,0,IF(เวลาเรียน!DB44="o",ลับ!CT$3,0))</f>
        <v>0</v>
      </c>
      <c r="CU198" s="63">
        <f>IF(ลับ!CU$3=0,0,IF(เวลาเรียน!DC44="o",ลับ!CU$3,0))</f>
        <v>0</v>
      </c>
      <c r="CV198" s="63">
        <f>IF(ลับ!CV$3=0,0,IF(เวลาเรียน!DD44="o",ลับ!CV$3,0))</f>
        <v>0</v>
      </c>
      <c r="CW198" s="63">
        <f>IF(ลับ!CW$3=0,0,IF(เวลาเรียน!DE44="o",ลับ!CW$3,0))</f>
        <v>0</v>
      </c>
      <c r="CX198" s="84">
        <f t="shared" si="25"/>
        <v>0</v>
      </c>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row>
    <row r="199" spans="1:136" ht="21">
      <c r="A199" s="28">
        <v>40</v>
      </c>
      <c r="B199" s="63">
        <f>IF(ลับ!B$3=0,0,IF(เวลาเรียน!G45="o",ลับ!B$3,0))</f>
        <v>0</v>
      </c>
      <c r="C199" s="63">
        <f>IF(ลับ!C$3=0,0,IF(เวลาเรียน!H45="o",ลับ!C$3,0))</f>
        <v>0</v>
      </c>
      <c r="D199" s="63">
        <f>IF(ลับ!D$3=0,0,IF(เวลาเรียน!I45="o",ลับ!D$3,0))</f>
        <v>0</v>
      </c>
      <c r="E199" s="63">
        <f>IF(ลับ!E$3=0,0,IF(เวลาเรียน!J45="o",ลับ!E$3,0))</f>
        <v>0</v>
      </c>
      <c r="F199" s="63">
        <f>IF(ลับ!F$3=0,0,IF(เวลาเรียน!K45="o",ลับ!F$3,0))</f>
        <v>0</v>
      </c>
      <c r="G199" s="63">
        <f>IF(ลับ!G$3=0,0,IF(เวลาเรียน!L45="o",ลับ!G$3,0))</f>
        <v>0</v>
      </c>
      <c r="H199" s="63">
        <f>IF(ลับ!H$3=0,0,IF(เวลาเรียน!M45="o",ลับ!H$3,0))</f>
        <v>0</v>
      </c>
      <c r="I199" s="63">
        <f>IF(ลับ!I$3=0,0,IF(เวลาเรียน!N45="o",ลับ!I$3,0))</f>
        <v>0</v>
      </c>
      <c r="J199" s="63">
        <f>IF(ลับ!J$3=0,0,IF(เวลาเรียน!O45="o",ลับ!J$3,0))</f>
        <v>0</v>
      </c>
      <c r="K199" s="63">
        <f>IF(ลับ!K$3=0,0,IF(เวลาเรียน!P45="o",ลับ!K$3,0))</f>
        <v>0</v>
      </c>
      <c r="L199" s="63">
        <f>IF(ลับ!L$3=0,0,IF(เวลาเรียน!Q45="o",ลับ!L$3,0))</f>
        <v>0</v>
      </c>
      <c r="M199" s="63">
        <f>IF(ลับ!M$3=0,0,IF(เวลาเรียน!R45="o",ลับ!M$3,0))</f>
        <v>0</v>
      </c>
      <c r="N199" s="63">
        <f>IF(ลับ!N$3=0,0,IF(เวลาเรียน!S45="o",ลับ!N$3,0))</f>
        <v>0</v>
      </c>
      <c r="O199" s="63">
        <f>IF(ลับ!O$3=0,0,IF(เวลาเรียน!T45="o",ลับ!O$3,0))</f>
        <v>0</v>
      </c>
      <c r="P199" s="63">
        <f>IF(ลับ!P$3=0,0,IF(เวลาเรียน!U45="o",ลับ!P$3,0))</f>
        <v>0</v>
      </c>
      <c r="Q199" s="63">
        <f>IF(ลับ!Q$3=0,0,IF(เวลาเรียน!V45="o",ลับ!Q$3,0))</f>
        <v>0</v>
      </c>
      <c r="R199" s="63">
        <f>IF(ลับ!R$3=0,0,IF(เวลาเรียน!W45="o",ลับ!R$3,0))</f>
        <v>0</v>
      </c>
      <c r="S199" s="63">
        <f>IF(ลับ!S$3=0,0,IF(เวลาเรียน!X45="o",ลับ!S$3,0))</f>
        <v>0</v>
      </c>
      <c r="T199" s="63">
        <f>IF(ลับ!T$3=0,0,IF(เวลาเรียน!Y45="o",ลับ!T$3,0))</f>
        <v>0</v>
      </c>
      <c r="U199" s="63">
        <f>IF(ลับ!U$3=0,0,IF(เวลาเรียน!Z45="o",ลับ!U$3,0))</f>
        <v>0</v>
      </c>
      <c r="V199" s="63">
        <f>IF(ลับ!V$3=0,0,IF(เวลาเรียน!AA45="o",ลับ!V$3,0))</f>
        <v>0</v>
      </c>
      <c r="W199" s="63">
        <f>IF(ลับ!W$3=0,0,IF(เวลาเรียน!AB45="o",ลับ!W$3,0))</f>
        <v>0</v>
      </c>
      <c r="X199" s="63">
        <f>IF(ลับ!X$3=0,0,IF(เวลาเรียน!AC45="o",ลับ!X$3,0))</f>
        <v>0</v>
      </c>
      <c r="Y199" s="63">
        <f>IF(ลับ!Y$3=0,0,IF(เวลาเรียน!AD45="o",ลับ!Y$3,0))</f>
        <v>0</v>
      </c>
      <c r="Z199" s="724">
        <f>IF(ลับ!Z$3=0,0,IF(เวลาเรียน!AE45="o",ลับ!Z$3,0))</f>
        <v>0</v>
      </c>
      <c r="AA199" s="63">
        <f>IF(ลับ!B$3=0,0,IF(เวลาเรียน!AH45="o",ลับ!B$3,0))</f>
        <v>0</v>
      </c>
      <c r="AB199" s="63">
        <f>IF(ลับ!C$3=0,0,IF(เวลาเรียน!AI45="o",ลับ!C$3,0))</f>
        <v>0</v>
      </c>
      <c r="AC199" s="63">
        <f>IF(ลับ!D$3=0,0,IF(เวลาเรียน!AJ45="o",ลับ!D$3,0))</f>
        <v>0</v>
      </c>
      <c r="AD199" s="63">
        <f>IF(ลับ!E$3=0,0,IF(เวลาเรียน!AK45="o",ลับ!E$3,0))</f>
        <v>0</v>
      </c>
      <c r="AE199" s="63">
        <f>IF(ลับ!F$3=0,0,IF(เวลาเรียน!AL45="o",ลับ!F$3,0))</f>
        <v>0</v>
      </c>
      <c r="AF199" s="63">
        <f>IF(ลับ!G$3=0,0,IF(เวลาเรียน!AM45="o",ลับ!G$3,0))</f>
        <v>0</v>
      </c>
      <c r="AG199" s="63">
        <f>IF(ลับ!H$3=0,0,IF(เวลาเรียน!AN45="o",ลับ!H$3,0))</f>
        <v>0</v>
      </c>
      <c r="AH199" s="63">
        <f>IF(ลับ!I$3=0,0,IF(เวลาเรียน!AO45="o",ลับ!I$3,0))</f>
        <v>0</v>
      </c>
      <c r="AI199" s="63">
        <f>IF(ลับ!J$3=0,0,IF(เวลาเรียน!AP45="o",ลับ!J$3,0))</f>
        <v>0</v>
      </c>
      <c r="AJ199" s="63">
        <f>IF(ลับ!K$3=0,0,IF(เวลาเรียน!AQ45="o",ลับ!K$3,0))</f>
        <v>0</v>
      </c>
      <c r="AK199" s="63">
        <f>IF(ลับ!L$3=0,0,IF(เวลาเรียน!AR45="o",ลับ!L$3,0))</f>
        <v>0</v>
      </c>
      <c r="AL199" s="63">
        <f>IF(ลับ!M$3=0,0,IF(เวลาเรียน!AS45="o",ลับ!M$3,0))</f>
        <v>0</v>
      </c>
      <c r="AM199" s="63">
        <f>IF(ลับ!N$3=0,0,IF(เวลาเรียน!AT45="o",ลับ!N$3,0))</f>
        <v>0</v>
      </c>
      <c r="AN199" s="63">
        <f>IF(ลับ!O$3=0,0,IF(เวลาเรียน!AU45="o",ลับ!O$3,0))</f>
        <v>0</v>
      </c>
      <c r="AO199" s="63">
        <f>IF(ลับ!P$3=0,0,IF(เวลาเรียน!AV45="o",ลับ!P$3,0))</f>
        <v>0</v>
      </c>
      <c r="AP199" s="63">
        <f>IF(ลับ!Q$3=0,0,IF(เวลาเรียน!AW45="o",ลับ!Q$3,0))</f>
        <v>0</v>
      </c>
      <c r="AQ199" s="63">
        <f>IF(ลับ!R$3=0,0,IF(เวลาเรียน!AX45="o",ลับ!R$3,0))</f>
        <v>0</v>
      </c>
      <c r="AR199" s="63">
        <f>IF(ลับ!S$3=0,0,IF(เวลาเรียน!AY45="o",ลับ!S$3,0))</f>
        <v>0</v>
      </c>
      <c r="AS199" s="63">
        <f>IF(ลับ!T$3=0,0,IF(เวลาเรียน!AZ45="o",ลับ!T$3,0))</f>
        <v>0</v>
      </c>
      <c r="AT199" s="63">
        <f>IF(ลับ!U$3=0,0,IF(เวลาเรียน!BA45="o",ลับ!U$3,0))</f>
        <v>0</v>
      </c>
      <c r="AU199" s="63">
        <f>IF(ลับ!V$3=0,0,IF(เวลาเรียน!BB45="o",ลับ!V$3,0))</f>
        <v>0</v>
      </c>
      <c r="AV199" s="63">
        <f>IF(ลับ!W$3=0,0,IF(เวลาเรียน!BC45="o",ลับ!W$3,0))</f>
        <v>0</v>
      </c>
      <c r="AW199" s="63">
        <f>IF(ลับ!X$3=0,0,IF(เวลาเรียน!BD45="o",ลับ!X$3,0))</f>
        <v>0</v>
      </c>
      <c r="AX199" s="63">
        <f>IF(ลับ!Y$3=0,0,IF(เวลาเรียน!BE45="o",ลับ!Y$3,0))</f>
        <v>0</v>
      </c>
      <c r="AY199" s="63">
        <f>IF(ลับ!Z$3=0,0,IF(เวลาเรียน!BF45="o",ลับ!Z$3,0))</f>
        <v>0</v>
      </c>
      <c r="AZ199" s="63">
        <f>IF(ลับ!AA$3=0,0,IF(เวลาเรียน!BG45="o",ลับ!AA$3,0))</f>
        <v>0</v>
      </c>
      <c r="BA199" s="63">
        <f>IF(ลับ!AB$3=0,0,IF(เวลาเรียน!BH45="o",ลับ!AB$3,0))</f>
        <v>0</v>
      </c>
      <c r="BB199" s="63">
        <f>IF(ลับ!AC$3=0,0,IF(เวลาเรียน!BI45="o",ลับ!AC$3,0))</f>
        <v>0</v>
      </c>
      <c r="BC199" s="63">
        <f>IF(ลับ!AD$3=0,0,IF(เวลาเรียน!BJ45="o",ลับ!AD$3,0))</f>
        <v>0</v>
      </c>
      <c r="BD199" s="63">
        <f>IF(ลับ!AE$3=0,0,IF(เวลาเรียน!BK45="o",ลับ!AE$3,0))</f>
        <v>0</v>
      </c>
      <c r="BE199" s="63">
        <f>IF(ลับ!AF$3=0,0,IF(เวลาเรียน!BL45="o",ลับ!AF$3,0))</f>
        <v>0</v>
      </c>
      <c r="BF199" s="63">
        <f>IF(ลับ!AG$3=0,0,IF(เวลาเรียน!BM45="o",ลับ!AG$3,0))</f>
        <v>0</v>
      </c>
      <c r="BG199" s="63">
        <f>IF(ลับ!AH$3=0,0,IF(เวลาเรียน!BN45="o",ลับ!AH$3,0))</f>
        <v>0</v>
      </c>
      <c r="BH199" s="63">
        <f>IF(ลับ!AI$3=0,0,IF(เวลาเรียน!BO45="o",ลับ!AI$3,0))</f>
        <v>0</v>
      </c>
      <c r="BI199" s="63">
        <f>IF(ลับ!AJ$3=0,0,IF(เวลาเรียน!BP45="o",ลับ!AJ$3,0))</f>
        <v>0</v>
      </c>
      <c r="BJ199" s="63">
        <f>IF(ลับ!AK$3=0,0,IF(เวลาเรียน!BQ45="o",ลับ!AK$3,0))</f>
        <v>0</v>
      </c>
      <c r="BK199" s="63">
        <f>IF(ลับ!AL$3=0,0,IF(เวลาเรียน!BR45="o",ลับ!AL$3,0))</f>
        <v>0</v>
      </c>
      <c r="BL199" s="63">
        <f>IF(ลับ!AM$3=0,0,IF(เวลาเรียน!BS45="o",ลับ!AM$3,0))</f>
        <v>0</v>
      </c>
      <c r="BM199" s="63">
        <f>IF(ลับ!AN$3=0,0,IF(เวลาเรียน!BT45="o",ลับ!AN$3,0))</f>
        <v>0</v>
      </c>
      <c r="BN199" s="63">
        <f>IF(ลับ!AO$3=0,0,IF(เวลาเรียน!BU45="o",ลับ!AO$3,0))</f>
        <v>0</v>
      </c>
      <c r="BO199" s="63">
        <f>IF(ลับ!AP$3=0,0,IF(เวลาเรียน!BV45="o",ลับ!AP$3,0))</f>
        <v>0</v>
      </c>
      <c r="BP199" s="63">
        <f>IF(ลับ!AQ$3=0,0,IF(เวลาเรียน!BW45="o",ลับ!AQ$3,0))</f>
        <v>0</v>
      </c>
      <c r="BQ199" s="63">
        <f>IF(ลับ!AR$3=0,0,IF(เวลาเรียน!BX45="o",ลับ!AR$3,0))</f>
        <v>0</v>
      </c>
      <c r="BR199" s="63">
        <f>IF(ลับ!AS$3=0,0,IF(เวลาเรียน!BY45="o",ลับ!AS$3,0))</f>
        <v>0</v>
      </c>
      <c r="BS199" s="724">
        <f>IF(ลับ!AT$3=0,0,IF(เวลาเรียน!BZ45="o",ลับ!AT$3,0))</f>
        <v>0</v>
      </c>
      <c r="BT199" s="63">
        <f>IF(ลับ!BT$3=0,0,IF(เวลาเรียน!CB45="o",ลับ!BT$3,0))</f>
        <v>0</v>
      </c>
      <c r="BU199" s="63">
        <f>IF(ลับ!BU$3=0,0,IF(เวลาเรียน!CC45="o",ลับ!BU$3,0))</f>
        <v>0</v>
      </c>
      <c r="BV199" s="63">
        <f>IF(ลับ!BV$3=0,0,IF(เวลาเรียน!CD45="o",ลับ!BV$3,0))</f>
        <v>0</v>
      </c>
      <c r="BW199" s="63">
        <f>IF(ลับ!BW$3=0,0,IF(เวลาเรียน!CE45="o",ลับ!BW$3,0))</f>
        <v>0</v>
      </c>
      <c r="BX199" s="63">
        <f>IF(ลับ!BX$3=0,0,IF(เวลาเรียน!CF45="o",ลับ!BX$3,0))</f>
        <v>0</v>
      </c>
      <c r="BY199" s="63">
        <f>IF(ลับ!BY$3=0,0,IF(เวลาเรียน!CG45="o",ลับ!BY$3,0))</f>
        <v>0</v>
      </c>
      <c r="BZ199" s="63">
        <f>IF(ลับ!BZ$3=0,0,IF(เวลาเรียน!CH45="o",ลับ!BZ$3,0))</f>
        <v>0</v>
      </c>
      <c r="CA199" s="63">
        <f>IF(ลับ!CA$3=0,0,IF(เวลาเรียน!CI45="o",ลับ!CA$3,0))</f>
        <v>0</v>
      </c>
      <c r="CB199" s="63">
        <f>IF(ลับ!CB$3=0,0,IF(เวลาเรียน!CJ45="o",ลับ!CB$3,0))</f>
        <v>0</v>
      </c>
      <c r="CC199" s="63">
        <f>IF(ลับ!CC$3=0,0,IF(เวลาเรียน!CK45="o",ลับ!CC$3,0))</f>
        <v>0</v>
      </c>
      <c r="CD199" s="63">
        <f>IF(ลับ!CD$3=0,0,IF(เวลาเรียน!CL45="o",ลับ!CD$3,0))</f>
        <v>0</v>
      </c>
      <c r="CE199" s="63">
        <f>IF(ลับ!CE$3=0,0,IF(เวลาเรียน!CM45="o",ลับ!CE$3,0))</f>
        <v>0</v>
      </c>
      <c r="CF199" s="63">
        <f>IF(ลับ!CF$3=0,0,IF(เวลาเรียน!CN45="o",ลับ!CF$3,0))</f>
        <v>0</v>
      </c>
      <c r="CG199" s="63">
        <f>IF(ลับ!CG$3=0,0,IF(เวลาเรียน!CO45="o",ลับ!CG$3,0))</f>
        <v>0</v>
      </c>
      <c r="CH199" s="63">
        <f>IF(ลับ!CH$3=0,0,IF(เวลาเรียน!CP45="o",ลับ!CH$3,0))</f>
        <v>0</v>
      </c>
      <c r="CI199" s="63">
        <f>IF(ลับ!CI$3=0,0,IF(เวลาเรียน!CQ45="o",ลับ!CI$3,0))</f>
        <v>0</v>
      </c>
      <c r="CJ199" s="63">
        <f>IF(ลับ!CJ$3=0,0,IF(เวลาเรียน!CR45="o",ลับ!CJ$3,0))</f>
        <v>0</v>
      </c>
      <c r="CK199" s="63">
        <f>IF(ลับ!CK$3=0,0,IF(เวลาเรียน!CS45="o",ลับ!CK$3,0))</f>
        <v>0</v>
      </c>
      <c r="CL199" s="63">
        <f>IF(ลับ!CL$3=0,0,IF(เวลาเรียน!CT45="o",ลับ!CL$3,0))</f>
        <v>0</v>
      </c>
      <c r="CM199" s="63">
        <f>IF(ลับ!CM$3=0,0,IF(เวลาเรียน!CU45="o",ลับ!CM$3,0))</f>
        <v>0</v>
      </c>
      <c r="CN199" s="63">
        <f>IF(ลับ!CN$3=0,0,IF(เวลาเรียน!CV45="o",ลับ!CN$3,0))</f>
        <v>0</v>
      </c>
      <c r="CO199" s="63">
        <f>IF(ลับ!CO$3=0,0,IF(เวลาเรียน!CW45="o",ลับ!CO$3,0))</f>
        <v>0</v>
      </c>
      <c r="CP199" s="63">
        <f>IF(ลับ!CP$3=0,0,IF(เวลาเรียน!CX45="o",ลับ!CP$3,0))</f>
        <v>0</v>
      </c>
      <c r="CQ199" s="63">
        <f>IF(ลับ!CQ$3=0,0,IF(เวลาเรียน!CY45="o",ลับ!CQ$3,0))</f>
        <v>0</v>
      </c>
      <c r="CR199" s="63">
        <f>IF(ลับ!CR$3=0,0,IF(เวลาเรียน!CZ45="o",ลับ!CR$3,0))</f>
        <v>0</v>
      </c>
      <c r="CS199" s="63">
        <f>IF(ลับ!CS$3=0,0,IF(เวลาเรียน!DA45="o",ลับ!CS$3,0))</f>
        <v>0</v>
      </c>
      <c r="CT199" s="63">
        <f>IF(ลับ!CT$3=0,0,IF(เวลาเรียน!DB45="o",ลับ!CT$3,0))</f>
        <v>0</v>
      </c>
      <c r="CU199" s="63">
        <f>IF(ลับ!CU$3=0,0,IF(เวลาเรียน!DC45="o",ลับ!CU$3,0))</f>
        <v>0</v>
      </c>
      <c r="CV199" s="63">
        <f>IF(ลับ!CV$3=0,0,IF(เวลาเรียน!DD45="o",ลับ!CV$3,0))</f>
        <v>0</v>
      </c>
      <c r="CW199" s="63">
        <f>IF(ลับ!CW$3=0,0,IF(เวลาเรียน!DE45="o",ลับ!CW$3,0))</f>
        <v>0</v>
      </c>
      <c r="CX199" s="84">
        <f t="shared" si="25"/>
        <v>0</v>
      </c>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row>
    <row r="200" spans="1:136" ht="21">
      <c r="A200" s="28">
        <v>41</v>
      </c>
      <c r="B200" s="63">
        <f>IF(ลับ!B$3=0,0,IF(เวลาเรียน!G46="o",ลับ!B$3,0))</f>
        <v>0</v>
      </c>
      <c r="C200" s="63">
        <f>IF(ลับ!C$3=0,0,IF(เวลาเรียน!H46="o",ลับ!C$3,0))</f>
        <v>0</v>
      </c>
      <c r="D200" s="63">
        <f>IF(ลับ!D$3=0,0,IF(เวลาเรียน!I46="o",ลับ!D$3,0))</f>
        <v>0</v>
      </c>
      <c r="E200" s="63">
        <f>IF(ลับ!E$3=0,0,IF(เวลาเรียน!J46="o",ลับ!E$3,0))</f>
        <v>0</v>
      </c>
      <c r="F200" s="63">
        <f>IF(ลับ!F$3=0,0,IF(เวลาเรียน!K46="o",ลับ!F$3,0))</f>
        <v>0</v>
      </c>
      <c r="G200" s="63">
        <f>IF(ลับ!G$3=0,0,IF(เวลาเรียน!L46="o",ลับ!G$3,0))</f>
        <v>0</v>
      </c>
      <c r="H200" s="63">
        <f>IF(ลับ!H$3=0,0,IF(เวลาเรียน!M46="o",ลับ!H$3,0))</f>
        <v>0</v>
      </c>
      <c r="I200" s="63">
        <f>IF(ลับ!I$3=0,0,IF(เวลาเรียน!N46="o",ลับ!I$3,0))</f>
        <v>0</v>
      </c>
      <c r="J200" s="63">
        <f>IF(ลับ!J$3=0,0,IF(เวลาเรียน!O46="o",ลับ!J$3,0))</f>
        <v>0</v>
      </c>
      <c r="K200" s="63">
        <f>IF(ลับ!K$3=0,0,IF(เวลาเรียน!P46="o",ลับ!K$3,0))</f>
        <v>0</v>
      </c>
      <c r="L200" s="63">
        <f>IF(ลับ!L$3=0,0,IF(เวลาเรียน!Q46="o",ลับ!L$3,0))</f>
        <v>0</v>
      </c>
      <c r="M200" s="63">
        <f>IF(ลับ!M$3=0,0,IF(เวลาเรียน!R46="o",ลับ!M$3,0))</f>
        <v>0</v>
      </c>
      <c r="N200" s="63">
        <f>IF(ลับ!N$3=0,0,IF(เวลาเรียน!S46="o",ลับ!N$3,0))</f>
        <v>0</v>
      </c>
      <c r="O200" s="63">
        <f>IF(ลับ!O$3=0,0,IF(เวลาเรียน!T46="o",ลับ!O$3,0))</f>
        <v>0</v>
      </c>
      <c r="P200" s="63">
        <f>IF(ลับ!P$3=0,0,IF(เวลาเรียน!U46="o",ลับ!P$3,0))</f>
        <v>0</v>
      </c>
      <c r="Q200" s="63">
        <f>IF(ลับ!Q$3=0,0,IF(เวลาเรียน!V46="o",ลับ!Q$3,0))</f>
        <v>0</v>
      </c>
      <c r="R200" s="63">
        <f>IF(ลับ!R$3=0,0,IF(เวลาเรียน!W46="o",ลับ!R$3,0))</f>
        <v>0</v>
      </c>
      <c r="S200" s="63">
        <f>IF(ลับ!S$3=0,0,IF(เวลาเรียน!X46="o",ลับ!S$3,0))</f>
        <v>0</v>
      </c>
      <c r="T200" s="63">
        <f>IF(ลับ!T$3=0,0,IF(เวลาเรียน!Y46="o",ลับ!T$3,0))</f>
        <v>0</v>
      </c>
      <c r="U200" s="63">
        <f>IF(ลับ!U$3=0,0,IF(เวลาเรียน!Z46="o",ลับ!U$3,0))</f>
        <v>0</v>
      </c>
      <c r="V200" s="63">
        <f>IF(ลับ!V$3=0,0,IF(เวลาเรียน!AA46="o",ลับ!V$3,0))</f>
        <v>0</v>
      </c>
      <c r="W200" s="63">
        <f>IF(ลับ!W$3=0,0,IF(เวลาเรียน!AB46="o",ลับ!W$3,0))</f>
        <v>0</v>
      </c>
      <c r="X200" s="63">
        <f>IF(ลับ!X$3=0,0,IF(เวลาเรียน!AC46="o",ลับ!X$3,0))</f>
        <v>0</v>
      </c>
      <c r="Y200" s="63">
        <f>IF(ลับ!Y$3=0,0,IF(เวลาเรียน!AD46="o",ลับ!Y$3,0))</f>
        <v>0</v>
      </c>
      <c r="Z200" s="724">
        <f>IF(ลับ!Z$3=0,0,IF(เวลาเรียน!AE46="o",ลับ!Z$3,0))</f>
        <v>0</v>
      </c>
      <c r="AA200" s="63">
        <f>IF(ลับ!B$3=0,0,IF(เวลาเรียน!AH46="o",ลับ!B$3,0))</f>
        <v>0</v>
      </c>
      <c r="AB200" s="63">
        <f>IF(ลับ!C$3=0,0,IF(เวลาเรียน!AI46="o",ลับ!C$3,0))</f>
        <v>0</v>
      </c>
      <c r="AC200" s="63">
        <f>IF(ลับ!D$3=0,0,IF(เวลาเรียน!AJ46="o",ลับ!D$3,0))</f>
        <v>0</v>
      </c>
      <c r="AD200" s="63">
        <f>IF(ลับ!E$3=0,0,IF(เวลาเรียน!AK46="o",ลับ!E$3,0))</f>
        <v>0</v>
      </c>
      <c r="AE200" s="63">
        <f>IF(ลับ!F$3=0,0,IF(เวลาเรียน!AL46="o",ลับ!F$3,0))</f>
        <v>0</v>
      </c>
      <c r="AF200" s="63">
        <f>IF(ลับ!G$3=0,0,IF(เวลาเรียน!AM46="o",ลับ!G$3,0))</f>
        <v>0</v>
      </c>
      <c r="AG200" s="63">
        <f>IF(ลับ!H$3=0,0,IF(เวลาเรียน!AN46="o",ลับ!H$3,0))</f>
        <v>0</v>
      </c>
      <c r="AH200" s="63">
        <f>IF(ลับ!I$3=0,0,IF(เวลาเรียน!AO46="o",ลับ!I$3,0))</f>
        <v>0</v>
      </c>
      <c r="AI200" s="63">
        <f>IF(ลับ!J$3=0,0,IF(เวลาเรียน!AP46="o",ลับ!J$3,0))</f>
        <v>0</v>
      </c>
      <c r="AJ200" s="63">
        <f>IF(ลับ!K$3=0,0,IF(เวลาเรียน!AQ46="o",ลับ!K$3,0))</f>
        <v>0</v>
      </c>
      <c r="AK200" s="63">
        <f>IF(ลับ!L$3=0,0,IF(เวลาเรียน!AR46="o",ลับ!L$3,0))</f>
        <v>0</v>
      </c>
      <c r="AL200" s="63">
        <f>IF(ลับ!M$3=0,0,IF(เวลาเรียน!AS46="o",ลับ!M$3,0))</f>
        <v>0</v>
      </c>
      <c r="AM200" s="63">
        <f>IF(ลับ!N$3=0,0,IF(เวลาเรียน!AT46="o",ลับ!N$3,0))</f>
        <v>0</v>
      </c>
      <c r="AN200" s="63">
        <f>IF(ลับ!O$3=0,0,IF(เวลาเรียน!AU46="o",ลับ!O$3,0))</f>
        <v>0</v>
      </c>
      <c r="AO200" s="63">
        <f>IF(ลับ!P$3=0,0,IF(เวลาเรียน!AV46="o",ลับ!P$3,0))</f>
        <v>0</v>
      </c>
      <c r="AP200" s="63">
        <f>IF(ลับ!Q$3=0,0,IF(เวลาเรียน!AW46="o",ลับ!Q$3,0))</f>
        <v>0</v>
      </c>
      <c r="AQ200" s="63">
        <f>IF(ลับ!R$3=0,0,IF(เวลาเรียน!AX46="o",ลับ!R$3,0))</f>
        <v>0</v>
      </c>
      <c r="AR200" s="63">
        <f>IF(ลับ!S$3=0,0,IF(เวลาเรียน!AY46="o",ลับ!S$3,0))</f>
        <v>0</v>
      </c>
      <c r="AS200" s="63">
        <f>IF(ลับ!T$3=0,0,IF(เวลาเรียน!AZ46="o",ลับ!T$3,0))</f>
        <v>0</v>
      </c>
      <c r="AT200" s="63">
        <f>IF(ลับ!U$3=0,0,IF(เวลาเรียน!BA46="o",ลับ!U$3,0))</f>
        <v>0</v>
      </c>
      <c r="AU200" s="63">
        <f>IF(ลับ!V$3=0,0,IF(เวลาเรียน!BB46="o",ลับ!V$3,0))</f>
        <v>0</v>
      </c>
      <c r="AV200" s="63">
        <f>IF(ลับ!W$3=0,0,IF(เวลาเรียน!BC46="o",ลับ!W$3,0))</f>
        <v>0</v>
      </c>
      <c r="AW200" s="63">
        <f>IF(ลับ!X$3=0,0,IF(เวลาเรียน!BD46="o",ลับ!X$3,0))</f>
        <v>0</v>
      </c>
      <c r="AX200" s="63">
        <f>IF(ลับ!Y$3=0,0,IF(เวลาเรียน!BE46="o",ลับ!Y$3,0))</f>
        <v>0</v>
      </c>
      <c r="AY200" s="63">
        <f>IF(ลับ!Z$3=0,0,IF(เวลาเรียน!BF46="o",ลับ!Z$3,0))</f>
        <v>0</v>
      </c>
      <c r="AZ200" s="63">
        <f>IF(ลับ!AA$3=0,0,IF(เวลาเรียน!BG46="o",ลับ!AA$3,0))</f>
        <v>0</v>
      </c>
      <c r="BA200" s="63">
        <f>IF(ลับ!AB$3=0,0,IF(เวลาเรียน!BH46="o",ลับ!AB$3,0))</f>
        <v>0</v>
      </c>
      <c r="BB200" s="63">
        <f>IF(ลับ!AC$3=0,0,IF(เวลาเรียน!BI46="o",ลับ!AC$3,0))</f>
        <v>0</v>
      </c>
      <c r="BC200" s="63">
        <f>IF(ลับ!AD$3=0,0,IF(เวลาเรียน!BJ46="o",ลับ!AD$3,0))</f>
        <v>0</v>
      </c>
      <c r="BD200" s="63">
        <f>IF(ลับ!AE$3=0,0,IF(เวลาเรียน!BK46="o",ลับ!AE$3,0))</f>
        <v>0</v>
      </c>
      <c r="BE200" s="63">
        <f>IF(ลับ!AF$3=0,0,IF(เวลาเรียน!BL46="o",ลับ!AF$3,0))</f>
        <v>0</v>
      </c>
      <c r="BF200" s="63">
        <f>IF(ลับ!AG$3=0,0,IF(เวลาเรียน!BM46="o",ลับ!AG$3,0))</f>
        <v>0</v>
      </c>
      <c r="BG200" s="63">
        <f>IF(ลับ!AH$3=0,0,IF(เวลาเรียน!BN46="o",ลับ!AH$3,0))</f>
        <v>0</v>
      </c>
      <c r="BH200" s="63">
        <f>IF(ลับ!AI$3=0,0,IF(เวลาเรียน!BO46="o",ลับ!AI$3,0))</f>
        <v>0</v>
      </c>
      <c r="BI200" s="63">
        <f>IF(ลับ!AJ$3=0,0,IF(เวลาเรียน!BP46="o",ลับ!AJ$3,0))</f>
        <v>0</v>
      </c>
      <c r="BJ200" s="63">
        <f>IF(ลับ!AK$3=0,0,IF(เวลาเรียน!BQ46="o",ลับ!AK$3,0))</f>
        <v>0</v>
      </c>
      <c r="BK200" s="63">
        <f>IF(ลับ!AL$3=0,0,IF(เวลาเรียน!BR46="o",ลับ!AL$3,0))</f>
        <v>0</v>
      </c>
      <c r="BL200" s="63">
        <f>IF(ลับ!AM$3=0,0,IF(เวลาเรียน!BS46="o",ลับ!AM$3,0))</f>
        <v>0</v>
      </c>
      <c r="BM200" s="63">
        <f>IF(ลับ!AN$3=0,0,IF(เวลาเรียน!BT46="o",ลับ!AN$3,0))</f>
        <v>0</v>
      </c>
      <c r="BN200" s="63">
        <f>IF(ลับ!AO$3=0,0,IF(เวลาเรียน!BU46="o",ลับ!AO$3,0))</f>
        <v>0</v>
      </c>
      <c r="BO200" s="63">
        <f>IF(ลับ!AP$3=0,0,IF(เวลาเรียน!BV46="o",ลับ!AP$3,0))</f>
        <v>0</v>
      </c>
      <c r="BP200" s="63">
        <f>IF(ลับ!AQ$3=0,0,IF(เวลาเรียน!BW46="o",ลับ!AQ$3,0))</f>
        <v>0</v>
      </c>
      <c r="BQ200" s="63">
        <f>IF(ลับ!AR$3=0,0,IF(เวลาเรียน!BX46="o",ลับ!AR$3,0))</f>
        <v>0</v>
      </c>
      <c r="BR200" s="63">
        <f>IF(ลับ!AS$3=0,0,IF(เวลาเรียน!BY46="o",ลับ!AS$3,0))</f>
        <v>0</v>
      </c>
      <c r="BS200" s="724">
        <f>IF(ลับ!AT$3=0,0,IF(เวลาเรียน!BZ46="o",ลับ!AT$3,0))</f>
        <v>0</v>
      </c>
      <c r="BT200" s="63">
        <f>IF(ลับ!BT$3=0,0,IF(เวลาเรียน!CB46="o",ลับ!BT$3,0))</f>
        <v>0</v>
      </c>
      <c r="BU200" s="63">
        <f>IF(ลับ!BU$3=0,0,IF(เวลาเรียน!CC46="o",ลับ!BU$3,0))</f>
        <v>0</v>
      </c>
      <c r="BV200" s="63">
        <f>IF(ลับ!BV$3=0,0,IF(เวลาเรียน!CD46="o",ลับ!BV$3,0))</f>
        <v>0</v>
      </c>
      <c r="BW200" s="63">
        <f>IF(ลับ!BW$3=0,0,IF(เวลาเรียน!CE46="o",ลับ!BW$3,0))</f>
        <v>0</v>
      </c>
      <c r="BX200" s="63">
        <f>IF(ลับ!BX$3=0,0,IF(เวลาเรียน!CF46="o",ลับ!BX$3,0))</f>
        <v>0</v>
      </c>
      <c r="BY200" s="63">
        <f>IF(ลับ!BY$3=0,0,IF(เวลาเรียน!CG46="o",ลับ!BY$3,0))</f>
        <v>0</v>
      </c>
      <c r="BZ200" s="63">
        <f>IF(ลับ!BZ$3=0,0,IF(เวลาเรียน!CH46="o",ลับ!BZ$3,0))</f>
        <v>0</v>
      </c>
      <c r="CA200" s="63">
        <f>IF(ลับ!CA$3=0,0,IF(เวลาเรียน!CI46="o",ลับ!CA$3,0))</f>
        <v>0</v>
      </c>
      <c r="CB200" s="63">
        <f>IF(ลับ!CB$3=0,0,IF(เวลาเรียน!CJ46="o",ลับ!CB$3,0))</f>
        <v>0</v>
      </c>
      <c r="CC200" s="63">
        <f>IF(ลับ!CC$3=0,0,IF(เวลาเรียน!CK46="o",ลับ!CC$3,0))</f>
        <v>0</v>
      </c>
      <c r="CD200" s="63">
        <f>IF(ลับ!CD$3=0,0,IF(เวลาเรียน!CL46="o",ลับ!CD$3,0))</f>
        <v>0</v>
      </c>
      <c r="CE200" s="63">
        <f>IF(ลับ!CE$3=0,0,IF(เวลาเรียน!CM46="o",ลับ!CE$3,0))</f>
        <v>0</v>
      </c>
      <c r="CF200" s="63">
        <f>IF(ลับ!CF$3=0,0,IF(เวลาเรียน!CN46="o",ลับ!CF$3,0))</f>
        <v>0</v>
      </c>
      <c r="CG200" s="63">
        <f>IF(ลับ!CG$3=0,0,IF(เวลาเรียน!CO46="o",ลับ!CG$3,0))</f>
        <v>0</v>
      </c>
      <c r="CH200" s="63">
        <f>IF(ลับ!CH$3=0,0,IF(เวลาเรียน!CP46="o",ลับ!CH$3,0))</f>
        <v>0</v>
      </c>
      <c r="CI200" s="63">
        <f>IF(ลับ!CI$3=0,0,IF(เวลาเรียน!CQ46="o",ลับ!CI$3,0))</f>
        <v>0</v>
      </c>
      <c r="CJ200" s="63">
        <f>IF(ลับ!CJ$3=0,0,IF(เวลาเรียน!CR46="o",ลับ!CJ$3,0))</f>
        <v>0</v>
      </c>
      <c r="CK200" s="63">
        <f>IF(ลับ!CK$3=0,0,IF(เวลาเรียน!CS46="o",ลับ!CK$3,0))</f>
        <v>0</v>
      </c>
      <c r="CL200" s="63">
        <f>IF(ลับ!CL$3=0,0,IF(เวลาเรียน!CT46="o",ลับ!CL$3,0))</f>
        <v>0</v>
      </c>
      <c r="CM200" s="63">
        <f>IF(ลับ!CM$3=0,0,IF(เวลาเรียน!CU46="o",ลับ!CM$3,0))</f>
        <v>0</v>
      </c>
      <c r="CN200" s="63">
        <f>IF(ลับ!CN$3=0,0,IF(เวลาเรียน!CV46="o",ลับ!CN$3,0))</f>
        <v>0</v>
      </c>
      <c r="CO200" s="63">
        <f>IF(ลับ!CO$3=0,0,IF(เวลาเรียน!CW46="o",ลับ!CO$3,0))</f>
        <v>0</v>
      </c>
      <c r="CP200" s="63">
        <f>IF(ลับ!CP$3=0,0,IF(เวลาเรียน!CX46="o",ลับ!CP$3,0))</f>
        <v>0</v>
      </c>
      <c r="CQ200" s="63">
        <f>IF(ลับ!CQ$3=0,0,IF(เวลาเรียน!CY46="o",ลับ!CQ$3,0))</f>
        <v>0</v>
      </c>
      <c r="CR200" s="63">
        <f>IF(ลับ!CR$3=0,0,IF(เวลาเรียน!CZ46="o",ลับ!CR$3,0))</f>
        <v>0</v>
      </c>
      <c r="CS200" s="63">
        <f>IF(ลับ!CS$3=0,0,IF(เวลาเรียน!DA46="o",ลับ!CS$3,0))</f>
        <v>0</v>
      </c>
      <c r="CT200" s="63">
        <f>IF(ลับ!CT$3=0,0,IF(เวลาเรียน!DB46="o",ลับ!CT$3,0))</f>
        <v>0</v>
      </c>
      <c r="CU200" s="63">
        <f>IF(ลับ!CU$3=0,0,IF(เวลาเรียน!DC46="o",ลับ!CU$3,0))</f>
        <v>0</v>
      </c>
      <c r="CV200" s="63">
        <f>IF(ลับ!CV$3=0,0,IF(เวลาเรียน!DD46="o",ลับ!CV$3,0))</f>
        <v>0</v>
      </c>
      <c r="CW200" s="63">
        <f>IF(ลับ!CW$3=0,0,IF(เวลาเรียน!DE46="o",ลับ!CW$3,0))</f>
        <v>0</v>
      </c>
      <c r="CX200" s="84">
        <f t="shared" si="25"/>
        <v>0</v>
      </c>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row>
    <row r="201" spans="1:136" ht="21">
      <c r="A201" s="28">
        <v>42</v>
      </c>
      <c r="B201" s="63">
        <f>IF(ลับ!B$3=0,0,IF(เวลาเรียน!G47="o",ลับ!B$3,0))</f>
        <v>0</v>
      </c>
      <c r="C201" s="63">
        <f>IF(ลับ!C$3=0,0,IF(เวลาเรียน!H47="o",ลับ!C$3,0))</f>
        <v>0</v>
      </c>
      <c r="D201" s="63">
        <f>IF(ลับ!D$3=0,0,IF(เวลาเรียน!I47="o",ลับ!D$3,0))</f>
        <v>0</v>
      </c>
      <c r="E201" s="63">
        <f>IF(ลับ!E$3=0,0,IF(เวลาเรียน!J47="o",ลับ!E$3,0))</f>
        <v>0</v>
      </c>
      <c r="F201" s="63">
        <f>IF(ลับ!F$3=0,0,IF(เวลาเรียน!K47="o",ลับ!F$3,0))</f>
        <v>0</v>
      </c>
      <c r="G201" s="63">
        <f>IF(ลับ!G$3=0,0,IF(เวลาเรียน!L47="o",ลับ!G$3,0))</f>
        <v>0</v>
      </c>
      <c r="H201" s="63">
        <f>IF(ลับ!H$3=0,0,IF(เวลาเรียน!M47="o",ลับ!H$3,0))</f>
        <v>0</v>
      </c>
      <c r="I201" s="63">
        <f>IF(ลับ!I$3=0,0,IF(เวลาเรียน!N47="o",ลับ!I$3,0))</f>
        <v>0</v>
      </c>
      <c r="J201" s="63">
        <f>IF(ลับ!J$3=0,0,IF(เวลาเรียน!O47="o",ลับ!J$3,0))</f>
        <v>0</v>
      </c>
      <c r="K201" s="63">
        <f>IF(ลับ!K$3=0,0,IF(เวลาเรียน!P47="o",ลับ!K$3,0))</f>
        <v>0</v>
      </c>
      <c r="L201" s="63">
        <f>IF(ลับ!L$3=0,0,IF(เวลาเรียน!Q47="o",ลับ!L$3,0))</f>
        <v>0</v>
      </c>
      <c r="M201" s="63">
        <f>IF(ลับ!M$3=0,0,IF(เวลาเรียน!R47="o",ลับ!M$3,0))</f>
        <v>0</v>
      </c>
      <c r="N201" s="63">
        <f>IF(ลับ!N$3=0,0,IF(เวลาเรียน!S47="o",ลับ!N$3,0))</f>
        <v>0</v>
      </c>
      <c r="O201" s="63">
        <f>IF(ลับ!O$3=0,0,IF(เวลาเรียน!T47="o",ลับ!O$3,0))</f>
        <v>0</v>
      </c>
      <c r="P201" s="63">
        <f>IF(ลับ!P$3=0,0,IF(เวลาเรียน!U47="o",ลับ!P$3,0))</f>
        <v>0</v>
      </c>
      <c r="Q201" s="63">
        <f>IF(ลับ!Q$3=0,0,IF(เวลาเรียน!V47="o",ลับ!Q$3,0))</f>
        <v>0</v>
      </c>
      <c r="R201" s="63">
        <f>IF(ลับ!R$3=0,0,IF(เวลาเรียน!W47="o",ลับ!R$3,0))</f>
        <v>0</v>
      </c>
      <c r="S201" s="63">
        <f>IF(ลับ!S$3=0,0,IF(เวลาเรียน!X47="o",ลับ!S$3,0))</f>
        <v>0</v>
      </c>
      <c r="T201" s="63">
        <f>IF(ลับ!T$3=0,0,IF(เวลาเรียน!Y47="o",ลับ!T$3,0))</f>
        <v>0</v>
      </c>
      <c r="U201" s="63">
        <f>IF(ลับ!U$3=0,0,IF(เวลาเรียน!Z47="o",ลับ!U$3,0))</f>
        <v>0</v>
      </c>
      <c r="V201" s="63">
        <f>IF(ลับ!V$3=0,0,IF(เวลาเรียน!AA47="o",ลับ!V$3,0))</f>
        <v>0</v>
      </c>
      <c r="W201" s="63">
        <f>IF(ลับ!W$3=0,0,IF(เวลาเรียน!AB47="o",ลับ!W$3,0))</f>
        <v>0</v>
      </c>
      <c r="X201" s="63">
        <f>IF(ลับ!X$3=0,0,IF(เวลาเรียน!AC47="o",ลับ!X$3,0))</f>
        <v>0</v>
      </c>
      <c r="Y201" s="63">
        <f>IF(ลับ!Y$3=0,0,IF(เวลาเรียน!AD47="o",ลับ!Y$3,0))</f>
        <v>0</v>
      </c>
      <c r="Z201" s="724">
        <f>IF(ลับ!Z$3=0,0,IF(เวลาเรียน!AE47="o",ลับ!Z$3,0))</f>
        <v>0</v>
      </c>
      <c r="AA201" s="63">
        <f>IF(ลับ!B$3=0,0,IF(เวลาเรียน!AH47="o",ลับ!B$3,0))</f>
        <v>0</v>
      </c>
      <c r="AB201" s="63">
        <f>IF(ลับ!C$3=0,0,IF(เวลาเรียน!AI47="o",ลับ!C$3,0))</f>
        <v>0</v>
      </c>
      <c r="AC201" s="63">
        <f>IF(ลับ!D$3=0,0,IF(เวลาเรียน!AJ47="o",ลับ!D$3,0))</f>
        <v>0</v>
      </c>
      <c r="AD201" s="63">
        <f>IF(ลับ!E$3=0,0,IF(เวลาเรียน!AK47="o",ลับ!E$3,0))</f>
        <v>0</v>
      </c>
      <c r="AE201" s="63">
        <f>IF(ลับ!F$3=0,0,IF(เวลาเรียน!AL47="o",ลับ!F$3,0))</f>
        <v>0</v>
      </c>
      <c r="AF201" s="63">
        <f>IF(ลับ!G$3=0,0,IF(เวลาเรียน!AM47="o",ลับ!G$3,0))</f>
        <v>0</v>
      </c>
      <c r="AG201" s="63">
        <f>IF(ลับ!H$3=0,0,IF(เวลาเรียน!AN47="o",ลับ!H$3,0))</f>
        <v>0</v>
      </c>
      <c r="AH201" s="63">
        <f>IF(ลับ!I$3=0,0,IF(เวลาเรียน!AO47="o",ลับ!I$3,0))</f>
        <v>0</v>
      </c>
      <c r="AI201" s="63">
        <f>IF(ลับ!J$3=0,0,IF(เวลาเรียน!AP47="o",ลับ!J$3,0))</f>
        <v>0</v>
      </c>
      <c r="AJ201" s="63">
        <f>IF(ลับ!K$3=0,0,IF(เวลาเรียน!AQ47="o",ลับ!K$3,0))</f>
        <v>0</v>
      </c>
      <c r="AK201" s="63">
        <f>IF(ลับ!L$3=0,0,IF(เวลาเรียน!AR47="o",ลับ!L$3,0))</f>
        <v>0</v>
      </c>
      <c r="AL201" s="63">
        <f>IF(ลับ!M$3=0,0,IF(เวลาเรียน!AS47="o",ลับ!M$3,0))</f>
        <v>0</v>
      </c>
      <c r="AM201" s="63">
        <f>IF(ลับ!N$3=0,0,IF(เวลาเรียน!AT47="o",ลับ!N$3,0))</f>
        <v>0</v>
      </c>
      <c r="AN201" s="63">
        <f>IF(ลับ!O$3=0,0,IF(เวลาเรียน!AU47="o",ลับ!O$3,0))</f>
        <v>0</v>
      </c>
      <c r="AO201" s="63">
        <f>IF(ลับ!P$3=0,0,IF(เวลาเรียน!AV47="o",ลับ!P$3,0))</f>
        <v>0</v>
      </c>
      <c r="AP201" s="63">
        <f>IF(ลับ!Q$3=0,0,IF(เวลาเรียน!AW47="o",ลับ!Q$3,0))</f>
        <v>0</v>
      </c>
      <c r="AQ201" s="63">
        <f>IF(ลับ!R$3=0,0,IF(เวลาเรียน!AX47="o",ลับ!R$3,0))</f>
        <v>0</v>
      </c>
      <c r="AR201" s="63">
        <f>IF(ลับ!S$3=0,0,IF(เวลาเรียน!AY47="o",ลับ!S$3,0))</f>
        <v>0</v>
      </c>
      <c r="AS201" s="63">
        <f>IF(ลับ!T$3=0,0,IF(เวลาเรียน!AZ47="o",ลับ!T$3,0))</f>
        <v>0</v>
      </c>
      <c r="AT201" s="63">
        <f>IF(ลับ!U$3=0,0,IF(เวลาเรียน!BA47="o",ลับ!U$3,0))</f>
        <v>0</v>
      </c>
      <c r="AU201" s="63">
        <f>IF(ลับ!V$3=0,0,IF(เวลาเรียน!BB47="o",ลับ!V$3,0))</f>
        <v>0</v>
      </c>
      <c r="AV201" s="63">
        <f>IF(ลับ!W$3=0,0,IF(เวลาเรียน!BC47="o",ลับ!W$3,0))</f>
        <v>0</v>
      </c>
      <c r="AW201" s="63">
        <f>IF(ลับ!X$3=0,0,IF(เวลาเรียน!BD47="o",ลับ!X$3,0))</f>
        <v>0</v>
      </c>
      <c r="AX201" s="63">
        <f>IF(ลับ!Y$3=0,0,IF(เวลาเรียน!BE47="o",ลับ!Y$3,0))</f>
        <v>0</v>
      </c>
      <c r="AY201" s="63">
        <f>IF(ลับ!Z$3=0,0,IF(เวลาเรียน!BF47="o",ลับ!Z$3,0))</f>
        <v>0</v>
      </c>
      <c r="AZ201" s="63">
        <f>IF(ลับ!AA$3=0,0,IF(เวลาเรียน!BG47="o",ลับ!AA$3,0))</f>
        <v>0</v>
      </c>
      <c r="BA201" s="63">
        <f>IF(ลับ!AB$3=0,0,IF(เวลาเรียน!BH47="o",ลับ!AB$3,0))</f>
        <v>0</v>
      </c>
      <c r="BB201" s="63">
        <f>IF(ลับ!AC$3=0,0,IF(เวลาเรียน!BI47="o",ลับ!AC$3,0))</f>
        <v>0</v>
      </c>
      <c r="BC201" s="63">
        <f>IF(ลับ!AD$3=0,0,IF(เวลาเรียน!BJ47="o",ลับ!AD$3,0))</f>
        <v>0</v>
      </c>
      <c r="BD201" s="63">
        <f>IF(ลับ!AE$3=0,0,IF(เวลาเรียน!BK47="o",ลับ!AE$3,0))</f>
        <v>0</v>
      </c>
      <c r="BE201" s="63">
        <f>IF(ลับ!AF$3=0,0,IF(เวลาเรียน!BL47="o",ลับ!AF$3,0))</f>
        <v>0</v>
      </c>
      <c r="BF201" s="63">
        <f>IF(ลับ!AG$3=0,0,IF(เวลาเรียน!BM47="o",ลับ!AG$3,0))</f>
        <v>0</v>
      </c>
      <c r="BG201" s="63">
        <f>IF(ลับ!AH$3=0,0,IF(เวลาเรียน!BN47="o",ลับ!AH$3,0))</f>
        <v>0</v>
      </c>
      <c r="BH201" s="63">
        <f>IF(ลับ!AI$3=0,0,IF(เวลาเรียน!BO47="o",ลับ!AI$3,0))</f>
        <v>0</v>
      </c>
      <c r="BI201" s="63">
        <f>IF(ลับ!AJ$3=0,0,IF(เวลาเรียน!BP47="o",ลับ!AJ$3,0))</f>
        <v>0</v>
      </c>
      <c r="BJ201" s="63">
        <f>IF(ลับ!AK$3=0,0,IF(เวลาเรียน!BQ47="o",ลับ!AK$3,0))</f>
        <v>0</v>
      </c>
      <c r="BK201" s="63">
        <f>IF(ลับ!AL$3=0,0,IF(เวลาเรียน!BR47="o",ลับ!AL$3,0))</f>
        <v>0</v>
      </c>
      <c r="BL201" s="63">
        <f>IF(ลับ!AM$3=0,0,IF(เวลาเรียน!BS47="o",ลับ!AM$3,0))</f>
        <v>0</v>
      </c>
      <c r="BM201" s="63">
        <f>IF(ลับ!AN$3=0,0,IF(เวลาเรียน!BT47="o",ลับ!AN$3,0))</f>
        <v>0</v>
      </c>
      <c r="BN201" s="63">
        <f>IF(ลับ!AO$3=0,0,IF(เวลาเรียน!BU47="o",ลับ!AO$3,0))</f>
        <v>0</v>
      </c>
      <c r="BO201" s="63">
        <f>IF(ลับ!AP$3=0,0,IF(เวลาเรียน!BV47="o",ลับ!AP$3,0))</f>
        <v>0</v>
      </c>
      <c r="BP201" s="63">
        <f>IF(ลับ!AQ$3=0,0,IF(เวลาเรียน!BW47="o",ลับ!AQ$3,0))</f>
        <v>0</v>
      </c>
      <c r="BQ201" s="63">
        <f>IF(ลับ!AR$3=0,0,IF(เวลาเรียน!BX47="o",ลับ!AR$3,0))</f>
        <v>0</v>
      </c>
      <c r="BR201" s="63">
        <f>IF(ลับ!AS$3=0,0,IF(เวลาเรียน!BY47="o",ลับ!AS$3,0))</f>
        <v>0</v>
      </c>
      <c r="BS201" s="724">
        <f>IF(ลับ!AT$3=0,0,IF(เวลาเรียน!BZ47="o",ลับ!AT$3,0))</f>
        <v>0</v>
      </c>
      <c r="BT201" s="63">
        <f>IF(ลับ!BT$3=0,0,IF(เวลาเรียน!CB47="o",ลับ!BT$3,0))</f>
        <v>0</v>
      </c>
      <c r="BU201" s="63">
        <f>IF(ลับ!BU$3=0,0,IF(เวลาเรียน!CC47="o",ลับ!BU$3,0))</f>
        <v>0</v>
      </c>
      <c r="BV201" s="63">
        <f>IF(ลับ!BV$3=0,0,IF(เวลาเรียน!CD47="o",ลับ!BV$3,0))</f>
        <v>0</v>
      </c>
      <c r="BW201" s="63">
        <f>IF(ลับ!BW$3=0,0,IF(เวลาเรียน!CE47="o",ลับ!BW$3,0))</f>
        <v>0</v>
      </c>
      <c r="BX201" s="63">
        <f>IF(ลับ!BX$3=0,0,IF(เวลาเรียน!CF47="o",ลับ!BX$3,0))</f>
        <v>0</v>
      </c>
      <c r="BY201" s="63">
        <f>IF(ลับ!BY$3=0,0,IF(เวลาเรียน!CG47="o",ลับ!BY$3,0))</f>
        <v>0</v>
      </c>
      <c r="BZ201" s="63">
        <f>IF(ลับ!BZ$3=0,0,IF(เวลาเรียน!CH47="o",ลับ!BZ$3,0))</f>
        <v>0</v>
      </c>
      <c r="CA201" s="63">
        <f>IF(ลับ!CA$3=0,0,IF(เวลาเรียน!CI47="o",ลับ!CA$3,0))</f>
        <v>0</v>
      </c>
      <c r="CB201" s="63">
        <f>IF(ลับ!CB$3=0,0,IF(เวลาเรียน!CJ47="o",ลับ!CB$3,0))</f>
        <v>0</v>
      </c>
      <c r="CC201" s="63">
        <f>IF(ลับ!CC$3=0,0,IF(เวลาเรียน!CK47="o",ลับ!CC$3,0))</f>
        <v>0</v>
      </c>
      <c r="CD201" s="63">
        <f>IF(ลับ!CD$3=0,0,IF(เวลาเรียน!CL47="o",ลับ!CD$3,0))</f>
        <v>0</v>
      </c>
      <c r="CE201" s="63">
        <f>IF(ลับ!CE$3=0,0,IF(เวลาเรียน!CM47="o",ลับ!CE$3,0))</f>
        <v>0</v>
      </c>
      <c r="CF201" s="63">
        <f>IF(ลับ!CF$3=0,0,IF(เวลาเรียน!CN47="o",ลับ!CF$3,0))</f>
        <v>0</v>
      </c>
      <c r="CG201" s="63">
        <f>IF(ลับ!CG$3=0,0,IF(เวลาเรียน!CO47="o",ลับ!CG$3,0))</f>
        <v>0</v>
      </c>
      <c r="CH201" s="63">
        <f>IF(ลับ!CH$3=0,0,IF(เวลาเรียน!CP47="o",ลับ!CH$3,0))</f>
        <v>0</v>
      </c>
      <c r="CI201" s="63">
        <f>IF(ลับ!CI$3=0,0,IF(เวลาเรียน!CQ47="o",ลับ!CI$3,0))</f>
        <v>0</v>
      </c>
      <c r="CJ201" s="63">
        <f>IF(ลับ!CJ$3=0,0,IF(เวลาเรียน!CR47="o",ลับ!CJ$3,0))</f>
        <v>0</v>
      </c>
      <c r="CK201" s="63">
        <f>IF(ลับ!CK$3=0,0,IF(เวลาเรียน!CS47="o",ลับ!CK$3,0))</f>
        <v>0</v>
      </c>
      <c r="CL201" s="63">
        <f>IF(ลับ!CL$3=0,0,IF(เวลาเรียน!CT47="o",ลับ!CL$3,0))</f>
        <v>0</v>
      </c>
      <c r="CM201" s="63">
        <f>IF(ลับ!CM$3=0,0,IF(เวลาเรียน!CU47="o",ลับ!CM$3,0))</f>
        <v>0</v>
      </c>
      <c r="CN201" s="63">
        <f>IF(ลับ!CN$3=0,0,IF(เวลาเรียน!CV47="o",ลับ!CN$3,0))</f>
        <v>0</v>
      </c>
      <c r="CO201" s="63">
        <f>IF(ลับ!CO$3=0,0,IF(เวลาเรียน!CW47="o",ลับ!CO$3,0))</f>
        <v>0</v>
      </c>
      <c r="CP201" s="63">
        <f>IF(ลับ!CP$3=0,0,IF(เวลาเรียน!CX47="o",ลับ!CP$3,0))</f>
        <v>0</v>
      </c>
      <c r="CQ201" s="63">
        <f>IF(ลับ!CQ$3=0,0,IF(เวลาเรียน!CY47="o",ลับ!CQ$3,0))</f>
        <v>0</v>
      </c>
      <c r="CR201" s="63">
        <f>IF(ลับ!CR$3=0,0,IF(เวลาเรียน!CZ47="o",ลับ!CR$3,0))</f>
        <v>0</v>
      </c>
      <c r="CS201" s="63">
        <f>IF(ลับ!CS$3=0,0,IF(เวลาเรียน!DA47="o",ลับ!CS$3,0))</f>
        <v>0</v>
      </c>
      <c r="CT201" s="63">
        <f>IF(ลับ!CT$3=0,0,IF(เวลาเรียน!DB47="o",ลับ!CT$3,0))</f>
        <v>0</v>
      </c>
      <c r="CU201" s="63">
        <f>IF(ลับ!CU$3=0,0,IF(เวลาเรียน!DC47="o",ลับ!CU$3,0))</f>
        <v>0</v>
      </c>
      <c r="CV201" s="63">
        <f>IF(ลับ!CV$3=0,0,IF(เวลาเรียน!DD47="o",ลับ!CV$3,0))</f>
        <v>0</v>
      </c>
      <c r="CW201" s="63">
        <f>IF(ลับ!CW$3=0,0,IF(เวลาเรียน!DE47="o",ลับ!CW$3,0))</f>
        <v>0</v>
      </c>
      <c r="CX201" s="84">
        <f t="shared" si="25"/>
        <v>0</v>
      </c>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row>
    <row r="202" spans="1:136" ht="21">
      <c r="A202" s="28">
        <v>43</v>
      </c>
      <c r="B202" s="63">
        <f>IF(ลับ!B$3=0,0,IF(เวลาเรียน!G48="o",ลับ!B$3,0))</f>
        <v>0</v>
      </c>
      <c r="C202" s="63">
        <f>IF(ลับ!C$3=0,0,IF(เวลาเรียน!H48="o",ลับ!C$3,0))</f>
        <v>0</v>
      </c>
      <c r="D202" s="63">
        <f>IF(ลับ!D$3=0,0,IF(เวลาเรียน!I48="o",ลับ!D$3,0))</f>
        <v>0</v>
      </c>
      <c r="E202" s="63">
        <f>IF(ลับ!E$3=0,0,IF(เวลาเรียน!J48="o",ลับ!E$3,0))</f>
        <v>0</v>
      </c>
      <c r="F202" s="63">
        <f>IF(ลับ!F$3=0,0,IF(เวลาเรียน!K48="o",ลับ!F$3,0))</f>
        <v>0</v>
      </c>
      <c r="G202" s="63">
        <f>IF(ลับ!G$3=0,0,IF(เวลาเรียน!L48="o",ลับ!G$3,0))</f>
        <v>0</v>
      </c>
      <c r="H202" s="63">
        <f>IF(ลับ!H$3=0,0,IF(เวลาเรียน!M48="o",ลับ!H$3,0))</f>
        <v>0</v>
      </c>
      <c r="I202" s="63">
        <f>IF(ลับ!I$3=0,0,IF(เวลาเรียน!N48="o",ลับ!I$3,0))</f>
        <v>0</v>
      </c>
      <c r="J202" s="63">
        <f>IF(ลับ!J$3=0,0,IF(เวลาเรียน!O48="o",ลับ!J$3,0))</f>
        <v>0</v>
      </c>
      <c r="K202" s="63">
        <f>IF(ลับ!K$3=0,0,IF(เวลาเรียน!P48="o",ลับ!K$3,0))</f>
        <v>0</v>
      </c>
      <c r="L202" s="63">
        <f>IF(ลับ!L$3=0,0,IF(เวลาเรียน!Q48="o",ลับ!L$3,0))</f>
        <v>0</v>
      </c>
      <c r="M202" s="63">
        <f>IF(ลับ!M$3=0,0,IF(เวลาเรียน!R48="o",ลับ!M$3,0))</f>
        <v>0</v>
      </c>
      <c r="N202" s="63">
        <f>IF(ลับ!N$3=0,0,IF(เวลาเรียน!S48="o",ลับ!N$3,0))</f>
        <v>0</v>
      </c>
      <c r="O202" s="63">
        <f>IF(ลับ!O$3=0,0,IF(เวลาเรียน!T48="o",ลับ!O$3,0))</f>
        <v>0</v>
      </c>
      <c r="P202" s="63">
        <f>IF(ลับ!P$3=0,0,IF(เวลาเรียน!U48="o",ลับ!P$3,0))</f>
        <v>0</v>
      </c>
      <c r="Q202" s="63">
        <f>IF(ลับ!Q$3=0,0,IF(เวลาเรียน!V48="o",ลับ!Q$3,0))</f>
        <v>0</v>
      </c>
      <c r="R202" s="63">
        <f>IF(ลับ!R$3=0,0,IF(เวลาเรียน!W48="o",ลับ!R$3,0))</f>
        <v>0</v>
      </c>
      <c r="S202" s="63">
        <f>IF(ลับ!S$3=0,0,IF(เวลาเรียน!X48="o",ลับ!S$3,0))</f>
        <v>0</v>
      </c>
      <c r="T202" s="63">
        <f>IF(ลับ!T$3=0,0,IF(เวลาเรียน!Y48="o",ลับ!T$3,0))</f>
        <v>0</v>
      </c>
      <c r="U202" s="63">
        <f>IF(ลับ!U$3=0,0,IF(เวลาเรียน!Z48="o",ลับ!U$3,0))</f>
        <v>0</v>
      </c>
      <c r="V202" s="63">
        <f>IF(ลับ!V$3=0,0,IF(เวลาเรียน!AA48="o",ลับ!V$3,0))</f>
        <v>0</v>
      </c>
      <c r="W202" s="63">
        <f>IF(ลับ!W$3=0,0,IF(เวลาเรียน!AB48="o",ลับ!W$3,0))</f>
        <v>0</v>
      </c>
      <c r="X202" s="63">
        <f>IF(ลับ!X$3=0,0,IF(เวลาเรียน!AC48="o",ลับ!X$3,0))</f>
        <v>0</v>
      </c>
      <c r="Y202" s="63">
        <f>IF(ลับ!Y$3=0,0,IF(เวลาเรียน!AD48="o",ลับ!Y$3,0))</f>
        <v>0</v>
      </c>
      <c r="Z202" s="724">
        <f>IF(ลับ!Z$3=0,0,IF(เวลาเรียน!AE48="o",ลับ!Z$3,0))</f>
        <v>0</v>
      </c>
      <c r="AA202" s="63">
        <f>IF(ลับ!B$3=0,0,IF(เวลาเรียน!AH48="o",ลับ!B$3,0))</f>
        <v>0</v>
      </c>
      <c r="AB202" s="63">
        <f>IF(ลับ!C$3=0,0,IF(เวลาเรียน!AI48="o",ลับ!C$3,0))</f>
        <v>0</v>
      </c>
      <c r="AC202" s="63">
        <f>IF(ลับ!D$3=0,0,IF(เวลาเรียน!AJ48="o",ลับ!D$3,0))</f>
        <v>0</v>
      </c>
      <c r="AD202" s="63">
        <f>IF(ลับ!E$3=0,0,IF(เวลาเรียน!AK48="o",ลับ!E$3,0))</f>
        <v>0</v>
      </c>
      <c r="AE202" s="63">
        <f>IF(ลับ!F$3=0,0,IF(เวลาเรียน!AL48="o",ลับ!F$3,0))</f>
        <v>0</v>
      </c>
      <c r="AF202" s="63">
        <f>IF(ลับ!G$3=0,0,IF(เวลาเรียน!AM48="o",ลับ!G$3,0))</f>
        <v>0</v>
      </c>
      <c r="AG202" s="63">
        <f>IF(ลับ!H$3=0,0,IF(เวลาเรียน!AN48="o",ลับ!H$3,0))</f>
        <v>0</v>
      </c>
      <c r="AH202" s="63">
        <f>IF(ลับ!I$3=0,0,IF(เวลาเรียน!AO48="o",ลับ!I$3,0))</f>
        <v>0</v>
      </c>
      <c r="AI202" s="63">
        <f>IF(ลับ!J$3=0,0,IF(เวลาเรียน!AP48="o",ลับ!J$3,0))</f>
        <v>0</v>
      </c>
      <c r="AJ202" s="63">
        <f>IF(ลับ!K$3=0,0,IF(เวลาเรียน!AQ48="o",ลับ!K$3,0))</f>
        <v>0</v>
      </c>
      <c r="AK202" s="63">
        <f>IF(ลับ!L$3=0,0,IF(เวลาเรียน!AR48="o",ลับ!L$3,0))</f>
        <v>0</v>
      </c>
      <c r="AL202" s="63">
        <f>IF(ลับ!M$3=0,0,IF(เวลาเรียน!AS48="o",ลับ!M$3,0))</f>
        <v>0</v>
      </c>
      <c r="AM202" s="63">
        <f>IF(ลับ!N$3=0,0,IF(เวลาเรียน!AT48="o",ลับ!N$3,0))</f>
        <v>0</v>
      </c>
      <c r="AN202" s="63">
        <f>IF(ลับ!O$3=0,0,IF(เวลาเรียน!AU48="o",ลับ!O$3,0))</f>
        <v>0</v>
      </c>
      <c r="AO202" s="63">
        <f>IF(ลับ!P$3=0,0,IF(เวลาเรียน!AV48="o",ลับ!P$3,0))</f>
        <v>0</v>
      </c>
      <c r="AP202" s="63">
        <f>IF(ลับ!Q$3=0,0,IF(เวลาเรียน!AW48="o",ลับ!Q$3,0))</f>
        <v>0</v>
      </c>
      <c r="AQ202" s="63">
        <f>IF(ลับ!R$3=0,0,IF(เวลาเรียน!AX48="o",ลับ!R$3,0))</f>
        <v>0</v>
      </c>
      <c r="AR202" s="63">
        <f>IF(ลับ!S$3=0,0,IF(เวลาเรียน!AY48="o",ลับ!S$3,0))</f>
        <v>0</v>
      </c>
      <c r="AS202" s="63">
        <f>IF(ลับ!T$3=0,0,IF(เวลาเรียน!AZ48="o",ลับ!T$3,0))</f>
        <v>0</v>
      </c>
      <c r="AT202" s="63">
        <f>IF(ลับ!U$3=0,0,IF(เวลาเรียน!BA48="o",ลับ!U$3,0))</f>
        <v>0</v>
      </c>
      <c r="AU202" s="63">
        <f>IF(ลับ!V$3=0,0,IF(เวลาเรียน!BB48="o",ลับ!V$3,0))</f>
        <v>0</v>
      </c>
      <c r="AV202" s="63">
        <f>IF(ลับ!W$3=0,0,IF(เวลาเรียน!BC48="o",ลับ!W$3,0))</f>
        <v>0</v>
      </c>
      <c r="AW202" s="63">
        <f>IF(ลับ!X$3=0,0,IF(เวลาเรียน!BD48="o",ลับ!X$3,0))</f>
        <v>0</v>
      </c>
      <c r="AX202" s="63">
        <f>IF(ลับ!Y$3=0,0,IF(เวลาเรียน!BE48="o",ลับ!Y$3,0))</f>
        <v>0</v>
      </c>
      <c r="AY202" s="63">
        <f>IF(ลับ!Z$3=0,0,IF(เวลาเรียน!BF48="o",ลับ!Z$3,0))</f>
        <v>0</v>
      </c>
      <c r="AZ202" s="63">
        <f>IF(ลับ!AA$3=0,0,IF(เวลาเรียน!BG48="o",ลับ!AA$3,0))</f>
        <v>0</v>
      </c>
      <c r="BA202" s="63">
        <f>IF(ลับ!AB$3=0,0,IF(เวลาเรียน!BH48="o",ลับ!AB$3,0))</f>
        <v>0</v>
      </c>
      <c r="BB202" s="63">
        <f>IF(ลับ!AC$3=0,0,IF(เวลาเรียน!BI48="o",ลับ!AC$3,0))</f>
        <v>0</v>
      </c>
      <c r="BC202" s="63">
        <f>IF(ลับ!AD$3=0,0,IF(เวลาเรียน!BJ48="o",ลับ!AD$3,0))</f>
        <v>0</v>
      </c>
      <c r="BD202" s="63">
        <f>IF(ลับ!AE$3=0,0,IF(เวลาเรียน!BK48="o",ลับ!AE$3,0))</f>
        <v>0</v>
      </c>
      <c r="BE202" s="63">
        <f>IF(ลับ!AF$3=0,0,IF(เวลาเรียน!BL48="o",ลับ!AF$3,0))</f>
        <v>0</v>
      </c>
      <c r="BF202" s="63">
        <f>IF(ลับ!AG$3=0,0,IF(เวลาเรียน!BM48="o",ลับ!AG$3,0))</f>
        <v>0</v>
      </c>
      <c r="BG202" s="63">
        <f>IF(ลับ!AH$3=0,0,IF(เวลาเรียน!BN48="o",ลับ!AH$3,0))</f>
        <v>0</v>
      </c>
      <c r="BH202" s="63">
        <f>IF(ลับ!AI$3=0,0,IF(เวลาเรียน!BO48="o",ลับ!AI$3,0))</f>
        <v>0</v>
      </c>
      <c r="BI202" s="63">
        <f>IF(ลับ!AJ$3=0,0,IF(เวลาเรียน!BP48="o",ลับ!AJ$3,0))</f>
        <v>0</v>
      </c>
      <c r="BJ202" s="63">
        <f>IF(ลับ!AK$3=0,0,IF(เวลาเรียน!BQ48="o",ลับ!AK$3,0))</f>
        <v>0</v>
      </c>
      <c r="BK202" s="63">
        <f>IF(ลับ!AL$3=0,0,IF(เวลาเรียน!BR48="o",ลับ!AL$3,0))</f>
        <v>0</v>
      </c>
      <c r="BL202" s="63">
        <f>IF(ลับ!AM$3=0,0,IF(เวลาเรียน!BS48="o",ลับ!AM$3,0))</f>
        <v>0</v>
      </c>
      <c r="BM202" s="63">
        <f>IF(ลับ!AN$3=0,0,IF(เวลาเรียน!BT48="o",ลับ!AN$3,0))</f>
        <v>0</v>
      </c>
      <c r="BN202" s="63">
        <f>IF(ลับ!AO$3=0,0,IF(เวลาเรียน!BU48="o",ลับ!AO$3,0))</f>
        <v>0</v>
      </c>
      <c r="BO202" s="63">
        <f>IF(ลับ!AP$3=0,0,IF(เวลาเรียน!BV48="o",ลับ!AP$3,0))</f>
        <v>0</v>
      </c>
      <c r="BP202" s="63">
        <f>IF(ลับ!AQ$3=0,0,IF(เวลาเรียน!BW48="o",ลับ!AQ$3,0))</f>
        <v>0</v>
      </c>
      <c r="BQ202" s="63">
        <f>IF(ลับ!AR$3=0,0,IF(เวลาเรียน!BX48="o",ลับ!AR$3,0))</f>
        <v>0</v>
      </c>
      <c r="BR202" s="63">
        <f>IF(ลับ!AS$3=0,0,IF(เวลาเรียน!BY48="o",ลับ!AS$3,0))</f>
        <v>0</v>
      </c>
      <c r="BS202" s="724">
        <f>IF(ลับ!AT$3=0,0,IF(เวลาเรียน!BZ48="o",ลับ!AT$3,0))</f>
        <v>0</v>
      </c>
      <c r="BT202" s="63">
        <f>IF(ลับ!BT$3=0,0,IF(เวลาเรียน!CB48="o",ลับ!BT$3,0))</f>
        <v>0</v>
      </c>
      <c r="BU202" s="63">
        <f>IF(ลับ!BU$3=0,0,IF(เวลาเรียน!CC48="o",ลับ!BU$3,0))</f>
        <v>0</v>
      </c>
      <c r="BV202" s="63">
        <f>IF(ลับ!BV$3=0,0,IF(เวลาเรียน!CD48="o",ลับ!BV$3,0))</f>
        <v>0</v>
      </c>
      <c r="BW202" s="63">
        <f>IF(ลับ!BW$3=0,0,IF(เวลาเรียน!CE48="o",ลับ!BW$3,0))</f>
        <v>0</v>
      </c>
      <c r="BX202" s="63">
        <f>IF(ลับ!BX$3=0,0,IF(เวลาเรียน!CF48="o",ลับ!BX$3,0))</f>
        <v>0</v>
      </c>
      <c r="BY202" s="63">
        <f>IF(ลับ!BY$3=0,0,IF(เวลาเรียน!CG48="o",ลับ!BY$3,0))</f>
        <v>0</v>
      </c>
      <c r="BZ202" s="63">
        <f>IF(ลับ!BZ$3=0,0,IF(เวลาเรียน!CH48="o",ลับ!BZ$3,0))</f>
        <v>0</v>
      </c>
      <c r="CA202" s="63">
        <f>IF(ลับ!CA$3=0,0,IF(เวลาเรียน!CI48="o",ลับ!CA$3,0))</f>
        <v>0</v>
      </c>
      <c r="CB202" s="63">
        <f>IF(ลับ!CB$3=0,0,IF(เวลาเรียน!CJ48="o",ลับ!CB$3,0))</f>
        <v>0</v>
      </c>
      <c r="CC202" s="63">
        <f>IF(ลับ!CC$3=0,0,IF(เวลาเรียน!CK48="o",ลับ!CC$3,0))</f>
        <v>0</v>
      </c>
      <c r="CD202" s="63">
        <f>IF(ลับ!CD$3=0,0,IF(เวลาเรียน!CL48="o",ลับ!CD$3,0))</f>
        <v>0</v>
      </c>
      <c r="CE202" s="63">
        <f>IF(ลับ!CE$3=0,0,IF(เวลาเรียน!CM48="o",ลับ!CE$3,0))</f>
        <v>0</v>
      </c>
      <c r="CF202" s="63">
        <f>IF(ลับ!CF$3=0,0,IF(เวลาเรียน!CN48="o",ลับ!CF$3,0))</f>
        <v>0</v>
      </c>
      <c r="CG202" s="63">
        <f>IF(ลับ!CG$3=0,0,IF(เวลาเรียน!CO48="o",ลับ!CG$3,0))</f>
        <v>0</v>
      </c>
      <c r="CH202" s="63">
        <f>IF(ลับ!CH$3=0,0,IF(เวลาเรียน!CP48="o",ลับ!CH$3,0))</f>
        <v>0</v>
      </c>
      <c r="CI202" s="63">
        <f>IF(ลับ!CI$3=0,0,IF(เวลาเรียน!CQ48="o",ลับ!CI$3,0))</f>
        <v>0</v>
      </c>
      <c r="CJ202" s="63">
        <f>IF(ลับ!CJ$3=0,0,IF(เวลาเรียน!CR48="o",ลับ!CJ$3,0))</f>
        <v>0</v>
      </c>
      <c r="CK202" s="63">
        <f>IF(ลับ!CK$3=0,0,IF(เวลาเรียน!CS48="o",ลับ!CK$3,0))</f>
        <v>0</v>
      </c>
      <c r="CL202" s="63">
        <f>IF(ลับ!CL$3=0,0,IF(เวลาเรียน!CT48="o",ลับ!CL$3,0))</f>
        <v>0</v>
      </c>
      <c r="CM202" s="63">
        <f>IF(ลับ!CM$3=0,0,IF(เวลาเรียน!CU48="o",ลับ!CM$3,0))</f>
        <v>0</v>
      </c>
      <c r="CN202" s="63">
        <f>IF(ลับ!CN$3=0,0,IF(เวลาเรียน!CV48="o",ลับ!CN$3,0))</f>
        <v>0</v>
      </c>
      <c r="CO202" s="63">
        <f>IF(ลับ!CO$3=0,0,IF(เวลาเรียน!CW48="o",ลับ!CO$3,0))</f>
        <v>0</v>
      </c>
      <c r="CP202" s="63">
        <f>IF(ลับ!CP$3=0,0,IF(เวลาเรียน!CX48="o",ลับ!CP$3,0))</f>
        <v>0</v>
      </c>
      <c r="CQ202" s="63">
        <f>IF(ลับ!CQ$3=0,0,IF(เวลาเรียน!CY48="o",ลับ!CQ$3,0))</f>
        <v>0</v>
      </c>
      <c r="CR202" s="63">
        <f>IF(ลับ!CR$3=0,0,IF(เวลาเรียน!CZ48="o",ลับ!CR$3,0))</f>
        <v>0</v>
      </c>
      <c r="CS202" s="63">
        <f>IF(ลับ!CS$3=0,0,IF(เวลาเรียน!DA48="o",ลับ!CS$3,0))</f>
        <v>0</v>
      </c>
      <c r="CT202" s="63">
        <f>IF(ลับ!CT$3=0,0,IF(เวลาเรียน!DB48="o",ลับ!CT$3,0))</f>
        <v>0</v>
      </c>
      <c r="CU202" s="63">
        <f>IF(ลับ!CU$3=0,0,IF(เวลาเรียน!DC48="o",ลับ!CU$3,0))</f>
        <v>0</v>
      </c>
      <c r="CV202" s="63">
        <f>IF(ลับ!CV$3=0,0,IF(เวลาเรียน!DD48="o",ลับ!CV$3,0))</f>
        <v>0</v>
      </c>
      <c r="CW202" s="63">
        <f>IF(ลับ!CW$3=0,0,IF(เวลาเรียน!DE48="o",ลับ!CW$3,0))</f>
        <v>0</v>
      </c>
      <c r="CX202" s="84">
        <f t="shared" si="25"/>
        <v>0</v>
      </c>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row>
    <row r="203" spans="1:136" ht="21">
      <c r="A203" s="28">
        <v>44</v>
      </c>
      <c r="B203" s="63">
        <f>IF(ลับ!B$3=0,0,IF(เวลาเรียน!G49="o",ลับ!B$3,0))</f>
        <v>0</v>
      </c>
      <c r="C203" s="63">
        <f>IF(ลับ!C$3=0,0,IF(เวลาเรียน!H49="o",ลับ!C$3,0))</f>
        <v>0</v>
      </c>
      <c r="D203" s="63">
        <f>IF(ลับ!D$3=0,0,IF(เวลาเรียน!I49="o",ลับ!D$3,0))</f>
        <v>0</v>
      </c>
      <c r="E203" s="63">
        <f>IF(ลับ!E$3=0,0,IF(เวลาเรียน!J49="o",ลับ!E$3,0))</f>
        <v>0</v>
      </c>
      <c r="F203" s="63">
        <f>IF(ลับ!F$3=0,0,IF(เวลาเรียน!K49="o",ลับ!F$3,0))</f>
        <v>0</v>
      </c>
      <c r="G203" s="63">
        <f>IF(ลับ!G$3=0,0,IF(เวลาเรียน!L49="o",ลับ!G$3,0))</f>
        <v>0</v>
      </c>
      <c r="H203" s="63">
        <f>IF(ลับ!H$3=0,0,IF(เวลาเรียน!M49="o",ลับ!H$3,0))</f>
        <v>0</v>
      </c>
      <c r="I203" s="63">
        <f>IF(ลับ!I$3=0,0,IF(เวลาเรียน!N49="o",ลับ!I$3,0))</f>
        <v>0</v>
      </c>
      <c r="J203" s="63">
        <f>IF(ลับ!J$3=0,0,IF(เวลาเรียน!O49="o",ลับ!J$3,0))</f>
        <v>0</v>
      </c>
      <c r="K203" s="63">
        <f>IF(ลับ!K$3=0,0,IF(เวลาเรียน!P49="o",ลับ!K$3,0))</f>
        <v>0</v>
      </c>
      <c r="L203" s="63">
        <f>IF(ลับ!L$3=0,0,IF(เวลาเรียน!Q49="o",ลับ!L$3,0))</f>
        <v>0</v>
      </c>
      <c r="M203" s="63">
        <f>IF(ลับ!M$3=0,0,IF(เวลาเรียน!R49="o",ลับ!M$3,0))</f>
        <v>0</v>
      </c>
      <c r="N203" s="63">
        <f>IF(ลับ!N$3=0,0,IF(เวลาเรียน!S49="o",ลับ!N$3,0))</f>
        <v>0</v>
      </c>
      <c r="O203" s="63">
        <f>IF(ลับ!O$3=0,0,IF(เวลาเรียน!T49="o",ลับ!O$3,0))</f>
        <v>0</v>
      </c>
      <c r="P203" s="63">
        <f>IF(ลับ!P$3=0,0,IF(เวลาเรียน!U49="o",ลับ!P$3,0))</f>
        <v>0</v>
      </c>
      <c r="Q203" s="63">
        <f>IF(ลับ!Q$3=0,0,IF(เวลาเรียน!V49="o",ลับ!Q$3,0))</f>
        <v>0</v>
      </c>
      <c r="R203" s="63">
        <f>IF(ลับ!R$3=0,0,IF(เวลาเรียน!W49="o",ลับ!R$3,0))</f>
        <v>0</v>
      </c>
      <c r="S203" s="63">
        <f>IF(ลับ!S$3=0,0,IF(เวลาเรียน!X49="o",ลับ!S$3,0))</f>
        <v>0</v>
      </c>
      <c r="T203" s="63">
        <f>IF(ลับ!T$3=0,0,IF(เวลาเรียน!Y49="o",ลับ!T$3,0))</f>
        <v>0</v>
      </c>
      <c r="U203" s="63">
        <f>IF(ลับ!U$3=0,0,IF(เวลาเรียน!Z49="o",ลับ!U$3,0))</f>
        <v>0</v>
      </c>
      <c r="V203" s="63">
        <f>IF(ลับ!V$3=0,0,IF(เวลาเรียน!AA49="o",ลับ!V$3,0))</f>
        <v>0</v>
      </c>
      <c r="W203" s="63">
        <f>IF(ลับ!W$3=0,0,IF(เวลาเรียน!AB49="o",ลับ!W$3,0))</f>
        <v>0</v>
      </c>
      <c r="X203" s="63">
        <f>IF(ลับ!X$3=0,0,IF(เวลาเรียน!AC49="o",ลับ!X$3,0))</f>
        <v>0</v>
      </c>
      <c r="Y203" s="63">
        <f>IF(ลับ!Y$3=0,0,IF(เวลาเรียน!AD49="o",ลับ!Y$3,0))</f>
        <v>0</v>
      </c>
      <c r="Z203" s="724">
        <f>IF(ลับ!Z$3=0,0,IF(เวลาเรียน!AE49="o",ลับ!Z$3,0))</f>
        <v>0</v>
      </c>
      <c r="AA203" s="63">
        <f>IF(ลับ!B$3=0,0,IF(เวลาเรียน!AH49="o",ลับ!B$3,0))</f>
        <v>0</v>
      </c>
      <c r="AB203" s="63">
        <f>IF(ลับ!C$3=0,0,IF(เวลาเรียน!AI49="o",ลับ!C$3,0))</f>
        <v>0</v>
      </c>
      <c r="AC203" s="63">
        <f>IF(ลับ!D$3=0,0,IF(เวลาเรียน!AJ49="o",ลับ!D$3,0))</f>
        <v>0</v>
      </c>
      <c r="AD203" s="63">
        <f>IF(ลับ!E$3=0,0,IF(เวลาเรียน!AK49="o",ลับ!E$3,0))</f>
        <v>0</v>
      </c>
      <c r="AE203" s="63">
        <f>IF(ลับ!F$3=0,0,IF(เวลาเรียน!AL49="o",ลับ!F$3,0))</f>
        <v>0</v>
      </c>
      <c r="AF203" s="63">
        <f>IF(ลับ!G$3=0,0,IF(เวลาเรียน!AM49="o",ลับ!G$3,0))</f>
        <v>0</v>
      </c>
      <c r="AG203" s="63">
        <f>IF(ลับ!H$3=0,0,IF(เวลาเรียน!AN49="o",ลับ!H$3,0))</f>
        <v>0</v>
      </c>
      <c r="AH203" s="63">
        <f>IF(ลับ!I$3=0,0,IF(เวลาเรียน!AO49="o",ลับ!I$3,0))</f>
        <v>0</v>
      </c>
      <c r="AI203" s="63">
        <f>IF(ลับ!J$3=0,0,IF(เวลาเรียน!AP49="o",ลับ!J$3,0))</f>
        <v>0</v>
      </c>
      <c r="AJ203" s="63">
        <f>IF(ลับ!K$3=0,0,IF(เวลาเรียน!AQ49="o",ลับ!K$3,0))</f>
        <v>0</v>
      </c>
      <c r="AK203" s="63">
        <f>IF(ลับ!L$3=0,0,IF(เวลาเรียน!AR49="o",ลับ!L$3,0))</f>
        <v>0</v>
      </c>
      <c r="AL203" s="63">
        <f>IF(ลับ!M$3=0,0,IF(เวลาเรียน!AS49="o",ลับ!M$3,0))</f>
        <v>0</v>
      </c>
      <c r="AM203" s="63">
        <f>IF(ลับ!N$3=0,0,IF(เวลาเรียน!AT49="o",ลับ!N$3,0))</f>
        <v>0</v>
      </c>
      <c r="AN203" s="63">
        <f>IF(ลับ!O$3=0,0,IF(เวลาเรียน!AU49="o",ลับ!O$3,0))</f>
        <v>0</v>
      </c>
      <c r="AO203" s="63">
        <f>IF(ลับ!P$3=0,0,IF(เวลาเรียน!AV49="o",ลับ!P$3,0))</f>
        <v>0</v>
      </c>
      <c r="AP203" s="63">
        <f>IF(ลับ!Q$3=0,0,IF(เวลาเรียน!AW49="o",ลับ!Q$3,0))</f>
        <v>0</v>
      </c>
      <c r="AQ203" s="63">
        <f>IF(ลับ!R$3=0,0,IF(เวลาเรียน!AX49="o",ลับ!R$3,0))</f>
        <v>0</v>
      </c>
      <c r="AR203" s="63">
        <f>IF(ลับ!S$3=0,0,IF(เวลาเรียน!AY49="o",ลับ!S$3,0))</f>
        <v>0</v>
      </c>
      <c r="AS203" s="63">
        <f>IF(ลับ!T$3=0,0,IF(เวลาเรียน!AZ49="o",ลับ!T$3,0))</f>
        <v>0</v>
      </c>
      <c r="AT203" s="63">
        <f>IF(ลับ!U$3=0,0,IF(เวลาเรียน!BA49="o",ลับ!U$3,0))</f>
        <v>0</v>
      </c>
      <c r="AU203" s="63">
        <f>IF(ลับ!V$3=0,0,IF(เวลาเรียน!BB49="o",ลับ!V$3,0))</f>
        <v>0</v>
      </c>
      <c r="AV203" s="63">
        <f>IF(ลับ!W$3=0,0,IF(เวลาเรียน!BC49="o",ลับ!W$3,0))</f>
        <v>0</v>
      </c>
      <c r="AW203" s="63">
        <f>IF(ลับ!X$3=0,0,IF(เวลาเรียน!BD49="o",ลับ!X$3,0))</f>
        <v>0</v>
      </c>
      <c r="AX203" s="63">
        <f>IF(ลับ!Y$3=0,0,IF(เวลาเรียน!BE49="o",ลับ!Y$3,0))</f>
        <v>0</v>
      </c>
      <c r="AY203" s="63">
        <f>IF(ลับ!Z$3=0,0,IF(เวลาเรียน!BF49="o",ลับ!Z$3,0))</f>
        <v>0</v>
      </c>
      <c r="AZ203" s="63">
        <f>IF(ลับ!AA$3=0,0,IF(เวลาเรียน!BG49="o",ลับ!AA$3,0))</f>
        <v>0</v>
      </c>
      <c r="BA203" s="63">
        <f>IF(ลับ!AB$3=0,0,IF(เวลาเรียน!BH49="o",ลับ!AB$3,0))</f>
        <v>0</v>
      </c>
      <c r="BB203" s="63">
        <f>IF(ลับ!AC$3=0,0,IF(เวลาเรียน!BI49="o",ลับ!AC$3,0))</f>
        <v>0</v>
      </c>
      <c r="BC203" s="63">
        <f>IF(ลับ!AD$3=0,0,IF(เวลาเรียน!BJ49="o",ลับ!AD$3,0))</f>
        <v>0</v>
      </c>
      <c r="BD203" s="63">
        <f>IF(ลับ!AE$3=0,0,IF(เวลาเรียน!BK49="o",ลับ!AE$3,0))</f>
        <v>0</v>
      </c>
      <c r="BE203" s="63">
        <f>IF(ลับ!AF$3=0,0,IF(เวลาเรียน!BL49="o",ลับ!AF$3,0))</f>
        <v>0</v>
      </c>
      <c r="BF203" s="63">
        <f>IF(ลับ!AG$3=0,0,IF(เวลาเรียน!BM49="o",ลับ!AG$3,0))</f>
        <v>0</v>
      </c>
      <c r="BG203" s="63">
        <f>IF(ลับ!AH$3=0,0,IF(เวลาเรียน!BN49="o",ลับ!AH$3,0))</f>
        <v>0</v>
      </c>
      <c r="BH203" s="63">
        <f>IF(ลับ!AI$3=0,0,IF(เวลาเรียน!BO49="o",ลับ!AI$3,0))</f>
        <v>0</v>
      </c>
      <c r="BI203" s="63">
        <f>IF(ลับ!AJ$3=0,0,IF(เวลาเรียน!BP49="o",ลับ!AJ$3,0))</f>
        <v>0</v>
      </c>
      <c r="BJ203" s="63">
        <f>IF(ลับ!AK$3=0,0,IF(เวลาเรียน!BQ49="o",ลับ!AK$3,0))</f>
        <v>0</v>
      </c>
      <c r="BK203" s="63">
        <f>IF(ลับ!AL$3=0,0,IF(เวลาเรียน!BR49="o",ลับ!AL$3,0))</f>
        <v>0</v>
      </c>
      <c r="BL203" s="63">
        <f>IF(ลับ!AM$3=0,0,IF(เวลาเรียน!BS49="o",ลับ!AM$3,0))</f>
        <v>0</v>
      </c>
      <c r="BM203" s="63">
        <f>IF(ลับ!AN$3=0,0,IF(เวลาเรียน!BT49="o",ลับ!AN$3,0))</f>
        <v>0</v>
      </c>
      <c r="BN203" s="63">
        <f>IF(ลับ!AO$3=0,0,IF(เวลาเรียน!BU49="o",ลับ!AO$3,0))</f>
        <v>0</v>
      </c>
      <c r="BO203" s="63">
        <f>IF(ลับ!AP$3=0,0,IF(เวลาเรียน!BV49="o",ลับ!AP$3,0))</f>
        <v>0</v>
      </c>
      <c r="BP203" s="63">
        <f>IF(ลับ!AQ$3=0,0,IF(เวลาเรียน!BW49="o",ลับ!AQ$3,0))</f>
        <v>0</v>
      </c>
      <c r="BQ203" s="63">
        <f>IF(ลับ!AR$3=0,0,IF(เวลาเรียน!BX49="o",ลับ!AR$3,0))</f>
        <v>0</v>
      </c>
      <c r="BR203" s="63">
        <f>IF(ลับ!AS$3=0,0,IF(เวลาเรียน!BY49="o",ลับ!AS$3,0))</f>
        <v>0</v>
      </c>
      <c r="BS203" s="724">
        <f>IF(ลับ!AT$3=0,0,IF(เวลาเรียน!BZ49="o",ลับ!AT$3,0))</f>
        <v>0</v>
      </c>
      <c r="BT203" s="63">
        <f>IF(ลับ!BT$3=0,0,IF(เวลาเรียน!CB49="o",ลับ!BT$3,0))</f>
        <v>0</v>
      </c>
      <c r="BU203" s="63">
        <f>IF(ลับ!BU$3=0,0,IF(เวลาเรียน!CC49="o",ลับ!BU$3,0))</f>
        <v>0</v>
      </c>
      <c r="BV203" s="63">
        <f>IF(ลับ!BV$3=0,0,IF(เวลาเรียน!CD49="o",ลับ!BV$3,0))</f>
        <v>0</v>
      </c>
      <c r="BW203" s="63">
        <f>IF(ลับ!BW$3=0,0,IF(เวลาเรียน!CE49="o",ลับ!BW$3,0))</f>
        <v>0</v>
      </c>
      <c r="BX203" s="63">
        <f>IF(ลับ!BX$3=0,0,IF(เวลาเรียน!CF49="o",ลับ!BX$3,0))</f>
        <v>0</v>
      </c>
      <c r="BY203" s="63">
        <f>IF(ลับ!BY$3=0,0,IF(เวลาเรียน!CG49="o",ลับ!BY$3,0))</f>
        <v>0</v>
      </c>
      <c r="BZ203" s="63">
        <f>IF(ลับ!BZ$3=0,0,IF(เวลาเรียน!CH49="o",ลับ!BZ$3,0))</f>
        <v>0</v>
      </c>
      <c r="CA203" s="63">
        <f>IF(ลับ!CA$3=0,0,IF(เวลาเรียน!CI49="o",ลับ!CA$3,0))</f>
        <v>0</v>
      </c>
      <c r="CB203" s="63">
        <f>IF(ลับ!CB$3=0,0,IF(เวลาเรียน!CJ49="o",ลับ!CB$3,0))</f>
        <v>0</v>
      </c>
      <c r="CC203" s="63">
        <f>IF(ลับ!CC$3=0,0,IF(เวลาเรียน!CK49="o",ลับ!CC$3,0))</f>
        <v>0</v>
      </c>
      <c r="CD203" s="63">
        <f>IF(ลับ!CD$3=0,0,IF(เวลาเรียน!CL49="o",ลับ!CD$3,0))</f>
        <v>0</v>
      </c>
      <c r="CE203" s="63">
        <f>IF(ลับ!CE$3=0,0,IF(เวลาเรียน!CM49="o",ลับ!CE$3,0))</f>
        <v>0</v>
      </c>
      <c r="CF203" s="63">
        <f>IF(ลับ!CF$3=0,0,IF(เวลาเรียน!CN49="o",ลับ!CF$3,0))</f>
        <v>0</v>
      </c>
      <c r="CG203" s="63">
        <f>IF(ลับ!CG$3=0,0,IF(เวลาเรียน!CO49="o",ลับ!CG$3,0))</f>
        <v>0</v>
      </c>
      <c r="CH203" s="63">
        <f>IF(ลับ!CH$3=0,0,IF(เวลาเรียน!CP49="o",ลับ!CH$3,0))</f>
        <v>0</v>
      </c>
      <c r="CI203" s="63">
        <f>IF(ลับ!CI$3=0,0,IF(เวลาเรียน!CQ49="o",ลับ!CI$3,0))</f>
        <v>0</v>
      </c>
      <c r="CJ203" s="63">
        <f>IF(ลับ!CJ$3=0,0,IF(เวลาเรียน!CR49="o",ลับ!CJ$3,0))</f>
        <v>0</v>
      </c>
      <c r="CK203" s="63">
        <f>IF(ลับ!CK$3=0,0,IF(เวลาเรียน!CS49="o",ลับ!CK$3,0))</f>
        <v>0</v>
      </c>
      <c r="CL203" s="63">
        <f>IF(ลับ!CL$3=0,0,IF(เวลาเรียน!CT49="o",ลับ!CL$3,0))</f>
        <v>0</v>
      </c>
      <c r="CM203" s="63">
        <f>IF(ลับ!CM$3=0,0,IF(เวลาเรียน!CU49="o",ลับ!CM$3,0))</f>
        <v>0</v>
      </c>
      <c r="CN203" s="63">
        <f>IF(ลับ!CN$3=0,0,IF(เวลาเรียน!CV49="o",ลับ!CN$3,0))</f>
        <v>0</v>
      </c>
      <c r="CO203" s="63">
        <f>IF(ลับ!CO$3=0,0,IF(เวลาเรียน!CW49="o",ลับ!CO$3,0))</f>
        <v>0</v>
      </c>
      <c r="CP203" s="63">
        <f>IF(ลับ!CP$3=0,0,IF(เวลาเรียน!CX49="o",ลับ!CP$3,0))</f>
        <v>0</v>
      </c>
      <c r="CQ203" s="63">
        <f>IF(ลับ!CQ$3=0,0,IF(เวลาเรียน!CY49="o",ลับ!CQ$3,0))</f>
        <v>0</v>
      </c>
      <c r="CR203" s="63">
        <f>IF(ลับ!CR$3=0,0,IF(เวลาเรียน!CZ49="o",ลับ!CR$3,0))</f>
        <v>0</v>
      </c>
      <c r="CS203" s="63">
        <f>IF(ลับ!CS$3=0,0,IF(เวลาเรียน!DA49="o",ลับ!CS$3,0))</f>
        <v>0</v>
      </c>
      <c r="CT203" s="63">
        <f>IF(ลับ!CT$3=0,0,IF(เวลาเรียน!DB49="o",ลับ!CT$3,0))</f>
        <v>0</v>
      </c>
      <c r="CU203" s="63">
        <f>IF(ลับ!CU$3=0,0,IF(เวลาเรียน!DC49="o",ลับ!CU$3,0))</f>
        <v>0</v>
      </c>
      <c r="CV203" s="63">
        <f>IF(ลับ!CV$3=0,0,IF(เวลาเรียน!DD49="o",ลับ!CV$3,0))</f>
        <v>0</v>
      </c>
      <c r="CW203" s="63">
        <f>IF(ลับ!CW$3=0,0,IF(เวลาเรียน!DE49="o",ลับ!CW$3,0))</f>
        <v>0</v>
      </c>
      <c r="CX203" s="84">
        <f t="shared" si="25"/>
        <v>0</v>
      </c>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row>
    <row r="204" spans="1:136" ht="21">
      <c r="A204" s="28">
        <v>45</v>
      </c>
      <c r="B204" s="63">
        <f>IF(ลับ!B$3=0,0,IF(เวลาเรียน!G50="o",ลับ!B$3,0))</f>
        <v>0</v>
      </c>
      <c r="C204" s="63">
        <f>IF(ลับ!C$3=0,0,IF(เวลาเรียน!H50="o",ลับ!C$3,0))</f>
        <v>0</v>
      </c>
      <c r="D204" s="63">
        <f>IF(ลับ!D$3=0,0,IF(เวลาเรียน!I50="o",ลับ!D$3,0))</f>
        <v>0</v>
      </c>
      <c r="E204" s="63">
        <f>IF(ลับ!E$3=0,0,IF(เวลาเรียน!J50="o",ลับ!E$3,0))</f>
        <v>0</v>
      </c>
      <c r="F204" s="63">
        <f>IF(ลับ!F$3=0,0,IF(เวลาเรียน!K50="o",ลับ!F$3,0))</f>
        <v>0</v>
      </c>
      <c r="G204" s="63">
        <f>IF(ลับ!G$3=0,0,IF(เวลาเรียน!L50="o",ลับ!G$3,0))</f>
        <v>0</v>
      </c>
      <c r="H204" s="63">
        <f>IF(ลับ!H$3=0,0,IF(เวลาเรียน!M50="o",ลับ!H$3,0))</f>
        <v>0</v>
      </c>
      <c r="I204" s="63">
        <f>IF(ลับ!I$3=0,0,IF(เวลาเรียน!N50="o",ลับ!I$3,0))</f>
        <v>0</v>
      </c>
      <c r="J204" s="63">
        <f>IF(ลับ!J$3=0,0,IF(เวลาเรียน!O50="o",ลับ!J$3,0))</f>
        <v>0</v>
      </c>
      <c r="K204" s="63">
        <f>IF(ลับ!K$3=0,0,IF(เวลาเรียน!P50="o",ลับ!K$3,0))</f>
        <v>0</v>
      </c>
      <c r="L204" s="63">
        <f>IF(ลับ!L$3=0,0,IF(เวลาเรียน!Q50="o",ลับ!L$3,0))</f>
        <v>0</v>
      </c>
      <c r="M204" s="63">
        <f>IF(ลับ!M$3=0,0,IF(เวลาเรียน!R50="o",ลับ!M$3,0))</f>
        <v>0</v>
      </c>
      <c r="N204" s="63">
        <f>IF(ลับ!N$3=0,0,IF(เวลาเรียน!S50="o",ลับ!N$3,0))</f>
        <v>0</v>
      </c>
      <c r="O204" s="63">
        <f>IF(ลับ!O$3=0,0,IF(เวลาเรียน!T50="o",ลับ!O$3,0))</f>
        <v>0</v>
      </c>
      <c r="P204" s="63">
        <f>IF(ลับ!P$3=0,0,IF(เวลาเรียน!U50="o",ลับ!P$3,0))</f>
        <v>0</v>
      </c>
      <c r="Q204" s="63">
        <f>IF(ลับ!Q$3=0,0,IF(เวลาเรียน!V50="o",ลับ!Q$3,0))</f>
        <v>0</v>
      </c>
      <c r="R204" s="63">
        <f>IF(ลับ!R$3=0,0,IF(เวลาเรียน!W50="o",ลับ!R$3,0))</f>
        <v>0</v>
      </c>
      <c r="S204" s="63">
        <f>IF(ลับ!S$3=0,0,IF(เวลาเรียน!X50="o",ลับ!S$3,0))</f>
        <v>0</v>
      </c>
      <c r="T204" s="63">
        <f>IF(ลับ!T$3=0,0,IF(เวลาเรียน!Y50="o",ลับ!T$3,0))</f>
        <v>0</v>
      </c>
      <c r="U204" s="63">
        <f>IF(ลับ!U$3=0,0,IF(เวลาเรียน!Z50="o",ลับ!U$3,0))</f>
        <v>0</v>
      </c>
      <c r="V204" s="63">
        <f>IF(ลับ!V$3=0,0,IF(เวลาเรียน!AA50="o",ลับ!V$3,0))</f>
        <v>0</v>
      </c>
      <c r="W204" s="63">
        <f>IF(ลับ!W$3=0,0,IF(เวลาเรียน!AB50="o",ลับ!W$3,0))</f>
        <v>0</v>
      </c>
      <c r="X204" s="63">
        <f>IF(ลับ!X$3=0,0,IF(เวลาเรียน!AC50="o",ลับ!X$3,0))</f>
        <v>0</v>
      </c>
      <c r="Y204" s="63">
        <f>IF(ลับ!Y$3=0,0,IF(เวลาเรียน!AD50="o",ลับ!Y$3,0))</f>
        <v>0</v>
      </c>
      <c r="Z204" s="724">
        <f>IF(ลับ!Z$3=0,0,IF(เวลาเรียน!AE50="o",ลับ!Z$3,0))</f>
        <v>0</v>
      </c>
      <c r="AA204" s="63">
        <f>IF(ลับ!B$3=0,0,IF(เวลาเรียน!AH50="o",ลับ!B$3,0))</f>
        <v>0</v>
      </c>
      <c r="AB204" s="63">
        <f>IF(ลับ!C$3=0,0,IF(เวลาเรียน!AI50="o",ลับ!C$3,0))</f>
        <v>0</v>
      </c>
      <c r="AC204" s="63">
        <f>IF(ลับ!D$3=0,0,IF(เวลาเรียน!AJ50="o",ลับ!D$3,0))</f>
        <v>0</v>
      </c>
      <c r="AD204" s="63">
        <f>IF(ลับ!E$3=0,0,IF(เวลาเรียน!AK50="o",ลับ!E$3,0))</f>
        <v>0</v>
      </c>
      <c r="AE204" s="63">
        <f>IF(ลับ!F$3=0,0,IF(เวลาเรียน!AL50="o",ลับ!F$3,0))</f>
        <v>0</v>
      </c>
      <c r="AF204" s="63">
        <f>IF(ลับ!G$3=0,0,IF(เวลาเรียน!AM50="o",ลับ!G$3,0))</f>
        <v>0</v>
      </c>
      <c r="AG204" s="63">
        <f>IF(ลับ!H$3=0,0,IF(เวลาเรียน!AN50="o",ลับ!H$3,0))</f>
        <v>0</v>
      </c>
      <c r="AH204" s="63">
        <f>IF(ลับ!I$3=0,0,IF(เวลาเรียน!AO50="o",ลับ!I$3,0))</f>
        <v>0</v>
      </c>
      <c r="AI204" s="63">
        <f>IF(ลับ!J$3=0,0,IF(เวลาเรียน!AP50="o",ลับ!J$3,0))</f>
        <v>0</v>
      </c>
      <c r="AJ204" s="63">
        <f>IF(ลับ!K$3=0,0,IF(เวลาเรียน!AQ50="o",ลับ!K$3,0))</f>
        <v>0</v>
      </c>
      <c r="AK204" s="63">
        <f>IF(ลับ!L$3=0,0,IF(เวลาเรียน!AR50="o",ลับ!L$3,0))</f>
        <v>0</v>
      </c>
      <c r="AL204" s="63">
        <f>IF(ลับ!M$3=0,0,IF(เวลาเรียน!AS50="o",ลับ!M$3,0))</f>
        <v>0</v>
      </c>
      <c r="AM204" s="63">
        <f>IF(ลับ!N$3=0,0,IF(เวลาเรียน!AT50="o",ลับ!N$3,0))</f>
        <v>0</v>
      </c>
      <c r="AN204" s="63">
        <f>IF(ลับ!O$3=0,0,IF(เวลาเรียน!AU50="o",ลับ!O$3,0))</f>
        <v>0</v>
      </c>
      <c r="AO204" s="63">
        <f>IF(ลับ!P$3=0,0,IF(เวลาเรียน!AV50="o",ลับ!P$3,0))</f>
        <v>0</v>
      </c>
      <c r="AP204" s="63">
        <f>IF(ลับ!Q$3=0,0,IF(เวลาเรียน!AW50="o",ลับ!Q$3,0))</f>
        <v>0</v>
      </c>
      <c r="AQ204" s="63">
        <f>IF(ลับ!R$3=0,0,IF(เวลาเรียน!AX50="o",ลับ!R$3,0))</f>
        <v>0</v>
      </c>
      <c r="AR204" s="63">
        <f>IF(ลับ!S$3=0,0,IF(เวลาเรียน!AY50="o",ลับ!S$3,0))</f>
        <v>0</v>
      </c>
      <c r="AS204" s="63">
        <f>IF(ลับ!T$3=0,0,IF(เวลาเรียน!AZ50="o",ลับ!T$3,0))</f>
        <v>0</v>
      </c>
      <c r="AT204" s="63">
        <f>IF(ลับ!U$3=0,0,IF(เวลาเรียน!BA50="o",ลับ!U$3,0))</f>
        <v>0</v>
      </c>
      <c r="AU204" s="63">
        <f>IF(ลับ!V$3=0,0,IF(เวลาเรียน!BB50="o",ลับ!V$3,0))</f>
        <v>0</v>
      </c>
      <c r="AV204" s="63">
        <f>IF(ลับ!W$3=0,0,IF(เวลาเรียน!BC50="o",ลับ!W$3,0))</f>
        <v>0</v>
      </c>
      <c r="AW204" s="63">
        <f>IF(ลับ!X$3=0,0,IF(เวลาเรียน!BD50="o",ลับ!X$3,0))</f>
        <v>0</v>
      </c>
      <c r="AX204" s="63">
        <f>IF(ลับ!Y$3=0,0,IF(เวลาเรียน!BE50="o",ลับ!Y$3,0))</f>
        <v>0</v>
      </c>
      <c r="AY204" s="63">
        <f>IF(ลับ!Z$3=0,0,IF(เวลาเรียน!BF50="o",ลับ!Z$3,0))</f>
        <v>0</v>
      </c>
      <c r="AZ204" s="63">
        <f>IF(ลับ!AA$3=0,0,IF(เวลาเรียน!BG50="o",ลับ!AA$3,0))</f>
        <v>0</v>
      </c>
      <c r="BA204" s="63">
        <f>IF(ลับ!AB$3=0,0,IF(เวลาเรียน!BH50="o",ลับ!AB$3,0))</f>
        <v>0</v>
      </c>
      <c r="BB204" s="63">
        <f>IF(ลับ!AC$3=0,0,IF(เวลาเรียน!BI50="o",ลับ!AC$3,0))</f>
        <v>0</v>
      </c>
      <c r="BC204" s="63">
        <f>IF(ลับ!AD$3=0,0,IF(เวลาเรียน!BJ50="o",ลับ!AD$3,0))</f>
        <v>0</v>
      </c>
      <c r="BD204" s="63">
        <f>IF(ลับ!AE$3=0,0,IF(เวลาเรียน!BK50="o",ลับ!AE$3,0))</f>
        <v>0</v>
      </c>
      <c r="BE204" s="63">
        <f>IF(ลับ!AF$3=0,0,IF(เวลาเรียน!BL50="o",ลับ!AF$3,0))</f>
        <v>0</v>
      </c>
      <c r="BF204" s="63">
        <f>IF(ลับ!AG$3=0,0,IF(เวลาเรียน!BM50="o",ลับ!AG$3,0))</f>
        <v>0</v>
      </c>
      <c r="BG204" s="63">
        <f>IF(ลับ!AH$3=0,0,IF(เวลาเรียน!BN50="o",ลับ!AH$3,0))</f>
        <v>0</v>
      </c>
      <c r="BH204" s="63">
        <f>IF(ลับ!AI$3=0,0,IF(เวลาเรียน!BO50="o",ลับ!AI$3,0))</f>
        <v>0</v>
      </c>
      <c r="BI204" s="63">
        <f>IF(ลับ!AJ$3=0,0,IF(เวลาเรียน!BP50="o",ลับ!AJ$3,0))</f>
        <v>0</v>
      </c>
      <c r="BJ204" s="63">
        <f>IF(ลับ!AK$3=0,0,IF(เวลาเรียน!BQ50="o",ลับ!AK$3,0))</f>
        <v>0</v>
      </c>
      <c r="BK204" s="63">
        <f>IF(ลับ!AL$3=0,0,IF(เวลาเรียน!BR50="o",ลับ!AL$3,0))</f>
        <v>0</v>
      </c>
      <c r="BL204" s="63">
        <f>IF(ลับ!AM$3=0,0,IF(เวลาเรียน!BS50="o",ลับ!AM$3,0))</f>
        <v>0</v>
      </c>
      <c r="BM204" s="63">
        <f>IF(ลับ!AN$3=0,0,IF(เวลาเรียน!BT50="o",ลับ!AN$3,0))</f>
        <v>0</v>
      </c>
      <c r="BN204" s="63">
        <f>IF(ลับ!AO$3=0,0,IF(เวลาเรียน!BU50="o",ลับ!AO$3,0))</f>
        <v>0</v>
      </c>
      <c r="BO204" s="63">
        <f>IF(ลับ!AP$3=0,0,IF(เวลาเรียน!BV50="o",ลับ!AP$3,0))</f>
        <v>0</v>
      </c>
      <c r="BP204" s="63">
        <f>IF(ลับ!AQ$3=0,0,IF(เวลาเรียน!BW50="o",ลับ!AQ$3,0))</f>
        <v>0</v>
      </c>
      <c r="BQ204" s="63">
        <f>IF(ลับ!AR$3=0,0,IF(เวลาเรียน!BX50="o",ลับ!AR$3,0))</f>
        <v>0</v>
      </c>
      <c r="BR204" s="63">
        <f>IF(ลับ!AS$3=0,0,IF(เวลาเรียน!BY50="o",ลับ!AS$3,0))</f>
        <v>0</v>
      </c>
      <c r="BS204" s="724">
        <f>IF(ลับ!AT$3=0,0,IF(เวลาเรียน!BZ50="o",ลับ!AT$3,0))</f>
        <v>0</v>
      </c>
      <c r="BT204" s="63">
        <f>IF(ลับ!BT$3=0,0,IF(เวลาเรียน!CB50="o",ลับ!BT$3,0))</f>
        <v>0</v>
      </c>
      <c r="BU204" s="63">
        <f>IF(ลับ!BU$3=0,0,IF(เวลาเรียน!CC50="o",ลับ!BU$3,0))</f>
        <v>0</v>
      </c>
      <c r="BV204" s="63">
        <f>IF(ลับ!BV$3=0,0,IF(เวลาเรียน!CD50="o",ลับ!BV$3,0))</f>
        <v>0</v>
      </c>
      <c r="BW204" s="63">
        <f>IF(ลับ!BW$3=0,0,IF(เวลาเรียน!CE50="o",ลับ!BW$3,0))</f>
        <v>0</v>
      </c>
      <c r="BX204" s="63">
        <f>IF(ลับ!BX$3=0,0,IF(เวลาเรียน!CF50="o",ลับ!BX$3,0))</f>
        <v>0</v>
      </c>
      <c r="BY204" s="63">
        <f>IF(ลับ!BY$3=0,0,IF(เวลาเรียน!CG50="o",ลับ!BY$3,0))</f>
        <v>0</v>
      </c>
      <c r="BZ204" s="63">
        <f>IF(ลับ!BZ$3=0,0,IF(เวลาเรียน!CH50="o",ลับ!BZ$3,0))</f>
        <v>0</v>
      </c>
      <c r="CA204" s="63">
        <f>IF(ลับ!CA$3=0,0,IF(เวลาเรียน!CI50="o",ลับ!CA$3,0))</f>
        <v>0</v>
      </c>
      <c r="CB204" s="63">
        <f>IF(ลับ!CB$3=0,0,IF(เวลาเรียน!CJ50="o",ลับ!CB$3,0))</f>
        <v>0</v>
      </c>
      <c r="CC204" s="63">
        <f>IF(ลับ!CC$3=0,0,IF(เวลาเรียน!CK50="o",ลับ!CC$3,0))</f>
        <v>0</v>
      </c>
      <c r="CD204" s="63">
        <f>IF(ลับ!CD$3=0,0,IF(เวลาเรียน!CL50="o",ลับ!CD$3,0))</f>
        <v>0</v>
      </c>
      <c r="CE204" s="63">
        <f>IF(ลับ!CE$3=0,0,IF(เวลาเรียน!CM50="o",ลับ!CE$3,0))</f>
        <v>0</v>
      </c>
      <c r="CF204" s="63">
        <f>IF(ลับ!CF$3=0,0,IF(เวลาเรียน!CN50="o",ลับ!CF$3,0))</f>
        <v>0</v>
      </c>
      <c r="CG204" s="63">
        <f>IF(ลับ!CG$3=0,0,IF(เวลาเรียน!CO50="o",ลับ!CG$3,0))</f>
        <v>0</v>
      </c>
      <c r="CH204" s="63">
        <f>IF(ลับ!CH$3=0,0,IF(เวลาเรียน!CP50="o",ลับ!CH$3,0))</f>
        <v>0</v>
      </c>
      <c r="CI204" s="63">
        <f>IF(ลับ!CI$3=0,0,IF(เวลาเรียน!CQ50="o",ลับ!CI$3,0))</f>
        <v>0</v>
      </c>
      <c r="CJ204" s="63">
        <f>IF(ลับ!CJ$3=0,0,IF(เวลาเรียน!CR50="o",ลับ!CJ$3,0))</f>
        <v>0</v>
      </c>
      <c r="CK204" s="63">
        <f>IF(ลับ!CK$3=0,0,IF(เวลาเรียน!CS50="o",ลับ!CK$3,0))</f>
        <v>0</v>
      </c>
      <c r="CL204" s="63">
        <f>IF(ลับ!CL$3=0,0,IF(เวลาเรียน!CT50="o",ลับ!CL$3,0))</f>
        <v>0</v>
      </c>
      <c r="CM204" s="63">
        <f>IF(ลับ!CM$3=0,0,IF(เวลาเรียน!CU50="o",ลับ!CM$3,0))</f>
        <v>0</v>
      </c>
      <c r="CN204" s="63">
        <f>IF(ลับ!CN$3=0,0,IF(เวลาเรียน!CV50="o",ลับ!CN$3,0))</f>
        <v>0</v>
      </c>
      <c r="CO204" s="63">
        <f>IF(ลับ!CO$3=0,0,IF(เวลาเรียน!CW50="o",ลับ!CO$3,0))</f>
        <v>0</v>
      </c>
      <c r="CP204" s="63">
        <f>IF(ลับ!CP$3=0,0,IF(เวลาเรียน!CX50="o",ลับ!CP$3,0))</f>
        <v>0</v>
      </c>
      <c r="CQ204" s="63">
        <f>IF(ลับ!CQ$3=0,0,IF(เวลาเรียน!CY50="o",ลับ!CQ$3,0))</f>
        <v>0</v>
      </c>
      <c r="CR204" s="63">
        <f>IF(ลับ!CR$3=0,0,IF(เวลาเรียน!CZ50="o",ลับ!CR$3,0))</f>
        <v>0</v>
      </c>
      <c r="CS204" s="63">
        <f>IF(ลับ!CS$3=0,0,IF(เวลาเรียน!DA50="o",ลับ!CS$3,0))</f>
        <v>0</v>
      </c>
      <c r="CT204" s="63">
        <f>IF(ลับ!CT$3=0,0,IF(เวลาเรียน!DB50="o",ลับ!CT$3,0))</f>
        <v>0</v>
      </c>
      <c r="CU204" s="63">
        <f>IF(ลับ!CU$3=0,0,IF(เวลาเรียน!DC50="o",ลับ!CU$3,0))</f>
        <v>0</v>
      </c>
      <c r="CV204" s="63">
        <f>IF(ลับ!CV$3=0,0,IF(เวลาเรียน!DD50="o",ลับ!CV$3,0))</f>
        <v>0</v>
      </c>
      <c r="CW204" s="63">
        <f>IF(ลับ!CW$3=0,0,IF(เวลาเรียน!DE50="o",ลับ!CW$3,0))</f>
        <v>0</v>
      </c>
      <c r="CX204" s="84">
        <f t="shared" si="25"/>
        <v>0</v>
      </c>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row>
    <row r="205" spans="1:136" ht="21">
      <c r="A205" s="28">
        <v>46</v>
      </c>
      <c r="B205" s="63">
        <f>IF(ลับ!B$3=0,0,IF(เวลาเรียน!G51="o",ลับ!B$3,0))</f>
        <v>0</v>
      </c>
      <c r="C205" s="63">
        <f>IF(ลับ!C$3=0,0,IF(เวลาเรียน!H51="o",ลับ!C$3,0))</f>
        <v>0</v>
      </c>
      <c r="D205" s="63">
        <f>IF(ลับ!D$3=0,0,IF(เวลาเรียน!I51="o",ลับ!D$3,0))</f>
        <v>0</v>
      </c>
      <c r="E205" s="63">
        <f>IF(ลับ!E$3=0,0,IF(เวลาเรียน!J51="o",ลับ!E$3,0))</f>
        <v>0</v>
      </c>
      <c r="F205" s="63">
        <f>IF(ลับ!F$3=0,0,IF(เวลาเรียน!K51="o",ลับ!F$3,0))</f>
        <v>0</v>
      </c>
      <c r="G205" s="63">
        <f>IF(ลับ!G$3=0,0,IF(เวลาเรียน!L51="o",ลับ!G$3,0))</f>
        <v>0</v>
      </c>
      <c r="H205" s="63">
        <f>IF(ลับ!H$3=0,0,IF(เวลาเรียน!M51="o",ลับ!H$3,0))</f>
        <v>0</v>
      </c>
      <c r="I205" s="63">
        <f>IF(ลับ!I$3=0,0,IF(เวลาเรียน!N51="o",ลับ!I$3,0))</f>
        <v>0</v>
      </c>
      <c r="J205" s="63">
        <f>IF(ลับ!J$3=0,0,IF(เวลาเรียน!O51="o",ลับ!J$3,0))</f>
        <v>0</v>
      </c>
      <c r="K205" s="63">
        <f>IF(ลับ!K$3=0,0,IF(เวลาเรียน!P51="o",ลับ!K$3,0))</f>
        <v>0</v>
      </c>
      <c r="L205" s="63">
        <f>IF(ลับ!L$3=0,0,IF(เวลาเรียน!Q51="o",ลับ!L$3,0))</f>
        <v>0</v>
      </c>
      <c r="M205" s="63">
        <f>IF(ลับ!M$3=0,0,IF(เวลาเรียน!R51="o",ลับ!M$3,0))</f>
        <v>0</v>
      </c>
      <c r="N205" s="63">
        <f>IF(ลับ!N$3=0,0,IF(เวลาเรียน!S51="o",ลับ!N$3,0))</f>
        <v>0</v>
      </c>
      <c r="O205" s="63">
        <f>IF(ลับ!O$3=0,0,IF(เวลาเรียน!T51="o",ลับ!O$3,0))</f>
        <v>0</v>
      </c>
      <c r="P205" s="63">
        <f>IF(ลับ!P$3=0,0,IF(เวลาเรียน!U51="o",ลับ!P$3,0))</f>
        <v>0</v>
      </c>
      <c r="Q205" s="63">
        <f>IF(ลับ!Q$3=0,0,IF(เวลาเรียน!V51="o",ลับ!Q$3,0))</f>
        <v>0</v>
      </c>
      <c r="R205" s="63">
        <f>IF(ลับ!R$3=0,0,IF(เวลาเรียน!W51="o",ลับ!R$3,0))</f>
        <v>0</v>
      </c>
      <c r="S205" s="63">
        <f>IF(ลับ!S$3=0,0,IF(เวลาเรียน!X51="o",ลับ!S$3,0))</f>
        <v>0</v>
      </c>
      <c r="T205" s="63">
        <f>IF(ลับ!T$3=0,0,IF(เวลาเรียน!Y51="o",ลับ!T$3,0))</f>
        <v>0</v>
      </c>
      <c r="U205" s="63">
        <f>IF(ลับ!U$3=0,0,IF(เวลาเรียน!Z51="o",ลับ!U$3,0))</f>
        <v>0</v>
      </c>
      <c r="V205" s="63">
        <f>IF(ลับ!V$3=0,0,IF(เวลาเรียน!AA51="o",ลับ!V$3,0))</f>
        <v>0</v>
      </c>
      <c r="W205" s="63">
        <f>IF(ลับ!W$3=0,0,IF(เวลาเรียน!AB51="o",ลับ!W$3,0))</f>
        <v>0</v>
      </c>
      <c r="X205" s="63">
        <f>IF(ลับ!X$3=0,0,IF(เวลาเรียน!AC51="o",ลับ!X$3,0))</f>
        <v>0</v>
      </c>
      <c r="Y205" s="63">
        <f>IF(ลับ!Y$3=0,0,IF(เวลาเรียน!AD51="o",ลับ!Y$3,0))</f>
        <v>0</v>
      </c>
      <c r="Z205" s="724">
        <f>IF(ลับ!Z$3=0,0,IF(เวลาเรียน!AE51="o",ลับ!Z$3,0))</f>
        <v>0</v>
      </c>
      <c r="AA205" s="63">
        <f>IF(ลับ!B$3=0,0,IF(เวลาเรียน!AH51="o",ลับ!B$3,0))</f>
        <v>0</v>
      </c>
      <c r="AB205" s="63">
        <f>IF(ลับ!C$3=0,0,IF(เวลาเรียน!AI51="o",ลับ!C$3,0))</f>
        <v>0</v>
      </c>
      <c r="AC205" s="63">
        <f>IF(ลับ!D$3=0,0,IF(เวลาเรียน!AJ51="o",ลับ!D$3,0))</f>
        <v>0</v>
      </c>
      <c r="AD205" s="63">
        <f>IF(ลับ!E$3=0,0,IF(เวลาเรียน!AK51="o",ลับ!E$3,0))</f>
        <v>0</v>
      </c>
      <c r="AE205" s="63">
        <f>IF(ลับ!F$3=0,0,IF(เวลาเรียน!AL51="o",ลับ!F$3,0))</f>
        <v>0</v>
      </c>
      <c r="AF205" s="63">
        <f>IF(ลับ!G$3=0,0,IF(เวลาเรียน!AM51="o",ลับ!G$3,0))</f>
        <v>0</v>
      </c>
      <c r="AG205" s="63">
        <f>IF(ลับ!H$3=0,0,IF(เวลาเรียน!AN51="o",ลับ!H$3,0))</f>
        <v>0</v>
      </c>
      <c r="AH205" s="63">
        <f>IF(ลับ!I$3=0,0,IF(เวลาเรียน!AO51="o",ลับ!I$3,0))</f>
        <v>0</v>
      </c>
      <c r="AI205" s="63">
        <f>IF(ลับ!J$3=0,0,IF(เวลาเรียน!AP51="o",ลับ!J$3,0))</f>
        <v>0</v>
      </c>
      <c r="AJ205" s="63">
        <f>IF(ลับ!K$3=0,0,IF(เวลาเรียน!AQ51="o",ลับ!K$3,0))</f>
        <v>0</v>
      </c>
      <c r="AK205" s="63">
        <f>IF(ลับ!L$3=0,0,IF(เวลาเรียน!AR51="o",ลับ!L$3,0))</f>
        <v>0</v>
      </c>
      <c r="AL205" s="63">
        <f>IF(ลับ!M$3=0,0,IF(เวลาเรียน!AS51="o",ลับ!M$3,0))</f>
        <v>0</v>
      </c>
      <c r="AM205" s="63">
        <f>IF(ลับ!N$3=0,0,IF(เวลาเรียน!AT51="o",ลับ!N$3,0))</f>
        <v>0</v>
      </c>
      <c r="AN205" s="63">
        <f>IF(ลับ!O$3=0,0,IF(เวลาเรียน!AU51="o",ลับ!O$3,0))</f>
        <v>0</v>
      </c>
      <c r="AO205" s="63">
        <f>IF(ลับ!P$3=0,0,IF(เวลาเรียน!AV51="o",ลับ!P$3,0))</f>
        <v>0</v>
      </c>
      <c r="AP205" s="63">
        <f>IF(ลับ!Q$3=0,0,IF(เวลาเรียน!AW51="o",ลับ!Q$3,0))</f>
        <v>0</v>
      </c>
      <c r="AQ205" s="63">
        <f>IF(ลับ!R$3=0,0,IF(เวลาเรียน!AX51="o",ลับ!R$3,0))</f>
        <v>0</v>
      </c>
      <c r="AR205" s="63">
        <f>IF(ลับ!S$3=0,0,IF(เวลาเรียน!AY51="o",ลับ!S$3,0))</f>
        <v>0</v>
      </c>
      <c r="AS205" s="63">
        <f>IF(ลับ!T$3=0,0,IF(เวลาเรียน!AZ51="o",ลับ!T$3,0))</f>
        <v>0</v>
      </c>
      <c r="AT205" s="63">
        <f>IF(ลับ!U$3=0,0,IF(เวลาเรียน!BA51="o",ลับ!U$3,0))</f>
        <v>0</v>
      </c>
      <c r="AU205" s="63">
        <f>IF(ลับ!V$3=0,0,IF(เวลาเรียน!BB51="o",ลับ!V$3,0))</f>
        <v>0</v>
      </c>
      <c r="AV205" s="63">
        <f>IF(ลับ!W$3=0,0,IF(เวลาเรียน!BC51="o",ลับ!W$3,0))</f>
        <v>0</v>
      </c>
      <c r="AW205" s="63">
        <f>IF(ลับ!X$3=0,0,IF(เวลาเรียน!BD51="o",ลับ!X$3,0))</f>
        <v>0</v>
      </c>
      <c r="AX205" s="63">
        <f>IF(ลับ!Y$3=0,0,IF(เวลาเรียน!BE51="o",ลับ!Y$3,0))</f>
        <v>0</v>
      </c>
      <c r="AY205" s="63">
        <f>IF(ลับ!Z$3=0,0,IF(เวลาเรียน!BF51="o",ลับ!Z$3,0))</f>
        <v>0</v>
      </c>
      <c r="AZ205" s="63">
        <f>IF(ลับ!AA$3=0,0,IF(เวลาเรียน!BG51="o",ลับ!AA$3,0))</f>
        <v>0</v>
      </c>
      <c r="BA205" s="63">
        <f>IF(ลับ!AB$3=0,0,IF(เวลาเรียน!BH51="o",ลับ!AB$3,0))</f>
        <v>0</v>
      </c>
      <c r="BB205" s="63">
        <f>IF(ลับ!AC$3=0,0,IF(เวลาเรียน!BI51="o",ลับ!AC$3,0))</f>
        <v>0</v>
      </c>
      <c r="BC205" s="63">
        <f>IF(ลับ!AD$3=0,0,IF(เวลาเรียน!BJ51="o",ลับ!AD$3,0))</f>
        <v>0</v>
      </c>
      <c r="BD205" s="63">
        <f>IF(ลับ!AE$3=0,0,IF(เวลาเรียน!BK51="o",ลับ!AE$3,0))</f>
        <v>0</v>
      </c>
      <c r="BE205" s="63">
        <f>IF(ลับ!AF$3=0,0,IF(เวลาเรียน!BL51="o",ลับ!AF$3,0))</f>
        <v>0</v>
      </c>
      <c r="BF205" s="63">
        <f>IF(ลับ!AG$3=0,0,IF(เวลาเรียน!BM51="o",ลับ!AG$3,0))</f>
        <v>0</v>
      </c>
      <c r="BG205" s="63">
        <f>IF(ลับ!AH$3=0,0,IF(เวลาเรียน!BN51="o",ลับ!AH$3,0))</f>
        <v>0</v>
      </c>
      <c r="BH205" s="63">
        <f>IF(ลับ!AI$3=0,0,IF(เวลาเรียน!BO51="o",ลับ!AI$3,0))</f>
        <v>0</v>
      </c>
      <c r="BI205" s="63">
        <f>IF(ลับ!AJ$3=0,0,IF(เวลาเรียน!BP51="o",ลับ!AJ$3,0))</f>
        <v>0</v>
      </c>
      <c r="BJ205" s="63">
        <f>IF(ลับ!AK$3=0,0,IF(เวลาเรียน!BQ51="o",ลับ!AK$3,0))</f>
        <v>0</v>
      </c>
      <c r="BK205" s="63">
        <f>IF(ลับ!AL$3=0,0,IF(เวลาเรียน!BR51="o",ลับ!AL$3,0))</f>
        <v>0</v>
      </c>
      <c r="BL205" s="63">
        <f>IF(ลับ!AM$3=0,0,IF(เวลาเรียน!BS51="o",ลับ!AM$3,0))</f>
        <v>0</v>
      </c>
      <c r="BM205" s="63">
        <f>IF(ลับ!AN$3=0,0,IF(เวลาเรียน!BT51="o",ลับ!AN$3,0))</f>
        <v>0</v>
      </c>
      <c r="BN205" s="63">
        <f>IF(ลับ!AO$3=0,0,IF(เวลาเรียน!BU51="o",ลับ!AO$3,0))</f>
        <v>0</v>
      </c>
      <c r="BO205" s="63">
        <f>IF(ลับ!AP$3=0,0,IF(เวลาเรียน!BV51="o",ลับ!AP$3,0))</f>
        <v>0</v>
      </c>
      <c r="BP205" s="63">
        <f>IF(ลับ!AQ$3=0,0,IF(เวลาเรียน!BW51="o",ลับ!AQ$3,0))</f>
        <v>0</v>
      </c>
      <c r="BQ205" s="63">
        <f>IF(ลับ!AR$3=0,0,IF(เวลาเรียน!BX51="o",ลับ!AR$3,0))</f>
        <v>0</v>
      </c>
      <c r="BR205" s="63">
        <f>IF(ลับ!AS$3=0,0,IF(เวลาเรียน!BY51="o",ลับ!AS$3,0))</f>
        <v>0</v>
      </c>
      <c r="BS205" s="724">
        <f>IF(ลับ!AT$3=0,0,IF(เวลาเรียน!BZ51="o",ลับ!AT$3,0))</f>
        <v>0</v>
      </c>
      <c r="BT205" s="63">
        <f>IF(ลับ!BT$3=0,0,IF(เวลาเรียน!CB51="o",ลับ!BT$3,0))</f>
        <v>0</v>
      </c>
      <c r="BU205" s="63">
        <f>IF(ลับ!BU$3=0,0,IF(เวลาเรียน!CC51="o",ลับ!BU$3,0))</f>
        <v>0</v>
      </c>
      <c r="BV205" s="63">
        <f>IF(ลับ!BV$3=0,0,IF(เวลาเรียน!CD51="o",ลับ!BV$3,0))</f>
        <v>0</v>
      </c>
      <c r="BW205" s="63">
        <f>IF(ลับ!BW$3=0,0,IF(เวลาเรียน!CE51="o",ลับ!BW$3,0))</f>
        <v>0</v>
      </c>
      <c r="BX205" s="63">
        <f>IF(ลับ!BX$3=0,0,IF(เวลาเรียน!CF51="o",ลับ!BX$3,0))</f>
        <v>0</v>
      </c>
      <c r="BY205" s="63">
        <f>IF(ลับ!BY$3=0,0,IF(เวลาเรียน!CG51="o",ลับ!BY$3,0))</f>
        <v>0</v>
      </c>
      <c r="BZ205" s="63">
        <f>IF(ลับ!BZ$3=0,0,IF(เวลาเรียน!CH51="o",ลับ!BZ$3,0))</f>
        <v>0</v>
      </c>
      <c r="CA205" s="63">
        <f>IF(ลับ!CA$3=0,0,IF(เวลาเรียน!CI51="o",ลับ!CA$3,0))</f>
        <v>0</v>
      </c>
      <c r="CB205" s="63">
        <f>IF(ลับ!CB$3=0,0,IF(เวลาเรียน!CJ51="o",ลับ!CB$3,0))</f>
        <v>0</v>
      </c>
      <c r="CC205" s="63">
        <f>IF(ลับ!CC$3=0,0,IF(เวลาเรียน!CK51="o",ลับ!CC$3,0))</f>
        <v>0</v>
      </c>
      <c r="CD205" s="63">
        <f>IF(ลับ!CD$3=0,0,IF(เวลาเรียน!CL51="o",ลับ!CD$3,0))</f>
        <v>0</v>
      </c>
      <c r="CE205" s="63">
        <f>IF(ลับ!CE$3=0,0,IF(เวลาเรียน!CM51="o",ลับ!CE$3,0))</f>
        <v>0</v>
      </c>
      <c r="CF205" s="63">
        <f>IF(ลับ!CF$3=0,0,IF(เวลาเรียน!CN51="o",ลับ!CF$3,0))</f>
        <v>0</v>
      </c>
      <c r="CG205" s="63">
        <f>IF(ลับ!CG$3=0,0,IF(เวลาเรียน!CO51="o",ลับ!CG$3,0))</f>
        <v>0</v>
      </c>
      <c r="CH205" s="63">
        <f>IF(ลับ!CH$3=0,0,IF(เวลาเรียน!CP51="o",ลับ!CH$3,0))</f>
        <v>0</v>
      </c>
      <c r="CI205" s="63">
        <f>IF(ลับ!CI$3=0,0,IF(เวลาเรียน!CQ51="o",ลับ!CI$3,0))</f>
        <v>0</v>
      </c>
      <c r="CJ205" s="63">
        <f>IF(ลับ!CJ$3=0,0,IF(เวลาเรียน!CR51="o",ลับ!CJ$3,0))</f>
        <v>0</v>
      </c>
      <c r="CK205" s="63">
        <f>IF(ลับ!CK$3=0,0,IF(เวลาเรียน!CS51="o",ลับ!CK$3,0))</f>
        <v>0</v>
      </c>
      <c r="CL205" s="63">
        <f>IF(ลับ!CL$3=0,0,IF(เวลาเรียน!CT51="o",ลับ!CL$3,0))</f>
        <v>0</v>
      </c>
      <c r="CM205" s="63">
        <f>IF(ลับ!CM$3=0,0,IF(เวลาเรียน!CU51="o",ลับ!CM$3,0))</f>
        <v>0</v>
      </c>
      <c r="CN205" s="63">
        <f>IF(ลับ!CN$3=0,0,IF(เวลาเรียน!CV51="o",ลับ!CN$3,0))</f>
        <v>0</v>
      </c>
      <c r="CO205" s="63">
        <f>IF(ลับ!CO$3=0,0,IF(เวลาเรียน!CW51="o",ลับ!CO$3,0))</f>
        <v>0</v>
      </c>
      <c r="CP205" s="63">
        <f>IF(ลับ!CP$3=0,0,IF(เวลาเรียน!CX51="o",ลับ!CP$3,0))</f>
        <v>0</v>
      </c>
      <c r="CQ205" s="63">
        <f>IF(ลับ!CQ$3=0,0,IF(เวลาเรียน!CY51="o",ลับ!CQ$3,0))</f>
        <v>0</v>
      </c>
      <c r="CR205" s="63">
        <f>IF(ลับ!CR$3=0,0,IF(เวลาเรียน!CZ51="o",ลับ!CR$3,0))</f>
        <v>0</v>
      </c>
      <c r="CS205" s="63">
        <f>IF(ลับ!CS$3=0,0,IF(เวลาเรียน!DA51="o",ลับ!CS$3,0))</f>
        <v>0</v>
      </c>
      <c r="CT205" s="63">
        <f>IF(ลับ!CT$3=0,0,IF(เวลาเรียน!DB51="o",ลับ!CT$3,0))</f>
        <v>0</v>
      </c>
      <c r="CU205" s="63">
        <f>IF(ลับ!CU$3=0,0,IF(เวลาเรียน!DC51="o",ลับ!CU$3,0))</f>
        <v>0</v>
      </c>
      <c r="CV205" s="63">
        <f>IF(ลับ!CV$3=0,0,IF(เวลาเรียน!DD51="o",ลับ!CV$3,0))</f>
        <v>0</v>
      </c>
      <c r="CW205" s="63">
        <f>IF(ลับ!CW$3=0,0,IF(เวลาเรียน!DE51="o",ลับ!CW$3,0))</f>
        <v>0</v>
      </c>
      <c r="CX205" s="84">
        <f t="shared" si="25"/>
        <v>0</v>
      </c>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row>
    <row r="206" spans="1:136" ht="21">
      <c r="A206" s="28">
        <v>47</v>
      </c>
      <c r="B206" s="63">
        <f>IF(ลับ!B$3=0,0,IF(เวลาเรียน!G52="o",ลับ!B$3,0))</f>
        <v>0</v>
      </c>
      <c r="C206" s="63">
        <f>IF(ลับ!C$3=0,0,IF(เวลาเรียน!H52="o",ลับ!C$3,0))</f>
        <v>0</v>
      </c>
      <c r="D206" s="63">
        <f>IF(ลับ!D$3=0,0,IF(เวลาเรียน!I52="o",ลับ!D$3,0))</f>
        <v>0</v>
      </c>
      <c r="E206" s="63">
        <f>IF(ลับ!E$3=0,0,IF(เวลาเรียน!J52="o",ลับ!E$3,0))</f>
        <v>0</v>
      </c>
      <c r="F206" s="63">
        <f>IF(ลับ!F$3=0,0,IF(เวลาเรียน!K52="o",ลับ!F$3,0))</f>
        <v>0</v>
      </c>
      <c r="G206" s="63">
        <f>IF(ลับ!G$3=0,0,IF(เวลาเรียน!L52="o",ลับ!G$3,0))</f>
        <v>0</v>
      </c>
      <c r="H206" s="63">
        <f>IF(ลับ!H$3=0,0,IF(เวลาเรียน!M52="o",ลับ!H$3,0))</f>
        <v>0</v>
      </c>
      <c r="I206" s="63">
        <f>IF(ลับ!I$3=0,0,IF(เวลาเรียน!N52="o",ลับ!I$3,0))</f>
        <v>0</v>
      </c>
      <c r="J206" s="63">
        <f>IF(ลับ!J$3=0,0,IF(เวลาเรียน!O52="o",ลับ!J$3,0))</f>
        <v>0</v>
      </c>
      <c r="K206" s="63">
        <f>IF(ลับ!K$3=0,0,IF(เวลาเรียน!P52="o",ลับ!K$3,0))</f>
        <v>0</v>
      </c>
      <c r="L206" s="63">
        <f>IF(ลับ!L$3=0,0,IF(เวลาเรียน!Q52="o",ลับ!L$3,0))</f>
        <v>0</v>
      </c>
      <c r="M206" s="63">
        <f>IF(ลับ!M$3=0,0,IF(เวลาเรียน!R52="o",ลับ!M$3,0))</f>
        <v>0</v>
      </c>
      <c r="N206" s="63">
        <f>IF(ลับ!N$3=0,0,IF(เวลาเรียน!S52="o",ลับ!N$3,0))</f>
        <v>0</v>
      </c>
      <c r="O206" s="63">
        <f>IF(ลับ!O$3=0,0,IF(เวลาเรียน!T52="o",ลับ!O$3,0))</f>
        <v>0</v>
      </c>
      <c r="P206" s="63">
        <f>IF(ลับ!P$3=0,0,IF(เวลาเรียน!U52="o",ลับ!P$3,0))</f>
        <v>0</v>
      </c>
      <c r="Q206" s="63">
        <f>IF(ลับ!Q$3=0,0,IF(เวลาเรียน!V52="o",ลับ!Q$3,0))</f>
        <v>0</v>
      </c>
      <c r="R206" s="63">
        <f>IF(ลับ!R$3=0,0,IF(เวลาเรียน!W52="o",ลับ!R$3,0))</f>
        <v>0</v>
      </c>
      <c r="S206" s="63">
        <f>IF(ลับ!S$3=0,0,IF(เวลาเรียน!X52="o",ลับ!S$3,0))</f>
        <v>0</v>
      </c>
      <c r="T206" s="63">
        <f>IF(ลับ!T$3=0,0,IF(เวลาเรียน!Y52="o",ลับ!T$3,0))</f>
        <v>0</v>
      </c>
      <c r="U206" s="63">
        <f>IF(ลับ!U$3=0,0,IF(เวลาเรียน!Z52="o",ลับ!U$3,0))</f>
        <v>0</v>
      </c>
      <c r="V206" s="63">
        <f>IF(ลับ!V$3=0,0,IF(เวลาเรียน!AA52="o",ลับ!V$3,0))</f>
        <v>0</v>
      </c>
      <c r="W206" s="63">
        <f>IF(ลับ!W$3=0,0,IF(เวลาเรียน!AB52="o",ลับ!W$3,0))</f>
        <v>0</v>
      </c>
      <c r="X206" s="63">
        <f>IF(ลับ!X$3=0,0,IF(เวลาเรียน!AC52="o",ลับ!X$3,0))</f>
        <v>0</v>
      </c>
      <c r="Y206" s="63">
        <f>IF(ลับ!Y$3=0,0,IF(เวลาเรียน!AD52="o",ลับ!Y$3,0))</f>
        <v>0</v>
      </c>
      <c r="Z206" s="724">
        <f>IF(ลับ!Z$3=0,0,IF(เวลาเรียน!AE52="o",ลับ!Z$3,0))</f>
        <v>0</v>
      </c>
      <c r="AA206" s="63">
        <f>IF(ลับ!B$3=0,0,IF(เวลาเรียน!AH52="o",ลับ!B$3,0))</f>
        <v>0</v>
      </c>
      <c r="AB206" s="63">
        <f>IF(ลับ!C$3=0,0,IF(เวลาเรียน!AI52="o",ลับ!C$3,0))</f>
        <v>0</v>
      </c>
      <c r="AC206" s="63">
        <f>IF(ลับ!D$3=0,0,IF(เวลาเรียน!AJ52="o",ลับ!D$3,0))</f>
        <v>0</v>
      </c>
      <c r="AD206" s="63">
        <f>IF(ลับ!E$3=0,0,IF(เวลาเรียน!AK52="o",ลับ!E$3,0))</f>
        <v>0</v>
      </c>
      <c r="AE206" s="63">
        <f>IF(ลับ!F$3=0,0,IF(เวลาเรียน!AL52="o",ลับ!F$3,0))</f>
        <v>0</v>
      </c>
      <c r="AF206" s="63">
        <f>IF(ลับ!G$3=0,0,IF(เวลาเรียน!AM52="o",ลับ!G$3,0))</f>
        <v>0</v>
      </c>
      <c r="AG206" s="63">
        <f>IF(ลับ!H$3=0,0,IF(เวลาเรียน!AN52="o",ลับ!H$3,0))</f>
        <v>0</v>
      </c>
      <c r="AH206" s="63">
        <f>IF(ลับ!I$3=0,0,IF(เวลาเรียน!AO52="o",ลับ!I$3,0))</f>
        <v>0</v>
      </c>
      <c r="AI206" s="63">
        <f>IF(ลับ!J$3=0,0,IF(เวลาเรียน!AP52="o",ลับ!J$3,0))</f>
        <v>0</v>
      </c>
      <c r="AJ206" s="63">
        <f>IF(ลับ!K$3=0,0,IF(เวลาเรียน!AQ52="o",ลับ!K$3,0))</f>
        <v>0</v>
      </c>
      <c r="AK206" s="63">
        <f>IF(ลับ!L$3=0,0,IF(เวลาเรียน!AR52="o",ลับ!L$3,0))</f>
        <v>0</v>
      </c>
      <c r="AL206" s="63">
        <f>IF(ลับ!M$3=0,0,IF(เวลาเรียน!AS52="o",ลับ!M$3,0))</f>
        <v>0</v>
      </c>
      <c r="AM206" s="63">
        <f>IF(ลับ!N$3=0,0,IF(เวลาเรียน!AT52="o",ลับ!N$3,0))</f>
        <v>0</v>
      </c>
      <c r="AN206" s="63">
        <f>IF(ลับ!O$3=0,0,IF(เวลาเรียน!AU52="o",ลับ!O$3,0))</f>
        <v>0</v>
      </c>
      <c r="AO206" s="63">
        <f>IF(ลับ!P$3=0,0,IF(เวลาเรียน!AV52="o",ลับ!P$3,0))</f>
        <v>0</v>
      </c>
      <c r="AP206" s="63">
        <f>IF(ลับ!Q$3=0,0,IF(เวลาเรียน!AW52="o",ลับ!Q$3,0))</f>
        <v>0</v>
      </c>
      <c r="AQ206" s="63">
        <f>IF(ลับ!R$3=0,0,IF(เวลาเรียน!AX52="o",ลับ!R$3,0))</f>
        <v>0</v>
      </c>
      <c r="AR206" s="63">
        <f>IF(ลับ!S$3=0,0,IF(เวลาเรียน!AY52="o",ลับ!S$3,0))</f>
        <v>0</v>
      </c>
      <c r="AS206" s="63">
        <f>IF(ลับ!T$3=0,0,IF(เวลาเรียน!AZ52="o",ลับ!T$3,0))</f>
        <v>0</v>
      </c>
      <c r="AT206" s="63">
        <f>IF(ลับ!U$3=0,0,IF(เวลาเรียน!BA52="o",ลับ!U$3,0))</f>
        <v>0</v>
      </c>
      <c r="AU206" s="63">
        <f>IF(ลับ!V$3=0,0,IF(เวลาเรียน!BB52="o",ลับ!V$3,0))</f>
        <v>0</v>
      </c>
      <c r="AV206" s="63">
        <f>IF(ลับ!W$3=0,0,IF(เวลาเรียน!BC52="o",ลับ!W$3,0))</f>
        <v>0</v>
      </c>
      <c r="AW206" s="63">
        <f>IF(ลับ!X$3=0,0,IF(เวลาเรียน!BD52="o",ลับ!X$3,0))</f>
        <v>0</v>
      </c>
      <c r="AX206" s="63">
        <f>IF(ลับ!Y$3=0,0,IF(เวลาเรียน!BE52="o",ลับ!Y$3,0))</f>
        <v>0</v>
      </c>
      <c r="AY206" s="63">
        <f>IF(ลับ!Z$3=0,0,IF(เวลาเรียน!BF52="o",ลับ!Z$3,0))</f>
        <v>0</v>
      </c>
      <c r="AZ206" s="63">
        <f>IF(ลับ!AA$3=0,0,IF(เวลาเรียน!BG52="o",ลับ!AA$3,0))</f>
        <v>0</v>
      </c>
      <c r="BA206" s="63">
        <f>IF(ลับ!AB$3=0,0,IF(เวลาเรียน!BH52="o",ลับ!AB$3,0))</f>
        <v>0</v>
      </c>
      <c r="BB206" s="63">
        <f>IF(ลับ!AC$3=0,0,IF(เวลาเรียน!BI52="o",ลับ!AC$3,0))</f>
        <v>0</v>
      </c>
      <c r="BC206" s="63">
        <f>IF(ลับ!AD$3=0,0,IF(เวลาเรียน!BJ52="o",ลับ!AD$3,0))</f>
        <v>0</v>
      </c>
      <c r="BD206" s="63">
        <f>IF(ลับ!AE$3=0,0,IF(เวลาเรียน!BK52="o",ลับ!AE$3,0))</f>
        <v>0</v>
      </c>
      <c r="BE206" s="63">
        <f>IF(ลับ!AF$3=0,0,IF(เวลาเรียน!BL52="o",ลับ!AF$3,0))</f>
        <v>0</v>
      </c>
      <c r="BF206" s="63">
        <f>IF(ลับ!AG$3=0,0,IF(เวลาเรียน!BM52="o",ลับ!AG$3,0))</f>
        <v>0</v>
      </c>
      <c r="BG206" s="63">
        <f>IF(ลับ!AH$3=0,0,IF(เวลาเรียน!BN52="o",ลับ!AH$3,0))</f>
        <v>0</v>
      </c>
      <c r="BH206" s="63">
        <f>IF(ลับ!AI$3=0,0,IF(เวลาเรียน!BO52="o",ลับ!AI$3,0))</f>
        <v>0</v>
      </c>
      <c r="BI206" s="63">
        <f>IF(ลับ!AJ$3=0,0,IF(เวลาเรียน!BP52="o",ลับ!AJ$3,0))</f>
        <v>0</v>
      </c>
      <c r="BJ206" s="63">
        <f>IF(ลับ!AK$3=0,0,IF(เวลาเรียน!BQ52="o",ลับ!AK$3,0))</f>
        <v>0</v>
      </c>
      <c r="BK206" s="63">
        <f>IF(ลับ!AL$3=0,0,IF(เวลาเรียน!BR52="o",ลับ!AL$3,0))</f>
        <v>0</v>
      </c>
      <c r="BL206" s="63">
        <f>IF(ลับ!AM$3=0,0,IF(เวลาเรียน!BS52="o",ลับ!AM$3,0))</f>
        <v>0</v>
      </c>
      <c r="BM206" s="63">
        <f>IF(ลับ!AN$3=0,0,IF(เวลาเรียน!BT52="o",ลับ!AN$3,0))</f>
        <v>0</v>
      </c>
      <c r="BN206" s="63">
        <f>IF(ลับ!AO$3=0,0,IF(เวลาเรียน!BU52="o",ลับ!AO$3,0))</f>
        <v>0</v>
      </c>
      <c r="BO206" s="63">
        <f>IF(ลับ!AP$3=0,0,IF(เวลาเรียน!BV52="o",ลับ!AP$3,0))</f>
        <v>0</v>
      </c>
      <c r="BP206" s="63">
        <f>IF(ลับ!AQ$3=0,0,IF(เวลาเรียน!BW52="o",ลับ!AQ$3,0))</f>
        <v>0</v>
      </c>
      <c r="BQ206" s="63">
        <f>IF(ลับ!AR$3=0,0,IF(เวลาเรียน!BX52="o",ลับ!AR$3,0))</f>
        <v>0</v>
      </c>
      <c r="BR206" s="63">
        <f>IF(ลับ!AS$3=0,0,IF(เวลาเรียน!BY52="o",ลับ!AS$3,0))</f>
        <v>0</v>
      </c>
      <c r="BS206" s="724">
        <f>IF(ลับ!AT$3=0,0,IF(เวลาเรียน!BZ52="o",ลับ!AT$3,0))</f>
        <v>0</v>
      </c>
      <c r="BT206" s="63">
        <f>IF(ลับ!BT$3=0,0,IF(เวลาเรียน!CB52="o",ลับ!BT$3,0))</f>
        <v>0</v>
      </c>
      <c r="BU206" s="63">
        <f>IF(ลับ!BU$3=0,0,IF(เวลาเรียน!CC52="o",ลับ!BU$3,0))</f>
        <v>0</v>
      </c>
      <c r="BV206" s="63">
        <f>IF(ลับ!BV$3=0,0,IF(เวลาเรียน!CD52="o",ลับ!BV$3,0))</f>
        <v>0</v>
      </c>
      <c r="BW206" s="63">
        <f>IF(ลับ!BW$3=0,0,IF(เวลาเรียน!CE52="o",ลับ!BW$3,0))</f>
        <v>0</v>
      </c>
      <c r="BX206" s="63">
        <f>IF(ลับ!BX$3=0,0,IF(เวลาเรียน!CF52="o",ลับ!BX$3,0))</f>
        <v>0</v>
      </c>
      <c r="BY206" s="63">
        <f>IF(ลับ!BY$3=0,0,IF(เวลาเรียน!CG52="o",ลับ!BY$3,0))</f>
        <v>0</v>
      </c>
      <c r="BZ206" s="63">
        <f>IF(ลับ!BZ$3=0,0,IF(เวลาเรียน!CH52="o",ลับ!BZ$3,0))</f>
        <v>0</v>
      </c>
      <c r="CA206" s="63">
        <f>IF(ลับ!CA$3=0,0,IF(เวลาเรียน!CI52="o",ลับ!CA$3,0))</f>
        <v>0</v>
      </c>
      <c r="CB206" s="63">
        <f>IF(ลับ!CB$3=0,0,IF(เวลาเรียน!CJ52="o",ลับ!CB$3,0))</f>
        <v>0</v>
      </c>
      <c r="CC206" s="63">
        <f>IF(ลับ!CC$3=0,0,IF(เวลาเรียน!CK52="o",ลับ!CC$3,0))</f>
        <v>0</v>
      </c>
      <c r="CD206" s="63">
        <f>IF(ลับ!CD$3=0,0,IF(เวลาเรียน!CL52="o",ลับ!CD$3,0))</f>
        <v>0</v>
      </c>
      <c r="CE206" s="63">
        <f>IF(ลับ!CE$3=0,0,IF(เวลาเรียน!CM52="o",ลับ!CE$3,0))</f>
        <v>0</v>
      </c>
      <c r="CF206" s="63">
        <f>IF(ลับ!CF$3=0,0,IF(เวลาเรียน!CN52="o",ลับ!CF$3,0))</f>
        <v>0</v>
      </c>
      <c r="CG206" s="63">
        <f>IF(ลับ!CG$3=0,0,IF(เวลาเรียน!CO52="o",ลับ!CG$3,0))</f>
        <v>0</v>
      </c>
      <c r="CH206" s="63">
        <f>IF(ลับ!CH$3=0,0,IF(เวลาเรียน!CP52="o",ลับ!CH$3,0))</f>
        <v>0</v>
      </c>
      <c r="CI206" s="63">
        <f>IF(ลับ!CI$3=0,0,IF(เวลาเรียน!CQ52="o",ลับ!CI$3,0))</f>
        <v>0</v>
      </c>
      <c r="CJ206" s="63">
        <f>IF(ลับ!CJ$3=0,0,IF(เวลาเรียน!CR52="o",ลับ!CJ$3,0))</f>
        <v>0</v>
      </c>
      <c r="CK206" s="63">
        <f>IF(ลับ!CK$3=0,0,IF(เวลาเรียน!CS52="o",ลับ!CK$3,0))</f>
        <v>0</v>
      </c>
      <c r="CL206" s="63">
        <f>IF(ลับ!CL$3=0,0,IF(เวลาเรียน!CT52="o",ลับ!CL$3,0))</f>
        <v>0</v>
      </c>
      <c r="CM206" s="63">
        <f>IF(ลับ!CM$3=0,0,IF(เวลาเรียน!CU52="o",ลับ!CM$3,0))</f>
        <v>0</v>
      </c>
      <c r="CN206" s="63">
        <f>IF(ลับ!CN$3=0,0,IF(เวลาเรียน!CV52="o",ลับ!CN$3,0))</f>
        <v>0</v>
      </c>
      <c r="CO206" s="63">
        <f>IF(ลับ!CO$3=0,0,IF(เวลาเรียน!CW52="o",ลับ!CO$3,0))</f>
        <v>0</v>
      </c>
      <c r="CP206" s="63">
        <f>IF(ลับ!CP$3=0,0,IF(เวลาเรียน!CX52="o",ลับ!CP$3,0))</f>
        <v>0</v>
      </c>
      <c r="CQ206" s="63">
        <f>IF(ลับ!CQ$3=0,0,IF(เวลาเรียน!CY52="o",ลับ!CQ$3,0))</f>
        <v>0</v>
      </c>
      <c r="CR206" s="63">
        <f>IF(ลับ!CR$3=0,0,IF(เวลาเรียน!CZ52="o",ลับ!CR$3,0))</f>
        <v>0</v>
      </c>
      <c r="CS206" s="63">
        <f>IF(ลับ!CS$3=0,0,IF(เวลาเรียน!DA52="o",ลับ!CS$3,0))</f>
        <v>0</v>
      </c>
      <c r="CT206" s="63">
        <f>IF(ลับ!CT$3=0,0,IF(เวลาเรียน!DB52="o",ลับ!CT$3,0))</f>
        <v>0</v>
      </c>
      <c r="CU206" s="63">
        <f>IF(ลับ!CU$3=0,0,IF(เวลาเรียน!DC52="o",ลับ!CU$3,0))</f>
        <v>0</v>
      </c>
      <c r="CV206" s="63">
        <f>IF(ลับ!CV$3=0,0,IF(เวลาเรียน!DD52="o",ลับ!CV$3,0))</f>
        <v>0</v>
      </c>
      <c r="CW206" s="63">
        <f>IF(ลับ!CW$3=0,0,IF(เวลาเรียน!DE52="o",ลับ!CW$3,0))</f>
        <v>0</v>
      </c>
      <c r="CX206" s="84">
        <f t="shared" si="25"/>
        <v>0</v>
      </c>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row>
    <row r="207" spans="1:136" ht="21">
      <c r="A207" s="28">
        <v>48</v>
      </c>
      <c r="B207" s="63">
        <f>IF(ลับ!B$3=0,0,IF(เวลาเรียน!G53="o",ลับ!B$3,0))</f>
        <v>0</v>
      </c>
      <c r="C207" s="63">
        <f>IF(ลับ!C$3=0,0,IF(เวลาเรียน!H53="o",ลับ!C$3,0))</f>
        <v>0</v>
      </c>
      <c r="D207" s="63">
        <f>IF(ลับ!D$3=0,0,IF(เวลาเรียน!I53="o",ลับ!D$3,0))</f>
        <v>0</v>
      </c>
      <c r="E207" s="63">
        <f>IF(ลับ!E$3=0,0,IF(เวลาเรียน!J53="o",ลับ!E$3,0))</f>
        <v>0</v>
      </c>
      <c r="F207" s="63">
        <f>IF(ลับ!F$3=0,0,IF(เวลาเรียน!K53="o",ลับ!F$3,0))</f>
        <v>0</v>
      </c>
      <c r="G207" s="63">
        <f>IF(ลับ!G$3=0,0,IF(เวลาเรียน!L53="o",ลับ!G$3,0))</f>
        <v>0</v>
      </c>
      <c r="H207" s="63">
        <f>IF(ลับ!H$3=0,0,IF(เวลาเรียน!M53="o",ลับ!H$3,0))</f>
        <v>0</v>
      </c>
      <c r="I207" s="63">
        <f>IF(ลับ!I$3=0,0,IF(เวลาเรียน!N53="o",ลับ!I$3,0))</f>
        <v>0</v>
      </c>
      <c r="J207" s="63">
        <f>IF(ลับ!J$3=0,0,IF(เวลาเรียน!O53="o",ลับ!J$3,0))</f>
        <v>0</v>
      </c>
      <c r="K207" s="63">
        <f>IF(ลับ!K$3=0,0,IF(เวลาเรียน!P53="o",ลับ!K$3,0))</f>
        <v>0</v>
      </c>
      <c r="L207" s="63">
        <f>IF(ลับ!L$3=0,0,IF(เวลาเรียน!Q53="o",ลับ!L$3,0))</f>
        <v>0</v>
      </c>
      <c r="M207" s="63">
        <f>IF(ลับ!M$3=0,0,IF(เวลาเรียน!R53="o",ลับ!M$3,0))</f>
        <v>0</v>
      </c>
      <c r="N207" s="63">
        <f>IF(ลับ!N$3=0,0,IF(เวลาเรียน!S53="o",ลับ!N$3,0))</f>
        <v>0</v>
      </c>
      <c r="O207" s="63">
        <f>IF(ลับ!O$3=0,0,IF(เวลาเรียน!T53="o",ลับ!O$3,0))</f>
        <v>0</v>
      </c>
      <c r="P207" s="63">
        <f>IF(ลับ!P$3=0,0,IF(เวลาเรียน!U53="o",ลับ!P$3,0))</f>
        <v>0</v>
      </c>
      <c r="Q207" s="63">
        <f>IF(ลับ!Q$3=0,0,IF(เวลาเรียน!V53="o",ลับ!Q$3,0))</f>
        <v>0</v>
      </c>
      <c r="R207" s="63">
        <f>IF(ลับ!R$3=0,0,IF(เวลาเรียน!W53="o",ลับ!R$3,0))</f>
        <v>0</v>
      </c>
      <c r="S207" s="63">
        <f>IF(ลับ!S$3=0,0,IF(เวลาเรียน!X53="o",ลับ!S$3,0))</f>
        <v>0</v>
      </c>
      <c r="T207" s="63">
        <f>IF(ลับ!T$3=0,0,IF(เวลาเรียน!Y53="o",ลับ!T$3,0))</f>
        <v>0</v>
      </c>
      <c r="U207" s="63">
        <f>IF(ลับ!U$3=0,0,IF(เวลาเรียน!Z53="o",ลับ!U$3,0))</f>
        <v>0</v>
      </c>
      <c r="V207" s="63">
        <f>IF(ลับ!V$3=0,0,IF(เวลาเรียน!AA53="o",ลับ!V$3,0))</f>
        <v>0</v>
      </c>
      <c r="W207" s="63">
        <f>IF(ลับ!W$3=0,0,IF(เวลาเรียน!AB53="o",ลับ!W$3,0))</f>
        <v>0</v>
      </c>
      <c r="X207" s="63">
        <f>IF(ลับ!X$3=0,0,IF(เวลาเรียน!AC53="o",ลับ!X$3,0))</f>
        <v>0</v>
      </c>
      <c r="Y207" s="63">
        <f>IF(ลับ!Y$3=0,0,IF(เวลาเรียน!AD53="o",ลับ!Y$3,0))</f>
        <v>0</v>
      </c>
      <c r="Z207" s="724">
        <f>IF(ลับ!Z$3=0,0,IF(เวลาเรียน!AE53="o",ลับ!Z$3,0))</f>
        <v>0</v>
      </c>
      <c r="AA207" s="63">
        <f>IF(ลับ!B$3=0,0,IF(เวลาเรียน!AH53="o",ลับ!B$3,0))</f>
        <v>0</v>
      </c>
      <c r="AB207" s="63">
        <f>IF(ลับ!C$3=0,0,IF(เวลาเรียน!AI53="o",ลับ!C$3,0))</f>
        <v>0</v>
      </c>
      <c r="AC207" s="63">
        <f>IF(ลับ!D$3=0,0,IF(เวลาเรียน!AJ53="o",ลับ!D$3,0))</f>
        <v>0</v>
      </c>
      <c r="AD207" s="63">
        <f>IF(ลับ!E$3=0,0,IF(เวลาเรียน!AK53="o",ลับ!E$3,0))</f>
        <v>0</v>
      </c>
      <c r="AE207" s="63">
        <f>IF(ลับ!F$3=0,0,IF(เวลาเรียน!AL53="o",ลับ!F$3,0))</f>
        <v>0</v>
      </c>
      <c r="AF207" s="63">
        <f>IF(ลับ!G$3=0,0,IF(เวลาเรียน!AM53="o",ลับ!G$3,0))</f>
        <v>0</v>
      </c>
      <c r="AG207" s="63">
        <f>IF(ลับ!H$3=0,0,IF(เวลาเรียน!AN53="o",ลับ!H$3,0))</f>
        <v>0</v>
      </c>
      <c r="AH207" s="63">
        <f>IF(ลับ!I$3=0,0,IF(เวลาเรียน!AO53="o",ลับ!I$3,0))</f>
        <v>0</v>
      </c>
      <c r="AI207" s="63">
        <f>IF(ลับ!J$3=0,0,IF(เวลาเรียน!AP53="o",ลับ!J$3,0))</f>
        <v>0</v>
      </c>
      <c r="AJ207" s="63">
        <f>IF(ลับ!K$3=0,0,IF(เวลาเรียน!AQ53="o",ลับ!K$3,0))</f>
        <v>0</v>
      </c>
      <c r="AK207" s="63">
        <f>IF(ลับ!L$3=0,0,IF(เวลาเรียน!AR53="o",ลับ!L$3,0))</f>
        <v>0</v>
      </c>
      <c r="AL207" s="63">
        <f>IF(ลับ!M$3=0,0,IF(เวลาเรียน!AS53="o",ลับ!M$3,0))</f>
        <v>0</v>
      </c>
      <c r="AM207" s="63">
        <f>IF(ลับ!N$3=0,0,IF(เวลาเรียน!AT53="o",ลับ!N$3,0))</f>
        <v>0</v>
      </c>
      <c r="AN207" s="63">
        <f>IF(ลับ!O$3=0,0,IF(เวลาเรียน!AU53="o",ลับ!O$3,0))</f>
        <v>0</v>
      </c>
      <c r="AO207" s="63">
        <f>IF(ลับ!P$3=0,0,IF(เวลาเรียน!AV53="o",ลับ!P$3,0))</f>
        <v>0</v>
      </c>
      <c r="AP207" s="63">
        <f>IF(ลับ!Q$3=0,0,IF(เวลาเรียน!AW53="o",ลับ!Q$3,0))</f>
        <v>0</v>
      </c>
      <c r="AQ207" s="63">
        <f>IF(ลับ!R$3=0,0,IF(เวลาเรียน!AX53="o",ลับ!R$3,0))</f>
        <v>0</v>
      </c>
      <c r="AR207" s="63">
        <f>IF(ลับ!S$3=0,0,IF(เวลาเรียน!AY53="o",ลับ!S$3,0))</f>
        <v>0</v>
      </c>
      <c r="AS207" s="63">
        <f>IF(ลับ!T$3=0,0,IF(เวลาเรียน!AZ53="o",ลับ!T$3,0))</f>
        <v>0</v>
      </c>
      <c r="AT207" s="63">
        <f>IF(ลับ!U$3=0,0,IF(เวลาเรียน!BA53="o",ลับ!U$3,0))</f>
        <v>0</v>
      </c>
      <c r="AU207" s="63">
        <f>IF(ลับ!V$3=0,0,IF(เวลาเรียน!BB53="o",ลับ!V$3,0))</f>
        <v>0</v>
      </c>
      <c r="AV207" s="63">
        <f>IF(ลับ!W$3=0,0,IF(เวลาเรียน!BC53="o",ลับ!W$3,0))</f>
        <v>0</v>
      </c>
      <c r="AW207" s="63">
        <f>IF(ลับ!X$3=0,0,IF(เวลาเรียน!BD53="o",ลับ!X$3,0))</f>
        <v>0</v>
      </c>
      <c r="AX207" s="63">
        <f>IF(ลับ!Y$3=0,0,IF(เวลาเรียน!BE53="o",ลับ!Y$3,0))</f>
        <v>0</v>
      </c>
      <c r="AY207" s="63">
        <f>IF(ลับ!Z$3=0,0,IF(เวลาเรียน!BF53="o",ลับ!Z$3,0))</f>
        <v>0</v>
      </c>
      <c r="AZ207" s="63">
        <f>IF(ลับ!AA$3=0,0,IF(เวลาเรียน!BG53="o",ลับ!AA$3,0))</f>
        <v>0</v>
      </c>
      <c r="BA207" s="63">
        <f>IF(ลับ!AB$3=0,0,IF(เวลาเรียน!BH53="o",ลับ!AB$3,0))</f>
        <v>0</v>
      </c>
      <c r="BB207" s="63">
        <f>IF(ลับ!AC$3=0,0,IF(เวลาเรียน!BI53="o",ลับ!AC$3,0))</f>
        <v>0</v>
      </c>
      <c r="BC207" s="63">
        <f>IF(ลับ!AD$3=0,0,IF(เวลาเรียน!BJ53="o",ลับ!AD$3,0))</f>
        <v>0</v>
      </c>
      <c r="BD207" s="63">
        <f>IF(ลับ!AE$3=0,0,IF(เวลาเรียน!BK53="o",ลับ!AE$3,0))</f>
        <v>0</v>
      </c>
      <c r="BE207" s="63">
        <f>IF(ลับ!AF$3=0,0,IF(เวลาเรียน!BL53="o",ลับ!AF$3,0))</f>
        <v>0</v>
      </c>
      <c r="BF207" s="63">
        <f>IF(ลับ!AG$3=0,0,IF(เวลาเรียน!BM53="o",ลับ!AG$3,0))</f>
        <v>0</v>
      </c>
      <c r="BG207" s="63">
        <f>IF(ลับ!AH$3=0,0,IF(เวลาเรียน!BN53="o",ลับ!AH$3,0))</f>
        <v>0</v>
      </c>
      <c r="BH207" s="63">
        <f>IF(ลับ!AI$3=0,0,IF(เวลาเรียน!BO53="o",ลับ!AI$3,0))</f>
        <v>0</v>
      </c>
      <c r="BI207" s="63">
        <f>IF(ลับ!AJ$3=0,0,IF(เวลาเรียน!BP53="o",ลับ!AJ$3,0))</f>
        <v>0</v>
      </c>
      <c r="BJ207" s="63">
        <f>IF(ลับ!AK$3=0,0,IF(เวลาเรียน!BQ53="o",ลับ!AK$3,0))</f>
        <v>0</v>
      </c>
      <c r="BK207" s="63">
        <f>IF(ลับ!AL$3=0,0,IF(เวลาเรียน!BR53="o",ลับ!AL$3,0))</f>
        <v>0</v>
      </c>
      <c r="BL207" s="63">
        <f>IF(ลับ!AM$3=0,0,IF(เวลาเรียน!BS53="o",ลับ!AM$3,0))</f>
        <v>0</v>
      </c>
      <c r="BM207" s="63">
        <f>IF(ลับ!AN$3=0,0,IF(เวลาเรียน!BT53="o",ลับ!AN$3,0))</f>
        <v>0</v>
      </c>
      <c r="BN207" s="63">
        <f>IF(ลับ!AO$3=0,0,IF(เวลาเรียน!BU53="o",ลับ!AO$3,0))</f>
        <v>0</v>
      </c>
      <c r="BO207" s="63">
        <f>IF(ลับ!AP$3=0,0,IF(เวลาเรียน!BV53="o",ลับ!AP$3,0))</f>
        <v>0</v>
      </c>
      <c r="BP207" s="63">
        <f>IF(ลับ!AQ$3=0,0,IF(เวลาเรียน!BW53="o",ลับ!AQ$3,0))</f>
        <v>0</v>
      </c>
      <c r="BQ207" s="63">
        <f>IF(ลับ!AR$3=0,0,IF(เวลาเรียน!BX53="o",ลับ!AR$3,0))</f>
        <v>0</v>
      </c>
      <c r="BR207" s="63">
        <f>IF(ลับ!AS$3=0,0,IF(เวลาเรียน!BY53="o",ลับ!AS$3,0))</f>
        <v>0</v>
      </c>
      <c r="BS207" s="724">
        <f>IF(ลับ!AT$3=0,0,IF(เวลาเรียน!BZ53="o",ลับ!AT$3,0))</f>
        <v>0</v>
      </c>
      <c r="BT207" s="63">
        <f>IF(ลับ!BT$3=0,0,IF(เวลาเรียน!CB53="o",ลับ!BT$3,0))</f>
        <v>0</v>
      </c>
      <c r="BU207" s="63">
        <f>IF(ลับ!BU$3=0,0,IF(เวลาเรียน!CC53="o",ลับ!BU$3,0))</f>
        <v>0</v>
      </c>
      <c r="BV207" s="63">
        <f>IF(ลับ!BV$3=0,0,IF(เวลาเรียน!CD53="o",ลับ!BV$3,0))</f>
        <v>0</v>
      </c>
      <c r="BW207" s="63">
        <f>IF(ลับ!BW$3=0,0,IF(เวลาเรียน!CE53="o",ลับ!BW$3,0))</f>
        <v>0</v>
      </c>
      <c r="BX207" s="63">
        <f>IF(ลับ!BX$3=0,0,IF(เวลาเรียน!CF53="o",ลับ!BX$3,0))</f>
        <v>0</v>
      </c>
      <c r="BY207" s="63">
        <f>IF(ลับ!BY$3=0,0,IF(เวลาเรียน!CG53="o",ลับ!BY$3,0))</f>
        <v>0</v>
      </c>
      <c r="BZ207" s="63">
        <f>IF(ลับ!BZ$3=0,0,IF(เวลาเรียน!CH53="o",ลับ!BZ$3,0))</f>
        <v>0</v>
      </c>
      <c r="CA207" s="63">
        <f>IF(ลับ!CA$3=0,0,IF(เวลาเรียน!CI53="o",ลับ!CA$3,0))</f>
        <v>0</v>
      </c>
      <c r="CB207" s="63">
        <f>IF(ลับ!CB$3=0,0,IF(เวลาเรียน!CJ53="o",ลับ!CB$3,0))</f>
        <v>0</v>
      </c>
      <c r="CC207" s="63">
        <f>IF(ลับ!CC$3=0,0,IF(เวลาเรียน!CK53="o",ลับ!CC$3,0))</f>
        <v>0</v>
      </c>
      <c r="CD207" s="63">
        <f>IF(ลับ!CD$3=0,0,IF(เวลาเรียน!CL53="o",ลับ!CD$3,0))</f>
        <v>0</v>
      </c>
      <c r="CE207" s="63">
        <f>IF(ลับ!CE$3=0,0,IF(เวลาเรียน!CM53="o",ลับ!CE$3,0))</f>
        <v>0</v>
      </c>
      <c r="CF207" s="63">
        <f>IF(ลับ!CF$3=0,0,IF(เวลาเรียน!CN53="o",ลับ!CF$3,0))</f>
        <v>0</v>
      </c>
      <c r="CG207" s="63">
        <f>IF(ลับ!CG$3=0,0,IF(เวลาเรียน!CO53="o",ลับ!CG$3,0))</f>
        <v>0</v>
      </c>
      <c r="CH207" s="63">
        <f>IF(ลับ!CH$3=0,0,IF(เวลาเรียน!CP53="o",ลับ!CH$3,0))</f>
        <v>0</v>
      </c>
      <c r="CI207" s="63">
        <f>IF(ลับ!CI$3=0,0,IF(เวลาเรียน!CQ53="o",ลับ!CI$3,0))</f>
        <v>0</v>
      </c>
      <c r="CJ207" s="63">
        <f>IF(ลับ!CJ$3=0,0,IF(เวลาเรียน!CR53="o",ลับ!CJ$3,0))</f>
        <v>0</v>
      </c>
      <c r="CK207" s="63">
        <f>IF(ลับ!CK$3=0,0,IF(เวลาเรียน!CS53="o",ลับ!CK$3,0))</f>
        <v>0</v>
      </c>
      <c r="CL207" s="63">
        <f>IF(ลับ!CL$3=0,0,IF(เวลาเรียน!CT53="o",ลับ!CL$3,0))</f>
        <v>0</v>
      </c>
      <c r="CM207" s="63">
        <f>IF(ลับ!CM$3=0,0,IF(เวลาเรียน!CU53="o",ลับ!CM$3,0))</f>
        <v>0</v>
      </c>
      <c r="CN207" s="63">
        <f>IF(ลับ!CN$3=0,0,IF(เวลาเรียน!CV53="o",ลับ!CN$3,0))</f>
        <v>0</v>
      </c>
      <c r="CO207" s="63">
        <f>IF(ลับ!CO$3=0,0,IF(เวลาเรียน!CW53="o",ลับ!CO$3,0))</f>
        <v>0</v>
      </c>
      <c r="CP207" s="63">
        <f>IF(ลับ!CP$3=0,0,IF(เวลาเรียน!CX53="o",ลับ!CP$3,0))</f>
        <v>0</v>
      </c>
      <c r="CQ207" s="63">
        <f>IF(ลับ!CQ$3=0,0,IF(เวลาเรียน!CY53="o",ลับ!CQ$3,0))</f>
        <v>0</v>
      </c>
      <c r="CR207" s="63">
        <f>IF(ลับ!CR$3=0,0,IF(เวลาเรียน!CZ53="o",ลับ!CR$3,0))</f>
        <v>0</v>
      </c>
      <c r="CS207" s="63">
        <f>IF(ลับ!CS$3=0,0,IF(เวลาเรียน!DA53="o",ลับ!CS$3,0))</f>
        <v>0</v>
      </c>
      <c r="CT207" s="63">
        <f>IF(ลับ!CT$3=0,0,IF(เวลาเรียน!DB53="o",ลับ!CT$3,0))</f>
        <v>0</v>
      </c>
      <c r="CU207" s="63">
        <f>IF(ลับ!CU$3=0,0,IF(เวลาเรียน!DC53="o",ลับ!CU$3,0))</f>
        <v>0</v>
      </c>
      <c r="CV207" s="63">
        <f>IF(ลับ!CV$3=0,0,IF(เวลาเรียน!DD53="o",ลับ!CV$3,0))</f>
        <v>0</v>
      </c>
      <c r="CW207" s="63">
        <f>IF(ลับ!CW$3=0,0,IF(เวลาเรียน!DE53="o",ลับ!CW$3,0))</f>
        <v>0</v>
      </c>
      <c r="CX207" s="84">
        <f t="shared" si="25"/>
        <v>0</v>
      </c>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row>
    <row r="208" spans="1:136" ht="21">
      <c r="A208" s="28">
        <v>49</v>
      </c>
      <c r="B208" s="63">
        <f>IF(ลับ!B$3=0,0,IF(เวลาเรียน!G54="o",ลับ!B$3,0))</f>
        <v>0</v>
      </c>
      <c r="C208" s="63">
        <f>IF(ลับ!C$3=0,0,IF(เวลาเรียน!H54="o",ลับ!C$3,0))</f>
        <v>0</v>
      </c>
      <c r="D208" s="63">
        <f>IF(ลับ!D$3=0,0,IF(เวลาเรียน!I54="o",ลับ!D$3,0))</f>
        <v>0</v>
      </c>
      <c r="E208" s="63">
        <f>IF(ลับ!E$3=0,0,IF(เวลาเรียน!J54="o",ลับ!E$3,0))</f>
        <v>0</v>
      </c>
      <c r="F208" s="63">
        <f>IF(ลับ!F$3=0,0,IF(เวลาเรียน!K54="o",ลับ!F$3,0))</f>
        <v>0</v>
      </c>
      <c r="G208" s="63">
        <f>IF(ลับ!G$3=0,0,IF(เวลาเรียน!L54="o",ลับ!G$3,0))</f>
        <v>0</v>
      </c>
      <c r="H208" s="63">
        <f>IF(ลับ!H$3=0,0,IF(เวลาเรียน!M54="o",ลับ!H$3,0))</f>
        <v>0</v>
      </c>
      <c r="I208" s="63">
        <f>IF(ลับ!I$3=0,0,IF(เวลาเรียน!N54="o",ลับ!I$3,0))</f>
        <v>0</v>
      </c>
      <c r="J208" s="63">
        <f>IF(ลับ!J$3=0,0,IF(เวลาเรียน!O54="o",ลับ!J$3,0))</f>
        <v>0</v>
      </c>
      <c r="K208" s="63">
        <f>IF(ลับ!K$3=0,0,IF(เวลาเรียน!P54="o",ลับ!K$3,0))</f>
        <v>0</v>
      </c>
      <c r="L208" s="63">
        <f>IF(ลับ!L$3=0,0,IF(เวลาเรียน!Q54="o",ลับ!L$3,0))</f>
        <v>0</v>
      </c>
      <c r="M208" s="63">
        <f>IF(ลับ!M$3=0,0,IF(เวลาเรียน!R54="o",ลับ!M$3,0))</f>
        <v>0</v>
      </c>
      <c r="N208" s="63">
        <f>IF(ลับ!N$3=0,0,IF(เวลาเรียน!S54="o",ลับ!N$3,0))</f>
        <v>0</v>
      </c>
      <c r="O208" s="63">
        <f>IF(ลับ!O$3=0,0,IF(เวลาเรียน!T54="o",ลับ!O$3,0))</f>
        <v>0</v>
      </c>
      <c r="P208" s="63">
        <f>IF(ลับ!P$3=0,0,IF(เวลาเรียน!U54="o",ลับ!P$3,0))</f>
        <v>0</v>
      </c>
      <c r="Q208" s="63">
        <f>IF(ลับ!Q$3=0,0,IF(เวลาเรียน!V54="o",ลับ!Q$3,0))</f>
        <v>0</v>
      </c>
      <c r="R208" s="63">
        <f>IF(ลับ!R$3=0,0,IF(เวลาเรียน!W54="o",ลับ!R$3,0))</f>
        <v>0</v>
      </c>
      <c r="S208" s="63">
        <f>IF(ลับ!S$3=0,0,IF(เวลาเรียน!X54="o",ลับ!S$3,0))</f>
        <v>0</v>
      </c>
      <c r="T208" s="63">
        <f>IF(ลับ!T$3=0,0,IF(เวลาเรียน!Y54="o",ลับ!T$3,0))</f>
        <v>0</v>
      </c>
      <c r="U208" s="63">
        <f>IF(ลับ!U$3=0,0,IF(เวลาเรียน!Z54="o",ลับ!U$3,0))</f>
        <v>0</v>
      </c>
      <c r="V208" s="63">
        <f>IF(ลับ!V$3=0,0,IF(เวลาเรียน!AA54="o",ลับ!V$3,0))</f>
        <v>0</v>
      </c>
      <c r="W208" s="63">
        <f>IF(ลับ!W$3=0,0,IF(เวลาเรียน!AB54="o",ลับ!W$3,0))</f>
        <v>0</v>
      </c>
      <c r="X208" s="63">
        <f>IF(ลับ!X$3=0,0,IF(เวลาเรียน!AC54="o",ลับ!X$3,0))</f>
        <v>0</v>
      </c>
      <c r="Y208" s="63">
        <f>IF(ลับ!Y$3=0,0,IF(เวลาเรียน!AD54="o",ลับ!Y$3,0))</f>
        <v>0</v>
      </c>
      <c r="Z208" s="724">
        <f>IF(ลับ!Z$3=0,0,IF(เวลาเรียน!AE54="o",ลับ!Z$3,0))</f>
        <v>0</v>
      </c>
      <c r="AA208" s="63">
        <f>IF(ลับ!B$3=0,0,IF(เวลาเรียน!AH54="o",ลับ!B$3,0))</f>
        <v>0</v>
      </c>
      <c r="AB208" s="63">
        <f>IF(ลับ!C$3=0,0,IF(เวลาเรียน!AI54="o",ลับ!C$3,0))</f>
        <v>0</v>
      </c>
      <c r="AC208" s="63">
        <f>IF(ลับ!D$3=0,0,IF(เวลาเรียน!AJ54="o",ลับ!D$3,0))</f>
        <v>0</v>
      </c>
      <c r="AD208" s="63">
        <f>IF(ลับ!E$3=0,0,IF(เวลาเรียน!AK54="o",ลับ!E$3,0))</f>
        <v>0</v>
      </c>
      <c r="AE208" s="63">
        <f>IF(ลับ!F$3=0,0,IF(เวลาเรียน!AL54="o",ลับ!F$3,0))</f>
        <v>0</v>
      </c>
      <c r="AF208" s="63">
        <f>IF(ลับ!G$3=0,0,IF(เวลาเรียน!AM54="o",ลับ!G$3,0))</f>
        <v>0</v>
      </c>
      <c r="AG208" s="63">
        <f>IF(ลับ!H$3=0,0,IF(เวลาเรียน!AN54="o",ลับ!H$3,0))</f>
        <v>0</v>
      </c>
      <c r="AH208" s="63">
        <f>IF(ลับ!I$3=0,0,IF(เวลาเรียน!AO54="o",ลับ!I$3,0))</f>
        <v>0</v>
      </c>
      <c r="AI208" s="63">
        <f>IF(ลับ!J$3=0,0,IF(เวลาเรียน!AP54="o",ลับ!J$3,0))</f>
        <v>0</v>
      </c>
      <c r="AJ208" s="63">
        <f>IF(ลับ!K$3=0,0,IF(เวลาเรียน!AQ54="o",ลับ!K$3,0))</f>
        <v>0</v>
      </c>
      <c r="AK208" s="63">
        <f>IF(ลับ!L$3=0,0,IF(เวลาเรียน!AR54="o",ลับ!L$3,0))</f>
        <v>0</v>
      </c>
      <c r="AL208" s="63">
        <f>IF(ลับ!M$3=0,0,IF(เวลาเรียน!AS54="o",ลับ!M$3,0))</f>
        <v>0</v>
      </c>
      <c r="AM208" s="63">
        <f>IF(ลับ!N$3=0,0,IF(เวลาเรียน!AT54="o",ลับ!N$3,0))</f>
        <v>0</v>
      </c>
      <c r="AN208" s="63">
        <f>IF(ลับ!O$3=0,0,IF(เวลาเรียน!AU54="o",ลับ!O$3,0))</f>
        <v>0</v>
      </c>
      <c r="AO208" s="63">
        <f>IF(ลับ!P$3=0,0,IF(เวลาเรียน!AV54="o",ลับ!P$3,0))</f>
        <v>0</v>
      </c>
      <c r="AP208" s="63">
        <f>IF(ลับ!Q$3=0,0,IF(เวลาเรียน!AW54="o",ลับ!Q$3,0))</f>
        <v>0</v>
      </c>
      <c r="AQ208" s="63">
        <f>IF(ลับ!R$3=0,0,IF(เวลาเรียน!AX54="o",ลับ!R$3,0))</f>
        <v>0</v>
      </c>
      <c r="AR208" s="63">
        <f>IF(ลับ!S$3=0,0,IF(เวลาเรียน!AY54="o",ลับ!S$3,0))</f>
        <v>0</v>
      </c>
      <c r="AS208" s="63">
        <f>IF(ลับ!T$3=0,0,IF(เวลาเรียน!AZ54="o",ลับ!T$3,0))</f>
        <v>0</v>
      </c>
      <c r="AT208" s="63">
        <f>IF(ลับ!U$3=0,0,IF(เวลาเรียน!BA54="o",ลับ!U$3,0))</f>
        <v>0</v>
      </c>
      <c r="AU208" s="63">
        <f>IF(ลับ!V$3=0,0,IF(เวลาเรียน!BB54="o",ลับ!V$3,0))</f>
        <v>0</v>
      </c>
      <c r="AV208" s="63">
        <f>IF(ลับ!W$3=0,0,IF(เวลาเรียน!BC54="o",ลับ!W$3,0))</f>
        <v>0</v>
      </c>
      <c r="AW208" s="63">
        <f>IF(ลับ!X$3=0,0,IF(เวลาเรียน!BD54="o",ลับ!X$3,0))</f>
        <v>0</v>
      </c>
      <c r="AX208" s="63">
        <f>IF(ลับ!Y$3=0,0,IF(เวลาเรียน!BE54="o",ลับ!Y$3,0))</f>
        <v>0</v>
      </c>
      <c r="AY208" s="63">
        <f>IF(ลับ!Z$3=0,0,IF(เวลาเรียน!BF54="o",ลับ!Z$3,0))</f>
        <v>0</v>
      </c>
      <c r="AZ208" s="63">
        <f>IF(ลับ!AA$3=0,0,IF(เวลาเรียน!BG54="o",ลับ!AA$3,0))</f>
        <v>0</v>
      </c>
      <c r="BA208" s="63">
        <f>IF(ลับ!AB$3=0,0,IF(เวลาเรียน!BH54="o",ลับ!AB$3,0))</f>
        <v>0</v>
      </c>
      <c r="BB208" s="63">
        <f>IF(ลับ!AC$3=0,0,IF(เวลาเรียน!BI54="o",ลับ!AC$3,0))</f>
        <v>0</v>
      </c>
      <c r="BC208" s="63">
        <f>IF(ลับ!AD$3=0,0,IF(เวลาเรียน!BJ54="o",ลับ!AD$3,0))</f>
        <v>0</v>
      </c>
      <c r="BD208" s="63">
        <f>IF(ลับ!AE$3=0,0,IF(เวลาเรียน!BK54="o",ลับ!AE$3,0))</f>
        <v>0</v>
      </c>
      <c r="BE208" s="63">
        <f>IF(ลับ!AF$3=0,0,IF(เวลาเรียน!BL54="o",ลับ!AF$3,0))</f>
        <v>0</v>
      </c>
      <c r="BF208" s="63">
        <f>IF(ลับ!AG$3=0,0,IF(เวลาเรียน!BM54="o",ลับ!AG$3,0))</f>
        <v>0</v>
      </c>
      <c r="BG208" s="63">
        <f>IF(ลับ!AH$3=0,0,IF(เวลาเรียน!BN54="o",ลับ!AH$3,0))</f>
        <v>0</v>
      </c>
      <c r="BH208" s="63">
        <f>IF(ลับ!AI$3=0,0,IF(เวลาเรียน!BO54="o",ลับ!AI$3,0))</f>
        <v>0</v>
      </c>
      <c r="BI208" s="63">
        <f>IF(ลับ!AJ$3=0,0,IF(เวลาเรียน!BP54="o",ลับ!AJ$3,0))</f>
        <v>0</v>
      </c>
      <c r="BJ208" s="63">
        <f>IF(ลับ!AK$3=0,0,IF(เวลาเรียน!BQ54="o",ลับ!AK$3,0))</f>
        <v>0</v>
      </c>
      <c r="BK208" s="63">
        <f>IF(ลับ!AL$3=0,0,IF(เวลาเรียน!BR54="o",ลับ!AL$3,0))</f>
        <v>0</v>
      </c>
      <c r="BL208" s="63">
        <f>IF(ลับ!AM$3=0,0,IF(เวลาเรียน!BS54="o",ลับ!AM$3,0))</f>
        <v>0</v>
      </c>
      <c r="BM208" s="63">
        <f>IF(ลับ!AN$3=0,0,IF(เวลาเรียน!BT54="o",ลับ!AN$3,0))</f>
        <v>0</v>
      </c>
      <c r="BN208" s="63">
        <f>IF(ลับ!AO$3=0,0,IF(เวลาเรียน!BU54="o",ลับ!AO$3,0))</f>
        <v>0</v>
      </c>
      <c r="BO208" s="63">
        <f>IF(ลับ!AP$3=0,0,IF(เวลาเรียน!BV54="o",ลับ!AP$3,0))</f>
        <v>0</v>
      </c>
      <c r="BP208" s="63">
        <f>IF(ลับ!AQ$3=0,0,IF(เวลาเรียน!BW54="o",ลับ!AQ$3,0))</f>
        <v>0</v>
      </c>
      <c r="BQ208" s="63">
        <f>IF(ลับ!AR$3=0,0,IF(เวลาเรียน!BX54="o",ลับ!AR$3,0))</f>
        <v>0</v>
      </c>
      <c r="BR208" s="63">
        <f>IF(ลับ!AS$3=0,0,IF(เวลาเรียน!BY54="o",ลับ!AS$3,0))</f>
        <v>0</v>
      </c>
      <c r="BS208" s="724">
        <f>IF(ลับ!AT$3=0,0,IF(เวลาเรียน!BZ54="o",ลับ!AT$3,0))</f>
        <v>0</v>
      </c>
      <c r="BT208" s="63">
        <f>IF(ลับ!BT$3=0,0,IF(เวลาเรียน!CB54="o",ลับ!BT$3,0))</f>
        <v>0</v>
      </c>
      <c r="BU208" s="63">
        <f>IF(ลับ!BU$3=0,0,IF(เวลาเรียน!CC54="o",ลับ!BU$3,0))</f>
        <v>0</v>
      </c>
      <c r="BV208" s="63">
        <f>IF(ลับ!BV$3=0,0,IF(เวลาเรียน!CD54="o",ลับ!BV$3,0))</f>
        <v>0</v>
      </c>
      <c r="BW208" s="63">
        <f>IF(ลับ!BW$3=0,0,IF(เวลาเรียน!CE54="o",ลับ!BW$3,0))</f>
        <v>0</v>
      </c>
      <c r="BX208" s="63">
        <f>IF(ลับ!BX$3=0,0,IF(เวลาเรียน!CF54="o",ลับ!BX$3,0))</f>
        <v>0</v>
      </c>
      <c r="BY208" s="63">
        <f>IF(ลับ!BY$3=0,0,IF(เวลาเรียน!CG54="o",ลับ!BY$3,0))</f>
        <v>0</v>
      </c>
      <c r="BZ208" s="63">
        <f>IF(ลับ!BZ$3=0,0,IF(เวลาเรียน!CH54="o",ลับ!BZ$3,0))</f>
        <v>0</v>
      </c>
      <c r="CA208" s="63">
        <f>IF(ลับ!CA$3=0,0,IF(เวลาเรียน!CI54="o",ลับ!CA$3,0))</f>
        <v>0</v>
      </c>
      <c r="CB208" s="63">
        <f>IF(ลับ!CB$3=0,0,IF(เวลาเรียน!CJ54="o",ลับ!CB$3,0))</f>
        <v>0</v>
      </c>
      <c r="CC208" s="63">
        <f>IF(ลับ!CC$3=0,0,IF(เวลาเรียน!CK54="o",ลับ!CC$3,0))</f>
        <v>0</v>
      </c>
      <c r="CD208" s="63">
        <f>IF(ลับ!CD$3=0,0,IF(เวลาเรียน!CL54="o",ลับ!CD$3,0))</f>
        <v>0</v>
      </c>
      <c r="CE208" s="63">
        <f>IF(ลับ!CE$3=0,0,IF(เวลาเรียน!CM54="o",ลับ!CE$3,0))</f>
        <v>0</v>
      </c>
      <c r="CF208" s="63">
        <f>IF(ลับ!CF$3=0,0,IF(เวลาเรียน!CN54="o",ลับ!CF$3,0))</f>
        <v>0</v>
      </c>
      <c r="CG208" s="63">
        <f>IF(ลับ!CG$3=0,0,IF(เวลาเรียน!CO54="o",ลับ!CG$3,0))</f>
        <v>0</v>
      </c>
      <c r="CH208" s="63">
        <f>IF(ลับ!CH$3=0,0,IF(เวลาเรียน!CP54="o",ลับ!CH$3,0))</f>
        <v>0</v>
      </c>
      <c r="CI208" s="63">
        <f>IF(ลับ!CI$3=0,0,IF(เวลาเรียน!CQ54="o",ลับ!CI$3,0))</f>
        <v>0</v>
      </c>
      <c r="CJ208" s="63">
        <f>IF(ลับ!CJ$3=0,0,IF(เวลาเรียน!CR54="o",ลับ!CJ$3,0))</f>
        <v>0</v>
      </c>
      <c r="CK208" s="63">
        <f>IF(ลับ!CK$3=0,0,IF(เวลาเรียน!CS54="o",ลับ!CK$3,0))</f>
        <v>0</v>
      </c>
      <c r="CL208" s="63">
        <f>IF(ลับ!CL$3=0,0,IF(เวลาเรียน!CT54="o",ลับ!CL$3,0))</f>
        <v>0</v>
      </c>
      <c r="CM208" s="63">
        <f>IF(ลับ!CM$3=0,0,IF(เวลาเรียน!CU54="o",ลับ!CM$3,0))</f>
        <v>0</v>
      </c>
      <c r="CN208" s="63">
        <f>IF(ลับ!CN$3=0,0,IF(เวลาเรียน!CV54="o",ลับ!CN$3,0))</f>
        <v>0</v>
      </c>
      <c r="CO208" s="63">
        <f>IF(ลับ!CO$3=0,0,IF(เวลาเรียน!CW54="o",ลับ!CO$3,0))</f>
        <v>0</v>
      </c>
      <c r="CP208" s="63">
        <f>IF(ลับ!CP$3=0,0,IF(เวลาเรียน!CX54="o",ลับ!CP$3,0))</f>
        <v>0</v>
      </c>
      <c r="CQ208" s="63">
        <f>IF(ลับ!CQ$3=0,0,IF(เวลาเรียน!CY54="o",ลับ!CQ$3,0))</f>
        <v>0</v>
      </c>
      <c r="CR208" s="63">
        <f>IF(ลับ!CR$3=0,0,IF(เวลาเรียน!CZ54="o",ลับ!CR$3,0))</f>
        <v>0</v>
      </c>
      <c r="CS208" s="63">
        <f>IF(ลับ!CS$3=0,0,IF(เวลาเรียน!DA54="o",ลับ!CS$3,0))</f>
        <v>0</v>
      </c>
      <c r="CT208" s="63">
        <f>IF(ลับ!CT$3=0,0,IF(เวลาเรียน!DB54="o",ลับ!CT$3,0))</f>
        <v>0</v>
      </c>
      <c r="CU208" s="63">
        <f>IF(ลับ!CU$3=0,0,IF(เวลาเรียน!DC54="o",ลับ!CU$3,0))</f>
        <v>0</v>
      </c>
      <c r="CV208" s="63">
        <f>IF(ลับ!CV$3=0,0,IF(เวลาเรียน!DD54="o",ลับ!CV$3,0))</f>
        <v>0</v>
      </c>
      <c r="CW208" s="63">
        <f>IF(ลับ!CW$3=0,0,IF(เวลาเรียน!DE54="o",ลับ!CW$3,0))</f>
        <v>0</v>
      </c>
      <c r="CX208" s="84">
        <f t="shared" si="25"/>
        <v>0</v>
      </c>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row>
    <row r="209" spans="1:136" ht="21.75" thickBot="1">
      <c r="A209" s="29">
        <v>50</v>
      </c>
      <c r="B209" s="63">
        <f>IF(ลับ!B$3=0,0,IF(เวลาเรียน!G55="o",ลับ!B$3,0))</f>
        <v>0</v>
      </c>
      <c r="C209" s="63">
        <f>IF(ลับ!C$3=0,0,IF(เวลาเรียน!H55="o",ลับ!C$3,0))</f>
        <v>0</v>
      </c>
      <c r="D209" s="63">
        <f>IF(ลับ!D$3=0,0,IF(เวลาเรียน!I55="o",ลับ!D$3,0))</f>
        <v>0</v>
      </c>
      <c r="E209" s="63">
        <f>IF(ลับ!E$3=0,0,IF(เวลาเรียน!J55="o",ลับ!E$3,0))</f>
        <v>0</v>
      </c>
      <c r="F209" s="63">
        <f>IF(ลับ!F$3=0,0,IF(เวลาเรียน!K55="o",ลับ!F$3,0))</f>
        <v>0</v>
      </c>
      <c r="G209" s="63">
        <f>IF(ลับ!G$3=0,0,IF(เวลาเรียน!L55="o",ลับ!G$3,0))</f>
        <v>0</v>
      </c>
      <c r="H209" s="63">
        <f>IF(ลับ!H$3=0,0,IF(เวลาเรียน!M55="o",ลับ!H$3,0))</f>
        <v>0</v>
      </c>
      <c r="I209" s="63">
        <f>IF(ลับ!I$3=0,0,IF(เวลาเรียน!N55="o",ลับ!I$3,0))</f>
        <v>0</v>
      </c>
      <c r="J209" s="63">
        <f>IF(ลับ!J$3=0,0,IF(เวลาเรียน!O55="o",ลับ!J$3,0))</f>
        <v>0</v>
      </c>
      <c r="K209" s="63">
        <f>IF(ลับ!K$3=0,0,IF(เวลาเรียน!P55="o",ลับ!K$3,0))</f>
        <v>0</v>
      </c>
      <c r="L209" s="63">
        <f>IF(ลับ!L$3=0,0,IF(เวลาเรียน!Q55="o",ลับ!L$3,0))</f>
        <v>0</v>
      </c>
      <c r="M209" s="63">
        <f>IF(ลับ!M$3=0,0,IF(เวลาเรียน!R55="o",ลับ!M$3,0))</f>
        <v>0</v>
      </c>
      <c r="N209" s="63">
        <f>IF(ลับ!N$3=0,0,IF(เวลาเรียน!S55="o",ลับ!N$3,0))</f>
        <v>0</v>
      </c>
      <c r="O209" s="63">
        <f>IF(ลับ!O$3=0,0,IF(เวลาเรียน!T55="o",ลับ!O$3,0))</f>
        <v>0</v>
      </c>
      <c r="P209" s="63">
        <f>IF(ลับ!P$3=0,0,IF(เวลาเรียน!U55="o",ลับ!P$3,0))</f>
        <v>0</v>
      </c>
      <c r="Q209" s="63">
        <f>IF(ลับ!Q$3=0,0,IF(เวลาเรียน!V55="o",ลับ!Q$3,0))</f>
        <v>0</v>
      </c>
      <c r="R209" s="63">
        <f>IF(ลับ!R$3=0,0,IF(เวลาเรียน!W55="o",ลับ!R$3,0))</f>
        <v>0</v>
      </c>
      <c r="S209" s="63">
        <f>IF(ลับ!S$3=0,0,IF(เวลาเรียน!X55="o",ลับ!S$3,0))</f>
        <v>0</v>
      </c>
      <c r="T209" s="63">
        <f>IF(ลับ!T$3=0,0,IF(เวลาเรียน!Y55="o",ลับ!T$3,0))</f>
        <v>0</v>
      </c>
      <c r="U209" s="63">
        <f>IF(ลับ!U$3=0,0,IF(เวลาเรียน!Z55="o",ลับ!U$3,0))</f>
        <v>0</v>
      </c>
      <c r="V209" s="63">
        <f>IF(ลับ!V$3=0,0,IF(เวลาเรียน!AA55="o",ลับ!V$3,0))</f>
        <v>0</v>
      </c>
      <c r="W209" s="63">
        <f>IF(ลับ!W$3=0,0,IF(เวลาเรียน!AB55="o",ลับ!W$3,0))</f>
        <v>0</v>
      </c>
      <c r="X209" s="63">
        <f>IF(ลับ!X$3=0,0,IF(เวลาเรียน!AC55="o",ลับ!X$3,0))</f>
        <v>0</v>
      </c>
      <c r="Y209" s="63">
        <f>IF(ลับ!Y$3=0,0,IF(เวลาเรียน!AD55="o",ลับ!Y$3,0))</f>
        <v>0</v>
      </c>
      <c r="Z209" s="724">
        <f>IF(ลับ!Z$3=0,0,IF(เวลาเรียน!AE55="o",ลับ!Z$3,0))</f>
        <v>0</v>
      </c>
      <c r="AA209" s="63">
        <f>IF(ลับ!B$3=0,0,IF(เวลาเรียน!AH55="o",ลับ!B$3,0))</f>
        <v>0</v>
      </c>
      <c r="AB209" s="63">
        <f>IF(ลับ!C$3=0,0,IF(เวลาเรียน!AI55="o",ลับ!C$3,0))</f>
        <v>0</v>
      </c>
      <c r="AC209" s="63">
        <f>IF(ลับ!D$3=0,0,IF(เวลาเรียน!AJ55="o",ลับ!D$3,0))</f>
        <v>0</v>
      </c>
      <c r="AD209" s="63">
        <f>IF(ลับ!E$3=0,0,IF(เวลาเรียน!AK55="o",ลับ!E$3,0))</f>
        <v>0</v>
      </c>
      <c r="AE209" s="63">
        <f>IF(ลับ!F$3=0,0,IF(เวลาเรียน!AL55="o",ลับ!F$3,0))</f>
        <v>0</v>
      </c>
      <c r="AF209" s="63">
        <f>IF(ลับ!G$3=0,0,IF(เวลาเรียน!AM55="o",ลับ!G$3,0))</f>
        <v>0</v>
      </c>
      <c r="AG209" s="63">
        <f>IF(ลับ!H$3=0,0,IF(เวลาเรียน!AN55="o",ลับ!H$3,0))</f>
        <v>0</v>
      </c>
      <c r="AH209" s="63">
        <f>IF(ลับ!I$3=0,0,IF(เวลาเรียน!AO55="o",ลับ!I$3,0))</f>
        <v>0</v>
      </c>
      <c r="AI209" s="63">
        <f>IF(ลับ!J$3=0,0,IF(เวลาเรียน!AP55="o",ลับ!J$3,0))</f>
        <v>0</v>
      </c>
      <c r="AJ209" s="63">
        <f>IF(ลับ!K$3=0,0,IF(เวลาเรียน!AQ55="o",ลับ!K$3,0))</f>
        <v>0</v>
      </c>
      <c r="AK209" s="63">
        <f>IF(ลับ!L$3=0,0,IF(เวลาเรียน!AR55="o",ลับ!L$3,0))</f>
        <v>0</v>
      </c>
      <c r="AL209" s="63">
        <f>IF(ลับ!M$3=0,0,IF(เวลาเรียน!AS55="o",ลับ!M$3,0))</f>
        <v>0</v>
      </c>
      <c r="AM209" s="63">
        <f>IF(ลับ!N$3=0,0,IF(เวลาเรียน!AT55="o",ลับ!N$3,0))</f>
        <v>0</v>
      </c>
      <c r="AN209" s="63">
        <f>IF(ลับ!O$3=0,0,IF(เวลาเรียน!AU55="o",ลับ!O$3,0))</f>
        <v>0</v>
      </c>
      <c r="AO209" s="63">
        <f>IF(ลับ!P$3=0,0,IF(เวลาเรียน!AV55="o",ลับ!P$3,0))</f>
        <v>0</v>
      </c>
      <c r="AP209" s="63">
        <f>IF(ลับ!Q$3=0,0,IF(เวลาเรียน!AW55="o",ลับ!Q$3,0))</f>
        <v>0</v>
      </c>
      <c r="AQ209" s="63">
        <f>IF(ลับ!R$3=0,0,IF(เวลาเรียน!AX55="o",ลับ!R$3,0))</f>
        <v>0</v>
      </c>
      <c r="AR209" s="63">
        <f>IF(ลับ!S$3=0,0,IF(เวลาเรียน!AY55="o",ลับ!S$3,0))</f>
        <v>0</v>
      </c>
      <c r="AS209" s="63">
        <f>IF(ลับ!T$3=0,0,IF(เวลาเรียน!AZ55="o",ลับ!T$3,0))</f>
        <v>0</v>
      </c>
      <c r="AT209" s="63">
        <f>IF(ลับ!U$3=0,0,IF(เวลาเรียน!BA55="o",ลับ!U$3,0))</f>
        <v>0</v>
      </c>
      <c r="AU209" s="63">
        <f>IF(ลับ!V$3=0,0,IF(เวลาเรียน!BB55="o",ลับ!V$3,0))</f>
        <v>0</v>
      </c>
      <c r="AV209" s="63">
        <f>IF(ลับ!W$3=0,0,IF(เวลาเรียน!BC55="o",ลับ!W$3,0))</f>
        <v>0</v>
      </c>
      <c r="AW209" s="63">
        <f>IF(ลับ!X$3=0,0,IF(เวลาเรียน!BD55="o",ลับ!X$3,0))</f>
        <v>0</v>
      </c>
      <c r="AX209" s="63">
        <f>IF(ลับ!Y$3=0,0,IF(เวลาเรียน!BE55="o",ลับ!Y$3,0))</f>
        <v>0</v>
      </c>
      <c r="AY209" s="63">
        <f>IF(ลับ!Z$3=0,0,IF(เวลาเรียน!BF55="o",ลับ!Z$3,0))</f>
        <v>0</v>
      </c>
      <c r="AZ209" s="63">
        <f>IF(ลับ!AA$3=0,0,IF(เวลาเรียน!BG55="o",ลับ!AA$3,0))</f>
        <v>0</v>
      </c>
      <c r="BA209" s="63">
        <f>IF(ลับ!AB$3=0,0,IF(เวลาเรียน!BH55="o",ลับ!AB$3,0))</f>
        <v>0</v>
      </c>
      <c r="BB209" s="63">
        <f>IF(ลับ!AC$3=0,0,IF(เวลาเรียน!BI55="o",ลับ!AC$3,0))</f>
        <v>0</v>
      </c>
      <c r="BC209" s="63">
        <f>IF(ลับ!AD$3=0,0,IF(เวลาเรียน!BJ55="o",ลับ!AD$3,0))</f>
        <v>0</v>
      </c>
      <c r="BD209" s="63">
        <f>IF(ลับ!AE$3=0,0,IF(เวลาเรียน!BK55="o",ลับ!AE$3,0))</f>
        <v>0</v>
      </c>
      <c r="BE209" s="63">
        <f>IF(ลับ!AF$3=0,0,IF(เวลาเรียน!BL55="o",ลับ!AF$3,0))</f>
        <v>0</v>
      </c>
      <c r="BF209" s="63">
        <f>IF(ลับ!AG$3=0,0,IF(เวลาเรียน!BM55="o",ลับ!AG$3,0))</f>
        <v>0</v>
      </c>
      <c r="BG209" s="63">
        <f>IF(ลับ!AH$3=0,0,IF(เวลาเรียน!BN55="o",ลับ!AH$3,0))</f>
        <v>0</v>
      </c>
      <c r="BH209" s="63">
        <f>IF(ลับ!AI$3=0,0,IF(เวลาเรียน!BO55="o",ลับ!AI$3,0))</f>
        <v>0</v>
      </c>
      <c r="BI209" s="63">
        <f>IF(ลับ!AJ$3=0,0,IF(เวลาเรียน!BP55="o",ลับ!AJ$3,0))</f>
        <v>0</v>
      </c>
      <c r="BJ209" s="63">
        <f>IF(ลับ!AK$3=0,0,IF(เวลาเรียน!BQ55="o",ลับ!AK$3,0))</f>
        <v>0</v>
      </c>
      <c r="BK209" s="63">
        <f>IF(ลับ!AL$3=0,0,IF(เวลาเรียน!BR55="o",ลับ!AL$3,0))</f>
        <v>0</v>
      </c>
      <c r="BL209" s="63">
        <f>IF(ลับ!AM$3=0,0,IF(เวลาเรียน!BS55="o",ลับ!AM$3,0))</f>
        <v>0</v>
      </c>
      <c r="BM209" s="63">
        <f>IF(ลับ!AN$3=0,0,IF(เวลาเรียน!BT55="o",ลับ!AN$3,0))</f>
        <v>0</v>
      </c>
      <c r="BN209" s="63">
        <f>IF(ลับ!AO$3=0,0,IF(เวลาเรียน!BU55="o",ลับ!AO$3,0))</f>
        <v>0</v>
      </c>
      <c r="BO209" s="63">
        <f>IF(ลับ!AP$3=0,0,IF(เวลาเรียน!BV55="o",ลับ!AP$3,0))</f>
        <v>0</v>
      </c>
      <c r="BP209" s="63">
        <f>IF(ลับ!AQ$3=0,0,IF(เวลาเรียน!BW55="o",ลับ!AQ$3,0))</f>
        <v>0</v>
      </c>
      <c r="BQ209" s="63">
        <f>IF(ลับ!AR$3=0,0,IF(เวลาเรียน!BX55="o",ลับ!AR$3,0))</f>
        <v>0</v>
      </c>
      <c r="BR209" s="63">
        <f>IF(ลับ!AS$3=0,0,IF(เวลาเรียน!BY55="o",ลับ!AS$3,0))</f>
        <v>0</v>
      </c>
      <c r="BS209" s="724">
        <f>IF(ลับ!AT$3=0,0,IF(เวลาเรียน!BZ55="o",ลับ!AT$3,0))</f>
        <v>0</v>
      </c>
      <c r="BT209" s="63">
        <f>IF(ลับ!BT$3=0,0,IF(เวลาเรียน!CB55="o",ลับ!BT$3,0))</f>
        <v>0</v>
      </c>
      <c r="BU209" s="63">
        <f>IF(ลับ!BU$3=0,0,IF(เวลาเรียน!CC55="o",ลับ!BU$3,0))</f>
        <v>0</v>
      </c>
      <c r="BV209" s="63">
        <f>IF(ลับ!BV$3=0,0,IF(เวลาเรียน!CD55="o",ลับ!BV$3,0))</f>
        <v>0</v>
      </c>
      <c r="BW209" s="63">
        <f>IF(ลับ!BW$3=0,0,IF(เวลาเรียน!CE55="o",ลับ!BW$3,0))</f>
        <v>0</v>
      </c>
      <c r="BX209" s="63">
        <f>IF(ลับ!BX$3=0,0,IF(เวลาเรียน!CF55="o",ลับ!BX$3,0))</f>
        <v>0</v>
      </c>
      <c r="BY209" s="63">
        <f>IF(ลับ!BY$3=0,0,IF(เวลาเรียน!CG55="o",ลับ!BY$3,0))</f>
        <v>0</v>
      </c>
      <c r="BZ209" s="63">
        <f>IF(ลับ!BZ$3=0,0,IF(เวลาเรียน!CH55="o",ลับ!BZ$3,0))</f>
        <v>0</v>
      </c>
      <c r="CA209" s="63">
        <f>IF(ลับ!CA$3=0,0,IF(เวลาเรียน!CI55="o",ลับ!CA$3,0))</f>
        <v>0</v>
      </c>
      <c r="CB209" s="63">
        <f>IF(ลับ!CB$3=0,0,IF(เวลาเรียน!CJ55="o",ลับ!CB$3,0))</f>
        <v>0</v>
      </c>
      <c r="CC209" s="63">
        <f>IF(ลับ!CC$3=0,0,IF(เวลาเรียน!CK55="o",ลับ!CC$3,0))</f>
        <v>0</v>
      </c>
      <c r="CD209" s="63">
        <f>IF(ลับ!CD$3=0,0,IF(เวลาเรียน!CL55="o",ลับ!CD$3,0))</f>
        <v>0</v>
      </c>
      <c r="CE209" s="63">
        <f>IF(ลับ!CE$3=0,0,IF(เวลาเรียน!CM55="o",ลับ!CE$3,0))</f>
        <v>0</v>
      </c>
      <c r="CF209" s="63">
        <f>IF(ลับ!CF$3=0,0,IF(เวลาเรียน!CN55="o",ลับ!CF$3,0))</f>
        <v>0</v>
      </c>
      <c r="CG209" s="63">
        <f>IF(ลับ!CG$3=0,0,IF(เวลาเรียน!CO55="o",ลับ!CG$3,0))</f>
        <v>0</v>
      </c>
      <c r="CH209" s="63">
        <f>IF(ลับ!CH$3=0,0,IF(เวลาเรียน!CP55="o",ลับ!CH$3,0))</f>
        <v>0</v>
      </c>
      <c r="CI209" s="63">
        <f>IF(ลับ!CI$3=0,0,IF(เวลาเรียน!CQ55="o",ลับ!CI$3,0))</f>
        <v>0</v>
      </c>
      <c r="CJ209" s="63">
        <f>IF(ลับ!CJ$3=0,0,IF(เวลาเรียน!CR55="o",ลับ!CJ$3,0))</f>
        <v>0</v>
      </c>
      <c r="CK209" s="63">
        <f>IF(ลับ!CK$3=0,0,IF(เวลาเรียน!CS55="o",ลับ!CK$3,0))</f>
        <v>0</v>
      </c>
      <c r="CL209" s="63">
        <f>IF(ลับ!CL$3=0,0,IF(เวลาเรียน!CT55="o",ลับ!CL$3,0))</f>
        <v>0</v>
      </c>
      <c r="CM209" s="63">
        <f>IF(ลับ!CM$3=0,0,IF(เวลาเรียน!CU55="o",ลับ!CM$3,0))</f>
        <v>0</v>
      </c>
      <c r="CN209" s="63">
        <f>IF(ลับ!CN$3=0,0,IF(เวลาเรียน!CV55="o",ลับ!CN$3,0))</f>
        <v>0</v>
      </c>
      <c r="CO209" s="63">
        <f>IF(ลับ!CO$3=0,0,IF(เวลาเรียน!CW55="o",ลับ!CO$3,0))</f>
        <v>0</v>
      </c>
      <c r="CP209" s="63">
        <f>IF(ลับ!CP$3=0,0,IF(เวลาเรียน!CX55="o",ลับ!CP$3,0))</f>
        <v>0</v>
      </c>
      <c r="CQ209" s="63">
        <f>IF(ลับ!CQ$3=0,0,IF(เวลาเรียน!CY55="o",ลับ!CQ$3,0))</f>
        <v>0</v>
      </c>
      <c r="CR209" s="63">
        <f>IF(ลับ!CR$3=0,0,IF(เวลาเรียน!CZ55="o",ลับ!CR$3,0))</f>
        <v>0</v>
      </c>
      <c r="CS209" s="63">
        <f>IF(ลับ!CS$3=0,0,IF(เวลาเรียน!DA55="o",ลับ!CS$3,0))</f>
        <v>0</v>
      </c>
      <c r="CT209" s="63">
        <f>IF(ลับ!CT$3=0,0,IF(เวลาเรียน!DB55="o",ลับ!CT$3,0))</f>
        <v>0</v>
      </c>
      <c r="CU209" s="63">
        <f>IF(ลับ!CU$3=0,0,IF(เวลาเรียน!DC55="o",ลับ!CU$3,0))</f>
        <v>0</v>
      </c>
      <c r="CV209" s="63">
        <f>IF(ลับ!CV$3=0,0,IF(เวลาเรียน!DD55="o",ลับ!CV$3,0))</f>
        <v>0</v>
      </c>
      <c r="CW209" s="63">
        <f>IF(ลับ!CW$3=0,0,IF(เวลาเรียน!DE55="o",ลับ!CW$3,0))</f>
        <v>0</v>
      </c>
      <c r="CX209" s="84">
        <f t="shared" si="25"/>
        <v>0</v>
      </c>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row>
    <row r="210" spans="1:136" ht="21">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row>
    <row r="211" spans="1:136" ht="21">
      <c r="A211" s="727" t="s">
        <v>440</v>
      </c>
      <c r="CZ211" s="50"/>
      <c r="DA211" s="50"/>
      <c r="DB211" s="50"/>
      <c r="DC211" s="50"/>
      <c r="DD211" s="50"/>
      <c r="DE211" s="50"/>
      <c r="DF211" s="50"/>
      <c r="DG211" s="50"/>
      <c r="DH211" s="50"/>
      <c r="DI211" s="50"/>
      <c r="DJ211" s="50"/>
      <c r="DK211" s="50"/>
      <c r="DL211" s="50"/>
      <c r="DM211" s="50"/>
      <c r="DN211" s="50"/>
      <c r="DO211" s="50"/>
      <c r="DP211" s="50"/>
      <c r="DQ211" s="50"/>
      <c r="DR211" s="50"/>
      <c r="DS211" s="50"/>
      <c r="DT211" s="50"/>
      <c r="DU211" s="50"/>
      <c r="DV211" s="50"/>
      <c r="DW211" s="50"/>
      <c r="DX211" s="50"/>
      <c r="DY211" s="50"/>
      <c r="DZ211" s="50"/>
      <c r="EA211" s="50"/>
      <c r="EB211" s="50"/>
      <c r="EC211" s="50"/>
      <c r="ED211" s="50"/>
      <c r="EE211" s="50"/>
      <c r="EF211" s="50"/>
    </row>
    <row r="212" spans="1:136" ht="21">
      <c r="A212" s="28">
        <v>1</v>
      </c>
      <c r="B212" s="63">
        <f>IF(ลับ!B$3=0,0,IF(เวลาเรียน!G6="น",ลับ!B$3,0))</f>
        <v>0</v>
      </c>
      <c r="C212" s="63">
        <f>IF(ลับ!C$3=0,0,IF(เวลาเรียน!H6="น",ลับ!C$3,0))</f>
        <v>0</v>
      </c>
      <c r="D212" s="63">
        <f>IF(ลับ!D$3=0,0,IF(เวลาเรียน!I6="น",ลับ!D$3,0))</f>
        <v>0</v>
      </c>
      <c r="E212" s="63">
        <f>IF(ลับ!E$3=0,0,IF(เวลาเรียน!J6="น",ลับ!E$3,0))</f>
        <v>0</v>
      </c>
      <c r="F212" s="63">
        <f>IF(ลับ!F$3=0,0,IF(เวลาเรียน!K6="น",ลับ!F$3,0))</f>
        <v>0</v>
      </c>
      <c r="G212" s="63">
        <f>IF(ลับ!G$3=0,0,IF(เวลาเรียน!L6="น",ลับ!G$3,0))</f>
        <v>0</v>
      </c>
      <c r="H212" s="63">
        <f>IF(ลับ!H$3=0,0,IF(เวลาเรียน!M6="น",ลับ!H$3,0))</f>
        <v>0</v>
      </c>
      <c r="I212" s="63">
        <f>IF(ลับ!I$3=0,0,IF(เวลาเรียน!N6="น",ลับ!I$3,0))</f>
        <v>0</v>
      </c>
      <c r="J212" s="63">
        <f>IF(ลับ!J$3=0,0,IF(เวลาเรียน!O6="น",ลับ!J$3,0))</f>
        <v>0</v>
      </c>
      <c r="K212" s="63">
        <f>IF(ลับ!K$3=0,0,IF(เวลาเรียน!P6="น",ลับ!K$3,0))</f>
        <v>0</v>
      </c>
      <c r="L212" s="63">
        <f>IF(ลับ!L$3=0,0,IF(เวลาเรียน!Q6="น",ลับ!L$3,0))</f>
        <v>0</v>
      </c>
      <c r="M212" s="63">
        <f>IF(ลับ!M$3=0,0,IF(เวลาเรียน!R6="น",ลับ!M$3,0))</f>
        <v>0</v>
      </c>
      <c r="N212" s="63">
        <f>IF(ลับ!N$3=0,0,IF(เวลาเรียน!S6="น",ลับ!N$3,0))</f>
        <v>0</v>
      </c>
      <c r="O212" s="63">
        <f>IF(ลับ!O$3=0,0,IF(เวลาเรียน!T6="น",ลับ!O$3,0))</f>
        <v>0</v>
      </c>
      <c r="P212" s="63">
        <f>IF(ลับ!P$3=0,0,IF(เวลาเรียน!U6="น",ลับ!P$3,0))</f>
        <v>0</v>
      </c>
      <c r="Q212" s="63">
        <f>IF(ลับ!Q$3=0,0,IF(เวลาเรียน!V6="น",ลับ!Q$3,0))</f>
        <v>0</v>
      </c>
      <c r="R212" s="63">
        <f>IF(ลับ!R$3=0,0,IF(เวลาเรียน!W6="น",ลับ!R$3,0))</f>
        <v>0</v>
      </c>
      <c r="S212" s="63">
        <f>IF(ลับ!S$3=0,0,IF(เวลาเรียน!X6="น",ลับ!S$3,0))</f>
        <v>0</v>
      </c>
      <c r="T212" s="63">
        <f>IF(ลับ!T$3=0,0,IF(เวลาเรียน!Y6="น",ลับ!T$3,0))</f>
        <v>0</v>
      </c>
      <c r="U212" s="63">
        <f>IF(ลับ!U$3=0,0,IF(เวลาเรียน!Z6="น",ลับ!U$3,0))</f>
        <v>0</v>
      </c>
      <c r="V212" s="63">
        <f>IF(ลับ!V$3=0,0,IF(เวลาเรียน!AA6="น",ลับ!V$3,0))</f>
        <v>0</v>
      </c>
      <c r="W212" s="63">
        <f>IF(ลับ!W$3=0,0,IF(เวลาเรียน!AB6="น",ลับ!W$3,0))</f>
        <v>0</v>
      </c>
      <c r="X212" s="63">
        <f>IF(ลับ!X$3=0,0,IF(เวลาเรียน!AC6="น",ลับ!X$3,0))</f>
        <v>0</v>
      </c>
      <c r="Y212" s="63">
        <f>IF(ลับ!Y$3=0,0,IF(เวลาเรียน!AD6="น",ลับ!Y$3,0))</f>
        <v>0</v>
      </c>
      <c r="Z212" s="724">
        <f>IF(ลับ!Z$3=0,0,IF(เวลาเรียน!AE6="น",ลับ!Z$3,0))</f>
        <v>0</v>
      </c>
      <c r="AA212" s="63">
        <f>IF(ลับ!B$3=0,0,IF(เวลาเรียน!AH6="น",ลับ!B$3,0))</f>
        <v>0</v>
      </c>
      <c r="AB212" s="63">
        <f>IF(ลับ!C$3=0,0,IF(เวลาเรียน!AI6="น",ลับ!C$3,0))</f>
        <v>0</v>
      </c>
      <c r="AC212" s="63">
        <f>IF(ลับ!D$3=0,0,IF(เวลาเรียน!AJ6="น",ลับ!D$3,0))</f>
        <v>0</v>
      </c>
      <c r="AD212" s="63">
        <f>IF(ลับ!E$3=0,0,IF(เวลาเรียน!AK6="น",ลับ!E$3,0))</f>
        <v>0</v>
      </c>
      <c r="AE212" s="63">
        <f>IF(ลับ!F$3=0,0,IF(เวลาเรียน!AL6="น",ลับ!F$3,0))</f>
        <v>0</v>
      </c>
      <c r="AF212" s="63">
        <f>IF(ลับ!G$3=0,0,IF(เวลาเรียน!AM6="น",ลับ!G$3,0))</f>
        <v>0</v>
      </c>
      <c r="AG212" s="63">
        <f>IF(ลับ!H$3=0,0,IF(เวลาเรียน!AN6="น",ลับ!H$3,0))</f>
        <v>0</v>
      </c>
      <c r="AH212" s="63">
        <f>IF(ลับ!I$3=0,0,IF(เวลาเรียน!AO6="น",ลับ!I$3,0))</f>
        <v>0</v>
      </c>
      <c r="AI212" s="63">
        <f>IF(ลับ!J$3=0,0,IF(เวลาเรียน!AP6="น",ลับ!J$3,0))</f>
        <v>0</v>
      </c>
      <c r="AJ212" s="63">
        <f>IF(ลับ!K$3=0,0,IF(เวลาเรียน!AQ6="น",ลับ!K$3,0))</f>
        <v>0</v>
      </c>
      <c r="AK212" s="63">
        <f>IF(ลับ!L$3=0,0,IF(เวลาเรียน!AR6="น",ลับ!L$3,0))</f>
        <v>0</v>
      </c>
      <c r="AL212" s="63">
        <f>IF(ลับ!M$3=0,0,IF(เวลาเรียน!AS6="น",ลับ!M$3,0))</f>
        <v>0</v>
      </c>
      <c r="AM212" s="63">
        <f>IF(ลับ!N$3=0,0,IF(เวลาเรียน!AT6="น",ลับ!N$3,0))</f>
        <v>0</v>
      </c>
      <c r="AN212" s="63">
        <f>IF(ลับ!O$3=0,0,IF(เวลาเรียน!AU6="น",ลับ!O$3,0))</f>
        <v>0</v>
      </c>
      <c r="AO212" s="63">
        <f>IF(ลับ!P$3=0,0,IF(เวลาเรียน!AV6="น",ลับ!P$3,0))</f>
        <v>0</v>
      </c>
      <c r="AP212" s="63">
        <f>IF(ลับ!Q$3=0,0,IF(เวลาเรียน!AW6="น",ลับ!Q$3,0))</f>
        <v>0</v>
      </c>
      <c r="AQ212" s="63">
        <f>IF(ลับ!R$3=0,0,IF(เวลาเรียน!AX6="น",ลับ!R$3,0))</f>
        <v>0</v>
      </c>
      <c r="AR212" s="63">
        <f>IF(ลับ!S$3=0,0,IF(เวลาเรียน!AY6="น",ลับ!S$3,0))</f>
        <v>0</v>
      </c>
      <c r="AS212" s="63">
        <f>IF(ลับ!T$3=0,0,IF(เวลาเรียน!AZ6="น",ลับ!T$3,0))</f>
        <v>0</v>
      </c>
      <c r="AT212" s="63">
        <f>IF(ลับ!U$3=0,0,IF(เวลาเรียน!BA6="น",ลับ!U$3,0))</f>
        <v>0</v>
      </c>
      <c r="AU212" s="63">
        <f>IF(ลับ!V$3=0,0,IF(เวลาเรียน!BB6="น",ลับ!V$3,0))</f>
        <v>0</v>
      </c>
      <c r="AV212" s="63">
        <f>IF(ลับ!W$3=0,0,IF(เวลาเรียน!BC6="น",ลับ!W$3,0))</f>
        <v>0</v>
      </c>
      <c r="AW212" s="63">
        <f>IF(ลับ!X$3=0,0,IF(เวลาเรียน!BD6="น",ลับ!X$3,0))</f>
        <v>0</v>
      </c>
      <c r="AX212" s="63">
        <f>IF(ลับ!Y$3=0,0,IF(เวลาเรียน!BE6="น",ลับ!Y$3,0))</f>
        <v>0</v>
      </c>
      <c r="AY212" s="63">
        <f>IF(ลับ!Z$3=0,0,IF(เวลาเรียน!BF6="น",ลับ!Z$3,0))</f>
        <v>0</v>
      </c>
      <c r="AZ212" s="63">
        <f>IF(ลับ!AA$3=0,0,IF(เวลาเรียน!BG6="น",ลับ!AA$3,0))</f>
        <v>0</v>
      </c>
      <c r="BA212" s="63">
        <f>IF(ลับ!AB$3=0,0,IF(เวลาเรียน!BH6="น",ลับ!AB$3,0))</f>
        <v>0</v>
      </c>
      <c r="BB212" s="63">
        <f>IF(ลับ!AC$3=0,0,IF(เวลาเรียน!BI6="น",ลับ!AC$3,0))</f>
        <v>0</v>
      </c>
      <c r="BC212" s="63">
        <f>IF(ลับ!AD$3=0,0,IF(เวลาเรียน!BJ6="น",ลับ!AD$3,0))</f>
        <v>0</v>
      </c>
      <c r="BD212" s="63">
        <f>IF(ลับ!AE$3=0,0,IF(เวลาเรียน!BK6="น",ลับ!AE$3,0))</f>
        <v>0</v>
      </c>
      <c r="BE212" s="63">
        <f>IF(ลับ!AF$3=0,0,IF(เวลาเรียน!BL6="น",ลับ!AF$3,0))</f>
        <v>0</v>
      </c>
      <c r="BF212" s="63">
        <f>IF(ลับ!AG$3=0,0,IF(เวลาเรียน!BM6="น",ลับ!AG$3,0))</f>
        <v>0</v>
      </c>
      <c r="BG212" s="63">
        <f>IF(ลับ!AH$3=0,0,IF(เวลาเรียน!BN6="น",ลับ!AH$3,0))</f>
        <v>0</v>
      </c>
      <c r="BH212" s="63">
        <f>IF(ลับ!AI$3=0,0,IF(เวลาเรียน!BO6="น",ลับ!AI$3,0))</f>
        <v>0</v>
      </c>
      <c r="BI212" s="63">
        <f>IF(ลับ!AJ$3=0,0,IF(เวลาเรียน!BP6="น",ลับ!AJ$3,0))</f>
        <v>0</v>
      </c>
      <c r="BJ212" s="63">
        <f>IF(ลับ!AK$3=0,0,IF(เวลาเรียน!BQ6="น",ลับ!AK$3,0))</f>
        <v>0</v>
      </c>
      <c r="BK212" s="63">
        <f>IF(ลับ!AL$3=0,0,IF(เวลาเรียน!BR6="น",ลับ!AL$3,0))</f>
        <v>0</v>
      </c>
      <c r="BL212" s="63">
        <f>IF(ลับ!AM$3=0,0,IF(เวลาเรียน!BS6="น",ลับ!AM$3,0))</f>
        <v>0</v>
      </c>
      <c r="BM212" s="63">
        <f>IF(ลับ!AN$3=0,0,IF(เวลาเรียน!BT6="น",ลับ!AN$3,0))</f>
        <v>0</v>
      </c>
      <c r="BN212" s="63">
        <f>IF(ลับ!AO$3=0,0,IF(เวลาเรียน!BU6="น",ลับ!AO$3,0))</f>
        <v>0</v>
      </c>
      <c r="BO212" s="63">
        <f>IF(ลับ!AP$3=0,0,IF(เวลาเรียน!BV6="น",ลับ!AP$3,0))</f>
        <v>0</v>
      </c>
      <c r="BP212" s="63">
        <f>IF(ลับ!AQ$3=0,0,IF(เวลาเรียน!BW6="น",ลับ!AQ$3,0))</f>
        <v>0</v>
      </c>
      <c r="BQ212" s="63">
        <f>IF(ลับ!AR$3=0,0,IF(เวลาเรียน!BX6="น",ลับ!AR$3,0))</f>
        <v>0</v>
      </c>
      <c r="BR212" s="63">
        <f>IF(ลับ!AS$3=0,0,IF(เวลาเรียน!BY6="น",ลับ!AS$3,0))</f>
        <v>0</v>
      </c>
      <c r="BS212" s="724">
        <f>IF(ลับ!AT$3=0,0,IF(เวลาเรียน!BZ6="น",ลับ!AT$3,0))</f>
        <v>0</v>
      </c>
      <c r="BT212" s="63">
        <f>IF(ลับ!BT$3=0,0,IF(เวลาเรียน!CB6="น",ลับ!BT$3,0))</f>
        <v>0</v>
      </c>
      <c r="BU212" s="63">
        <f>IF(ลับ!BU$3=0,0,IF(เวลาเรียน!CC6="น",ลับ!BU$3,0))</f>
        <v>0</v>
      </c>
      <c r="BV212" s="63">
        <f>IF(ลับ!BV$3=0,0,IF(เวลาเรียน!CD6="น",ลับ!BV$3,0))</f>
        <v>0</v>
      </c>
      <c r="BW212" s="63">
        <f>IF(ลับ!BW$3=0,0,IF(เวลาเรียน!CE6="น",ลับ!BW$3,0))</f>
        <v>0</v>
      </c>
      <c r="BX212" s="63">
        <f>IF(ลับ!BX$3=0,0,IF(เวลาเรียน!CF6="น",ลับ!BX$3,0))</f>
        <v>0</v>
      </c>
      <c r="BY212" s="63">
        <f>IF(ลับ!BY$3=0,0,IF(เวลาเรียน!CG6="น",ลับ!BY$3,0))</f>
        <v>0</v>
      </c>
      <c r="BZ212" s="63">
        <f>IF(ลับ!BZ$3=0,0,IF(เวลาเรียน!CH6="น",ลับ!BZ$3,0))</f>
        <v>0</v>
      </c>
      <c r="CA212" s="63">
        <f>IF(ลับ!CA$3=0,0,IF(เวลาเรียน!CI6="น",ลับ!CA$3,0))</f>
        <v>0</v>
      </c>
      <c r="CB212" s="63">
        <f>IF(ลับ!CB$3=0,0,IF(เวลาเรียน!CJ6="น",ลับ!CB$3,0))</f>
        <v>0</v>
      </c>
      <c r="CC212" s="63">
        <f>IF(ลับ!CC$3=0,0,IF(เวลาเรียน!CK6="น",ลับ!CC$3,0))</f>
        <v>0</v>
      </c>
      <c r="CD212" s="63">
        <f>IF(ลับ!CD$3=0,0,IF(เวลาเรียน!CL6="น",ลับ!CD$3,0))</f>
        <v>0</v>
      </c>
      <c r="CE212" s="63">
        <f>IF(ลับ!CE$3=0,0,IF(เวลาเรียน!CM6="น",ลับ!CE$3,0))</f>
        <v>0</v>
      </c>
      <c r="CF212" s="63">
        <f>IF(ลับ!CF$3=0,0,IF(เวลาเรียน!CN6="น",ลับ!CF$3,0))</f>
        <v>0</v>
      </c>
      <c r="CG212" s="63">
        <f>IF(ลับ!CG$3=0,0,IF(เวลาเรียน!CO6="น",ลับ!CG$3,0))</f>
        <v>0</v>
      </c>
      <c r="CH212" s="63">
        <f>IF(ลับ!CH$3=0,0,IF(เวลาเรียน!CP6="น",ลับ!CH$3,0))</f>
        <v>0</v>
      </c>
      <c r="CI212" s="63">
        <f>IF(ลับ!CI$3=0,0,IF(เวลาเรียน!CQ6="น",ลับ!CI$3,0))</f>
        <v>0</v>
      </c>
      <c r="CJ212" s="63">
        <f>IF(ลับ!CJ$3=0,0,IF(เวลาเรียน!CR6="น",ลับ!CJ$3,0))</f>
        <v>0</v>
      </c>
      <c r="CK212" s="63">
        <f>IF(ลับ!CK$3=0,0,IF(เวลาเรียน!CS6="น",ลับ!CK$3,0))</f>
        <v>0</v>
      </c>
      <c r="CL212" s="63">
        <f>IF(ลับ!CL$3=0,0,IF(เวลาเรียน!CT6="น",ลับ!CL$3,0))</f>
        <v>0</v>
      </c>
      <c r="CM212" s="63">
        <f>IF(ลับ!CM$3=0,0,IF(เวลาเรียน!CU6="น",ลับ!CM$3,0))</f>
        <v>0</v>
      </c>
      <c r="CN212" s="63">
        <f>IF(ลับ!CN$3=0,0,IF(เวลาเรียน!CV6="น",ลับ!CN$3,0))</f>
        <v>0</v>
      </c>
      <c r="CO212" s="63">
        <f>IF(ลับ!CO$3=0,0,IF(เวลาเรียน!CW6="น",ลับ!CO$3,0))</f>
        <v>0</v>
      </c>
      <c r="CP212" s="63">
        <f>IF(ลับ!CP$3=0,0,IF(เวลาเรียน!CX6="น",ลับ!CP$3,0))</f>
        <v>0</v>
      </c>
      <c r="CQ212" s="63">
        <f>IF(ลับ!CQ$3=0,0,IF(เวลาเรียน!CY6="น",ลับ!CQ$3,0))</f>
        <v>0</v>
      </c>
      <c r="CR212" s="63">
        <f>IF(ลับ!CR$3=0,0,IF(เวลาเรียน!CZ6="น",ลับ!CR$3,0))</f>
        <v>0</v>
      </c>
      <c r="CS212" s="63">
        <f>IF(ลับ!CS$3=0,0,IF(เวลาเรียน!DA6="น",ลับ!CS$3,0))</f>
        <v>0</v>
      </c>
      <c r="CT212" s="63">
        <f>IF(ลับ!CT$3=0,0,IF(เวลาเรียน!DB6="น",ลับ!CT$3,0))</f>
        <v>0</v>
      </c>
      <c r="CU212" s="63">
        <f>IF(ลับ!CU$3=0,0,IF(เวลาเรียน!DC6="น",ลับ!CU$3,0))</f>
        <v>0</v>
      </c>
      <c r="CV212" s="63">
        <f>IF(ลับ!CV$3=0,0,IF(เวลาเรียน!DD6="น",ลับ!CV$3,0))</f>
        <v>0</v>
      </c>
      <c r="CW212" s="63">
        <f>IF(ลับ!CW$3=0,0,IF(เวลาเรียน!DE6="น",ลับ!CW$3,0))</f>
        <v>0</v>
      </c>
      <c r="CX212" s="84">
        <f>SUM(B212:CW212)</f>
        <v>0</v>
      </c>
      <c r="CZ212" s="50"/>
      <c r="DA212" s="50"/>
      <c r="DB212" s="50"/>
      <c r="DC212" s="50"/>
      <c r="DD212" s="50"/>
      <c r="DE212" s="50"/>
      <c r="DF212" s="50"/>
      <c r="DG212" s="50"/>
      <c r="DH212" s="50"/>
      <c r="DI212" s="50"/>
      <c r="DJ212" s="50"/>
      <c r="DK212" s="50"/>
      <c r="DL212" s="50"/>
      <c r="DM212" s="50"/>
      <c r="DN212" s="50"/>
      <c r="DO212" s="50"/>
      <c r="DP212" s="50"/>
      <c r="DQ212" s="50"/>
      <c r="DR212" s="50"/>
      <c r="DS212" s="50"/>
      <c r="DT212" s="50"/>
      <c r="DU212" s="50"/>
      <c r="DV212" s="50"/>
      <c r="DW212" s="50"/>
      <c r="DX212" s="50"/>
      <c r="DY212" s="50"/>
      <c r="DZ212" s="50"/>
      <c r="EA212" s="50"/>
      <c r="EB212" s="50"/>
      <c r="EC212" s="50"/>
      <c r="ED212" s="50"/>
      <c r="EE212" s="50"/>
      <c r="EF212" s="50"/>
    </row>
    <row r="213" spans="1:136" ht="21">
      <c r="A213" s="28">
        <v>2</v>
      </c>
      <c r="B213" s="63">
        <f>IF(ลับ!B$3=0,0,IF(เวลาเรียน!G7="น",ลับ!B$3,0))</f>
        <v>0</v>
      </c>
      <c r="C213" s="63">
        <f>IF(ลับ!C$3=0,0,IF(เวลาเรียน!H7="น",ลับ!C$3,0))</f>
        <v>0</v>
      </c>
      <c r="D213" s="63">
        <f>IF(ลับ!D$3=0,0,IF(เวลาเรียน!I7="น",ลับ!D$3,0))</f>
        <v>0</v>
      </c>
      <c r="E213" s="63">
        <f>IF(ลับ!E$3=0,0,IF(เวลาเรียน!J7="น",ลับ!E$3,0))</f>
        <v>0</v>
      </c>
      <c r="F213" s="63">
        <f>IF(ลับ!F$3=0,0,IF(เวลาเรียน!K7="น",ลับ!F$3,0))</f>
        <v>0</v>
      </c>
      <c r="G213" s="63">
        <f>IF(ลับ!G$3=0,0,IF(เวลาเรียน!L7="น",ลับ!G$3,0))</f>
        <v>0</v>
      </c>
      <c r="H213" s="63">
        <f>IF(ลับ!H$3=0,0,IF(เวลาเรียน!M7="น",ลับ!H$3,0))</f>
        <v>0</v>
      </c>
      <c r="I213" s="63">
        <f>IF(ลับ!I$3=0,0,IF(เวลาเรียน!N7="น",ลับ!I$3,0))</f>
        <v>0</v>
      </c>
      <c r="J213" s="63">
        <f>IF(ลับ!J$3=0,0,IF(เวลาเรียน!O7="น",ลับ!J$3,0))</f>
        <v>0</v>
      </c>
      <c r="K213" s="63">
        <f>IF(ลับ!K$3=0,0,IF(เวลาเรียน!P7="น",ลับ!K$3,0))</f>
        <v>0</v>
      </c>
      <c r="L213" s="63">
        <f>IF(ลับ!L$3=0,0,IF(เวลาเรียน!Q7="น",ลับ!L$3,0))</f>
        <v>0</v>
      </c>
      <c r="M213" s="63">
        <f>IF(ลับ!M$3=0,0,IF(เวลาเรียน!R7="น",ลับ!M$3,0))</f>
        <v>0</v>
      </c>
      <c r="N213" s="63">
        <f>IF(ลับ!N$3=0,0,IF(เวลาเรียน!S7="น",ลับ!N$3,0))</f>
        <v>0</v>
      </c>
      <c r="O213" s="63">
        <f>IF(ลับ!O$3=0,0,IF(เวลาเรียน!T7="น",ลับ!O$3,0))</f>
        <v>0</v>
      </c>
      <c r="P213" s="63">
        <f>IF(ลับ!P$3=0,0,IF(เวลาเรียน!U7="น",ลับ!P$3,0))</f>
        <v>0</v>
      </c>
      <c r="Q213" s="63">
        <f>IF(ลับ!Q$3=0,0,IF(เวลาเรียน!V7="น",ลับ!Q$3,0))</f>
        <v>0</v>
      </c>
      <c r="R213" s="63">
        <f>IF(ลับ!R$3=0,0,IF(เวลาเรียน!W7="น",ลับ!R$3,0))</f>
        <v>0</v>
      </c>
      <c r="S213" s="63">
        <f>IF(ลับ!S$3=0,0,IF(เวลาเรียน!X7="น",ลับ!S$3,0))</f>
        <v>0</v>
      </c>
      <c r="T213" s="63">
        <f>IF(ลับ!T$3=0,0,IF(เวลาเรียน!Y7="น",ลับ!T$3,0))</f>
        <v>0</v>
      </c>
      <c r="U213" s="63">
        <f>IF(ลับ!U$3=0,0,IF(เวลาเรียน!Z7="น",ลับ!U$3,0))</f>
        <v>0</v>
      </c>
      <c r="V213" s="63">
        <f>IF(ลับ!V$3=0,0,IF(เวลาเรียน!AA7="น",ลับ!V$3,0))</f>
        <v>0</v>
      </c>
      <c r="W213" s="63">
        <f>IF(ลับ!W$3=0,0,IF(เวลาเรียน!AB7="น",ลับ!W$3,0))</f>
        <v>0</v>
      </c>
      <c r="X213" s="63">
        <f>IF(ลับ!X$3=0,0,IF(เวลาเรียน!AC7="น",ลับ!X$3,0))</f>
        <v>0</v>
      </c>
      <c r="Y213" s="63">
        <f>IF(ลับ!Y$3=0,0,IF(เวลาเรียน!AD7="น",ลับ!Y$3,0))</f>
        <v>0</v>
      </c>
      <c r="Z213" s="724">
        <f>IF(ลับ!Z$3=0,0,IF(เวลาเรียน!AE7="น",ลับ!Z$3,0))</f>
        <v>0</v>
      </c>
      <c r="AA213" s="63">
        <f>IF(ลับ!B$3=0,0,IF(เวลาเรียน!AH7="น",ลับ!B$3,0))</f>
        <v>0</v>
      </c>
      <c r="AB213" s="63">
        <f>IF(ลับ!C$3=0,0,IF(เวลาเรียน!AI7="น",ลับ!C$3,0))</f>
        <v>0</v>
      </c>
      <c r="AC213" s="63">
        <f>IF(ลับ!D$3=0,0,IF(เวลาเรียน!AJ7="น",ลับ!D$3,0))</f>
        <v>0</v>
      </c>
      <c r="AD213" s="63">
        <f>IF(ลับ!E$3=0,0,IF(เวลาเรียน!AK7="น",ลับ!E$3,0))</f>
        <v>0</v>
      </c>
      <c r="AE213" s="63">
        <f>IF(ลับ!F$3=0,0,IF(เวลาเรียน!AL7="น",ลับ!F$3,0))</f>
        <v>0</v>
      </c>
      <c r="AF213" s="63">
        <f>IF(ลับ!G$3=0,0,IF(เวลาเรียน!AM7="น",ลับ!G$3,0))</f>
        <v>0</v>
      </c>
      <c r="AG213" s="63">
        <f>IF(ลับ!H$3=0,0,IF(เวลาเรียน!AN7="น",ลับ!H$3,0))</f>
        <v>0</v>
      </c>
      <c r="AH213" s="63">
        <f>IF(ลับ!I$3=0,0,IF(เวลาเรียน!AO7="น",ลับ!I$3,0))</f>
        <v>0</v>
      </c>
      <c r="AI213" s="63">
        <f>IF(ลับ!J$3=0,0,IF(เวลาเรียน!AP7="น",ลับ!J$3,0))</f>
        <v>0</v>
      </c>
      <c r="AJ213" s="63">
        <f>IF(ลับ!K$3=0,0,IF(เวลาเรียน!AQ7="น",ลับ!K$3,0))</f>
        <v>0</v>
      </c>
      <c r="AK213" s="63">
        <f>IF(ลับ!L$3=0,0,IF(เวลาเรียน!AR7="น",ลับ!L$3,0))</f>
        <v>0</v>
      </c>
      <c r="AL213" s="63">
        <f>IF(ลับ!M$3=0,0,IF(เวลาเรียน!AS7="น",ลับ!M$3,0))</f>
        <v>0</v>
      </c>
      <c r="AM213" s="63">
        <f>IF(ลับ!N$3=0,0,IF(เวลาเรียน!AT7="น",ลับ!N$3,0))</f>
        <v>0</v>
      </c>
      <c r="AN213" s="63">
        <f>IF(ลับ!O$3=0,0,IF(เวลาเรียน!AU7="น",ลับ!O$3,0))</f>
        <v>0</v>
      </c>
      <c r="AO213" s="63">
        <f>IF(ลับ!P$3=0,0,IF(เวลาเรียน!AV7="น",ลับ!P$3,0))</f>
        <v>0</v>
      </c>
      <c r="AP213" s="63">
        <f>IF(ลับ!Q$3=0,0,IF(เวลาเรียน!AW7="น",ลับ!Q$3,0))</f>
        <v>0</v>
      </c>
      <c r="AQ213" s="63">
        <f>IF(ลับ!R$3=0,0,IF(เวลาเรียน!AX7="น",ลับ!R$3,0))</f>
        <v>0</v>
      </c>
      <c r="AR213" s="63">
        <f>IF(ลับ!S$3=0,0,IF(เวลาเรียน!AY7="น",ลับ!S$3,0))</f>
        <v>0</v>
      </c>
      <c r="AS213" s="63">
        <f>IF(ลับ!T$3=0,0,IF(เวลาเรียน!AZ7="น",ลับ!T$3,0))</f>
        <v>0</v>
      </c>
      <c r="AT213" s="63">
        <f>IF(ลับ!U$3=0,0,IF(เวลาเรียน!BA7="น",ลับ!U$3,0))</f>
        <v>0</v>
      </c>
      <c r="AU213" s="63">
        <f>IF(ลับ!V$3=0,0,IF(เวลาเรียน!BB7="น",ลับ!V$3,0))</f>
        <v>0</v>
      </c>
      <c r="AV213" s="63">
        <f>IF(ลับ!W$3=0,0,IF(เวลาเรียน!BC7="น",ลับ!W$3,0))</f>
        <v>0</v>
      </c>
      <c r="AW213" s="63">
        <f>IF(ลับ!X$3=0,0,IF(เวลาเรียน!BD7="น",ลับ!X$3,0))</f>
        <v>0</v>
      </c>
      <c r="AX213" s="63">
        <f>IF(ลับ!Y$3=0,0,IF(เวลาเรียน!BE7="น",ลับ!Y$3,0))</f>
        <v>0</v>
      </c>
      <c r="AY213" s="63">
        <f>IF(ลับ!Z$3=0,0,IF(เวลาเรียน!BF7="น",ลับ!Z$3,0))</f>
        <v>0</v>
      </c>
      <c r="AZ213" s="63">
        <f>IF(ลับ!AA$3=0,0,IF(เวลาเรียน!BG7="น",ลับ!AA$3,0))</f>
        <v>0</v>
      </c>
      <c r="BA213" s="63">
        <f>IF(ลับ!AB$3=0,0,IF(เวลาเรียน!BH7="น",ลับ!AB$3,0))</f>
        <v>0</v>
      </c>
      <c r="BB213" s="63">
        <f>IF(ลับ!AC$3=0,0,IF(เวลาเรียน!BI7="น",ลับ!AC$3,0))</f>
        <v>0</v>
      </c>
      <c r="BC213" s="63">
        <f>IF(ลับ!AD$3=0,0,IF(เวลาเรียน!BJ7="น",ลับ!AD$3,0))</f>
        <v>0</v>
      </c>
      <c r="BD213" s="63">
        <f>IF(ลับ!AE$3=0,0,IF(เวลาเรียน!BK7="น",ลับ!AE$3,0))</f>
        <v>0</v>
      </c>
      <c r="BE213" s="63">
        <f>IF(ลับ!AF$3=0,0,IF(เวลาเรียน!BL7="น",ลับ!AF$3,0))</f>
        <v>0</v>
      </c>
      <c r="BF213" s="63">
        <f>IF(ลับ!AG$3=0,0,IF(เวลาเรียน!BM7="น",ลับ!AG$3,0))</f>
        <v>0</v>
      </c>
      <c r="BG213" s="63">
        <f>IF(ลับ!AH$3=0,0,IF(เวลาเรียน!BN7="น",ลับ!AH$3,0))</f>
        <v>0</v>
      </c>
      <c r="BH213" s="63">
        <f>IF(ลับ!AI$3=0,0,IF(เวลาเรียน!BO7="น",ลับ!AI$3,0))</f>
        <v>0</v>
      </c>
      <c r="BI213" s="63">
        <f>IF(ลับ!AJ$3=0,0,IF(เวลาเรียน!BP7="น",ลับ!AJ$3,0))</f>
        <v>0</v>
      </c>
      <c r="BJ213" s="63">
        <f>IF(ลับ!AK$3=0,0,IF(เวลาเรียน!BQ7="น",ลับ!AK$3,0))</f>
        <v>0</v>
      </c>
      <c r="BK213" s="63">
        <f>IF(ลับ!AL$3=0,0,IF(เวลาเรียน!BR7="น",ลับ!AL$3,0))</f>
        <v>0</v>
      </c>
      <c r="BL213" s="63">
        <f>IF(ลับ!AM$3=0,0,IF(เวลาเรียน!BS7="น",ลับ!AM$3,0))</f>
        <v>0</v>
      </c>
      <c r="BM213" s="63">
        <f>IF(ลับ!AN$3=0,0,IF(เวลาเรียน!BT7="น",ลับ!AN$3,0))</f>
        <v>0</v>
      </c>
      <c r="BN213" s="63">
        <f>IF(ลับ!AO$3=0,0,IF(เวลาเรียน!BU7="น",ลับ!AO$3,0))</f>
        <v>0</v>
      </c>
      <c r="BO213" s="63">
        <f>IF(ลับ!AP$3=0,0,IF(เวลาเรียน!BV7="น",ลับ!AP$3,0))</f>
        <v>0</v>
      </c>
      <c r="BP213" s="63">
        <f>IF(ลับ!AQ$3=0,0,IF(เวลาเรียน!BW7="น",ลับ!AQ$3,0))</f>
        <v>0</v>
      </c>
      <c r="BQ213" s="63">
        <f>IF(ลับ!AR$3=0,0,IF(เวลาเรียน!BX7="น",ลับ!AR$3,0))</f>
        <v>0</v>
      </c>
      <c r="BR213" s="63">
        <f>IF(ลับ!AS$3=0,0,IF(เวลาเรียน!BY7="น",ลับ!AS$3,0))</f>
        <v>0</v>
      </c>
      <c r="BS213" s="724">
        <f>IF(ลับ!AT$3=0,0,IF(เวลาเรียน!BZ7="น",ลับ!AT$3,0))</f>
        <v>0</v>
      </c>
      <c r="BT213" s="63">
        <f>IF(ลับ!BT$3=0,0,IF(เวลาเรียน!CB7="น",ลับ!BT$3,0))</f>
        <v>0</v>
      </c>
      <c r="BU213" s="63">
        <f>IF(ลับ!BU$3=0,0,IF(เวลาเรียน!CC7="น",ลับ!BU$3,0))</f>
        <v>0</v>
      </c>
      <c r="BV213" s="63">
        <f>IF(ลับ!BV$3=0,0,IF(เวลาเรียน!CD7="น",ลับ!BV$3,0))</f>
        <v>0</v>
      </c>
      <c r="BW213" s="63">
        <f>IF(ลับ!BW$3=0,0,IF(เวลาเรียน!CE7="น",ลับ!BW$3,0))</f>
        <v>0</v>
      </c>
      <c r="BX213" s="63">
        <f>IF(ลับ!BX$3=0,0,IF(เวลาเรียน!CF7="น",ลับ!BX$3,0))</f>
        <v>0</v>
      </c>
      <c r="BY213" s="63">
        <f>IF(ลับ!BY$3=0,0,IF(เวลาเรียน!CG7="น",ลับ!BY$3,0))</f>
        <v>0</v>
      </c>
      <c r="BZ213" s="63">
        <f>IF(ลับ!BZ$3=0,0,IF(เวลาเรียน!CH7="น",ลับ!BZ$3,0))</f>
        <v>0</v>
      </c>
      <c r="CA213" s="63">
        <f>IF(ลับ!CA$3=0,0,IF(เวลาเรียน!CI7="น",ลับ!CA$3,0))</f>
        <v>0</v>
      </c>
      <c r="CB213" s="63">
        <f>IF(ลับ!CB$3=0,0,IF(เวลาเรียน!CJ7="น",ลับ!CB$3,0))</f>
        <v>0</v>
      </c>
      <c r="CC213" s="63">
        <f>IF(ลับ!CC$3=0,0,IF(เวลาเรียน!CK7="น",ลับ!CC$3,0))</f>
        <v>0</v>
      </c>
      <c r="CD213" s="63">
        <f>IF(ลับ!CD$3=0,0,IF(เวลาเรียน!CL7="น",ลับ!CD$3,0))</f>
        <v>0</v>
      </c>
      <c r="CE213" s="63">
        <f>IF(ลับ!CE$3=0,0,IF(เวลาเรียน!CM7="น",ลับ!CE$3,0))</f>
        <v>0</v>
      </c>
      <c r="CF213" s="63">
        <f>IF(ลับ!CF$3=0,0,IF(เวลาเรียน!CN7="น",ลับ!CF$3,0))</f>
        <v>0</v>
      </c>
      <c r="CG213" s="63">
        <f>IF(ลับ!CG$3=0,0,IF(เวลาเรียน!CO7="น",ลับ!CG$3,0))</f>
        <v>0</v>
      </c>
      <c r="CH213" s="63">
        <f>IF(ลับ!CH$3=0,0,IF(เวลาเรียน!CP7="น",ลับ!CH$3,0))</f>
        <v>0</v>
      </c>
      <c r="CI213" s="63">
        <f>IF(ลับ!CI$3=0,0,IF(เวลาเรียน!CQ7="น",ลับ!CI$3,0))</f>
        <v>0</v>
      </c>
      <c r="CJ213" s="63">
        <f>IF(ลับ!CJ$3=0,0,IF(เวลาเรียน!CR7="น",ลับ!CJ$3,0))</f>
        <v>0</v>
      </c>
      <c r="CK213" s="63">
        <f>IF(ลับ!CK$3=0,0,IF(เวลาเรียน!CS7="น",ลับ!CK$3,0))</f>
        <v>0</v>
      </c>
      <c r="CL213" s="63">
        <f>IF(ลับ!CL$3=0,0,IF(เวลาเรียน!CT7="น",ลับ!CL$3,0))</f>
        <v>0</v>
      </c>
      <c r="CM213" s="63">
        <f>IF(ลับ!CM$3=0,0,IF(เวลาเรียน!CU7="น",ลับ!CM$3,0))</f>
        <v>0</v>
      </c>
      <c r="CN213" s="63">
        <f>IF(ลับ!CN$3=0,0,IF(เวลาเรียน!CV7="น",ลับ!CN$3,0))</f>
        <v>0</v>
      </c>
      <c r="CO213" s="63">
        <f>IF(ลับ!CO$3=0,0,IF(เวลาเรียน!CW7="น",ลับ!CO$3,0))</f>
        <v>0</v>
      </c>
      <c r="CP213" s="63">
        <f>IF(ลับ!CP$3=0,0,IF(เวลาเรียน!CX7="น",ลับ!CP$3,0))</f>
        <v>0</v>
      </c>
      <c r="CQ213" s="63">
        <f>IF(ลับ!CQ$3=0,0,IF(เวลาเรียน!CY7="น",ลับ!CQ$3,0))</f>
        <v>0</v>
      </c>
      <c r="CR213" s="63">
        <f>IF(ลับ!CR$3=0,0,IF(เวลาเรียน!CZ7="น",ลับ!CR$3,0))</f>
        <v>0</v>
      </c>
      <c r="CS213" s="63">
        <f>IF(ลับ!CS$3=0,0,IF(เวลาเรียน!DA7="น",ลับ!CS$3,0))</f>
        <v>0</v>
      </c>
      <c r="CT213" s="63">
        <f>IF(ลับ!CT$3=0,0,IF(เวลาเรียน!DB7="น",ลับ!CT$3,0))</f>
        <v>0</v>
      </c>
      <c r="CU213" s="63">
        <f>IF(ลับ!CU$3=0,0,IF(เวลาเรียน!DC7="น",ลับ!CU$3,0))</f>
        <v>0</v>
      </c>
      <c r="CV213" s="63">
        <f>IF(ลับ!CV$3=0,0,IF(เวลาเรียน!DD7="น",ลับ!CV$3,0))</f>
        <v>0</v>
      </c>
      <c r="CW213" s="63">
        <f>IF(ลับ!CW$3=0,0,IF(เวลาเรียน!DE7="น",ลับ!CW$3,0))</f>
        <v>0</v>
      </c>
      <c r="CX213" s="84">
        <f t="shared" ref="CX213:CX261" si="26">SUM(B213:CW213)</f>
        <v>0</v>
      </c>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row>
    <row r="214" spans="1:136" ht="21">
      <c r="A214" s="28">
        <v>3</v>
      </c>
      <c r="B214" s="63">
        <f>IF(ลับ!B$3=0,0,IF(เวลาเรียน!G8="น",ลับ!B$3,0))</f>
        <v>0</v>
      </c>
      <c r="C214" s="63">
        <f>IF(ลับ!C$3=0,0,IF(เวลาเรียน!H8="น",ลับ!C$3,0))</f>
        <v>0</v>
      </c>
      <c r="D214" s="63">
        <f>IF(ลับ!D$3=0,0,IF(เวลาเรียน!I8="น",ลับ!D$3,0))</f>
        <v>0</v>
      </c>
      <c r="E214" s="63">
        <f>IF(ลับ!E$3=0,0,IF(เวลาเรียน!J8="น",ลับ!E$3,0))</f>
        <v>0</v>
      </c>
      <c r="F214" s="63">
        <f>IF(ลับ!F$3=0,0,IF(เวลาเรียน!K8="น",ลับ!F$3,0))</f>
        <v>0</v>
      </c>
      <c r="G214" s="63">
        <f>IF(ลับ!G$3=0,0,IF(เวลาเรียน!L8="น",ลับ!G$3,0))</f>
        <v>0</v>
      </c>
      <c r="H214" s="63">
        <f>IF(ลับ!H$3=0,0,IF(เวลาเรียน!M8="น",ลับ!H$3,0))</f>
        <v>0</v>
      </c>
      <c r="I214" s="63">
        <f>IF(ลับ!I$3=0,0,IF(เวลาเรียน!N8="น",ลับ!I$3,0))</f>
        <v>0</v>
      </c>
      <c r="J214" s="63">
        <f>IF(ลับ!J$3=0,0,IF(เวลาเรียน!O8="น",ลับ!J$3,0))</f>
        <v>0</v>
      </c>
      <c r="K214" s="63">
        <f>IF(ลับ!K$3=0,0,IF(เวลาเรียน!P8="น",ลับ!K$3,0))</f>
        <v>0</v>
      </c>
      <c r="L214" s="63">
        <f>IF(ลับ!L$3=0,0,IF(เวลาเรียน!Q8="น",ลับ!L$3,0))</f>
        <v>0</v>
      </c>
      <c r="M214" s="63">
        <f>IF(ลับ!M$3=0,0,IF(เวลาเรียน!R8="น",ลับ!M$3,0))</f>
        <v>0</v>
      </c>
      <c r="N214" s="63">
        <f>IF(ลับ!N$3=0,0,IF(เวลาเรียน!S8="น",ลับ!N$3,0))</f>
        <v>0</v>
      </c>
      <c r="O214" s="63">
        <f>IF(ลับ!O$3=0,0,IF(เวลาเรียน!T8="น",ลับ!O$3,0))</f>
        <v>0</v>
      </c>
      <c r="P214" s="63">
        <f>IF(ลับ!P$3=0,0,IF(เวลาเรียน!U8="น",ลับ!P$3,0))</f>
        <v>0</v>
      </c>
      <c r="Q214" s="63">
        <f>IF(ลับ!Q$3=0,0,IF(เวลาเรียน!V8="น",ลับ!Q$3,0))</f>
        <v>0</v>
      </c>
      <c r="R214" s="63">
        <f>IF(ลับ!R$3=0,0,IF(เวลาเรียน!W8="น",ลับ!R$3,0))</f>
        <v>0</v>
      </c>
      <c r="S214" s="63">
        <f>IF(ลับ!S$3=0,0,IF(เวลาเรียน!X8="น",ลับ!S$3,0))</f>
        <v>0</v>
      </c>
      <c r="T214" s="63">
        <f>IF(ลับ!T$3=0,0,IF(เวลาเรียน!Y8="น",ลับ!T$3,0))</f>
        <v>0</v>
      </c>
      <c r="U214" s="63">
        <f>IF(ลับ!U$3=0,0,IF(เวลาเรียน!Z8="น",ลับ!U$3,0))</f>
        <v>0</v>
      </c>
      <c r="V214" s="63">
        <f>IF(ลับ!V$3=0,0,IF(เวลาเรียน!AA8="น",ลับ!V$3,0))</f>
        <v>0</v>
      </c>
      <c r="W214" s="63">
        <f>IF(ลับ!W$3=0,0,IF(เวลาเรียน!AB8="น",ลับ!W$3,0))</f>
        <v>0</v>
      </c>
      <c r="X214" s="63">
        <f>IF(ลับ!X$3=0,0,IF(เวลาเรียน!AC8="น",ลับ!X$3,0))</f>
        <v>0</v>
      </c>
      <c r="Y214" s="63">
        <f>IF(ลับ!Y$3=0,0,IF(เวลาเรียน!AD8="น",ลับ!Y$3,0))</f>
        <v>0</v>
      </c>
      <c r="Z214" s="724">
        <f>IF(ลับ!Z$3=0,0,IF(เวลาเรียน!AE8="น",ลับ!Z$3,0))</f>
        <v>0</v>
      </c>
      <c r="AA214" s="63">
        <f>IF(ลับ!B$3=0,0,IF(เวลาเรียน!AH8="น",ลับ!B$3,0))</f>
        <v>0</v>
      </c>
      <c r="AB214" s="63">
        <f>IF(ลับ!C$3=0,0,IF(เวลาเรียน!AI8="น",ลับ!C$3,0))</f>
        <v>0</v>
      </c>
      <c r="AC214" s="63">
        <f>IF(ลับ!D$3=0,0,IF(เวลาเรียน!AJ8="น",ลับ!D$3,0))</f>
        <v>0</v>
      </c>
      <c r="AD214" s="63">
        <f>IF(ลับ!E$3=0,0,IF(เวลาเรียน!AK8="น",ลับ!E$3,0))</f>
        <v>0</v>
      </c>
      <c r="AE214" s="63">
        <f>IF(ลับ!F$3=0,0,IF(เวลาเรียน!AL8="น",ลับ!F$3,0))</f>
        <v>0</v>
      </c>
      <c r="AF214" s="63">
        <f>IF(ลับ!G$3=0,0,IF(เวลาเรียน!AM8="น",ลับ!G$3,0))</f>
        <v>0</v>
      </c>
      <c r="AG214" s="63">
        <f>IF(ลับ!H$3=0,0,IF(เวลาเรียน!AN8="น",ลับ!H$3,0))</f>
        <v>0</v>
      </c>
      <c r="AH214" s="63">
        <f>IF(ลับ!I$3=0,0,IF(เวลาเรียน!AO8="น",ลับ!I$3,0))</f>
        <v>0</v>
      </c>
      <c r="AI214" s="63">
        <f>IF(ลับ!J$3=0,0,IF(เวลาเรียน!AP8="น",ลับ!J$3,0))</f>
        <v>0</v>
      </c>
      <c r="AJ214" s="63">
        <f>IF(ลับ!K$3=0,0,IF(เวลาเรียน!AQ8="น",ลับ!K$3,0))</f>
        <v>0</v>
      </c>
      <c r="AK214" s="63">
        <f>IF(ลับ!L$3=0,0,IF(เวลาเรียน!AR8="น",ลับ!L$3,0))</f>
        <v>0</v>
      </c>
      <c r="AL214" s="63">
        <f>IF(ลับ!M$3=0,0,IF(เวลาเรียน!AS8="น",ลับ!M$3,0))</f>
        <v>0</v>
      </c>
      <c r="AM214" s="63">
        <f>IF(ลับ!N$3=0,0,IF(เวลาเรียน!AT8="น",ลับ!N$3,0))</f>
        <v>0</v>
      </c>
      <c r="AN214" s="63">
        <f>IF(ลับ!O$3=0,0,IF(เวลาเรียน!AU8="น",ลับ!O$3,0))</f>
        <v>0</v>
      </c>
      <c r="AO214" s="63">
        <f>IF(ลับ!P$3=0,0,IF(เวลาเรียน!AV8="น",ลับ!P$3,0))</f>
        <v>0</v>
      </c>
      <c r="AP214" s="63">
        <f>IF(ลับ!Q$3=0,0,IF(เวลาเรียน!AW8="น",ลับ!Q$3,0))</f>
        <v>0</v>
      </c>
      <c r="AQ214" s="63">
        <f>IF(ลับ!R$3=0,0,IF(เวลาเรียน!AX8="น",ลับ!R$3,0))</f>
        <v>0</v>
      </c>
      <c r="AR214" s="63">
        <f>IF(ลับ!S$3=0,0,IF(เวลาเรียน!AY8="น",ลับ!S$3,0))</f>
        <v>0</v>
      </c>
      <c r="AS214" s="63">
        <f>IF(ลับ!T$3=0,0,IF(เวลาเรียน!AZ8="น",ลับ!T$3,0))</f>
        <v>0</v>
      </c>
      <c r="AT214" s="63">
        <f>IF(ลับ!U$3=0,0,IF(เวลาเรียน!BA8="น",ลับ!U$3,0))</f>
        <v>0</v>
      </c>
      <c r="AU214" s="63">
        <f>IF(ลับ!V$3=0,0,IF(เวลาเรียน!BB8="น",ลับ!V$3,0))</f>
        <v>0</v>
      </c>
      <c r="AV214" s="63">
        <f>IF(ลับ!W$3=0,0,IF(เวลาเรียน!BC8="น",ลับ!W$3,0))</f>
        <v>0</v>
      </c>
      <c r="AW214" s="63">
        <f>IF(ลับ!X$3=0,0,IF(เวลาเรียน!BD8="น",ลับ!X$3,0))</f>
        <v>0</v>
      </c>
      <c r="AX214" s="63">
        <f>IF(ลับ!Y$3=0,0,IF(เวลาเรียน!BE8="น",ลับ!Y$3,0))</f>
        <v>0</v>
      </c>
      <c r="AY214" s="63">
        <f>IF(ลับ!Z$3=0,0,IF(เวลาเรียน!BF8="น",ลับ!Z$3,0))</f>
        <v>0</v>
      </c>
      <c r="AZ214" s="63">
        <f>IF(ลับ!AA$3=0,0,IF(เวลาเรียน!BG8="น",ลับ!AA$3,0))</f>
        <v>0</v>
      </c>
      <c r="BA214" s="63">
        <f>IF(ลับ!AB$3=0,0,IF(เวลาเรียน!BH8="น",ลับ!AB$3,0))</f>
        <v>0</v>
      </c>
      <c r="BB214" s="63">
        <f>IF(ลับ!AC$3=0,0,IF(เวลาเรียน!BI8="น",ลับ!AC$3,0))</f>
        <v>0</v>
      </c>
      <c r="BC214" s="63">
        <f>IF(ลับ!AD$3=0,0,IF(เวลาเรียน!BJ8="น",ลับ!AD$3,0))</f>
        <v>0</v>
      </c>
      <c r="BD214" s="63">
        <f>IF(ลับ!AE$3=0,0,IF(เวลาเรียน!BK8="น",ลับ!AE$3,0))</f>
        <v>0</v>
      </c>
      <c r="BE214" s="63">
        <f>IF(ลับ!AF$3=0,0,IF(เวลาเรียน!BL8="น",ลับ!AF$3,0))</f>
        <v>0</v>
      </c>
      <c r="BF214" s="63">
        <f>IF(ลับ!AG$3=0,0,IF(เวลาเรียน!BM8="น",ลับ!AG$3,0))</f>
        <v>0</v>
      </c>
      <c r="BG214" s="63">
        <f>IF(ลับ!AH$3=0,0,IF(เวลาเรียน!BN8="น",ลับ!AH$3,0))</f>
        <v>0</v>
      </c>
      <c r="BH214" s="63">
        <f>IF(ลับ!AI$3=0,0,IF(เวลาเรียน!BO8="น",ลับ!AI$3,0))</f>
        <v>0</v>
      </c>
      <c r="BI214" s="63">
        <f>IF(ลับ!AJ$3=0,0,IF(เวลาเรียน!BP8="น",ลับ!AJ$3,0))</f>
        <v>0</v>
      </c>
      <c r="BJ214" s="63">
        <f>IF(ลับ!AK$3=0,0,IF(เวลาเรียน!BQ8="น",ลับ!AK$3,0))</f>
        <v>0</v>
      </c>
      <c r="BK214" s="63">
        <f>IF(ลับ!AL$3=0,0,IF(เวลาเรียน!BR8="น",ลับ!AL$3,0))</f>
        <v>0</v>
      </c>
      <c r="BL214" s="63">
        <f>IF(ลับ!AM$3=0,0,IF(เวลาเรียน!BS8="น",ลับ!AM$3,0))</f>
        <v>0</v>
      </c>
      <c r="BM214" s="63">
        <f>IF(ลับ!AN$3=0,0,IF(เวลาเรียน!BT8="น",ลับ!AN$3,0))</f>
        <v>0</v>
      </c>
      <c r="BN214" s="63">
        <f>IF(ลับ!AO$3=0,0,IF(เวลาเรียน!BU8="น",ลับ!AO$3,0))</f>
        <v>0</v>
      </c>
      <c r="BO214" s="63">
        <f>IF(ลับ!AP$3=0,0,IF(เวลาเรียน!BV8="น",ลับ!AP$3,0))</f>
        <v>0</v>
      </c>
      <c r="BP214" s="63">
        <f>IF(ลับ!AQ$3=0,0,IF(เวลาเรียน!BW8="น",ลับ!AQ$3,0))</f>
        <v>0</v>
      </c>
      <c r="BQ214" s="63">
        <f>IF(ลับ!AR$3=0,0,IF(เวลาเรียน!BX8="น",ลับ!AR$3,0))</f>
        <v>0</v>
      </c>
      <c r="BR214" s="63">
        <f>IF(ลับ!AS$3=0,0,IF(เวลาเรียน!BY8="น",ลับ!AS$3,0))</f>
        <v>0</v>
      </c>
      <c r="BS214" s="724">
        <f>IF(ลับ!AT$3=0,0,IF(เวลาเรียน!BZ8="น",ลับ!AT$3,0))</f>
        <v>0</v>
      </c>
      <c r="BT214" s="63">
        <f>IF(ลับ!BT$3=0,0,IF(เวลาเรียน!CB8="น",ลับ!BT$3,0))</f>
        <v>0</v>
      </c>
      <c r="BU214" s="63">
        <f>IF(ลับ!BU$3=0,0,IF(เวลาเรียน!CC8="น",ลับ!BU$3,0))</f>
        <v>0</v>
      </c>
      <c r="BV214" s="63">
        <f>IF(ลับ!BV$3=0,0,IF(เวลาเรียน!CD8="น",ลับ!BV$3,0))</f>
        <v>0</v>
      </c>
      <c r="BW214" s="63">
        <f>IF(ลับ!BW$3=0,0,IF(เวลาเรียน!CE8="น",ลับ!BW$3,0))</f>
        <v>0</v>
      </c>
      <c r="BX214" s="63">
        <f>IF(ลับ!BX$3=0,0,IF(เวลาเรียน!CF8="น",ลับ!BX$3,0))</f>
        <v>0</v>
      </c>
      <c r="BY214" s="63">
        <f>IF(ลับ!BY$3=0,0,IF(เวลาเรียน!CG8="น",ลับ!BY$3,0))</f>
        <v>0</v>
      </c>
      <c r="BZ214" s="63">
        <f>IF(ลับ!BZ$3=0,0,IF(เวลาเรียน!CH8="น",ลับ!BZ$3,0))</f>
        <v>0</v>
      </c>
      <c r="CA214" s="63">
        <f>IF(ลับ!CA$3=0,0,IF(เวลาเรียน!CI8="น",ลับ!CA$3,0))</f>
        <v>0</v>
      </c>
      <c r="CB214" s="63">
        <f>IF(ลับ!CB$3=0,0,IF(เวลาเรียน!CJ8="น",ลับ!CB$3,0))</f>
        <v>0</v>
      </c>
      <c r="CC214" s="63">
        <f>IF(ลับ!CC$3=0,0,IF(เวลาเรียน!CK8="น",ลับ!CC$3,0))</f>
        <v>0</v>
      </c>
      <c r="CD214" s="63">
        <f>IF(ลับ!CD$3=0,0,IF(เวลาเรียน!CL8="น",ลับ!CD$3,0))</f>
        <v>0</v>
      </c>
      <c r="CE214" s="63">
        <f>IF(ลับ!CE$3=0,0,IF(เวลาเรียน!CM8="น",ลับ!CE$3,0))</f>
        <v>0</v>
      </c>
      <c r="CF214" s="63">
        <f>IF(ลับ!CF$3=0,0,IF(เวลาเรียน!CN8="น",ลับ!CF$3,0))</f>
        <v>0</v>
      </c>
      <c r="CG214" s="63">
        <f>IF(ลับ!CG$3=0,0,IF(เวลาเรียน!CO8="น",ลับ!CG$3,0))</f>
        <v>0</v>
      </c>
      <c r="CH214" s="63">
        <f>IF(ลับ!CH$3=0,0,IF(เวลาเรียน!CP8="น",ลับ!CH$3,0))</f>
        <v>0</v>
      </c>
      <c r="CI214" s="63">
        <f>IF(ลับ!CI$3=0,0,IF(เวลาเรียน!CQ8="น",ลับ!CI$3,0))</f>
        <v>0</v>
      </c>
      <c r="CJ214" s="63">
        <f>IF(ลับ!CJ$3=0,0,IF(เวลาเรียน!CR8="น",ลับ!CJ$3,0))</f>
        <v>0</v>
      </c>
      <c r="CK214" s="63">
        <f>IF(ลับ!CK$3=0,0,IF(เวลาเรียน!CS8="น",ลับ!CK$3,0))</f>
        <v>0</v>
      </c>
      <c r="CL214" s="63">
        <f>IF(ลับ!CL$3=0,0,IF(เวลาเรียน!CT8="น",ลับ!CL$3,0))</f>
        <v>0</v>
      </c>
      <c r="CM214" s="63">
        <f>IF(ลับ!CM$3=0,0,IF(เวลาเรียน!CU8="น",ลับ!CM$3,0))</f>
        <v>0</v>
      </c>
      <c r="CN214" s="63">
        <f>IF(ลับ!CN$3=0,0,IF(เวลาเรียน!CV8="น",ลับ!CN$3,0))</f>
        <v>0</v>
      </c>
      <c r="CO214" s="63">
        <f>IF(ลับ!CO$3=0,0,IF(เวลาเรียน!CW8="น",ลับ!CO$3,0))</f>
        <v>0</v>
      </c>
      <c r="CP214" s="63">
        <f>IF(ลับ!CP$3=0,0,IF(เวลาเรียน!CX8="น",ลับ!CP$3,0))</f>
        <v>0</v>
      </c>
      <c r="CQ214" s="63">
        <f>IF(ลับ!CQ$3=0,0,IF(เวลาเรียน!CY8="น",ลับ!CQ$3,0))</f>
        <v>0</v>
      </c>
      <c r="CR214" s="63">
        <f>IF(ลับ!CR$3=0,0,IF(เวลาเรียน!CZ8="น",ลับ!CR$3,0))</f>
        <v>0</v>
      </c>
      <c r="CS214" s="63">
        <f>IF(ลับ!CS$3=0,0,IF(เวลาเรียน!DA8="น",ลับ!CS$3,0))</f>
        <v>0</v>
      </c>
      <c r="CT214" s="63">
        <f>IF(ลับ!CT$3=0,0,IF(เวลาเรียน!DB8="น",ลับ!CT$3,0))</f>
        <v>0</v>
      </c>
      <c r="CU214" s="63">
        <f>IF(ลับ!CU$3=0,0,IF(เวลาเรียน!DC8="น",ลับ!CU$3,0))</f>
        <v>0</v>
      </c>
      <c r="CV214" s="63">
        <f>IF(ลับ!CV$3=0,0,IF(เวลาเรียน!DD8="น",ลับ!CV$3,0))</f>
        <v>0</v>
      </c>
      <c r="CW214" s="63">
        <f>IF(ลับ!CW$3=0,0,IF(เวลาเรียน!DE8="น",ลับ!CW$3,0))</f>
        <v>0</v>
      </c>
      <c r="CX214" s="84">
        <f t="shared" si="26"/>
        <v>0</v>
      </c>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row>
    <row r="215" spans="1:136" ht="21">
      <c r="A215" s="28">
        <v>4</v>
      </c>
      <c r="B215" s="63">
        <f>IF(ลับ!B$3=0,0,IF(เวลาเรียน!G9="น",ลับ!B$3,0))</f>
        <v>0</v>
      </c>
      <c r="C215" s="63">
        <f>IF(ลับ!C$3=0,0,IF(เวลาเรียน!H9="น",ลับ!C$3,0))</f>
        <v>0</v>
      </c>
      <c r="D215" s="63">
        <f>IF(ลับ!D$3=0,0,IF(เวลาเรียน!I9="น",ลับ!D$3,0))</f>
        <v>0</v>
      </c>
      <c r="E215" s="63">
        <f>IF(ลับ!E$3=0,0,IF(เวลาเรียน!J9="น",ลับ!E$3,0))</f>
        <v>0</v>
      </c>
      <c r="F215" s="63">
        <f>IF(ลับ!F$3=0,0,IF(เวลาเรียน!K9="น",ลับ!F$3,0))</f>
        <v>0</v>
      </c>
      <c r="G215" s="63">
        <f>IF(ลับ!G$3=0,0,IF(เวลาเรียน!L9="น",ลับ!G$3,0))</f>
        <v>0</v>
      </c>
      <c r="H215" s="63">
        <f>IF(ลับ!H$3=0,0,IF(เวลาเรียน!M9="น",ลับ!H$3,0))</f>
        <v>0</v>
      </c>
      <c r="I215" s="63">
        <f>IF(ลับ!I$3=0,0,IF(เวลาเรียน!N9="น",ลับ!I$3,0))</f>
        <v>0</v>
      </c>
      <c r="J215" s="63">
        <f>IF(ลับ!J$3=0,0,IF(เวลาเรียน!O9="น",ลับ!J$3,0))</f>
        <v>0</v>
      </c>
      <c r="K215" s="63">
        <f>IF(ลับ!K$3=0,0,IF(เวลาเรียน!P9="น",ลับ!K$3,0))</f>
        <v>0</v>
      </c>
      <c r="L215" s="63">
        <f>IF(ลับ!L$3=0,0,IF(เวลาเรียน!Q9="น",ลับ!L$3,0))</f>
        <v>0</v>
      </c>
      <c r="M215" s="63">
        <f>IF(ลับ!M$3=0,0,IF(เวลาเรียน!R9="น",ลับ!M$3,0))</f>
        <v>0</v>
      </c>
      <c r="N215" s="63">
        <f>IF(ลับ!N$3=0,0,IF(เวลาเรียน!S9="น",ลับ!N$3,0))</f>
        <v>0</v>
      </c>
      <c r="O215" s="63">
        <f>IF(ลับ!O$3=0,0,IF(เวลาเรียน!T9="น",ลับ!O$3,0))</f>
        <v>0</v>
      </c>
      <c r="P215" s="63">
        <f>IF(ลับ!P$3=0,0,IF(เวลาเรียน!U9="น",ลับ!P$3,0))</f>
        <v>0</v>
      </c>
      <c r="Q215" s="63">
        <f>IF(ลับ!Q$3=0,0,IF(เวลาเรียน!V9="น",ลับ!Q$3,0))</f>
        <v>0</v>
      </c>
      <c r="R215" s="63">
        <f>IF(ลับ!R$3=0,0,IF(เวลาเรียน!W9="น",ลับ!R$3,0))</f>
        <v>0</v>
      </c>
      <c r="S215" s="63">
        <f>IF(ลับ!S$3=0,0,IF(เวลาเรียน!X9="น",ลับ!S$3,0))</f>
        <v>0</v>
      </c>
      <c r="T215" s="63">
        <f>IF(ลับ!T$3=0,0,IF(เวลาเรียน!Y9="น",ลับ!T$3,0))</f>
        <v>0</v>
      </c>
      <c r="U215" s="63">
        <f>IF(ลับ!U$3=0,0,IF(เวลาเรียน!Z9="น",ลับ!U$3,0))</f>
        <v>0</v>
      </c>
      <c r="V215" s="63">
        <f>IF(ลับ!V$3=0,0,IF(เวลาเรียน!AA9="น",ลับ!V$3,0))</f>
        <v>0</v>
      </c>
      <c r="W215" s="63">
        <f>IF(ลับ!W$3=0,0,IF(เวลาเรียน!AB9="น",ลับ!W$3,0))</f>
        <v>0</v>
      </c>
      <c r="X215" s="63">
        <f>IF(ลับ!X$3=0,0,IF(เวลาเรียน!AC9="น",ลับ!X$3,0))</f>
        <v>0</v>
      </c>
      <c r="Y215" s="63">
        <f>IF(ลับ!Y$3=0,0,IF(เวลาเรียน!AD9="น",ลับ!Y$3,0))</f>
        <v>0</v>
      </c>
      <c r="Z215" s="724">
        <f>IF(ลับ!Z$3=0,0,IF(เวลาเรียน!AE9="น",ลับ!Z$3,0))</f>
        <v>0</v>
      </c>
      <c r="AA215" s="63">
        <f>IF(ลับ!B$3=0,0,IF(เวลาเรียน!AH9="น",ลับ!B$3,0))</f>
        <v>0</v>
      </c>
      <c r="AB215" s="63">
        <f>IF(ลับ!C$3=0,0,IF(เวลาเรียน!AI9="น",ลับ!C$3,0))</f>
        <v>0</v>
      </c>
      <c r="AC215" s="63">
        <f>IF(ลับ!D$3=0,0,IF(เวลาเรียน!AJ9="น",ลับ!D$3,0))</f>
        <v>0</v>
      </c>
      <c r="AD215" s="63">
        <f>IF(ลับ!E$3=0,0,IF(เวลาเรียน!AK9="น",ลับ!E$3,0))</f>
        <v>0</v>
      </c>
      <c r="AE215" s="63">
        <f>IF(ลับ!F$3=0,0,IF(เวลาเรียน!AL9="น",ลับ!F$3,0))</f>
        <v>0</v>
      </c>
      <c r="AF215" s="63">
        <f>IF(ลับ!G$3=0,0,IF(เวลาเรียน!AM9="น",ลับ!G$3,0))</f>
        <v>0</v>
      </c>
      <c r="AG215" s="63">
        <f>IF(ลับ!H$3=0,0,IF(เวลาเรียน!AN9="น",ลับ!H$3,0))</f>
        <v>0</v>
      </c>
      <c r="AH215" s="63">
        <f>IF(ลับ!I$3=0,0,IF(เวลาเรียน!AO9="น",ลับ!I$3,0))</f>
        <v>0</v>
      </c>
      <c r="AI215" s="63">
        <f>IF(ลับ!J$3=0,0,IF(เวลาเรียน!AP9="น",ลับ!J$3,0))</f>
        <v>0</v>
      </c>
      <c r="AJ215" s="63">
        <f>IF(ลับ!K$3=0,0,IF(เวลาเรียน!AQ9="น",ลับ!K$3,0))</f>
        <v>0</v>
      </c>
      <c r="AK215" s="63">
        <f>IF(ลับ!L$3=0,0,IF(เวลาเรียน!AR9="น",ลับ!L$3,0))</f>
        <v>0</v>
      </c>
      <c r="AL215" s="63">
        <f>IF(ลับ!M$3=0,0,IF(เวลาเรียน!AS9="น",ลับ!M$3,0))</f>
        <v>0</v>
      </c>
      <c r="AM215" s="63">
        <f>IF(ลับ!N$3=0,0,IF(เวลาเรียน!AT9="น",ลับ!N$3,0))</f>
        <v>0</v>
      </c>
      <c r="AN215" s="63">
        <f>IF(ลับ!O$3=0,0,IF(เวลาเรียน!AU9="น",ลับ!O$3,0))</f>
        <v>0</v>
      </c>
      <c r="AO215" s="63">
        <f>IF(ลับ!P$3=0,0,IF(เวลาเรียน!AV9="น",ลับ!P$3,0))</f>
        <v>0</v>
      </c>
      <c r="AP215" s="63">
        <f>IF(ลับ!Q$3=0,0,IF(เวลาเรียน!AW9="น",ลับ!Q$3,0))</f>
        <v>0</v>
      </c>
      <c r="AQ215" s="63">
        <f>IF(ลับ!R$3=0,0,IF(เวลาเรียน!AX9="น",ลับ!R$3,0))</f>
        <v>0</v>
      </c>
      <c r="AR215" s="63">
        <f>IF(ลับ!S$3=0,0,IF(เวลาเรียน!AY9="น",ลับ!S$3,0))</f>
        <v>0</v>
      </c>
      <c r="AS215" s="63">
        <f>IF(ลับ!T$3=0,0,IF(เวลาเรียน!AZ9="น",ลับ!T$3,0))</f>
        <v>0</v>
      </c>
      <c r="AT215" s="63">
        <f>IF(ลับ!U$3=0,0,IF(เวลาเรียน!BA9="น",ลับ!U$3,0))</f>
        <v>0</v>
      </c>
      <c r="AU215" s="63">
        <f>IF(ลับ!V$3=0,0,IF(เวลาเรียน!BB9="น",ลับ!V$3,0))</f>
        <v>0</v>
      </c>
      <c r="AV215" s="63">
        <f>IF(ลับ!W$3=0,0,IF(เวลาเรียน!BC9="น",ลับ!W$3,0))</f>
        <v>0</v>
      </c>
      <c r="AW215" s="63">
        <f>IF(ลับ!X$3=0,0,IF(เวลาเรียน!BD9="น",ลับ!X$3,0))</f>
        <v>0</v>
      </c>
      <c r="AX215" s="63">
        <f>IF(ลับ!Y$3=0,0,IF(เวลาเรียน!BE9="น",ลับ!Y$3,0))</f>
        <v>0</v>
      </c>
      <c r="AY215" s="63">
        <f>IF(ลับ!Z$3=0,0,IF(เวลาเรียน!BF9="น",ลับ!Z$3,0))</f>
        <v>0</v>
      </c>
      <c r="AZ215" s="63">
        <f>IF(ลับ!AA$3=0,0,IF(เวลาเรียน!BG9="น",ลับ!AA$3,0))</f>
        <v>0</v>
      </c>
      <c r="BA215" s="63">
        <f>IF(ลับ!AB$3=0,0,IF(เวลาเรียน!BH9="น",ลับ!AB$3,0))</f>
        <v>0</v>
      </c>
      <c r="BB215" s="63">
        <f>IF(ลับ!AC$3=0,0,IF(เวลาเรียน!BI9="น",ลับ!AC$3,0))</f>
        <v>0</v>
      </c>
      <c r="BC215" s="63">
        <f>IF(ลับ!AD$3=0,0,IF(เวลาเรียน!BJ9="น",ลับ!AD$3,0))</f>
        <v>0</v>
      </c>
      <c r="BD215" s="63">
        <f>IF(ลับ!AE$3=0,0,IF(เวลาเรียน!BK9="น",ลับ!AE$3,0))</f>
        <v>0</v>
      </c>
      <c r="BE215" s="63">
        <f>IF(ลับ!AF$3=0,0,IF(เวลาเรียน!BL9="น",ลับ!AF$3,0))</f>
        <v>0</v>
      </c>
      <c r="BF215" s="63">
        <f>IF(ลับ!AG$3=0,0,IF(เวลาเรียน!BM9="น",ลับ!AG$3,0))</f>
        <v>0</v>
      </c>
      <c r="BG215" s="63">
        <f>IF(ลับ!AH$3=0,0,IF(เวลาเรียน!BN9="น",ลับ!AH$3,0))</f>
        <v>0</v>
      </c>
      <c r="BH215" s="63">
        <f>IF(ลับ!AI$3=0,0,IF(เวลาเรียน!BO9="น",ลับ!AI$3,0))</f>
        <v>0</v>
      </c>
      <c r="BI215" s="63">
        <f>IF(ลับ!AJ$3=0,0,IF(เวลาเรียน!BP9="น",ลับ!AJ$3,0))</f>
        <v>0</v>
      </c>
      <c r="BJ215" s="63">
        <f>IF(ลับ!AK$3=0,0,IF(เวลาเรียน!BQ9="น",ลับ!AK$3,0))</f>
        <v>0</v>
      </c>
      <c r="BK215" s="63">
        <f>IF(ลับ!AL$3=0,0,IF(เวลาเรียน!BR9="น",ลับ!AL$3,0))</f>
        <v>0</v>
      </c>
      <c r="BL215" s="63">
        <f>IF(ลับ!AM$3=0,0,IF(เวลาเรียน!BS9="น",ลับ!AM$3,0))</f>
        <v>0</v>
      </c>
      <c r="BM215" s="63">
        <f>IF(ลับ!AN$3=0,0,IF(เวลาเรียน!BT9="น",ลับ!AN$3,0))</f>
        <v>0</v>
      </c>
      <c r="BN215" s="63">
        <f>IF(ลับ!AO$3=0,0,IF(เวลาเรียน!BU9="น",ลับ!AO$3,0))</f>
        <v>0</v>
      </c>
      <c r="BO215" s="63">
        <f>IF(ลับ!AP$3=0,0,IF(เวลาเรียน!BV9="น",ลับ!AP$3,0))</f>
        <v>0</v>
      </c>
      <c r="BP215" s="63">
        <f>IF(ลับ!AQ$3=0,0,IF(เวลาเรียน!BW9="น",ลับ!AQ$3,0))</f>
        <v>0</v>
      </c>
      <c r="BQ215" s="63">
        <f>IF(ลับ!AR$3=0,0,IF(เวลาเรียน!BX9="น",ลับ!AR$3,0))</f>
        <v>0</v>
      </c>
      <c r="BR215" s="63">
        <f>IF(ลับ!AS$3=0,0,IF(เวลาเรียน!BY9="น",ลับ!AS$3,0))</f>
        <v>0</v>
      </c>
      <c r="BS215" s="724">
        <f>IF(ลับ!AT$3=0,0,IF(เวลาเรียน!BZ9="น",ลับ!AT$3,0))</f>
        <v>0</v>
      </c>
      <c r="BT215" s="63">
        <f>IF(ลับ!BT$3=0,0,IF(เวลาเรียน!CB9="น",ลับ!BT$3,0))</f>
        <v>0</v>
      </c>
      <c r="BU215" s="63">
        <f>IF(ลับ!BU$3=0,0,IF(เวลาเรียน!CC9="น",ลับ!BU$3,0))</f>
        <v>0</v>
      </c>
      <c r="BV215" s="63">
        <f>IF(ลับ!BV$3=0,0,IF(เวลาเรียน!CD9="น",ลับ!BV$3,0))</f>
        <v>0</v>
      </c>
      <c r="BW215" s="63">
        <f>IF(ลับ!BW$3=0,0,IF(เวลาเรียน!CE9="น",ลับ!BW$3,0))</f>
        <v>0</v>
      </c>
      <c r="BX215" s="63">
        <f>IF(ลับ!BX$3=0,0,IF(เวลาเรียน!CF9="น",ลับ!BX$3,0))</f>
        <v>0</v>
      </c>
      <c r="BY215" s="63">
        <f>IF(ลับ!BY$3=0,0,IF(เวลาเรียน!CG9="น",ลับ!BY$3,0))</f>
        <v>0</v>
      </c>
      <c r="BZ215" s="63">
        <f>IF(ลับ!BZ$3=0,0,IF(เวลาเรียน!CH9="น",ลับ!BZ$3,0))</f>
        <v>0</v>
      </c>
      <c r="CA215" s="63">
        <f>IF(ลับ!CA$3=0,0,IF(เวลาเรียน!CI9="น",ลับ!CA$3,0))</f>
        <v>0</v>
      </c>
      <c r="CB215" s="63">
        <f>IF(ลับ!CB$3=0,0,IF(เวลาเรียน!CJ9="น",ลับ!CB$3,0))</f>
        <v>0</v>
      </c>
      <c r="CC215" s="63">
        <f>IF(ลับ!CC$3=0,0,IF(เวลาเรียน!CK9="น",ลับ!CC$3,0))</f>
        <v>0</v>
      </c>
      <c r="CD215" s="63">
        <f>IF(ลับ!CD$3=0,0,IF(เวลาเรียน!CL9="น",ลับ!CD$3,0))</f>
        <v>0</v>
      </c>
      <c r="CE215" s="63">
        <f>IF(ลับ!CE$3=0,0,IF(เวลาเรียน!CM9="น",ลับ!CE$3,0))</f>
        <v>0</v>
      </c>
      <c r="CF215" s="63">
        <f>IF(ลับ!CF$3=0,0,IF(เวลาเรียน!CN9="น",ลับ!CF$3,0))</f>
        <v>0</v>
      </c>
      <c r="CG215" s="63">
        <f>IF(ลับ!CG$3=0,0,IF(เวลาเรียน!CO9="น",ลับ!CG$3,0))</f>
        <v>0</v>
      </c>
      <c r="CH215" s="63">
        <f>IF(ลับ!CH$3=0,0,IF(เวลาเรียน!CP9="น",ลับ!CH$3,0))</f>
        <v>0</v>
      </c>
      <c r="CI215" s="63">
        <f>IF(ลับ!CI$3=0,0,IF(เวลาเรียน!CQ9="น",ลับ!CI$3,0))</f>
        <v>0</v>
      </c>
      <c r="CJ215" s="63">
        <f>IF(ลับ!CJ$3=0,0,IF(เวลาเรียน!CR9="น",ลับ!CJ$3,0))</f>
        <v>0</v>
      </c>
      <c r="CK215" s="63">
        <f>IF(ลับ!CK$3=0,0,IF(เวลาเรียน!CS9="น",ลับ!CK$3,0))</f>
        <v>0</v>
      </c>
      <c r="CL215" s="63">
        <f>IF(ลับ!CL$3=0,0,IF(เวลาเรียน!CT9="น",ลับ!CL$3,0))</f>
        <v>0</v>
      </c>
      <c r="CM215" s="63">
        <f>IF(ลับ!CM$3=0,0,IF(เวลาเรียน!CU9="น",ลับ!CM$3,0))</f>
        <v>0</v>
      </c>
      <c r="CN215" s="63">
        <f>IF(ลับ!CN$3=0,0,IF(เวลาเรียน!CV9="น",ลับ!CN$3,0))</f>
        <v>0</v>
      </c>
      <c r="CO215" s="63">
        <f>IF(ลับ!CO$3=0,0,IF(เวลาเรียน!CW9="น",ลับ!CO$3,0))</f>
        <v>0</v>
      </c>
      <c r="CP215" s="63">
        <f>IF(ลับ!CP$3=0,0,IF(เวลาเรียน!CX9="น",ลับ!CP$3,0))</f>
        <v>0</v>
      </c>
      <c r="CQ215" s="63">
        <f>IF(ลับ!CQ$3=0,0,IF(เวลาเรียน!CY9="น",ลับ!CQ$3,0))</f>
        <v>0</v>
      </c>
      <c r="CR215" s="63">
        <f>IF(ลับ!CR$3=0,0,IF(เวลาเรียน!CZ9="น",ลับ!CR$3,0))</f>
        <v>0</v>
      </c>
      <c r="CS215" s="63">
        <f>IF(ลับ!CS$3=0,0,IF(เวลาเรียน!DA9="น",ลับ!CS$3,0))</f>
        <v>0</v>
      </c>
      <c r="CT215" s="63">
        <f>IF(ลับ!CT$3=0,0,IF(เวลาเรียน!DB9="น",ลับ!CT$3,0))</f>
        <v>0</v>
      </c>
      <c r="CU215" s="63">
        <f>IF(ลับ!CU$3=0,0,IF(เวลาเรียน!DC9="น",ลับ!CU$3,0))</f>
        <v>0</v>
      </c>
      <c r="CV215" s="63">
        <f>IF(ลับ!CV$3=0,0,IF(เวลาเรียน!DD9="น",ลับ!CV$3,0))</f>
        <v>0</v>
      </c>
      <c r="CW215" s="63">
        <f>IF(ลับ!CW$3=0,0,IF(เวลาเรียน!DE9="น",ลับ!CW$3,0))</f>
        <v>0</v>
      </c>
      <c r="CX215" s="84">
        <f t="shared" si="26"/>
        <v>0</v>
      </c>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row>
    <row r="216" spans="1:136" ht="21">
      <c r="A216" s="28">
        <v>5</v>
      </c>
      <c r="B216" s="63">
        <f>IF(ลับ!B$3=0,0,IF(เวลาเรียน!G10="น",ลับ!B$3,0))</f>
        <v>0</v>
      </c>
      <c r="C216" s="63">
        <f>IF(ลับ!C$3=0,0,IF(เวลาเรียน!H10="น",ลับ!C$3,0))</f>
        <v>0</v>
      </c>
      <c r="D216" s="63">
        <f>IF(ลับ!D$3=0,0,IF(เวลาเรียน!I10="น",ลับ!D$3,0))</f>
        <v>0</v>
      </c>
      <c r="E216" s="63">
        <f>IF(ลับ!E$3=0,0,IF(เวลาเรียน!J10="น",ลับ!E$3,0))</f>
        <v>0</v>
      </c>
      <c r="F216" s="63">
        <f>IF(ลับ!F$3=0,0,IF(เวลาเรียน!K10="น",ลับ!F$3,0))</f>
        <v>0</v>
      </c>
      <c r="G216" s="63">
        <f>IF(ลับ!G$3=0,0,IF(เวลาเรียน!L10="น",ลับ!G$3,0))</f>
        <v>0</v>
      </c>
      <c r="H216" s="63">
        <f>IF(ลับ!H$3=0,0,IF(เวลาเรียน!M10="น",ลับ!H$3,0))</f>
        <v>0</v>
      </c>
      <c r="I216" s="63">
        <f>IF(ลับ!I$3=0,0,IF(เวลาเรียน!N10="น",ลับ!I$3,0))</f>
        <v>0</v>
      </c>
      <c r="J216" s="63">
        <f>IF(ลับ!J$3=0,0,IF(เวลาเรียน!O10="น",ลับ!J$3,0))</f>
        <v>0</v>
      </c>
      <c r="K216" s="63">
        <f>IF(ลับ!K$3=0,0,IF(เวลาเรียน!P10="น",ลับ!K$3,0))</f>
        <v>0</v>
      </c>
      <c r="L216" s="63">
        <f>IF(ลับ!L$3=0,0,IF(เวลาเรียน!Q10="น",ลับ!L$3,0))</f>
        <v>0</v>
      </c>
      <c r="M216" s="63">
        <f>IF(ลับ!M$3=0,0,IF(เวลาเรียน!R10="น",ลับ!M$3,0))</f>
        <v>0</v>
      </c>
      <c r="N216" s="63">
        <f>IF(ลับ!N$3=0,0,IF(เวลาเรียน!S10="น",ลับ!N$3,0))</f>
        <v>0</v>
      </c>
      <c r="O216" s="63">
        <f>IF(ลับ!O$3=0,0,IF(เวลาเรียน!T10="น",ลับ!O$3,0))</f>
        <v>0</v>
      </c>
      <c r="P216" s="63">
        <f>IF(ลับ!P$3=0,0,IF(เวลาเรียน!U10="น",ลับ!P$3,0))</f>
        <v>0</v>
      </c>
      <c r="Q216" s="63">
        <f>IF(ลับ!Q$3=0,0,IF(เวลาเรียน!V10="น",ลับ!Q$3,0))</f>
        <v>0</v>
      </c>
      <c r="R216" s="63">
        <f>IF(ลับ!R$3=0,0,IF(เวลาเรียน!W10="น",ลับ!R$3,0))</f>
        <v>0</v>
      </c>
      <c r="S216" s="63">
        <f>IF(ลับ!S$3=0,0,IF(เวลาเรียน!X10="น",ลับ!S$3,0))</f>
        <v>0</v>
      </c>
      <c r="T216" s="63">
        <f>IF(ลับ!T$3=0,0,IF(เวลาเรียน!Y10="น",ลับ!T$3,0))</f>
        <v>0</v>
      </c>
      <c r="U216" s="63">
        <f>IF(ลับ!U$3=0,0,IF(เวลาเรียน!Z10="น",ลับ!U$3,0))</f>
        <v>0</v>
      </c>
      <c r="V216" s="63">
        <f>IF(ลับ!V$3=0,0,IF(เวลาเรียน!AA10="น",ลับ!V$3,0))</f>
        <v>0</v>
      </c>
      <c r="W216" s="63">
        <f>IF(ลับ!W$3=0,0,IF(เวลาเรียน!AB10="น",ลับ!W$3,0))</f>
        <v>0</v>
      </c>
      <c r="X216" s="63">
        <f>IF(ลับ!X$3=0,0,IF(เวลาเรียน!AC10="น",ลับ!X$3,0))</f>
        <v>0</v>
      </c>
      <c r="Y216" s="63">
        <f>IF(ลับ!Y$3=0,0,IF(เวลาเรียน!AD10="น",ลับ!Y$3,0))</f>
        <v>0</v>
      </c>
      <c r="Z216" s="724">
        <f>IF(ลับ!Z$3=0,0,IF(เวลาเรียน!AE10="น",ลับ!Z$3,0))</f>
        <v>0</v>
      </c>
      <c r="AA216" s="63">
        <f>IF(ลับ!B$3=0,0,IF(เวลาเรียน!AH10="น",ลับ!B$3,0))</f>
        <v>0</v>
      </c>
      <c r="AB216" s="63">
        <f>IF(ลับ!C$3=0,0,IF(เวลาเรียน!AI10="น",ลับ!C$3,0))</f>
        <v>0</v>
      </c>
      <c r="AC216" s="63">
        <f>IF(ลับ!D$3=0,0,IF(เวลาเรียน!AJ10="น",ลับ!D$3,0))</f>
        <v>0</v>
      </c>
      <c r="AD216" s="63">
        <f>IF(ลับ!E$3=0,0,IF(เวลาเรียน!AK10="น",ลับ!E$3,0))</f>
        <v>0</v>
      </c>
      <c r="AE216" s="63">
        <f>IF(ลับ!F$3=0,0,IF(เวลาเรียน!AL10="น",ลับ!F$3,0))</f>
        <v>0</v>
      </c>
      <c r="AF216" s="63">
        <f>IF(ลับ!G$3=0,0,IF(เวลาเรียน!AM10="น",ลับ!G$3,0))</f>
        <v>0</v>
      </c>
      <c r="AG216" s="63">
        <f>IF(ลับ!H$3=0,0,IF(เวลาเรียน!AN10="น",ลับ!H$3,0))</f>
        <v>0</v>
      </c>
      <c r="AH216" s="63">
        <f>IF(ลับ!I$3=0,0,IF(เวลาเรียน!AO10="น",ลับ!I$3,0))</f>
        <v>0</v>
      </c>
      <c r="AI216" s="63">
        <f>IF(ลับ!J$3=0,0,IF(เวลาเรียน!AP10="น",ลับ!J$3,0))</f>
        <v>0</v>
      </c>
      <c r="AJ216" s="63">
        <f>IF(ลับ!K$3=0,0,IF(เวลาเรียน!AQ10="น",ลับ!K$3,0))</f>
        <v>0</v>
      </c>
      <c r="AK216" s="63">
        <f>IF(ลับ!L$3=0,0,IF(เวลาเรียน!AR10="น",ลับ!L$3,0))</f>
        <v>0</v>
      </c>
      <c r="AL216" s="63">
        <f>IF(ลับ!M$3=0,0,IF(เวลาเรียน!AS10="น",ลับ!M$3,0))</f>
        <v>0</v>
      </c>
      <c r="AM216" s="63">
        <f>IF(ลับ!N$3=0,0,IF(เวลาเรียน!AT10="น",ลับ!N$3,0))</f>
        <v>0</v>
      </c>
      <c r="AN216" s="63">
        <f>IF(ลับ!O$3=0,0,IF(เวลาเรียน!AU10="น",ลับ!O$3,0))</f>
        <v>0</v>
      </c>
      <c r="AO216" s="63">
        <f>IF(ลับ!P$3=0,0,IF(เวลาเรียน!AV10="น",ลับ!P$3,0))</f>
        <v>0</v>
      </c>
      <c r="AP216" s="63">
        <f>IF(ลับ!Q$3=0,0,IF(เวลาเรียน!AW10="น",ลับ!Q$3,0))</f>
        <v>0</v>
      </c>
      <c r="AQ216" s="63">
        <f>IF(ลับ!R$3=0,0,IF(เวลาเรียน!AX10="น",ลับ!R$3,0))</f>
        <v>0</v>
      </c>
      <c r="AR216" s="63">
        <f>IF(ลับ!S$3=0,0,IF(เวลาเรียน!AY10="น",ลับ!S$3,0))</f>
        <v>0</v>
      </c>
      <c r="AS216" s="63">
        <f>IF(ลับ!T$3=0,0,IF(เวลาเรียน!AZ10="น",ลับ!T$3,0))</f>
        <v>0</v>
      </c>
      <c r="AT216" s="63">
        <f>IF(ลับ!U$3=0,0,IF(เวลาเรียน!BA10="น",ลับ!U$3,0))</f>
        <v>0</v>
      </c>
      <c r="AU216" s="63">
        <f>IF(ลับ!V$3=0,0,IF(เวลาเรียน!BB10="น",ลับ!V$3,0))</f>
        <v>0</v>
      </c>
      <c r="AV216" s="63">
        <f>IF(ลับ!W$3=0,0,IF(เวลาเรียน!BC10="น",ลับ!W$3,0))</f>
        <v>0</v>
      </c>
      <c r="AW216" s="63">
        <f>IF(ลับ!X$3=0,0,IF(เวลาเรียน!BD10="น",ลับ!X$3,0))</f>
        <v>0</v>
      </c>
      <c r="AX216" s="63">
        <f>IF(ลับ!Y$3=0,0,IF(เวลาเรียน!BE10="น",ลับ!Y$3,0))</f>
        <v>0</v>
      </c>
      <c r="AY216" s="63">
        <f>IF(ลับ!Z$3=0,0,IF(เวลาเรียน!BF10="น",ลับ!Z$3,0))</f>
        <v>0</v>
      </c>
      <c r="AZ216" s="63">
        <f>IF(ลับ!AA$3=0,0,IF(เวลาเรียน!BG10="น",ลับ!AA$3,0))</f>
        <v>0</v>
      </c>
      <c r="BA216" s="63">
        <f>IF(ลับ!AB$3=0,0,IF(เวลาเรียน!BH10="น",ลับ!AB$3,0))</f>
        <v>0</v>
      </c>
      <c r="BB216" s="63">
        <f>IF(ลับ!AC$3=0,0,IF(เวลาเรียน!BI10="น",ลับ!AC$3,0))</f>
        <v>0</v>
      </c>
      <c r="BC216" s="63">
        <f>IF(ลับ!AD$3=0,0,IF(เวลาเรียน!BJ10="น",ลับ!AD$3,0))</f>
        <v>0</v>
      </c>
      <c r="BD216" s="63">
        <f>IF(ลับ!AE$3=0,0,IF(เวลาเรียน!BK10="น",ลับ!AE$3,0))</f>
        <v>0</v>
      </c>
      <c r="BE216" s="63">
        <f>IF(ลับ!AF$3=0,0,IF(เวลาเรียน!BL10="น",ลับ!AF$3,0))</f>
        <v>0</v>
      </c>
      <c r="BF216" s="63">
        <f>IF(ลับ!AG$3=0,0,IF(เวลาเรียน!BM10="น",ลับ!AG$3,0))</f>
        <v>0</v>
      </c>
      <c r="BG216" s="63">
        <f>IF(ลับ!AH$3=0,0,IF(เวลาเรียน!BN10="น",ลับ!AH$3,0))</f>
        <v>0</v>
      </c>
      <c r="BH216" s="63">
        <f>IF(ลับ!AI$3=0,0,IF(เวลาเรียน!BO10="น",ลับ!AI$3,0))</f>
        <v>0</v>
      </c>
      <c r="BI216" s="63">
        <f>IF(ลับ!AJ$3=0,0,IF(เวลาเรียน!BP10="น",ลับ!AJ$3,0))</f>
        <v>0</v>
      </c>
      <c r="BJ216" s="63">
        <f>IF(ลับ!AK$3=0,0,IF(เวลาเรียน!BQ10="น",ลับ!AK$3,0))</f>
        <v>0</v>
      </c>
      <c r="BK216" s="63">
        <f>IF(ลับ!AL$3=0,0,IF(เวลาเรียน!BR10="น",ลับ!AL$3,0))</f>
        <v>0</v>
      </c>
      <c r="BL216" s="63">
        <f>IF(ลับ!AM$3=0,0,IF(เวลาเรียน!BS10="น",ลับ!AM$3,0))</f>
        <v>0</v>
      </c>
      <c r="BM216" s="63">
        <f>IF(ลับ!AN$3=0,0,IF(เวลาเรียน!BT10="น",ลับ!AN$3,0))</f>
        <v>0</v>
      </c>
      <c r="BN216" s="63">
        <f>IF(ลับ!AO$3=0,0,IF(เวลาเรียน!BU10="น",ลับ!AO$3,0))</f>
        <v>0</v>
      </c>
      <c r="BO216" s="63">
        <f>IF(ลับ!AP$3=0,0,IF(เวลาเรียน!BV10="น",ลับ!AP$3,0))</f>
        <v>0</v>
      </c>
      <c r="BP216" s="63">
        <f>IF(ลับ!AQ$3=0,0,IF(เวลาเรียน!BW10="น",ลับ!AQ$3,0))</f>
        <v>0</v>
      </c>
      <c r="BQ216" s="63">
        <f>IF(ลับ!AR$3=0,0,IF(เวลาเรียน!BX10="น",ลับ!AR$3,0))</f>
        <v>0</v>
      </c>
      <c r="BR216" s="63">
        <f>IF(ลับ!AS$3=0,0,IF(เวลาเรียน!BY10="น",ลับ!AS$3,0))</f>
        <v>0</v>
      </c>
      <c r="BS216" s="724">
        <f>IF(ลับ!AT$3=0,0,IF(เวลาเรียน!BZ10="น",ลับ!AT$3,0))</f>
        <v>0</v>
      </c>
      <c r="BT216" s="63">
        <f>IF(ลับ!BT$3=0,0,IF(เวลาเรียน!CB10="น",ลับ!BT$3,0))</f>
        <v>0</v>
      </c>
      <c r="BU216" s="63">
        <f>IF(ลับ!BU$3=0,0,IF(เวลาเรียน!CC10="น",ลับ!BU$3,0))</f>
        <v>0</v>
      </c>
      <c r="BV216" s="63">
        <f>IF(ลับ!BV$3=0,0,IF(เวลาเรียน!CD10="น",ลับ!BV$3,0))</f>
        <v>0</v>
      </c>
      <c r="BW216" s="63">
        <f>IF(ลับ!BW$3=0,0,IF(เวลาเรียน!CE10="น",ลับ!BW$3,0))</f>
        <v>0</v>
      </c>
      <c r="BX216" s="63">
        <f>IF(ลับ!BX$3=0,0,IF(เวลาเรียน!CF10="น",ลับ!BX$3,0))</f>
        <v>0</v>
      </c>
      <c r="BY216" s="63">
        <f>IF(ลับ!BY$3=0,0,IF(เวลาเรียน!CG10="น",ลับ!BY$3,0))</f>
        <v>0</v>
      </c>
      <c r="BZ216" s="63">
        <f>IF(ลับ!BZ$3=0,0,IF(เวลาเรียน!CH10="น",ลับ!BZ$3,0))</f>
        <v>0</v>
      </c>
      <c r="CA216" s="63">
        <f>IF(ลับ!CA$3=0,0,IF(เวลาเรียน!CI10="น",ลับ!CA$3,0))</f>
        <v>0</v>
      </c>
      <c r="CB216" s="63">
        <f>IF(ลับ!CB$3=0,0,IF(เวลาเรียน!CJ10="น",ลับ!CB$3,0))</f>
        <v>0</v>
      </c>
      <c r="CC216" s="63">
        <f>IF(ลับ!CC$3=0,0,IF(เวลาเรียน!CK10="น",ลับ!CC$3,0))</f>
        <v>0</v>
      </c>
      <c r="CD216" s="63">
        <f>IF(ลับ!CD$3=0,0,IF(เวลาเรียน!CL10="น",ลับ!CD$3,0))</f>
        <v>0</v>
      </c>
      <c r="CE216" s="63">
        <f>IF(ลับ!CE$3=0,0,IF(เวลาเรียน!CM10="น",ลับ!CE$3,0))</f>
        <v>0</v>
      </c>
      <c r="CF216" s="63">
        <f>IF(ลับ!CF$3=0,0,IF(เวลาเรียน!CN10="น",ลับ!CF$3,0))</f>
        <v>0</v>
      </c>
      <c r="CG216" s="63">
        <f>IF(ลับ!CG$3=0,0,IF(เวลาเรียน!CO10="น",ลับ!CG$3,0))</f>
        <v>0</v>
      </c>
      <c r="CH216" s="63">
        <f>IF(ลับ!CH$3=0,0,IF(เวลาเรียน!CP10="น",ลับ!CH$3,0))</f>
        <v>0</v>
      </c>
      <c r="CI216" s="63">
        <f>IF(ลับ!CI$3=0,0,IF(เวลาเรียน!CQ10="น",ลับ!CI$3,0))</f>
        <v>0</v>
      </c>
      <c r="CJ216" s="63">
        <f>IF(ลับ!CJ$3=0,0,IF(เวลาเรียน!CR10="น",ลับ!CJ$3,0))</f>
        <v>0</v>
      </c>
      <c r="CK216" s="63">
        <f>IF(ลับ!CK$3=0,0,IF(เวลาเรียน!CS10="น",ลับ!CK$3,0))</f>
        <v>0</v>
      </c>
      <c r="CL216" s="63">
        <f>IF(ลับ!CL$3=0,0,IF(เวลาเรียน!CT10="น",ลับ!CL$3,0))</f>
        <v>0</v>
      </c>
      <c r="CM216" s="63">
        <f>IF(ลับ!CM$3=0,0,IF(เวลาเรียน!CU10="น",ลับ!CM$3,0))</f>
        <v>0</v>
      </c>
      <c r="CN216" s="63">
        <f>IF(ลับ!CN$3=0,0,IF(เวลาเรียน!CV10="น",ลับ!CN$3,0))</f>
        <v>0</v>
      </c>
      <c r="CO216" s="63">
        <f>IF(ลับ!CO$3=0,0,IF(เวลาเรียน!CW10="น",ลับ!CO$3,0))</f>
        <v>0</v>
      </c>
      <c r="CP216" s="63">
        <f>IF(ลับ!CP$3=0,0,IF(เวลาเรียน!CX10="น",ลับ!CP$3,0))</f>
        <v>0</v>
      </c>
      <c r="CQ216" s="63">
        <f>IF(ลับ!CQ$3=0,0,IF(เวลาเรียน!CY10="น",ลับ!CQ$3,0))</f>
        <v>0</v>
      </c>
      <c r="CR216" s="63">
        <f>IF(ลับ!CR$3=0,0,IF(เวลาเรียน!CZ10="น",ลับ!CR$3,0))</f>
        <v>0</v>
      </c>
      <c r="CS216" s="63">
        <f>IF(ลับ!CS$3=0,0,IF(เวลาเรียน!DA10="น",ลับ!CS$3,0))</f>
        <v>0</v>
      </c>
      <c r="CT216" s="63">
        <f>IF(ลับ!CT$3=0,0,IF(เวลาเรียน!DB10="น",ลับ!CT$3,0))</f>
        <v>0</v>
      </c>
      <c r="CU216" s="63">
        <f>IF(ลับ!CU$3=0,0,IF(เวลาเรียน!DC10="น",ลับ!CU$3,0))</f>
        <v>0</v>
      </c>
      <c r="CV216" s="63">
        <f>IF(ลับ!CV$3=0,0,IF(เวลาเรียน!DD10="น",ลับ!CV$3,0))</f>
        <v>0</v>
      </c>
      <c r="CW216" s="63">
        <f>IF(ลับ!CW$3=0,0,IF(เวลาเรียน!DE10="น",ลับ!CW$3,0))</f>
        <v>0</v>
      </c>
      <c r="CX216" s="84">
        <f t="shared" si="26"/>
        <v>0</v>
      </c>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row>
    <row r="217" spans="1:136" ht="21">
      <c r="A217" s="28">
        <v>6</v>
      </c>
      <c r="B217" s="63">
        <f>IF(ลับ!B$3=0,0,IF(เวลาเรียน!G11="น",ลับ!B$3,0))</f>
        <v>0</v>
      </c>
      <c r="C217" s="63">
        <f>IF(ลับ!C$3=0,0,IF(เวลาเรียน!H11="น",ลับ!C$3,0))</f>
        <v>0</v>
      </c>
      <c r="D217" s="63">
        <f>IF(ลับ!D$3=0,0,IF(เวลาเรียน!I11="น",ลับ!D$3,0))</f>
        <v>0</v>
      </c>
      <c r="E217" s="63">
        <f>IF(ลับ!E$3=0,0,IF(เวลาเรียน!J11="น",ลับ!E$3,0))</f>
        <v>0</v>
      </c>
      <c r="F217" s="63">
        <f>IF(ลับ!F$3=0,0,IF(เวลาเรียน!K11="น",ลับ!F$3,0))</f>
        <v>0</v>
      </c>
      <c r="G217" s="63">
        <f>IF(ลับ!G$3=0,0,IF(เวลาเรียน!L11="น",ลับ!G$3,0))</f>
        <v>0</v>
      </c>
      <c r="H217" s="63">
        <f>IF(ลับ!H$3=0,0,IF(เวลาเรียน!M11="น",ลับ!H$3,0))</f>
        <v>0</v>
      </c>
      <c r="I217" s="63">
        <f>IF(ลับ!I$3=0,0,IF(เวลาเรียน!N11="น",ลับ!I$3,0))</f>
        <v>0</v>
      </c>
      <c r="J217" s="63">
        <f>IF(ลับ!J$3=0,0,IF(เวลาเรียน!O11="น",ลับ!J$3,0))</f>
        <v>0</v>
      </c>
      <c r="K217" s="63">
        <f>IF(ลับ!K$3=0,0,IF(เวลาเรียน!P11="น",ลับ!K$3,0))</f>
        <v>0</v>
      </c>
      <c r="L217" s="63">
        <f>IF(ลับ!L$3=0,0,IF(เวลาเรียน!Q11="น",ลับ!L$3,0))</f>
        <v>0</v>
      </c>
      <c r="M217" s="63">
        <f>IF(ลับ!M$3=0,0,IF(เวลาเรียน!R11="น",ลับ!M$3,0))</f>
        <v>0</v>
      </c>
      <c r="N217" s="63">
        <f>IF(ลับ!N$3=0,0,IF(เวลาเรียน!S11="น",ลับ!N$3,0))</f>
        <v>0</v>
      </c>
      <c r="O217" s="63">
        <f>IF(ลับ!O$3=0,0,IF(เวลาเรียน!T11="น",ลับ!O$3,0))</f>
        <v>0</v>
      </c>
      <c r="P217" s="63">
        <f>IF(ลับ!P$3=0,0,IF(เวลาเรียน!U11="น",ลับ!P$3,0))</f>
        <v>0</v>
      </c>
      <c r="Q217" s="63">
        <f>IF(ลับ!Q$3=0,0,IF(เวลาเรียน!V11="น",ลับ!Q$3,0))</f>
        <v>0</v>
      </c>
      <c r="R217" s="63">
        <f>IF(ลับ!R$3=0,0,IF(เวลาเรียน!W11="น",ลับ!R$3,0))</f>
        <v>0</v>
      </c>
      <c r="S217" s="63">
        <f>IF(ลับ!S$3=0,0,IF(เวลาเรียน!X11="น",ลับ!S$3,0))</f>
        <v>0</v>
      </c>
      <c r="T217" s="63">
        <f>IF(ลับ!T$3=0,0,IF(เวลาเรียน!Y11="น",ลับ!T$3,0))</f>
        <v>0</v>
      </c>
      <c r="U217" s="63">
        <f>IF(ลับ!U$3=0,0,IF(เวลาเรียน!Z11="น",ลับ!U$3,0))</f>
        <v>0</v>
      </c>
      <c r="V217" s="63">
        <f>IF(ลับ!V$3=0,0,IF(เวลาเรียน!AA11="น",ลับ!V$3,0))</f>
        <v>0</v>
      </c>
      <c r="W217" s="63">
        <f>IF(ลับ!W$3=0,0,IF(เวลาเรียน!AB11="น",ลับ!W$3,0))</f>
        <v>0</v>
      </c>
      <c r="X217" s="63">
        <f>IF(ลับ!X$3=0,0,IF(เวลาเรียน!AC11="น",ลับ!X$3,0))</f>
        <v>0</v>
      </c>
      <c r="Y217" s="63">
        <f>IF(ลับ!Y$3=0,0,IF(เวลาเรียน!AD11="น",ลับ!Y$3,0))</f>
        <v>0</v>
      </c>
      <c r="Z217" s="724">
        <f>IF(ลับ!Z$3=0,0,IF(เวลาเรียน!AE11="น",ลับ!Z$3,0))</f>
        <v>0</v>
      </c>
      <c r="AA217" s="63">
        <f>IF(ลับ!B$3=0,0,IF(เวลาเรียน!AH11="น",ลับ!B$3,0))</f>
        <v>0</v>
      </c>
      <c r="AB217" s="63">
        <f>IF(ลับ!C$3=0,0,IF(เวลาเรียน!AI11="น",ลับ!C$3,0))</f>
        <v>0</v>
      </c>
      <c r="AC217" s="63">
        <f>IF(ลับ!D$3=0,0,IF(เวลาเรียน!AJ11="น",ลับ!D$3,0))</f>
        <v>0</v>
      </c>
      <c r="AD217" s="63">
        <f>IF(ลับ!E$3=0,0,IF(เวลาเรียน!AK11="น",ลับ!E$3,0))</f>
        <v>0</v>
      </c>
      <c r="AE217" s="63">
        <f>IF(ลับ!F$3=0,0,IF(เวลาเรียน!AL11="น",ลับ!F$3,0))</f>
        <v>0</v>
      </c>
      <c r="AF217" s="63">
        <f>IF(ลับ!G$3=0,0,IF(เวลาเรียน!AM11="น",ลับ!G$3,0))</f>
        <v>0</v>
      </c>
      <c r="AG217" s="63">
        <f>IF(ลับ!H$3=0,0,IF(เวลาเรียน!AN11="น",ลับ!H$3,0))</f>
        <v>0</v>
      </c>
      <c r="AH217" s="63">
        <f>IF(ลับ!I$3=0,0,IF(เวลาเรียน!AO11="น",ลับ!I$3,0))</f>
        <v>0</v>
      </c>
      <c r="AI217" s="63">
        <f>IF(ลับ!J$3=0,0,IF(เวลาเรียน!AP11="น",ลับ!J$3,0))</f>
        <v>0</v>
      </c>
      <c r="AJ217" s="63">
        <f>IF(ลับ!K$3=0,0,IF(เวลาเรียน!AQ11="น",ลับ!K$3,0))</f>
        <v>0</v>
      </c>
      <c r="AK217" s="63">
        <f>IF(ลับ!L$3=0,0,IF(เวลาเรียน!AR11="น",ลับ!L$3,0))</f>
        <v>0</v>
      </c>
      <c r="AL217" s="63">
        <f>IF(ลับ!M$3=0,0,IF(เวลาเรียน!AS11="น",ลับ!M$3,0))</f>
        <v>0</v>
      </c>
      <c r="AM217" s="63">
        <f>IF(ลับ!N$3=0,0,IF(เวลาเรียน!AT11="น",ลับ!N$3,0))</f>
        <v>0</v>
      </c>
      <c r="AN217" s="63">
        <f>IF(ลับ!O$3=0,0,IF(เวลาเรียน!AU11="น",ลับ!O$3,0))</f>
        <v>0</v>
      </c>
      <c r="AO217" s="63">
        <f>IF(ลับ!P$3=0,0,IF(เวลาเรียน!AV11="น",ลับ!P$3,0))</f>
        <v>0</v>
      </c>
      <c r="AP217" s="63">
        <f>IF(ลับ!Q$3=0,0,IF(เวลาเรียน!AW11="น",ลับ!Q$3,0))</f>
        <v>0</v>
      </c>
      <c r="AQ217" s="63">
        <f>IF(ลับ!R$3=0,0,IF(เวลาเรียน!AX11="น",ลับ!R$3,0))</f>
        <v>0</v>
      </c>
      <c r="AR217" s="63">
        <f>IF(ลับ!S$3=0,0,IF(เวลาเรียน!AY11="น",ลับ!S$3,0))</f>
        <v>0</v>
      </c>
      <c r="AS217" s="63">
        <f>IF(ลับ!T$3=0,0,IF(เวลาเรียน!AZ11="น",ลับ!T$3,0))</f>
        <v>0</v>
      </c>
      <c r="AT217" s="63">
        <f>IF(ลับ!U$3=0,0,IF(เวลาเรียน!BA11="น",ลับ!U$3,0))</f>
        <v>0</v>
      </c>
      <c r="AU217" s="63">
        <f>IF(ลับ!V$3=0,0,IF(เวลาเรียน!BB11="น",ลับ!V$3,0))</f>
        <v>0</v>
      </c>
      <c r="AV217" s="63">
        <f>IF(ลับ!W$3=0,0,IF(เวลาเรียน!BC11="น",ลับ!W$3,0))</f>
        <v>0</v>
      </c>
      <c r="AW217" s="63">
        <f>IF(ลับ!X$3=0,0,IF(เวลาเรียน!BD11="น",ลับ!X$3,0))</f>
        <v>0</v>
      </c>
      <c r="AX217" s="63">
        <f>IF(ลับ!Y$3=0,0,IF(เวลาเรียน!BE11="น",ลับ!Y$3,0))</f>
        <v>0</v>
      </c>
      <c r="AY217" s="63">
        <f>IF(ลับ!Z$3=0,0,IF(เวลาเรียน!BF11="น",ลับ!Z$3,0))</f>
        <v>0</v>
      </c>
      <c r="AZ217" s="63">
        <f>IF(ลับ!AA$3=0,0,IF(เวลาเรียน!BG11="น",ลับ!AA$3,0))</f>
        <v>0</v>
      </c>
      <c r="BA217" s="63">
        <f>IF(ลับ!AB$3=0,0,IF(เวลาเรียน!BH11="น",ลับ!AB$3,0))</f>
        <v>0</v>
      </c>
      <c r="BB217" s="63">
        <f>IF(ลับ!AC$3=0,0,IF(เวลาเรียน!BI11="น",ลับ!AC$3,0))</f>
        <v>0</v>
      </c>
      <c r="BC217" s="63">
        <f>IF(ลับ!AD$3=0,0,IF(เวลาเรียน!BJ11="น",ลับ!AD$3,0))</f>
        <v>0</v>
      </c>
      <c r="BD217" s="63">
        <f>IF(ลับ!AE$3=0,0,IF(เวลาเรียน!BK11="น",ลับ!AE$3,0))</f>
        <v>0</v>
      </c>
      <c r="BE217" s="63">
        <f>IF(ลับ!AF$3=0,0,IF(เวลาเรียน!BL11="น",ลับ!AF$3,0))</f>
        <v>0</v>
      </c>
      <c r="BF217" s="63">
        <f>IF(ลับ!AG$3=0,0,IF(เวลาเรียน!BM11="น",ลับ!AG$3,0))</f>
        <v>0</v>
      </c>
      <c r="BG217" s="63">
        <f>IF(ลับ!AH$3=0,0,IF(เวลาเรียน!BN11="น",ลับ!AH$3,0))</f>
        <v>0</v>
      </c>
      <c r="BH217" s="63">
        <f>IF(ลับ!AI$3=0,0,IF(เวลาเรียน!BO11="น",ลับ!AI$3,0))</f>
        <v>0</v>
      </c>
      <c r="BI217" s="63">
        <f>IF(ลับ!AJ$3=0,0,IF(เวลาเรียน!BP11="น",ลับ!AJ$3,0))</f>
        <v>0</v>
      </c>
      <c r="BJ217" s="63">
        <f>IF(ลับ!AK$3=0,0,IF(เวลาเรียน!BQ11="น",ลับ!AK$3,0))</f>
        <v>0</v>
      </c>
      <c r="BK217" s="63">
        <f>IF(ลับ!AL$3=0,0,IF(เวลาเรียน!BR11="น",ลับ!AL$3,0))</f>
        <v>0</v>
      </c>
      <c r="BL217" s="63">
        <f>IF(ลับ!AM$3=0,0,IF(เวลาเรียน!BS11="น",ลับ!AM$3,0))</f>
        <v>0</v>
      </c>
      <c r="BM217" s="63">
        <f>IF(ลับ!AN$3=0,0,IF(เวลาเรียน!BT11="น",ลับ!AN$3,0))</f>
        <v>0</v>
      </c>
      <c r="BN217" s="63">
        <f>IF(ลับ!AO$3=0,0,IF(เวลาเรียน!BU11="น",ลับ!AO$3,0))</f>
        <v>0</v>
      </c>
      <c r="BO217" s="63">
        <f>IF(ลับ!AP$3=0,0,IF(เวลาเรียน!BV11="น",ลับ!AP$3,0))</f>
        <v>0</v>
      </c>
      <c r="BP217" s="63">
        <f>IF(ลับ!AQ$3=0,0,IF(เวลาเรียน!BW11="น",ลับ!AQ$3,0))</f>
        <v>0</v>
      </c>
      <c r="BQ217" s="63">
        <f>IF(ลับ!AR$3=0,0,IF(เวลาเรียน!BX11="น",ลับ!AR$3,0))</f>
        <v>0</v>
      </c>
      <c r="BR217" s="63">
        <f>IF(ลับ!AS$3=0,0,IF(เวลาเรียน!BY11="น",ลับ!AS$3,0))</f>
        <v>0</v>
      </c>
      <c r="BS217" s="724">
        <f>IF(ลับ!AT$3=0,0,IF(เวลาเรียน!BZ11="น",ลับ!AT$3,0))</f>
        <v>0</v>
      </c>
      <c r="BT217" s="63">
        <f>IF(ลับ!BT$3=0,0,IF(เวลาเรียน!CB11="น",ลับ!BT$3,0))</f>
        <v>0</v>
      </c>
      <c r="BU217" s="63">
        <f>IF(ลับ!BU$3=0,0,IF(เวลาเรียน!CC11="น",ลับ!BU$3,0))</f>
        <v>0</v>
      </c>
      <c r="BV217" s="63">
        <f>IF(ลับ!BV$3=0,0,IF(เวลาเรียน!CD11="น",ลับ!BV$3,0))</f>
        <v>0</v>
      </c>
      <c r="BW217" s="63">
        <f>IF(ลับ!BW$3=0,0,IF(เวลาเรียน!CE11="น",ลับ!BW$3,0))</f>
        <v>0</v>
      </c>
      <c r="BX217" s="63">
        <f>IF(ลับ!BX$3=0,0,IF(เวลาเรียน!CF11="น",ลับ!BX$3,0))</f>
        <v>0</v>
      </c>
      <c r="BY217" s="63">
        <f>IF(ลับ!BY$3=0,0,IF(เวลาเรียน!CG11="น",ลับ!BY$3,0))</f>
        <v>0</v>
      </c>
      <c r="BZ217" s="63">
        <f>IF(ลับ!BZ$3=0,0,IF(เวลาเรียน!CH11="น",ลับ!BZ$3,0))</f>
        <v>0</v>
      </c>
      <c r="CA217" s="63">
        <f>IF(ลับ!CA$3=0,0,IF(เวลาเรียน!CI11="น",ลับ!CA$3,0))</f>
        <v>0</v>
      </c>
      <c r="CB217" s="63">
        <f>IF(ลับ!CB$3=0,0,IF(เวลาเรียน!CJ11="น",ลับ!CB$3,0))</f>
        <v>0</v>
      </c>
      <c r="CC217" s="63">
        <f>IF(ลับ!CC$3=0,0,IF(เวลาเรียน!CK11="น",ลับ!CC$3,0))</f>
        <v>0</v>
      </c>
      <c r="CD217" s="63">
        <f>IF(ลับ!CD$3=0,0,IF(เวลาเรียน!CL11="น",ลับ!CD$3,0))</f>
        <v>0</v>
      </c>
      <c r="CE217" s="63">
        <f>IF(ลับ!CE$3=0,0,IF(เวลาเรียน!CM11="น",ลับ!CE$3,0))</f>
        <v>0</v>
      </c>
      <c r="CF217" s="63">
        <f>IF(ลับ!CF$3=0,0,IF(เวลาเรียน!CN11="น",ลับ!CF$3,0))</f>
        <v>0</v>
      </c>
      <c r="CG217" s="63">
        <f>IF(ลับ!CG$3=0,0,IF(เวลาเรียน!CO11="น",ลับ!CG$3,0))</f>
        <v>0</v>
      </c>
      <c r="CH217" s="63">
        <f>IF(ลับ!CH$3=0,0,IF(เวลาเรียน!CP11="น",ลับ!CH$3,0))</f>
        <v>0</v>
      </c>
      <c r="CI217" s="63">
        <f>IF(ลับ!CI$3=0,0,IF(เวลาเรียน!CQ11="น",ลับ!CI$3,0))</f>
        <v>0</v>
      </c>
      <c r="CJ217" s="63">
        <f>IF(ลับ!CJ$3=0,0,IF(เวลาเรียน!CR11="น",ลับ!CJ$3,0))</f>
        <v>0</v>
      </c>
      <c r="CK217" s="63">
        <f>IF(ลับ!CK$3=0,0,IF(เวลาเรียน!CS11="น",ลับ!CK$3,0))</f>
        <v>0</v>
      </c>
      <c r="CL217" s="63">
        <f>IF(ลับ!CL$3=0,0,IF(เวลาเรียน!CT11="น",ลับ!CL$3,0))</f>
        <v>0</v>
      </c>
      <c r="CM217" s="63">
        <f>IF(ลับ!CM$3=0,0,IF(เวลาเรียน!CU11="น",ลับ!CM$3,0))</f>
        <v>0</v>
      </c>
      <c r="CN217" s="63">
        <f>IF(ลับ!CN$3=0,0,IF(เวลาเรียน!CV11="น",ลับ!CN$3,0))</f>
        <v>0</v>
      </c>
      <c r="CO217" s="63">
        <f>IF(ลับ!CO$3=0,0,IF(เวลาเรียน!CW11="น",ลับ!CO$3,0))</f>
        <v>0</v>
      </c>
      <c r="CP217" s="63">
        <f>IF(ลับ!CP$3=0,0,IF(เวลาเรียน!CX11="น",ลับ!CP$3,0))</f>
        <v>0</v>
      </c>
      <c r="CQ217" s="63">
        <f>IF(ลับ!CQ$3=0,0,IF(เวลาเรียน!CY11="น",ลับ!CQ$3,0))</f>
        <v>0</v>
      </c>
      <c r="CR217" s="63">
        <f>IF(ลับ!CR$3=0,0,IF(เวลาเรียน!CZ11="น",ลับ!CR$3,0))</f>
        <v>0</v>
      </c>
      <c r="CS217" s="63">
        <f>IF(ลับ!CS$3=0,0,IF(เวลาเรียน!DA11="น",ลับ!CS$3,0))</f>
        <v>0</v>
      </c>
      <c r="CT217" s="63">
        <f>IF(ลับ!CT$3=0,0,IF(เวลาเรียน!DB11="น",ลับ!CT$3,0))</f>
        <v>0</v>
      </c>
      <c r="CU217" s="63">
        <f>IF(ลับ!CU$3=0,0,IF(เวลาเรียน!DC11="น",ลับ!CU$3,0))</f>
        <v>0</v>
      </c>
      <c r="CV217" s="63">
        <f>IF(ลับ!CV$3=0,0,IF(เวลาเรียน!DD11="น",ลับ!CV$3,0))</f>
        <v>0</v>
      </c>
      <c r="CW217" s="63">
        <f>IF(ลับ!CW$3=0,0,IF(เวลาเรียน!DE11="น",ลับ!CW$3,0))</f>
        <v>0</v>
      </c>
      <c r="CX217" s="84">
        <f t="shared" si="26"/>
        <v>0</v>
      </c>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row>
    <row r="218" spans="1:136" ht="21">
      <c r="A218" s="28">
        <v>7</v>
      </c>
      <c r="B218" s="63">
        <f>IF(ลับ!B$3=0,0,IF(เวลาเรียน!G12="น",ลับ!B$3,0))</f>
        <v>0</v>
      </c>
      <c r="C218" s="63">
        <f>IF(ลับ!C$3=0,0,IF(เวลาเรียน!H12="น",ลับ!C$3,0))</f>
        <v>0</v>
      </c>
      <c r="D218" s="63">
        <f>IF(ลับ!D$3=0,0,IF(เวลาเรียน!I12="น",ลับ!D$3,0))</f>
        <v>0</v>
      </c>
      <c r="E218" s="63">
        <f>IF(ลับ!E$3=0,0,IF(เวลาเรียน!J12="น",ลับ!E$3,0))</f>
        <v>0</v>
      </c>
      <c r="F218" s="63">
        <f>IF(ลับ!F$3=0,0,IF(เวลาเรียน!K12="น",ลับ!F$3,0))</f>
        <v>0</v>
      </c>
      <c r="G218" s="63">
        <f>IF(ลับ!G$3=0,0,IF(เวลาเรียน!L12="น",ลับ!G$3,0))</f>
        <v>0</v>
      </c>
      <c r="H218" s="63">
        <f>IF(ลับ!H$3=0,0,IF(เวลาเรียน!M12="น",ลับ!H$3,0))</f>
        <v>0</v>
      </c>
      <c r="I218" s="63">
        <f>IF(ลับ!I$3=0,0,IF(เวลาเรียน!N12="น",ลับ!I$3,0))</f>
        <v>0</v>
      </c>
      <c r="J218" s="63">
        <f>IF(ลับ!J$3=0,0,IF(เวลาเรียน!O12="น",ลับ!J$3,0))</f>
        <v>0</v>
      </c>
      <c r="K218" s="63">
        <f>IF(ลับ!K$3=0,0,IF(เวลาเรียน!P12="น",ลับ!K$3,0))</f>
        <v>0</v>
      </c>
      <c r="L218" s="63">
        <f>IF(ลับ!L$3=0,0,IF(เวลาเรียน!Q12="น",ลับ!L$3,0))</f>
        <v>0</v>
      </c>
      <c r="M218" s="63">
        <f>IF(ลับ!M$3=0,0,IF(เวลาเรียน!R12="น",ลับ!M$3,0))</f>
        <v>0</v>
      </c>
      <c r="N218" s="63">
        <f>IF(ลับ!N$3=0,0,IF(เวลาเรียน!S12="น",ลับ!N$3,0))</f>
        <v>0</v>
      </c>
      <c r="O218" s="63">
        <f>IF(ลับ!O$3=0,0,IF(เวลาเรียน!T12="น",ลับ!O$3,0))</f>
        <v>0</v>
      </c>
      <c r="P218" s="63">
        <f>IF(ลับ!P$3=0,0,IF(เวลาเรียน!U12="น",ลับ!P$3,0))</f>
        <v>0</v>
      </c>
      <c r="Q218" s="63">
        <f>IF(ลับ!Q$3=0,0,IF(เวลาเรียน!V12="น",ลับ!Q$3,0))</f>
        <v>0</v>
      </c>
      <c r="R218" s="63">
        <f>IF(ลับ!R$3=0,0,IF(เวลาเรียน!W12="น",ลับ!R$3,0))</f>
        <v>0</v>
      </c>
      <c r="S218" s="63">
        <f>IF(ลับ!S$3=0,0,IF(เวลาเรียน!X12="น",ลับ!S$3,0))</f>
        <v>0</v>
      </c>
      <c r="T218" s="63">
        <f>IF(ลับ!T$3=0,0,IF(เวลาเรียน!Y12="น",ลับ!T$3,0))</f>
        <v>0</v>
      </c>
      <c r="U218" s="63">
        <f>IF(ลับ!U$3=0,0,IF(เวลาเรียน!Z12="น",ลับ!U$3,0))</f>
        <v>0</v>
      </c>
      <c r="V218" s="63">
        <f>IF(ลับ!V$3=0,0,IF(เวลาเรียน!AA12="น",ลับ!V$3,0))</f>
        <v>0</v>
      </c>
      <c r="W218" s="63">
        <f>IF(ลับ!W$3=0,0,IF(เวลาเรียน!AB12="น",ลับ!W$3,0))</f>
        <v>0</v>
      </c>
      <c r="X218" s="63">
        <f>IF(ลับ!X$3=0,0,IF(เวลาเรียน!AC12="น",ลับ!X$3,0))</f>
        <v>0</v>
      </c>
      <c r="Y218" s="63">
        <f>IF(ลับ!Y$3=0,0,IF(เวลาเรียน!AD12="น",ลับ!Y$3,0))</f>
        <v>0</v>
      </c>
      <c r="Z218" s="724">
        <f>IF(ลับ!Z$3=0,0,IF(เวลาเรียน!AE12="น",ลับ!Z$3,0))</f>
        <v>0</v>
      </c>
      <c r="AA218" s="63">
        <f>IF(ลับ!B$3=0,0,IF(เวลาเรียน!AH12="น",ลับ!B$3,0))</f>
        <v>0</v>
      </c>
      <c r="AB218" s="63">
        <f>IF(ลับ!C$3=0,0,IF(เวลาเรียน!AI12="น",ลับ!C$3,0))</f>
        <v>0</v>
      </c>
      <c r="AC218" s="63">
        <f>IF(ลับ!D$3=0,0,IF(เวลาเรียน!AJ12="น",ลับ!D$3,0))</f>
        <v>0</v>
      </c>
      <c r="AD218" s="63">
        <f>IF(ลับ!E$3=0,0,IF(เวลาเรียน!AK12="น",ลับ!E$3,0))</f>
        <v>0</v>
      </c>
      <c r="AE218" s="63">
        <f>IF(ลับ!F$3=0,0,IF(เวลาเรียน!AL12="น",ลับ!F$3,0))</f>
        <v>0</v>
      </c>
      <c r="AF218" s="63">
        <f>IF(ลับ!G$3=0,0,IF(เวลาเรียน!AM12="น",ลับ!G$3,0))</f>
        <v>0</v>
      </c>
      <c r="AG218" s="63">
        <f>IF(ลับ!H$3=0,0,IF(เวลาเรียน!AN12="น",ลับ!H$3,0))</f>
        <v>0</v>
      </c>
      <c r="AH218" s="63">
        <f>IF(ลับ!I$3=0,0,IF(เวลาเรียน!AO12="น",ลับ!I$3,0))</f>
        <v>0</v>
      </c>
      <c r="AI218" s="63">
        <f>IF(ลับ!J$3=0,0,IF(เวลาเรียน!AP12="น",ลับ!J$3,0))</f>
        <v>0</v>
      </c>
      <c r="AJ218" s="63">
        <f>IF(ลับ!K$3=0,0,IF(เวลาเรียน!AQ12="น",ลับ!K$3,0))</f>
        <v>0</v>
      </c>
      <c r="AK218" s="63">
        <f>IF(ลับ!L$3=0,0,IF(เวลาเรียน!AR12="น",ลับ!L$3,0))</f>
        <v>0</v>
      </c>
      <c r="AL218" s="63">
        <f>IF(ลับ!M$3=0,0,IF(เวลาเรียน!AS12="น",ลับ!M$3,0))</f>
        <v>0</v>
      </c>
      <c r="AM218" s="63">
        <f>IF(ลับ!N$3=0,0,IF(เวลาเรียน!AT12="น",ลับ!N$3,0))</f>
        <v>0</v>
      </c>
      <c r="AN218" s="63">
        <f>IF(ลับ!O$3=0,0,IF(เวลาเรียน!AU12="น",ลับ!O$3,0))</f>
        <v>0</v>
      </c>
      <c r="AO218" s="63">
        <f>IF(ลับ!P$3=0,0,IF(เวลาเรียน!AV12="น",ลับ!P$3,0))</f>
        <v>0</v>
      </c>
      <c r="AP218" s="63">
        <f>IF(ลับ!Q$3=0,0,IF(เวลาเรียน!AW12="น",ลับ!Q$3,0))</f>
        <v>0</v>
      </c>
      <c r="AQ218" s="63">
        <f>IF(ลับ!R$3=0,0,IF(เวลาเรียน!AX12="น",ลับ!R$3,0))</f>
        <v>0</v>
      </c>
      <c r="AR218" s="63">
        <f>IF(ลับ!S$3=0,0,IF(เวลาเรียน!AY12="น",ลับ!S$3,0))</f>
        <v>0</v>
      </c>
      <c r="AS218" s="63">
        <f>IF(ลับ!T$3=0,0,IF(เวลาเรียน!AZ12="น",ลับ!T$3,0))</f>
        <v>0</v>
      </c>
      <c r="AT218" s="63">
        <f>IF(ลับ!U$3=0,0,IF(เวลาเรียน!BA12="น",ลับ!U$3,0))</f>
        <v>0</v>
      </c>
      <c r="AU218" s="63">
        <f>IF(ลับ!V$3=0,0,IF(เวลาเรียน!BB12="น",ลับ!V$3,0))</f>
        <v>0</v>
      </c>
      <c r="AV218" s="63">
        <f>IF(ลับ!W$3=0,0,IF(เวลาเรียน!BC12="น",ลับ!W$3,0))</f>
        <v>0</v>
      </c>
      <c r="AW218" s="63">
        <f>IF(ลับ!X$3=0,0,IF(เวลาเรียน!BD12="น",ลับ!X$3,0))</f>
        <v>0</v>
      </c>
      <c r="AX218" s="63">
        <f>IF(ลับ!Y$3=0,0,IF(เวลาเรียน!BE12="น",ลับ!Y$3,0))</f>
        <v>0</v>
      </c>
      <c r="AY218" s="63">
        <f>IF(ลับ!Z$3=0,0,IF(เวลาเรียน!BF12="น",ลับ!Z$3,0))</f>
        <v>0</v>
      </c>
      <c r="AZ218" s="63">
        <f>IF(ลับ!AA$3=0,0,IF(เวลาเรียน!BG12="น",ลับ!AA$3,0))</f>
        <v>0</v>
      </c>
      <c r="BA218" s="63">
        <f>IF(ลับ!AB$3=0,0,IF(เวลาเรียน!BH12="น",ลับ!AB$3,0))</f>
        <v>0</v>
      </c>
      <c r="BB218" s="63">
        <f>IF(ลับ!AC$3=0,0,IF(เวลาเรียน!BI12="น",ลับ!AC$3,0))</f>
        <v>0</v>
      </c>
      <c r="BC218" s="63">
        <f>IF(ลับ!AD$3=0,0,IF(เวลาเรียน!BJ12="น",ลับ!AD$3,0))</f>
        <v>0</v>
      </c>
      <c r="BD218" s="63">
        <f>IF(ลับ!AE$3=0,0,IF(เวลาเรียน!BK12="น",ลับ!AE$3,0))</f>
        <v>0</v>
      </c>
      <c r="BE218" s="63">
        <f>IF(ลับ!AF$3=0,0,IF(เวลาเรียน!BL12="น",ลับ!AF$3,0))</f>
        <v>0</v>
      </c>
      <c r="BF218" s="63">
        <f>IF(ลับ!AG$3=0,0,IF(เวลาเรียน!BM12="น",ลับ!AG$3,0))</f>
        <v>0</v>
      </c>
      <c r="BG218" s="63">
        <f>IF(ลับ!AH$3=0,0,IF(เวลาเรียน!BN12="น",ลับ!AH$3,0))</f>
        <v>0</v>
      </c>
      <c r="BH218" s="63">
        <f>IF(ลับ!AI$3=0,0,IF(เวลาเรียน!BO12="น",ลับ!AI$3,0))</f>
        <v>0</v>
      </c>
      <c r="BI218" s="63">
        <f>IF(ลับ!AJ$3=0,0,IF(เวลาเรียน!BP12="น",ลับ!AJ$3,0))</f>
        <v>0</v>
      </c>
      <c r="BJ218" s="63">
        <f>IF(ลับ!AK$3=0,0,IF(เวลาเรียน!BQ12="น",ลับ!AK$3,0))</f>
        <v>0</v>
      </c>
      <c r="BK218" s="63">
        <f>IF(ลับ!AL$3=0,0,IF(เวลาเรียน!BR12="น",ลับ!AL$3,0))</f>
        <v>0</v>
      </c>
      <c r="BL218" s="63">
        <f>IF(ลับ!AM$3=0,0,IF(เวลาเรียน!BS12="น",ลับ!AM$3,0))</f>
        <v>0</v>
      </c>
      <c r="BM218" s="63">
        <f>IF(ลับ!AN$3=0,0,IF(เวลาเรียน!BT12="น",ลับ!AN$3,0))</f>
        <v>0</v>
      </c>
      <c r="BN218" s="63">
        <f>IF(ลับ!AO$3=0,0,IF(เวลาเรียน!BU12="น",ลับ!AO$3,0))</f>
        <v>0</v>
      </c>
      <c r="BO218" s="63">
        <f>IF(ลับ!AP$3=0,0,IF(เวลาเรียน!BV12="น",ลับ!AP$3,0))</f>
        <v>0</v>
      </c>
      <c r="BP218" s="63">
        <f>IF(ลับ!AQ$3=0,0,IF(เวลาเรียน!BW12="น",ลับ!AQ$3,0))</f>
        <v>0</v>
      </c>
      <c r="BQ218" s="63">
        <f>IF(ลับ!AR$3=0,0,IF(เวลาเรียน!BX12="น",ลับ!AR$3,0))</f>
        <v>0</v>
      </c>
      <c r="BR218" s="63">
        <f>IF(ลับ!AS$3=0,0,IF(เวลาเรียน!BY12="น",ลับ!AS$3,0))</f>
        <v>0</v>
      </c>
      <c r="BS218" s="724">
        <f>IF(ลับ!AT$3=0,0,IF(เวลาเรียน!BZ12="น",ลับ!AT$3,0))</f>
        <v>0</v>
      </c>
      <c r="BT218" s="63">
        <f>IF(ลับ!BT$3=0,0,IF(เวลาเรียน!CB12="น",ลับ!BT$3,0))</f>
        <v>0</v>
      </c>
      <c r="BU218" s="63">
        <f>IF(ลับ!BU$3=0,0,IF(เวลาเรียน!CC12="น",ลับ!BU$3,0))</f>
        <v>0</v>
      </c>
      <c r="BV218" s="63">
        <f>IF(ลับ!BV$3=0,0,IF(เวลาเรียน!CD12="น",ลับ!BV$3,0))</f>
        <v>0</v>
      </c>
      <c r="BW218" s="63">
        <f>IF(ลับ!BW$3=0,0,IF(เวลาเรียน!CE12="น",ลับ!BW$3,0))</f>
        <v>0</v>
      </c>
      <c r="BX218" s="63">
        <f>IF(ลับ!BX$3=0,0,IF(เวลาเรียน!CF12="น",ลับ!BX$3,0))</f>
        <v>0</v>
      </c>
      <c r="BY218" s="63">
        <f>IF(ลับ!BY$3=0,0,IF(เวลาเรียน!CG12="น",ลับ!BY$3,0))</f>
        <v>0</v>
      </c>
      <c r="BZ218" s="63">
        <f>IF(ลับ!BZ$3=0,0,IF(เวลาเรียน!CH12="น",ลับ!BZ$3,0))</f>
        <v>0</v>
      </c>
      <c r="CA218" s="63">
        <f>IF(ลับ!CA$3=0,0,IF(เวลาเรียน!CI12="น",ลับ!CA$3,0))</f>
        <v>0</v>
      </c>
      <c r="CB218" s="63">
        <f>IF(ลับ!CB$3=0,0,IF(เวลาเรียน!CJ12="น",ลับ!CB$3,0))</f>
        <v>0</v>
      </c>
      <c r="CC218" s="63">
        <f>IF(ลับ!CC$3=0,0,IF(เวลาเรียน!CK12="น",ลับ!CC$3,0))</f>
        <v>0</v>
      </c>
      <c r="CD218" s="63">
        <f>IF(ลับ!CD$3=0,0,IF(เวลาเรียน!CL12="น",ลับ!CD$3,0))</f>
        <v>0</v>
      </c>
      <c r="CE218" s="63">
        <f>IF(ลับ!CE$3=0,0,IF(เวลาเรียน!CM12="น",ลับ!CE$3,0))</f>
        <v>0</v>
      </c>
      <c r="CF218" s="63">
        <f>IF(ลับ!CF$3=0,0,IF(เวลาเรียน!CN12="น",ลับ!CF$3,0))</f>
        <v>0</v>
      </c>
      <c r="CG218" s="63">
        <f>IF(ลับ!CG$3=0,0,IF(เวลาเรียน!CO12="น",ลับ!CG$3,0))</f>
        <v>0</v>
      </c>
      <c r="CH218" s="63">
        <f>IF(ลับ!CH$3=0,0,IF(เวลาเรียน!CP12="น",ลับ!CH$3,0))</f>
        <v>0</v>
      </c>
      <c r="CI218" s="63">
        <f>IF(ลับ!CI$3=0,0,IF(เวลาเรียน!CQ12="น",ลับ!CI$3,0))</f>
        <v>0</v>
      </c>
      <c r="CJ218" s="63">
        <f>IF(ลับ!CJ$3=0,0,IF(เวลาเรียน!CR12="น",ลับ!CJ$3,0))</f>
        <v>0</v>
      </c>
      <c r="CK218" s="63">
        <f>IF(ลับ!CK$3=0,0,IF(เวลาเรียน!CS12="น",ลับ!CK$3,0))</f>
        <v>0</v>
      </c>
      <c r="CL218" s="63">
        <f>IF(ลับ!CL$3=0,0,IF(เวลาเรียน!CT12="น",ลับ!CL$3,0))</f>
        <v>0</v>
      </c>
      <c r="CM218" s="63">
        <f>IF(ลับ!CM$3=0,0,IF(เวลาเรียน!CU12="น",ลับ!CM$3,0))</f>
        <v>0</v>
      </c>
      <c r="CN218" s="63">
        <f>IF(ลับ!CN$3=0,0,IF(เวลาเรียน!CV12="น",ลับ!CN$3,0))</f>
        <v>0</v>
      </c>
      <c r="CO218" s="63">
        <f>IF(ลับ!CO$3=0,0,IF(เวลาเรียน!CW12="น",ลับ!CO$3,0))</f>
        <v>0</v>
      </c>
      <c r="CP218" s="63">
        <f>IF(ลับ!CP$3=0,0,IF(เวลาเรียน!CX12="น",ลับ!CP$3,0))</f>
        <v>0</v>
      </c>
      <c r="CQ218" s="63">
        <f>IF(ลับ!CQ$3=0,0,IF(เวลาเรียน!CY12="น",ลับ!CQ$3,0))</f>
        <v>0</v>
      </c>
      <c r="CR218" s="63">
        <f>IF(ลับ!CR$3=0,0,IF(เวลาเรียน!CZ12="น",ลับ!CR$3,0))</f>
        <v>0</v>
      </c>
      <c r="CS218" s="63">
        <f>IF(ลับ!CS$3=0,0,IF(เวลาเรียน!DA12="น",ลับ!CS$3,0))</f>
        <v>0</v>
      </c>
      <c r="CT218" s="63">
        <f>IF(ลับ!CT$3=0,0,IF(เวลาเรียน!DB12="น",ลับ!CT$3,0))</f>
        <v>0</v>
      </c>
      <c r="CU218" s="63">
        <f>IF(ลับ!CU$3=0,0,IF(เวลาเรียน!DC12="น",ลับ!CU$3,0))</f>
        <v>0</v>
      </c>
      <c r="CV218" s="63">
        <f>IF(ลับ!CV$3=0,0,IF(เวลาเรียน!DD12="น",ลับ!CV$3,0))</f>
        <v>0</v>
      </c>
      <c r="CW218" s="63">
        <f>IF(ลับ!CW$3=0,0,IF(เวลาเรียน!DE12="น",ลับ!CW$3,0))</f>
        <v>0</v>
      </c>
      <c r="CX218" s="84">
        <f t="shared" si="26"/>
        <v>0</v>
      </c>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row>
    <row r="219" spans="1:136" ht="21">
      <c r="A219" s="28">
        <v>8</v>
      </c>
      <c r="B219" s="63">
        <f>IF(ลับ!B$3=0,0,IF(เวลาเรียน!G13="น",ลับ!B$3,0))</f>
        <v>0</v>
      </c>
      <c r="C219" s="63">
        <f>IF(ลับ!C$3=0,0,IF(เวลาเรียน!H13="น",ลับ!C$3,0))</f>
        <v>0</v>
      </c>
      <c r="D219" s="63">
        <f>IF(ลับ!D$3=0,0,IF(เวลาเรียน!I13="น",ลับ!D$3,0))</f>
        <v>0</v>
      </c>
      <c r="E219" s="63">
        <f>IF(ลับ!E$3=0,0,IF(เวลาเรียน!J13="น",ลับ!E$3,0))</f>
        <v>0</v>
      </c>
      <c r="F219" s="63">
        <f>IF(ลับ!F$3=0,0,IF(เวลาเรียน!K13="น",ลับ!F$3,0))</f>
        <v>0</v>
      </c>
      <c r="G219" s="63">
        <f>IF(ลับ!G$3=0,0,IF(เวลาเรียน!L13="น",ลับ!G$3,0))</f>
        <v>0</v>
      </c>
      <c r="H219" s="63">
        <f>IF(ลับ!H$3=0,0,IF(เวลาเรียน!M13="น",ลับ!H$3,0))</f>
        <v>0</v>
      </c>
      <c r="I219" s="63">
        <f>IF(ลับ!I$3=0,0,IF(เวลาเรียน!N13="น",ลับ!I$3,0))</f>
        <v>0</v>
      </c>
      <c r="J219" s="63">
        <f>IF(ลับ!J$3=0,0,IF(เวลาเรียน!O13="น",ลับ!J$3,0))</f>
        <v>0</v>
      </c>
      <c r="K219" s="63">
        <f>IF(ลับ!K$3=0,0,IF(เวลาเรียน!P13="น",ลับ!K$3,0))</f>
        <v>0</v>
      </c>
      <c r="L219" s="63">
        <f>IF(ลับ!L$3=0,0,IF(เวลาเรียน!Q13="น",ลับ!L$3,0))</f>
        <v>0</v>
      </c>
      <c r="M219" s="63">
        <f>IF(ลับ!M$3=0,0,IF(เวลาเรียน!R13="น",ลับ!M$3,0))</f>
        <v>0</v>
      </c>
      <c r="N219" s="63">
        <f>IF(ลับ!N$3=0,0,IF(เวลาเรียน!S13="น",ลับ!N$3,0))</f>
        <v>0</v>
      </c>
      <c r="O219" s="63">
        <f>IF(ลับ!O$3=0,0,IF(เวลาเรียน!T13="น",ลับ!O$3,0))</f>
        <v>0</v>
      </c>
      <c r="P219" s="63">
        <f>IF(ลับ!P$3=0,0,IF(เวลาเรียน!U13="น",ลับ!P$3,0))</f>
        <v>0</v>
      </c>
      <c r="Q219" s="63">
        <f>IF(ลับ!Q$3=0,0,IF(เวลาเรียน!V13="น",ลับ!Q$3,0))</f>
        <v>0</v>
      </c>
      <c r="R219" s="63">
        <f>IF(ลับ!R$3=0,0,IF(เวลาเรียน!W13="น",ลับ!R$3,0))</f>
        <v>0</v>
      </c>
      <c r="S219" s="63">
        <f>IF(ลับ!S$3=0,0,IF(เวลาเรียน!X13="น",ลับ!S$3,0))</f>
        <v>0</v>
      </c>
      <c r="T219" s="63">
        <f>IF(ลับ!T$3=0,0,IF(เวลาเรียน!Y13="น",ลับ!T$3,0))</f>
        <v>0</v>
      </c>
      <c r="U219" s="63">
        <f>IF(ลับ!U$3=0,0,IF(เวลาเรียน!Z13="น",ลับ!U$3,0))</f>
        <v>0</v>
      </c>
      <c r="V219" s="63">
        <f>IF(ลับ!V$3=0,0,IF(เวลาเรียน!AA13="น",ลับ!V$3,0))</f>
        <v>0</v>
      </c>
      <c r="W219" s="63">
        <f>IF(ลับ!W$3=0,0,IF(เวลาเรียน!AB13="น",ลับ!W$3,0))</f>
        <v>0</v>
      </c>
      <c r="X219" s="63">
        <f>IF(ลับ!X$3=0,0,IF(เวลาเรียน!AC13="น",ลับ!X$3,0))</f>
        <v>0</v>
      </c>
      <c r="Y219" s="63">
        <f>IF(ลับ!Y$3=0,0,IF(เวลาเรียน!AD13="น",ลับ!Y$3,0))</f>
        <v>0</v>
      </c>
      <c r="Z219" s="724">
        <f>IF(ลับ!Z$3=0,0,IF(เวลาเรียน!AE13="น",ลับ!Z$3,0))</f>
        <v>0</v>
      </c>
      <c r="AA219" s="63">
        <f>IF(ลับ!B$3=0,0,IF(เวลาเรียน!AH13="น",ลับ!B$3,0))</f>
        <v>0</v>
      </c>
      <c r="AB219" s="63">
        <f>IF(ลับ!C$3=0,0,IF(เวลาเรียน!AI13="น",ลับ!C$3,0))</f>
        <v>0</v>
      </c>
      <c r="AC219" s="63">
        <f>IF(ลับ!D$3=0,0,IF(เวลาเรียน!AJ13="น",ลับ!D$3,0))</f>
        <v>0</v>
      </c>
      <c r="AD219" s="63">
        <f>IF(ลับ!E$3=0,0,IF(เวลาเรียน!AK13="น",ลับ!E$3,0))</f>
        <v>0</v>
      </c>
      <c r="AE219" s="63">
        <f>IF(ลับ!F$3=0,0,IF(เวลาเรียน!AL13="น",ลับ!F$3,0))</f>
        <v>0</v>
      </c>
      <c r="AF219" s="63">
        <f>IF(ลับ!G$3=0,0,IF(เวลาเรียน!AM13="น",ลับ!G$3,0))</f>
        <v>0</v>
      </c>
      <c r="AG219" s="63">
        <f>IF(ลับ!H$3=0,0,IF(เวลาเรียน!AN13="น",ลับ!H$3,0))</f>
        <v>0</v>
      </c>
      <c r="AH219" s="63">
        <f>IF(ลับ!I$3=0,0,IF(เวลาเรียน!AO13="น",ลับ!I$3,0))</f>
        <v>0</v>
      </c>
      <c r="AI219" s="63">
        <f>IF(ลับ!J$3=0,0,IF(เวลาเรียน!AP13="น",ลับ!J$3,0))</f>
        <v>0</v>
      </c>
      <c r="AJ219" s="63">
        <f>IF(ลับ!K$3=0,0,IF(เวลาเรียน!AQ13="น",ลับ!K$3,0))</f>
        <v>0</v>
      </c>
      <c r="AK219" s="63">
        <f>IF(ลับ!L$3=0,0,IF(เวลาเรียน!AR13="น",ลับ!L$3,0))</f>
        <v>0</v>
      </c>
      <c r="AL219" s="63">
        <f>IF(ลับ!M$3=0,0,IF(เวลาเรียน!AS13="น",ลับ!M$3,0))</f>
        <v>0</v>
      </c>
      <c r="AM219" s="63">
        <f>IF(ลับ!N$3=0,0,IF(เวลาเรียน!AT13="น",ลับ!N$3,0))</f>
        <v>0</v>
      </c>
      <c r="AN219" s="63">
        <f>IF(ลับ!O$3=0,0,IF(เวลาเรียน!AU13="น",ลับ!O$3,0))</f>
        <v>0</v>
      </c>
      <c r="AO219" s="63">
        <f>IF(ลับ!P$3=0,0,IF(เวลาเรียน!AV13="น",ลับ!P$3,0))</f>
        <v>0</v>
      </c>
      <c r="AP219" s="63">
        <f>IF(ลับ!Q$3=0,0,IF(เวลาเรียน!AW13="น",ลับ!Q$3,0))</f>
        <v>0</v>
      </c>
      <c r="AQ219" s="63">
        <f>IF(ลับ!R$3=0,0,IF(เวลาเรียน!AX13="น",ลับ!R$3,0))</f>
        <v>0</v>
      </c>
      <c r="AR219" s="63">
        <f>IF(ลับ!S$3=0,0,IF(เวลาเรียน!AY13="น",ลับ!S$3,0))</f>
        <v>0</v>
      </c>
      <c r="AS219" s="63">
        <f>IF(ลับ!T$3=0,0,IF(เวลาเรียน!AZ13="น",ลับ!T$3,0))</f>
        <v>0</v>
      </c>
      <c r="AT219" s="63">
        <f>IF(ลับ!U$3=0,0,IF(เวลาเรียน!BA13="น",ลับ!U$3,0))</f>
        <v>0</v>
      </c>
      <c r="AU219" s="63">
        <f>IF(ลับ!V$3=0,0,IF(เวลาเรียน!BB13="น",ลับ!V$3,0))</f>
        <v>0</v>
      </c>
      <c r="AV219" s="63">
        <f>IF(ลับ!W$3=0,0,IF(เวลาเรียน!BC13="น",ลับ!W$3,0))</f>
        <v>0</v>
      </c>
      <c r="AW219" s="63">
        <f>IF(ลับ!X$3=0,0,IF(เวลาเรียน!BD13="น",ลับ!X$3,0))</f>
        <v>0</v>
      </c>
      <c r="AX219" s="63">
        <f>IF(ลับ!Y$3=0,0,IF(เวลาเรียน!BE13="น",ลับ!Y$3,0))</f>
        <v>0</v>
      </c>
      <c r="AY219" s="63">
        <f>IF(ลับ!Z$3=0,0,IF(เวลาเรียน!BF13="น",ลับ!Z$3,0))</f>
        <v>0</v>
      </c>
      <c r="AZ219" s="63">
        <f>IF(ลับ!AA$3=0,0,IF(เวลาเรียน!BG13="น",ลับ!AA$3,0))</f>
        <v>0</v>
      </c>
      <c r="BA219" s="63">
        <f>IF(ลับ!AB$3=0,0,IF(เวลาเรียน!BH13="น",ลับ!AB$3,0))</f>
        <v>0</v>
      </c>
      <c r="BB219" s="63">
        <f>IF(ลับ!AC$3=0,0,IF(เวลาเรียน!BI13="น",ลับ!AC$3,0))</f>
        <v>0</v>
      </c>
      <c r="BC219" s="63">
        <f>IF(ลับ!AD$3=0,0,IF(เวลาเรียน!BJ13="น",ลับ!AD$3,0))</f>
        <v>0</v>
      </c>
      <c r="BD219" s="63">
        <f>IF(ลับ!AE$3=0,0,IF(เวลาเรียน!BK13="น",ลับ!AE$3,0))</f>
        <v>0</v>
      </c>
      <c r="BE219" s="63">
        <f>IF(ลับ!AF$3=0,0,IF(เวลาเรียน!BL13="น",ลับ!AF$3,0))</f>
        <v>0</v>
      </c>
      <c r="BF219" s="63">
        <f>IF(ลับ!AG$3=0,0,IF(เวลาเรียน!BM13="น",ลับ!AG$3,0))</f>
        <v>0</v>
      </c>
      <c r="BG219" s="63">
        <f>IF(ลับ!AH$3=0,0,IF(เวลาเรียน!BN13="น",ลับ!AH$3,0))</f>
        <v>0</v>
      </c>
      <c r="BH219" s="63">
        <f>IF(ลับ!AI$3=0,0,IF(เวลาเรียน!BO13="น",ลับ!AI$3,0))</f>
        <v>0</v>
      </c>
      <c r="BI219" s="63">
        <f>IF(ลับ!AJ$3=0,0,IF(เวลาเรียน!BP13="น",ลับ!AJ$3,0))</f>
        <v>0</v>
      </c>
      <c r="BJ219" s="63">
        <f>IF(ลับ!AK$3=0,0,IF(เวลาเรียน!BQ13="น",ลับ!AK$3,0))</f>
        <v>0</v>
      </c>
      <c r="BK219" s="63">
        <f>IF(ลับ!AL$3=0,0,IF(เวลาเรียน!BR13="น",ลับ!AL$3,0))</f>
        <v>0</v>
      </c>
      <c r="BL219" s="63">
        <f>IF(ลับ!AM$3=0,0,IF(เวลาเรียน!BS13="น",ลับ!AM$3,0))</f>
        <v>0</v>
      </c>
      <c r="BM219" s="63">
        <f>IF(ลับ!AN$3=0,0,IF(เวลาเรียน!BT13="น",ลับ!AN$3,0))</f>
        <v>0</v>
      </c>
      <c r="BN219" s="63">
        <f>IF(ลับ!AO$3=0,0,IF(เวลาเรียน!BU13="น",ลับ!AO$3,0))</f>
        <v>0</v>
      </c>
      <c r="BO219" s="63">
        <f>IF(ลับ!AP$3=0,0,IF(เวลาเรียน!BV13="น",ลับ!AP$3,0))</f>
        <v>0</v>
      </c>
      <c r="BP219" s="63">
        <f>IF(ลับ!AQ$3=0,0,IF(เวลาเรียน!BW13="น",ลับ!AQ$3,0))</f>
        <v>0</v>
      </c>
      <c r="BQ219" s="63">
        <f>IF(ลับ!AR$3=0,0,IF(เวลาเรียน!BX13="น",ลับ!AR$3,0))</f>
        <v>0</v>
      </c>
      <c r="BR219" s="63">
        <f>IF(ลับ!AS$3=0,0,IF(เวลาเรียน!BY13="น",ลับ!AS$3,0))</f>
        <v>0</v>
      </c>
      <c r="BS219" s="724">
        <f>IF(ลับ!AT$3=0,0,IF(เวลาเรียน!BZ13="น",ลับ!AT$3,0))</f>
        <v>0</v>
      </c>
      <c r="BT219" s="63">
        <f>IF(ลับ!BT$3=0,0,IF(เวลาเรียน!CB13="น",ลับ!BT$3,0))</f>
        <v>0</v>
      </c>
      <c r="BU219" s="63">
        <f>IF(ลับ!BU$3=0,0,IF(เวลาเรียน!CC13="น",ลับ!BU$3,0))</f>
        <v>0</v>
      </c>
      <c r="BV219" s="63">
        <f>IF(ลับ!BV$3=0,0,IF(เวลาเรียน!CD13="น",ลับ!BV$3,0))</f>
        <v>0</v>
      </c>
      <c r="BW219" s="63">
        <f>IF(ลับ!BW$3=0,0,IF(เวลาเรียน!CE13="น",ลับ!BW$3,0))</f>
        <v>0</v>
      </c>
      <c r="BX219" s="63">
        <f>IF(ลับ!BX$3=0,0,IF(เวลาเรียน!CF13="น",ลับ!BX$3,0))</f>
        <v>0</v>
      </c>
      <c r="BY219" s="63">
        <f>IF(ลับ!BY$3=0,0,IF(เวลาเรียน!CG13="น",ลับ!BY$3,0))</f>
        <v>0</v>
      </c>
      <c r="BZ219" s="63">
        <f>IF(ลับ!BZ$3=0,0,IF(เวลาเรียน!CH13="น",ลับ!BZ$3,0))</f>
        <v>0</v>
      </c>
      <c r="CA219" s="63">
        <f>IF(ลับ!CA$3=0,0,IF(เวลาเรียน!CI13="น",ลับ!CA$3,0))</f>
        <v>0</v>
      </c>
      <c r="CB219" s="63">
        <f>IF(ลับ!CB$3=0,0,IF(เวลาเรียน!CJ13="น",ลับ!CB$3,0))</f>
        <v>0</v>
      </c>
      <c r="CC219" s="63">
        <f>IF(ลับ!CC$3=0,0,IF(เวลาเรียน!CK13="น",ลับ!CC$3,0))</f>
        <v>0</v>
      </c>
      <c r="CD219" s="63">
        <f>IF(ลับ!CD$3=0,0,IF(เวลาเรียน!CL13="น",ลับ!CD$3,0))</f>
        <v>0</v>
      </c>
      <c r="CE219" s="63">
        <f>IF(ลับ!CE$3=0,0,IF(เวลาเรียน!CM13="น",ลับ!CE$3,0))</f>
        <v>0</v>
      </c>
      <c r="CF219" s="63">
        <f>IF(ลับ!CF$3=0,0,IF(เวลาเรียน!CN13="น",ลับ!CF$3,0))</f>
        <v>0</v>
      </c>
      <c r="CG219" s="63">
        <f>IF(ลับ!CG$3=0,0,IF(เวลาเรียน!CO13="น",ลับ!CG$3,0))</f>
        <v>0</v>
      </c>
      <c r="CH219" s="63">
        <f>IF(ลับ!CH$3=0,0,IF(เวลาเรียน!CP13="น",ลับ!CH$3,0))</f>
        <v>0</v>
      </c>
      <c r="CI219" s="63">
        <f>IF(ลับ!CI$3=0,0,IF(เวลาเรียน!CQ13="น",ลับ!CI$3,0))</f>
        <v>0</v>
      </c>
      <c r="CJ219" s="63">
        <f>IF(ลับ!CJ$3=0,0,IF(เวลาเรียน!CR13="น",ลับ!CJ$3,0))</f>
        <v>0</v>
      </c>
      <c r="CK219" s="63">
        <f>IF(ลับ!CK$3=0,0,IF(เวลาเรียน!CS13="น",ลับ!CK$3,0))</f>
        <v>0</v>
      </c>
      <c r="CL219" s="63">
        <f>IF(ลับ!CL$3=0,0,IF(เวลาเรียน!CT13="น",ลับ!CL$3,0))</f>
        <v>0</v>
      </c>
      <c r="CM219" s="63">
        <f>IF(ลับ!CM$3=0,0,IF(เวลาเรียน!CU13="น",ลับ!CM$3,0))</f>
        <v>0</v>
      </c>
      <c r="CN219" s="63">
        <f>IF(ลับ!CN$3=0,0,IF(เวลาเรียน!CV13="น",ลับ!CN$3,0))</f>
        <v>0</v>
      </c>
      <c r="CO219" s="63">
        <f>IF(ลับ!CO$3=0,0,IF(เวลาเรียน!CW13="น",ลับ!CO$3,0))</f>
        <v>0</v>
      </c>
      <c r="CP219" s="63">
        <f>IF(ลับ!CP$3=0,0,IF(เวลาเรียน!CX13="น",ลับ!CP$3,0))</f>
        <v>0</v>
      </c>
      <c r="CQ219" s="63">
        <f>IF(ลับ!CQ$3=0,0,IF(เวลาเรียน!CY13="น",ลับ!CQ$3,0))</f>
        <v>0</v>
      </c>
      <c r="CR219" s="63">
        <f>IF(ลับ!CR$3=0,0,IF(เวลาเรียน!CZ13="น",ลับ!CR$3,0))</f>
        <v>0</v>
      </c>
      <c r="CS219" s="63">
        <f>IF(ลับ!CS$3=0,0,IF(เวลาเรียน!DA13="น",ลับ!CS$3,0))</f>
        <v>0</v>
      </c>
      <c r="CT219" s="63">
        <f>IF(ลับ!CT$3=0,0,IF(เวลาเรียน!DB13="น",ลับ!CT$3,0))</f>
        <v>0</v>
      </c>
      <c r="CU219" s="63">
        <f>IF(ลับ!CU$3=0,0,IF(เวลาเรียน!DC13="น",ลับ!CU$3,0))</f>
        <v>0</v>
      </c>
      <c r="CV219" s="63">
        <f>IF(ลับ!CV$3=0,0,IF(เวลาเรียน!DD13="น",ลับ!CV$3,0))</f>
        <v>0</v>
      </c>
      <c r="CW219" s="63">
        <f>IF(ลับ!CW$3=0,0,IF(เวลาเรียน!DE13="น",ลับ!CW$3,0))</f>
        <v>0</v>
      </c>
      <c r="CX219" s="84">
        <f t="shared" si="26"/>
        <v>0</v>
      </c>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row>
    <row r="220" spans="1:136" ht="21">
      <c r="A220" s="28">
        <v>9</v>
      </c>
      <c r="B220" s="63">
        <f>IF(ลับ!B$3=0,0,IF(เวลาเรียน!G14="น",ลับ!B$3,0))</f>
        <v>0</v>
      </c>
      <c r="C220" s="63">
        <f>IF(ลับ!C$3=0,0,IF(เวลาเรียน!H14="น",ลับ!C$3,0))</f>
        <v>0</v>
      </c>
      <c r="D220" s="63">
        <f>IF(ลับ!D$3=0,0,IF(เวลาเรียน!I14="น",ลับ!D$3,0))</f>
        <v>0</v>
      </c>
      <c r="E220" s="63">
        <f>IF(ลับ!E$3=0,0,IF(เวลาเรียน!J14="น",ลับ!E$3,0))</f>
        <v>0</v>
      </c>
      <c r="F220" s="63">
        <f>IF(ลับ!F$3=0,0,IF(เวลาเรียน!K14="น",ลับ!F$3,0))</f>
        <v>0</v>
      </c>
      <c r="G220" s="63">
        <f>IF(ลับ!G$3=0,0,IF(เวลาเรียน!L14="น",ลับ!G$3,0))</f>
        <v>0</v>
      </c>
      <c r="H220" s="63">
        <f>IF(ลับ!H$3=0,0,IF(เวลาเรียน!M14="น",ลับ!H$3,0))</f>
        <v>0</v>
      </c>
      <c r="I220" s="63">
        <f>IF(ลับ!I$3=0,0,IF(เวลาเรียน!N14="น",ลับ!I$3,0))</f>
        <v>0</v>
      </c>
      <c r="J220" s="63">
        <f>IF(ลับ!J$3=0,0,IF(เวลาเรียน!O14="น",ลับ!J$3,0))</f>
        <v>0</v>
      </c>
      <c r="K220" s="63">
        <f>IF(ลับ!K$3=0,0,IF(เวลาเรียน!P14="น",ลับ!K$3,0))</f>
        <v>0</v>
      </c>
      <c r="L220" s="63">
        <f>IF(ลับ!L$3=0,0,IF(เวลาเรียน!Q14="น",ลับ!L$3,0))</f>
        <v>0</v>
      </c>
      <c r="M220" s="63">
        <f>IF(ลับ!M$3=0,0,IF(เวลาเรียน!R14="น",ลับ!M$3,0))</f>
        <v>0</v>
      </c>
      <c r="N220" s="63">
        <f>IF(ลับ!N$3=0,0,IF(เวลาเรียน!S14="น",ลับ!N$3,0))</f>
        <v>0</v>
      </c>
      <c r="O220" s="63">
        <f>IF(ลับ!O$3=0,0,IF(เวลาเรียน!T14="น",ลับ!O$3,0))</f>
        <v>0</v>
      </c>
      <c r="P220" s="63">
        <f>IF(ลับ!P$3=0,0,IF(เวลาเรียน!U14="น",ลับ!P$3,0))</f>
        <v>0</v>
      </c>
      <c r="Q220" s="63">
        <f>IF(ลับ!Q$3=0,0,IF(เวลาเรียน!V14="น",ลับ!Q$3,0))</f>
        <v>0</v>
      </c>
      <c r="R220" s="63">
        <f>IF(ลับ!R$3=0,0,IF(เวลาเรียน!W14="น",ลับ!R$3,0))</f>
        <v>0</v>
      </c>
      <c r="S220" s="63">
        <f>IF(ลับ!S$3=0,0,IF(เวลาเรียน!X14="น",ลับ!S$3,0))</f>
        <v>0</v>
      </c>
      <c r="T220" s="63">
        <f>IF(ลับ!T$3=0,0,IF(เวลาเรียน!Y14="น",ลับ!T$3,0))</f>
        <v>0</v>
      </c>
      <c r="U220" s="63">
        <f>IF(ลับ!U$3=0,0,IF(เวลาเรียน!Z14="น",ลับ!U$3,0))</f>
        <v>0</v>
      </c>
      <c r="V220" s="63">
        <f>IF(ลับ!V$3=0,0,IF(เวลาเรียน!AA14="น",ลับ!V$3,0))</f>
        <v>0</v>
      </c>
      <c r="W220" s="63">
        <f>IF(ลับ!W$3=0,0,IF(เวลาเรียน!AB14="น",ลับ!W$3,0))</f>
        <v>0</v>
      </c>
      <c r="X220" s="63">
        <f>IF(ลับ!X$3=0,0,IF(เวลาเรียน!AC14="น",ลับ!X$3,0))</f>
        <v>0</v>
      </c>
      <c r="Y220" s="63">
        <f>IF(ลับ!Y$3=0,0,IF(เวลาเรียน!AD14="น",ลับ!Y$3,0))</f>
        <v>0</v>
      </c>
      <c r="Z220" s="724">
        <f>IF(ลับ!Z$3=0,0,IF(เวลาเรียน!AE14="น",ลับ!Z$3,0))</f>
        <v>0</v>
      </c>
      <c r="AA220" s="63">
        <f>IF(ลับ!B$3=0,0,IF(เวลาเรียน!AH14="น",ลับ!B$3,0))</f>
        <v>0</v>
      </c>
      <c r="AB220" s="63">
        <f>IF(ลับ!C$3=0,0,IF(เวลาเรียน!AI14="น",ลับ!C$3,0))</f>
        <v>0</v>
      </c>
      <c r="AC220" s="63">
        <f>IF(ลับ!D$3=0,0,IF(เวลาเรียน!AJ14="น",ลับ!D$3,0))</f>
        <v>0</v>
      </c>
      <c r="AD220" s="63">
        <f>IF(ลับ!E$3=0,0,IF(เวลาเรียน!AK14="น",ลับ!E$3,0))</f>
        <v>0</v>
      </c>
      <c r="AE220" s="63">
        <f>IF(ลับ!F$3=0,0,IF(เวลาเรียน!AL14="น",ลับ!F$3,0))</f>
        <v>0</v>
      </c>
      <c r="AF220" s="63">
        <f>IF(ลับ!G$3=0,0,IF(เวลาเรียน!AM14="น",ลับ!G$3,0))</f>
        <v>0</v>
      </c>
      <c r="AG220" s="63">
        <f>IF(ลับ!H$3=0,0,IF(เวลาเรียน!AN14="น",ลับ!H$3,0))</f>
        <v>0</v>
      </c>
      <c r="AH220" s="63">
        <f>IF(ลับ!I$3=0,0,IF(เวลาเรียน!AO14="น",ลับ!I$3,0))</f>
        <v>0</v>
      </c>
      <c r="AI220" s="63">
        <f>IF(ลับ!J$3=0,0,IF(เวลาเรียน!AP14="น",ลับ!J$3,0))</f>
        <v>0</v>
      </c>
      <c r="AJ220" s="63">
        <f>IF(ลับ!K$3=0,0,IF(เวลาเรียน!AQ14="น",ลับ!K$3,0))</f>
        <v>0</v>
      </c>
      <c r="AK220" s="63">
        <f>IF(ลับ!L$3=0,0,IF(เวลาเรียน!AR14="น",ลับ!L$3,0))</f>
        <v>0</v>
      </c>
      <c r="AL220" s="63">
        <f>IF(ลับ!M$3=0,0,IF(เวลาเรียน!AS14="น",ลับ!M$3,0))</f>
        <v>0</v>
      </c>
      <c r="AM220" s="63">
        <f>IF(ลับ!N$3=0,0,IF(เวลาเรียน!AT14="น",ลับ!N$3,0))</f>
        <v>0</v>
      </c>
      <c r="AN220" s="63">
        <f>IF(ลับ!O$3=0,0,IF(เวลาเรียน!AU14="น",ลับ!O$3,0))</f>
        <v>0</v>
      </c>
      <c r="AO220" s="63">
        <f>IF(ลับ!P$3=0,0,IF(เวลาเรียน!AV14="น",ลับ!P$3,0))</f>
        <v>0</v>
      </c>
      <c r="AP220" s="63">
        <f>IF(ลับ!Q$3=0,0,IF(เวลาเรียน!AW14="น",ลับ!Q$3,0))</f>
        <v>0</v>
      </c>
      <c r="AQ220" s="63">
        <f>IF(ลับ!R$3=0,0,IF(เวลาเรียน!AX14="น",ลับ!R$3,0))</f>
        <v>0</v>
      </c>
      <c r="AR220" s="63">
        <f>IF(ลับ!S$3=0,0,IF(เวลาเรียน!AY14="น",ลับ!S$3,0))</f>
        <v>0</v>
      </c>
      <c r="AS220" s="63">
        <f>IF(ลับ!T$3=0,0,IF(เวลาเรียน!AZ14="น",ลับ!T$3,0))</f>
        <v>0</v>
      </c>
      <c r="AT220" s="63">
        <f>IF(ลับ!U$3=0,0,IF(เวลาเรียน!BA14="น",ลับ!U$3,0))</f>
        <v>0</v>
      </c>
      <c r="AU220" s="63">
        <f>IF(ลับ!V$3=0,0,IF(เวลาเรียน!BB14="น",ลับ!V$3,0))</f>
        <v>0</v>
      </c>
      <c r="AV220" s="63">
        <f>IF(ลับ!W$3=0,0,IF(เวลาเรียน!BC14="น",ลับ!W$3,0))</f>
        <v>0</v>
      </c>
      <c r="AW220" s="63">
        <f>IF(ลับ!X$3=0,0,IF(เวลาเรียน!BD14="น",ลับ!X$3,0))</f>
        <v>0</v>
      </c>
      <c r="AX220" s="63">
        <f>IF(ลับ!Y$3=0,0,IF(เวลาเรียน!BE14="น",ลับ!Y$3,0))</f>
        <v>0</v>
      </c>
      <c r="AY220" s="63">
        <f>IF(ลับ!Z$3=0,0,IF(เวลาเรียน!BF14="น",ลับ!Z$3,0))</f>
        <v>0</v>
      </c>
      <c r="AZ220" s="63">
        <f>IF(ลับ!AA$3=0,0,IF(เวลาเรียน!BG14="น",ลับ!AA$3,0))</f>
        <v>0</v>
      </c>
      <c r="BA220" s="63">
        <f>IF(ลับ!AB$3=0,0,IF(เวลาเรียน!BH14="น",ลับ!AB$3,0))</f>
        <v>0</v>
      </c>
      <c r="BB220" s="63">
        <f>IF(ลับ!AC$3=0,0,IF(เวลาเรียน!BI14="น",ลับ!AC$3,0))</f>
        <v>0</v>
      </c>
      <c r="BC220" s="63">
        <f>IF(ลับ!AD$3=0,0,IF(เวลาเรียน!BJ14="น",ลับ!AD$3,0))</f>
        <v>0</v>
      </c>
      <c r="BD220" s="63">
        <f>IF(ลับ!AE$3=0,0,IF(เวลาเรียน!BK14="น",ลับ!AE$3,0))</f>
        <v>0</v>
      </c>
      <c r="BE220" s="63">
        <f>IF(ลับ!AF$3=0,0,IF(เวลาเรียน!BL14="น",ลับ!AF$3,0))</f>
        <v>0</v>
      </c>
      <c r="BF220" s="63">
        <f>IF(ลับ!AG$3=0,0,IF(เวลาเรียน!BM14="น",ลับ!AG$3,0))</f>
        <v>0</v>
      </c>
      <c r="BG220" s="63">
        <f>IF(ลับ!AH$3=0,0,IF(เวลาเรียน!BN14="น",ลับ!AH$3,0))</f>
        <v>0</v>
      </c>
      <c r="BH220" s="63">
        <f>IF(ลับ!AI$3=0,0,IF(เวลาเรียน!BO14="น",ลับ!AI$3,0))</f>
        <v>0</v>
      </c>
      <c r="BI220" s="63">
        <f>IF(ลับ!AJ$3=0,0,IF(เวลาเรียน!BP14="น",ลับ!AJ$3,0))</f>
        <v>0</v>
      </c>
      <c r="BJ220" s="63">
        <f>IF(ลับ!AK$3=0,0,IF(เวลาเรียน!BQ14="น",ลับ!AK$3,0))</f>
        <v>0</v>
      </c>
      <c r="BK220" s="63">
        <f>IF(ลับ!AL$3=0,0,IF(เวลาเรียน!BR14="น",ลับ!AL$3,0))</f>
        <v>0</v>
      </c>
      <c r="BL220" s="63">
        <f>IF(ลับ!AM$3=0,0,IF(เวลาเรียน!BS14="น",ลับ!AM$3,0))</f>
        <v>0</v>
      </c>
      <c r="BM220" s="63">
        <f>IF(ลับ!AN$3=0,0,IF(เวลาเรียน!BT14="น",ลับ!AN$3,0))</f>
        <v>0</v>
      </c>
      <c r="BN220" s="63">
        <f>IF(ลับ!AO$3=0,0,IF(เวลาเรียน!BU14="น",ลับ!AO$3,0))</f>
        <v>0</v>
      </c>
      <c r="BO220" s="63">
        <f>IF(ลับ!AP$3=0,0,IF(เวลาเรียน!BV14="น",ลับ!AP$3,0))</f>
        <v>0</v>
      </c>
      <c r="BP220" s="63">
        <f>IF(ลับ!AQ$3=0,0,IF(เวลาเรียน!BW14="น",ลับ!AQ$3,0))</f>
        <v>0</v>
      </c>
      <c r="BQ220" s="63">
        <f>IF(ลับ!AR$3=0,0,IF(เวลาเรียน!BX14="น",ลับ!AR$3,0))</f>
        <v>0</v>
      </c>
      <c r="BR220" s="63">
        <f>IF(ลับ!AS$3=0,0,IF(เวลาเรียน!BY14="น",ลับ!AS$3,0))</f>
        <v>0</v>
      </c>
      <c r="BS220" s="724">
        <f>IF(ลับ!AT$3=0,0,IF(เวลาเรียน!BZ14="น",ลับ!AT$3,0))</f>
        <v>0</v>
      </c>
      <c r="BT220" s="63">
        <f>IF(ลับ!BT$3=0,0,IF(เวลาเรียน!CB14="น",ลับ!BT$3,0))</f>
        <v>0</v>
      </c>
      <c r="BU220" s="63">
        <f>IF(ลับ!BU$3=0,0,IF(เวลาเรียน!CC14="น",ลับ!BU$3,0))</f>
        <v>0</v>
      </c>
      <c r="BV220" s="63">
        <f>IF(ลับ!BV$3=0,0,IF(เวลาเรียน!CD14="น",ลับ!BV$3,0))</f>
        <v>0</v>
      </c>
      <c r="BW220" s="63">
        <f>IF(ลับ!BW$3=0,0,IF(เวลาเรียน!CE14="น",ลับ!BW$3,0))</f>
        <v>0</v>
      </c>
      <c r="BX220" s="63">
        <f>IF(ลับ!BX$3=0,0,IF(เวลาเรียน!CF14="น",ลับ!BX$3,0))</f>
        <v>0</v>
      </c>
      <c r="BY220" s="63">
        <f>IF(ลับ!BY$3=0,0,IF(เวลาเรียน!CG14="น",ลับ!BY$3,0))</f>
        <v>0</v>
      </c>
      <c r="BZ220" s="63">
        <f>IF(ลับ!BZ$3=0,0,IF(เวลาเรียน!CH14="น",ลับ!BZ$3,0))</f>
        <v>0</v>
      </c>
      <c r="CA220" s="63">
        <f>IF(ลับ!CA$3=0,0,IF(เวลาเรียน!CI14="น",ลับ!CA$3,0))</f>
        <v>0</v>
      </c>
      <c r="CB220" s="63">
        <f>IF(ลับ!CB$3=0,0,IF(เวลาเรียน!CJ14="น",ลับ!CB$3,0))</f>
        <v>0</v>
      </c>
      <c r="CC220" s="63">
        <f>IF(ลับ!CC$3=0,0,IF(เวลาเรียน!CK14="น",ลับ!CC$3,0))</f>
        <v>0</v>
      </c>
      <c r="CD220" s="63">
        <f>IF(ลับ!CD$3=0,0,IF(เวลาเรียน!CL14="น",ลับ!CD$3,0))</f>
        <v>0</v>
      </c>
      <c r="CE220" s="63">
        <f>IF(ลับ!CE$3=0,0,IF(เวลาเรียน!CM14="น",ลับ!CE$3,0))</f>
        <v>0</v>
      </c>
      <c r="CF220" s="63">
        <f>IF(ลับ!CF$3=0,0,IF(เวลาเรียน!CN14="น",ลับ!CF$3,0))</f>
        <v>0</v>
      </c>
      <c r="CG220" s="63">
        <f>IF(ลับ!CG$3=0,0,IF(เวลาเรียน!CO14="น",ลับ!CG$3,0))</f>
        <v>0</v>
      </c>
      <c r="CH220" s="63">
        <f>IF(ลับ!CH$3=0,0,IF(เวลาเรียน!CP14="น",ลับ!CH$3,0))</f>
        <v>0</v>
      </c>
      <c r="CI220" s="63">
        <f>IF(ลับ!CI$3=0,0,IF(เวลาเรียน!CQ14="น",ลับ!CI$3,0))</f>
        <v>0</v>
      </c>
      <c r="CJ220" s="63">
        <f>IF(ลับ!CJ$3=0,0,IF(เวลาเรียน!CR14="น",ลับ!CJ$3,0))</f>
        <v>0</v>
      </c>
      <c r="CK220" s="63">
        <f>IF(ลับ!CK$3=0,0,IF(เวลาเรียน!CS14="น",ลับ!CK$3,0))</f>
        <v>0</v>
      </c>
      <c r="CL220" s="63">
        <f>IF(ลับ!CL$3=0,0,IF(เวลาเรียน!CT14="น",ลับ!CL$3,0))</f>
        <v>0</v>
      </c>
      <c r="CM220" s="63">
        <f>IF(ลับ!CM$3=0,0,IF(เวลาเรียน!CU14="น",ลับ!CM$3,0))</f>
        <v>0</v>
      </c>
      <c r="CN220" s="63">
        <f>IF(ลับ!CN$3=0,0,IF(เวลาเรียน!CV14="น",ลับ!CN$3,0))</f>
        <v>0</v>
      </c>
      <c r="CO220" s="63">
        <f>IF(ลับ!CO$3=0,0,IF(เวลาเรียน!CW14="น",ลับ!CO$3,0))</f>
        <v>0</v>
      </c>
      <c r="CP220" s="63">
        <f>IF(ลับ!CP$3=0,0,IF(เวลาเรียน!CX14="น",ลับ!CP$3,0))</f>
        <v>0</v>
      </c>
      <c r="CQ220" s="63">
        <f>IF(ลับ!CQ$3=0,0,IF(เวลาเรียน!CY14="น",ลับ!CQ$3,0))</f>
        <v>0</v>
      </c>
      <c r="CR220" s="63">
        <f>IF(ลับ!CR$3=0,0,IF(เวลาเรียน!CZ14="น",ลับ!CR$3,0))</f>
        <v>0</v>
      </c>
      <c r="CS220" s="63">
        <f>IF(ลับ!CS$3=0,0,IF(เวลาเรียน!DA14="น",ลับ!CS$3,0))</f>
        <v>0</v>
      </c>
      <c r="CT220" s="63">
        <f>IF(ลับ!CT$3=0,0,IF(เวลาเรียน!DB14="น",ลับ!CT$3,0))</f>
        <v>0</v>
      </c>
      <c r="CU220" s="63">
        <f>IF(ลับ!CU$3=0,0,IF(เวลาเรียน!DC14="น",ลับ!CU$3,0))</f>
        <v>0</v>
      </c>
      <c r="CV220" s="63">
        <f>IF(ลับ!CV$3=0,0,IF(เวลาเรียน!DD14="น",ลับ!CV$3,0))</f>
        <v>0</v>
      </c>
      <c r="CW220" s="63">
        <f>IF(ลับ!CW$3=0,0,IF(เวลาเรียน!DE14="น",ลับ!CW$3,0))</f>
        <v>0</v>
      </c>
      <c r="CX220" s="84">
        <f t="shared" si="26"/>
        <v>0</v>
      </c>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row>
    <row r="221" spans="1:136" ht="21">
      <c r="A221" s="28">
        <v>10</v>
      </c>
      <c r="B221" s="63">
        <f>IF(ลับ!B$3=0,0,IF(เวลาเรียน!G15="น",ลับ!B$3,0))</f>
        <v>0</v>
      </c>
      <c r="C221" s="63">
        <f>IF(ลับ!C$3=0,0,IF(เวลาเรียน!H15="น",ลับ!C$3,0))</f>
        <v>0</v>
      </c>
      <c r="D221" s="63">
        <f>IF(ลับ!D$3=0,0,IF(เวลาเรียน!I15="น",ลับ!D$3,0))</f>
        <v>0</v>
      </c>
      <c r="E221" s="63">
        <f>IF(ลับ!E$3=0,0,IF(เวลาเรียน!J15="น",ลับ!E$3,0))</f>
        <v>0</v>
      </c>
      <c r="F221" s="63">
        <f>IF(ลับ!F$3=0,0,IF(เวลาเรียน!K15="น",ลับ!F$3,0))</f>
        <v>0</v>
      </c>
      <c r="G221" s="63">
        <f>IF(ลับ!G$3=0,0,IF(เวลาเรียน!L15="น",ลับ!G$3,0))</f>
        <v>0</v>
      </c>
      <c r="H221" s="63">
        <f>IF(ลับ!H$3=0,0,IF(เวลาเรียน!M15="น",ลับ!H$3,0))</f>
        <v>0</v>
      </c>
      <c r="I221" s="63">
        <f>IF(ลับ!I$3=0,0,IF(เวลาเรียน!N15="น",ลับ!I$3,0))</f>
        <v>0</v>
      </c>
      <c r="J221" s="63">
        <f>IF(ลับ!J$3=0,0,IF(เวลาเรียน!O15="น",ลับ!J$3,0))</f>
        <v>0</v>
      </c>
      <c r="K221" s="63">
        <f>IF(ลับ!K$3=0,0,IF(เวลาเรียน!P15="น",ลับ!K$3,0))</f>
        <v>0</v>
      </c>
      <c r="L221" s="63">
        <f>IF(ลับ!L$3=0,0,IF(เวลาเรียน!Q15="น",ลับ!L$3,0))</f>
        <v>0</v>
      </c>
      <c r="M221" s="63">
        <f>IF(ลับ!M$3=0,0,IF(เวลาเรียน!R15="น",ลับ!M$3,0))</f>
        <v>0</v>
      </c>
      <c r="N221" s="63">
        <f>IF(ลับ!N$3=0,0,IF(เวลาเรียน!S15="น",ลับ!N$3,0))</f>
        <v>0</v>
      </c>
      <c r="O221" s="63">
        <f>IF(ลับ!O$3=0,0,IF(เวลาเรียน!T15="น",ลับ!O$3,0))</f>
        <v>0</v>
      </c>
      <c r="P221" s="63">
        <f>IF(ลับ!P$3=0,0,IF(เวลาเรียน!U15="น",ลับ!P$3,0))</f>
        <v>0</v>
      </c>
      <c r="Q221" s="63">
        <f>IF(ลับ!Q$3=0,0,IF(เวลาเรียน!V15="น",ลับ!Q$3,0))</f>
        <v>0</v>
      </c>
      <c r="R221" s="63">
        <f>IF(ลับ!R$3=0,0,IF(เวลาเรียน!W15="น",ลับ!R$3,0))</f>
        <v>0</v>
      </c>
      <c r="S221" s="63">
        <f>IF(ลับ!S$3=0,0,IF(เวลาเรียน!X15="น",ลับ!S$3,0))</f>
        <v>0</v>
      </c>
      <c r="T221" s="63">
        <f>IF(ลับ!T$3=0,0,IF(เวลาเรียน!Y15="น",ลับ!T$3,0))</f>
        <v>0</v>
      </c>
      <c r="U221" s="63">
        <f>IF(ลับ!U$3=0,0,IF(เวลาเรียน!Z15="น",ลับ!U$3,0))</f>
        <v>0</v>
      </c>
      <c r="V221" s="63">
        <f>IF(ลับ!V$3=0,0,IF(เวลาเรียน!AA15="น",ลับ!V$3,0))</f>
        <v>0</v>
      </c>
      <c r="W221" s="63">
        <f>IF(ลับ!W$3=0,0,IF(เวลาเรียน!AB15="น",ลับ!W$3,0))</f>
        <v>0</v>
      </c>
      <c r="X221" s="63">
        <f>IF(ลับ!X$3=0,0,IF(เวลาเรียน!AC15="น",ลับ!X$3,0))</f>
        <v>0</v>
      </c>
      <c r="Y221" s="63">
        <f>IF(ลับ!Y$3=0,0,IF(เวลาเรียน!AD15="น",ลับ!Y$3,0))</f>
        <v>0</v>
      </c>
      <c r="Z221" s="724">
        <f>IF(ลับ!Z$3=0,0,IF(เวลาเรียน!AE15="น",ลับ!Z$3,0))</f>
        <v>0</v>
      </c>
      <c r="AA221" s="63">
        <f>IF(ลับ!B$3=0,0,IF(เวลาเรียน!AH15="น",ลับ!B$3,0))</f>
        <v>0</v>
      </c>
      <c r="AB221" s="63">
        <f>IF(ลับ!C$3=0,0,IF(เวลาเรียน!AI15="น",ลับ!C$3,0))</f>
        <v>0</v>
      </c>
      <c r="AC221" s="63">
        <f>IF(ลับ!D$3=0,0,IF(เวลาเรียน!AJ15="น",ลับ!D$3,0))</f>
        <v>0</v>
      </c>
      <c r="AD221" s="63">
        <f>IF(ลับ!E$3=0,0,IF(เวลาเรียน!AK15="น",ลับ!E$3,0))</f>
        <v>0</v>
      </c>
      <c r="AE221" s="63">
        <f>IF(ลับ!F$3=0,0,IF(เวลาเรียน!AL15="น",ลับ!F$3,0))</f>
        <v>0</v>
      </c>
      <c r="AF221" s="63">
        <f>IF(ลับ!G$3=0,0,IF(เวลาเรียน!AM15="น",ลับ!G$3,0))</f>
        <v>0</v>
      </c>
      <c r="AG221" s="63">
        <f>IF(ลับ!H$3=0,0,IF(เวลาเรียน!AN15="น",ลับ!H$3,0))</f>
        <v>0</v>
      </c>
      <c r="AH221" s="63">
        <f>IF(ลับ!I$3=0,0,IF(เวลาเรียน!AO15="น",ลับ!I$3,0))</f>
        <v>0</v>
      </c>
      <c r="AI221" s="63">
        <f>IF(ลับ!J$3=0,0,IF(เวลาเรียน!AP15="น",ลับ!J$3,0))</f>
        <v>0</v>
      </c>
      <c r="AJ221" s="63">
        <f>IF(ลับ!K$3=0,0,IF(เวลาเรียน!AQ15="น",ลับ!K$3,0))</f>
        <v>0</v>
      </c>
      <c r="AK221" s="63">
        <f>IF(ลับ!L$3=0,0,IF(เวลาเรียน!AR15="น",ลับ!L$3,0))</f>
        <v>0</v>
      </c>
      <c r="AL221" s="63">
        <f>IF(ลับ!M$3=0,0,IF(เวลาเรียน!AS15="น",ลับ!M$3,0))</f>
        <v>0</v>
      </c>
      <c r="AM221" s="63">
        <f>IF(ลับ!N$3=0,0,IF(เวลาเรียน!AT15="น",ลับ!N$3,0))</f>
        <v>0</v>
      </c>
      <c r="AN221" s="63">
        <f>IF(ลับ!O$3=0,0,IF(เวลาเรียน!AU15="น",ลับ!O$3,0))</f>
        <v>0</v>
      </c>
      <c r="AO221" s="63">
        <f>IF(ลับ!P$3=0,0,IF(เวลาเรียน!AV15="น",ลับ!P$3,0))</f>
        <v>0</v>
      </c>
      <c r="AP221" s="63">
        <f>IF(ลับ!Q$3=0,0,IF(เวลาเรียน!AW15="น",ลับ!Q$3,0))</f>
        <v>0</v>
      </c>
      <c r="AQ221" s="63">
        <f>IF(ลับ!R$3=0,0,IF(เวลาเรียน!AX15="น",ลับ!R$3,0))</f>
        <v>0</v>
      </c>
      <c r="AR221" s="63">
        <f>IF(ลับ!S$3=0,0,IF(เวลาเรียน!AY15="น",ลับ!S$3,0))</f>
        <v>0</v>
      </c>
      <c r="AS221" s="63">
        <f>IF(ลับ!T$3=0,0,IF(เวลาเรียน!AZ15="น",ลับ!T$3,0))</f>
        <v>0</v>
      </c>
      <c r="AT221" s="63">
        <f>IF(ลับ!U$3=0,0,IF(เวลาเรียน!BA15="น",ลับ!U$3,0))</f>
        <v>0</v>
      </c>
      <c r="AU221" s="63">
        <f>IF(ลับ!V$3=0,0,IF(เวลาเรียน!BB15="น",ลับ!V$3,0))</f>
        <v>0</v>
      </c>
      <c r="AV221" s="63">
        <f>IF(ลับ!W$3=0,0,IF(เวลาเรียน!BC15="น",ลับ!W$3,0))</f>
        <v>0</v>
      </c>
      <c r="AW221" s="63">
        <f>IF(ลับ!X$3=0,0,IF(เวลาเรียน!BD15="น",ลับ!X$3,0))</f>
        <v>0</v>
      </c>
      <c r="AX221" s="63">
        <f>IF(ลับ!Y$3=0,0,IF(เวลาเรียน!BE15="น",ลับ!Y$3,0))</f>
        <v>0</v>
      </c>
      <c r="AY221" s="63">
        <f>IF(ลับ!Z$3=0,0,IF(เวลาเรียน!BF15="น",ลับ!Z$3,0))</f>
        <v>0</v>
      </c>
      <c r="AZ221" s="63">
        <f>IF(ลับ!AA$3=0,0,IF(เวลาเรียน!BG15="น",ลับ!AA$3,0))</f>
        <v>0</v>
      </c>
      <c r="BA221" s="63">
        <f>IF(ลับ!AB$3=0,0,IF(เวลาเรียน!BH15="น",ลับ!AB$3,0))</f>
        <v>0</v>
      </c>
      <c r="BB221" s="63">
        <f>IF(ลับ!AC$3=0,0,IF(เวลาเรียน!BI15="น",ลับ!AC$3,0))</f>
        <v>0</v>
      </c>
      <c r="BC221" s="63">
        <f>IF(ลับ!AD$3=0,0,IF(เวลาเรียน!BJ15="น",ลับ!AD$3,0))</f>
        <v>0</v>
      </c>
      <c r="BD221" s="63">
        <f>IF(ลับ!AE$3=0,0,IF(เวลาเรียน!BK15="น",ลับ!AE$3,0))</f>
        <v>0</v>
      </c>
      <c r="BE221" s="63">
        <f>IF(ลับ!AF$3=0,0,IF(เวลาเรียน!BL15="น",ลับ!AF$3,0))</f>
        <v>0</v>
      </c>
      <c r="BF221" s="63">
        <f>IF(ลับ!AG$3=0,0,IF(เวลาเรียน!BM15="น",ลับ!AG$3,0))</f>
        <v>0</v>
      </c>
      <c r="BG221" s="63">
        <f>IF(ลับ!AH$3=0,0,IF(เวลาเรียน!BN15="น",ลับ!AH$3,0))</f>
        <v>0</v>
      </c>
      <c r="BH221" s="63">
        <f>IF(ลับ!AI$3=0,0,IF(เวลาเรียน!BO15="น",ลับ!AI$3,0))</f>
        <v>0</v>
      </c>
      <c r="BI221" s="63">
        <f>IF(ลับ!AJ$3=0,0,IF(เวลาเรียน!BP15="น",ลับ!AJ$3,0))</f>
        <v>0</v>
      </c>
      <c r="BJ221" s="63">
        <f>IF(ลับ!AK$3=0,0,IF(เวลาเรียน!BQ15="น",ลับ!AK$3,0))</f>
        <v>0</v>
      </c>
      <c r="BK221" s="63">
        <f>IF(ลับ!AL$3=0,0,IF(เวลาเรียน!BR15="น",ลับ!AL$3,0))</f>
        <v>0</v>
      </c>
      <c r="BL221" s="63">
        <f>IF(ลับ!AM$3=0,0,IF(เวลาเรียน!BS15="น",ลับ!AM$3,0))</f>
        <v>0</v>
      </c>
      <c r="BM221" s="63">
        <f>IF(ลับ!AN$3=0,0,IF(เวลาเรียน!BT15="น",ลับ!AN$3,0))</f>
        <v>0</v>
      </c>
      <c r="BN221" s="63">
        <f>IF(ลับ!AO$3=0,0,IF(เวลาเรียน!BU15="น",ลับ!AO$3,0))</f>
        <v>0</v>
      </c>
      <c r="BO221" s="63">
        <f>IF(ลับ!AP$3=0,0,IF(เวลาเรียน!BV15="น",ลับ!AP$3,0))</f>
        <v>0</v>
      </c>
      <c r="BP221" s="63">
        <f>IF(ลับ!AQ$3=0,0,IF(เวลาเรียน!BW15="น",ลับ!AQ$3,0))</f>
        <v>0</v>
      </c>
      <c r="BQ221" s="63">
        <f>IF(ลับ!AR$3=0,0,IF(เวลาเรียน!BX15="น",ลับ!AR$3,0))</f>
        <v>0</v>
      </c>
      <c r="BR221" s="63">
        <f>IF(ลับ!AS$3=0,0,IF(เวลาเรียน!BY15="น",ลับ!AS$3,0))</f>
        <v>0</v>
      </c>
      <c r="BS221" s="724">
        <f>IF(ลับ!AT$3=0,0,IF(เวลาเรียน!BZ15="น",ลับ!AT$3,0))</f>
        <v>0</v>
      </c>
      <c r="BT221" s="63">
        <f>IF(ลับ!BT$3=0,0,IF(เวลาเรียน!CB15="น",ลับ!BT$3,0))</f>
        <v>0</v>
      </c>
      <c r="BU221" s="63">
        <f>IF(ลับ!BU$3=0,0,IF(เวลาเรียน!CC15="น",ลับ!BU$3,0))</f>
        <v>0</v>
      </c>
      <c r="BV221" s="63">
        <f>IF(ลับ!BV$3=0,0,IF(เวลาเรียน!CD15="น",ลับ!BV$3,0))</f>
        <v>0</v>
      </c>
      <c r="BW221" s="63">
        <f>IF(ลับ!BW$3=0,0,IF(เวลาเรียน!CE15="น",ลับ!BW$3,0))</f>
        <v>0</v>
      </c>
      <c r="BX221" s="63">
        <f>IF(ลับ!BX$3=0,0,IF(เวลาเรียน!CF15="น",ลับ!BX$3,0))</f>
        <v>0</v>
      </c>
      <c r="BY221" s="63">
        <f>IF(ลับ!BY$3=0,0,IF(เวลาเรียน!CG15="น",ลับ!BY$3,0))</f>
        <v>0</v>
      </c>
      <c r="BZ221" s="63">
        <f>IF(ลับ!BZ$3=0,0,IF(เวลาเรียน!CH15="น",ลับ!BZ$3,0))</f>
        <v>0</v>
      </c>
      <c r="CA221" s="63">
        <f>IF(ลับ!CA$3=0,0,IF(เวลาเรียน!CI15="น",ลับ!CA$3,0))</f>
        <v>0</v>
      </c>
      <c r="CB221" s="63">
        <f>IF(ลับ!CB$3=0,0,IF(เวลาเรียน!CJ15="น",ลับ!CB$3,0))</f>
        <v>0</v>
      </c>
      <c r="CC221" s="63">
        <f>IF(ลับ!CC$3=0,0,IF(เวลาเรียน!CK15="น",ลับ!CC$3,0))</f>
        <v>0</v>
      </c>
      <c r="CD221" s="63">
        <f>IF(ลับ!CD$3=0,0,IF(เวลาเรียน!CL15="น",ลับ!CD$3,0))</f>
        <v>0</v>
      </c>
      <c r="CE221" s="63">
        <f>IF(ลับ!CE$3=0,0,IF(เวลาเรียน!CM15="น",ลับ!CE$3,0))</f>
        <v>0</v>
      </c>
      <c r="CF221" s="63">
        <f>IF(ลับ!CF$3=0,0,IF(เวลาเรียน!CN15="น",ลับ!CF$3,0))</f>
        <v>0</v>
      </c>
      <c r="CG221" s="63">
        <f>IF(ลับ!CG$3=0,0,IF(เวลาเรียน!CO15="น",ลับ!CG$3,0))</f>
        <v>0</v>
      </c>
      <c r="CH221" s="63">
        <f>IF(ลับ!CH$3=0,0,IF(เวลาเรียน!CP15="น",ลับ!CH$3,0))</f>
        <v>0</v>
      </c>
      <c r="CI221" s="63">
        <f>IF(ลับ!CI$3=0,0,IF(เวลาเรียน!CQ15="น",ลับ!CI$3,0))</f>
        <v>0</v>
      </c>
      <c r="CJ221" s="63">
        <f>IF(ลับ!CJ$3=0,0,IF(เวลาเรียน!CR15="น",ลับ!CJ$3,0))</f>
        <v>0</v>
      </c>
      <c r="CK221" s="63">
        <f>IF(ลับ!CK$3=0,0,IF(เวลาเรียน!CS15="น",ลับ!CK$3,0))</f>
        <v>0</v>
      </c>
      <c r="CL221" s="63">
        <f>IF(ลับ!CL$3=0,0,IF(เวลาเรียน!CT15="น",ลับ!CL$3,0))</f>
        <v>0</v>
      </c>
      <c r="CM221" s="63">
        <f>IF(ลับ!CM$3=0,0,IF(เวลาเรียน!CU15="น",ลับ!CM$3,0))</f>
        <v>0</v>
      </c>
      <c r="CN221" s="63">
        <f>IF(ลับ!CN$3=0,0,IF(เวลาเรียน!CV15="น",ลับ!CN$3,0))</f>
        <v>0</v>
      </c>
      <c r="CO221" s="63">
        <f>IF(ลับ!CO$3=0,0,IF(เวลาเรียน!CW15="น",ลับ!CO$3,0))</f>
        <v>0</v>
      </c>
      <c r="CP221" s="63">
        <f>IF(ลับ!CP$3=0,0,IF(เวลาเรียน!CX15="น",ลับ!CP$3,0))</f>
        <v>0</v>
      </c>
      <c r="CQ221" s="63">
        <f>IF(ลับ!CQ$3=0,0,IF(เวลาเรียน!CY15="น",ลับ!CQ$3,0))</f>
        <v>0</v>
      </c>
      <c r="CR221" s="63">
        <f>IF(ลับ!CR$3=0,0,IF(เวลาเรียน!CZ15="น",ลับ!CR$3,0))</f>
        <v>0</v>
      </c>
      <c r="CS221" s="63">
        <f>IF(ลับ!CS$3=0,0,IF(เวลาเรียน!DA15="น",ลับ!CS$3,0))</f>
        <v>0</v>
      </c>
      <c r="CT221" s="63">
        <f>IF(ลับ!CT$3=0,0,IF(เวลาเรียน!DB15="น",ลับ!CT$3,0))</f>
        <v>0</v>
      </c>
      <c r="CU221" s="63">
        <f>IF(ลับ!CU$3=0,0,IF(เวลาเรียน!DC15="น",ลับ!CU$3,0))</f>
        <v>0</v>
      </c>
      <c r="CV221" s="63">
        <f>IF(ลับ!CV$3=0,0,IF(เวลาเรียน!DD15="น",ลับ!CV$3,0))</f>
        <v>0</v>
      </c>
      <c r="CW221" s="63">
        <f>IF(ลับ!CW$3=0,0,IF(เวลาเรียน!DE15="น",ลับ!CW$3,0))</f>
        <v>0</v>
      </c>
      <c r="CX221" s="84">
        <f t="shared" si="26"/>
        <v>0</v>
      </c>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row>
    <row r="222" spans="1:136" ht="21">
      <c r="A222" s="28">
        <v>11</v>
      </c>
      <c r="B222" s="63">
        <f>IF(ลับ!B$3=0,0,IF(เวลาเรียน!G16="น",ลับ!B$3,0))</f>
        <v>0</v>
      </c>
      <c r="C222" s="63">
        <f>IF(ลับ!C$3=0,0,IF(เวลาเรียน!H16="น",ลับ!C$3,0))</f>
        <v>0</v>
      </c>
      <c r="D222" s="63">
        <f>IF(ลับ!D$3=0,0,IF(เวลาเรียน!I16="น",ลับ!D$3,0))</f>
        <v>0</v>
      </c>
      <c r="E222" s="63">
        <f>IF(ลับ!E$3=0,0,IF(เวลาเรียน!J16="น",ลับ!E$3,0))</f>
        <v>0</v>
      </c>
      <c r="F222" s="63">
        <f>IF(ลับ!F$3=0,0,IF(เวลาเรียน!K16="น",ลับ!F$3,0))</f>
        <v>0</v>
      </c>
      <c r="G222" s="63">
        <f>IF(ลับ!G$3=0,0,IF(เวลาเรียน!L16="น",ลับ!G$3,0))</f>
        <v>0</v>
      </c>
      <c r="H222" s="63">
        <f>IF(ลับ!H$3=0,0,IF(เวลาเรียน!M16="น",ลับ!H$3,0))</f>
        <v>0</v>
      </c>
      <c r="I222" s="63">
        <f>IF(ลับ!I$3=0,0,IF(เวลาเรียน!N16="น",ลับ!I$3,0))</f>
        <v>0</v>
      </c>
      <c r="J222" s="63">
        <f>IF(ลับ!J$3=0,0,IF(เวลาเรียน!O16="น",ลับ!J$3,0))</f>
        <v>0</v>
      </c>
      <c r="K222" s="63">
        <f>IF(ลับ!K$3=0,0,IF(เวลาเรียน!P16="น",ลับ!K$3,0))</f>
        <v>0</v>
      </c>
      <c r="L222" s="63">
        <f>IF(ลับ!L$3=0,0,IF(เวลาเรียน!Q16="น",ลับ!L$3,0))</f>
        <v>0</v>
      </c>
      <c r="M222" s="63">
        <f>IF(ลับ!M$3=0,0,IF(เวลาเรียน!R16="น",ลับ!M$3,0))</f>
        <v>0</v>
      </c>
      <c r="N222" s="63">
        <f>IF(ลับ!N$3=0,0,IF(เวลาเรียน!S16="น",ลับ!N$3,0))</f>
        <v>0</v>
      </c>
      <c r="O222" s="63">
        <f>IF(ลับ!O$3=0,0,IF(เวลาเรียน!T16="น",ลับ!O$3,0))</f>
        <v>0</v>
      </c>
      <c r="P222" s="63">
        <f>IF(ลับ!P$3=0,0,IF(เวลาเรียน!U16="น",ลับ!P$3,0))</f>
        <v>0</v>
      </c>
      <c r="Q222" s="63">
        <f>IF(ลับ!Q$3=0,0,IF(เวลาเรียน!V16="น",ลับ!Q$3,0))</f>
        <v>0</v>
      </c>
      <c r="R222" s="63">
        <f>IF(ลับ!R$3=0,0,IF(เวลาเรียน!W16="น",ลับ!R$3,0))</f>
        <v>0</v>
      </c>
      <c r="S222" s="63">
        <f>IF(ลับ!S$3=0,0,IF(เวลาเรียน!X16="น",ลับ!S$3,0))</f>
        <v>0</v>
      </c>
      <c r="T222" s="63">
        <f>IF(ลับ!T$3=0,0,IF(เวลาเรียน!Y16="น",ลับ!T$3,0))</f>
        <v>0</v>
      </c>
      <c r="U222" s="63">
        <f>IF(ลับ!U$3=0,0,IF(เวลาเรียน!Z16="น",ลับ!U$3,0))</f>
        <v>0</v>
      </c>
      <c r="V222" s="63">
        <f>IF(ลับ!V$3=0,0,IF(เวลาเรียน!AA16="น",ลับ!V$3,0))</f>
        <v>0</v>
      </c>
      <c r="W222" s="63">
        <f>IF(ลับ!W$3=0,0,IF(เวลาเรียน!AB16="น",ลับ!W$3,0))</f>
        <v>0</v>
      </c>
      <c r="X222" s="63">
        <f>IF(ลับ!X$3=0,0,IF(เวลาเรียน!AC16="น",ลับ!X$3,0))</f>
        <v>0</v>
      </c>
      <c r="Y222" s="63">
        <f>IF(ลับ!Y$3=0,0,IF(เวลาเรียน!AD16="น",ลับ!Y$3,0))</f>
        <v>0</v>
      </c>
      <c r="Z222" s="724">
        <f>IF(ลับ!Z$3=0,0,IF(เวลาเรียน!AE16="น",ลับ!Z$3,0))</f>
        <v>0</v>
      </c>
      <c r="AA222" s="63">
        <f>IF(ลับ!B$3=0,0,IF(เวลาเรียน!AH16="น",ลับ!B$3,0))</f>
        <v>0</v>
      </c>
      <c r="AB222" s="63">
        <f>IF(ลับ!C$3=0,0,IF(เวลาเรียน!AI16="น",ลับ!C$3,0))</f>
        <v>0</v>
      </c>
      <c r="AC222" s="63">
        <f>IF(ลับ!D$3=0,0,IF(เวลาเรียน!AJ16="น",ลับ!D$3,0))</f>
        <v>0</v>
      </c>
      <c r="AD222" s="63">
        <f>IF(ลับ!E$3=0,0,IF(เวลาเรียน!AK16="น",ลับ!E$3,0))</f>
        <v>0</v>
      </c>
      <c r="AE222" s="63">
        <f>IF(ลับ!F$3=0,0,IF(เวลาเรียน!AL16="น",ลับ!F$3,0))</f>
        <v>0</v>
      </c>
      <c r="AF222" s="63">
        <f>IF(ลับ!G$3=0,0,IF(เวลาเรียน!AM16="น",ลับ!G$3,0))</f>
        <v>0</v>
      </c>
      <c r="AG222" s="63">
        <f>IF(ลับ!H$3=0,0,IF(เวลาเรียน!AN16="น",ลับ!H$3,0))</f>
        <v>0</v>
      </c>
      <c r="AH222" s="63">
        <f>IF(ลับ!I$3=0,0,IF(เวลาเรียน!AO16="น",ลับ!I$3,0))</f>
        <v>0</v>
      </c>
      <c r="AI222" s="63">
        <f>IF(ลับ!J$3=0,0,IF(เวลาเรียน!AP16="น",ลับ!J$3,0))</f>
        <v>0</v>
      </c>
      <c r="AJ222" s="63">
        <f>IF(ลับ!K$3=0,0,IF(เวลาเรียน!AQ16="น",ลับ!K$3,0))</f>
        <v>0</v>
      </c>
      <c r="AK222" s="63">
        <f>IF(ลับ!L$3=0,0,IF(เวลาเรียน!AR16="น",ลับ!L$3,0))</f>
        <v>0</v>
      </c>
      <c r="AL222" s="63">
        <f>IF(ลับ!M$3=0,0,IF(เวลาเรียน!AS16="น",ลับ!M$3,0))</f>
        <v>0</v>
      </c>
      <c r="AM222" s="63">
        <f>IF(ลับ!N$3=0,0,IF(เวลาเรียน!AT16="น",ลับ!N$3,0))</f>
        <v>0</v>
      </c>
      <c r="AN222" s="63">
        <f>IF(ลับ!O$3=0,0,IF(เวลาเรียน!AU16="น",ลับ!O$3,0))</f>
        <v>0</v>
      </c>
      <c r="AO222" s="63">
        <f>IF(ลับ!P$3=0,0,IF(เวลาเรียน!AV16="น",ลับ!P$3,0))</f>
        <v>0</v>
      </c>
      <c r="AP222" s="63">
        <f>IF(ลับ!Q$3=0,0,IF(เวลาเรียน!AW16="น",ลับ!Q$3,0))</f>
        <v>0</v>
      </c>
      <c r="AQ222" s="63">
        <f>IF(ลับ!R$3=0,0,IF(เวลาเรียน!AX16="น",ลับ!R$3,0))</f>
        <v>0</v>
      </c>
      <c r="AR222" s="63">
        <f>IF(ลับ!S$3=0,0,IF(เวลาเรียน!AY16="น",ลับ!S$3,0))</f>
        <v>0</v>
      </c>
      <c r="AS222" s="63">
        <f>IF(ลับ!T$3=0,0,IF(เวลาเรียน!AZ16="น",ลับ!T$3,0))</f>
        <v>0</v>
      </c>
      <c r="AT222" s="63">
        <f>IF(ลับ!U$3=0,0,IF(เวลาเรียน!BA16="น",ลับ!U$3,0))</f>
        <v>0</v>
      </c>
      <c r="AU222" s="63">
        <f>IF(ลับ!V$3=0,0,IF(เวลาเรียน!BB16="น",ลับ!V$3,0))</f>
        <v>0</v>
      </c>
      <c r="AV222" s="63">
        <f>IF(ลับ!W$3=0,0,IF(เวลาเรียน!BC16="น",ลับ!W$3,0))</f>
        <v>0</v>
      </c>
      <c r="AW222" s="63">
        <f>IF(ลับ!X$3=0,0,IF(เวลาเรียน!BD16="น",ลับ!X$3,0))</f>
        <v>0</v>
      </c>
      <c r="AX222" s="63">
        <f>IF(ลับ!Y$3=0,0,IF(เวลาเรียน!BE16="น",ลับ!Y$3,0))</f>
        <v>0</v>
      </c>
      <c r="AY222" s="63">
        <f>IF(ลับ!Z$3=0,0,IF(เวลาเรียน!BF16="น",ลับ!Z$3,0))</f>
        <v>0</v>
      </c>
      <c r="AZ222" s="63">
        <f>IF(ลับ!AA$3=0,0,IF(เวลาเรียน!BG16="น",ลับ!AA$3,0))</f>
        <v>0</v>
      </c>
      <c r="BA222" s="63">
        <f>IF(ลับ!AB$3=0,0,IF(เวลาเรียน!BH16="น",ลับ!AB$3,0))</f>
        <v>0</v>
      </c>
      <c r="BB222" s="63">
        <f>IF(ลับ!AC$3=0,0,IF(เวลาเรียน!BI16="น",ลับ!AC$3,0))</f>
        <v>0</v>
      </c>
      <c r="BC222" s="63">
        <f>IF(ลับ!AD$3=0,0,IF(เวลาเรียน!BJ16="น",ลับ!AD$3,0))</f>
        <v>0</v>
      </c>
      <c r="BD222" s="63">
        <f>IF(ลับ!AE$3=0,0,IF(เวลาเรียน!BK16="น",ลับ!AE$3,0))</f>
        <v>0</v>
      </c>
      <c r="BE222" s="63">
        <f>IF(ลับ!AF$3=0,0,IF(เวลาเรียน!BL16="น",ลับ!AF$3,0))</f>
        <v>0</v>
      </c>
      <c r="BF222" s="63">
        <f>IF(ลับ!AG$3=0,0,IF(เวลาเรียน!BM16="น",ลับ!AG$3,0))</f>
        <v>0</v>
      </c>
      <c r="BG222" s="63">
        <f>IF(ลับ!AH$3=0,0,IF(เวลาเรียน!BN16="น",ลับ!AH$3,0))</f>
        <v>0</v>
      </c>
      <c r="BH222" s="63">
        <f>IF(ลับ!AI$3=0,0,IF(เวลาเรียน!BO16="น",ลับ!AI$3,0))</f>
        <v>0</v>
      </c>
      <c r="BI222" s="63">
        <f>IF(ลับ!AJ$3=0,0,IF(เวลาเรียน!BP16="น",ลับ!AJ$3,0))</f>
        <v>0</v>
      </c>
      <c r="BJ222" s="63">
        <f>IF(ลับ!AK$3=0,0,IF(เวลาเรียน!BQ16="น",ลับ!AK$3,0))</f>
        <v>0</v>
      </c>
      <c r="BK222" s="63">
        <f>IF(ลับ!AL$3=0,0,IF(เวลาเรียน!BR16="น",ลับ!AL$3,0))</f>
        <v>0</v>
      </c>
      <c r="BL222" s="63">
        <f>IF(ลับ!AM$3=0,0,IF(เวลาเรียน!BS16="น",ลับ!AM$3,0))</f>
        <v>0</v>
      </c>
      <c r="BM222" s="63">
        <f>IF(ลับ!AN$3=0,0,IF(เวลาเรียน!BT16="น",ลับ!AN$3,0))</f>
        <v>0</v>
      </c>
      <c r="BN222" s="63">
        <f>IF(ลับ!AO$3=0,0,IF(เวลาเรียน!BU16="น",ลับ!AO$3,0))</f>
        <v>0</v>
      </c>
      <c r="BO222" s="63">
        <f>IF(ลับ!AP$3=0,0,IF(เวลาเรียน!BV16="น",ลับ!AP$3,0))</f>
        <v>0</v>
      </c>
      <c r="BP222" s="63">
        <f>IF(ลับ!AQ$3=0,0,IF(เวลาเรียน!BW16="น",ลับ!AQ$3,0))</f>
        <v>0</v>
      </c>
      <c r="BQ222" s="63">
        <f>IF(ลับ!AR$3=0,0,IF(เวลาเรียน!BX16="น",ลับ!AR$3,0))</f>
        <v>0</v>
      </c>
      <c r="BR222" s="63">
        <f>IF(ลับ!AS$3=0,0,IF(เวลาเรียน!BY16="น",ลับ!AS$3,0))</f>
        <v>0</v>
      </c>
      <c r="BS222" s="724">
        <f>IF(ลับ!AT$3=0,0,IF(เวลาเรียน!BZ16="น",ลับ!AT$3,0))</f>
        <v>0</v>
      </c>
      <c r="BT222" s="63">
        <f>IF(ลับ!BT$3=0,0,IF(เวลาเรียน!CB16="น",ลับ!BT$3,0))</f>
        <v>0</v>
      </c>
      <c r="BU222" s="63">
        <f>IF(ลับ!BU$3=0,0,IF(เวลาเรียน!CC16="น",ลับ!BU$3,0))</f>
        <v>0</v>
      </c>
      <c r="BV222" s="63">
        <f>IF(ลับ!BV$3=0,0,IF(เวลาเรียน!CD16="น",ลับ!BV$3,0))</f>
        <v>0</v>
      </c>
      <c r="BW222" s="63">
        <f>IF(ลับ!BW$3=0,0,IF(เวลาเรียน!CE16="น",ลับ!BW$3,0))</f>
        <v>0</v>
      </c>
      <c r="BX222" s="63">
        <f>IF(ลับ!BX$3=0,0,IF(เวลาเรียน!CF16="น",ลับ!BX$3,0))</f>
        <v>0</v>
      </c>
      <c r="BY222" s="63">
        <f>IF(ลับ!BY$3=0,0,IF(เวลาเรียน!CG16="น",ลับ!BY$3,0))</f>
        <v>0</v>
      </c>
      <c r="BZ222" s="63">
        <f>IF(ลับ!BZ$3=0,0,IF(เวลาเรียน!CH16="น",ลับ!BZ$3,0))</f>
        <v>0</v>
      </c>
      <c r="CA222" s="63">
        <f>IF(ลับ!CA$3=0,0,IF(เวลาเรียน!CI16="น",ลับ!CA$3,0))</f>
        <v>0</v>
      </c>
      <c r="CB222" s="63">
        <f>IF(ลับ!CB$3=0,0,IF(เวลาเรียน!CJ16="น",ลับ!CB$3,0))</f>
        <v>0</v>
      </c>
      <c r="CC222" s="63">
        <f>IF(ลับ!CC$3=0,0,IF(เวลาเรียน!CK16="น",ลับ!CC$3,0))</f>
        <v>0</v>
      </c>
      <c r="CD222" s="63">
        <f>IF(ลับ!CD$3=0,0,IF(เวลาเรียน!CL16="น",ลับ!CD$3,0))</f>
        <v>0</v>
      </c>
      <c r="CE222" s="63">
        <f>IF(ลับ!CE$3=0,0,IF(เวลาเรียน!CM16="น",ลับ!CE$3,0))</f>
        <v>0</v>
      </c>
      <c r="CF222" s="63">
        <f>IF(ลับ!CF$3=0,0,IF(เวลาเรียน!CN16="น",ลับ!CF$3,0))</f>
        <v>0</v>
      </c>
      <c r="CG222" s="63">
        <f>IF(ลับ!CG$3=0,0,IF(เวลาเรียน!CO16="น",ลับ!CG$3,0))</f>
        <v>0</v>
      </c>
      <c r="CH222" s="63">
        <f>IF(ลับ!CH$3=0,0,IF(เวลาเรียน!CP16="น",ลับ!CH$3,0))</f>
        <v>0</v>
      </c>
      <c r="CI222" s="63">
        <f>IF(ลับ!CI$3=0,0,IF(เวลาเรียน!CQ16="น",ลับ!CI$3,0))</f>
        <v>0</v>
      </c>
      <c r="CJ222" s="63">
        <f>IF(ลับ!CJ$3=0,0,IF(เวลาเรียน!CR16="น",ลับ!CJ$3,0))</f>
        <v>0</v>
      </c>
      <c r="CK222" s="63">
        <f>IF(ลับ!CK$3=0,0,IF(เวลาเรียน!CS16="น",ลับ!CK$3,0))</f>
        <v>0</v>
      </c>
      <c r="CL222" s="63">
        <f>IF(ลับ!CL$3=0,0,IF(เวลาเรียน!CT16="น",ลับ!CL$3,0))</f>
        <v>0</v>
      </c>
      <c r="CM222" s="63">
        <f>IF(ลับ!CM$3=0,0,IF(เวลาเรียน!CU16="น",ลับ!CM$3,0))</f>
        <v>0</v>
      </c>
      <c r="CN222" s="63">
        <f>IF(ลับ!CN$3=0,0,IF(เวลาเรียน!CV16="น",ลับ!CN$3,0))</f>
        <v>0</v>
      </c>
      <c r="CO222" s="63">
        <f>IF(ลับ!CO$3=0,0,IF(เวลาเรียน!CW16="น",ลับ!CO$3,0))</f>
        <v>0</v>
      </c>
      <c r="CP222" s="63">
        <f>IF(ลับ!CP$3=0,0,IF(เวลาเรียน!CX16="น",ลับ!CP$3,0))</f>
        <v>0</v>
      </c>
      <c r="CQ222" s="63">
        <f>IF(ลับ!CQ$3=0,0,IF(เวลาเรียน!CY16="น",ลับ!CQ$3,0))</f>
        <v>0</v>
      </c>
      <c r="CR222" s="63">
        <f>IF(ลับ!CR$3=0,0,IF(เวลาเรียน!CZ16="น",ลับ!CR$3,0))</f>
        <v>0</v>
      </c>
      <c r="CS222" s="63">
        <f>IF(ลับ!CS$3=0,0,IF(เวลาเรียน!DA16="น",ลับ!CS$3,0))</f>
        <v>0</v>
      </c>
      <c r="CT222" s="63">
        <f>IF(ลับ!CT$3=0,0,IF(เวลาเรียน!DB16="น",ลับ!CT$3,0))</f>
        <v>0</v>
      </c>
      <c r="CU222" s="63">
        <f>IF(ลับ!CU$3=0,0,IF(เวลาเรียน!DC16="น",ลับ!CU$3,0))</f>
        <v>0</v>
      </c>
      <c r="CV222" s="63">
        <f>IF(ลับ!CV$3=0,0,IF(เวลาเรียน!DD16="น",ลับ!CV$3,0))</f>
        <v>0</v>
      </c>
      <c r="CW222" s="63">
        <f>IF(ลับ!CW$3=0,0,IF(เวลาเรียน!DE16="น",ลับ!CW$3,0))</f>
        <v>0</v>
      </c>
      <c r="CX222" s="84">
        <f t="shared" si="26"/>
        <v>0</v>
      </c>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row>
    <row r="223" spans="1:136" ht="21">
      <c r="A223" s="28">
        <v>12</v>
      </c>
      <c r="B223" s="63">
        <f>IF(ลับ!B$3=0,0,IF(เวลาเรียน!G17="น",ลับ!B$3,0))</f>
        <v>0</v>
      </c>
      <c r="C223" s="63">
        <f>IF(ลับ!C$3=0,0,IF(เวลาเรียน!H17="น",ลับ!C$3,0))</f>
        <v>0</v>
      </c>
      <c r="D223" s="63">
        <f>IF(ลับ!D$3=0,0,IF(เวลาเรียน!I17="น",ลับ!D$3,0))</f>
        <v>0</v>
      </c>
      <c r="E223" s="63">
        <f>IF(ลับ!E$3=0,0,IF(เวลาเรียน!J17="น",ลับ!E$3,0))</f>
        <v>0</v>
      </c>
      <c r="F223" s="63">
        <f>IF(ลับ!F$3=0,0,IF(เวลาเรียน!K17="น",ลับ!F$3,0))</f>
        <v>0</v>
      </c>
      <c r="G223" s="63">
        <f>IF(ลับ!G$3=0,0,IF(เวลาเรียน!L17="น",ลับ!G$3,0))</f>
        <v>0</v>
      </c>
      <c r="H223" s="63">
        <f>IF(ลับ!H$3=0,0,IF(เวลาเรียน!M17="น",ลับ!H$3,0))</f>
        <v>0</v>
      </c>
      <c r="I223" s="63">
        <f>IF(ลับ!I$3=0,0,IF(เวลาเรียน!N17="น",ลับ!I$3,0))</f>
        <v>0</v>
      </c>
      <c r="J223" s="63">
        <f>IF(ลับ!J$3=0,0,IF(เวลาเรียน!O17="น",ลับ!J$3,0))</f>
        <v>0</v>
      </c>
      <c r="K223" s="63">
        <f>IF(ลับ!K$3=0,0,IF(เวลาเรียน!P17="น",ลับ!K$3,0))</f>
        <v>0</v>
      </c>
      <c r="L223" s="63">
        <f>IF(ลับ!L$3=0,0,IF(เวลาเรียน!Q17="น",ลับ!L$3,0))</f>
        <v>0</v>
      </c>
      <c r="M223" s="63">
        <f>IF(ลับ!M$3=0,0,IF(เวลาเรียน!R17="น",ลับ!M$3,0))</f>
        <v>0</v>
      </c>
      <c r="N223" s="63">
        <f>IF(ลับ!N$3=0,0,IF(เวลาเรียน!S17="น",ลับ!N$3,0))</f>
        <v>0</v>
      </c>
      <c r="O223" s="63">
        <f>IF(ลับ!O$3=0,0,IF(เวลาเรียน!T17="น",ลับ!O$3,0))</f>
        <v>0</v>
      </c>
      <c r="P223" s="63">
        <f>IF(ลับ!P$3=0,0,IF(เวลาเรียน!U17="น",ลับ!P$3,0))</f>
        <v>0</v>
      </c>
      <c r="Q223" s="63">
        <f>IF(ลับ!Q$3=0,0,IF(เวลาเรียน!V17="น",ลับ!Q$3,0))</f>
        <v>0</v>
      </c>
      <c r="R223" s="63">
        <f>IF(ลับ!R$3=0,0,IF(เวลาเรียน!W17="น",ลับ!R$3,0))</f>
        <v>0</v>
      </c>
      <c r="S223" s="63">
        <f>IF(ลับ!S$3=0,0,IF(เวลาเรียน!X17="น",ลับ!S$3,0))</f>
        <v>0</v>
      </c>
      <c r="T223" s="63">
        <f>IF(ลับ!T$3=0,0,IF(เวลาเรียน!Y17="น",ลับ!T$3,0))</f>
        <v>0</v>
      </c>
      <c r="U223" s="63">
        <f>IF(ลับ!U$3=0,0,IF(เวลาเรียน!Z17="น",ลับ!U$3,0))</f>
        <v>0</v>
      </c>
      <c r="V223" s="63">
        <f>IF(ลับ!V$3=0,0,IF(เวลาเรียน!AA17="น",ลับ!V$3,0))</f>
        <v>0</v>
      </c>
      <c r="W223" s="63">
        <f>IF(ลับ!W$3=0,0,IF(เวลาเรียน!AB17="น",ลับ!W$3,0))</f>
        <v>0</v>
      </c>
      <c r="X223" s="63">
        <f>IF(ลับ!X$3=0,0,IF(เวลาเรียน!AC17="น",ลับ!X$3,0))</f>
        <v>0</v>
      </c>
      <c r="Y223" s="63">
        <f>IF(ลับ!Y$3=0,0,IF(เวลาเรียน!AD17="น",ลับ!Y$3,0))</f>
        <v>0</v>
      </c>
      <c r="Z223" s="724">
        <f>IF(ลับ!Z$3=0,0,IF(เวลาเรียน!AE17="น",ลับ!Z$3,0))</f>
        <v>0</v>
      </c>
      <c r="AA223" s="63">
        <f>IF(ลับ!B$3=0,0,IF(เวลาเรียน!AH17="น",ลับ!B$3,0))</f>
        <v>0</v>
      </c>
      <c r="AB223" s="63">
        <f>IF(ลับ!C$3=0,0,IF(เวลาเรียน!AI17="น",ลับ!C$3,0))</f>
        <v>0</v>
      </c>
      <c r="AC223" s="63">
        <f>IF(ลับ!D$3=0,0,IF(เวลาเรียน!AJ17="น",ลับ!D$3,0))</f>
        <v>0</v>
      </c>
      <c r="AD223" s="63">
        <f>IF(ลับ!E$3=0,0,IF(เวลาเรียน!AK17="น",ลับ!E$3,0))</f>
        <v>0</v>
      </c>
      <c r="AE223" s="63">
        <f>IF(ลับ!F$3=0,0,IF(เวลาเรียน!AL17="น",ลับ!F$3,0))</f>
        <v>0</v>
      </c>
      <c r="AF223" s="63">
        <f>IF(ลับ!G$3=0,0,IF(เวลาเรียน!AM17="น",ลับ!G$3,0))</f>
        <v>0</v>
      </c>
      <c r="AG223" s="63">
        <f>IF(ลับ!H$3=0,0,IF(เวลาเรียน!AN17="น",ลับ!H$3,0))</f>
        <v>0</v>
      </c>
      <c r="AH223" s="63">
        <f>IF(ลับ!I$3=0,0,IF(เวลาเรียน!AO17="น",ลับ!I$3,0))</f>
        <v>0</v>
      </c>
      <c r="AI223" s="63">
        <f>IF(ลับ!J$3=0,0,IF(เวลาเรียน!AP17="น",ลับ!J$3,0))</f>
        <v>0</v>
      </c>
      <c r="AJ223" s="63">
        <f>IF(ลับ!K$3=0,0,IF(เวลาเรียน!AQ17="น",ลับ!K$3,0))</f>
        <v>0</v>
      </c>
      <c r="AK223" s="63">
        <f>IF(ลับ!L$3=0,0,IF(เวลาเรียน!AR17="น",ลับ!L$3,0))</f>
        <v>0</v>
      </c>
      <c r="AL223" s="63">
        <f>IF(ลับ!M$3=0,0,IF(เวลาเรียน!AS17="น",ลับ!M$3,0))</f>
        <v>0</v>
      </c>
      <c r="AM223" s="63">
        <f>IF(ลับ!N$3=0,0,IF(เวลาเรียน!AT17="น",ลับ!N$3,0))</f>
        <v>0</v>
      </c>
      <c r="AN223" s="63">
        <f>IF(ลับ!O$3=0,0,IF(เวลาเรียน!AU17="น",ลับ!O$3,0))</f>
        <v>0</v>
      </c>
      <c r="AO223" s="63">
        <f>IF(ลับ!P$3=0,0,IF(เวลาเรียน!AV17="น",ลับ!P$3,0))</f>
        <v>0</v>
      </c>
      <c r="AP223" s="63">
        <f>IF(ลับ!Q$3=0,0,IF(เวลาเรียน!AW17="น",ลับ!Q$3,0))</f>
        <v>0</v>
      </c>
      <c r="AQ223" s="63">
        <f>IF(ลับ!R$3=0,0,IF(เวลาเรียน!AX17="น",ลับ!R$3,0))</f>
        <v>0</v>
      </c>
      <c r="AR223" s="63">
        <f>IF(ลับ!S$3=0,0,IF(เวลาเรียน!AY17="น",ลับ!S$3,0))</f>
        <v>0</v>
      </c>
      <c r="AS223" s="63">
        <f>IF(ลับ!T$3=0,0,IF(เวลาเรียน!AZ17="น",ลับ!T$3,0))</f>
        <v>0</v>
      </c>
      <c r="AT223" s="63">
        <f>IF(ลับ!U$3=0,0,IF(เวลาเรียน!BA17="น",ลับ!U$3,0))</f>
        <v>0</v>
      </c>
      <c r="AU223" s="63">
        <f>IF(ลับ!V$3=0,0,IF(เวลาเรียน!BB17="น",ลับ!V$3,0))</f>
        <v>0</v>
      </c>
      <c r="AV223" s="63">
        <f>IF(ลับ!W$3=0,0,IF(เวลาเรียน!BC17="น",ลับ!W$3,0))</f>
        <v>0</v>
      </c>
      <c r="AW223" s="63">
        <f>IF(ลับ!X$3=0,0,IF(เวลาเรียน!BD17="น",ลับ!X$3,0))</f>
        <v>0</v>
      </c>
      <c r="AX223" s="63">
        <f>IF(ลับ!Y$3=0,0,IF(เวลาเรียน!BE17="น",ลับ!Y$3,0))</f>
        <v>0</v>
      </c>
      <c r="AY223" s="63">
        <f>IF(ลับ!Z$3=0,0,IF(เวลาเรียน!BF17="น",ลับ!Z$3,0))</f>
        <v>0</v>
      </c>
      <c r="AZ223" s="63">
        <f>IF(ลับ!AA$3=0,0,IF(เวลาเรียน!BG17="น",ลับ!AA$3,0))</f>
        <v>0</v>
      </c>
      <c r="BA223" s="63">
        <f>IF(ลับ!AB$3=0,0,IF(เวลาเรียน!BH17="น",ลับ!AB$3,0))</f>
        <v>0</v>
      </c>
      <c r="BB223" s="63">
        <f>IF(ลับ!AC$3=0,0,IF(เวลาเรียน!BI17="น",ลับ!AC$3,0))</f>
        <v>0</v>
      </c>
      <c r="BC223" s="63">
        <f>IF(ลับ!AD$3=0,0,IF(เวลาเรียน!BJ17="น",ลับ!AD$3,0))</f>
        <v>0</v>
      </c>
      <c r="BD223" s="63">
        <f>IF(ลับ!AE$3=0,0,IF(เวลาเรียน!BK17="น",ลับ!AE$3,0))</f>
        <v>0</v>
      </c>
      <c r="BE223" s="63">
        <f>IF(ลับ!AF$3=0,0,IF(เวลาเรียน!BL17="น",ลับ!AF$3,0))</f>
        <v>0</v>
      </c>
      <c r="BF223" s="63">
        <f>IF(ลับ!AG$3=0,0,IF(เวลาเรียน!BM17="น",ลับ!AG$3,0))</f>
        <v>0</v>
      </c>
      <c r="BG223" s="63">
        <f>IF(ลับ!AH$3=0,0,IF(เวลาเรียน!BN17="น",ลับ!AH$3,0))</f>
        <v>0</v>
      </c>
      <c r="BH223" s="63">
        <f>IF(ลับ!AI$3=0,0,IF(เวลาเรียน!BO17="น",ลับ!AI$3,0))</f>
        <v>0</v>
      </c>
      <c r="BI223" s="63">
        <f>IF(ลับ!AJ$3=0,0,IF(เวลาเรียน!BP17="น",ลับ!AJ$3,0))</f>
        <v>0</v>
      </c>
      <c r="BJ223" s="63">
        <f>IF(ลับ!AK$3=0,0,IF(เวลาเรียน!BQ17="น",ลับ!AK$3,0))</f>
        <v>0</v>
      </c>
      <c r="BK223" s="63">
        <f>IF(ลับ!AL$3=0,0,IF(เวลาเรียน!BR17="น",ลับ!AL$3,0))</f>
        <v>0</v>
      </c>
      <c r="BL223" s="63">
        <f>IF(ลับ!AM$3=0,0,IF(เวลาเรียน!BS17="น",ลับ!AM$3,0))</f>
        <v>0</v>
      </c>
      <c r="BM223" s="63">
        <f>IF(ลับ!AN$3=0,0,IF(เวลาเรียน!BT17="น",ลับ!AN$3,0))</f>
        <v>0</v>
      </c>
      <c r="BN223" s="63">
        <f>IF(ลับ!AO$3=0,0,IF(เวลาเรียน!BU17="น",ลับ!AO$3,0))</f>
        <v>0</v>
      </c>
      <c r="BO223" s="63">
        <f>IF(ลับ!AP$3=0,0,IF(เวลาเรียน!BV17="น",ลับ!AP$3,0))</f>
        <v>0</v>
      </c>
      <c r="BP223" s="63">
        <f>IF(ลับ!AQ$3=0,0,IF(เวลาเรียน!BW17="น",ลับ!AQ$3,0))</f>
        <v>0</v>
      </c>
      <c r="BQ223" s="63">
        <f>IF(ลับ!AR$3=0,0,IF(เวลาเรียน!BX17="น",ลับ!AR$3,0))</f>
        <v>0</v>
      </c>
      <c r="BR223" s="63">
        <f>IF(ลับ!AS$3=0,0,IF(เวลาเรียน!BY17="น",ลับ!AS$3,0))</f>
        <v>0</v>
      </c>
      <c r="BS223" s="724">
        <f>IF(ลับ!AT$3=0,0,IF(เวลาเรียน!BZ17="น",ลับ!AT$3,0))</f>
        <v>0</v>
      </c>
      <c r="BT223" s="63">
        <f>IF(ลับ!BT$3=0,0,IF(เวลาเรียน!CB17="น",ลับ!BT$3,0))</f>
        <v>0</v>
      </c>
      <c r="BU223" s="63">
        <f>IF(ลับ!BU$3=0,0,IF(เวลาเรียน!CC17="น",ลับ!BU$3,0))</f>
        <v>0</v>
      </c>
      <c r="BV223" s="63">
        <f>IF(ลับ!BV$3=0,0,IF(เวลาเรียน!CD17="น",ลับ!BV$3,0))</f>
        <v>0</v>
      </c>
      <c r="BW223" s="63">
        <f>IF(ลับ!BW$3=0,0,IF(เวลาเรียน!CE17="น",ลับ!BW$3,0))</f>
        <v>0</v>
      </c>
      <c r="BX223" s="63">
        <f>IF(ลับ!BX$3=0,0,IF(เวลาเรียน!CF17="น",ลับ!BX$3,0))</f>
        <v>0</v>
      </c>
      <c r="BY223" s="63">
        <f>IF(ลับ!BY$3=0,0,IF(เวลาเรียน!CG17="น",ลับ!BY$3,0))</f>
        <v>0</v>
      </c>
      <c r="BZ223" s="63">
        <f>IF(ลับ!BZ$3=0,0,IF(เวลาเรียน!CH17="น",ลับ!BZ$3,0))</f>
        <v>0</v>
      </c>
      <c r="CA223" s="63">
        <f>IF(ลับ!CA$3=0,0,IF(เวลาเรียน!CI17="น",ลับ!CA$3,0))</f>
        <v>0</v>
      </c>
      <c r="CB223" s="63">
        <f>IF(ลับ!CB$3=0,0,IF(เวลาเรียน!CJ17="น",ลับ!CB$3,0))</f>
        <v>0</v>
      </c>
      <c r="CC223" s="63">
        <f>IF(ลับ!CC$3=0,0,IF(เวลาเรียน!CK17="น",ลับ!CC$3,0))</f>
        <v>0</v>
      </c>
      <c r="CD223" s="63">
        <f>IF(ลับ!CD$3=0,0,IF(เวลาเรียน!CL17="น",ลับ!CD$3,0))</f>
        <v>0</v>
      </c>
      <c r="CE223" s="63">
        <f>IF(ลับ!CE$3=0,0,IF(เวลาเรียน!CM17="น",ลับ!CE$3,0))</f>
        <v>0</v>
      </c>
      <c r="CF223" s="63">
        <f>IF(ลับ!CF$3=0,0,IF(เวลาเรียน!CN17="น",ลับ!CF$3,0))</f>
        <v>0</v>
      </c>
      <c r="CG223" s="63">
        <f>IF(ลับ!CG$3=0,0,IF(เวลาเรียน!CO17="น",ลับ!CG$3,0))</f>
        <v>0</v>
      </c>
      <c r="CH223" s="63">
        <f>IF(ลับ!CH$3=0,0,IF(เวลาเรียน!CP17="น",ลับ!CH$3,0))</f>
        <v>0</v>
      </c>
      <c r="CI223" s="63">
        <f>IF(ลับ!CI$3=0,0,IF(เวลาเรียน!CQ17="น",ลับ!CI$3,0))</f>
        <v>0</v>
      </c>
      <c r="CJ223" s="63">
        <f>IF(ลับ!CJ$3=0,0,IF(เวลาเรียน!CR17="น",ลับ!CJ$3,0))</f>
        <v>0</v>
      </c>
      <c r="CK223" s="63">
        <f>IF(ลับ!CK$3=0,0,IF(เวลาเรียน!CS17="น",ลับ!CK$3,0))</f>
        <v>0</v>
      </c>
      <c r="CL223" s="63">
        <f>IF(ลับ!CL$3=0,0,IF(เวลาเรียน!CT17="น",ลับ!CL$3,0))</f>
        <v>0</v>
      </c>
      <c r="CM223" s="63">
        <f>IF(ลับ!CM$3=0,0,IF(เวลาเรียน!CU17="น",ลับ!CM$3,0))</f>
        <v>0</v>
      </c>
      <c r="CN223" s="63">
        <f>IF(ลับ!CN$3=0,0,IF(เวลาเรียน!CV17="น",ลับ!CN$3,0))</f>
        <v>0</v>
      </c>
      <c r="CO223" s="63">
        <f>IF(ลับ!CO$3=0,0,IF(เวลาเรียน!CW17="น",ลับ!CO$3,0))</f>
        <v>0</v>
      </c>
      <c r="CP223" s="63">
        <f>IF(ลับ!CP$3=0,0,IF(เวลาเรียน!CX17="น",ลับ!CP$3,0))</f>
        <v>0</v>
      </c>
      <c r="CQ223" s="63">
        <f>IF(ลับ!CQ$3=0,0,IF(เวลาเรียน!CY17="น",ลับ!CQ$3,0))</f>
        <v>0</v>
      </c>
      <c r="CR223" s="63">
        <f>IF(ลับ!CR$3=0,0,IF(เวลาเรียน!CZ17="น",ลับ!CR$3,0))</f>
        <v>0</v>
      </c>
      <c r="CS223" s="63">
        <f>IF(ลับ!CS$3=0,0,IF(เวลาเรียน!DA17="น",ลับ!CS$3,0))</f>
        <v>0</v>
      </c>
      <c r="CT223" s="63">
        <f>IF(ลับ!CT$3=0,0,IF(เวลาเรียน!DB17="น",ลับ!CT$3,0))</f>
        <v>0</v>
      </c>
      <c r="CU223" s="63">
        <f>IF(ลับ!CU$3=0,0,IF(เวลาเรียน!DC17="น",ลับ!CU$3,0))</f>
        <v>0</v>
      </c>
      <c r="CV223" s="63">
        <f>IF(ลับ!CV$3=0,0,IF(เวลาเรียน!DD17="น",ลับ!CV$3,0))</f>
        <v>0</v>
      </c>
      <c r="CW223" s="63">
        <f>IF(ลับ!CW$3=0,0,IF(เวลาเรียน!DE17="น",ลับ!CW$3,0))</f>
        <v>0</v>
      </c>
      <c r="CX223" s="84">
        <f t="shared" si="26"/>
        <v>0</v>
      </c>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row>
    <row r="224" spans="1:136" ht="21">
      <c r="A224" s="28">
        <v>13</v>
      </c>
      <c r="B224" s="63">
        <f>IF(ลับ!B$3=0,0,IF(เวลาเรียน!G18="น",ลับ!B$3,0))</f>
        <v>0</v>
      </c>
      <c r="C224" s="63">
        <f>IF(ลับ!C$3=0,0,IF(เวลาเรียน!H18="น",ลับ!C$3,0))</f>
        <v>0</v>
      </c>
      <c r="D224" s="63">
        <f>IF(ลับ!D$3=0,0,IF(เวลาเรียน!I18="น",ลับ!D$3,0))</f>
        <v>0</v>
      </c>
      <c r="E224" s="63">
        <f>IF(ลับ!E$3=0,0,IF(เวลาเรียน!J18="น",ลับ!E$3,0))</f>
        <v>0</v>
      </c>
      <c r="F224" s="63">
        <f>IF(ลับ!F$3=0,0,IF(เวลาเรียน!K18="น",ลับ!F$3,0))</f>
        <v>0</v>
      </c>
      <c r="G224" s="63">
        <f>IF(ลับ!G$3=0,0,IF(เวลาเรียน!L18="น",ลับ!G$3,0))</f>
        <v>0</v>
      </c>
      <c r="H224" s="63">
        <f>IF(ลับ!H$3=0,0,IF(เวลาเรียน!M18="น",ลับ!H$3,0))</f>
        <v>0</v>
      </c>
      <c r="I224" s="63">
        <f>IF(ลับ!I$3=0,0,IF(เวลาเรียน!N18="น",ลับ!I$3,0))</f>
        <v>0</v>
      </c>
      <c r="J224" s="63">
        <f>IF(ลับ!J$3=0,0,IF(เวลาเรียน!O18="น",ลับ!J$3,0))</f>
        <v>0</v>
      </c>
      <c r="K224" s="63">
        <f>IF(ลับ!K$3=0,0,IF(เวลาเรียน!P18="น",ลับ!K$3,0))</f>
        <v>0</v>
      </c>
      <c r="L224" s="63">
        <f>IF(ลับ!L$3=0,0,IF(เวลาเรียน!Q18="น",ลับ!L$3,0))</f>
        <v>0</v>
      </c>
      <c r="M224" s="63">
        <f>IF(ลับ!M$3=0,0,IF(เวลาเรียน!R18="น",ลับ!M$3,0))</f>
        <v>0</v>
      </c>
      <c r="N224" s="63">
        <f>IF(ลับ!N$3=0,0,IF(เวลาเรียน!S18="น",ลับ!N$3,0))</f>
        <v>0</v>
      </c>
      <c r="O224" s="63">
        <f>IF(ลับ!O$3=0,0,IF(เวลาเรียน!T18="น",ลับ!O$3,0))</f>
        <v>0</v>
      </c>
      <c r="P224" s="63">
        <f>IF(ลับ!P$3=0,0,IF(เวลาเรียน!U18="น",ลับ!P$3,0))</f>
        <v>0</v>
      </c>
      <c r="Q224" s="63">
        <f>IF(ลับ!Q$3=0,0,IF(เวลาเรียน!V18="น",ลับ!Q$3,0))</f>
        <v>0</v>
      </c>
      <c r="R224" s="63">
        <f>IF(ลับ!R$3=0,0,IF(เวลาเรียน!W18="น",ลับ!R$3,0))</f>
        <v>0</v>
      </c>
      <c r="S224" s="63">
        <f>IF(ลับ!S$3=0,0,IF(เวลาเรียน!X18="น",ลับ!S$3,0))</f>
        <v>0</v>
      </c>
      <c r="T224" s="63">
        <f>IF(ลับ!T$3=0,0,IF(เวลาเรียน!Y18="น",ลับ!T$3,0))</f>
        <v>0</v>
      </c>
      <c r="U224" s="63">
        <f>IF(ลับ!U$3=0,0,IF(เวลาเรียน!Z18="น",ลับ!U$3,0))</f>
        <v>0</v>
      </c>
      <c r="V224" s="63">
        <f>IF(ลับ!V$3=0,0,IF(เวลาเรียน!AA18="น",ลับ!V$3,0))</f>
        <v>0</v>
      </c>
      <c r="W224" s="63">
        <f>IF(ลับ!W$3=0,0,IF(เวลาเรียน!AB18="น",ลับ!W$3,0))</f>
        <v>0</v>
      </c>
      <c r="X224" s="63">
        <f>IF(ลับ!X$3=0,0,IF(เวลาเรียน!AC18="น",ลับ!X$3,0))</f>
        <v>0</v>
      </c>
      <c r="Y224" s="63">
        <f>IF(ลับ!Y$3=0,0,IF(เวลาเรียน!AD18="น",ลับ!Y$3,0))</f>
        <v>0</v>
      </c>
      <c r="Z224" s="724">
        <f>IF(ลับ!Z$3=0,0,IF(เวลาเรียน!AE18="น",ลับ!Z$3,0))</f>
        <v>0</v>
      </c>
      <c r="AA224" s="63">
        <f>IF(ลับ!B$3=0,0,IF(เวลาเรียน!AH18="น",ลับ!B$3,0))</f>
        <v>0</v>
      </c>
      <c r="AB224" s="63">
        <f>IF(ลับ!C$3=0,0,IF(เวลาเรียน!AI18="น",ลับ!C$3,0))</f>
        <v>0</v>
      </c>
      <c r="AC224" s="63">
        <f>IF(ลับ!D$3=0,0,IF(เวลาเรียน!AJ18="น",ลับ!D$3,0))</f>
        <v>0</v>
      </c>
      <c r="AD224" s="63">
        <f>IF(ลับ!E$3=0,0,IF(เวลาเรียน!AK18="น",ลับ!E$3,0))</f>
        <v>0</v>
      </c>
      <c r="AE224" s="63">
        <f>IF(ลับ!F$3=0,0,IF(เวลาเรียน!AL18="น",ลับ!F$3,0))</f>
        <v>0</v>
      </c>
      <c r="AF224" s="63">
        <f>IF(ลับ!G$3=0,0,IF(เวลาเรียน!AM18="น",ลับ!G$3,0))</f>
        <v>0</v>
      </c>
      <c r="AG224" s="63">
        <f>IF(ลับ!H$3=0,0,IF(เวลาเรียน!AN18="น",ลับ!H$3,0))</f>
        <v>0</v>
      </c>
      <c r="AH224" s="63">
        <f>IF(ลับ!I$3=0,0,IF(เวลาเรียน!AO18="น",ลับ!I$3,0))</f>
        <v>0</v>
      </c>
      <c r="AI224" s="63">
        <f>IF(ลับ!J$3=0,0,IF(เวลาเรียน!AP18="น",ลับ!J$3,0))</f>
        <v>0</v>
      </c>
      <c r="AJ224" s="63">
        <f>IF(ลับ!K$3=0,0,IF(เวลาเรียน!AQ18="น",ลับ!K$3,0))</f>
        <v>0</v>
      </c>
      <c r="AK224" s="63">
        <f>IF(ลับ!L$3=0,0,IF(เวลาเรียน!AR18="น",ลับ!L$3,0))</f>
        <v>0</v>
      </c>
      <c r="AL224" s="63">
        <f>IF(ลับ!M$3=0,0,IF(เวลาเรียน!AS18="น",ลับ!M$3,0))</f>
        <v>0</v>
      </c>
      <c r="AM224" s="63">
        <f>IF(ลับ!N$3=0,0,IF(เวลาเรียน!AT18="น",ลับ!N$3,0))</f>
        <v>0</v>
      </c>
      <c r="AN224" s="63">
        <f>IF(ลับ!O$3=0,0,IF(เวลาเรียน!AU18="น",ลับ!O$3,0))</f>
        <v>0</v>
      </c>
      <c r="AO224" s="63">
        <f>IF(ลับ!P$3=0,0,IF(เวลาเรียน!AV18="น",ลับ!P$3,0))</f>
        <v>0</v>
      </c>
      <c r="AP224" s="63">
        <f>IF(ลับ!Q$3=0,0,IF(เวลาเรียน!AW18="น",ลับ!Q$3,0))</f>
        <v>0</v>
      </c>
      <c r="AQ224" s="63">
        <f>IF(ลับ!R$3=0,0,IF(เวลาเรียน!AX18="น",ลับ!R$3,0))</f>
        <v>0</v>
      </c>
      <c r="AR224" s="63">
        <f>IF(ลับ!S$3=0,0,IF(เวลาเรียน!AY18="น",ลับ!S$3,0))</f>
        <v>0</v>
      </c>
      <c r="AS224" s="63">
        <f>IF(ลับ!T$3=0,0,IF(เวลาเรียน!AZ18="น",ลับ!T$3,0))</f>
        <v>0</v>
      </c>
      <c r="AT224" s="63">
        <f>IF(ลับ!U$3=0,0,IF(เวลาเรียน!BA18="น",ลับ!U$3,0))</f>
        <v>0</v>
      </c>
      <c r="AU224" s="63">
        <f>IF(ลับ!V$3=0,0,IF(เวลาเรียน!BB18="น",ลับ!V$3,0))</f>
        <v>0</v>
      </c>
      <c r="AV224" s="63">
        <f>IF(ลับ!W$3=0,0,IF(เวลาเรียน!BC18="น",ลับ!W$3,0))</f>
        <v>0</v>
      </c>
      <c r="AW224" s="63">
        <f>IF(ลับ!X$3=0,0,IF(เวลาเรียน!BD18="น",ลับ!X$3,0))</f>
        <v>0</v>
      </c>
      <c r="AX224" s="63">
        <f>IF(ลับ!Y$3=0,0,IF(เวลาเรียน!BE18="น",ลับ!Y$3,0))</f>
        <v>0</v>
      </c>
      <c r="AY224" s="63">
        <f>IF(ลับ!Z$3=0,0,IF(เวลาเรียน!BF18="น",ลับ!Z$3,0))</f>
        <v>0</v>
      </c>
      <c r="AZ224" s="63">
        <f>IF(ลับ!AA$3=0,0,IF(เวลาเรียน!BG18="น",ลับ!AA$3,0))</f>
        <v>0</v>
      </c>
      <c r="BA224" s="63">
        <f>IF(ลับ!AB$3=0,0,IF(เวลาเรียน!BH18="น",ลับ!AB$3,0))</f>
        <v>0</v>
      </c>
      <c r="BB224" s="63">
        <f>IF(ลับ!AC$3=0,0,IF(เวลาเรียน!BI18="น",ลับ!AC$3,0))</f>
        <v>0</v>
      </c>
      <c r="BC224" s="63">
        <f>IF(ลับ!AD$3=0,0,IF(เวลาเรียน!BJ18="น",ลับ!AD$3,0))</f>
        <v>0</v>
      </c>
      <c r="BD224" s="63">
        <f>IF(ลับ!AE$3=0,0,IF(เวลาเรียน!BK18="น",ลับ!AE$3,0))</f>
        <v>0</v>
      </c>
      <c r="BE224" s="63">
        <f>IF(ลับ!AF$3=0,0,IF(เวลาเรียน!BL18="น",ลับ!AF$3,0))</f>
        <v>0</v>
      </c>
      <c r="BF224" s="63">
        <f>IF(ลับ!AG$3=0,0,IF(เวลาเรียน!BM18="น",ลับ!AG$3,0))</f>
        <v>0</v>
      </c>
      <c r="BG224" s="63">
        <f>IF(ลับ!AH$3=0,0,IF(เวลาเรียน!BN18="น",ลับ!AH$3,0))</f>
        <v>0</v>
      </c>
      <c r="BH224" s="63">
        <f>IF(ลับ!AI$3=0,0,IF(เวลาเรียน!BO18="น",ลับ!AI$3,0))</f>
        <v>0</v>
      </c>
      <c r="BI224" s="63">
        <f>IF(ลับ!AJ$3=0,0,IF(เวลาเรียน!BP18="น",ลับ!AJ$3,0))</f>
        <v>0</v>
      </c>
      <c r="BJ224" s="63">
        <f>IF(ลับ!AK$3=0,0,IF(เวลาเรียน!BQ18="น",ลับ!AK$3,0))</f>
        <v>0</v>
      </c>
      <c r="BK224" s="63">
        <f>IF(ลับ!AL$3=0,0,IF(เวลาเรียน!BR18="น",ลับ!AL$3,0))</f>
        <v>0</v>
      </c>
      <c r="BL224" s="63">
        <f>IF(ลับ!AM$3=0,0,IF(เวลาเรียน!BS18="น",ลับ!AM$3,0))</f>
        <v>0</v>
      </c>
      <c r="BM224" s="63">
        <f>IF(ลับ!AN$3=0,0,IF(เวลาเรียน!BT18="น",ลับ!AN$3,0))</f>
        <v>0</v>
      </c>
      <c r="BN224" s="63">
        <f>IF(ลับ!AO$3=0,0,IF(เวลาเรียน!BU18="น",ลับ!AO$3,0))</f>
        <v>0</v>
      </c>
      <c r="BO224" s="63">
        <f>IF(ลับ!AP$3=0,0,IF(เวลาเรียน!BV18="น",ลับ!AP$3,0))</f>
        <v>0</v>
      </c>
      <c r="BP224" s="63">
        <f>IF(ลับ!AQ$3=0,0,IF(เวลาเรียน!BW18="น",ลับ!AQ$3,0))</f>
        <v>0</v>
      </c>
      <c r="BQ224" s="63">
        <f>IF(ลับ!AR$3=0,0,IF(เวลาเรียน!BX18="น",ลับ!AR$3,0))</f>
        <v>0</v>
      </c>
      <c r="BR224" s="63">
        <f>IF(ลับ!AS$3=0,0,IF(เวลาเรียน!BY18="น",ลับ!AS$3,0))</f>
        <v>0</v>
      </c>
      <c r="BS224" s="724">
        <f>IF(ลับ!AT$3=0,0,IF(เวลาเรียน!BZ18="น",ลับ!AT$3,0))</f>
        <v>0</v>
      </c>
      <c r="BT224" s="63">
        <f>IF(ลับ!BT$3=0,0,IF(เวลาเรียน!CB18="น",ลับ!BT$3,0))</f>
        <v>0</v>
      </c>
      <c r="BU224" s="63">
        <f>IF(ลับ!BU$3=0,0,IF(เวลาเรียน!CC18="น",ลับ!BU$3,0))</f>
        <v>0</v>
      </c>
      <c r="BV224" s="63">
        <f>IF(ลับ!BV$3=0,0,IF(เวลาเรียน!CD18="น",ลับ!BV$3,0))</f>
        <v>0</v>
      </c>
      <c r="BW224" s="63">
        <f>IF(ลับ!BW$3=0,0,IF(เวลาเรียน!CE18="น",ลับ!BW$3,0))</f>
        <v>0</v>
      </c>
      <c r="BX224" s="63">
        <f>IF(ลับ!BX$3=0,0,IF(เวลาเรียน!CF18="น",ลับ!BX$3,0))</f>
        <v>0</v>
      </c>
      <c r="BY224" s="63">
        <f>IF(ลับ!BY$3=0,0,IF(เวลาเรียน!CG18="น",ลับ!BY$3,0))</f>
        <v>0</v>
      </c>
      <c r="BZ224" s="63">
        <f>IF(ลับ!BZ$3=0,0,IF(เวลาเรียน!CH18="น",ลับ!BZ$3,0))</f>
        <v>0</v>
      </c>
      <c r="CA224" s="63">
        <f>IF(ลับ!CA$3=0,0,IF(เวลาเรียน!CI18="น",ลับ!CA$3,0))</f>
        <v>0</v>
      </c>
      <c r="CB224" s="63">
        <f>IF(ลับ!CB$3=0,0,IF(เวลาเรียน!CJ18="น",ลับ!CB$3,0))</f>
        <v>0</v>
      </c>
      <c r="CC224" s="63">
        <f>IF(ลับ!CC$3=0,0,IF(เวลาเรียน!CK18="น",ลับ!CC$3,0))</f>
        <v>0</v>
      </c>
      <c r="CD224" s="63">
        <f>IF(ลับ!CD$3=0,0,IF(เวลาเรียน!CL18="น",ลับ!CD$3,0))</f>
        <v>0</v>
      </c>
      <c r="CE224" s="63">
        <f>IF(ลับ!CE$3=0,0,IF(เวลาเรียน!CM18="น",ลับ!CE$3,0))</f>
        <v>0</v>
      </c>
      <c r="CF224" s="63">
        <f>IF(ลับ!CF$3=0,0,IF(เวลาเรียน!CN18="น",ลับ!CF$3,0))</f>
        <v>0</v>
      </c>
      <c r="CG224" s="63">
        <f>IF(ลับ!CG$3=0,0,IF(เวลาเรียน!CO18="น",ลับ!CG$3,0))</f>
        <v>0</v>
      </c>
      <c r="CH224" s="63">
        <f>IF(ลับ!CH$3=0,0,IF(เวลาเรียน!CP18="น",ลับ!CH$3,0))</f>
        <v>0</v>
      </c>
      <c r="CI224" s="63">
        <f>IF(ลับ!CI$3=0,0,IF(เวลาเรียน!CQ18="น",ลับ!CI$3,0))</f>
        <v>0</v>
      </c>
      <c r="CJ224" s="63">
        <f>IF(ลับ!CJ$3=0,0,IF(เวลาเรียน!CR18="น",ลับ!CJ$3,0))</f>
        <v>0</v>
      </c>
      <c r="CK224" s="63">
        <f>IF(ลับ!CK$3=0,0,IF(เวลาเรียน!CS18="น",ลับ!CK$3,0))</f>
        <v>0</v>
      </c>
      <c r="CL224" s="63">
        <f>IF(ลับ!CL$3=0,0,IF(เวลาเรียน!CT18="น",ลับ!CL$3,0))</f>
        <v>0</v>
      </c>
      <c r="CM224" s="63">
        <f>IF(ลับ!CM$3=0,0,IF(เวลาเรียน!CU18="น",ลับ!CM$3,0))</f>
        <v>0</v>
      </c>
      <c r="CN224" s="63">
        <f>IF(ลับ!CN$3=0,0,IF(เวลาเรียน!CV18="น",ลับ!CN$3,0))</f>
        <v>0</v>
      </c>
      <c r="CO224" s="63">
        <f>IF(ลับ!CO$3=0,0,IF(เวลาเรียน!CW18="น",ลับ!CO$3,0))</f>
        <v>0</v>
      </c>
      <c r="CP224" s="63">
        <f>IF(ลับ!CP$3=0,0,IF(เวลาเรียน!CX18="น",ลับ!CP$3,0))</f>
        <v>0</v>
      </c>
      <c r="CQ224" s="63">
        <f>IF(ลับ!CQ$3=0,0,IF(เวลาเรียน!CY18="น",ลับ!CQ$3,0))</f>
        <v>0</v>
      </c>
      <c r="CR224" s="63">
        <f>IF(ลับ!CR$3=0,0,IF(เวลาเรียน!CZ18="น",ลับ!CR$3,0))</f>
        <v>0</v>
      </c>
      <c r="CS224" s="63">
        <f>IF(ลับ!CS$3=0,0,IF(เวลาเรียน!DA18="น",ลับ!CS$3,0))</f>
        <v>0</v>
      </c>
      <c r="CT224" s="63">
        <f>IF(ลับ!CT$3=0,0,IF(เวลาเรียน!DB18="น",ลับ!CT$3,0))</f>
        <v>0</v>
      </c>
      <c r="CU224" s="63">
        <f>IF(ลับ!CU$3=0,0,IF(เวลาเรียน!DC18="น",ลับ!CU$3,0))</f>
        <v>0</v>
      </c>
      <c r="CV224" s="63">
        <f>IF(ลับ!CV$3=0,0,IF(เวลาเรียน!DD18="น",ลับ!CV$3,0))</f>
        <v>0</v>
      </c>
      <c r="CW224" s="63">
        <f>IF(ลับ!CW$3=0,0,IF(เวลาเรียน!DE18="น",ลับ!CW$3,0))</f>
        <v>0</v>
      </c>
      <c r="CX224" s="84">
        <f t="shared" si="26"/>
        <v>0</v>
      </c>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row>
    <row r="225" spans="1:136" ht="21">
      <c r="A225" s="28">
        <v>14</v>
      </c>
      <c r="B225" s="63">
        <f>IF(ลับ!B$3=0,0,IF(เวลาเรียน!G19="น",ลับ!B$3,0))</f>
        <v>0</v>
      </c>
      <c r="C225" s="63">
        <f>IF(ลับ!C$3=0,0,IF(เวลาเรียน!H19="น",ลับ!C$3,0))</f>
        <v>0</v>
      </c>
      <c r="D225" s="63">
        <f>IF(ลับ!D$3=0,0,IF(เวลาเรียน!I19="น",ลับ!D$3,0))</f>
        <v>0</v>
      </c>
      <c r="E225" s="63">
        <f>IF(ลับ!E$3=0,0,IF(เวลาเรียน!J19="น",ลับ!E$3,0))</f>
        <v>0</v>
      </c>
      <c r="F225" s="63">
        <f>IF(ลับ!F$3=0,0,IF(เวลาเรียน!K19="น",ลับ!F$3,0))</f>
        <v>0</v>
      </c>
      <c r="G225" s="63">
        <f>IF(ลับ!G$3=0,0,IF(เวลาเรียน!L19="น",ลับ!G$3,0))</f>
        <v>0</v>
      </c>
      <c r="H225" s="63">
        <f>IF(ลับ!H$3=0,0,IF(เวลาเรียน!M19="น",ลับ!H$3,0))</f>
        <v>0</v>
      </c>
      <c r="I225" s="63">
        <f>IF(ลับ!I$3=0,0,IF(เวลาเรียน!N19="น",ลับ!I$3,0))</f>
        <v>0</v>
      </c>
      <c r="J225" s="63">
        <f>IF(ลับ!J$3=0,0,IF(เวลาเรียน!O19="น",ลับ!J$3,0))</f>
        <v>0</v>
      </c>
      <c r="K225" s="63">
        <f>IF(ลับ!K$3=0,0,IF(เวลาเรียน!P19="น",ลับ!K$3,0))</f>
        <v>0</v>
      </c>
      <c r="L225" s="63">
        <f>IF(ลับ!L$3=0,0,IF(เวลาเรียน!Q19="น",ลับ!L$3,0))</f>
        <v>0</v>
      </c>
      <c r="M225" s="63">
        <f>IF(ลับ!M$3=0,0,IF(เวลาเรียน!R19="น",ลับ!M$3,0))</f>
        <v>0</v>
      </c>
      <c r="N225" s="63">
        <f>IF(ลับ!N$3=0,0,IF(เวลาเรียน!S19="น",ลับ!N$3,0))</f>
        <v>0</v>
      </c>
      <c r="O225" s="63">
        <f>IF(ลับ!O$3=0,0,IF(เวลาเรียน!T19="น",ลับ!O$3,0))</f>
        <v>0</v>
      </c>
      <c r="P225" s="63">
        <f>IF(ลับ!P$3=0,0,IF(เวลาเรียน!U19="น",ลับ!P$3,0))</f>
        <v>0</v>
      </c>
      <c r="Q225" s="63">
        <f>IF(ลับ!Q$3=0,0,IF(เวลาเรียน!V19="น",ลับ!Q$3,0))</f>
        <v>0</v>
      </c>
      <c r="R225" s="63">
        <f>IF(ลับ!R$3=0,0,IF(เวลาเรียน!W19="น",ลับ!R$3,0))</f>
        <v>0</v>
      </c>
      <c r="S225" s="63">
        <f>IF(ลับ!S$3=0,0,IF(เวลาเรียน!X19="น",ลับ!S$3,0))</f>
        <v>0</v>
      </c>
      <c r="T225" s="63">
        <f>IF(ลับ!T$3=0,0,IF(เวลาเรียน!Y19="น",ลับ!T$3,0))</f>
        <v>0</v>
      </c>
      <c r="U225" s="63">
        <f>IF(ลับ!U$3=0,0,IF(เวลาเรียน!Z19="น",ลับ!U$3,0))</f>
        <v>0</v>
      </c>
      <c r="V225" s="63">
        <f>IF(ลับ!V$3=0,0,IF(เวลาเรียน!AA19="น",ลับ!V$3,0))</f>
        <v>0</v>
      </c>
      <c r="W225" s="63">
        <f>IF(ลับ!W$3=0,0,IF(เวลาเรียน!AB19="น",ลับ!W$3,0))</f>
        <v>0</v>
      </c>
      <c r="X225" s="63">
        <f>IF(ลับ!X$3=0,0,IF(เวลาเรียน!AC19="น",ลับ!X$3,0))</f>
        <v>0</v>
      </c>
      <c r="Y225" s="63">
        <f>IF(ลับ!Y$3=0,0,IF(เวลาเรียน!AD19="น",ลับ!Y$3,0))</f>
        <v>0</v>
      </c>
      <c r="Z225" s="724">
        <f>IF(ลับ!Z$3=0,0,IF(เวลาเรียน!AE19="น",ลับ!Z$3,0))</f>
        <v>0</v>
      </c>
      <c r="AA225" s="63">
        <f>IF(ลับ!B$3=0,0,IF(เวลาเรียน!AH19="น",ลับ!B$3,0))</f>
        <v>0</v>
      </c>
      <c r="AB225" s="63">
        <f>IF(ลับ!C$3=0,0,IF(เวลาเรียน!AI19="น",ลับ!C$3,0))</f>
        <v>0</v>
      </c>
      <c r="AC225" s="63">
        <f>IF(ลับ!D$3=0,0,IF(เวลาเรียน!AJ19="น",ลับ!D$3,0))</f>
        <v>0</v>
      </c>
      <c r="AD225" s="63">
        <f>IF(ลับ!E$3=0,0,IF(เวลาเรียน!AK19="น",ลับ!E$3,0))</f>
        <v>0</v>
      </c>
      <c r="AE225" s="63">
        <f>IF(ลับ!F$3=0,0,IF(เวลาเรียน!AL19="น",ลับ!F$3,0))</f>
        <v>0</v>
      </c>
      <c r="AF225" s="63">
        <f>IF(ลับ!G$3=0,0,IF(เวลาเรียน!AM19="น",ลับ!G$3,0))</f>
        <v>0</v>
      </c>
      <c r="AG225" s="63">
        <f>IF(ลับ!H$3=0,0,IF(เวลาเรียน!AN19="น",ลับ!H$3,0))</f>
        <v>0</v>
      </c>
      <c r="AH225" s="63">
        <f>IF(ลับ!I$3=0,0,IF(เวลาเรียน!AO19="น",ลับ!I$3,0))</f>
        <v>0</v>
      </c>
      <c r="AI225" s="63">
        <f>IF(ลับ!J$3=0,0,IF(เวลาเรียน!AP19="น",ลับ!J$3,0))</f>
        <v>0</v>
      </c>
      <c r="AJ225" s="63">
        <f>IF(ลับ!K$3=0,0,IF(เวลาเรียน!AQ19="น",ลับ!K$3,0))</f>
        <v>0</v>
      </c>
      <c r="AK225" s="63">
        <f>IF(ลับ!L$3=0,0,IF(เวลาเรียน!AR19="น",ลับ!L$3,0))</f>
        <v>0</v>
      </c>
      <c r="AL225" s="63">
        <f>IF(ลับ!M$3=0,0,IF(เวลาเรียน!AS19="น",ลับ!M$3,0))</f>
        <v>0</v>
      </c>
      <c r="AM225" s="63">
        <f>IF(ลับ!N$3=0,0,IF(เวลาเรียน!AT19="น",ลับ!N$3,0))</f>
        <v>0</v>
      </c>
      <c r="AN225" s="63">
        <f>IF(ลับ!O$3=0,0,IF(เวลาเรียน!AU19="น",ลับ!O$3,0))</f>
        <v>0</v>
      </c>
      <c r="AO225" s="63">
        <f>IF(ลับ!P$3=0,0,IF(เวลาเรียน!AV19="น",ลับ!P$3,0))</f>
        <v>0</v>
      </c>
      <c r="AP225" s="63">
        <f>IF(ลับ!Q$3=0,0,IF(เวลาเรียน!AW19="น",ลับ!Q$3,0))</f>
        <v>0</v>
      </c>
      <c r="AQ225" s="63">
        <f>IF(ลับ!R$3=0,0,IF(เวลาเรียน!AX19="น",ลับ!R$3,0))</f>
        <v>0</v>
      </c>
      <c r="AR225" s="63">
        <f>IF(ลับ!S$3=0,0,IF(เวลาเรียน!AY19="น",ลับ!S$3,0))</f>
        <v>0</v>
      </c>
      <c r="AS225" s="63">
        <f>IF(ลับ!T$3=0,0,IF(เวลาเรียน!AZ19="น",ลับ!T$3,0))</f>
        <v>0</v>
      </c>
      <c r="AT225" s="63">
        <f>IF(ลับ!U$3=0,0,IF(เวลาเรียน!BA19="น",ลับ!U$3,0))</f>
        <v>0</v>
      </c>
      <c r="AU225" s="63">
        <f>IF(ลับ!V$3=0,0,IF(เวลาเรียน!BB19="น",ลับ!V$3,0))</f>
        <v>0</v>
      </c>
      <c r="AV225" s="63">
        <f>IF(ลับ!W$3=0,0,IF(เวลาเรียน!BC19="น",ลับ!W$3,0))</f>
        <v>0</v>
      </c>
      <c r="AW225" s="63">
        <f>IF(ลับ!X$3=0,0,IF(เวลาเรียน!BD19="น",ลับ!X$3,0))</f>
        <v>0</v>
      </c>
      <c r="AX225" s="63">
        <f>IF(ลับ!Y$3=0,0,IF(เวลาเรียน!BE19="น",ลับ!Y$3,0))</f>
        <v>0</v>
      </c>
      <c r="AY225" s="63">
        <f>IF(ลับ!Z$3=0,0,IF(เวลาเรียน!BF19="น",ลับ!Z$3,0))</f>
        <v>0</v>
      </c>
      <c r="AZ225" s="63">
        <f>IF(ลับ!AA$3=0,0,IF(เวลาเรียน!BG19="น",ลับ!AA$3,0))</f>
        <v>0</v>
      </c>
      <c r="BA225" s="63">
        <f>IF(ลับ!AB$3=0,0,IF(เวลาเรียน!BH19="น",ลับ!AB$3,0))</f>
        <v>0</v>
      </c>
      <c r="BB225" s="63">
        <f>IF(ลับ!AC$3=0,0,IF(เวลาเรียน!BI19="น",ลับ!AC$3,0))</f>
        <v>0</v>
      </c>
      <c r="BC225" s="63">
        <f>IF(ลับ!AD$3=0,0,IF(เวลาเรียน!BJ19="น",ลับ!AD$3,0))</f>
        <v>0</v>
      </c>
      <c r="BD225" s="63">
        <f>IF(ลับ!AE$3=0,0,IF(เวลาเรียน!BK19="น",ลับ!AE$3,0))</f>
        <v>0</v>
      </c>
      <c r="BE225" s="63">
        <f>IF(ลับ!AF$3=0,0,IF(เวลาเรียน!BL19="น",ลับ!AF$3,0))</f>
        <v>0</v>
      </c>
      <c r="BF225" s="63">
        <f>IF(ลับ!AG$3=0,0,IF(เวลาเรียน!BM19="น",ลับ!AG$3,0))</f>
        <v>0</v>
      </c>
      <c r="BG225" s="63">
        <f>IF(ลับ!AH$3=0,0,IF(เวลาเรียน!BN19="น",ลับ!AH$3,0))</f>
        <v>0</v>
      </c>
      <c r="BH225" s="63">
        <f>IF(ลับ!AI$3=0,0,IF(เวลาเรียน!BO19="น",ลับ!AI$3,0))</f>
        <v>0</v>
      </c>
      <c r="BI225" s="63">
        <f>IF(ลับ!AJ$3=0,0,IF(เวลาเรียน!BP19="น",ลับ!AJ$3,0))</f>
        <v>0</v>
      </c>
      <c r="BJ225" s="63">
        <f>IF(ลับ!AK$3=0,0,IF(เวลาเรียน!BQ19="น",ลับ!AK$3,0))</f>
        <v>0</v>
      </c>
      <c r="BK225" s="63">
        <f>IF(ลับ!AL$3=0,0,IF(เวลาเรียน!BR19="น",ลับ!AL$3,0))</f>
        <v>0</v>
      </c>
      <c r="BL225" s="63">
        <f>IF(ลับ!AM$3=0,0,IF(เวลาเรียน!BS19="น",ลับ!AM$3,0))</f>
        <v>0</v>
      </c>
      <c r="BM225" s="63">
        <f>IF(ลับ!AN$3=0,0,IF(เวลาเรียน!BT19="น",ลับ!AN$3,0))</f>
        <v>0</v>
      </c>
      <c r="BN225" s="63">
        <f>IF(ลับ!AO$3=0,0,IF(เวลาเรียน!BU19="น",ลับ!AO$3,0))</f>
        <v>0</v>
      </c>
      <c r="BO225" s="63">
        <f>IF(ลับ!AP$3=0,0,IF(เวลาเรียน!BV19="น",ลับ!AP$3,0))</f>
        <v>0</v>
      </c>
      <c r="BP225" s="63">
        <f>IF(ลับ!AQ$3=0,0,IF(เวลาเรียน!BW19="น",ลับ!AQ$3,0))</f>
        <v>0</v>
      </c>
      <c r="BQ225" s="63">
        <f>IF(ลับ!AR$3=0,0,IF(เวลาเรียน!BX19="น",ลับ!AR$3,0))</f>
        <v>0</v>
      </c>
      <c r="BR225" s="63">
        <f>IF(ลับ!AS$3=0,0,IF(เวลาเรียน!BY19="น",ลับ!AS$3,0))</f>
        <v>0</v>
      </c>
      <c r="BS225" s="724">
        <f>IF(ลับ!AT$3=0,0,IF(เวลาเรียน!BZ19="น",ลับ!AT$3,0))</f>
        <v>0</v>
      </c>
      <c r="BT225" s="63">
        <f>IF(ลับ!BT$3=0,0,IF(เวลาเรียน!CB19="น",ลับ!BT$3,0))</f>
        <v>0</v>
      </c>
      <c r="BU225" s="63">
        <f>IF(ลับ!BU$3=0,0,IF(เวลาเรียน!CC19="น",ลับ!BU$3,0))</f>
        <v>0</v>
      </c>
      <c r="BV225" s="63">
        <f>IF(ลับ!BV$3=0,0,IF(เวลาเรียน!CD19="น",ลับ!BV$3,0))</f>
        <v>0</v>
      </c>
      <c r="BW225" s="63">
        <f>IF(ลับ!BW$3=0,0,IF(เวลาเรียน!CE19="น",ลับ!BW$3,0))</f>
        <v>0</v>
      </c>
      <c r="BX225" s="63">
        <f>IF(ลับ!BX$3=0,0,IF(เวลาเรียน!CF19="น",ลับ!BX$3,0))</f>
        <v>0</v>
      </c>
      <c r="BY225" s="63">
        <f>IF(ลับ!BY$3=0,0,IF(เวลาเรียน!CG19="น",ลับ!BY$3,0))</f>
        <v>0</v>
      </c>
      <c r="BZ225" s="63">
        <f>IF(ลับ!BZ$3=0,0,IF(เวลาเรียน!CH19="น",ลับ!BZ$3,0))</f>
        <v>0</v>
      </c>
      <c r="CA225" s="63">
        <f>IF(ลับ!CA$3=0,0,IF(เวลาเรียน!CI19="น",ลับ!CA$3,0))</f>
        <v>0</v>
      </c>
      <c r="CB225" s="63">
        <f>IF(ลับ!CB$3=0,0,IF(เวลาเรียน!CJ19="น",ลับ!CB$3,0))</f>
        <v>0</v>
      </c>
      <c r="CC225" s="63">
        <f>IF(ลับ!CC$3=0,0,IF(เวลาเรียน!CK19="น",ลับ!CC$3,0))</f>
        <v>0</v>
      </c>
      <c r="CD225" s="63">
        <f>IF(ลับ!CD$3=0,0,IF(เวลาเรียน!CL19="น",ลับ!CD$3,0))</f>
        <v>0</v>
      </c>
      <c r="CE225" s="63">
        <f>IF(ลับ!CE$3=0,0,IF(เวลาเรียน!CM19="น",ลับ!CE$3,0))</f>
        <v>0</v>
      </c>
      <c r="CF225" s="63">
        <f>IF(ลับ!CF$3=0,0,IF(เวลาเรียน!CN19="น",ลับ!CF$3,0))</f>
        <v>0</v>
      </c>
      <c r="CG225" s="63">
        <f>IF(ลับ!CG$3=0,0,IF(เวลาเรียน!CO19="น",ลับ!CG$3,0))</f>
        <v>0</v>
      </c>
      <c r="CH225" s="63">
        <f>IF(ลับ!CH$3=0,0,IF(เวลาเรียน!CP19="น",ลับ!CH$3,0))</f>
        <v>0</v>
      </c>
      <c r="CI225" s="63">
        <f>IF(ลับ!CI$3=0,0,IF(เวลาเรียน!CQ19="น",ลับ!CI$3,0))</f>
        <v>0</v>
      </c>
      <c r="CJ225" s="63">
        <f>IF(ลับ!CJ$3=0,0,IF(เวลาเรียน!CR19="น",ลับ!CJ$3,0))</f>
        <v>0</v>
      </c>
      <c r="CK225" s="63">
        <f>IF(ลับ!CK$3=0,0,IF(เวลาเรียน!CS19="น",ลับ!CK$3,0))</f>
        <v>0</v>
      </c>
      <c r="CL225" s="63">
        <f>IF(ลับ!CL$3=0,0,IF(เวลาเรียน!CT19="น",ลับ!CL$3,0))</f>
        <v>0</v>
      </c>
      <c r="CM225" s="63">
        <f>IF(ลับ!CM$3=0,0,IF(เวลาเรียน!CU19="น",ลับ!CM$3,0))</f>
        <v>0</v>
      </c>
      <c r="CN225" s="63">
        <f>IF(ลับ!CN$3=0,0,IF(เวลาเรียน!CV19="น",ลับ!CN$3,0))</f>
        <v>0</v>
      </c>
      <c r="CO225" s="63">
        <f>IF(ลับ!CO$3=0,0,IF(เวลาเรียน!CW19="น",ลับ!CO$3,0))</f>
        <v>0</v>
      </c>
      <c r="CP225" s="63">
        <f>IF(ลับ!CP$3=0,0,IF(เวลาเรียน!CX19="น",ลับ!CP$3,0))</f>
        <v>0</v>
      </c>
      <c r="CQ225" s="63">
        <f>IF(ลับ!CQ$3=0,0,IF(เวลาเรียน!CY19="น",ลับ!CQ$3,0))</f>
        <v>0</v>
      </c>
      <c r="CR225" s="63">
        <f>IF(ลับ!CR$3=0,0,IF(เวลาเรียน!CZ19="น",ลับ!CR$3,0))</f>
        <v>0</v>
      </c>
      <c r="CS225" s="63">
        <f>IF(ลับ!CS$3=0,0,IF(เวลาเรียน!DA19="น",ลับ!CS$3,0))</f>
        <v>0</v>
      </c>
      <c r="CT225" s="63">
        <f>IF(ลับ!CT$3=0,0,IF(เวลาเรียน!DB19="น",ลับ!CT$3,0))</f>
        <v>0</v>
      </c>
      <c r="CU225" s="63">
        <f>IF(ลับ!CU$3=0,0,IF(เวลาเรียน!DC19="น",ลับ!CU$3,0))</f>
        <v>0</v>
      </c>
      <c r="CV225" s="63">
        <f>IF(ลับ!CV$3=0,0,IF(เวลาเรียน!DD19="น",ลับ!CV$3,0))</f>
        <v>0</v>
      </c>
      <c r="CW225" s="63">
        <f>IF(ลับ!CW$3=0,0,IF(เวลาเรียน!DE19="น",ลับ!CW$3,0))</f>
        <v>0</v>
      </c>
      <c r="CX225" s="84">
        <f t="shared" si="26"/>
        <v>0</v>
      </c>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row>
    <row r="226" spans="1:136" ht="21">
      <c r="A226" s="28">
        <v>15</v>
      </c>
      <c r="B226" s="63">
        <f>IF(ลับ!B$3=0,0,IF(เวลาเรียน!G20="น",ลับ!B$3,0))</f>
        <v>0</v>
      </c>
      <c r="C226" s="63">
        <f>IF(ลับ!C$3=0,0,IF(เวลาเรียน!H20="น",ลับ!C$3,0))</f>
        <v>0</v>
      </c>
      <c r="D226" s="63">
        <f>IF(ลับ!D$3=0,0,IF(เวลาเรียน!I20="น",ลับ!D$3,0))</f>
        <v>0</v>
      </c>
      <c r="E226" s="63">
        <f>IF(ลับ!E$3=0,0,IF(เวลาเรียน!J20="น",ลับ!E$3,0))</f>
        <v>0</v>
      </c>
      <c r="F226" s="63">
        <f>IF(ลับ!F$3=0,0,IF(เวลาเรียน!K20="น",ลับ!F$3,0))</f>
        <v>0</v>
      </c>
      <c r="G226" s="63">
        <f>IF(ลับ!G$3=0,0,IF(เวลาเรียน!L20="น",ลับ!G$3,0))</f>
        <v>0</v>
      </c>
      <c r="H226" s="63">
        <f>IF(ลับ!H$3=0,0,IF(เวลาเรียน!M20="น",ลับ!H$3,0))</f>
        <v>0</v>
      </c>
      <c r="I226" s="63">
        <f>IF(ลับ!I$3=0,0,IF(เวลาเรียน!N20="น",ลับ!I$3,0))</f>
        <v>0</v>
      </c>
      <c r="J226" s="63">
        <f>IF(ลับ!J$3=0,0,IF(เวลาเรียน!O20="น",ลับ!J$3,0))</f>
        <v>0</v>
      </c>
      <c r="K226" s="63">
        <f>IF(ลับ!K$3=0,0,IF(เวลาเรียน!P20="น",ลับ!K$3,0))</f>
        <v>0</v>
      </c>
      <c r="L226" s="63">
        <f>IF(ลับ!L$3=0,0,IF(เวลาเรียน!Q20="น",ลับ!L$3,0))</f>
        <v>0</v>
      </c>
      <c r="M226" s="63">
        <f>IF(ลับ!M$3=0,0,IF(เวลาเรียน!R20="น",ลับ!M$3,0))</f>
        <v>0</v>
      </c>
      <c r="N226" s="63">
        <f>IF(ลับ!N$3=0,0,IF(เวลาเรียน!S20="น",ลับ!N$3,0))</f>
        <v>0</v>
      </c>
      <c r="O226" s="63">
        <f>IF(ลับ!O$3=0,0,IF(เวลาเรียน!T20="น",ลับ!O$3,0))</f>
        <v>0</v>
      </c>
      <c r="P226" s="63">
        <f>IF(ลับ!P$3=0,0,IF(เวลาเรียน!U20="น",ลับ!P$3,0))</f>
        <v>0</v>
      </c>
      <c r="Q226" s="63">
        <f>IF(ลับ!Q$3=0,0,IF(เวลาเรียน!V20="น",ลับ!Q$3,0))</f>
        <v>0</v>
      </c>
      <c r="R226" s="63">
        <f>IF(ลับ!R$3=0,0,IF(เวลาเรียน!W20="น",ลับ!R$3,0))</f>
        <v>0</v>
      </c>
      <c r="S226" s="63">
        <f>IF(ลับ!S$3=0,0,IF(เวลาเรียน!X20="น",ลับ!S$3,0))</f>
        <v>0</v>
      </c>
      <c r="T226" s="63">
        <f>IF(ลับ!T$3=0,0,IF(เวลาเรียน!Y20="น",ลับ!T$3,0))</f>
        <v>0</v>
      </c>
      <c r="U226" s="63">
        <f>IF(ลับ!U$3=0,0,IF(เวลาเรียน!Z20="น",ลับ!U$3,0))</f>
        <v>0</v>
      </c>
      <c r="V226" s="63">
        <f>IF(ลับ!V$3=0,0,IF(เวลาเรียน!AA20="น",ลับ!V$3,0))</f>
        <v>0</v>
      </c>
      <c r="W226" s="63">
        <f>IF(ลับ!W$3=0,0,IF(เวลาเรียน!AB20="น",ลับ!W$3,0))</f>
        <v>0</v>
      </c>
      <c r="X226" s="63">
        <f>IF(ลับ!X$3=0,0,IF(เวลาเรียน!AC20="น",ลับ!X$3,0))</f>
        <v>0</v>
      </c>
      <c r="Y226" s="63">
        <f>IF(ลับ!Y$3=0,0,IF(เวลาเรียน!AD20="น",ลับ!Y$3,0))</f>
        <v>0</v>
      </c>
      <c r="Z226" s="724">
        <f>IF(ลับ!Z$3=0,0,IF(เวลาเรียน!AE20="น",ลับ!Z$3,0))</f>
        <v>0</v>
      </c>
      <c r="AA226" s="63">
        <f>IF(ลับ!B$3=0,0,IF(เวลาเรียน!AH20="น",ลับ!B$3,0))</f>
        <v>0</v>
      </c>
      <c r="AB226" s="63">
        <f>IF(ลับ!C$3=0,0,IF(เวลาเรียน!AI20="น",ลับ!C$3,0))</f>
        <v>0</v>
      </c>
      <c r="AC226" s="63">
        <f>IF(ลับ!D$3=0,0,IF(เวลาเรียน!AJ20="น",ลับ!D$3,0))</f>
        <v>0</v>
      </c>
      <c r="AD226" s="63">
        <f>IF(ลับ!E$3=0,0,IF(เวลาเรียน!AK20="น",ลับ!E$3,0))</f>
        <v>0</v>
      </c>
      <c r="AE226" s="63">
        <f>IF(ลับ!F$3=0,0,IF(เวลาเรียน!AL20="น",ลับ!F$3,0))</f>
        <v>0</v>
      </c>
      <c r="AF226" s="63">
        <f>IF(ลับ!G$3=0,0,IF(เวลาเรียน!AM20="น",ลับ!G$3,0))</f>
        <v>0</v>
      </c>
      <c r="AG226" s="63">
        <f>IF(ลับ!H$3=0,0,IF(เวลาเรียน!AN20="น",ลับ!H$3,0))</f>
        <v>0</v>
      </c>
      <c r="AH226" s="63">
        <f>IF(ลับ!I$3=0,0,IF(เวลาเรียน!AO20="น",ลับ!I$3,0))</f>
        <v>0</v>
      </c>
      <c r="AI226" s="63">
        <f>IF(ลับ!J$3=0,0,IF(เวลาเรียน!AP20="น",ลับ!J$3,0))</f>
        <v>0</v>
      </c>
      <c r="AJ226" s="63">
        <f>IF(ลับ!K$3=0,0,IF(เวลาเรียน!AQ20="น",ลับ!K$3,0))</f>
        <v>0</v>
      </c>
      <c r="AK226" s="63">
        <f>IF(ลับ!L$3=0,0,IF(เวลาเรียน!AR20="น",ลับ!L$3,0))</f>
        <v>0</v>
      </c>
      <c r="AL226" s="63">
        <f>IF(ลับ!M$3=0,0,IF(เวลาเรียน!AS20="น",ลับ!M$3,0))</f>
        <v>0</v>
      </c>
      <c r="AM226" s="63">
        <f>IF(ลับ!N$3=0,0,IF(เวลาเรียน!AT20="น",ลับ!N$3,0))</f>
        <v>0</v>
      </c>
      <c r="AN226" s="63">
        <f>IF(ลับ!O$3=0,0,IF(เวลาเรียน!AU20="น",ลับ!O$3,0))</f>
        <v>0</v>
      </c>
      <c r="AO226" s="63">
        <f>IF(ลับ!P$3=0,0,IF(เวลาเรียน!AV20="น",ลับ!P$3,0))</f>
        <v>0</v>
      </c>
      <c r="AP226" s="63">
        <f>IF(ลับ!Q$3=0,0,IF(เวลาเรียน!AW20="น",ลับ!Q$3,0))</f>
        <v>0</v>
      </c>
      <c r="AQ226" s="63">
        <f>IF(ลับ!R$3=0,0,IF(เวลาเรียน!AX20="น",ลับ!R$3,0))</f>
        <v>0</v>
      </c>
      <c r="AR226" s="63">
        <f>IF(ลับ!S$3=0,0,IF(เวลาเรียน!AY20="น",ลับ!S$3,0))</f>
        <v>0</v>
      </c>
      <c r="AS226" s="63">
        <f>IF(ลับ!T$3=0,0,IF(เวลาเรียน!AZ20="น",ลับ!T$3,0))</f>
        <v>0</v>
      </c>
      <c r="AT226" s="63">
        <f>IF(ลับ!U$3=0,0,IF(เวลาเรียน!BA20="น",ลับ!U$3,0))</f>
        <v>0</v>
      </c>
      <c r="AU226" s="63">
        <f>IF(ลับ!V$3=0,0,IF(เวลาเรียน!BB20="น",ลับ!V$3,0))</f>
        <v>0</v>
      </c>
      <c r="AV226" s="63">
        <f>IF(ลับ!W$3=0,0,IF(เวลาเรียน!BC20="น",ลับ!W$3,0))</f>
        <v>0</v>
      </c>
      <c r="AW226" s="63">
        <f>IF(ลับ!X$3=0,0,IF(เวลาเรียน!BD20="น",ลับ!X$3,0))</f>
        <v>0</v>
      </c>
      <c r="AX226" s="63">
        <f>IF(ลับ!Y$3=0,0,IF(เวลาเรียน!BE20="น",ลับ!Y$3,0))</f>
        <v>0</v>
      </c>
      <c r="AY226" s="63">
        <f>IF(ลับ!Z$3=0,0,IF(เวลาเรียน!BF20="น",ลับ!Z$3,0))</f>
        <v>0</v>
      </c>
      <c r="AZ226" s="63">
        <f>IF(ลับ!AA$3=0,0,IF(เวลาเรียน!BG20="น",ลับ!AA$3,0))</f>
        <v>0</v>
      </c>
      <c r="BA226" s="63">
        <f>IF(ลับ!AB$3=0,0,IF(เวลาเรียน!BH20="น",ลับ!AB$3,0))</f>
        <v>0</v>
      </c>
      <c r="BB226" s="63">
        <f>IF(ลับ!AC$3=0,0,IF(เวลาเรียน!BI20="น",ลับ!AC$3,0))</f>
        <v>0</v>
      </c>
      <c r="BC226" s="63">
        <f>IF(ลับ!AD$3=0,0,IF(เวลาเรียน!BJ20="น",ลับ!AD$3,0))</f>
        <v>0</v>
      </c>
      <c r="BD226" s="63">
        <f>IF(ลับ!AE$3=0,0,IF(เวลาเรียน!BK20="น",ลับ!AE$3,0))</f>
        <v>0</v>
      </c>
      <c r="BE226" s="63">
        <f>IF(ลับ!AF$3=0,0,IF(เวลาเรียน!BL20="น",ลับ!AF$3,0))</f>
        <v>0</v>
      </c>
      <c r="BF226" s="63">
        <f>IF(ลับ!AG$3=0,0,IF(เวลาเรียน!BM20="น",ลับ!AG$3,0))</f>
        <v>0</v>
      </c>
      <c r="BG226" s="63">
        <f>IF(ลับ!AH$3=0,0,IF(เวลาเรียน!BN20="น",ลับ!AH$3,0))</f>
        <v>0</v>
      </c>
      <c r="BH226" s="63">
        <f>IF(ลับ!AI$3=0,0,IF(เวลาเรียน!BO20="น",ลับ!AI$3,0))</f>
        <v>0</v>
      </c>
      <c r="BI226" s="63">
        <f>IF(ลับ!AJ$3=0,0,IF(เวลาเรียน!BP20="น",ลับ!AJ$3,0))</f>
        <v>0</v>
      </c>
      <c r="BJ226" s="63">
        <f>IF(ลับ!AK$3=0,0,IF(เวลาเรียน!BQ20="น",ลับ!AK$3,0))</f>
        <v>0</v>
      </c>
      <c r="BK226" s="63">
        <f>IF(ลับ!AL$3=0,0,IF(เวลาเรียน!BR20="น",ลับ!AL$3,0))</f>
        <v>0</v>
      </c>
      <c r="BL226" s="63">
        <f>IF(ลับ!AM$3=0,0,IF(เวลาเรียน!BS20="น",ลับ!AM$3,0))</f>
        <v>0</v>
      </c>
      <c r="BM226" s="63">
        <f>IF(ลับ!AN$3=0,0,IF(เวลาเรียน!BT20="น",ลับ!AN$3,0))</f>
        <v>0</v>
      </c>
      <c r="BN226" s="63">
        <f>IF(ลับ!AO$3=0,0,IF(เวลาเรียน!BU20="น",ลับ!AO$3,0))</f>
        <v>0</v>
      </c>
      <c r="BO226" s="63">
        <f>IF(ลับ!AP$3=0,0,IF(เวลาเรียน!BV20="น",ลับ!AP$3,0))</f>
        <v>0</v>
      </c>
      <c r="BP226" s="63">
        <f>IF(ลับ!AQ$3=0,0,IF(เวลาเรียน!BW20="น",ลับ!AQ$3,0))</f>
        <v>0</v>
      </c>
      <c r="BQ226" s="63">
        <f>IF(ลับ!AR$3=0,0,IF(เวลาเรียน!BX20="น",ลับ!AR$3,0))</f>
        <v>0</v>
      </c>
      <c r="BR226" s="63">
        <f>IF(ลับ!AS$3=0,0,IF(เวลาเรียน!BY20="น",ลับ!AS$3,0))</f>
        <v>0</v>
      </c>
      <c r="BS226" s="724">
        <f>IF(ลับ!AT$3=0,0,IF(เวลาเรียน!BZ20="น",ลับ!AT$3,0))</f>
        <v>0</v>
      </c>
      <c r="BT226" s="63">
        <f>IF(ลับ!BT$3=0,0,IF(เวลาเรียน!CB20="น",ลับ!BT$3,0))</f>
        <v>0</v>
      </c>
      <c r="BU226" s="63">
        <f>IF(ลับ!BU$3=0,0,IF(เวลาเรียน!CC20="น",ลับ!BU$3,0))</f>
        <v>0</v>
      </c>
      <c r="BV226" s="63">
        <f>IF(ลับ!BV$3=0,0,IF(เวลาเรียน!CD20="น",ลับ!BV$3,0))</f>
        <v>0</v>
      </c>
      <c r="BW226" s="63">
        <f>IF(ลับ!BW$3=0,0,IF(เวลาเรียน!CE20="น",ลับ!BW$3,0))</f>
        <v>0</v>
      </c>
      <c r="BX226" s="63">
        <f>IF(ลับ!BX$3=0,0,IF(เวลาเรียน!CF20="น",ลับ!BX$3,0))</f>
        <v>0</v>
      </c>
      <c r="BY226" s="63">
        <f>IF(ลับ!BY$3=0,0,IF(เวลาเรียน!CG20="น",ลับ!BY$3,0))</f>
        <v>0</v>
      </c>
      <c r="BZ226" s="63">
        <f>IF(ลับ!BZ$3=0,0,IF(เวลาเรียน!CH20="น",ลับ!BZ$3,0))</f>
        <v>0</v>
      </c>
      <c r="CA226" s="63">
        <f>IF(ลับ!CA$3=0,0,IF(เวลาเรียน!CI20="น",ลับ!CA$3,0))</f>
        <v>0</v>
      </c>
      <c r="CB226" s="63">
        <f>IF(ลับ!CB$3=0,0,IF(เวลาเรียน!CJ20="น",ลับ!CB$3,0))</f>
        <v>0</v>
      </c>
      <c r="CC226" s="63">
        <f>IF(ลับ!CC$3=0,0,IF(เวลาเรียน!CK20="น",ลับ!CC$3,0))</f>
        <v>0</v>
      </c>
      <c r="CD226" s="63">
        <f>IF(ลับ!CD$3=0,0,IF(เวลาเรียน!CL20="น",ลับ!CD$3,0))</f>
        <v>0</v>
      </c>
      <c r="CE226" s="63">
        <f>IF(ลับ!CE$3=0,0,IF(เวลาเรียน!CM20="น",ลับ!CE$3,0))</f>
        <v>0</v>
      </c>
      <c r="CF226" s="63">
        <f>IF(ลับ!CF$3=0,0,IF(เวลาเรียน!CN20="น",ลับ!CF$3,0))</f>
        <v>0</v>
      </c>
      <c r="CG226" s="63">
        <f>IF(ลับ!CG$3=0,0,IF(เวลาเรียน!CO20="น",ลับ!CG$3,0))</f>
        <v>0</v>
      </c>
      <c r="CH226" s="63">
        <f>IF(ลับ!CH$3=0,0,IF(เวลาเรียน!CP20="น",ลับ!CH$3,0))</f>
        <v>0</v>
      </c>
      <c r="CI226" s="63">
        <f>IF(ลับ!CI$3=0,0,IF(เวลาเรียน!CQ20="น",ลับ!CI$3,0))</f>
        <v>0</v>
      </c>
      <c r="CJ226" s="63">
        <f>IF(ลับ!CJ$3=0,0,IF(เวลาเรียน!CR20="น",ลับ!CJ$3,0))</f>
        <v>0</v>
      </c>
      <c r="CK226" s="63">
        <f>IF(ลับ!CK$3=0,0,IF(เวลาเรียน!CS20="น",ลับ!CK$3,0))</f>
        <v>0</v>
      </c>
      <c r="CL226" s="63">
        <f>IF(ลับ!CL$3=0,0,IF(เวลาเรียน!CT20="น",ลับ!CL$3,0))</f>
        <v>0</v>
      </c>
      <c r="CM226" s="63">
        <f>IF(ลับ!CM$3=0,0,IF(เวลาเรียน!CU20="น",ลับ!CM$3,0))</f>
        <v>0</v>
      </c>
      <c r="CN226" s="63">
        <f>IF(ลับ!CN$3=0,0,IF(เวลาเรียน!CV20="น",ลับ!CN$3,0))</f>
        <v>0</v>
      </c>
      <c r="CO226" s="63">
        <f>IF(ลับ!CO$3=0,0,IF(เวลาเรียน!CW20="น",ลับ!CO$3,0))</f>
        <v>0</v>
      </c>
      <c r="CP226" s="63">
        <f>IF(ลับ!CP$3=0,0,IF(เวลาเรียน!CX20="น",ลับ!CP$3,0))</f>
        <v>0</v>
      </c>
      <c r="CQ226" s="63">
        <f>IF(ลับ!CQ$3=0,0,IF(เวลาเรียน!CY20="น",ลับ!CQ$3,0))</f>
        <v>0</v>
      </c>
      <c r="CR226" s="63">
        <f>IF(ลับ!CR$3=0,0,IF(เวลาเรียน!CZ20="น",ลับ!CR$3,0))</f>
        <v>0</v>
      </c>
      <c r="CS226" s="63">
        <f>IF(ลับ!CS$3=0,0,IF(เวลาเรียน!DA20="น",ลับ!CS$3,0))</f>
        <v>0</v>
      </c>
      <c r="CT226" s="63">
        <f>IF(ลับ!CT$3=0,0,IF(เวลาเรียน!DB20="น",ลับ!CT$3,0))</f>
        <v>0</v>
      </c>
      <c r="CU226" s="63">
        <f>IF(ลับ!CU$3=0,0,IF(เวลาเรียน!DC20="น",ลับ!CU$3,0))</f>
        <v>0</v>
      </c>
      <c r="CV226" s="63">
        <f>IF(ลับ!CV$3=0,0,IF(เวลาเรียน!DD20="น",ลับ!CV$3,0))</f>
        <v>0</v>
      </c>
      <c r="CW226" s="63">
        <f>IF(ลับ!CW$3=0,0,IF(เวลาเรียน!DE20="น",ลับ!CW$3,0))</f>
        <v>0</v>
      </c>
      <c r="CX226" s="84">
        <f t="shared" si="26"/>
        <v>0</v>
      </c>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row>
    <row r="227" spans="1:136" ht="21">
      <c r="A227" s="28">
        <v>16</v>
      </c>
      <c r="B227" s="63">
        <f>IF(ลับ!B$3=0,0,IF(เวลาเรียน!G21="น",ลับ!B$3,0))</f>
        <v>0</v>
      </c>
      <c r="C227" s="63">
        <f>IF(ลับ!C$3=0,0,IF(เวลาเรียน!H21="น",ลับ!C$3,0))</f>
        <v>0</v>
      </c>
      <c r="D227" s="63">
        <f>IF(ลับ!D$3=0,0,IF(เวลาเรียน!I21="น",ลับ!D$3,0))</f>
        <v>0</v>
      </c>
      <c r="E227" s="63">
        <f>IF(ลับ!E$3=0,0,IF(เวลาเรียน!J21="น",ลับ!E$3,0))</f>
        <v>0</v>
      </c>
      <c r="F227" s="63">
        <f>IF(ลับ!F$3=0,0,IF(เวลาเรียน!K21="น",ลับ!F$3,0))</f>
        <v>0</v>
      </c>
      <c r="G227" s="63">
        <f>IF(ลับ!G$3=0,0,IF(เวลาเรียน!L21="น",ลับ!G$3,0))</f>
        <v>0</v>
      </c>
      <c r="H227" s="63">
        <f>IF(ลับ!H$3=0,0,IF(เวลาเรียน!M21="น",ลับ!H$3,0))</f>
        <v>0</v>
      </c>
      <c r="I227" s="63">
        <f>IF(ลับ!I$3=0,0,IF(เวลาเรียน!N21="น",ลับ!I$3,0))</f>
        <v>0</v>
      </c>
      <c r="J227" s="63">
        <f>IF(ลับ!J$3=0,0,IF(เวลาเรียน!O21="น",ลับ!J$3,0))</f>
        <v>0</v>
      </c>
      <c r="K227" s="63">
        <f>IF(ลับ!K$3=0,0,IF(เวลาเรียน!P21="น",ลับ!K$3,0))</f>
        <v>0</v>
      </c>
      <c r="L227" s="63">
        <f>IF(ลับ!L$3=0,0,IF(เวลาเรียน!Q21="น",ลับ!L$3,0))</f>
        <v>0</v>
      </c>
      <c r="M227" s="63">
        <f>IF(ลับ!M$3=0,0,IF(เวลาเรียน!R21="น",ลับ!M$3,0))</f>
        <v>0</v>
      </c>
      <c r="N227" s="63">
        <f>IF(ลับ!N$3=0,0,IF(เวลาเรียน!S21="น",ลับ!N$3,0))</f>
        <v>0</v>
      </c>
      <c r="O227" s="63">
        <f>IF(ลับ!O$3=0,0,IF(เวลาเรียน!T21="น",ลับ!O$3,0))</f>
        <v>0</v>
      </c>
      <c r="P227" s="63">
        <f>IF(ลับ!P$3=0,0,IF(เวลาเรียน!U21="น",ลับ!P$3,0))</f>
        <v>0</v>
      </c>
      <c r="Q227" s="63">
        <f>IF(ลับ!Q$3=0,0,IF(เวลาเรียน!V21="น",ลับ!Q$3,0))</f>
        <v>0</v>
      </c>
      <c r="R227" s="63">
        <f>IF(ลับ!R$3=0,0,IF(เวลาเรียน!W21="น",ลับ!R$3,0))</f>
        <v>0</v>
      </c>
      <c r="S227" s="63">
        <f>IF(ลับ!S$3=0,0,IF(เวลาเรียน!X21="น",ลับ!S$3,0))</f>
        <v>0</v>
      </c>
      <c r="T227" s="63">
        <f>IF(ลับ!T$3=0,0,IF(เวลาเรียน!Y21="น",ลับ!T$3,0))</f>
        <v>0</v>
      </c>
      <c r="U227" s="63">
        <f>IF(ลับ!U$3=0,0,IF(เวลาเรียน!Z21="น",ลับ!U$3,0))</f>
        <v>0</v>
      </c>
      <c r="V227" s="63">
        <f>IF(ลับ!V$3=0,0,IF(เวลาเรียน!AA21="น",ลับ!V$3,0))</f>
        <v>0</v>
      </c>
      <c r="W227" s="63">
        <f>IF(ลับ!W$3=0,0,IF(เวลาเรียน!AB21="น",ลับ!W$3,0))</f>
        <v>0</v>
      </c>
      <c r="X227" s="63">
        <f>IF(ลับ!X$3=0,0,IF(เวลาเรียน!AC21="น",ลับ!X$3,0))</f>
        <v>0</v>
      </c>
      <c r="Y227" s="63">
        <f>IF(ลับ!Y$3=0,0,IF(เวลาเรียน!AD21="น",ลับ!Y$3,0))</f>
        <v>0</v>
      </c>
      <c r="Z227" s="724">
        <f>IF(ลับ!Z$3=0,0,IF(เวลาเรียน!AE21="น",ลับ!Z$3,0))</f>
        <v>0</v>
      </c>
      <c r="AA227" s="63">
        <f>IF(ลับ!B$3=0,0,IF(เวลาเรียน!AH21="น",ลับ!B$3,0))</f>
        <v>0</v>
      </c>
      <c r="AB227" s="63">
        <f>IF(ลับ!C$3=0,0,IF(เวลาเรียน!AI21="น",ลับ!C$3,0))</f>
        <v>0</v>
      </c>
      <c r="AC227" s="63">
        <f>IF(ลับ!D$3=0,0,IF(เวลาเรียน!AJ21="น",ลับ!D$3,0))</f>
        <v>0</v>
      </c>
      <c r="AD227" s="63">
        <f>IF(ลับ!E$3=0,0,IF(เวลาเรียน!AK21="น",ลับ!E$3,0))</f>
        <v>0</v>
      </c>
      <c r="AE227" s="63">
        <f>IF(ลับ!F$3=0,0,IF(เวลาเรียน!AL21="น",ลับ!F$3,0))</f>
        <v>0</v>
      </c>
      <c r="AF227" s="63">
        <f>IF(ลับ!G$3=0,0,IF(เวลาเรียน!AM21="น",ลับ!G$3,0))</f>
        <v>0</v>
      </c>
      <c r="AG227" s="63">
        <f>IF(ลับ!H$3=0,0,IF(เวลาเรียน!AN21="น",ลับ!H$3,0))</f>
        <v>0</v>
      </c>
      <c r="AH227" s="63">
        <f>IF(ลับ!I$3=0,0,IF(เวลาเรียน!AO21="น",ลับ!I$3,0))</f>
        <v>0</v>
      </c>
      <c r="AI227" s="63">
        <f>IF(ลับ!J$3=0,0,IF(เวลาเรียน!AP21="น",ลับ!J$3,0))</f>
        <v>0</v>
      </c>
      <c r="AJ227" s="63">
        <f>IF(ลับ!K$3=0,0,IF(เวลาเรียน!AQ21="น",ลับ!K$3,0))</f>
        <v>0</v>
      </c>
      <c r="AK227" s="63">
        <f>IF(ลับ!L$3=0,0,IF(เวลาเรียน!AR21="น",ลับ!L$3,0))</f>
        <v>0</v>
      </c>
      <c r="AL227" s="63">
        <f>IF(ลับ!M$3=0,0,IF(เวลาเรียน!AS21="น",ลับ!M$3,0))</f>
        <v>0</v>
      </c>
      <c r="AM227" s="63">
        <f>IF(ลับ!N$3=0,0,IF(เวลาเรียน!AT21="น",ลับ!N$3,0))</f>
        <v>0</v>
      </c>
      <c r="AN227" s="63">
        <f>IF(ลับ!O$3=0,0,IF(เวลาเรียน!AU21="น",ลับ!O$3,0))</f>
        <v>0</v>
      </c>
      <c r="AO227" s="63">
        <f>IF(ลับ!P$3=0,0,IF(เวลาเรียน!AV21="น",ลับ!P$3,0))</f>
        <v>0</v>
      </c>
      <c r="AP227" s="63">
        <f>IF(ลับ!Q$3=0,0,IF(เวลาเรียน!AW21="น",ลับ!Q$3,0))</f>
        <v>0</v>
      </c>
      <c r="AQ227" s="63">
        <f>IF(ลับ!R$3=0,0,IF(เวลาเรียน!AX21="น",ลับ!R$3,0))</f>
        <v>0</v>
      </c>
      <c r="AR227" s="63">
        <f>IF(ลับ!S$3=0,0,IF(เวลาเรียน!AY21="น",ลับ!S$3,0))</f>
        <v>0</v>
      </c>
      <c r="AS227" s="63">
        <f>IF(ลับ!T$3=0,0,IF(เวลาเรียน!AZ21="น",ลับ!T$3,0))</f>
        <v>0</v>
      </c>
      <c r="AT227" s="63">
        <f>IF(ลับ!U$3=0,0,IF(เวลาเรียน!BA21="น",ลับ!U$3,0))</f>
        <v>0</v>
      </c>
      <c r="AU227" s="63">
        <f>IF(ลับ!V$3=0,0,IF(เวลาเรียน!BB21="น",ลับ!V$3,0))</f>
        <v>0</v>
      </c>
      <c r="AV227" s="63">
        <f>IF(ลับ!W$3=0,0,IF(เวลาเรียน!BC21="น",ลับ!W$3,0))</f>
        <v>0</v>
      </c>
      <c r="AW227" s="63">
        <f>IF(ลับ!X$3=0,0,IF(เวลาเรียน!BD21="น",ลับ!X$3,0))</f>
        <v>0</v>
      </c>
      <c r="AX227" s="63">
        <f>IF(ลับ!Y$3=0,0,IF(เวลาเรียน!BE21="น",ลับ!Y$3,0))</f>
        <v>0</v>
      </c>
      <c r="AY227" s="63">
        <f>IF(ลับ!Z$3=0,0,IF(เวลาเรียน!BF21="น",ลับ!Z$3,0))</f>
        <v>0</v>
      </c>
      <c r="AZ227" s="63">
        <f>IF(ลับ!AA$3=0,0,IF(เวลาเรียน!BG21="น",ลับ!AA$3,0))</f>
        <v>0</v>
      </c>
      <c r="BA227" s="63">
        <f>IF(ลับ!AB$3=0,0,IF(เวลาเรียน!BH21="น",ลับ!AB$3,0))</f>
        <v>0</v>
      </c>
      <c r="BB227" s="63">
        <f>IF(ลับ!AC$3=0,0,IF(เวลาเรียน!BI21="น",ลับ!AC$3,0))</f>
        <v>0</v>
      </c>
      <c r="BC227" s="63">
        <f>IF(ลับ!AD$3=0,0,IF(เวลาเรียน!BJ21="น",ลับ!AD$3,0))</f>
        <v>0</v>
      </c>
      <c r="BD227" s="63">
        <f>IF(ลับ!AE$3=0,0,IF(เวลาเรียน!BK21="น",ลับ!AE$3,0))</f>
        <v>0</v>
      </c>
      <c r="BE227" s="63">
        <f>IF(ลับ!AF$3=0,0,IF(เวลาเรียน!BL21="น",ลับ!AF$3,0))</f>
        <v>0</v>
      </c>
      <c r="BF227" s="63">
        <f>IF(ลับ!AG$3=0,0,IF(เวลาเรียน!BM21="น",ลับ!AG$3,0))</f>
        <v>0</v>
      </c>
      <c r="BG227" s="63">
        <f>IF(ลับ!AH$3=0,0,IF(เวลาเรียน!BN21="น",ลับ!AH$3,0))</f>
        <v>0</v>
      </c>
      <c r="BH227" s="63">
        <f>IF(ลับ!AI$3=0,0,IF(เวลาเรียน!BO21="น",ลับ!AI$3,0))</f>
        <v>0</v>
      </c>
      <c r="BI227" s="63">
        <f>IF(ลับ!AJ$3=0,0,IF(เวลาเรียน!BP21="น",ลับ!AJ$3,0))</f>
        <v>0</v>
      </c>
      <c r="BJ227" s="63">
        <f>IF(ลับ!AK$3=0,0,IF(เวลาเรียน!BQ21="น",ลับ!AK$3,0))</f>
        <v>0</v>
      </c>
      <c r="BK227" s="63">
        <f>IF(ลับ!AL$3=0,0,IF(เวลาเรียน!BR21="น",ลับ!AL$3,0))</f>
        <v>0</v>
      </c>
      <c r="BL227" s="63">
        <f>IF(ลับ!AM$3=0,0,IF(เวลาเรียน!BS21="น",ลับ!AM$3,0))</f>
        <v>0</v>
      </c>
      <c r="BM227" s="63">
        <f>IF(ลับ!AN$3=0,0,IF(เวลาเรียน!BT21="น",ลับ!AN$3,0))</f>
        <v>0</v>
      </c>
      <c r="BN227" s="63">
        <f>IF(ลับ!AO$3=0,0,IF(เวลาเรียน!BU21="น",ลับ!AO$3,0))</f>
        <v>0</v>
      </c>
      <c r="BO227" s="63">
        <f>IF(ลับ!AP$3=0,0,IF(เวลาเรียน!BV21="น",ลับ!AP$3,0))</f>
        <v>0</v>
      </c>
      <c r="BP227" s="63">
        <f>IF(ลับ!AQ$3=0,0,IF(เวลาเรียน!BW21="น",ลับ!AQ$3,0))</f>
        <v>0</v>
      </c>
      <c r="BQ227" s="63">
        <f>IF(ลับ!AR$3=0,0,IF(เวลาเรียน!BX21="น",ลับ!AR$3,0))</f>
        <v>0</v>
      </c>
      <c r="BR227" s="63">
        <f>IF(ลับ!AS$3=0,0,IF(เวลาเรียน!BY21="น",ลับ!AS$3,0))</f>
        <v>0</v>
      </c>
      <c r="BS227" s="724">
        <f>IF(ลับ!AT$3=0,0,IF(เวลาเรียน!BZ21="น",ลับ!AT$3,0))</f>
        <v>0</v>
      </c>
      <c r="BT227" s="63">
        <f>IF(ลับ!BT$3=0,0,IF(เวลาเรียน!CB21="น",ลับ!BT$3,0))</f>
        <v>0</v>
      </c>
      <c r="BU227" s="63">
        <f>IF(ลับ!BU$3=0,0,IF(เวลาเรียน!CC21="น",ลับ!BU$3,0))</f>
        <v>0</v>
      </c>
      <c r="BV227" s="63">
        <f>IF(ลับ!BV$3=0,0,IF(เวลาเรียน!CD21="น",ลับ!BV$3,0))</f>
        <v>0</v>
      </c>
      <c r="BW227" s="63">
        <f>IF(ลับ!BW$3=0,0,IF(เวลาเรียน!CE21="น",ลับ!BW$3,0))</f>
        <v>0</v>
      </c>
      <c r="BX227" s="63">
        <f>IF(ลับ!BX$3=0,0,IF(เวลาเรียน!CF21="น",ลับ!BX$3,0))</f>
        <v>0</v>
      </c>
      <c r="BY227" s="63">
        <f>IF(ลับ!BY$3=0,0,IF(เวลาเรียน!CG21="น",ลับ!BY$3,0))</f>
        <v>0</v>
      </c>
      <c r="BZ227" s="63">
        <f>IF(ลับ!BZ$3=0,0,IF(เวลาเรียน!CH21="น",ลับ!BZ$3,0))</f>
        <v>0</v>
      </c>
      <c r="CA227" s="63">
        <f>IF(ลับ!CA$3=0,0,IF(เวลาเรียน!CI21="น",ลับ!CA$3,0))</f>
        <v>0</v>
      </c>
      <c r="CB227" s="63">
        <f>IF(ลับ!CB$3=0,0,IF(เวลาเรียน!CJ21="น",ลับ!CB$3,0))</f>
        <v>0</v>
      </c>
      <c r="CC227" s="63">
        <f>IF(ลับ!CC$3=0,0,IF(เวลาเรียน!CK21="น",ลับ!CC$3,0))</f>
        <v>0</v>
      </c>
      <c r="CD227" s="63">
        <f>IF(ลับ!CD$3=0,0,IF(เวลาเรียน!CL21="น",ลับ!CD$3,0))</f>
        <v>0</v>
      </c>
      <c r="CE227" s="63">
        <f>IF(ลับ!CE$3=0,0,IF(เวลาเรียน!CM21="น",ลับ!CE$3,0))</f>
        <v>0</v>
      </c>
      <c r="CF227" s="63">
        <f>IF(ลับ!CF$3=0,0,IF(เวลาเรียน!CN21="น",ลับ!CF$3,0))</f>
        <v>0</v>
      </c>
      <c r="CG227" s="63">
        <f>IF(ลับ!CG$3=0,0,IF(เวลาเรียน!CO21="น",ลับ!CG$3,0))</f>
        <v>0</v>
      </c>
      <c r="CH227" s="63">
        <f>IF(ลับ!CH$3=0,0,IF(เวลาเรียน!CP21="น",ลับ!CH$3,0))</f>
        <v>0</v>
      </c>
      <c r="CI227" s="63">
        <f>IF(ลับ!CI$3=0,0,IF(เวลาเรียน!CQ21="น",ลับ!CI$3,0))</f>
        <v>0</v>
      </c>
      <c r="CJ227" s="63">
        <f>IF(ลับ!CJ$3=0,0,IF(เวลาเรียน!CR21="น",ลับ!CJ$3,0))</f>
        <v>0</v>
      </c>
      <c r="CK227" s="63">
        <f>IF(ลับ!CK$3=0,0,IF(เวลาเรียน!CS21="น",ลับ!CK$3,0))</f>
        <v>0</v>
      </c>
      <c r="CL227" s="63">
        <f>IF(ลับ!CL$3=0,0,IF(เวลาเรียน!CT21="น",ลับ!CL$3,0))</f>
        <v>0</v>
      </c>
      <c r="CM227" s="63">
        <f>IF(ลับ!CM$3=0,0,IF(เวลาเรียน!CU21="น",ลับ!CM$3,0))</f>
        <v>0</v>
      </c>
      <c r="CN227" s="63">
        <f>IF(ลับ!CN$3=0,0,IF(เวลาเรียน!CV21="น",ลับ!CN$3,0))</f>
        <v>0</v>
      </c>
      <c r="CO227" s="63">
        <f>IF(ลับ!CO$3=0,0,IF(เวลาเรียน!CW21="น",ลับ!CO$3,0))</f>
        <v>0</v>
      </c>
      <c r="CP227" s="63">
        <f>IF(ลับ!CP$3=0,0,IF(เวลาเรียน!CX21="น",ลับ!CP$3,0))</f>
        <v>0</v>
      </c>
      <c r="CQ227" s="63">
        <f>IF(ลับ!CQ$3=0,0,IF(เวลาเรียน!CY21="น",ลับ!CQ$3,0))</f>
        <v>0</v>
      </c>
      <c r="CR227" s="63">
        <f>IF(ลับ!CR$3=0,0,IF(เวลาเรียน!CZ21="น",ลับ!CR$3,0))</f>
        <v>0</v>
      </c>
      <c r="CS227" s="63">
        <f>IF(ลับ!CS$3=0,0,IF(เวลาเรียน!DA21="น",ลับ!CS$3,0))</f>
        <v>0</v>
      </c>
      <c r="CT227" s="63">
        <f>IF(ลับ!CT$3=0,0,IF(เวลาเรียน!DB21="น",ลับ!CT$3,0))</f>
        <v>0</v>
      </c>
      <c r="CU227" s="63">
        <f>IF(ลับ!CU$3=0,0,IF(เวลาเรียน!DC21="น",ลับ!CU$3,0))</f>
        <v>0</v>
      </c>
      <c r="CV227" s="63">
        <f>IF(ลับ!CV$3=0,0,IF(เวลาเรียน!DD21="น",ลับ!CV$3,0))</f>
        <v>0</v>
      </c>
      <c r="CW227" s="63">
        <f>IF(ลับ!CW$3=0,0,IF(เวลาเรียน!DE21="น",ลับ!CW$3,0))</f>
        <v>0</v>
      </c>
      <c r="CX227" s="84">
        <f t="shared" si="26"/>
        <v>0</v>
      </c>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row>
    <row r="228" spans="1:136" ht="21">
      <c r="A228" s="28">
        <v>17</v>
      </c>
      <c r="B228" s="63">
        <f>IF(ลับ!B$3=0,0,IF(เวลาเรียน!G22="น",ลับ!B$3,0))</f>
        <v>0</v>
      </c>
      <c r="C228" s="63">
        <f>IF(ลับ!C$3=0,0,IF(เวลาเรียน!H22="น",ลับ!C$3,0))</f>
        <v>0</v>
      </c>
      <c r="D228" s="63">
        <f>IF(ลับ!D$3=0,0,IF(เวลาเรียน!I22="น",ลับ!D$3,0))</f>
        <v>0</v>
      </c>
      <c r="E228" s="63">
        <f>IF(ลับ!E$3=0,0,IF(เวลาเรียน!J22="น",ลับ!E$3,0))</f>
        <v>0</v>
      </c>
      <c r="F228" s="63">
        <f>IF(ลับ!F$3=0,0,IF(เวลาเรียน!K22="น",ลับ!F$3,0))</f>
        <v>0</v>
      </c>
      <c r="G228" s="63">
        <f>IF(ลับ!G$3=0,0,IF(เวลาเรียน!L22="น",ลับ!G$3,0))</f>
        <v>0</v>
      </c>
      <c r="H228" s="63">
        <f>IF(ลับ!H$3=0,0,IF(เวลาเรียน!M22="น",ลับ!H$3,0))</f>
        <v>0</v>
      </c>
      <c r="I228" s="63">
        <f>IF(ลับ!I$3=0,0,IF(เวลาเรียน!N22="น",ลับ!I$3,0))</f>
        <v>0</v>
      </c>
      <c r="J228" s="63">
        <f>IF(ลับ!J$3=0,0,IF(เวลาเรียน!O22="น",ลับ!J$3,0))</f>
        <v>0</v>
      </c>
      <c r="K228" s="63">
        <f>IF(ลับ!K$3=0,0,IF(เวลาเรียน!P22="น",ลับ!K$3,0))</f>
        <v>0</v>
      </c>
      <c r="L228" s="63">
        <f>IF(ลับ!L$3=0,0,IF(เวลาเรียน!Q22="น",ลับ!L$3,0))</f>
        <v>0</v>
      </c>
      <c r="M228" s="63">
        <f>IF(ลับ!M$3=0,0,IF(เวลาเรียน!R22="น",ลับ!M$3,0))</f>
        <v>0</v>
      </c>
      <c r="N228" s="63">
        <f>IF(ลับ!N$3=0,0,IF(เวลาเรียน!S22="น",ลับ!N$3,0))</f>
        <v>0</v>
      </c>
      <c r="O228" s="63">
        <f>IF(ลับ!O$3=0,0,IF(เวลาเรียน!T22="น",ลับ!O$3,0))</f>
        <v>0</v>
      </c>
      <c r="P228" s="63">
        <f>IF(ลับ!P$3=0,0,IF(เวลาเรียน!U22="น",ลับ!P$3,0))</f>
        <v>0</v>
      </c>
      <c r="Q228" s="63">
        <f>IF(ลับ!Q$3=0,0,IF(เวลาเรียน!V22="น",ลับ!Q$3,0))</f>
        <v>0</v>
      </c>
      <c r="R228" s="63">
        <f>IF(ลับ!R$3=0,0,IF(เวลาเรียน!W22="น",ลับ!R$3,0))</f>
        <v>0</v>
      </c>
      <c r="S228" s="63">
        <f>IF(ลับ!S$3=0,0,IF(เวลาเรียน!X22="น",ลับ!S$3,0))</f>
        <v>0</v>
      </c>
      <c r="T228" s="63">
        <f>IF(ลับ!T$3=0,0,IF(เวลาเรียน!Y22="น",ลับ!T$3,0))</f>
        <v>0</v>
      </c>
      <c r="U228" s="63">
        <f>IF(ลับ!U$3=0,0,IF(เวลาเรียน!Z22="น",ลับ!U$3,0))</f>
        <v>0</v>
      </c>
      <c r="V228" s="63">
        <f>IF(ลับ!V$3=0,0,IF(เวลาเรียน!AA22="น",ลับ!V$3,0))</f>
        <v>0</v>
      </c>
      <c r="W228" s="63">
        <f>IF(ลับ!W$3=0,0,IF(เวลาเรียน!AB22="น",ลับ!W$3,0))</f>
        <v>0</v>
      </c>
      <c r="X228" s="63">
        <f>IF(ลับ!X$3=0,0,IF(เวลาเรียน!AC22="น",ลับ!X$3,0))</f>
        <v>0</v>
      </c>
      <c r="Y228" s="63">
        <f>IF(ลับ!Y$3=0,0,IF(เวลาเรียน!AD22="น",ลับ!Y$3,0))</f>
        <v>0</v>
      </c>
      <c r="Z228" s="724">
        <f>IF(ลับ!Z$3=0,0,IF(เวลาเรียน!AE22="น",ลับ!Z$3,0))</f>
        <v>0</v>
      </c>
      <c r="AA228" s="63">
        <f>IF(ลับ!B$3=0,0,IF(เวลาเรียน!AH22="น",ลับ!B$3,0))</f>
        <v>0</v>
      </c>
      <c r="AB228" s="63">
        <f>IF(ลับ!C$3=0,0,IF(เวลาเรียน!AI22="น",ลับ!C$3,0))</f>
        <v>0</v>
      </c>
      <c r="AC228" s="63">
        <f>IF(ลับ!D$3=0,0,IF(เวลาเรียน!AJ22="น",ลับ!D$3,0))</f>
        <v>0</v>
      </c>
      <c r="AD228" s="63">
        <f>IF(ลับ!E$3=0,0,IF(เวลาเรียน!AK22="น",ลับ!E$3,0))</f>
        <v>0</v>
      </c>
      <c r="AE228" s="63">
        <f>IF(ลับ!F$3=0,0,IF(เวลาเรียน!AL22="น",ลับ!F$3,0))</f>
        <v>0</v>
      </c>
      <c r="AF228" s="63">
        <f>IF(ลับ!G$3=0,0,IF(เวลาเรียน!AM22="น",ลับ!G$3,0))</f>
        <v>0</v>
      </c>
      <c r="AG228" s="63">
        <f>IF(ลับ!H$3=0,0,IF(เวลาเรียน!AN22="น",ลับ!H$3,0))</f>
        <v>0</v>
      </c>
      <c r="AH228" s="63">
        <f>IF(ลับ!I$3=0,0,IF(เวลาเรียน!AO22="น",ลับ!I$3,0))</f>
        <v>0</v>
      </c>
      <c r="AI228" s="63">
        <f>IF(ลับ!J$3=0,0,IF(เวลาเรียน!AP22="น",ลับ!J$3,0))</f>
        <v>0</v>
      </c>
      <c r="AJ228" s="63">
        <f>IF(ลับ!K$3=0,0,IF(เวลาเรียน!AQ22="น",ลับ!K$3,0))</f>
        <v>0</v>
      </c>
      <c r="AK228" s="63">
        <f>IF(ลับ!L$3=0,0,IF(เวลาเรียน!AR22="น",ลับ!L$3,0))</f>
        <v>0</v>
      </c>
      <c r="AL228" s="63">
        <f>IF(ลับ!M$3=0,0,IF(เวลาเรียน!AS22="น",ลับ!M$3,0))</f>
        <v>0</v>
      </c>
      <c r="AM228" s="63">
        <f>IF(ลับ!N$3=0,0,IF(เวลาเรียน!AT22="น",ลับ!N$3,0))</f>
        <v>0</v>
      </c>
      <c r="AN228" s="63">
        <f>IF(ลับ!O$3=0,0,IF(เวลาเรียน!AU22="น",ลับ!O$3,0))</f>
        <v>0</v>
      </c>
      <c r="AO228" s="63">
        <f>IF(ลับ!P$3=0,0,IF(เวลาเรียน!AV22="น",ลับ!P$3,0))</f>
        <v>0</v>
      </c>
      <c r="AP228" s="63">
        <f>IF(ลับ!Q$3=0,0,IF(เวลาเรียน!AW22="น",ลับ!Q$3,0))</f>
        <v>0</v>
      </c>
      <c r="AQ228" s="63">
        <f>IF(ลับ!R$3=0,0,IF(เวลาเรียน!AX22="น",ลับ!R$3,0))</f>
        <v>0</v>
      </c>
      <c r="AR228" s="63">
        <f>IF(ลับ!S$3=0,0,IF(เวลาเรียน!AY22="น",ลับ!S$3,0))</f>
        <v>0</v>
      </c>
      <c r="AS228" s="63">
        <f>IF(ลับ!T$3=0,0,IF(เวลาเรียน!AZ22="น",ลับ!T$3,0))</f>
        <v>0</v>
      </c>
      <c r="AT228" s="63">
        <f>IF(ลับ!U$3=0,0,IF(เวลาเรียน!BA22="น",ลับ!U$3,0))</f>
        <v>0</v>
      </c>
      <c r="AU228" s="63">
        <f>IF(ลับ!V$3=0,0,IF(เวลาเรียน!BB22="น",ลับ!V$3,0))</f>
        <v>0</v>
      </c>
      <c r="AV228" s="63">
        <f>IF(ลับ!W$3=0,0,IF(เวลาเรียน!BC22="น",ลับ!W$3,0))</f>
        <v>0</v>
      </c>
      <c r="AW228" s="63">
        <f>IF(ลับ!X$3=0,0,IF(เวลาเรียน!BD22="น",ลับ!X$3,0))</f>
        <v>0</v>
      </c>
      <c r="AX228" s="63">
        <f>IF(ลับ!Y$3=0,0,IF(เวลาเรียน!BE22="น",ลับ!Y$3,0))</f>
        <v>0</v>
      </c>
      <c r="AY228" s="63">
        <f>IF(ลับ!Z$3=0,0,IF(เวลาเรียน!BF22="น",ลับ!Z$3,0))</f>
        <v>0</v>
      </c>
      <c r="AZ228" s="63">
        <f>IF(ลับ!AA$3=0,0,IF(เวลาเรียน!BG22="น",ลับ!AA$3,0))</f>
        <v>0</v>
      </c>
      <c r="BA228" s="63">
        <f>IF(ลับ!AB$3=0,0,IF(เวลาเรียน!BH22="น",ลับ!AB$3,0))</f>
        <v>0</v>
      </c>
      <c r="BB228" s="63">
        <f>IF(ลับ!AC$3=0,0,IF(เวลาเรียน!BI22="น",ลับ!AC$3,0))</f>
        <v>0</v>
      </c>
      <c r="BC228" s="63">
        <f>IF(ลับ!AD$3=0,0,IF(เวลาเรียน!BJ22="น",ลับ!AD$3,0))</f>
        <v>0</v>
      </c>
      <c r="BD228" s="63">
        <f>IF(ลับ!AE$3=0,0,IF(เวลาเรียน!BK22="น",ลับ!AE$3,0))</f>
        <v>0</v>
      </c>
      <c r="BE228" s="63">
        <f>IF(ลับ!AF$3=0,0,IF(เวลาเรียน!BL22="น",ลับ!AF$3,0))</f>
        <v>0</v>
      </c>
      <c r="BF228" s="63">
        <f>IF(ลับ!AG$3=0,0,IF(เวลาเรียน!BM22="น",ลับ!AG$3,0))</f>
        <v>0</v>
      </c>
      <c r="BG228" s="63">
        <f>IF(ลับ!AH$3=0,0,IF(เวลาเรียน!BN22="น",ลับ!AH$3,0))</f>
        <v>0</v>
      </c>
      <c r="BH228" s="63">
        <f>IF(ลับ!AI$3=0,0,IF(เวลาเรียน!BO22="น",ลับ!AI$3,0))</f>
        <v>0</v>
      </c>
      <c r="BI228" s="63">
        <f>IF(ลับ!AJ$3=0,0,IF(เวลาเรียน!BP22="น",ลับ!AJ$3,0))</f>
        <v>0</v>
      </c>
      <c r="BJ228" s="63">
        <f>IF(ลับ!AK$3=0,0,IF(เวลาเรียน!BQ22="น",ลับ!AK$3,0))</f>
        <v>0</v>
      </c>
      <c r="BK228" s="63">
        <f>IF(ลับ!AL$3=0,0,IF(เวลาเรียน!BR22="น",ลับ!AL$3,0))</f>
        <v>0</v>
      </c>
      <c r="BL228" s="63">
        <f>IF(ลับ!AM$3=0,0,IF(เวลาเรียน!BS22="น",ลับ!AM$3,0))</f>
        <v>0</v>
      </c>
      <c r="BM228" s="63">
        <f>IF(ลับ!AN$3=0,0,IF(เวลาเรียน!BT22="น",ลับ!AN$3,0))</f>
        <v>0</v>
      </c>
      <c r="BN228" s="63">
        <f>IF(ลับ!AO$3=0,0,IF(เวลาเรียน!BU22="น",ลับ!AO$3,0))</f>
        <v>0</v>
      </c>
      <c r="BO228" s="63">
        <f>IF(ลับ!AP$3=0,0,IF(เวลาเรียน!BV22="น",ลับ!AP$3,0))</f>
        <v>0</v>
      </c>
      <c r="BP228" s="63">
        <f>IF(ลับ!AQ$3=0,0,IF(เวลาเรียน!BW22="น",ลับ!AQ$3,0))</f>
        <v>0</v>
      </c>
      <c r="BQ228" s="63">
        <f>IF(ลับ!AR$3=0,0,IF(เวลาเรียน!BX22="น",ลับ!AR$3,0))</f>
        <v>0</v>
      </c>
      <c r="BR228" s="63">
        <f>IF(ลับ!AS$3=0,0,IF(เวลาเรียน!BY22="น",ลับ!AS$3,0))</f>
        <v>0</v>
      </c>
      <c r="BS228" s="724">
        <f>IF(ลับ!AT$3=0,0,IF(เวลาเรียน!BZ22="น",ลับ!AT$3,0))</f>
        <v>0</v>
      </c>
      <c r="BT228" s="63">
        <f>IF(ลับ!BT$3=0,0,IF(เวลาเรียน!CB22="น",ลับ!BT$3,0))</f>
        <v>0</v>
      </c>
      <c r="BU228" s="63">
        <f>IF(ลับ!BU$3=0,0,IF(เวลาเรียน!CC22="น",ลับ!BU$3,0))</f>
        <v>0</v>
      </c>
      <c r="BV228" s="63">
        <f>IF(ลับ!BV$3=0,0,IF(เวลาเรียน!CD22="น",ลับ!BV$3,0))</f>
        <v>0</v>
      </c>
      <c r="BW228" s="63">
        <f>IF(ลับ!BW$3=0,0,IF(เวลาเรียน!CE22="น",ลับ!BW$3,0))</f>
        <v>0</v>
      </c>
      <c r="BX228" s="63">
        <f>IF(ลับ!BX$3=0,0,IF(เวลาเรียน!CF22="น",ลับ!BX$3,0))</f>
        <v>0</v>
      </c>
      <c r="BY228" s="63">
        <f>IF(ลับ!BY$3=0,0,IF(เวลาเรียน!CG22="น",ลับ!BY$3,0))</f>
        <v>0</v>
      </c>
      <c r="BZ228" s="63">
        <f>IF(ลับ!BZ$3=0,0,IF(เวลาเรียน!CH22="น",ลับ!BZ$3,0))</f>
        <v>0</v>
      </c>
      <c r="CA228" s="63">
        <f>IF(ลับ!CA$3=0,0,IF(เวลาเรียน!CI22="น",ลับ!CA$3,0))</f>
        <v>0</v>
      </c>
      <c r="CB228" s="63">
        <f>IF(ลับ!CB$3=0,0,IF(เวลาเรียน!CJ22="น",ลับ!CB$3,0))</f>
        <v>0</v>
      </c>
      <c r="CC228" s="63">
        <f>IF(ลับ!CC$3=0,0,IF(เวลาเรียน!CK22="น",ลับ!CC$3,0))</f>
        <v>0</v>
      </c>
      <c r="CD228" s="63">
        <f>IF(ลับ!CD$3=0,0,IF(เวลาเรียน!CL22="น",ลับ!CD$3,0))</f>
        <v>0</v>
      </c>
      <c r="CE228" s="63">
        <f>IF(ลับ!CE$3=0,0,IF(เวลาเรียน!CM22="น",ลับ!CE$3,0))</f>
        <v>0</v>
      </c>
      <c r="CF228" s="63">
        <f>IF(ลับ!CF$3=0,0,IF(เวลาเรียน!CN22="น",ลับ!CF$3,0))</f>
        <v>0</v>
      </c>
      <c r="CG228" s="63">
        <f>IF(ลับ!CG$3=0,0,IF(เวลาเรียน!CO22="น",ลับ!CG$3,0))</f>
        <v>0</v>
      </c>
      <c r="CH228" s="63">
        <f>IF(ลับ!CH$3=0,0,IF(เวลาเรียน!CP22="น",ลับ!CH$3,0))</f>
        <v>0</v>
      </c>
      <c r="CI228" s="63">
        <f>IF(ลับ!CI$3=0,0,IF(เวลาเรียน!CQ22="น",ลับ!CI$3,0))</f>
        <v>0</v>
      </c>
      <c r="CJ228" s="63">
        <f>IF(ลับ!CJ$3=0,0,IF(เวลาเรียน!CR22="น",ลับ!CJ$3,0))</f>
        <v>0</v>
      </c>
      <c r="CK228" s="63">
        <f>IF(ลับ!CK$3=0,0,IF(เวลาเรียน!CS22="น",ลับ!CK$3,0))</f>
        <v>0</v>
      </c>
      <c r="CL228" s="63">
        <f>IF(ลับ!CL$3=0,0,IF(เวลาเรียน!CT22="น",ลับ!CL$3,0))</f>
        <v>0</v>
      </c>
      <c r="CM228" s="63">
        <f>IF(ลับ!CM$3=0,0,IF(เวลาเรียน!CU22="น",ลับ!CM$3,0))</f>
        <v>0</v>
      </c>
      <c r="CN228" s="63">
        <f>IF(ลับ!CN$3=0,0,IF(เวลาเรียน!CV22="น",ลับ!CN$3,0))</f>
        <v>0</v>
      </c>
      <c r="CO228" s="63">
        <f>IF(ลับ!CO$3=0,0,IF(เวลาเรียน!CW22="น",ลับ!CO$3,0))</f>
        <v>0</v>
      </c>
      <c r="CP228" s="63">
        <f>IF(ลับ!CP$3=0,0,IF(เวลาเรียน!CX22="น",ลับ!CP$3,0))</f>
        <v>0</v>
      </c>
      <c r="CQ228" s="63">
        <f>IF(ลับ!CQ$3=0,0,IF(เวลาเรียน!CY22="น",ลับ!CQ$3,0))</f>
        <v>0</v>
      </c>
      <c r="CR228" s="63">
        <f>IF(ลับ!CR$3=0,0,IF(เวลาเรียน!CZ22="น",ลับ!CR$3,0))</f>
        <v>0</v>
      </c>
      <c r="CS228" s="63">
        <f>IF(ลับ!CS$3=0,0,IF(เวลาเรียน!DA22="น",ลับ!CS$3,0))</f>
        <v>0</v>
      </c>
      <c r="CT228" s="63">
        <f>IF(ลับ!CT$3=0,0,IF(เวลาเรียน!DB22="น",ลับ!CT$3,0))</f>
        <v>0</v>
      </c>
      <c r="CU228" s="63">
        <f>IF(ลับ!CU$3=0,0,IF(เวลาเรียน!DC22="น",ลับ!CU$3,0))</f>
        <v>0</v>
      </c>
      <c r="CV228" s="63">
        <f>IF(ลับ!CV$3=0,0,IF(เวลาเรียน!DD22="น",ลับ!CV$3,0))</f>
        <v>0</v>
      </c>
      <c r="CW228" s="63">
        <f>IF(ลับ!CW$3=0,0,IF(เวลาเรียน!DE22="น",ลับ!CW$3,0))</f>
        <v>0</v>
      </c>
      <c r="CX228" s="84">
        <f t="shared" si="26"/>
        <v>0</v>
      </c>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row>
    <row r="229" spans="1:136" ht="21">
      <c r="A229" s="28">
        <v>18</v>
      </c>
      <c r="B229" s="63">
        <f>IF(ลับ!B$3=0,0,IF(เวลาเรียน!G23="น",ลับ!B$3,0))</f>
        <v>0</v>
      </c>
      <c r="C229" s="63">
        <f>IF(ลับ!C$3=0,0,IF(เวลาเรียน!H23="น",ลับ!C$3,0))</f>
        <v>0</v>
      </c>
      <c r="D229" s="63">
        <f>IF(ลับ!D$3=0,0,IF(เวลาเรียน!I23="น",ลับ!D$3,0))</f>
        <v>0</v>
      </c>
      <c r="E229" s="63">
        <f>IF(ลับ!E$3=0,0,IF(เวลาเรียน!J23="น",ลับ!E$3,0))</f>
        <v>0</v>
      </c>
      <c r="F229" s="63">
        <f>IF(ลับ!F$3=0,0,IF(เวลาเรียน!K23="น",ลับ!F$3,0))</f>
        <v>0</v>
      </c>
      <c r="G229" s="63">
        <f>IF(ลับ!G$3=0,0,IF(เวลาเรียน!L23="น",ลับ!G$3,0))</f>
        <v>0</v>
      </c>
      <c r="H229" s="63">
        <f>IF(ลับ!H$3=0,0,IF(เวลาเรียน!M23="น",ลับ!H$3,0))</f>
        <v>0</v>
      </c>
      <c r="I229" s="63">
        <f>IF(ลับ!I$3=0,0,IF(เวลาเรียน!N23="น",ลับ!I$3,0))</f>
        <v>0</v>
      </c>
      <c r="J229" s="63">
        <f>IF(ลับ!J$3=0,0,IF(เวลาเรียน!O23="น",ลับ!J$3,0))</f>
        <v>0</v>
      </c>
      <c r="K229" s="63">
        <f>IF(ลับ!K$3=0,0,IF(เวลาเรียน!P23="น",ลับ!K$3,0))</f>
        <v>0</v>
      </c>
      <c r="L229" s="63">
        <f>IF(ลับ!L$3=0,0,IF(เวลาเรียน!Q23="น",ลับ!L$3,0))</f>
        <v>0</v>
      </c>
      <c r="M229" s="63">
        <f>IF(ลับ!M$3=0,0,IF(เวลาเรียน!R23="น",ลับ!M$3,0))</f>
        <v>0</v>
      </c>
      <c r="N229" s="63">
        <f>IF(ลับ!N$3=0,0,IF(เวลาเรียน!S23="น",ลับ!N$3,0))</f>
        <v>0</v>
      </c>
      <c r="O229" s="63">
        <f>IF(ลับ!O$3=0,0,IF(เวลาเรียน!T23="น",ลับ!O$3,0))</f>
        <v>0</v>
      </c>
      <c r="P229" s="63">
        <f>IF(ลับ!P$3=0,0,IF(เวลาเรียน!U23="น",ลับ!P$3,0))</f>
        <v>0</v>
      </c>
      <c r="Q229" s="63">
        <f>IF(ลับ!Q$3=0,0,IF(เวลาเรียน!V23="น",ลับ!Q$3,0))</f>
        <v>0</v>
      </c>
      <c r="R229" s="63">
        <f>IF(ลับ!R$3=0,0,IF(เวลาเรียน!W23="น",ลับ!R$3,0))</f>
        <v>0</v>
      </c>
      <c r="S229" s="63">
        <f>IF(ลับ!S$3=0,0,IF(เวลาเรียน!X23="น",ลับ!S$3,0))</f>
        <v>0</v>
      </c>
      <c r="T229" s="63">
        <f>IF(ลับ!T$3=0,0,IF(เวลาเรียน!Y23="น",ลับ!T$3,0))</f>
        <v>0</v>
      </c>
      <c r="U229" s="63">
        <f>IF(ลับ!U$3=0,0,IF(เวลาเรียน!Z23="น",ลับ!U$3,0))</f>
        <v>0</v>
      </c>
      <c r="V229" s="63">
        <f>IF(ลับ!V$3=0,0,IF(เวลาเรียน!AA23="น",ลับ!V$3,0))</f>
        <v>0</v>
      </c>
      <c r="W229" s="63">
        <f>IF(ลับ!W$3=0,0,IF(เวลาเรียน!AB23="น",ลับ!W$3,0))</f>
        <v>0</v>
      </c>
      <c r="X229" s="63">
        <f>IF(ลับ!X$3=0,0,IF(เวลาเรียน!AC23="น",ลับ!X$3,0))</f>
        <v>0</v>
      </c>
      <c r="Y229" s="63">
        <f>IF(ลับ!Y$3=0,0,IF(เวลาเรียน!AD23="น",ลับ!Y$3,0))</f>
        <v>0</v>
      </c>
      <c r="Z229" s="724">
        <f>IF(ลับ!Z$3=0,0,IF(เวลาเรียน!AE23="น",ลับ!Z$3,0))</f>
        <v>0</v>
      </c>
      <c r="AA229" s="63">
        <f>IF(ลับ!B$3=0,0,IF(เวลาเรียน!AH23="น",ลับ!B$3,0))</f>
        <v>0</v>
      </c>
      <c r="AB229" s="63">
        <f>IF(ลับ!C$3=0,0,IF(เวลาเรียน!AI23="น",ลับ!C$3,0))</f>
        <v>0</v>
      </c>
      <c r="AC229" s="63">
        <f>IF(ลับ!D$3=0,0,IF(เวลาเรียน!AJ23="น",ลับ!D$3,0))</f>
        <v>0</v>
      </c>
      <c r="AD229" s="63">
        <f>IF(ลับ!E$3=0,0,IF(เวลาเรียน!AK23="น",ลับ!E$3,0))</f>
        <v>0</v>
      </c>
      <c r="AE229" s="63">
        <f>IF(ลับ!F$3=0,0,IF(เวลาเรียน!AL23="น",ลับ!F$3,0))</f>
        <v>0</v>
      </c>
      <c r="AF229" s="63">
        <f>IF(ลับ!G$3=0,0,IF(เวลาเรียน!AM23="น",ลับ!G$3,0))</f>
        <v>0</v>
      </c>
      <c r="AG229" s="63">
        <f>IF(ลับ!H$3=0,0,IF(เวลาเรียน!AN23="น",ลับ!H$3,0))</f>
        <v>0</v>
      </c>
      <c r="AH229" s="63">
        <f>IF(ลับ!I$3=0,0,IF(เวลาเรียน!AO23="น",ลับ!I$3,0))</f>
        <v>0</v>
      </c>
      <c r="AI229" s="63">
        <f>IF(ลับ!J$3=0,0,IF(เวลาเรียน!AP23="น",ลับ!J$3,0))</f>
        <v>0</v>
      </c>
      <c r="AJ229" s="63">
        <f>IF(ลับ!K$3=0,0,IF(เวลาเรียน!AQ23="น",ลับ!K$3,0))</f>
        <v>0</v>
      </c>
      <c r="AK229" s="63">
        <f>IF(ลับ!L$3=0,0,IF(เวลาเรียน!AR23="น",ลับ!L$3,0))</f>
        <v>0</v>
      </c>
      <c r="AL229" s="63">
        <f>IF(ลับ!M$3=0,0,IF(เวลาเรียน!AS23="น",ลับ!M$3,0))</f>
        <v>0</v>
      </c>
      <c r="AM229" s="63">
        <f>IF(ลับ!N$3=0,0,IF(เวลาเรียน!AT23="น",ลับ!N$3,0))</f>
        <v>0</v>
      </c>
      <c r="AN229" s="63">
        <f>IF(ลับ!O$3=0,0,IF(เวลาเรียน!AU23="น",ลับ!O$3,0))</f>
        <v>0</v>
      </c>
      <c r="AO229" s="63">
        <f>IF(ลับ!P$3=0,0,IF(เวลาเรียน!AV23="น",ลับ!P$3,0))</f>
        <v>0</v>
      </c>
      <c r="AP229" s="63">
        <f>IF(ลับ!Q$3=0,0,IF(เวลาเรียน!AW23="น",ลับ!Q$3,0))</f>
        <v>0</v>
      </c>
      <c r="AQ229" s="63">
        <f>IF(ลับ!R$3=0,0,IF(เวลาเรียน!AX23="น",ลับ!R$3,0))</f>
        <v>0</v>
      </c>
      <c r="AR229" s="63">
        <f>IF(ลับ!S$3=0,0,IF(เวลาเรียน!AY23="น",ลับ!S$3,0))</f>
        <v>0</v>
      </c>
      <c r="AS229" s="63">
        <f>IF(ลับ!T$3=0,0,IF(เวลาเรียน!AZ23="น",ลับ!T$3,0))</f>
        <v>0</v>
      </c>
      <c r="AT229" s="63">
        <f>IF(ลับ!U$3=0,0,IF(เวลาเรียน!BA23="น",ลับ!U$3,0))</f>
        <v>0</v>
      </c>
      <c r="AU229" s="63">
        <f>IF(ลับ!V$3=0,0,IF(เวลาเรียน!BB23="น",ลับ!V$3,0))</f>
        <v>0</v>
      </c>
      <c r="AV229" s="63">
        <f>IF(ลับ!W$3=0,0,IF(เวลาเรียน!BC23="น",ลับ!W$3,0))</f>
        <v>0</v>
      </c>
      <c r="AW229" s="63">
        <f>IF(ลับ!X$3=0,0,IF(เวลาเรียน!BD23="น",ลับ!X$3,0))</f>
        <v>0</v>
      </c>
      <c r="AX229" s="63">
        <f>IF(ลับ!Y$3=0,0,IF(เวลาเรียน!BE23="น",ลับ!Y$3,0))</f>
        <v>0</v>
      </c>
      <c r="AY229" s="63">
        <f>IF(ลับ!Z$3=0,0,IF(เวลาเรียน!BF23="น",ลับ!Z$3,0))</f>
        <v>0</v>
      </c>
      <c r="AZ229" s="63">
        <f>IF(ลับ!AA$3=0,0,IF(เวลาเรียน!BG23="น",ลับ!AA$3,0))</f>
        <v>0</v>
      </c>
      <c r="BA229" s="63">
        <f>IF(ลับ!AB$3=0,0,IF(เวลาเรียน!BH23="น",ลับ!AB$3,0))</f>
        <v>0</v>
      </c>
      <c r="BB229" s="63">
        <f>IF(ลับ!AC$3=0,0,IF(เวลาเรียน!BI23="น",ลับ!AC$3,0))</f>
        <v>0</v>
      </c>
      <c r="BC229" s="63">
        <f>IF(ลับ!AD$3=0,0,IF(เวลาเรียน!BJ23="น",ลับ!AD$3,0))</f>
        <v>0</v>
      </c>
      <c r="BD229" s="63">
        <f>IF(ลับ!AE$3=0,0,IF(เวลาเรียน!BK23="น",ลับ!AE$3,0))</f>
        <v>0</v>
      </c>
      <c r="BE229" s="63">
        <f>IF(ลับ!AF$3=0,0,IF(เวลาเรียน!BL23="น",ลับ!AF$3,0))</f>
        <v>0</v>
      </c>
      <c r="BF229" s="63">
        <f>IF(ลับ!AG$3=0,0,IF(เวลาเรียน!BM23="น",ลับ!AG$3,0))</f>
        <v>0</v>
      </c>
      <c r="BG229" s="63">
        <f>IF(ลับ!AH$3=0,0,IF(เวลาเรียน!BN23="น",ลับ!AH$3,0))</f>
        <v>0</v>
      </c>
      <c r="BH229" s="63">
        <f>IF(ลับ!AI$3=0,0,IF(เวลาเรียน!BO23="น",ลับ!AI$3,0))</f>
        <v>0</v>
      </c>
      <c r="BI229" s="63">
        <f>IF(ลับ!AJ$3=0,0,IF(เวลาเรียน!BP23="น",ลับ!AJ$3,0))</f>
        <v>0</v>
      </c>
      <c r="BJ229" s="63">
        <f>IF(ลับ!AK$3=0,0,IF(เวลาเรียน!BQ23="น",ลับ!AK$3,0))</f>
        <v>0</v>
      </c>
      <c r="BK229" s="63">
        <f>IF(ลับ!AL$3=0,0,IF(เวลาเรียน!BR23="น",ลับ!AL$3,0))</f>
        <v>0</v>
      </c>
      <c r="BL229" s="63">
        <f>IF(ลับ!AM$3=0,0,IF(เวลาเรียน!BS23="น",ลับ!AM$3,0))</f>
        <v>0</v>
      </c>
      <c r="BM229" s="63">
        <f>IF(ลับ!AN$3=0,0,IF(เวลาเรียน!BT23="น",ลับ!AN$3,0))</f>
        <v>0</v>
      </c>
      <c r="BN229" s="63">
        <f>IF(ลับ!AO$3=0,0,IF(เวลาเรียน!BU23="น",ลับ!AO$3,0))</f>
        <v>0</v>
      </c>
      <c r="BO229" s="63">
        <f>IF(ลับ!AP$3=0,0,IF(เวลาเรียน!BV23="น",ลับ!AP$3,0))</f>
        <v>0</v>
      </c>
      <c r="BP229" s="63">
        <f>IF(ลับ!AQ$3=0,0,IF(เวลาเรียน!BW23="น",ลับ!AQ$3,0))</f>
        <v>0</v>
      </c>
      <c r="BQ229" s="63">
        <f>IF(ลับ!AR$3=0,0,IF(เวลาเรียน!BX23="น",ลับ!AR$3,0))</f>
        <v>0</v>
      </c>
      <c r="BR229" s="63">
        <f>IF(ลับ!AS$3=0,0,IF(เวลาเรียน!BY23="น",ลับ!AS$3,0))</f>
        <v>0</v>
      </c>
      <c r="BS229" s="724">
        <f>IF(ลับ!AT$3=0,0,IF(เวลาเรียน!BZ23="น",ลับ!AT$3,0))</f>
        <v>0</v>
      </c>
      <c r="BT229" s="63">
        <f>IF(ลับ!BT$3=0,0,IF(เวลาเรียน!CB23="น",ลับ!BT$3,0))</f>
        <v>0</v>
      </c>
      <c r="BU229" s="63">
        <f>IF(ลับ!BU$3=0,0,IF(เวลาเรียน!CC23="น",ลับ!BU$3,0))</f>
        <v>0</v>
      </c>
      <c r="BV229" s="63">
        <f>IF(ลับ!BV$3=0,0,IF(เวลาเรียน!CD23="น",ลับ!BV$3,0))</f>
        <v>0</v>
      </c>
      <c r="BW229" s="63">
        <f>IF(ลับ!BW$3=0,0,IF(เวลาเรียน!CE23="น",ลับ!BW$3,0))</f>
        <v>0</v>
      </c>
      <c r="BX229" s="63">
        <f>IF(ลับ!BX$3=0,0,IF(เวลาเรียน!CF23="น",ลับ!BX$3,0))</f>
        <v>0</v>
      </c>
      <c r="BY229" s="63">
        <f>IF(ลับ!BY$3=0,0,IF(เวลาเรียน!CG23="น",ลับ!BY$3,0))</f>
        <v>0</v>
      </c>
      <c r="BZ229" s="63">
        <f>IF(ลับ!BZ$3=0,0,IF(เวลาเรียน!CH23="น",ลับ!BZ$3,0))</f>
        <v>0</v>
      </c>
      <c r="CA229" s="63">
        <f>IF(ลับ!CA$3=0,0,IF(เวลาเรียน!CI23="น",ลับ!CA$3,0))</f>
        <v>0</v>
      </c>
      <c r="CB229" s="63">
        <f>IF(ลับ!CB$3=0,0,IF(เวลาเรียน!CJ23="น",ลับ!CB$3,0))</f>
        <v>0</v>
      </c>
      <c r="CC229" s="63">
        <f>IF(ลับ!CC$3=0,0,IF(เวลาเรียน!CK23="น",ลับ!CC$3,0))</f>
        <v>0</v>
      </c>
      <c r="CD229" s="63">
        <f>IF(ลับ!CD$3=0,0,IF(เวลาเรียน!CL23="น",ลับ!CD$3,0))</f>
        <v>0</v>
      </c>
      <c r="CE229" s="63">
        <f>IF(ลับ!CE$3=0,0,IF(เวลาเรียน!CM23="น",ลับ!CE$3,0))</f>
        <v>0</v>
      </c>
      <c r="CF229" s="63">
        <f>IF(ลับ!CF$3=0,0,IF(เวลาเรียน!CN23="น",ลับ!CF$3,0))</f>
        <v>0</v>
      </c>
      <c r="CG229" s="63">
        <f>IF(ลับ!CG$3=0,0,IF(เวลาเรียน!CO23="น",ลับ!CG$3,0))</f>
        <v>0</v>
      </c>
      <c r="CH229" s="63">
        <f>IF(ลับ!CH$3=0,0,IF(เวลาเรียน!CP23="น",ลับ!CH$3,0))</f>
        <v>0</v>
      </c>
      <c r="CI229" s="63">
        <f>IF(ลับ!CI$3=0,0,IF(เวลาเรียน!CQ23="น",ลับ!CI$3,0))</f>
        <v>0</v>
      </c>
      <c r="CJ229" s="63">
        <f>IF(ลับ!CJ$3=0,0,IF(เวลาเรียน!CR23="น",ลับ!CJ$3,0))</f>
        <v>0</v>
      </c>
      <c r="CK229" s="63">
        <f>IF(ลับ!CK$3=0,0,IF(เวลาเรียน!CS23="น",ลับ!CK$3,0))</f>
        <v>0</v>
      </c>
      <c r="CL229" s="63">
        <f>IF(ลับ!CL$3=0,0,IF(เวลาเรียน!CT23="น",ลับ!CL$3,0))</f>
        <v>0</v>
      </c>
      <c r="CM229" s="63">
        <f>IF(ลับ!CM$3=0,0,IF(เวลาเรียน!CU23="น",ลับ!CM$3,0))</f>
        <v>0</v>
      </c>
      <c r="CN229" s="63">
        <f>IF(ลับ!CN$3=0,0,IF(เวลาเรียน!CV23="น",ลับ!CN$3,0))</f>
        <v>0</v>
      </c>
      <c r="CO229" s="63">
        <f>IF(ลับ!CO$3=0,0,IF(เวลาเรียน!CW23="น",ลับ!CO$3,0))</f>
        <v>0</v>
      </c>
      <c r="CP229" s="63">
        <f>IF(ลับ!CP$3=0,0,IF(เวลาเรียน!CX23="น",ลับ!CP$3,0))</f>
        <v>0</v>
      </c>
      <c r="CQ229" s="63">
        <f>IF(ลับ!CQ$3=0,0,IF(เวลาเรียน!CY23="น",ลับ!CQ$3,0))</f>
        <v>0</v>
      </c>
      <c r="CR229" s="63">
        <f>IF(ลับ!CR$3=0,0,IF(เวลาเรียน!CZ23="น",ลับ!CR$3,0))</f>
        <v>0</v>
      </c>
      <c r="CS229" s="63">
        <f>IF(ลับ!CS$3=0,0,IF(เวลาเรียน!DA23="น",ลับ!CS$3,0))</f>
        <v>0</v>
      </c>
      <c r="CT229" s="63">
        <f>IF(ลับ!CT$3=0,0,IF(เวลาเรียน!DB23="น",ลับ!CT$3,0))</f>
        <v>0</v>
      </c>
      <c r="CU229" s="63">
        <f>IF(ลับ!CU$3=0,0,IF(เวลาเรียน!DC23="น",ลับ!CU$3,0))</f>
        <v>0</v>
      </c>
      <c r="CV229" s="63">
        <f>IF(ลับ!CV$3=0,0,IF(เวลาเรียน!DD23="น",ลับ!CV$3,0))</f>
        <v>0</v>
      </c>
      <c r="CW229" s="63">
        <f>IF(ลับ!CW$3=0,0,IF(เวลาเรียน!DE23="น",ลับ!CW$3,0))</f>
        <v>0</v>
      </c>
      <c r="CX229" s="84">
        <f t="shared" si="26"/>
        <v>0</v>
      </c>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row>
    <row r="230" spans="1:136" ht="21">
      <c r="A230" s="28">
        <v>19</v>
      </c>
      <c r="B230" s="63">
        <f>IF(ลับ!B$3=0,0,IF(เวลาเรียน!G24="น",ลับ!B$3,0))</f>
        <v>0</v>
      </c>
      <c r="C230" s="63">
        <f>IF(ลับ!C$3=0,0,IF(เวลาเรียน!H24="น",ลับ!C$3,0))</f>
        <v>0</v>
      </c>
      <c r="D230" s="63">
        <f>IF(ลับ!D$3=0,0,IF(เวลาเรียน!I24="น",ลับ!D$3,0))</f>
        <v>0</v>
      </c>
      <c r="E230" s="63">
        <f>IF(ลับ!E$3=0,0,IF(เวลาเรียน!J24="น",ลับ!E$3,0))</f>
        <v>0</v>
      </c>
      <c r="F230" s="63">
        <f>IF(ลับ!F$3=0,0,IF(เวลาเรียน!K24="น",ลับ!F$3,0))</f>
        <v>0</v>
      </c>
      <c r="G230" s="63">
        <f>IF(ลับ!G$3=0,0,IF(เวลาเรียน!L24="น",ลับ!G$3,0))</f>
        <v>0</v>
      </c>
      <c r="H230" s="63">
        <f>IF(ลับ!H$3=0,0,IF(เวลาเรียน!M24="น",ลับ!H$3,0))</f>
        <v>0</v>
      </c>
      <c r="I230" s="63">
        <f>IF(ลับ!I$3=0,0,IF(เวลาเรียน!N24="น",ลับ!I$3,0))</f>
        <v>0</v>
      </c>
      <c r="J230" s="63">
        <f>IF(ลับ!J$3=0,0,IF(เวลาเรียน!O24="น",ลับ!J$3,0))</f>
        <v>0</v>
      </c>
      <c r="K230" s="63">
        <f>IF(ลับ!K$3=0,0,IF(เวลาเรียน!P24="น",ลับ!K$3,0))</f>
        <v>0</v>
      </c>
      <c r="L230" s="63">
        <f>IF(ลับ!L$3=0,0,IF(เวลาเรียน!Q24="น",ลับ!L$3,0))</f>
        <v>0</v>
      </c>
      <c r="M230" s="63">
        <f>IF(ลับ!M$3=0,0,IF(เวลาเรียน!R24="น",ลับ!M$3,0))</f>
        <v>0</v>
      </c>
      <c r="N230" s="63">
        <f>IF(ลับ!N$3=0,0,IF(เวลาเรียน!S24="น",ลับ!N$3,0))</f>
        <v>0</v>
      </c>
      <c r="O230" s="63">
        <f>IF(ลับ!O$3=0,0,IF(เวลาเรียน!T24="น",ลับ!O$3,0))</f>
        <v>0</v>
      </c>
      <c r="P230" s="63">
        <f>IF(ลับ!P$3=0,0,IF(เวลาเรียน!U24="น",ลับ!P$3,0))</f>
        <v>0</v>
      </c>
      <c r="Q230" s="63">
        <f>IF(ลับ!Q$3=0,0,IF(เวลาเรียน!V24="น",ลับ!Q$3,0))</f>
        <v>0</v>
      </c>
      <c r="R230" s="63">
        <f>IF(ลับ!R$3=0,0,IF(เวลาเรียน!W24="น",ลับ!R$3,0))</f>
        <v>0</v>
      </c>
      <c r="S230" s="63">
        <f>IF(ลับ!S$3=0,0,IF(เวลาเรียน!X24="น",ลับ!S$3,0))</f>
        <v>0</v>
      </c>
      <c r="T230" s="63">
        <f>IF(ลับ!T$3=0,0,IF(เวลาเรียน!Y24="น",ลับ!T$3,0))</f>
        <v>0</v>
      </c>
      <c r="U230" s="63">
        <f>IF(ลับ!U$3=0,0,IF(เวลาเรียน!Z24="น",ลับ!U$3,0))</f>
        <v>0</v>
      </c>
      <c r="V230" s="63">
        <f>IF(ลับ!V$3=0,0,IF(เวลาเรียน!AA24="น",ลับ!V$3,0))</f>
        <v>0</v>
      </c>
      <c r="W230" s="63">
        <f>IF(ลับ!W$3=0,0,IF(เวลาเรียน!AB24="น",ลับ!W$3,0))</f>
        <v>0</v>
      </c>
      <c r="X230" s="63">
        <f>IF(ลับ!X$3=0,0,IF(เวลาเรียน!AC24="น",ลับ!X$3,0))</f>
        <v>0</v>
      </c>
      <c r="Y230" s="63">
        <f>IF(ลับ!Y$3=0,0,IF(เวลาเรียน!AD24="น",ลับ!Y$3,0))</f>
        <v>0</v>
      </c>
      <c r="Z230" s="724">
        <f>IF(ลับ!Z$3=0,0,IF(เวลาเรียน!AE24="น",ลับ!Z$3,0))</f>
        <v>0</v>
      </c>
      <c r="AA230" s="63">
        <f>IF(ลับ!B$3=0,0,IF(เวลาเรียน!AH24="น",ลับ!B$3,0))</f>
        <v>0</v>
      </c>
      <c r="AB230" s="63">
        <f>IF(ลับ!C$3=0,0,IF(เวลาเรียน!AI24="น",ลับ!C$3,0))</f>
        <v>0</v>
      </c>
      <c r="AC230" s="63">
        <f>IF(ลับ!D$3=0,0,IF(เวลาเรียน!AJ24="น",ลับ!D$3,0))</f>
        <v>0</v>
      </c>
      <c r="AD230" s="63">
        <f>IF(ลับ!E$3=0,0,IF(เวลาเรียน!AK24="น",ลับ!E$3,0))</f>
        <v>0</v>
      </c>
      <c r="AE230" s="63">
        <f>IF(ลับ!F$3=0,0,IF(เวลาเรียน!AL24="น",ลับ!F$3,0))</f>
        <v>0</v>
      </c>
      <c r="AF230" s="63">
        <f>IF(ลับ!G$3=0,0,IF(เวลาเรียน!AM24="น",ลับ!G$3,0))</f>
        <v>0</v>
      </c>
      <c r="AG230" s="63">
        <f>IF(ลับ!H$3=0,0,IF(เวลาเรียน!AN24="น",ลับ!H$3,0))</f>
        <v>0</v>
      </c>
      <c r="AH230" s="63">
        <f>IF(ลับ!I$3=0,0,IF(เวลาเรียน!AO24="น",ลับ!I$3,0))</f>
        <v>0</v>
      </c>
      <c r="AI230" s="63">
        <f>IF(ลับ!J$3=0,0,IF(เวลาเรียน!AP24="น",ลับ!J$3,0))</f>
        <v>0</v>
      </c>
      <c r="AJ230" s="63">
        <f>IF(ลับ!K$3=0,0,IF(เวลาเรียน!AQ24="น",ลับ!K$3,0))</f>
        <v>0</v>
      </c>
      <c r="AK230" s="63">
        <f>IF(ลับ!L$3=0,0,IF(เวลาเรียน!AR24="น",ลับ!L$3,0))</f>
        <v>0</v>
      </c>
      <c r="AL230" s="63">
        <f>IF(ลับ!M$3=0,0,IF(เวลาเรียน!AS24="น",ลับ!M$3,0))</f>
        <v>0</v>
      </c>
      <c r="AM230" s="63">
        <f>IF(ลับ!N$3=0,0,IF(เวลาเรียน!AT24="น",ลับ!N$3,0))</f>
        <v>0</v>
      </c>
      <c r="AN230" s="63">
        <f>IF(ลับ!O$3=0,0,IF(เวลาเรียน!AU24="น",ลับ!O$3,0))</f>
        <v>0</v>
      </c>
      <c r="AO230" s="63">
        <f>IF(ลับ!P$3=0,0,IF(เวลาเรียน!AV24="น",ลับ!P$3,0))</f>
        <v>0</v>
      </c>
      <c r="AP230" s="63">
        <f>IF(ลับ!Q$3=0,0,IF(เวลาเรียน!AW24="น",ลับ!Q$3,0))</f>
        <v>0</v>
      </c>
      <c r="AQ230" s="63">
        <f>IF(ลับ!R$3=0,0,IF(เวลาเรียน!AX24="น",ลับ!R$3,0))</f>
        <v>0</v>
      </c>
      <c r="AR230" s="63">
        <f>IF(ลับ!S$3=0,0,IF(เวลาเรียน!AY24="น",ลับ!S$3,0))</f>
        <v>0</v>
      </c>
      <c r="AS230" s="63">
        <f>IF(ลับ!T$3=0,0,IF(เวลาเรียน!AZ24="น",ลับ!T$3,0))</f>
        <v>0</v>
      </c>
      <c r="AT230" s="63">
        <f>IF(ลับ!U$3=0,0,IF(เวลาเรียน!BA24="น",ลับ!U$3,0))</f>
        <v>0</v>
      </c>
      <c r="AU230" s="63">
        <f>IF(ลับ!V$3=0,0,IF(เวลาเรียน!BB24="น",ลับ!V$3,0))</f>
        <v>0</v>
      </c>
      <c r="AV230" s="63">
        <f>IF(ลับ!W$3=0,0,IF(เวลาเรียน!BC24="น",ลับ!W$3,0))</f>
        <v>0</v>
      </c>
      <c r="AW230" s="63">
        <f>IF(ลับ!X$3=0,0,IF(เวลาเรียน!BD24="น",ลับ!X$3,0))</f>
        <v>0</v>
      </c>
      <c r="AX230" s="63">
        <f>IF(ลับ!Y$3=0,0,IF(เวลาเรียน!BE24="น",ลับ!Y$3,0))</f>
        <v>0</v>
      </c>
      <c r="AY230" s="63">
        <f>IF(ลับ!Z$3=0,0,IF(เวลาเรียน!BF24="น",ลับ!Z$3,0))</f>
        <v>0</v>
      </c>
      <c r="AZ230" s="63">
        <f>IF(ลับ!AA$3=0,0,IF(เวลาเรียน!BG24="น",ลับ!AA$3,0))</f>
        <v>0</v>
      </c>
      <c r="BA230" s="63">
        <f>IF(ลับ!AB$3=0,0,IF(เวลาเรียน!BH24="น",ลับ!AB$3,0))</f>
        <v>0</v>
      </c>
      <c r="BB230" s="63">
        <f>IF(ลับ!AC$3=0,0,IF(เวลาเรียน!BI24="น",ลับ!AC$3,0))</f>
        <v>0</v>
      </c>
      <c r="BC230" s="63">
        <f>IF(ลับ!AD$3=0,0,IF(เวลาเรียน!BJ24="น",ลับ!AD$3,0))</f>
        <v>0</v>
      </c>
      <c r="BD230" s="63">
        <f>IF(ลับ!AE$3=0,0,IF(เวลาเรียน!BK24="น",ลับ!AE$3,0))</f>
        <v>0</v>
      </c>
      <c r="BE230" s="63">
        <f>IF(ลับ!AF$3=0,0,IF(เวลาเรียน!BL24="น",ลับ!AF$3,0))</f>
        <v>0</v>
      </c>
      <c r="BF230" s="63">
        <f>IF(ลับ!AG$3=0,0,IF(เวลาเรียน!BM24="น",ลับ!AG$3,0))</f>
        <v>0</v>
      </c>
      <c r="BG230" s="63">
        <f>IF(ลับ!AH$3=0,0,IF(เวลาเรียน!BN24="น",ลับ!AH$3,0))</f>
        <v>0</v>
      </c>
      <c r="BH230" s="63">
        <f>IF(ลับ!AI$3=0,0,IF(เวลาเรียน!BO24="น",ลับ!AI$3,0))</f>
        <v>0</v>
      </c>
      <c r="BI230" s="63">
        <f>IF(ลับ!AJ$3=0,0,IF(เวลาเรียน!BP24="น",ลับ!AJ$3,0))</f>
        <v>0</v>
      </c>
      <c r="BJ230" s="63">
        <f>IF(ลับ!AK$3=0,0,IF(เวลาเรียน!BQ24="น",ลับ!AK$3,0))</f>
        <v>0</v>
      </c>
      <c r="BK230" s="63">
        <f>IF(ลับ!AL$3=0,0,IF(เวลาเรียน!BR24="น",ลับ!AL$3,0))</f>
        <v>0</v>
      </c>
      <c r="BL230" s="63">
        <f>IF(ลับ!AM$3=0,0,IF(เวลาเรียน!BS24="น",ลับ!AM$3,0))</f>
        <v>0</v>
      </c>
      <c r="BM230" s="63">
        <f>IF(ลับ!AN$3=0,0,IF(เวลาเรียน!BT24="น",ลับ!AN$3,0))</f>
        <v>0</v>
      </c>
      <c r="BN230" s="63">
        <f>IF(ลับ!AO$3=0,0,IF(เวลาเรียน!BU24="น",ลับ!AO$3,0))</f>
        <v>0</v>
      </c>
      <c r="BO230" s="63">
        <f>IF(ลับ!AP$3=0,0,IF(เวลาเรียน!BV24="น",ลับ!AP$3,0))</f>
        <v>0</v>
      </c>
      <c r="BP230" s="63">
        <f>IF(ลับ!AQ$3=0,0,IF(เวลาเรียน!BW24="น",ลับ!AQ$3,0))</f>
        <v>0</v>
      </c>
      <c r="BQ230" s="63">
        <f>IF(ลับ!AR$3=0,0,IF(เวลาเรียน!BX24="น",ลับ!AR$3,0))</f>
        <v>0</v>
      </c>
      <c r="BR230" s="63">
        <f>IF(ลับ!AS$3=0,0,IF(เวลาเรียน!BY24="น",ลับ!AS$3,0))</f>
        <v>0</v>
      </c>
      <c r="BS230" s="724">
        <f>IF(ลับ!AT$3=0,0,IF(เวลาเรียน!BZ24="น",ลับ!AT$3,0))</f>
        <v>0</v>
      </c>
      <c r="BT230" s="63">
        <f>IF(ลับ!BT$3=0,0,IF(เวลาเรียน!CB24="น",ลับ!BT$3,0))</f>
        <v>0</v>
      </c>
      <c r="BU230" s="63">
        <f>IF(ลับ!BU$3=0,0,IF(เวลาเรียน!CC24="น",ลับ!BU$3,0))</f>
        <v>0</v>
      </c>
      <c r="BV230" s="63">
        <f>IF(ลับ!BV$3=0,0,IF(เวลาเรียน!CD24="น",ลับ!BV$3,0))</f>
        <v>0</v>
      </c>
      <c r="BW230" s="63">
        <f>IF(ลับ!BW$3=0,0,IF(เวลาเรียน!CE24="น",ลับ!BW$3,0))</f>
        <v>0</v>
      </c>
      <c r="BX230" s="63">
        <f>IF(ลับ!BX$3=0,0,IF(เวลาเรียน!CF24="น",ลับ!BX$3,0))</f>
        <v>0</v>
      </c>
      <c r="BY230" s="63">
        <f>IF(ลับ!BY$3=0,0,IF(เวลาเรียน!CG24="น",ลับ!BY$3,0))</f>
        <v>0</v>
      </c>
      <c r="BZ230" s="63">
        <f>IF(ลับ!BZ$3=0,0,IF(เวลาเรียน!CH24="น",ลับ!BZ$3,0))</f>
        <v>0</v>
      </c>
      <c r="CA230" s="63">
        <f>IF(ลับ!CA$3=0,0,IF(เวลาเรียน!CI24="น",ลับ!CA$3,0))</f>
        <v>0</v>
      </c>
      <c r="CB230" s="63">
        <f>IF(ลับ!CB$3=0,0,IF(เวลาเรียน!CJ24="น",ลับ!CB$3,0))</f>
        <v>0</v>
      </c>
      <c r="CC230" s="63">
        <f>IF(ลับ!CC$3=0,0,IF(เวลาเรียน!CK24="น",ลับ!CC$3,0))</f>
        <v>0</v>
      </c>
      <c r="CD230" s="63">
        <f>IF(ลับ!CD$3=0,0,IF(เวลาเรียน!CL24="น",ลับ!CD$3,0))</f>
        <v>0</v>
      </c>
      <c r="CE230" s="63">
        <f>IF(ลับ!CE$3=0,0,IF(เวลาเรียน!CM24="น",ลับ!CE$3,0))</f>
        <v>0</v>
      </c>
      <c r="CF230" s="63">
        <f>IF(ลับ!CF$3=0,0,IF(เวลาเรียน!CN24="น",ลับ!CF$3,0))</f>
        <v>0</v>
      </c>
      <c r="CG230" s="63">
        <f>IF(ลับ!CG$3=0,0,IF(เวลาเรียน!CO24="น",ลับ!CG$3,0))</f>
        <v>0</v>
      </c>
      <c r="CH230" s="63">
        <f>IF(ลับ!CH$3=0,0,IF(เวลาเรียน!CP24="น",ลับ!CH$3,0))</f>
        <v>0</v>
      </c>
      <c r="CI230" s="63">
        <f>IF(ลับ!CI$3=0,0,IF(เวลาเรียน!CQ24="น",ลับ!CI$3,0))</f>
        <v>0</v>
      </c>
      <c r="CJ230" s="63">
        <f>IF(ลับ!CJ$3=0,0,IF(เวลาเรียน!CR24="น",ลับ!CJ$3,0))</f>
        <v>0</v>
      </c>
      <c r="CK230" s="63">
        <f>IF(ลับ!CK$3=0,0,IF(เวลาเรียน!CS24="น",ลับ!CK$3,0))</f>
        <v>0</v>
      </c>
      <c r="CL230" s="63">
        <f>IF(ลับ!CL$3=0,0,IF(เวลาเรียน!CT24="น",ลับ!CL$3,0))</f>
        <v>0</v>
      </c>
      <c r="CM230" s="63">
        <f>IF(ลับ!CM$3=0,0,IF(เวลาเรียน!CU24="น",ลับ!CM$3,0))</f>
        <v>0</v>
      </c>
      <c r="CN230" s="63">
        <f>IF(ลับ!CN$3=0,0,IF(เวลาเรียน!CV24="น",ลับ!CN$3,0))</f>
        <v>0</v>
      </c>
      <c r="CO230" s="63">
        <f>IF(ลับ!CO$3=0,0,IF(เวลาเรียน!CW24="น",ลับ!CO$3,0))</f>
        <v>0</v>
      </c>
      <c r="CP230" s="63">
        <f>IF(ลับ!CP$3=0,0,IF(เวลาเรียน!CX24="น",ลับ!CP$3,0))</f>
        <v>0</v>
      </c>
      <c r="CQ230" s="63">
        <f>IF(ลับ!CQ$3=0,0,IF(เวลาเรียน!CY24="น",ลับ!CQ$3,0))</f>
        <v>0</v>
      </c>
      <c r="CR230" s="63">
        <f>IF(ลับ!CR$3=0,0,IF(เวลาเรียน!CZ24="น",ลับ!CR$3,0))</f>
        <v>0</v>
      </c>
      <c r="CS230" s="63">
        <f>IF(ลับ!CS$3=0,0,IF(เวลาเรียน!DA24="น",ลับ!CS$3,0))</f>
        <v>0</v>
      </c>
      <c r="CT230" s="63">
        <f>IF(ลับ!CT$3=0,0,IF(เวลาเรียน!DB24="น",ลับ!CT$3,0))</f>
        <v>0</v>
      </c>
      <c r="CU230" s="63">
        <f>IF(ลับ!CU$3=0,0,IF(เวลาเรียน!DC24="น",ลับ!CU$3,0))</f>
        <v>0</v>
      </c>
      <c r="CV230" s="63">
        <f>IF(ลับ!CV$3=0,0,IF(เวลาเรียน!DD24="น",ลับ!CV$3,0))</f>
        <v>0</v>
      </c>
      <c r="CW230" s="63">
        <f>IF(ลับ!CW$3=0,0,IF(เวลาเรียน!DE24="น",ลับ!CW$3,0))</f>
        <v>0</v>
      </c>
      <c r="CX230" s="84">
        <f t="shared" si="26"/>
        <v>0</v>
      </c>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row>
    <row r="231" spans="1:136" ht="21">
      <c r="A231" s="28">
        <v>20</v>
      </c>
      <c r="B231" s="63">
        <f>IF(ลับ!B$3=0,0,IF(เวลาเรียน!G25="น",ลับ!B$3,0))</f>
        <v>0</v>
      </c>
      <c r="C231" s="63">
        <f>IF(ลับ!C$3=0,0,IF(เวลาเรียน!H25="น",ลับ!C$3,0))</f>
        <v>0</v>
      </c>
      <c r="D231" s="63">
        <f>IF(ลับ!D$3=0,0,IF(เวลาเรียน!I25="น",ลับ!D$3,0))</f>
        <v>0</v>
      </c>
      <c r="E231" s="63">
        <f>IF(ลับ!E$3=0,0,IF(เวลาเรียน!J25="น",ลับ!E$3,0))</f>
        <v>0</v>
      </c>
      <c r="F231" s="63">
        <f>IF(ลับ!F$3=0,0,IF(เวลาเรียน!K25="น",ลับ!F$3,0))</f>
        <v>0</v>
      </c>
      <c r="G231" s="63">
        <f>IF(ลับ!G$3=0,0,IF(เวลาเรียน!L25="น",ลับ!G$3,0))</f>
        <v>0</v>
      </c>
      <c r="H231" s="63">
        <f>IF(ลับ!H$3=0,0,IF(เวลาเรียน!M25="น",ลับ!H$3,0))</f>
        <v>0</v>
      </c>
      <c r="I231" s="63">
        <f>IF(ลับ!I$3=0,0,IF(เวลาเรียน!N25="น",ลับ!I$3,0))</f>
        <v>0</v>
      </c>
      <c r="J231" s="63">
        <f>IF(ลับ!J$3=0,0,IF(เวลาเรียน!O25="น",ลับ!J$3,0))</f>
        <v>0</v>
      </c>
      <c r="K231" s="63">
        <f>IF(ลับ!K$3=0,0,IF(เวลาเรียน!P25="น",ลับ!K$3,0))</f>
        <v>0</v>
      </c>
      <c r="L231" s="63">
        <f>IF(ลับ!L$3=0,0,IF(เวลาเรียน!Q25="น",ลับ!L$3,0))</f>
        <v>0</v>
      </c>
      <c r="M231" s="63">
        <f>IF(ลับ!M$3=0,0,IF(เวลาเรียน!R25="น",ลับ!M$3,0))</f>
        <v>0</v>
      </c>
      <c r="N231" s="63">
        <f>IF(ลับ!N$3=0,0,IF(เวลาเรียน!S25="น",ลับ!N$3,0))</f>
        <v>0</v>
      </c>
      <c r="O231" s="63">
        <f>IF(ลับ!O$3=0,0,IF(เวลาเรียน!T25="น",ลับ!O$3,0))</f>
        <v>0</v>
      </c>
      <c r="P231" s="63">
        <f>IF(ลับ!P$3=0,0,IF(เวลาเรียน!U25="น",ลับ!P$3,0))</f>
        <v>0</v>
      </c>
      <c r="Q231" s="63">
        <f>IF(ลับ!Q$3=0,0,IF(เวลาเรียน!V25="น",ลับ!Q$3,0))</f>
        <v>0</v>
      </c>
      <c r="R231" s="63">
        <f>IF(ลับ!R$3=0,0,IF(เวลาเรียน!W25="น",ลับ!R$3,0))</f>
        <v>0</v>
      </c>
      <c r="S231" s="63">
        <f>IF(ลับ!S$3=0,0,IF(เวลาเรียน!X25="น",ลับ!S$3,0))</f>
        <v>0</v>
      </c>
      <c r="T231" s="63">
        <f>IF(ลับ!T$3=0,0,IF(เวลาเรียน!Y25="น",ลับ!T$3,0))</f>
        <v>0</v>
      </c>
      <c r="U231" s="63">
        <f>IF(ลับ!U$3=0,0,IF(เวลาเรียน!Z25="น",ลับ!U$3,0))</f>
        <v>0</v>
      </c>
      <c r="V231" s="63">
        <f>IF(ลับ!V$3=0,0,IF(เวลาเรียน!AA25="น",ลับ!V$3,0))</f>
        <v>0</v>
      </c>
      <c r="W231" s="63">
        <f>IF(ลับ!W$3=0,0,IF(เวลาเรียน!AB25="น",ลับ!W$3,0))</f>
        <v>0</v>
      </c>
      <c r="X231" s="63">
        <f>IF(ลับ!X$3=0,0,IF(เวลาเรียน!AC25="น",ลับ!X$3,0))</f>
        <v>0</v>
      </c>
      <c r="Y231" s="63">
        <f>IF(ลับ!Y$3=0,0,IF(เวลาเรียน!AD25="น",ลับ!Y$3,0))</f>
        <v>0</v>
      </c>
      <c r="Z231" s="724">
        <f>IF(ลับ!Z$3=0,0,IF(เวลาเรียน!AE25="น",ลับ!Z$3,0))</f>
        <v>0</v>
      </c>
      <c r="AA231" s="63">
        <f>IF(ลับ!B$3=0,0,IF(เวลาเรียน!AH25="น",ลับ!B$3,0))</f>
        <v>0</v>
      </c>
      <c r="AB231" s="63">
        <f>IF(ลับ!C$3=0,0,IF(เวลาเรียน!AI25="น",ลับ!C$3,0))</f>
        <v>0</v>
      </c>
      <c r="AC231" s="63">
        <f>IF(ลับ!D$3=0,0,IF(เวลาเรียน!AJ25="น",ลับ!D$3,0))</f>
        <v>0</v>
      </c>
      <c r="AD231" s="63">
        <f>IF(ลับ!E$3=0,0,IF(เวลาเรียน!AK25="น",ลับ!E$3,0))</f>
        <v>0</v>
      </c>
      <c r="AE231" s="63">
        <f>IF(ลับ!F$3=0,0,IF(เวลาเรียน!AL25="น",ลับ!F$3,0))</f>
        <v>0</v>
      </c>
      <c r="AF231" s="63">
        <f>IF(ลับ!G$3=0,0,IF(เวลาเรียน!AM25="น",ลับ!G$3,0))</f>
        <v>0</v>
      </c>
      <c r="AG231" s="63">
        <f>IF(ลับ!H$3=0,0,IF(เวลาเรียน!AN25="น",ลับ!H$3,0))</f>
        <v>0</v>
      </c>
      <c r="AH231" s="63">
        <f>IF(ลับ!I$3=0,0,IF(เวลาเรียน!AO25="น",ลับ!I$3,0))</f>
        <v>0</v>
      </c>
      <c r="AI231" s="63">
        <f>IF(ลับ!J$3=0,0,IF(เวลาเรียน!AP25="น",ลับ!J$3,0))</f>
        <v>0</v>
      </c>
      <c r="AJ231" s="63">
        <f>IF(ลับ!K$3=0,0,IF(เวลาเรียน!AQ25="น",ลับ!K$3,0))</f>
        <v>0</v>
      </c>
      <c r="AK231" s="63">
        <f>IF(ลับ!L$3=0,0,IF(เวลาเรียน!AR25="น",ลับ!L$3,0))</f>
        <v>0</v>
      </c>
      <c r="AL231" s="63">
        <f>IF(ลับ!M$3=0,0,IF(เวลาเรียน!AS25="น",ลับ!M$3,0))</f>
        <v>0</v>
      </c>
      <c r="AM231" s="63">
        <f>IF(ลับ!N$3=0,0,IF(เวลาเรียน!AT25="น",ลับ!N$3,0))</f>
        <v>0</v>
      </c>
      <c r="AN231" s="63">
        <f>IF(ลับ!O$3=0,0,IF(เวลาเรียน!AU25="น",ลับ!O$3,0))</f>
        <v>0</v>
      </c>
      <c r="AO231" s="63">
        <f>IF(ลับ!P$3=0,0,IF(เวลาเรียน!AV25="น",ลับ!P$3,0))</f>
        <v>0</v>
      </c>
      <c r="AP231" s="63">
        <f>IF(ลับ!Q$3=0,0,IF(เวลาเรียน!AW25="น",ลับ!Q$3,0))</f>
        <v>0</v>
      </c>
      <c r="AQ231" s="63">
        <f>IF(ลับ!R$3=0,0,IF(เวลาเรียน!AX25="น",ลับ!R$3,0))</f>
        <v>0</v>
      </c>
      <c r="AR231" s="63">
        <f>IF(ลับ!S$3=0,0,IF(เวลาเรียน!AY25="น",ลับ!S$3,0))</f>
        <v>0</v>
      </c>
      <c r="AS231" s="63">
        <f>IF(ลับ!T$3=0,0,IF(เวลาเรียน!AZ25="น",ลับ!T$3,0))</f>
        <v>0</v>
      </c>
      <c r="AT231" s="63">
        <f>IF(ลับ!U$3=0,0,IF(เวลาเรียน!BA25="น",ลับ!U$3,0))</f>
        <v>0</v>
      </c>
      <c r="AU231" s="63">
        <f>IF(ลับ!V$3=0,0,IF(เวลาเรียน!BB25="น",ลับ!V$3,0))</f>
        <v>0</v>
      </c>
      <c r="AV231" s="63">
        <f>IF(ลับ!W$3=0,0,IF(เวลาเรียน!BC25="น",ลับ!W$3,0))</f>
        <v>0</v>
      </c>
      <c r="AW231" s="63">
        <f>IF(ลับ!X$3=0,0,IF(เวลาเรียน!BD25="น",ลับ!X$3,0))</f>
        <v>0</v>
      </c>
      <c r="AX231" s="63">
        <f>IF(ลับ!Y$3=0,0,IF(เวลาเรียน!BE25="น",ลับ!Y$3,0))</f>
        <v>0</v>
      </c>
      <c r="AY231" s="63">
        <f>IF(ลับ!Z$3=0,0,IF(เวลาเรียน!BF25="น",ลับ!Z$3,0))</f>
        <v>0</v>
      </c>
      <c r="AZ231" s="63">
        <f>IF(ลับ!AA$3=0,0,IF(เวลาเรียน!BG25="น",ลับ!AA$3,0))</f>
        <v>0</v>
      </c>
      <c r="BA231" s="63">
        <f>IF(ลับ!AB$3=0,0,IF(เวลาเรียน!BH25="น",ลับ!AB$3,0))</f>
        <v>0</v>
      </c>
      <c r="BB231" s="63">
        <f>IF(ลับ!AC$3=0,0,IF(เวลาเรียน!BI25="น",ลับ!AC$3,0))</f>
        <v>0</v>
      </c>
      <c r="BC231" s="63">
        <f>IF(ลับ!AD$3=0,0,IF(เวลาเรียน!BJ25="น",ลับ!AD$3,0))</f>
        <v>0</v>
      </c>
      <c r="BD231" s="63">
        <f>IF(ลับ!AE$3=0,0,IF(เวลาเรียน!BK25="น",ลับ!AE$3,0))</f>
        <v>0</v>
      </c>
      <c r="BE231" s="63">
        <f>IF(ลับ!AF$3=0,0,IF(เวลาเรียน!BL25="น",ลับ!AF$3,0))</f>
        <v>0</v>
      </c>
      <c r="BF231" s="63">
        <f>IF(ลับ!AG$3=0,0,IF(เวลาเรียน!BM25="น",ลับ!AG$3,0))</f>
        <v>0</v>
      </c>
      <c r="BG231" s="63">
        <f>IF(ลับ!AH$3=0,0,IF(เวลาเรียน!BN25="น",ลับ!AH$3,0))</f>
        <v>0</v>
      </c>
      <c r="BH231" s="63">
        <f>IF(ลับ!AI$3=0,0,IF(เวลาเรียน!BO25="น",ลับ!AI$3,0))</f>
        <v>0</v>
      </c>
      <c r="BI231" s="63">
        <f>IF(ลับ!AJ$3=0,0,IF(เวลาเรียน!BP25="น",ลับ!AJ$3,0))</f>
        <v>0</v>
      </c>
      <c r="BJ231" s="63">
        <f>IF(ลับ!AK$3=0,0,IF(เวลาเรียน!BQ25="น",ลับ!AK$3,0))</f>
        <v>0</v>
      </c>
      <c r="BK231" s="63">
        <f>IF(ลับ!AL$3=0,0,IF(เวลาเรียน!BR25="น",ลับ!AL$3,0))</f>
        <v>0</v>
      </c>
      <c r="BL231" s="63">
        <f>IF(ลับ!AM$3=0,0,IF(เวลาเรียน!BS25="น",ลับ!AM$3,0))</f>
        <v>0</v>
      </c>
      <c r="BM231" s="63">
        <f>IF(ลับ!AN$3=0,0,IF(เวลาเรียน!BT25="น",ลับ!AN$3,0))</f>
        <v>0</v>
      </c>
      <c r="BN231" s="63">
        <f>IF(ลับ!AO$3=0,0,IF(เวลาเรียน!BU25="น",ลับ!AO$3,0))</f>
        <v>0</v>
      </c>
      <c r="BO231" s="63">
        <f>IF(ลับ!AP$3=0,0,IF(เวลาเรียน!BV25="น",ลับ!AP$3,0))</f>
        <v>0</v>
      </c>
      <c r="BP231" s="63">
        <f>IF(ลับ!AQ$3=0,0,IF(เวลาเรียน!BW25="น",ลับ!AQ$3,0))</f>
        <v>0</v>
      </c>
      <c r="BQ231" s="63">
        <f>IF(ลับ!AR$3=0,0,IF(เวลาเรียน!BX25="น",ลับ!AR$3,0))</f>
        <v>0</v>
      </c>
      <c r="BR231" s="63">
        <f>IF(ลับ!AS$3=0,0,IF(เวลาเรียน!BY25="น",ลับ!AS$3,0))</f>
        <v>0</v>
      </c>
      <c r="BS231" s="724">
        <f>IF(ลับ!AT$3=0,0,IF(เวลาเรียน!BZ25="น",ลับ!AT$3,0))</f>
        <v>0</v>
      </c>
      <c r="BT231" s="63">
        <f>IF(ลับ!BT$3=0,0,IF(เวลาเรียน!CB25="น",ลับ!BT$3,0))</f>
        <v>0</v>
      </c>
      <c r="BU231" s="63">
        <f>IF(ลับ!BU$3=0,0,IF(เวลาเรียน!CC25="น",ลับ!BU$3,0))</f>
        <v>0</v>
      </c>
      <c r="BV231" s="63">
        <f>IF(ลับ!BV$3=0,0,IF(เวลาเรียน!CD25="น",ลับ!BV$3,0))</f>
        <v>0</v>
      </c>
      <c r="BW231" s="63">
        <f>IF(ลับ!BW$3=0,0,IF(เวลาเรียน!CE25="น",ลับ!BW$3,0))</f>
        <v>0</v>
      </c>
      <c r="BX231" s="63">
        <f>IF(ลับ!BX$3=0,0,IF(เวลาเรียน!CF25="น",ลับ!BX$3,0))</f>
        <v>0</v>
      </c>
      <c r="BY231" s="63">
        <f>IF(ลับ!BY$3=0,0,IF(เวลาเรียน!CG25="น",ลับ!BY$3,0))</f>
        <v>0</v>
      </c>
      <c r="BZ231" s="63">
        <f>IF(ลับ!BZ$3=0,0,IF(เวลาเรียน!CH25="น",ลับ!BZ$3,0))</f>
        <v>0</v>
      </c>
      <c r="CA231" s="63">
        <f>IF(ลับ!CA$3=0,0,IF(เวลาเรียน!CI25="น",ลับ!CA$3,0))</f>
        <v>0</v>
      </c>
      <c r="CB231" s="63">
        <f>IF(ลับ!CB$3=0,0,IF(เวลาเรียน!CJ25="น",ลับ!CB$3,0))</f>
        <v>0</v>
      </c>
      <c r="CC231" s="63">
        <f>IF(ลับ!CC$3=0,0,IF(เวลาเรียน!CK25="น",ลับ!CC$3,0))</f>
        <v>0</v>
      </c>
      <c r="CD231" s="63">
        <f>IF(ลับ!CD$3=0,0,IF(เวลาเรียน!CL25="น",ลับ!CD$3,0))</f>
        <v>0</v>
      </c>
      <c r="CE231" s="63">
        <f>IF(ลับ!CE$3=0,0,IF(เวลาเรียน!CM25="น",ลับ!CE$3,0))</f>
        <v>0</v>
      </c>
      <c r="CF231" s="63">
        <f>IF(ลับ!CF$3=0,0,IF(เวลาเรียน!CN25="น",ลับ!CF$3,0))</f>
        <v>0</v>
      </c>
      <c r="CG231" s="63">
        <f>IF(ลับ!CG$3=0,0,IF(เวลาเรียน!CO25="น",ลับ!CG$3,0))</f>
        <v>0</v>
      </c>
      <c r="CH231" s="63">
        <f>IF(ลับ!CH$3=0,0,IF(เวลาเรียน!CP25="น",ลับ!CH$3,0))</f>
        <v>0</v>
      </c>
      <c r="CI231" s="63">
        <f>IF(ลับ!CI$3=0,0,IF(เวลาเรียน!CQ25="น",ลับ!CI$3,0))</f>
        <v>0</v>
      </c>
      <c r="CJ231" s="63">
        <f>IF(ลับ!CJ$3=0,0,IF(เวลาเรียน!CR25="น",ลับ!CJ$3,0))</f>
        <v>0</v>
      </c>
      <c r="CK231" s="63">
        <f>IF(ลับ!CK$3=0,0,IF(เวลาเรียน!CS25="น",ลับ!CK$3,0))</f>
        <v>0</v>
      </c>
      <c r="CL231" s="63">
        <f>IF(ลับ!CL$3=0,0,IF(เวลาเรียน!CT25="น",ลับ!CL$3,0))</f>
        <v>0</v>
      </c>
      <c r="CM231" s="63">
        <f>IF(ลับ!CM$3=0,0,IF(เวลาเรียน!CU25="น",ลับ!CM$3,0))</f>
        <v>0</v>
      </c>
      <c r="CN231" s="63">
        <f>IF(ลับ!CN$3=0,0,IF(เวลาเรียน!CV25="น",ลับ!CN$3,0))</f>
        <v>0</v>
      </c>
      <c r="CO231" s="63">
        <f>IF(ลับ!CO$3=0,0,IF(เวลาเรียน!CW25="น",ลับ!CO$3,0))</f>
        <v>0</v>
      </c>
      <c r="CP231" s="63">
        <f>IF(ลับ!CP$3=0,0,IF(เวลาเรียน!CX25="น",ลับ!CP$3,0))</f>
        <v>0</v>
      </c>
      <c r="CQ231" s="63">
        <f>IF(ลับ!CQ$3=0,0,IF(เวลาเรียน!CY25="น",ลับ!CQ$3,0))</f>
        <v>0</v>
      </c>
      <c r="CR231" s="63">
        <f>IF(ลับ!CR$3=0,0,IF(เวลาเรียน!CZ25="น",ลับ!CR$3,0))</f>
        <v>0</v>
      </c>
      <c r="CS231" s="63">
        <f>IF(ลับ!CS$3=0,0,IF(เวลาเรียน!DA25="น",ลับ!CS$3,0))</f>
        <v>0</v>
      </c>
      <c r="CT231" s="63">
        <f>IF(ลับ!CT$3=0,0,IF(เวลาเรียน!DB25="น",ลับ!CT$3,0))</f>
        <v>0</v>
      </c>
      <c r="CU231" s="63">
        <f>IF(ลับ!CU$3=0,0,IF(เวลาเรียน!DC25="น",ลับ!CU$3,0))</f>
        <v>0</v>
      </c>
      <c r="CV231" s="63">
        <f>IF(ลับ!CV$3=0,0,IF(เวลาเรียน!DD25="น",ลับ!CV$3,0))</f>
        <v>0</v>
      </c>
      <c r="CW231" s="63">
        <f>IF(ลับ!CW$3=0,0,IF(เวลาเรียน!DE25="น",ลับ!CW$3,0))</f>
        <v>0</v>
      </c>
      <c r="CX231" s="84">
        <f t="shared" si="26"/>
        <v>0</v>
      </c>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row>
    <row r="232" spans="1:136" ht="21">
      <c r="A232" s="28">
        <v>21</v>
      </c>
      <c r="B232" s="63">
        <f>IF(ลับ!B$3=0,0,IF(เวลาเรียน!G26="น",ลับ!B$3,0))</f>
        <v>0</v>
      </c>
      <c r="C232" s="63">
        <f>IF(ลับ!C$3=0,0,IF(เวลาเรียน!H26="น",ลับ!C$3,0))</f>
        <v>0</v>
      </c>
      <c r="D232" s="63">
        <f>IF(ลับ!D$3=0,0,IF(เวลาเรียน!I26="น",ลับ!D$3,0))</f>
        <v>0</v>
      </c>
      <c r="E232" s="63">
        <f>IF(ลับ!E$3=0,0,IF(เวลาเรียน!J26="น",ลับ!E$3,0))</f>
        <v>0</v>
      </c>
      <c r="F232" s="63">
        <f>IF(ลับ!F$3=0,0,IF(เวลาเรียน!K26="น",ลับ!F$3,0))</f>
        <v>0</v>
      </c>
      <c r="G232" s="63">
        <f>IF(ลับ!G$3=0,0,IF(เวลาเรียน!L26="น",ลับ!G$3,0))</f>
        <v>0</v>
      </c>
      <c r="H232" s="63">
        <f>IF(ลับ!H$3=0,0,IF(เวลาเรียน!M26="น",ลับ!H$3,0))</f>
        <v>0</v>
      </c>
      <c r="I232" s="63">
        <f>IF(ลับ!I$3=0,0,IF(เวลาเรียน!N26="น",ลับ!I$3,0))</f>
        <v>0</v>
      </c>
      <c r="J232" s="63">
        <f>IF(ลับ!J$3=0,0,IF(เวลาเรียน!O26="น",ลับ!J$3,0))</f>
        <v>0</v>
      </c>
      <c r="K232" s="63">
        <f>IF(ลับ!K$3=0,0,IF(เวลาเรียน!P26="น",ลับ!K$3,0))</f>
        <v>0</v>
      </c>
      <c r="L232" s="63">
        <f>IF(ลับ!L$3=0,0,IF(เวลาเรียน!Q26="น",ลับ!L$3,0))</f>
        <v>0</v>
      </c>
      <c r="M232" s="63">
        <f>IF(ลับ!M$3=0,0,IF(เวลาเรียน!R26="น",ลับ!M$3,0))</f>
        <v>0</v>
      </c>
      <c r="N232" s="63">
        <f>IF(ลับ!N$3=0,0,IF(เวลาเรียน!S26="น",ลับ!N$3,0))</f>
        <v>0</v>
      </c>
      <c r="O232" s="63">
        <f>IF(ลับ!O$3=0,0,IF(เวลาเรียน!T26="น",ลับ!O$3,0))</f>
        <v>0</v>
      </c>
      <c r="P232" s="63">
        <f>IF(ลับ!P$3=0,0,IF(เวลาเรียน!U26="น",ลับ!P$3,0))</f>
        <v>0</v>
      </c>
      <c r="Q232" s="63">
        <f>IF(ลับ!Q$3=0,0,IF(เวลาเรียน!V26="น",ลับ!Q$3,0))</f>
        <v>0</v>
      </c>
      <c r="R232" s="63">
        <f>IF(ลับ!R$3=0,0,IF(เวลาเรียน!W26="น",ลับ!R$3,0))</f>
        <v>0</v>
      </c>
      <c r="S232" s="63">
        <f>IF(ลับ!S$3=0,0,IF(เวลาเรียน!X26="น",ลับ!S$3,0))</f>
        <v>0</v>
      </c>
      <c r="T232" s="63">
        <f>IF(ลับ!T$3=0,0,IF(เวลาเรียน!Y26="น",ลับ!T$3,0))</f>
        <v>0</v>
      </c>
      <c r="U232" s="63">
        <f>IF(ลับ!U$3=0,0,IF(เวลาเรียน!Z26="น",ลับ!U$3,0))</f>
        <v>0</v>
      </c>
      <c r="V232" s="63">
        <f>IF(ลับ!V$3=0,0,IF(เวลาเรียน!AA26="น",ลับ!V$3,0))</f>
        <v>0</v>
      </c>
      <c r="W232" s="63">
        <f>IF(ลับ!W$3=0,0,IF(เวลาเรียน!AB26="น",ลับ!W$3,0))</f>
        <v>0</v>
      </c>
      <c r="X232" s="63">
        <f>IF(ลับ!X$3=0,0,IF(เวลาเรียน!AC26="น",ลับ!X$3,0))</f>
        <v>0</v>
      </c>
      <c r="Y232" s="63">
        <f>IF(ลับ!Y$3=0,0,IF(เวลาเรียน!AD26="น",ลับ!Y$3,0))</f>
        <v>0</v>
      </c>
      <c r="Z232" s="724">
        <f>IF(ลับ!Z$3=0,0,IF(เวลาเรียน!AE26="น",ลับ!Z$3,0))</f>
        <v>0</v>
      </c>
      <c r="AA232" s="63">
        <f>IF(ลับ!B$3=0,0,IF(เวลาเรียน!AH26="น",ลับ!B$3,0))</f>
        <v>0</v>
      </c>
      <c r="AB232" s="63">
        <f>IF(ลับ!C$3=0,0,IF(เวลาเรียน!AI26="น",ลับ!C$3,0))</f>
        <v>0</v>
      </c>
      <c r="AC232" s="63">
        <f>IF(ลับ!D$3=0,0,IF(เวลาเรียน!AJ26="น",ลับ!D$3,0))</f>
        <v>0</v>
      </c>
      <c r="AD232" s="63">
        <f>IF(ลับ!E$3=0,0,IF(เวลาเรียน!AK26="น",ลับ!E$3,0))</f>
        <v>0</v>
      </c>
      <c r="AE232" s="63">
        <f>IF(ลับ!F$3=0,0,IF(เวลาเรียน!AL26="น",ลับ!F$3,0))</f>
        <v>0</v>
      </c>
      <c r="AF232" s="63">
        <f>IF(ลับ!G$3=0,0,IF(เวลาเรียน!AM26="น",ลับ!G$3,0))</f>
        <v>0</v>
      </c>
      <c r="AG232" s="63">
        <f>IF(ลับ!H$3=0,0,IF(เวลาเรียน!AN26="น",ลับ!H$3,0))</f>
        <v>0</v>
      </c>
      <c r="AH232" s="63">
        <f>IF(ลับ!I$3=0,0,IF(เวลาเรียน!AO26="น",ลับ!I$3,0))</f>
        <v>0</v>
      </c>
      <c r="AI232" s="63">
        <f>IF(ลับ!J$3=0,0,IF(เวลาเรียน!AP26="น",ลับ!J$3,0))</f>
        <v>0</v>
      </c>
      <c r="AJ232" s="63">
        <f>IF(ลับ!K$3=0,0,IF(เวลาเรียน!AQ26="น",ลับ!K$3,0))</f>
        <v>0</v>
      </c>
      <c r="AK232" s="63">
        <f>IF(ลับ!L$3=0,0,IF(เวลาเรียน!AR26="น",ลับ!L$3,0))</f>
        <v>0</v>
      </c>
      <c r="AL232" s="63">
        <f>IF(ลับ!M$3=0,0,IF(เวลาเรียน!AS26="น",ลับ!M$3,0))</f>
        <v>0</v>
      </c>
      <c r="AM232" s="63">
        <f>IF(ลับ!N$3=0,0,IF(เวลาเรียน!AT26="น",ลับ!N$3,0))</f>
        <v>0</v>
      </c>
      <c r="AN232" s="63">
        <f>IF(ลับ!O$3=0,0,IF(เวลาเรียน!AU26="น",ลับ!O$3,0))</f>
        <v>0</v>
      </c>
      <c r="AO232" s="63">
        <f>IF(ลับ!P$3=0,0,IF(เวลาเรียน!AV26="น",ลับ!P$3,0))</f>
        <v>0</v>
      </c>
      <c r="AP232" s="63">
        <f>IF(ลับ!Q$3=0,0,IF(เวลาเรียน!AW26="น",ลับ!Q$3,0))</f>
        <v>0</v>
      </c>
      <c r="AQ232" s="63">
        <f>IF(ลับ!R$3=0,0,IF(เวลาเรียน!AX26="น",ลับ!R$3,0))</f>
        <v>0</v>
      </c>
      <c r="AR232" s="63">
        <f>IF(ลับ!S$3=0,0,IF(เวลาเรียน!AY26="น",ลับ!S$3,0))</f>
        <v>0</v>
      </c>
      <c r="AS232" s="63">
        <f>IF(ลับ!T$3=0,0,IF(เวลาเรียน!AZ26="น",ลับ!T$3,0))</f>
        <v>0</v>
      </c>
      <c r="AT232" s="63">
        <f>IF(ลับ!U$3=0,0,IF(เวลาเรียน!BA26="น",ลับ!U$3,0))</f>
        <v>0</v>
      </c>
      <c r="AU232" s="63">
        <f>IF(ลับ!V$3=0,0,IF(เวลาเรียน!BB26="น",ลับ!V$3,0))</f>
        <v>0</v>
      </c>
      <c r="AV232" s="63">
        <f>IF(ลับ!W$3=0,0,IF(เวลาเรียน!BC26="น",ลับ!W$3,0))</f>
        <v>0</v>
      </c>
      <c r="AW232" s="63">
        <f>IF(ลับ!X$3=0,0,IF(เวลาเรียน!BD26="น",ลับ!X$3,0))</f>
        <v>0</v>
      </c>
      <c r="AX232" s="63">
        <f>IF(ลับ!Y$3=0,0,IF(เวลาเรียน!BE26="น",ลับ!Y$3,0))</f>
        <v>0</v>
      </c>
      <c r="AY232" s="63">
        <f>IF(ลับ!Z$3=0,0,IF(เวลาเรียน!BF26="น",ลับ!Z$3,0))</f>
        <v>0</v>
      </c>
      <c r="AZ232" s="63">
        <f>IF(ลับ!AA$3=0,0,IF(เวลาเรียน!BG26="น",ลับ!AA$3,0))</f>
        <v>0</v>
      </c>
      <c r="BA232" s="63">
        <f>IF(ลับ!AB$3=0,0,IF(เวลาเรียน!BH26="น",ลับ!AB$3,0))</f>
        <v>0</v>
      </c>
      <c r="BB232" s="63">
        <f>IF(ลับ!AC$3=0,0,IF(เวลาเรียน!BI26="น",ลับ!AC$3,0))</f>
        <v>0</v>
      </c>
      <c r="BC232" s="63">
        <f>IF(ลับ!AD$3=0,0,IF(เวลาเรียน!BJ26="น",ลับ!AD$3,0))</f>
        <v>0</v>
      </c>
      <c r="BD232" s="63">
        <f>IF(ลับ!AE$3=0,0,IF(เวลาเรียน!BK26="น",ลับ!AE$3,0))</f>
        <v>0</v>
      </c>
      <c r="BE232" s="63">
        <f>IF(ลับ!AF$3=0,0,IF(เวลาเรียน!BL26="น",ลับ!AF$3,0))</f>
        <v>0</v>
      </c>
      <c r="BF232" s="63">
        <f>IF(ลับ!AG$3=0,0,IF(เวลาเรียน!BM26="น",ลับ!AG$3,0))</f>
        <v>0</v>
      </c>
      <c r="BG232" s="63">
        <f>IF(ลับ!AH$3=0,0,IF(เวลาเรียน!BN26="น",ลับ!AH$3,0))</f>
        <v>0</v>
      </c>
      <c r="BH232" s="63">
        <f>IF(ลับ!AI$3=0,0,IF(เวลาเรียน!BO26="น",ลับ!AI$3,0))</f>
        <v>0</v>
      </c>
      <c r="BI232" s="63">
        <f>IF(ลับ!AJ$3=0,0,IF(เวลาเรียน!BP26="น",ลับ!AJ$3,0))</f>
        <v>0</v>
      </c>
      <c r="BJ232" s="63">
        <f>IF(ลับ!AK$3=0,0,IF(เวลาเรียน!BQ26="น",ลับ!AK$3,0))</f>
        <v>0</v>
      </c>
      <c r="BK232" s="63">
        <f>IF(ลับ!AL$3=0,0,IF(เวลาเรียน!BR26="น",ลับ!AL$3,0))</f>
        <v>0</v>
      </c>
      <c r="BL232" s="63">
        <f>IF(ลับ!AM$3=0,0,IF(เวลาเรียน!BS26="น",ลับ!AM$3,0))</f>
        <v>0</v>
      </c>
      <c r="BM232" s="63">
        <f>IF(ลับ!AN$3=0,0,IF(เวลาเรียน!BT26="น",ลับ!AN$3,0))</f>
        <v>0</v>
      </c>
      <c r="BN232" s="63">
        <f>IF(ลับ!AO$3=0,0,IF(เวลาเรียน!BU26="น",ลับ!AO$3,0))</f>
        <v>0</v>
      </c>
      <c r="BO232" s="63">
        <f>IF(ลับ!AP$3=0,0,IF(เวลาเรียน!BV26="น",ลับ!AP$3,0))</f>
        <v>0</v>
      </c>
      <c r="BP232" s="63">
        <f>IF(ลับ!AQ$3=0,0,IF(เวลาเรียน!BW26="น",ลับ!AQ$3,0))</f>
        <v>0</v>
      </c>
      <c r="BQ232" s="63">
        <f>IF(ลับ!AR$3=0,0,IF(เวลาเรียน!BX26="น",ลับ!AR$3,0))</f>
        <v>0</v>
      </c>
      <c r="BR232" s="63">
        <f>IF(ลับ!AS$3=0,0,IF(เวลาเรียน!BY26="น",ลับ!AS$3,0))</f>
        <v>0</v>
      </c>
      <c r="BS232" s="724">
        <f>IF(ลับ!AT$3=0,0,IF(เวลาเรียน!BZ26="น",ลับ!AT$3,0))</f>
        <v>0</v>
      </c>
      <c r="BT232" s="63">
        <f>IF(ลับ!BT$3=0,0,IF(เวลาเรียน!CB26="น",ลับ!BT$3,0))</f>
        <v>0</v>
      </c>
      <c r="BU232" s="63">
        <f>IF(ลับ!BU$3=0,0,IF(เวลาเรียน!CC26="น",ลับ!BU$3,0))</f>
        <v>0</v>
      </c>
      <c r="BV232" s="63">
        <f>IF(ลับ!BV$3=0,0,IF(เวลาเรียน!CD26="น",ลับ!BV$3,0))</f>
        <v>0</v>
      </c>
      <c r="BW232" s="63">
        <f>IF(ลับ!BW$3=0,0,IF(เวลาเรียน!CE26="น",ลับ!BW$3,0))</f>
        <v>0</v>
      </c>
      <c r="BX232" s="63">
        <f>IF(ลับ!BX$3=0,0,IF(เวลาเรียน!CF26="น",ลับ!BX$3,0))</f>
        <v>0</v>
      </c>
      <c r="BY232" s="63">
        <f>IF(ลับ!BY$3=0,0,IF(เวลาเรียน!CG26="น",ลับ!BY$3,0))</f>
        <v>0</v>
      </c>
      <c r="BZ232" s="63">
        <f>IF(ลับ!BZ$3=0,0,IF(เวลาเรียน!CH26="น",ลับ!BZ$3,0))</f>
        <v>0</v>
      </c>
      <c r="CA232" s="63">
        <f>IF(ลับ!CA$3=0,0,IF(เวลาเรียน!CI26="น",ลับ!CA$3,0))</f>
        <v>0</v>
      </c>
      <c r="CB232" s="63">
        <f>IF(ลับ!CB$3=0,0,IF(เวลาเรียน!CJ26="น",ลับ!CB$3,0))</f>
        <v>0</v>
      </c>
      <c r="CC232" s="63">
        <f>IF(ลับ!CC$3=0,0,IF(เวลาเรียน!CK26="น",ลับ!CC$3,0))</f>
        <v>0</v>
      </c>
      <c r="CD232" s="63">
        <f>IF(ลับ!CD$3=0,0,IF(เวลาเรียน!CL26="น",ลับ!CD$3,0))</f>
        <v>0</v>
      </c>
      <c r="CE232" s="63">
        <f>IF(ลับ!CE$3=0,0,IF(เวลาเรียน!CM26="น",ลับ!CE$3,0))</f>
        <v>0</v>
      </c>
      <c r="CF232" s="63">
        <f>IF(ลับ!CF$3=0,0,IF(เวลาเรียน!CN26="น",ลับ!CF$3,0))</f>
        <v>0</v>
      </c>
      <c r="CG232" s="63">
        <f>IF(ลับ!CG$3=0,0,IF(เวลาเรียน!CO26="น",ลับ!CG$3,0))</f>
        <v>0</v>
      </c>
      <c r="CH232" s="63">
        <f>IF(ลับ!CH$3=0,0,IF(เวลาเรียน!CP26="น",ลับ!CH$3,0))</f>
        <v>0</v>
      </c>
      <c r="CI232" s="63">
        <f>IF(ลับ!CI$3=0,0,IF(เวลาเรียน!CQ26="น",ลับ!CI$3,0))</f>
        <v>0</v>
      </c>
      <c r="CJ232" s="63">
        <f>IF(ลับ!CJ$3=0,0,IF(เวลาเรียน!CR26="น",ลับ!CJ$3,0))</f>
        <v>0</v>
      </c>
      <c r="CK232" s="63">
        <f>IF(ลับ!CK$3=0,0,IF(เวลาเรียน!CS26="น",ลับ!CK$3,0))</f>
        <v>0</v>
      </c>
      <c r="CL232" s="63">
        <f>IF(ลับ!CL$3=0,0,IF(เวลาเรียน!CT26="น",ลับ!CL$3,0))</f>
        <v>0</v>
      </c>
      <c r="CM232" s="63">
        <f>IF(ลับ!CM$3=0,0,IF(เวลาเรียน!CU26="น",ลับ!CM$3,0))</f>
        <v>0</v>
      </c>
      <c r="CN232" s="63">
        <f>IF(ลับ!CN$3=0,0,IF(เวลาเรียน!CV26="น",ลับ!CN$3,0))</f>
        <v>0</v>
      </c>
      <c r="CO232" s="63">
        <f>IF(ลับ!CO$3=0,0,IF(เวลาเรียน!CW26="น",ลับ!CO$3,0))</f>
        <v>0</v>
      </c>
      <c r="CP232" s="63">
        <f>IF(ลับ!CP$3=0,0,IF(เวลาเรียน!CX26="น",ลับ!CP$3,0))</f>
        <v>0</v>
      </c>
      <c r="CQ232" s="63">
        <f>IF(ลับ!CQ$3=0,0,IF(เวลาเรียน!CY26="น",ลับ!CQ$3,0))</f>
        <v>0</v>
      </c>
      <c r="CR232" s="63">
        <f>IF(ลับ!CR$3=0,0,IF(เวลาเรียน!CZ26="น",ลับ!CR$3,0))</f>
        <v>0</v>
      </c>
      <c r="CS232" s="63">
        <f>IF(ลับ!CS$3=0,0,IF(เวลาเรียน!DA26="น",ลับ!CS$3,0))</f>
        <v>0</v>
      </c>
      <c r="CT232" s="63">
        <f>IF(ลับ!CT$3=0,0,IF(เวลาเรียน!DB26="น",ลับ!CT$3,0))</f>
        <v>0</v>
      </c>
      <c r="CU232" s="63">
        <f>IF(ลับ!CU$3=0,0,IF(เวลาเรียน!DC26="น",ลับ!CU$3,0))</f>
        <v>0</v>
      </c>
      <c r="CV232" s="63">
        <f>IF(ลับ!CV$3=0,0,IF(เวลาเรียน!DD26="น",ลับ!CV$3,0))</f>
        <v>0</v>
      </c>
      <c r="CW232" s="63">
        <f>IF(ลับ!CW$3=0,0,IF(เวลาเรียน!DE26="น",ลับ!CW$3,0))</f>
        <v>0</v>
      </c>
      <c r="CX232" s="84">
        <f t="shared" si="26"/>
        <v>0</v>
      </c>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row>
    <row r="233" spans="1:136" ht="21">
      <c r="A233" s="28">
        <v>22</v>
      </c>
      <c r="B233" s="63">
        <f>IF(ลับ!B$3=0,0,IF(เวลาเรียน!G27="น",ลับ!B$3,0))</f>
        <v>0</v>
      </c>
      <c r="C233" s="63">
        <f>IF(ลับ!C$3=0,0,IF(เวลาเรียน!H27="น",ลับ!C$3,0))</f>
        <v>0</v>
      </c>
      <c r="D233" s="63">
        <f>IF(ลับ!D$3=0,0,IF(เวลาเรียน!I27="น",ลับ!D$3,0))</f>
        <v>0</v>
      </c>
      <c r="E233" s="63">
        <f>IF(ลับ!E$3=0,0,IF(เวลาเรียน!J27="น",ลับ!E$3,0))</f>
        <v>0</v>
      </c>
      <c r="F233" s="63">
        <f>IF(ลับ!F$3=0,0,IF(เวลาเรียน!K27="น",ลับ!F$3,0))</f>
        <v>0</v>
      </c>
      <c r="G233" s="63">
        <f>IF(ลับ!G$3=0,0,IF(เวลาเรียน!L27="น",ลับ!G$3,0))</f>
        <v>0</v>
      </c>
      <c r="H233" s="63">
        <f>IF(ลับ!H$3=0,0,IF(เวลาเรียน!M27="น",ลับ!H$3,0))</f>
        <v>0</v>
      </c>
      <c r="I233" s="63">
        <f>IF(ลับ!I$3=0,0,IF(เวลาเรียน!N27="น",ลับ!I$3,0))</f>
        <v>0</v>
      </c>
      <c r="J233" s="63">
        <f>IF(ลับ!J$3=0,0,IF(เวลาเรียน!O27="น",ลับ!J$3,0))</f>
        <v>0</v>
      </c>
      <c r="K233" s="63">
        <f>IF(ลับ!K$3=0,0,IF(เวลาเรียน!P27="น",ลับ!K$3,0))</f>
        <v>0</v>
      </c>
      <c r="L233" s="63">
        <f>IF(ลับ!L$3=0,0,IF(เวลาเรียน!Q27="น",ลับ!L$3,0))</f>
        <v>0</v>
      </c>
      <c r="M233" s="63">
        <f>IF(ลับ!M$3=0,0,IF(เวลาเรียน!R27="น",ลับ!M$3,0))</f>
        <v>0</v>
      </c>
      <c r="N233" s="63">
        <f>IF(ลับ!N$3=0,0,IF(เวลาเรียน!S27="น",ลับ!N$3,0))</f>
        <v>0</v>
      </c>
      <c r="O233" s="63">
        <f>IF(ลับ!O$3=0,0,IF(เวลาเรียน!T27="น",ลับ!O$3,0))</f>
        <v>0</v>
      </c>
      <c r="P233" s="63">
        <f>IF(ลับ!P$3=0,0,IF(เวลาเรียน!U27="น",ลับ!P$3,0))</f>
        <v>0</v>
      </c>
      <c r="Q233" s="63">
        <f>IF(ลับ!Q$3=0,0,IF(เวลาเรียน!V27="น",ลับ!Q$3,0))</f>
        <v>0</v>
      </c>
      <c r="R233" s="63">
        <f>IF(ลับ!R$3=0,0,IF(เวลาเรียน!W27="น",ลับ!R$3,0))</f>
        <v>0</v>
      </c>
      <c r="S233" s="63">
        <f>IF(ลับ!S$3=0,0,IF(เวลาเรียน!X27="น",ลับ!S$3,0))</f>
        <v>0</v>
      </c>
      <c r="T233" s="63">
        <f>IF(ลับ!T$3=0,0,IF(เวลาเรียน!Y27="น",ลับ!T$3,0))</f>
        <v>0</v>
      </c>
      <c r="U233" s="63">
        <f>IF(ลับ!U$3=0,0,IF(เวลาเรียน!Z27="น",ลับ!U$3,0))</f>
        <v>0</v>
      </c>
      <c r="V233" s="63">
        <f>IF(ลับ!V$3=0,0,IF(เวลาเรียน!AA27="น",ลับ!V$3,0))</f>
        <v>0</v>
      </c>
      <c r="W233" s="63">
        <f>IF(ลับ!W$3=0,0,IF(เวลาเรียน!AB27="น",ลับ!W$3,0))</f>
        <v>0</v>
      </c>
      <c r="X233" s="63">
        <f>IF(ลับ!X$3=0,0,IF(เวลาเรียน!AC27="น",ลับ!X$3,0))</f>
        <v>0</v>
      </c>
      <c r="Y233" s="63">
        <f>IF(ลับ!Y$3=0,0,IF(เวลาเรียน!AD27="น",ลับ!Y$3,0))</f>
        <v>0</v>
      </c>
      <c r="Z233" s="724">
        <f>IF(ลับ!Z$3=0,0,IF(เวลาเรียน!AE27="น",ลับ!Z$3,0))</f>
        <v>0</v>
      </c>
      <c r="AA233" s="63">
        <f>IF(ลับ!B$3=0,0,IF(เวลาเรียน!AH27="น",ลับ!B$3,0))</f>
        <v>0</v>
      </c>
      <c r="AB233" s="63">
        <f>IF(ลับ!C$3=0,0,IF(เวลาเรียน!AI27="น",ลับ!C$3,0))</f>
        <v>0</v>
      </c>
      <c r="AC233" s="63">
        <f>IF(ลับ!D$3=0,0,IF(เวลาเรียน!AJ27="น",ลับ!D$3,0))</f>
        <v>0</v>
      </c>
      <c r="AD233" s="63">
        <f>IF(ลับ!E$3=0,0,IF(เวลาเรียน!AK27="น",ลับ!E$3,0))</f>
        <v>0</v>
      </c>
      <c r="AE233" s="63">
        <f>IF(ลับ!F$3=0,0,IF(เวลาเรียน!AL27="น",ลับ!F$3,0))</f>
        <v>0</v>
      </c>
      <c r="AF233" s="63">
        <f>IF(ลับ!G$3=0,0,IF(เวลาเรียน!AM27="น",ลับ!G$3,0))</f>
        <v>0</v>
      </c>
      <c r="AG233" s="63">
        <f>IF(ลับ!H$3=0,0,IF(เวลาเรียน!AN27="น",ลับ!H$3,0))</f>
        <v>0</v>
      </c>
      <c r="AH233" s="63">
        <f>IF(ลับ!I$3=0,0,IF(เวลาเรียน!AO27="น",ลับ!I$3,0))</f>
        <v>0</v>
      </c>
      <c r="AI233" s="63">
        <f>IF(ลับ!J$3=0,0,IF(เวลาเรียน!AP27="น",ลับ!J$3,0))</f>
        <v>0</v>
      </c>
      <c r="AJ233" s="63">
        <f>IF(ลับ!K$3=0,0,IF(เวลาเรียน!AQ27="น",ลับ!K$3,0))</f>
        <v>0</v>
      </c>
      <c r="AK233" s="63">
        <f>IF(ลับ!L$3=0,0,IF(เวลาเรียน!AR27="น",ลับ!L$3,0))</f>
        <v>0</v>
      </c>
      <c r="AL233" s="63">
        <f>IF(ลับ!M$3=0,0,IF(เวลาเรียน!AS27="น",ลับ!M$3,0))</f>
        <v>0</v>
      </c>
      <c r="AM233" s="63">
        <f>IF(ลับ!N$3=0,0,IF(เวลาเรียน!AT27="น",ลับ!N$3,0))</f>
        <v>0</v>
      </c>
      <c r="AN233" s="63">
        <f>IF(ลับ!O$3=0,0,IF(เวลาเรียน!AU27="น",ลับ!O$3,0))</f>
        <v>0</v>
      </c>
      <c r="AO233" s="63">
        <f>IF(ลับ!P$3=0,0,IF(เวลาเรียน!AV27="น",ลับ!P$3,0))</f>
        <v>0</v>
      </c>
      <c r="AP233" s="63">
        <f>IF(ลับ!Q$3=0,0,IF(เวลาเรียน!AW27="น",ลับ!Q$3,0))</f>
        <v>0</v>
      </c>
      <c r="AQ233" s="63">
        <f>IF(ลับ!R$3=0,0,IF(เวลาเรียน!AX27="น",ลับ!R$3,0))</f>
        <v>0</v>
      </c>
      <c r="AR233" s="63">
        <f>IF(ลับ!S$3=0,0,IF(เวลาเรียน!AY27="น",ลับ!S$3,0))</f>
        <v>0</v>
      </c>
      <c r="AS233" s="63">
        <f>IF(ลับ!T$3=0,0,IF(เวลาเรียน!AZ27="น",ลับ!T$3,0))</f>
        <v>0</v>
      </c>
      <c r="AT233" s="63">
        <f>IF(ลับ!U$3=0,0,IF(เวลาเรียน!BA27="น",ลับ!U$3,0))</f>
        <v>0</v>
      </c>
      <c r="AU233" s="63">
        <f>IF(ลับ!V$3=0,0,IF(เวลาเรียน!BB27="น",ลับ!V$3,0))</f>
        <v>0</v>
      </c>
      <c r="AV233" s="63">
        <f>IF(ลับ!W$3=0,0,IF(เวลาเรียน!BC27="น",ลับ!W$3,0))</f>
        <v>0</v>
      </c>
      <c r="AW233" s="63">
        <f>IF(ลับ!X$3=0,0,IF(เวลาเรียน!BD27="น",ลับ!X$3,0))</f>
        <v>0</v>
      </c>
      <c r="AX233" s="63">
        <f>IF(ลับ!Y$3=0,0,IF(เวลาเรียน!BE27="น",ลับ!Y$3,0))</f>
        <v>0</v>
      </c>
      <c r="AY233" s="63">
        <f>IF(ลับ!Z$3=0,0,IF(เวลาเรียน!BF27="น",ลับ!Z$3,0))</f>
        <v>0</v>
      </c>
      <c r="AZ233" s="63">
        <f>IF(ลับ!AA$3=0,0,IF(เวลาเรียน!BG27="น",ลับ!AA$3,0))</f>
        <v>0</v>
      </c>
      <c r="BA233" s="63">
        <f>IF(ลับ!AB$3=0,0,IF(เวลาเรียน!BH27="น",ลับ!AB$3,0))</f>
        <v>0</v>
      </c>
      <c r="BB233" s="63">
        <f>IF(ลับ!AC$3=0,0,IF(เวลาเรียน!BI27="น",ลับ!AC$3,0))</f>
        <v>0</v>
      </c>
      <c r="BC233" s="63">
        <f>IF(ลับ!AD$3=0,0,IF(เวลาเรียน!BJ27="น",ลับ!AD$3,0))</f>
        <v>0</v>
      </c>
      <c r="BD233" s="63">
        <f>IF(ลับ!AE$3=0,0,IF(เวลาเรียน!BK27="น",ลับ!AE$3,0))</f>
        <v>0</v>
      </c>
      <c r="BE233" s="63">
        <f>IF(ลับ!AF$3=0,0,IF(เวลาเรียน!BL27="น",ลับ!AF$3,0))</f>
        <v>0</v>
      </c>
      <c r="BF233" s="63">
        <f>IF(ลับ!AG$3=0,0,IF(เวลาเรียน!BM27="น",ลับ!AG$3,0))</f>
        <v>0</v>
      </c>
      <c r="BG233" s="63">
        <f>IF(ลับ!AH$3=0,0,IF(เวลาเรียน!BN27="น",ลับ!AH$3,0))</f>
        <v>0</v>
      </c>
      <c r="BH233" s="63">
        <f>IF(ลับ!AI$3=0,0,IF(เวลาเรียน!BO27="น",ลับ!AI$3,0))</f>
        <v>0</v>
      </c>
      <c r="BI233" s="63">
        <f>IF(ลับ!AJ$3=0,0,IF(เวลาเรียน!BP27="น",ลับ!AJ$3,0))</f>
        <v>0</v>
      </c>
      <c r="BJ233" s="63">
        <f>IF(ลับ!AK$3=0,0,IF(เวลาเรียน!BQ27="น",ลับ!AK$3,0))</f>
        <v>0</v>
      </c>
      <c r="BK233" s="63">
        <f>IF(ลับ!AL$3=0,0,IF(เวลาเรียน!BR27="น",ลับ!AL$3,0))</f>
        <v>0</v>
      </c>
      <c r="BL233" s="63">
        <f>IF(ลับ!AM$3=0,0,IF(เวลาเรียน!BS27="น",ลับ!AM$3,0))</f>
        <v>0</v>
      </c>
      <c r="BM233" s="63">
        <f>IF(ลับ!AN$3=0,0,IF(เวลาเรียน!BT27="น",ลับ!AN$3,0))</f>
        <v>0</v>
      </c>
      <c r="BN233" s="63">
        <f>IF(ลับ!AO$3=0,0,IF(เวลาเรียน!BU27="น",ลับ!AO$3,0))</f>
        <v>0</v>
      </c>
      <c r="BO233" s="63">
        <f>IF(ลับ!AP$3=0,0,IF(เวลาเรียน!BV27="น",ลับ!AP$3,0))</f>
        <v>0</v>
      </c>
      <c r="BP233" s="63">
        <f>IF(ลับ!AQ$3=0,0,IF(เวลาเรียน!BW27="น",ลับ!AQ$3,0))</f>
        <v>0</v>
      </c>
      <c r="BQ233" s="63">
        <f>IF(ลับ!AR$3=0,0,IF(เวลาเรียน!BX27="น",ลับ!AR$3,0))</f>
        <v>0</v>
      </c>
      <c r="BR233" s="63">
        <f>IF(ลับ!AS$3=0,0,IF(เวลาเรียน!BY27="น",ลับ!AS$3,0))</f>
        <v>0</v>
      </c>
      <c r="BS233" s="724">
        <f>IF(ลับ!AT$3=0,0,IF(เวลาเรียน!BZ27="น",ลับ!AT$3,0))</f>
        <v>0</v>
      </c>
      <c r="BT233" s="63">
        <f>IF(ลับ!BT$3=0,0,IF(เวลาเรียน!CB27="น",ลับ!BT$3,0))</f>
        <v>0</v>
      </c>
      <c r="BU233" s="63">
        <f>IF(ลับ!BU$3=0,0,IF(เวลาเรียน!CC27="น",ลับ!BU$3,0))</f>
        <v>0</v>
      </c>
      <c r="BV233" s="63">
        <f>IF(ลับ!BV$3=0,0,IF(เวลาเรียน!CD27="น",ลับ!BV$3,0))</f>
        <v>0</v>
      </c>
      <c r="BW233" s="63">
        <f>IF(ลับ!BW$3=0,0,IF(เวลาเรียน!CE27="น",ลับ!BW$3,0))</f>
        <v>0</v>
      </c>
      <c r="BX233" s="63">
        <f>IF(ลับ!BX$3=0,0,IF(เวลาเรียน!CF27="น",ลับ!BX$3,0))</f>
        <v>0</v>
      </c>
      <c r="BY233" s="63">
        <f>IF(ลับ!BY$3=0,0,IF(เวลาเรียน!CG27="น",ลับ!BY$3,0))</f>
        <v>0</v>
      </c>
      <c r="BZ233" s="63">
        <f>IF(ลับ!BZ$3=0,0,IF(เวลาเรียน!CH27="น",ลับ!BZ$3,0))</f>
        <v>0</v>
      </c>
      <c r="CA233" s="63">
        <f>IF(ลับ!CA$3=0,0,IF(เวลาเรียน!CI27="น",ลับ!CA$3,0))</f>
        <v>0</v>
      </c>
      <c r="CB233" s="63">
        <f>IF(ลับ!CB$3=0,0,IF(เวลาเรียน!CJ27="น",ลับ!CB$3,0))</f>
        <v>0</v>
      </c>
      <c r="CC233" s="63">
        <f>IF(ลับ!CC$3=0,0,IF(เวลาเรียน!CK27="น",ลับ!CC$3,0))</f>
        <v>0</v>
      </c>
      <c r="CD233" s="63">
        <f>IF(ลับ!CD$3=0,0,IF(เวลาเรียน!CL27="น",ลับ!CD$3,0))</f>
        <v>0</v>
      </c>
      <c r="CE233" s="63">
        <f>IF(ลับ!CE$3=0,0,IF(เวลาเรียน!CM27="น",ลับ!CE$3,0))</f>
        <v>0</v>
      </c>
      <c r="CF233" s="63">
        <f>IF(ลับ!CF$3=0,0,IF(เวลาเรียน!CN27="น",ลับ!CF$3,0))</f>
        <v>0</v>
      </c>
      <c r="CG233" s="63">
        <f>IF(ลับ!CG$3=0,0,IF(เวลาเรียน!CO27="น",ลับ!CG$3,0))</f>
        <v>0</v>
      </c>
      <c r="CH233" s="63">
        <f>IF(ลับ!CH$3=0,0,IF(เวลาเรียน!CP27="น",ลับ!CH$3,0))</f>
        <v>0</v>
      </c>
      <c r="CI233" s="63">
        <f>IF(ลับ!CI$3=0,0,IF(เวลาเรียน!CQ27="น",ลับ!CI$3,0))</f>
        <v>0</v>
      </c>
      <c r="CJ233" s="63">
        <f>IF(ลับ!CJ$3=0,0,IF(เวลาเรียน!CR27="น",ลับ!CJ$3,0))</f>
        <v>0</v>
      </c>
      <c r="CK233" s="63">
        <f>IF(ลับ!CK$3=0,0,IF(เวลาเรียน!CS27="น",ลับ!CK$3,0))</f>
        <v>0</v>
      </c>
      <c r="CL233" s="63">
        <f>IF(ลับ!CL$3=0,0,IF(เวลาเรียน!CT27="น",ลับ!CL$3,0))</f>
        <v>0</v>
      </c>
      <c r="CM233" s="63">
        <f>IF(ลับ!CM$3=0,0,IF(เวลาเรียน!CU27="น",ลับ!CM$3,0))</f>
        <v>0</v>
      </c>
      <c r="CN233" s="63">
        <f>IF(ลับ!CN$3=0,0,IF(เวลาเรียน!CV27="น",ลับ!CN$3,0))</f>
        <v>0</v>
      </c>
      <c r="CO233" s="63">
        <f>IF(ลับ!CO$3=0,0,IF(เวลาเรียน!CW27="น",ลับ!CO$3,0))</f>
        <v>0</v>
      </c>
      <c r="CP233" s="63">
        <f>IF(ลับ!CP$3=0,0,IF(เวลาเรียน!CX27="น",ลับ!CP$3,0))</f>
        <v>0</v>
      </c>
      <c r="CQ233" s="63">
        <f>IF(ลับ!CQ$3=0,0,IF(เวลาเรียน!CY27="น",ลับ!CQ$3,0))</f>
        <v>0</v>
      </c>
      <c r="CR233" s="63">
        <f>IF(ลับ!CR$3=0,0,IF(เวลาเรียน!CZ27="น",ลับ!CR$3,0))</f>
        <v>0</v>
      </c>
      <c r="CS233" s="63">
        <f>IF(ลับ!CS$3=0,0,IF(เวลาเรียน!DA27="น",ลับ!CS$3,0))</f>
        <v>0</v>
      </c>
      <c r="CT233" s="63">
        <f>IF(ลับ!CT$3=0,0,IF(เวลาเรียน!DB27="น",ลับ!CT$3,0))</f>
        <v>0</v>
      </c>
      <c r="CU233" s="63">
        <f>IF(ลับ!CU$3=0,0,IF(เวลาเรียน!DC27="น",ลับ!CU$3,0))</f>
        <v>0</v>
      </c>
      <c r="CV233" s="63">
        <f>IF(ลับ!CV$3=0,0,IF(เวลาเรียน!DD27="น",ลับ!CV$3,0))</f>
        <v>0</v>
      </c>
      <c r="CW233" s="63">
        <f>IF(ลับ!CW$3=0,0,IF(เวลาเรียน!DE27="น",ลับ!CW$3,0))</f>
        <v>0</v>
      </c>
      <c r="CX233" s="84">
        <f t="shared" si="26"/>
        <v>0</v>
      </c>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row>
    <row r="234" spans="1:136" ht="21">
      <c r="A234" s="28">
        <v>23</v>
      </c>
      <c r="B234" s="63">
        <f>IF(ลับ!B$3=0,0,IF(เวลาเรียน!G28="น",ลับ!B$3,0))</f>
        <v>0</v>
      </c>
      <c r="C234" s="63">
        <f>IF(ลับ!C$3=0,0,IF(เวลาเรียน!H28="น",ลับ!C$3,0))</f>
        <v>0</v>
      </c>
      <c r="D234" s="63">
        <f>IF(ลับ!D$3=0,0,IF(เวลาเรียน!I28="น",ลับ!D$3,0))</f>
        <v>0</v>
      </c>
      <c r="E234" s="63">
        <f>IF(ลับ!E$3=0,0,IF(เวลาเรียน!J28="น",ลับ!E$3,0))</f>
        <v>0</v>
      </c>
      <c r="F234" s="63">
        <f>IF(ลับ!F$3=0,0,IF(เวลาเรียน!K28="น",ลับ!F$3,0))</f>
        <v>0</v>
      </c>
      <c r="G234" s="63">
        <f>IF(ลับ!G$3=0,0,IF(เวลาเรียน!L28="น",ลับ!G$3,0))</f>
        <v>0</v>
      </c>
      <c r="H234" s="63">
        <f>IF(ลับ!H$3=0,0,IF(เวลาเรียน!M28="น",ลับ!H$3,0))</f>
        <v>0</v>
      </c>
      <c r="I234" s="63">
        <f>IF(ลับ!I$3=0,0,IF(เวลาเรียน!N28="น",ลับ!I$3,0))</f>
        <v>0</v>
      </c>
      <c r="J234" s="63">
        <f>IF(ลับ!J$3=0,0,IF(เวลาเรียน!O28="น",ลับ!J$3,0))</f>
        <v>0</v>
      </c>
      <c r="K234" s="63">
        <f>IF(ลับ!K$3=0,0,IF(เวลาเรียน!P28="น",ลับ!K$3,0))</f>
        <v>0</v>
      </c>
      <c r="L234" s="63">
        <f>IF(ลับ!L$3=0,0,IF(เวลาเรียน!Q28="น",ลับ!L$3,0))</f>
        <v>0</v>
      </c>
      <c r="M234" s="63">
        <f>IF(ลับ!M$3=0,0,IF(เวลาเรียน!R28="น",ลับ!M$3,0))</f>
        <v>0</v>
      </c>
      <c r="N234" s="63">
        <f>IF(ลับ!N$3=0,0,IF(เวลาเรียน!S28="น",ลับ!N$3,0))</f>
        <v>0</v>
      </c>
      <c r="O234" s="63">
        <f>IF(ลับ!O$3=0,0,IF(เวลาเรียน!T28="น",ลับ!O$3,0))</f>
        <v>0</v>
      </c>
      <c r="P234" s="63">
        <f>IF(ลับ!P$3=0,0,IF(เวลาเรียน!U28="น",ลับ!P$3,0))</f>
        <v>0</v>
      </c>
      <c r="Q234" s="63">
        <f>IF(ลับ!Q$3=0,0,IF(เวลาเรียน!V28="น",ลับ!Q$3,0))</f>
        <v>0</v>
      </c>
      <c r="R234" s="63">
        <f>IF(ลับ!R$3=0,0,IF(เวลาเรียน!W28="น",ลับ!R$3,0))</f>
        <v>0</v>
      </c>
      <c r="S234" s="63">
        <f>IF(ลับ!S$3=0,0,IF(เวลาเรียน!X28="น",ลับ!S$3,0))</f>
        <v>0</v>
      </c>
      <c r="T234" s="63">
        <f>IF(ลับ!T$3=0,0,IF(เวลาเรียน!Y28="น",ลับ!T$3,0))</f>
        <v>0</v>
      </c>
      <c r="U234" s="63">
        <f>IF(ลับ!U$3=0,0,IF(เวลาเรียน!Z28="น",ลับ!U$3,0))</f>
        <v>0</v>
      </c>
      <c r="V234" s="63">
        <f>IF(ลับ!V$3=0,0,IF(เวลาเรียน!AA28="น",ลับ!V$3,0))</f>
        <v>0</v>
      </c>
      <c r="W234" s="63">
        <f>IF(ลับ!W$3=0,0,IF(เวลาเรียน!AB28="น",ลับ!W$3,0))</f>
        <v>0</v>
      </c>
      <c r="X234" s="63">
        <f>IF(ลับ!X$3=0,0,IF(เวลาเรียน!AC28="น",ลับ!X$3,0))</f>
        <v>0</v>
      </c>
      <c r="Y234" s="63">
        <f>IF(ลับ!Y$3=0,0,IF(เวลาเรียน!AD28="น",ลับ!Y$3,0))</f>
        <v>0</v>
      </c>
      <c r="Z234" s="724">
        <f>IF(ลับ!Z$3=0,0,IF(เวลาเรียน!AE28="น",ลับ!Z$3,0))</f>
        <v>0</v>
      </c>
      <c r="AA234" s="63">
        <f>IF(ลับ!B$3=0,0,IF(เวลาเรียน!AH28="น",ลับ!B$3,0))</f>
        <v>0</v>
      </c>
      <c r="AB234" s="63">
        <f>IF(ลับ!C$3=0,0,IF(เวลาเรียน!AI28="น",ลับ!C$3,0))</f>
        <v>0</v>
      </c>
      <c r="AC234" s="63">
        <f>IF(ลับ!D$3=0,0,IF(เวลาเรียน!AJ28="น",ลับ!D$3,0))</f>
        <v>0</v>
      </c>
      <c r="AD234" s="63">
        <f>IF(ลับ!E$3=0,0,IF(เวลาเรียน!AK28="น",ลับ!E$3,0))</f>
        <v>0</v>
      </c>
      <c r="AE234" s="63">
        <f>IF(ลับ!F$3=0,0,IF(เวลาเรียน!AL28="น",ลับ!F$3,0))</f>
        <v>0</v>
      </c>
      <c r="AF234" s="63">
        <f>IF(ลับ!G$3=0,0,IF(เวลาเรียน!AM28="น",ลับ!G$3,0))</f>
        <v>0</v>
      </c>
      <c r="AG234" s="63">
        <f>IF(ลับ!H$3=0,0,IF(เวลาเรียน!AN28="น",ลับ!H$3,0))</f>
        <v>0</v>
      </c>
      <c r="AH234" s="63">
        <f>IF(ลับ!I$3=0,0,IF(เวลาเรียน!AO28="น",ลับ!I$3,0))</f>
        <v>0</v>
      </c>
      <c r="AI234" s="63">
        <f>IF(ลับ!J$3=0,0,IF(เวลาเรียน!AP28="น",ลับ!J$3,0))</f>
        <v>0</v>
      </c>
      <c r="AJ234" s="63">
        <f>IF(ลับ!K$3=0,0,IF(เวลาเรียน!AQ28="น",ลับ!K$3,0))</f>
        <v>0</v>
      </c>
      <c r="AK234" s="63">
        <f>IF(ลับ!L$3=0,0,IF(เวลาเรียน!AR28="น",ลับ!L$3,0))</f>
        <v>0</v>
      </c>
      <c r="AL234" s="63">
        <f>IF(ลับ!M$3=0,0,IF(เวลาเรียน!AS28="น",ลับ!M$3,0))</f>
        <v>0</v>
      </c>
      <c r="AM234" s="63">
        <f>IF(ลับ!N$3=0,0,IF(เวลาเรียน!AT28="น",ลับ!N$3,0))</f>
        <v>0</v>
      </c>
      <c r="AN234" s="63">
        <f>IF(ลับ!O$3=0,0,IF(เวลาเรียน!AU28="น",ลับ!O$3,0))</f>
        <v>0</v>
      </c>
      <c r="AO234" s="63">
        <f>IF(ลับ!P$3=0,0,IF(เวลาเรียน!AV28="น",ลับ!P$3,0))</f>
        <v>0</v>
      </c>
      <c r="AP234" s="63">
        <f>IF(ลับ!Q$3=0,0,IF(เวลาเรียน!AW28="น",ลับ!Q$3,0))</f>
        <v>0</v>
      </c>
      <c r="AQ234" s="63">
        <f>IF(ลับ!R$3=0,0,IF(เวลาเรียน!AX28="น",ลับ!R$3,0))</f>
        <v>0</v>
      </c>
      <c r="AR234" s="63">
        <f>IF(ลับ!S$3=0,0,IF(เวลาเรียน!AY28="น",ลับ!S$3,0))</f>
        <v>0</v>
      </c>
      <c r="AS234" s="63">
        <f>IF(ลับ!T$3=0,0,IF(เวลาเรียน!AZ28="น",ลับ!T$3,0))</f>
        <v>0</v>
      </c>
      <c r="AT234" s="63">
        <f>IF(ลับ!U$3=0,0,IF(เวลาเรียน!BA28="น",ลับ!U$3,0))</f>
        <v>0</v>
      </c>
      <c r="AU234" s="63">
        <f>IF(ลับ!V$3=0,0,IF(เวลาเรียน!BB28="น",ลับ!V$3,0))</f>
        <v>0</v>
      </c>
      <c r="AV234" s="63">
        <f>IF(ลับ!W$3=0,0,IF(เวลาเรียน!BC28="น",ลับ!W$3,0))</f>
        <v>0</v>
      </c>
      <c r="AW234" s="63">
        <f>IF(ลับ!X$3=0,0,IF(เวลาเรียน!BD28="น",ลับ!X$3,0))</f>
        <v>0</v>
      </c>
      <c r="AX234" s="63">
        <f>IF(ลับ!Y$3=0,0,IF(เวลาเรียน!BE28="น",ลับ!Y$3,0))</f>
        <v>0</v>
      </c>
      <c r="AY234" s="63">
        <f>IF(ลับ!Z$3=0,0,IF(เวลาเรียน!BF28="น",ลับ!Z$3,0))</f>
        <v>0</v>
      </c>
      <c r="AZ234" s="63">
        <f>IF(ลับ!AA$3=0,0,IF(เวลาเรียน!BG28="น",ลับ!AA$3,0))</f>
        <v>0</v>
      </c>
      <c r="BA234" s="63">
        <f>IF(ลับ!AB$3=0,0,IF(เวลาเรียน!BH28="น",ลับ!AB$3,0))</f>
        <v>0</v>
      </c>
      <c r="BB234" s="63">
        <f>IF(ลับ!AC$3=0,0,IF(เวลาเรียน!BI28="น",ลับ!AC$3,0))</f>
        <v>0</v>
      </c>
      <c r="BC234" s="63">
        <f>IF(ลับ!AD$3=0,0,IF(เวลาเรียน!BJ28="น",ลับ!AD$3,0))</f>
        <v>0</v>
      </c>
      <c r="BD234" s="63">
        <f>IF(ลับ!AE$3=0,0,IF(เวลาเรียน!BK28="น",ลับ!AE$3,0))</f>
        <v>0</v>
      </c>
      <c r="BE234" s="63">
        <f>IF(ลับ!AF$3=0,0,IF(เวลาเรียน!BL28="น",ลับ!AF$3,0))</f>
        <v>0</v>
      </c>
      <c r="BF234" s="63">
        <f>IF(ลับ!AG$3=0,0,IF(เวลาเรียน!BM28="น",ลับ!AG$3,0))</f>
        <v>0</v>
      </c>
      <c r="BG234" s="63">
        <f>IF(ลับ!AH$3=0,0,IF(เวลาเรียน!BN28="น",ลับ!AH$3,0))</f>
        <v>0</v>
      </c>
      <c r="BH234" s="63">
        <f>IF(ลับ!AI$3=0,0,IF(เวลาเรียน!BO28="น",ลับ!AI$3,0))</f>
        <v>0</v>
      </c>
      <c r="BI234" s="63">
        <f>IF(ลับ!AJ$3=0,0,IF(เวลาเรียน!BP28="น",ลับ!AJ$3,0))</f>
        <v>0</v>
      </c>
      <c r="BJ234" s="63">
        <f>IF(ลับ!AK$3=0,0,IF(เวลาเรียน!BQ28="น",ลับ!AK$3,0))</f>
        <v>0</v>
      </c>
      <c r="BK234" s="63">
        <f>IF(ลับ!AL$3=0,0,IF(เวลาเรียน!BR28="น",ลับ!AL$3,0))</f>
        <v>0</v>
      </c>
      <c r="BL234" s="63">
        <f>IF(ลับ!AM$3=0,0,IF(เวลาเรียน!BS28="น",ลับ!AM$3,0))</f>
        <v>0</v>
      </c>
      <c r="BM234" s="63">
        <f>IF(ลับ!AN$3=0,0,IF(เวลาเรียน!BT28="น",ลับ!AN$3,0))</f>
        <v>0</v>
      </c>
      <c r="BN234" s="63">
        <f>IF(ลับ!AO$3=0,0,IF(เวลาเรียน!BU28="น",ลับ!AO$3,0))</f>
        <v>0</v>
      </c>
      <c r="BO234" s="63">
        <f>IF(ลับ!AP$3=0,0,IF(เวลาเรียน!BV28="น",ลับ!AP$3,0))</f>
        <v>0</v>
      </c>
      <c r="BP234" s="63">
        <f>IF(ลับ!AQ$3=0,0,IF(เวลาเรียน!BW28="น",ลับ!AQ$3,0))</f>
        <v>0</v>
      </c>
      <c r="BQ234" s="63">
        <f>IF(ลับ!AR$3=0,0,IF(เวลาเรียน!BX28="น",ลับ!AR$3,0))</f>
        <v>0</v>
      </c>
      <c r="BR234" s="63">
        <f>IF(ลับ!AS$3=0,0,IF(เวลาเรียน!BY28="น",ลับ!AS$3,0))</f>
        <v>0</v>
      </c>
      <c r="BS234" s="724">
        <f>IF(ลับ!AT$3=0,0,IF(เวลาเรียน!BZ28="น",ลับ!AT$3,0))</f>
        <v>0</v>
      </c>
      <c r="BT234" s="63">
        <f>IF(ลับ!BT$3=0,0,IF(เวลาเรียน!CB28="น",ลับ!BT$3,0))</f>
        <v>0</v>
      </c>
      <c r="BU234" s="63">
        <f>IF(ลับ!BU$3=0,0,IF(เวลาเรียน!CC28="น",ลับ!BU$3,0))</f>
        <v>0</v>
      </c>
      <c r="BV234" s="63">
        <f>IF(ลับ!BV$3=0,0,IF(เวลาเรียน!CD28="น",ลับ!BV$3,0))</f>
        <v>0</v>
      </c>
      <c r="BW234" s="63">
        <f>IF(ลับ!BW$3=0,0,IF(เวลาเรียน!CE28="น",ลับ!BW$3,0))</f>
        <v>0</v>
      </c>
      <c r="BX234" s="63">
        <f>IF(ลับ!BX$3=0,0,IF(เวลาเรียน!CF28="น",ลับ!BX$3,0))</f>
        <v>0</v>
      </c>
      <c r="BY234" s="63">
        <f>IF(ลับ!BY$3=0,0,IF(เวลาเรียน!CG28="น",ลับ!BY$3,0))</f>
        <v>0</v>
      </c>
      <c r="BZ234" s="63">
        <f>IF(ลับ!BZ$3=0,0,IF(เวลาเรียน!CH28="น",ลับ!BZ$3,0))</f>
        <v>0</v>
      </c>
      <c r="CA234" s="63">
        <f>IF(ลับ!CA$3=0,0,IF(เวลาเรียน!CI28="น",ลับ!CA$3,0))</f>
        <v>0</v>
      </c>
      <c r="CB234" s="63">
        <f>IF(ลับ!CB$3=0,0,IF(เวลาเรียน!CJ28="น",ลับ!CB$3,0))</f>
        <v>0</v>
      </c>
      <c r="CC234" s="63">
        <f>IF(ลับ!CC$3=0,0,IF(เวลาเรียน!CK28="น",ลับ!CC$3,0))</f>
        <v>0</v>
      </c>
      <c r="CD234" s="63">
        <f>IF(ลับ!CD$3=0,0,IF(เวลาเรียน!CL28="น",ลับ!CD$3,0))</f>
        <v>0</v>
      </c>
      <c r="CE234" s="63">
        <f>IF(ลับ!CE$3=0,0,IF(เวลาเรียน!CM28="น",ลับ!CE$3,0))</f>
        <v>0</v>
      </c>
      <c r="CF234" s="63">
        <f>IF(ลับ!CF$3=0,0,IF(เวลาเรียน!CN28="น",ลับ!CF$3,0))</f>
        <v>0</v>
      </c>
      <c r="CG234" s="63">
        <f>IF(ลับ!CG$3=0,0,IF(เวลาเรียน!CO28="น",ลับ!CG$3,0))</f>
        <v>0</v>
      </c>
      <c r="CH234" s="63">
        <f>IF(ลับ!CH$3=0,0,IF(เวลาเรียน!CP28="น",ลับ!CH$3,0))</f>
        <v>0</v>
      </c>
      <c r="CI234" s="63">
        <f>IF(ลับ!CI$3=0,0,IF(เวลาเรียน!CQ28="น",ลับ!CI$3,0))</f>
        <v>0</v>
      </c>
      <c r="CJ234" s="63">
        <f>IF(ลับ!CJ$3=0,0,IF(เวลาเรียน!CR28="น",ลับ!CJ$3,0))</f>
        <v>0</v>
      </c>
      <c r="CK234" s="63">
        <f>IF(ลับ!CK$3=0,0,IF(เวลาเรียน!CS28="น",ลับ!CK$3,0))</f>
        <v>0</v>
      </c>
      <c r="CL234" s="63">
        <f>IF(ลับ!CL$3=0,0,IF(เวลาเรียน!CT28="น",ลับ!CL$3,0))</f>
        <v>0</v>
      </c>
      <c r="CM234" s="63">
        <f>IF(ลับ!CM$3=0,0,IF(เวลาเรียน!CU28="น",ลับ!CM$3,0))</f>
        <v>0</v>
      </c>
      <c r="CN234" s="63">
        <f>IF(ลับ!CN$3=0,0,IF(เวลาเรียน!CV28="น",ลับ!CN$3,0))</f>
        <v>0</v>
      </c>
      <c r="CO234" s="63">
        <f>IF(ลับ!CO$3=0,0,IF(เวลาเรียน!CW28="น",ลับ!CO$3,0))</f>
        <v>0</v>
      </c>
      <c r="CP234" s="63">
        <f>IF(ลับ!CP$3=0,0,IF(เวลาเรียน!CX28="น",ลับ!CP$3,0))</f>
        <v>0</v>
      </c>
      <c r="CQ234" s="63">
        <f>IF(ลับ!CQ$3=0,0,IF(เวลาเรียน!CY28="น",ลับ!CQ$3,0))</f>
        <v>0</v>
      </c>
      <c r="CR234" s="63">
        <f>IF(ลับ!CR$3=0,0,IF(เวลาเรียน!CZ28="น",ลับ!CR$3,0))</f>
        <v>0</v>
      </c>
      <c r="CS234" s="63">
        <f>IF(ลับ!CS$3=0,0,IF(เวลาเรียน!DA28="น",ลับ!CS$3,0))</f>
        <v>0</v>
      </c>
      <c r="CT234" s="63">
        <f>IF(ลับ!CT$3=0,0,IF(เวลาเรียน!DB28="น",ลับ!CT$3,0))</f>
        <v>0</v>
      </c>
      <c r="CU234" s="63">
        <f>IF(ลับ!CU$3=0,0,IF(เวลาเรียน!DC28="น",ลับ!CU$3,0))</f>
        <v>0</v>
      </c>
      <c r="CV234" s="63">
        <f>IF(ลับ!CV$3=0,0,IF(เวลาเรียน!DD28="น",ลับ!CV$3,0))</f>
        <v>0</v>
      </c>
      <c r="CW234" s="63">
        <f>IF(ลับ!CW$3=0,0,IF(เวลาเรียน!DE28="น",ลับ!CW$3,0))</f>
        <v>0</v>
      </c>
      <c r="CX234" s="84">
        <f t="shared" si="26"/>
        <v>0</v>
      </c>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row>
    <row r="235" spans="1:136" ht="21">
      <c r="A235" s="28">
        <v>24</v>
      </c>
      <c r="B235" s="63">
        <f>IF(ลับ!B$3=0,0,IF(เวลาเรียน!G29="น",ลับ!B$3,0))</f>
        <v>0</v>
      </c>
      <c r="C235" s="63">
        <f>IF(ลับ!C$3=0,0,IF(เวลาเรียน!H29="น",ลับ!C$3,0))</f>
        <v>0</v>
      </c>
      <c r="D235" s="63">
        <f>IF(ลับ!D$3=0,0,IF(เวลาเรียน!I29="น",ลับ!D$3,0))</f>
        <v>0</v>
      </c>
      <c r="E235" s="63">
        <f>IF(ลับ!E$3=0,0,IF(เวลาเรียน!J29="น",ลับ!E$3,0))</f>
        <v>0</v>
      </c>
      <c r="F235" s="63">
        <f>IF(ลับ!F$3=0,0,IF(เวลาเรียน!K29="น",ลับ!F$3,0))</f>
        <v>0</v>
      </c>
      <c r="G235" s="63">
        <f>IF(ลับ!G$3=0,0,IF(เวลาเรียน!L29="น",ลับ!G$3,0))</f>
        <v>0</v>
      </c>
      <c r="H235" s="63">
        <f>IF(ลับ!H$3=0,0,IF(เวลาเรียน!M29="น",ลับ!H$3,0))</f>
        <v>0</v>
      </c>
      <c r="I235" s="63">
        <f>IF(ลับ!I$3=0,0,IF(เวลาเรียน!N29="น",ลับ!I$3,0))</f>
        <v>0</v>
      </c>
      <c r="J235" s="63">
        <f>IF(ลับ!J$3=0,0,IF(เวลาเรียน!O29="น",ลับ!J$3,0))</f>
        <v>0</v>
      </c>
      <c r="K235" s="63">
        <f>IF(ลับ!K$3=0,0,IF(เวลาเรียน!P29="น",ลับ!K$3,0))</f>
        <v>0</v>
      </c>
      <c r="L235" s="63">
        <f>IF(ลับ!L$3=0,0,IF(เวลาเรียน!Q29="น",ลับ!L$3,0))</f>
        <v>0</v>
      </c>
      <c r="M235" s="63">
        <f>IF(ลับ!M$3=0,0,IF(เวลาเรียน!R29="น",ลับ!M$3,0))</f>
        <v>0</v>
      </c>
      <c r="N235" s="63">
        <f>IF(ลับ!N$3=0,0,IF(เวลาเรียน!S29="น",ลับ!N$3,0))</f>
        <v>0</v>
      </c>
      <c r="O235" s="63">
        <f>IF(ลับ!O$3=0,0,IF(เวลาเรียน!T29="น",ลับ!O$3,0))</f>
        <v>0</v>
      </c>
      <c r="P235" s="63">
        <f>IF(ลับ!P$3=0,0,IF(เวลาเรียน!U29="น",ลับ!P$3,0))</f>
        <v>0</v>
      </c>
      <c r="Q235" s="63">
        <f>IF(ลับ!Q$3=0,0,IF(เวลาเรียน!V29="น",ลับ!Q$3,0))</f>
        <v>0</v>
      </c>
      <c r="R235" s="63">
        <f>IF(ลับ!R$3=0,0,IF(เวลาเรียน!W29="น",ลับ!R$3,0))</f>
        <v>0</v>
      </c>
      <c r="S235" s="63">
        <f>IF(ลับ!S$3=0,0,IF(เวลาเรียน!X29="น",ลับ!S$3,0))</f>
        <v>0</v>
      </c>
      <c r="T235" s="63">
        <f>IF(ลับ!T$3=0,0,IF(เวลาเรียน!Y29="น",ลับ!T$3,0))</f>
        <v>0</v>
      </c>
      <c r="U235" s="63">
        <f>IF(ลับ!U$3=0,0,IF(เวลาเรียน!Z29="น",ลับ!U$3,0))</f>
        <v>0</v>
      </c>
      <c r="V235" s="63">
        <f>IF(ลับ!V$3=0,0,IF(เวลาเรียน!AA29="น",ลับ!V$3,0))</f>
        <v>0</v>
      </c>
      <c r="W235" s="63">
        <f>IF(ลับ!W$3=0,0,IF(เวลาเรียน!AB29="น",ลับ!W$3,0))</f>
        <v>0</v>
      </c>
      <c r="X235" s="63">
        <f>IF(ลับ!X$3=0,0,IF(เวลาเรียน!AC29="น",ลับ!X$3,0))</f>
        <v>0</v>
      </c>
      <c r="Y235" s="63">
        <f>IF(ลับ!Y$3=0,0,IF(เวลาเรียน!AD29="น",ลับ!Y$3,0))</f>
        <v>0</v>
      </c>
      <c r="Z235" s="724">
        <f>IF(ลับ!Z$3=0,0,IF(เวลาเรียน!AE29="น",ลับ!Z$3,0))</f>
        <v>0</v>
      </c>
      <c r="AA235" s="63">
        <f>IF(ลับ!B$3=0,0,IF(เวลาเรียน!AH29="น",ลับ!B$3,0))</f>
        <v>0</v>
      </c>
      <c r="AB235" s="63">
        <f>IF(ลับ!C$3=0,0,IF(เวลาเรียน!AI29="น",ลับ!C$3,0))</f>
        <v>0</v>
      </c>
      <c r="AC235" s="63">
        <f>IF(ลับ!D$3=0,0,IF(เวลาเรียน!AJ29="น",ลับ!D$3,0))</f>
        <v>0</v>
      </c>
      <c r="AD235" s="63">
        <f>IF(ลับ!E$3=0,0,IF(เวลาเรียน!AK29="น",ลับ!E$3,0))</f>
        <v>0</v>
      </c>
      <c r="AE235" s="63">
        <f>IF(ลับ!F$3=0,0,IF(เวลาเรียน!AL29="น",ลับ!F$3,0))</f>
        <v>0</v>
      </c>
      <c r="AF235" s="63">
        <f>IF(ลับ!G$3=0,0,IF(เวลาเรียน!AM29="น",ลับ!G$3,0))</f>
        <v>0</v>
      </c>
      <c r="AG235" s="63">
        <f>IF(ลับ!H$3=0,0,IF(เวลาเรียน!AN29="น",ลับ!H$3,0))</f>
        <v>0</v>
      </c>
      <c r="AH235" s="63">
        <f>IF(ลับ!I$3=0,0,IF(เวลาเรียน!AO29="น",ลับ!I$3,0))</f>
        <v>0</v>
      </c>
      <c r="AI235" s="63">
        <f>IF(ลับ!J$3=0,0,IF(เวลาเรียน!AP29="น",ลับ!J$3,0))</f>
        <v>0</v>
      </c>
      <c r="AJ235" s="63">
        <f>IF(ลับ!K$3=0,0,IF(เวลาเรียน!AQ29="น",ลับ!K$3,0))</f>
        <v>0</v>
      </c>
      <c r="AK235" s="63">
        <f>IF(ลับ!L$3=0,0,IF(เวลาเรียน!AR29="น",ลับ!L$3,0))</f>
        <v>0</v>
      </c>
      <c r="AL235" s="63">
        <f>IF(ลับ!M$3=0,0,IF(เวลาเรียน!AS29="น",ลับ!M$3,0))</f>
        <v>0</v>
      </c>
      <c r="AM235" s="63">
        <f>IF(ลับ!N$3=0,0,IF(เวลาเรียน!AT29="น",ลับ!N$3,0))</f>
        <v>0</v>
      </c>
      <c r="AN235" s="63">
        <f>IF(ลับ!O$3=0,0,IF(เวลาเรียน!AU29="น",ลับ!O$3,0))</f>
        <v>0</v>
      </c>
      <c r="AO235" s="63">
        <f>IF(ลับ!P$3=0,0,IF(เวลาเรียน!AV29="น",ลับ!P$3,0))</f>
        <v>0</v>
      </c>
      <c r="AP235" s="63">
        <f>IF(ลับ!Q$3=0,0,IF(เวลาเรียน!AW29="น",ลับ!Q$3,0))</f>
        <v>0</v>
      </c>
      <c r="AQ235" s="63">
        <f>IF(ลับ!R$3=0,0,IF(เวลาเรียน!AX29="น",ลับ!R$3,0))</f>
        <v>0</v>
      </c>
      <c r="AR235" s="63">
        <f>IF(ลับ!S$3=0,0,IF(เวลาเรียน!AY29="น",ลับ!S$3,0))</f>
        <v>0</v>
      </c>
      <c r="AS235" s="63">
        <f>IF(ลับ!T$3=0,0,IF(เวลาเรียน!AZ29="น",ลับ!T$3,0))</f>
        <v>0</v>
      </c>
      <c r="AT235" s="63">
        <f>IF(ลับ!U$3=0,0,IF(เวลาเรียน!BA29="น",ลับ!U$3,0))</f>
        <v>0</v>
      </c>
      <c r="AU235" s="63">
        <f>IF(ลับ!V$3=0,0,IF(เวลาเรียน!BB29="น",ลับ!V$3,0))</f>
        <v>0</v>
      </c>
      <c r="AV235" s="63">
        <f>IF(ลับ!W$3=0,0,IF(เวลาเรียน!BC29="น",ลับ!W$3,0))</f>
        <v>0</v>
      </c>
      <c r="AW235" s="63">
        <f>IF(ลับ!X$3=0,0,IF(เวลาเรียน!BD29="น",ลับ!X$3,0))</f>
        <v>0</v>
      </c>
      <c r="AX235" s="63">
        <f>IF(ลับ!Y$3=0,0,IF(เวลาเรียน!BE29="น",ลับ!Y$3,0))</f>
        <v>0</v>
      </c>
      <c r="AY235" s="63">
        <f>IF(ลับ!Z$3=0,0,IF(เวลาเรียน!BF29="น",ลับ!Z$3,0))</f>
        <v>0</v>
      </c>
      <c r="AZ235" s="63">
        <f>IF(ลับ!AA$3=0,0,IF(เวลาเรียน!BG29="น",ลับ!AA$3,0))</f>
        <v>0</v>
      </c>
      <c r="BA235" s="63">
        <f>IF(ลับ!AB$3=0,0,IF(เวลาเรียน!BH29="น",ลับ!AB$3,0))</f>
        <v>0</v>
      </c>
      <c r="BB235" s="63">
        <f>IF(ลับ!AC$3=0,0,IF(เวลาเรียน!BI29="น",ลับ!AC$3,0))</f>
        <v>0</v>
      </c>
      <c r="BC235" s="63">
        <f>IF(ลับ!AD$3=0,0,IF(เวลาเรียน!BJ29="น",ลับ!AD$3,0))</f>
        <v>0</v>
      </c>
      <c r="BD235" s="63">
        <f>IF(ลับ!AE$3=0,0,IF(เวลาเรียน!BK29="น",ลับ!AE$3,0))</f>
        <v>0</v>
      </c>
      <c r="BE235" s="63">
        <f>IF(ลับ!AF$3=0,0,IF(เวลาเรียน!BL29="น",ลับ!AF$3,0))</f>
        <v>0</v>
      </c>
      <c r="BF235" s="63">
        <f>IF(ลับ!AG$3=0,0,IF(เวลาเรียน!BM29="น",ลับ!AG$3,0))</f>
        <v>0</v>
      </c>
      <c r="BG235" s="63">
        <f>IF(ลับ!AH$3=0,0,IF(เวลาเรียน!BN29="น",ลับ!AH$3,0))</f>
        <v>0</v>
      </c>
      <c r="BH235" s="63">
        <f>IF(ลับ!AI$3=0,0,IF(เวลาเรียน!BO29="น",ลับ!AI$3,0))</f>
        <v>0</v>
      </c>
      <c r="BI235" s="63">
        <f>IF(ลับ!AJ$3=0,0,IF(เวลาเรียน!BP29="น",ลับ!AJ$3,0))</f>
        <v>0</v>
      </c>
      <c r="BJ235" s="63">
        <f>IF(ลับ!AK$3=0,0,IF(เวลาเรียน!BQ29="น",ลับ!AK$3,0))</f>
        <v>0</v>
      </c>
      <c r="BK235" s="63">
        <f>IF(ลับ!AL$3=0,0,IF(เวลาเรียน!BR29="น",ลับ!AL$3,0))</f>
        <v>0</v>
      </c>
      <c r="BL235" s="63">
        <f>IF(ลับ!AM$3=0,0,IF(เวลาเรียน!BS29="น",ลับ!AM$3,0))</f>
        <v>0</v>
      </c>
      <c r="BM235" s="63">
        <f>IF(ลับ!AN$3=0,0,IF(เวลาเรียน!BT29="น",ลับ!AN$3,0))</f>
        <v>0</v>
      </c>
      <c r="BN235" s="63">
        <f>IF(ลับ!AO$3=0,0,IF(เวลาเรียน!BU29="น",ลับ!AO$3,0))</f>
        <v>0</v>
      </c>
      <c r="BO235" s="63">
        <f>IF(ลับ!AP$3=0,0,IF(เวลาเรียน!BV29="น",ลับ!AP$3,0))</f>
        <v>0</v>
      </c>
      <c r="BP235" s="63">
        <f>IF(ลับ!AQ$3=0,0,IF(เวลาเรียน!BW29="น",ลับ!AQ$3,0))</f>
        <v>0</v>
      </c>
      <c r="BQ235" s="63">
        <f>IF(ลับ!AR$3=0,0,IF(เวลาเรียน!BX29="น",ลับ!AR$3,0))</f>
        <v>0</v>
      </c>
      <c r="BR235" s="63">
        <f>IF(ลับ!AS$3=0,0,IF(เวลาเรียน!BY29="น",ลับ!AS$3,0))</f>
        <v>0</v>
      </c>
      <c r="BS235" s="724">
        <f>IF(ลับ!AT$3=0,0,IF(เวลาเรียน!BZ29="น",ลับ!AT$3,0))</f>
        <v>0</v>
      </c>
      <c r="BT235" s="63">
        <f>IF(ลับ!BT$3=0,0,IF(เวลาเรียน!CB29="น",ลับ!BT$3,0))</f>
        <v>0</v>
      </c>
      <c r="BU235" s="63">
        <f>IF(ลับ!BU$3=0,0,IF(เวลาเรียน!CC29="น",ลับ!BU$3,0))</f>
        <v>0</v>
      </c>
      <c r="BV235" s="63">
        <f>IF(ลับ!BV$3=0,0,IF(เวลาเรียน!CD29="น",ลับ!BV$3,0))</f>
        <v>0</v>
      </c>
      <c r="BW235" s="63">
        <f>IF(ลับ!BW$3=0,0,IF(เวลาเรียน!CE29="น",ลับ!BW$3,0))</f>
        <v>0</v>
      </c>
      <c r="BX235" s="63">
        <f>IF(ลับ!BX$3=0,0,IF(เวลาเรียน!CF29="น",ลับ!BX$3,0))</f>
        <v>0</v>
      </c>
      <c r="BY235" s="63">
        <f>IF(ลับ!BY$3=0,0,IF(เวลาเรียน!CG29="น",ลับ!BY$3,0))</f>
        <v>0</v>
      </c>
      <c r="BZ235" s="63">
        <f>IF(ลับ!BZ$3=0,0,IF(เวลาเรียน!CH29="น",ลับ!BZ$3,0))</f>
        <v>0</v>
      </c>
      <c r="CA235" s="63">
        <f>IF(ลับ!CA$3=0,0,IF(เวลาเรียน!CI29="น",ลับ!CA$3,0))</f>
        <v>0</v>
      </c>
      <c r="CB235" s="63">
        <f>IF(ลับ!CB$3=0,0,IF(เวลาเรียน!CJ29="น",ลับ!CB$3,0))</f>
        <v>0</v>
      </c>
      <c r="CC235" s="63">
        <f>IF(ลับ!CC$3=0,0,IF(เวลาเรียน!CK29="น",ลับ!CC$3,0))</f>
        <v>0</v>
      </c>
      <c r="CD235" s="63">
        <f>IF(ลับ!CD$3=0,0,IF(เวลาเรียน!CL29="น",ลับ!CD$3,0))</f>
        <v>0</v>
      </c>
      <c r="CE235" s="63">
        <f>IF(ลับ!CE$3=0,0,IF(เวลาเรียน!CM29="น",ลับ!CE$3,0))</f>
        <v>0</v>
      </c>
      <c r="CF235" s="63">
        <f>IF(ลับ!CF$3=0,0,IF(เวลาเรียน!CN29="น",ลับ!CF$3,0))</f>
        <v>0</v>
      </c>
      <c r="CG235" s="63">
        <f>IF(ลับ!CG$3=0,0,IF(เวลาเรียน!CO29="น",ลับ!CG$3,0))</f>
        <v>0</v>
      </c>
      <c r="CH235" s="63">
        <f>IF(ลับ!CH$3=0,0,IF(เวลาเรียน!CP29="น",ลับ!CH$3,0))</f>
        <v>0</v>
      </c>
      <c r="CI235" s="63">
        <f>IF(ลับ!CI$3=0,0,IF(เวลาเรียน!CQ29="น",ลับ!CI$3,0))</f>
        <v>0</v>
      </c>
      <c r="CJ235" s="63">
        <f>IF(ลับ!CJ$3=0,0,IF(เวลาเรียน!CR29="น",ลับ!CJ$3,0))</f>
        <v>0</v>
      </c>
      <c r="CK235" s="63">
        <f>IF(ลับ!CK$3=0,0,IF(เวลาเรียน!CS29="น",ลับ!CK$3,0))</f>
        <v>0</v>
      </c>
      <c r="CL235" s="63">
        <f>IF(ลับ!CL$3=0,0,IF(เวลาเรียน!CT29="น",ลับ!CL$3,0))</f>
        <v>0</v>
      </c>
      <c r="CM235" s="63">
        <f>IF(ลับ!CM$3=0,0,IF(เวลาเรียน!CU29="น",ลับ!CM$3,0))</f>
        <v>0</v>
      </c>
      <c r="CN235" s="63">
        <f>IF(ลับ!CN$3=0,0,IF(เวลาเรียน!CV29="น",ลับ!CN$3,0))</f>
        <v>0</v>
      </c>
      <c r="CO235" s="63">
        <f>IF(ลับ!CO$3=0,0,IF(เวลาเรียน!CW29="น",ลับ!CO$3,0))</f>
        <v>0</v>
      </c>
      <c r="CP235" s="63">
        <f>IF(ลับ!CP$3=0,0,IF(เวลาเรียน!CX29="น",ลับ!CP$3,0))</f>
        <v>0</v>
      </c>
      <c r="CQ235" s="63">
        <f>IF(ลับ!CQ$3=0,0,IF(เวลาเรียน!CY29="น",ลับ!CQ$3,0))</f>
        <v>0</v>
      </c>
      <c r="CR235" s="63">
        <f>IF(ลับ!CR$3=0,0,IF(เวลาเรียน!CZ29="น",ลับ!CR$3,0))</f>
        <v>0</v>
      </c>
      <c r="CS235" s="63">
        <f>IF(ลับ!CS$3=0,0,IF(เวลาเรียน!DA29="น",ลับ!CS$3,0))</f>
        <v>0</v>
      </c>
      <c r="CT235" s="63">
        <f>IF(ลับ!CT$3=0,0,IF(เวลาเรียน!DB29="น",ลับ!CT$3,0))</f>
        <v>0</v>
      </c>
      <c r="CU235" s="63">
        <f>IF(ลับ!CU$3=0,0,IF(เวลาเรียน!DC29="น",ลับ!CU$3,0))</f>
        <v>0</v>
      </c>
      <c r="CV235" s="63">
        <f>IF(ลับ!CV$3=0,0,IF(เวลาเรียน!DD29="น",ลับ!CV$3,0))</f>
        <v>0</v>
      </c>
      <c r="CW235" s="63">
        <f>IF(ลับ!CW$3=0,0,IF(เวลาเรียน!DE29="น",ลับ!CW$3,0))</f>
        <v>0</v>
      </c>
      <c r="CX235" s="84">
        <f t="shared" si="26"/>
        <v>0</v>
      </c>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row>
    <row r="236" spans="1:136" ht="21">
      <c r="A236" s="28">
        <v>25</v>
      </c>
      <c r="B236" s="63">
        <f>IF(ลับ!B$3=0,0,IF(เวลาเรียน!G30="น",ลับ!B$3,0))</f>
        <v>0</v>
      </c>
      <c r="C236" s="63">
        <f>IF(ลับ!C$3=0,0,IF(เวลาเรียน!H30="น",ลับ!C$3,0))</f>
        <v>0</v>
      </c>
      <c r="D236" s="63">
        <f>IF(ลับ!D$3=0,0,IF(เวลาเรียน!I30="น",ลับ!D$3,0))</f>
        <v>0</v>
      </c>
      <c r="E236" s="63">
        <f>IF(ลับ!E$3=0,0,IF(เวลาเรียน!J30="น",ลับ!E$3,0))</f>
        <v>0</v>
      </c>
      <c r="F236" s="63">
        <f>IF(ลับ!F$3=0,0,IF(เวลาเรียน!K30="น",ลับ!F$3,0))</f>
        <v>0</v>
      </c>
      <c r="G236" s="63">
        <f>IF(ลับ!G$3=0,0,IF(เวลาเรียน!L30="น",ลับ!G$3,0))</f>
        <v>0</v>
      </c>
      <c r="H236" s="63">
        <f>IF(ลับ!H$3=0,0,IF(เวลาเรียน!M30="น",ลับ!H$3,0))</f>
        <v>0</v>
      </c>
      <c r="I236" s="63">
        <f>IF(ลับ!I$3=0,0,IF(เวลาเรียน!N30="น",ลับ!I$3,0))</f>
        <v>0</v>
      </c>
      <c r="J236" s="63">
        <f>IF(ลับ!J$3=0,0,IF(เวลาเรียน!O30="น",ลับ!J$3,0))</f>
        <v>0</v>
      </c>
      <c r="K236" s="63">
        <f>IF(ลับ!K$3=0,0,IF(เวลาเรียน!P30="น",ลับ!K$3,0))</f>
        <v>0</v>
      </c>
      <c r="L236" s="63">
        <f>IF(ลับ!L$3=0,0,IF(เวลาเรียน!Q30="น",ลับ!L$3,0))</f>
        <v>0</v>
      </c>
      <c r="M236" s="63">
        <f>IF(ลับ!M$3=0,0,IF(เวลาเรียน!R30="น",ลับ!M$3,0))</f>
        <v>0</v>
      </c>
      <c r="N236" s="63">
        <f>IF(ลับ!N$3=0,0,IF(เวลาเรียน!S30="น",ลับ!N$3,0))</f>
        <v>0</v>
      </c>
      <c r="O236" s="63">
        <f>IF(ลับ!O$3=0,0,IF(เวลาเรียน!T30="น",ลับ!O$3,0))</f>
        <v>0</v>
      </c>
      <c r="P236" s="63">
        <f>IF(ลับ!P$3=0,0,IF(เวลาเรียน!U30="น",ลับ!P$3,0))</f>
        <v>0</v>
      </c>
      <c r="Q236" s="63">
        <f>IF(ลับ!Q$3=0,0,IF(เวลาเรียน!V30="น",ลับ!Q$3,0))</f>
        <v>0</v>
      </c>
      <c r="R236" s="63">
        <f>IF(ลับ!R$3=0,0,IF(เวลาเรียน!W30="น",ลับ!R$3,0))</f>
        <v>0</v>
      </c>
      <c r="S236" s="63">
        <f>IF(ลับ!S$3=0,0,IF(เวลาเรียน!X30="น",ลับ!S$3,0))</f>
        <v>0</v>
      </c>
      <c r="T236" s="63">
        <f>IF(ลับ!T$3=0,0,IF(เวลาเรียน!Y30="น",ลับ!T$3,0))</f>
        <v>0</v>
      </c>
      <c r="U236" s="63">
        <f>IF(ลับ!U$3=0,0,IF(เวลาเรียน!Z30="น",ลับ!U$3,0))</f>
        <v>0</v>
      </c>
      <c r="V236" s="63">
        <f>IF(ลับ!V$3=0,0,IF(เวลาเรียน!AA30="น",ลับ!V$3,0))</f>
        <v>0</v>
      </c>
      <c r="W236" s="63">
        <f>IF(ลับ!W$3=0,0,IF(เวลาเรียน!AB30="น",ลับ!W$3,0))</f>
        <v>0</v>
      </c>
      <c r="X236" s="63">
        <f>IF(ลับ!X$3=0,0,IF(เวลาเรียน!AC30="น",ลับ!X$3,0))</f>
        <v>0</v>
      </c>
      <c r="Y236" s="63">
        <f>IF(ลับ!Y$3=0,0,IF(เวลาเรียน!AD30="น",ลับ!Y$3,0))</f>
        <v>0</v>
      </c>
      <c r="Z236" s="724">
        <f>IF(ลับ!Z$3=0,0,IF(เวลาเรียน!AE30="น",ลับ!Z$3,0))</f>
        <v>0</v>
      </c>
      <c r="AA236" s="63">
        <f>IF(ลับ!B$3=0,0,IF(เวลาเรียน!AH30="น",ลับ!B$3,0))</f>
        <v>0</v>
      </c>
      <c r="AB236" s="63">
        <f>IF(ลับ!C$3=0,0,IF(เวลาเรียน!AI30="น",ลับ!C$3,0))</f>
        <v>0</v>
      </c>
      <c r="AC236" s="63">
        <f>IF(ลับ!D$3=0,0,IF(เวลาเรียน!AJ30="น",ลับ!D$3,0))</f>
        <v>0</v>
      </c>
      <c r="AD236" s="63">
        <f>IF(ลับ!E$3=0,0,IF(เวลาเรียน!AK30="น",ลับ!E$3,0))</f>
        <v>0</v>
      </c>
      <c r="AE236" s="63">
        <f>IF(ลับ!F$3=0,0,IF(เวลาเรียน!AL30="น",ลับ!F$3,0))</f>
        <v>0</v>
      </c>
      <c r="AF236" s="63">
        <f>IF(ลับ!G$3=0,0,IF(เวลาเรียน!AM30="น",ลับ!G$3,0))</f>
        <v>0</v>
      </c>
      <c r="AG236" s="63">
        <f>IF(ลับ!H$3=0,0,IF(เวลาเรียน!AN30="น",ลับ!H$3,0))</f>
        <v>0</v>
      </c>
      <c r="AH236" s="63">
        <f>IF(ลับ!I$3=0,0,IF(เวลาเรียน!AO30="น",ลับ!I$3,0))</f>
        <v>0</v>
      </c>
      <c r="AI236" s="63">
        <f>IF(ลับ!J$3=0,0,IF(เวลาเรียน!AP30="น",ลับ!J$3,0))</f>
        <v>0</v>
      </c>
      <c r="AJ236" s="63">
        <f>IF(ลับ!K$3=0,0,IF(เวลาเรียน!AQ30="น",ลับ!K$3,0))</f>
        <v>0</v>
      </c>
      <c r="AK236" s="63">
        <f>IF(ลับ!L$3=0,0,IF(เวลาเรียน!AR30="น",ลับ!L$3,0))</f>
        <v>0</v>
      </c>
      <c r="AL236" s="63">
        <f>IF(ลับ!M$3=0,0,IF(เวลาเรียน!AS30="น",ลับ!M$3,0))</f>
        <v>0</v>
      </c>
      <c r="AM236" s="63">
        <f>IF(ลับ!N$3=0,0,IF(เวลาเรียน!AT30="น",ลับ!N$3,0))</f>
        <v>0</v>
      </c>
      <c r="AN236" s="63">
        <f>IF(ลับ!O$3=0,0,IF(เวลาเรียน!AU30="น",ลับ!O$3,0))</f>
        <v>0</v>
      </c>
      <c r="AO236" s="63">
        <f>IF(ลับ!P$3=0,0,IF(เวลาเรียน!AV30="น",ลับ!P$3,0))</f>
        <v>0</v>
      </c>
      <c r="AP236" s="63">
        <f>IF(ลับ!Q$3=0,0,IF(เวลาเรียน!AW30="น",ลับ!Q$3,0))</f>
        <v>0</v>
      </c>
      <c r="AQ236" s="63">
        <f>IF(ลับ!R$3=0,0,IF(เวลาเรียน!AX30="น",ลับ!R$3,0))</f>
        <v>0</v>
      </c>
      <c r="AR236" s="63">
        <f>IF(ลับ!S$3=0,0,IF(เวลาเรียน!AY30="น",ลับ!S$3,0))</f>
        <v>0</v>
      </c>
      <c r="AS236" s="63">
        <f>IF(ลับ!T$3=0,0,IF(เวลาเรียน!AZ30="น",ลับ!T$3,0))</f>
        <v>0</v>
      </c>
      <c r="AT236" s="63">
        <f>IF(ลับ!U$3=0,0,IF(เวลาเรียน!BA30="น",ลับ!U$3,0))</f>
        <v>0</v>
      </c>
      <c r="AU236" s="63">
        <f>IF(ลับ!V$3=0,0,IF(เวลาเรียน!BB30="น",ลับ!V$3,0))</f>
        <v>0</v>
      </c>
      <c r="AV236" s="63">
        <f>IF(ลับ!W$3=0,0,IF(เวลาเรียน!BC30="น",ลับ!W$3,0))</f>
        <v>0</v>
      </c>
      <c r="AW236" s="63">
        <f>IF(ลับ!X$3=0,0,IF(เวลาเรียน!BD30="น",ลับ!X$3,0))</f>
        <v>0</v>
      </c>
      <c r="AX236" s="63">
        <f>IF(ลับ!Y$3=0,0,IF(เวลาเรียน!BE30="น",ลับ!Y$3,0))</f>
        <v>0</v>
      </c>
      <c r="AY236" s="63">
        <f>IF(ลับ!Z$3=0,0,IF(เวลาเรียน!BF30="น",ลับ!Z$3,0))</f>
        <v>0</v>
      </c>
      <c r="AZ236" s="63">
        <f>IF(ลับ!AA$3=0,0,IF(เวลาเรียน!BG30="น",ลับ!AA$3,0))</f>
        <v>0</v>
      </c>
      <c r="BA236" s="63">
        <f>IF(ลับ!AB$3=0,0,IF(เวลาเรียน!BH30="น",ลับ!AB$3,0))</f>
        <v>0</v>
      </c>
      <c r="BB236" s="63">
        <f>IF(ลับ!AC$3=0,0,IF(เวลาเรียน!BI30="น",ลับ!AC$3,0))</f>
        <v>0</v>
      </c>
      <c r="BC236" s="63">
        <f>IF(ลับ!AD$3=0,0,IF(เวลาเรียน!BJ30="น",ลับ!AD$3,0))</f>
        <v>0</v>
      </c>
      <c r="BD236" s="63">
        <f>IF(ลับ!AE$3=0,0,IF(เวลาเรียน!BK30="น",ลับ!AE$3,0))</f>
        <v>0</v>
      </c>
      <c r="BE236" s="63">
        <f>IF(ลับ!AF$3=0,0,IF(เวลาเรียน!BL30="น",ลับ!AF$3,0))</f>
        <v>0</v>
      </c>
      <c r="BF236" s="63">
        <f>IF(ลับ!AG$3=0,0,IF(เวลาเรียน!BM30="น",ลับ!AG$3,0))</f>
        <v>0</v>
      </c>
      <c r="BG236" s="63">
        <f>IF(ลับ!AH$3=0,0,IF(เวลาเรียน!BN30="น",ลับ!AH$3,0))</f>
        <v>0</v>
      </c>
      <c r="BH236" s="63">
        <f>IF(ลับ!AI$3=0,0,IF(เวลาเรียน!BO30="น",ลับ!AI$3,0))</f>
        <v>0</v>
      </c>
      <c r="BI236" s="63">
        <f>IF(ลับ!AJ$3=0,0,IF(เวลาเรียน!BP30="น",ลับ!AJ$3,0))</f>
        <v>0</v>
      </c>
      <c r="BJ236" s="63">
        <f>IF(ลับ!AK$3=0,0,IF(เวลาเรียน!BQ30="น",ลับ!AK$3,0))</f>
        <v>0</v>
      </c>
      <c r="BK236" s="63">
        <f>IF(ลับ!AL$3=0,0,IF(เวลาเรียน!BR30="น",ลับ!AL$3,0))</f>
        <v>0</v>
      </c>
      <c r="BL236" s="63">
        <f>IF(ลับ!AM$3=0,0,IF(เวลาเรียน!BS30="น",ลับ!AM$3,0))</f>
        <v>0</v>
      </c>
      <c r="BM236" s="63">
        <f>IF(ลับ!AN$3=0,0,IF(เวลาเรียน!BT30="น",ลับ!AN$3,0))</f>
        <v>0</v>
      </c>
      <c r="BN236" s="63">
        <f>IF(ลับ!AO$3=0,0,IF(เวลาเรียน!BU30="น",ลับ!AO$3,0))</f>
        <v>0</v>
      </c>
      <c r="BO236" s="63">
        <f>IF(ลับ!AP$3=0,0,IF(เวลาเรียน!BV30="น",ลับ!AP$3,0))</f>
        <v>0</v>
      </c>
      <c r="BP236" s="63">
        <f>IF(ลับ!AQ$3=0,0,IF(เวลาเรียน!BW30="น",ลับ!AQ$3,0))</f>
        <v>0</v>
      </c>
      <c r="BQ236" s="63">
        <f>IF(ลับ!AR$3=0,0,IF(เวลาเรียน!BX30="น",ลับ!AR$3,0))</f>
        <v>0</v>
      </c>
      <c r="BR236" s="63">
        <f>IF(ลับ!AS$3=0,0,IF(เวลาเรียน!BY30="น",ลับ!AS$3,0))</f>
        <v>0</v>
      </c>
      <c r="BS236" s="724">
        <f>IF(ลับ!AT$3=0,0,IF(เวลาเรียน!BZ30="น",ลับ!AT$3,0))</f>
        <v>0</v>
      </c>
      <c r="BT236" s="63">
        <f>IF(ลับ!BT$3=0,0,IF(เวลาเรียน!CB30="น",ลับ!BT$3,0))</f>
        <v>0</v>
      </c>
      <c r="BU236" s="63">
        <f>IF(ลับ!BU$3=0,0,IF(เวลาเรียน!CC30="น",ลับ!BU$3,0))</f>
        <v>0</v>
      </c>
      <c r="BV236" s="63">
        <f>IF(ลับ!BV$3=0,0,IF(เวลาเรียน!CD30="น",ลับ!BV$3,0))</f>
        <v>0</v>
      </c>
      <c r="BW236" s="63">
        <f>IF(ลับ!BW$3=0,0,IF(เวลาเรียน!CE30="น",ลับ!BW$3,0))</f>
        <v>0</v>
      </c>
      <c r="BX236" s="63">
        <f>IF(ลับ!BX$3=0,0,IF(เวลาเรียน!CF30="น",ลับ!BX$3,0))</f>
        <v>0</v>
      </c>
      <c r="BY236" s="63">
        <f>IF(ลับ!BY$3=0,0,IF(เวลาเรียน!CG30="น",ลับ!BY$3,0))</f>
        <v>0</v>
      </c>
      <c r="BZ236" s="63">
        <f>IF(ลับ!BZ$3=0,0,IF(เวลาเรียน!CH30="น",ลับ!BZ$3,0))</f>
        <v>0</v>
      </c>
      <c r="CA236" s="63">
        <f>IF(ลับ!CA$3=0,0,IF(เวลาเรียน!CI30="น",ลับ!CA$3,0))</f>
        <v>0</v>
      </c>
      <c r="CB236" s="63">
        <f>IF(ลับ!CB$3=0,0,IF(เวลาเรียน!CJ30="น",ลับ!CB$3,0))</f>
        <v>0</v>
      </c>
      <c r="CC236" s="63">
        <f>IF(ลับ!CC$3=0,0,IF(เวลาเรียน!CK30="น",ลับ!CC$3,0))</f>
        <v>0</v>
      </c>
      <c r="CD236" s="63">
        <f>IF(ลับ!CD$3=0,0,IF(เวลาเรียน!CL30="น",ลับ!CD$3,0))</f>
        <v>0</v>
      </c>
      <c r="CE236" s="63">
        <f>IF(ลับ!CE$3=0,0,IF(เวลาเรียน!CM30="น",ลับ!CE$3,0))</f>
        <v>0</v>
      </c>
      <c r="CF236" s="63">
        <f>IF(ลับ!CF$3=0,0,IF(เวลาเรียน!CN30="น",ลับ!CF$3,0))</f>
        <v>0</v>
      </c>
      <c r="CG236" s="63">
        <f>IF(ลับ!CG$3=0,0,IF(เวลาเรียน!CO30="น",ลับ!CG$3,0))</f>
        <v>0</v>
      </c>
      <c r="CH236" s="63">
        <f>IF(ลับ!CH$3=0,0,IF(เวลาเรียน!CP30="น",ลับ!CH$3,0))</f>
        <v>0</v>
      </c>
      <c r="CI236" s="63">
        <f>IF(ลับ!CI$3=0,0,IF(เวลาเรียน!CQ30="น",ลับ!CI$3,0))</f>
        <v>0</v>
      </c>
      <c r="CJ236" s="63">
        <f>IF(ลับ!CJ$3=0,0,IF(เวลาเรียน!CR30="น",ลับ!CJ$3,0))</f>
        <v>0</v>
      </c>
      <c r="CK236" s="63">
        <f>IF(ลับ!CK$3=0,0,IF(เวลาเรียน!CS30="น",ลับ!CK$3,0))</f>
        <v>0</v>
      </c>
      <c r="CL236" s="63">
        <f>IF(ลับ!CL$3=0,0,IF(เวลาเรียน!CT30="น",ลับ!CL$3,0))</f>
        <v>0</v>
      </c>
      <c r="CM236" s="63">
        <f>IF(ลับ!CM$3=0,0,IF(เวลาเรียน!CU30="น",ลับ!CM$3,0))</f>
        <v>0</v>
      </c>
      <c r="CN236" s="63">
        <f>IF(ลับ!CN$3=0,0,IF(เวลาเรียน!CV30="น",ลับ!CN$3,0))</f>
        <v>0</v>
      </c>
      <c r="CO236" s="63">
        <f>IF(ลับ!CO$3=0,0,IF(เวลาเรียน!CW30="น",ลับ!CO$3,0))</f>
        <v>0</v>
      </c>
      <c r="CP236" s="63">
        <f>IF(ลับ!CP$3=0,0,IF(เวลาเรียน!CX30="น",ลับ!CP$3,0))</f>
        <v>0</v>
      </c>
      <c r="CQ236" s="63">
        <f>IF(ลับ!CQ$3=0,0,IF(เวลาเรียน!CY30="น",ลับ!CQ$3,0))</f>
        <v>0</v>
      </c>
      <c r="CR236" s="63">
        <f>IF(ลับ!CR$3=0,0,IF(เวลาเรียน!CZ30="น",ลับ!CR$3,0))</f>
        <v>0</v>
      </c>
      <c r="CS236" s="63">
        <f>IF(ลับ!CS$3=0,0,IF(เวลาเรียน!DA30="น",ลับ!CS$3,0))</f>
        <v>0</v>
      </c>
      <c r="CT236" s="63">
        <f>IF(ลับ!CT$3=0,0,IF(เวลาเรียน!DB30="น",ลับ!CT$3,0))</f>
        <v>0</v>
      </c>
      <c r="CU236" s="63">
        <f>IF(ลับ!CU$3=0,0,IF(เวลาเรียน!DC30="น",ลับ!CU$3,0))</f>
        <v>0</v>
      </c>
      <c r="CV236" s="63">
        <f>IF(ลับ!CV$3=0,0,IF(เวลาเรียน!DD30="น",ลับ!CV$3,0))</f>
        <v>0</v>
      </c>
      <c r="CW236" s="63">
        <f>IF(ลับ!CW$3=0,0,IF(เวลาเรียน!DE30="น",ลับ!CW$3,0))</f>
        <v>0</v>
      </c>
      <c r="CX236" s="84">
        <f t="shared" si="26"/>
        <v>0</v>
      </c>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row>
    <row r="237" spans="1:136" ht="21">
      <c r="A237" s="28">
        <v>26</v>
      </c>
      <c r="B237" s="63">
        <f>IF(ลับ!B$3=0,0,IF(เวลาเรียน!G31="น",ลับ!B$3,0))</f>
        <v>0</v>
      </c>
      <c r="C237" s="63">
        <f>IF(ลับ!C$3=0,0,IF(เวลาเรียน!H31="น",ลับ!C$3,0))</f>
        <v>0</v>
      </c>
      <c r="D237" s="63">
        <f>IF(ลับ!D$3=0,0,IF(เวลาเรียน!I31="น",ลับ!D$3,0))</f>
        <v>0</v>
      </c>
      <c r="E237" s="63">
        <f>IF(ลับ!E$3=0,0,IF(เวลาเรียน!J31="น",ลับ!E$3,0))</f>
        <v>0</v>
      </c>
      <c r="F237" s="63">
        <f>IF(ลับ!F$3=0,0,IF(เวลาเรียน!K31="น",ลับ!F$3,0))</f>
        <v>0</v>
      </c>
      <c r="G237" s="63">
        <f>IF(ลับ!G$3=0,0,IF(เวลาเรียน!L31="น",ลับ!G$3,0))</f>
        <v>0</v>
      </c>
      <c r="H237" s="63">
        <f>IF(ลับ!H$3=0,0,IF(เวลาเรียน!M31="น",ลับ!H$3,0))</f>
        <v>0</v>
      </c>
      <c r="I237" s="63">
        <f>IF(ลับ!I$3=0,0,IF(เวลาเรียน!N31="น",ลับ!I$3,0))</f>
        <v>0</v>
      </c>
      <c r="J237" s="63">
        <f>IF(ลับ!J$3=0,0,IF(เวลาเรียน!O31="น",ลับ!J$3,0))</f>
        <v>0</v>
      </c>
      <c r="K237" s="63">
        <f>IF(ลับ!K$3=0,0,IF(เวลาเรียน!P31="น",ลับ!K$3,0))</f>
        <v>0</v>
      </c>
      <c r="L237" s="63">
        <f>IF(ลับ!L$3=0,0,IF(เวลาเรียน!Q31="น",ลับ!L$3,0))</f>
        <v>0</v>
      </c>
      <c r="M237" s="63">
        <f>IF(ลับ!M$3=0,0,IF(เวลาเรียน!R31="น",ลับ!M$3,0))</f>
        <v>0</v>
      </c>
      <c r="N237" s="63">
        <f>IF(ลับ!N$3=0,0,IF(เวลาเรียน!S31="น",ลับ!N$3,0))</f>
        <v>0</v>
      </c>
      <c r="O237" s="63">
        <f>IF(ลับ!O$3=0,0,IF(เวลาเรียน!T31="น",ลับ!O$3,0))</f>
        <v>0</v>
      </c>
      <c r="P237" s="63">
        <f>IF(ลับ!P$3=0,0,IF(เวลาเรียน!U31="น",ลับ!P$3,0))</f>
        <v>0</v>
      </c>
      <c r="Q237" s="63">
        <f>IF(ลับ!Q$3=0,0,IF(เวลาเรียน!V31="น",ลับ!Q$3,0))</f>
        <v>0</v>
      </c>
      <c r="R237" s="63">
        <f>IF(ลับ!R$3=0,0,IF(เวลาเรียน!W31="น",ลับ!R$3,0))</f>
        <v>0</v>
      </c>
      <c r="S237" s="63">
        <f>IF(ลับ!S$3=0,0,IF(เวลาเรียน!X31="น",ลับ!S$3,0))</f>
        <v>0</v>
      </c>
      <c r="T237" s="63">
        <f>IF(ลับ!T$3=0,0,IF(เวลาเรียน!Y31="น",ลับ!T$3,0))</f>
        <v>0</v>
      </c>
      <c r="U237" s="63">
        <f>IF(ลับ!U$3=0,0,IF(เวลาเรียน!Z31="น",ลับ!U$3,0))</f>
        <v>0</v>
      </c>
      <c r="V237" s="63">
        <f>IF(ลับ!V$3=0,0,IF(เวลาเรียน!AA31="น",ลับ!V$3,0))</f>
        <v>0</v>
      </c>
      <c r="W237" s="63">
        <f>IF(ลับ!W$3=0,0,IF(เวลาเรียน!AB31="น",ลับ!W$3,0))</f>
        <v>0</v>
      </c>
      <c r="X237" s="63">
        <f>IF(ลับ!X$3=0,0,IF(เวลาเรียน!AC31="น",ลับ!X$3,0))</f>
        <v>0</v>
      </c>
      <c r="Y237" s="63">
        <f>IF(ลับ!Y$3=0,0,IF(เวลาเรียน!AD31="น",ลับ!Y$3,0))</f>
        <v>0</v>
      </c>
      <c r="Z237" s="724">
        <f>IF(ลับ!Z$3=0,0,IF(เวลาเรียน!AE31="น",ลับ!Z$3,0))</f>
        <v>0</v>
      </c>
      <c r="AA237" s="63">
        <f>IF(ลับ!B$3=0,0,IF(เวลาเรียน!AH31="น",ลับ!B$3,0))</f>
        <v>0</v>
      </c>
      <c r="AB237" s="63">
        <f>IF(ลับ!C$3=0,0,IF(เวลาเรียน!AI31="น",ลับ!C$3,0))</f>
        <v>0</v>
      </c>
      <c r="AC237" s="63">
        <f>IF(ลับ!D$3=0,0,IF(เวลาเรียน!AJ31="น",ลับ!D$3,0))</f>
        <v>0</v>
      </c>
      <c r="AD237" s="63">
        <f>IF(ลับ!E$3=0,0,IF(เวลาเรียน!AK31="น",ลับ!E$3,0))</f>
        <v>0</v>
      </c>
      <c r="AE237" s="63">
        <f>IF(ลับ!F$3=0,0,IF(เวลาเรียน!AL31="น",ลับ!F$3,0))</f>
        <v>0</v>
      </c>
      <c r="AF237" s="63">
        <f>IF(ลับ!G$3=0,0,IF(เวลาเรียน!AM31="น",ลับ!G$3,0))</f>
        <v>0</v>
      </c>
      <c r="AG237" s="63">
        <f>IF(ลับ!H$3=0,0,IF(เวลาเรียน!AN31="น",ลับ!H$3,0))</f>
        <v>0</v>
      </c>
      <c r="AH237" s="63">
        <f>IF(ลับ!I$3=0,0,IF(เวลาเรียน!AO31="น",ลับ!I$3,0))</f>
        <v>0</v>
      </c>
      <c r="AI237" s="63">
        <f>IF(ลับ!J$3=0,0,IF(เวลาเรียน!AP31="น",ลับ!J$3,0))</f>
        <v>0</v>
      </c>
      <c r="AJ237" s="63">
        <f>IF(ลับ!K$3=0,0,IF(เวลาเรียน!AQ31="น",ลับ!K$3,0))</f>
        <v>0</v>
      </c>
      <c r="AK237" s="63">
        <f>IF(ลับ!L$3=0,0,IF(เวลาเรียน!AR31="น",ลับ!L$3,0))</f>
        <v>0</v>
      </c>
      <c r="AL237" s="63">
        <f>IF(ลับ!M$3=0,0,IF(เวลาเรียน!AS31="น",ลับ!M$3,0))</f>
        <v>0</v>
      </c>
      <c r="AM237" s="63">
        <f>IF(ลับ!N$3=0,0,IF(เวลาเรียน!AT31="น",ลับ!N$3,0))</f>
        <v>0</v>
      </c>
      <c r="AN237" s="63">
        <f>IF(ลับ!O$3=0,0,IF(เวลาเรียน!AU31="น",ลับ!O$3,0))</f>
        <v>0</v>
      </c>
      <c r="AO237" s="63">
        <f>IF(ลับ!P$3=0,0,IF(เวลาเรียน!AV31="น",ลับ!P$3,0))</f>
        <v>0</v>
      </c>
      <c r="AP237" s="63">
        <f>IF(ลับ!Q$3=0,0,IF(เวลาเรียน!AW31="น",ลับ!Q$3,0))</f>
        <v>0</v>
      </c>
      <c r="AQ237" s="63">
        <f>IF(ลับ!R$3=0,0,IF(เวลาเรียน!AX31="น",ลับ!R$3,0))</f>
        <v>0</v>
      </c>
      <c r="AR237" s="63">
        <f>IF(ลับ!S$3=0,0,IF(เวลาเรียน!AY31="น",ลับ!S$3,0))</f>
        <v>0</v>
      </c>
      <c r="AS237" s="63">
        <f>IF(ลับ!T$3=0,0,IF(เวลาเรียน!AZ31="น",ลับ!T$3,0))</f>
        <v>0</v>
      </c>
      <c r="AT237" s="63">
        <f>IF(ลับ!U$3=0,0,IF(เวลาเรียน!BA31="น",ลับ!U$3,0))</f>
        <v>0</v>
      </c>
      <c r="AU237" s="63">
        <f>IF(ลับ!V$3=0,0,IF(เวลาเรียน!BB31="น",ลับ!V$3,0))</f>
        <v>0</v>
      </c>
      <c r="AV237" s="63">
        <f>IF(ลับ!W$3=0,0,IF(เวลาเรียน!BC31="น",ลับ!W$3,0))</f>
        <v>0</v>
      </c>
      <c r="AW237" s="63">
        <f>IF(ลับ!X$3=0,0,IF(เวลาเรียน!BD31="น",ลับ!X$3,0))</f>
        <v>0</v>
      </c>
      <c r="AX237" s="63">
        <f>IF(ลับ!Y$3=0,0,IF(เวลาเรียน!BE31="น",ลับ!Y$3,0))</f>
        <v>0</v>
      </c>
      <c r="AY237" s="63">
        <f>IF(ลับ!Z$3=0,0,IF(เวลาเรียน!BF31="น",ลับ!Z$3,0))</f>
        <v>0</v>
      </c>
      <c r="AZ237" s="63">
        <f>IF(ลับ!AA$3=0,0,IF(เวลาเรียน!BG31="น",ลับ!AA$3,0))</f>
        <v>0</v>
      </c>
      <c r="BA237" s="63">
        <f>IF(ลับ!AB$3=0,0,IF(เวลาเรียน!BH31="น",ลับ!AB$3,0))</f>
        <v>0</v>
      </c>
      <c r="BB237" s="63">
        <f>IF(ลับ!AC$3=0,0,IF(เวลาเรียน!BI31="น",ลับ!AC$3,0))</f>
        <v>0</v>
      </c>
      <c r="BC237" s="63">
        <f>IF(ลับ!AD$3=0,0,IF(เวลาเรียน!BJ31="น",ลับ!AD$3,0))</f>
        <v>0</v>
      </c>
      <c r="BD237" s="63">
        <f>IF(ลับ!AE$3=0,0,IF(เวลาเรียน!BK31="น",ลับ!AE$3,0))</f>
        <v>0</v>
      </c>
      <c r="BE237" s="63">
        <f>IF(ลับ!AF$3=0,0,IF(เวลาเรียน!BL31="น",ลับ!AF$3,0))</f>
        <v>0</v>
      </c>
      <c r="BF237" s="63">
        <f>IF(ลับ!AG$3=0,0,IF(เวลาเรียน!BM31="น",ลับ!AG$3,0))</f>
        <v>0</v>
      </c>
      <c r="BG237" s="63">
        <f>IF(ลับ!AH$3=0,0,IF(เวลาเรียน!BN31="น",ลับ!AH$3,0))</f>
        <v>0</v>
      </c>
      <c r="BH237" s="63">
        <f>IF(ลับ!AI$3=0,0,IF(เวลาเรียน!BO31="น",ลับ!AI$3,0))</f>
        <v>0</v>
      </c>
      <c r="BI237" s="63">
        <f>IF(ลับ!AJ$3=0,0,IF(เวลาเรียน!BP31="น",ลับ!AJ$3,0))</f>
        <v>0</v>
      </c>
      <c r="BJ237" s="63">
        <f>IF(ลับ!AK$3=0,0,IF(เวลาเรียน!BQ31="น",ลับ!AK$3,0))</f>
        <v>0</v>
      </c>
      <c r="BK237" s="63">
        <f>IF(ลับ!AL$3=0,0,IF(เวลาเรียน!BR31="น",ลับ!AL$3,0))</f>
        <v>0</v>
      </c>
      <c r="BL237" s="63">
        <f>IF(ลับ!AM$3=0,0,IF(เวลาเรียน!BS31="น",ลับ!AM$3,0))</f>
        <v>0</v>
      </c>
      <c r="BM237" s="63">
        <f>IF(ลับ!AN$3=0,0,IF(เวลาเรียน!BT31="น",ลับ!AN$3,0))</f>
        <v>0</v>
      </c>
      <c r="BN237" s="63">
        <f>IF(ลับ!AO$3=0,0,IF(เวลาเรียน!BU31="น",ลับ!AO$3,0))</f>
        <v>0</v>
      </c>
      <c r="BO237" s="63">
        <f>IF(ลับ!AP$3=0,0,IF(เวลาเรียน!BV31="น",ลับ!AP$3,0))</f>
        <v>0</v>
      </c>
      <c r="BP237" s="63">
        <f>IF(ลับ!AQ$3=0,0,IF(เวลาเรียน!BW31="น",ลับ!AQ$3,0))</f>
        <v>0</v>
      </c>
      <c r="BQ237" s="63">
        <f>IF(ลับ!AR$3=0,0,IF(เวลาเรียน!BX31="น",ลับ!AR$3,0))</f>
        <v>0</v>
      </c>
      <c r="BR237" s="63">
        <f>IF(ลับ!AS$3=0,0,IF(เวลาเรียน!BY31="น",ลับ!AS$3,0))</f>
        <v>0</v>
      </c>
      <c r="BS237" s="724">
        <f>IF(ลับ!AT$3=0,0,IF(เวลาเรียน!BZ31="น",ลับ!AT$3,0))</f>
        <v>0</v>
      </c>
      <c r="BT237" s="63">
        <f>IF(ลับ!BT$3=0,0,IF(เวลาเรียน!CB31="น",ลับ!BT$3,0))</f>
        <v>0</v>
      </c>
      <c r="BU237" s="63">
        <f>IF(ลับ!BU$3=0,0,IF(เวลาเรียน!CC31="น",ลับ!BU$3,0))</f>
        <v>0</v>
      </c>
      <c r="BV237" s="63">
        <f>IF(ลับ!BV$3=0,0,IF(เวลาเรียน!CD31="น",ลับ!BV$3,0))</f>
        <v>0</v>
      </c>
      <c r="BW237" s="63">
        <f>IF(ลับ!BW$3=0,0,IF(เวลาเรียน!CE31="น",ลับ!BW$3,0))</f>
        <v>0</v>
      </c>
      <c r="BX237" s="63">
        <f>IF(ลับ!BX$3=0,0,IF(เวลาเรียน!CF31="น",ลับ!BX$3,0))</f>
        <v>0</v>
      </c>
      <c r="BY237" s="63">
        <f>IF(ลับ!BY$3=0,0,IF(เวลาเรียน!CG31="น",ลับ!BY$3,0))</f>
        <v>0</v>
      </c>
      <c r="BZ237" s="63">
        <f>IF(ลับ!BZ$3=0,0,IF(เวลาเรียน!CH31="น",ลับ!BZ$3,0))</f>
        <v>0</v>
      </c>
      <c r="CA237" s="63">
        <f>IF(ลับ!CA$3=0,0,IF(เวลาเรียน!CI31="น",ลับ!CA$3,0))</f>
        <v>0</v>
      </c>
      <c r="CB237" s="63">
        <f>IF(ลับ!CB$3=0,0,IF(เวลาเรียน!CJ31="น",ลับ!CB$3,0))</f>
        <v>0</v>
      </c>
      <c r="CC237" s="63">
        <f>IF(ลับ!CC$3=0,0,IF(เวลาเรียน!CK31="น",ลับ!CC$3,0))</f>
        <v>0</v>
      </c>
      <c r="CD237" s="63">
        <f>IF(ลับ!CD$3=0,0,IF(เวลาเรียน!CL31="น",ลับ!CD$3,0))</f>
        <v>0</v>
      </c>
      <c r="CE237" s="63">
        <f>IF(ลับ!CE$3=0,0,IF(เวลาเรียน!CM31="น",ลับ!CE$3,0))</f>
        <v>0</v>
      </c>
      <c r="CF237" s="63">
        <f>IF(ลับ!CF$3=0,0,IF(เวลาเรียน!CN31="น",ลับ!CF$3,0))</f>
        <v>0</v>
      </c>
      <c r="CG237" s="63">
        <f>IF(ลับ!CG$3=0,0,IF(เวลาเรียน!CO31="น",ลับ!CG$3,0))</f>
        <v>0</v>
      </c>
      <c r="CH237" s="63">
        <f>IF(ลับ!CH$3=0,0,IF(เวลาเรียน!CP31="น",ลับ!CH$3,0))</f>
        <v>0</v>
      </c>
      <c r="CI237" s="63">
        <f>IF(ลับ!CI$3=0,0,IF(เวลาเรียน!CQ31="น",ลับ!CI$3,0))</f>
        <v>0</v>
      </c>
      <c r="CJ237" s="63">
        <f>IF(ลับ!CJ$3=0,0,IF(เวลาเรียน!CR31="น",ลับ!CJ$3,0))</f>
        <v>0</v>
      </c>
      <c r="CK237" s="63">
        <f>IF(ลับ!CK$3=0,0,IF(เวลาเรียน!CS31="น",ลับ!CK$3,0))</f>
        <v>0</v>
      </c>
      <c r="CL237" s="63">
        <f>IF(ลับ!CL$3=0,0,IF(เวลาเรียน!CT31="น",ลับ!CL$3,0))</f>
        <v>0</v>
      </c>
      <c r="CM237" s="63">
        <f>IF(ลับ!CM$3=0,0,IF(เวลาเรียน!CU31="น",ลับ!CM$3,0))</f>
        <v>0</v>
      </c>
      <c r="CN237" s="63">
        <f>IF(ลับ!CN$3=0,0,IF(เวลาเรียน!CV31="น",ลับ!CN$3,0))</f>
        <v>0</v>
      </c>
      <c r="CO237" s="63">
        <f>IF(ลับ!CO$3=0,0,IF(เวลาเรียน!CW31="น",ลับ!CO$3,0))</f>
        <v>0</v>
      </c>
      <c r="CP237" s="63">
        <f>IF(ลับ!CP$3=0,0,IF(เวลาเรียน!CX31="น",ลับ!CP$3,0))</f>
        <v>0</v>
      </c>
      <c r="CQ237" s="63">
        <f>IF(ลับ!CQ$3=0,0,IF(เวลาเรียน!CY31="น",ลับ!CQ$3,0))</f>
        <v>0</v>
      </c>
      <c r="CR237" s="63">
        <f>IF(ลับ!CR$3=0,0,IF(เวลาเรียน!CZ31="น",ลับ!CR$3,0))</f>
        <v>0</v>
      </c>
      <c r="CS237" s="63">
        <f>IF(ลับ!CS$3=0,0,IF(เวลาเรียน!DA31="น",ลับ!CS$3,0))</f>
        <v>0</v>
      </c>
      <c r="CT237" s="63">
        <f>IF(ลับ!CT$3=0,0,IF(เวลาเรียน!DB31="น",ลับ!CT$3,0))</f>
        <v>0</v>
      </c>
      <c r="CU237" s="63">
        <f>IF(ลับ!CU$3=0,0,IF(เวลาเรียน!DC31="น",ลับ!CU$3,0))</f>
        <v>0</v>
      </c>
      <c r="CV237" s="63">
        <f>IF(ลับ!CV$3=0,0,IF(เวลาเรียน!DD31="น",ลับ!CV$3,0))</f>
        <v>0</v>
      </c>
      <c r="CW237" s="63">
        <f>IF(ลับ!CW$3=0,0,IF(เวลาเรียน!DE31="น",ลับ!CW$3,0))</f>
        <v>0</v>
      </c>
      <c r="CX237" s="84">
        <f t="shared" si="26"/>
        <v>0</v>
      </c>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row>
    <row r="238" spans="1:136" ht="21">
      <c r="A238" s="28">
        <v>27</v>
      </c>
      <c r="B238" s="63">
        <f>IF(ลับ!B$3=0,0,IF(เวลาเรียน!G32="น",ลับ!B$3,0))</f>
        <v>0</v>
      </c>
      <c r="C238" s="63">
        <f>IF(ลับ!C$3=0,0,IF(เวลาเรียน!H32="น",ลับ!C$3,0))</f>
        <v>0</v>
      </c>
      <c r="D238" s="63">
        <f>IF(ลับ!D$3=0,0,IF(เวลาเรียน!I32="น",ลับ!D$3,0))</f>
        <v>0</v>
      </c>
      <c r="E238" s="63">
        <f>IF(ลับ!E$3=0,0,IF(เวลาเรียน!J32="น",ลับ!E$3,0))</f>
        <v>0</v>
      </c>
      <c r="F238" s="63">
        <f>IF(ลับ!F$3=0,0,IF(เวลาเรียน!K32="น",ลับ!F$3,0))</f>
        <v>0</v>
      </c>
      <c r="G238" s="63">
        <f>IF(ลับ!G$3=0,0,IF(เวลาเรียน!L32="น",ลับ!G$3,0))</f>
        <v>0</v>
      </c>
      <c r="H238" s="63">
        <f>IF(ลับ!H$3=0,0,IF(เวลาเรียน!M32="น",ลับ!H$3,0))</f>
        <v>0</v>
      </c>
      <c r="I238" s="63">
        <f>IF(ลับ!I$3=0,0,IF(เวลาเรียน!N32="น",ลับ!I$3,0))</f>
        <v>0</v>
      </c>
      <c r="J238" s="63">
        <f>IF(ลับ!J$3=0,0,IF(เวลาเรียน!O32="น",ลับ!J$3,0))</f>
        <v>0</v>
      </c>
      <c r="K238" s="63">
        <f>IF(ลับ!K$3=0,0,IF(เวลาเรียน!P32="น",ลับ!K$3,0))</f>
        <v>0</v>
      </c>
      <c r="L238" s="63">
        <f>IF(ลับ!L$3=0,0,IF(เวลาเรียน!Q32="น",ลับ!L$3,0))</f>
        <v>0</v>
      </c>
      <c r="M238" s="63">
        <f>IF(ลับ!M$3=0,0,IF(เวลาเรียน!R32="น",ลับ!M$3,0))</f>
        <v>0</v>
      </c>
      <c r="N238" s="63">
        <f>IF(ลับ!N$3=0,0,IF(เวลาเรียน!S32="น",ลับ!N$3,0))</f>
        <v>0</v>
      </c>
      <c r="O238" s="63">
        <f>IF(ลับ!O$3=0,0,IF(เวลาเรียน!T32="น",ลับ!O$3,0))</f>
        <v>0</v>
      </c>
      <c r="P238" s="63">
        <f>IF(ลับ!P$3=0,0,IF(เวลาเรียน!U32="น",ลับ!P$3,0))</f>
        <v>0</v>
      </c>
      <c r="Q238" s="63">
        <f>IF(ลับ!Q$3=0,0,IF(เวลาเรียน!V32="น",ลับ!Q$3,0))</f>
        <v>0</v>
      </c>
      <c r="R238" s="63">
        <f>IF(ลับ!R$3=0,0,IF(เวลาเรียน!W32="น",ลับ!R$3,0))</f>
        <v>0</v>
      </c>
      <c r="S238" s="63">
        <f>IF(ลับ!S$3=0,0,IF(เวลาเรียน!X32="น",ลับ!S$3,0))</f>
        <v>0</v>
      </c>
      <c r="T238" s="63">
        <f>IF(ลับ!T$3=0,0,IF(เวลาเรียน!Y32="น",ลับ!T$3,0))</f>
        <v>0</v>
      </c>
      <c r="U238" s="63">
        <f>IF(ลับ!U$3=0,0,IF(เวลาเรียน!Z32="น",ลับ!U$3,0))</f>
        <v>0</v>
      </c>
      <c r="V238" s="63">
        <f>IF(ลับ!V$3=0,0,IF(เวลาเรียน!AA32="น",ลับ!V$3,0))</f>
        <v>0</v>
      </c>
      <c r="W238" s="63">
        <f>IF(ลับ!W$3=0,0,IF(เวลาเรียน!AB32="น",ลับ!W$3,0))</f>
        <v>0</v>
      </c>
      <c r="X238" s="63">
        <f>IF(ลับ!X$3=0,0,IF(เวลาเรียน!AC32="น",ลับ!X$3,0))</f>
        <v>0</v>
      </c>
      <c r="Y238" s="63">
        <f>IF(ลับ!Y$3=0,0,IF(เวลาเรียน!AD32="น",ลับ!Y$3,0))</f>
        <v>0</v>
      </c>
      <c r="Z238" s="724">
        <f>IF(ลับ!Z$3=0,0,IF(เวลาเรียน!AE32="น",ลับ!Z$3,0))</f>
        <v>0</v>
      </c>
      <c r="AA238" s="63">
        <f>IF(ลับ!B$3=0,0,IF(เวลาเรียน!AH32="น",ลับ!B$3,0))</f>
        <v>0</v>
      </c>
      <c r="AB238" s="63">
        <f>IF(ลับ!C$3=0,0,IF(เวลาเรียน!AI32="น",ลับ!C$3,0))</f>
        <v>0</v>
      </c>
      <c r="AC238" s="63">
        <f>IF(ลับ!D$3=0,0,IF(เวลาเรียน!AJ32="น",ลับ!D$3,0))</f>
        <v>0</v>
      </c>
      <c r="AD238" s="63">
        <f>IF(ลับ!E$3=0,0,IF(เวลาเรียน!AK32="น",ลับ!E$3,0))</f>
        <v>0</v>
      </c>
      <c r="AE238" s="63">
        <f>IF(ลับ!F$3=0,0,IF(เวลาเรียน!AL32="น",ลับ!F$3,0))</f>
        <v>0</v>
      </c>
      <c r="AF238" s="63">
        <f>IF(ลับ!G$3=0,0,IF(เวลาเรียน!AM32="น",ลับ!G$3,0))</f>
        <v>0</v>
      </c>
      <c r="AG238" s="63">
        <f>IF(ลับ!H$3=0,0,IF(เวลาเรียน!AN32="น",ลับ!H$3,0))</f>
        <v>0</v>
      </c>
      <c r="AH238" s="63">
        <f>IF(ลับ!I$3=0,0,IF(เวลาเรียน!AO32="น",ลับ!I$3,0))</f>
        <v>0</v>
      </c>
      <c r="AI238" s="63">
        <f>IF(ลับ!J$3=0,0,IF(เวลาเรียน!AP32="น",ลับ!J$3,0))</f>
        <v>0</v>
      </c>
      <c r="AJ238" s="63">
        <f>IF(ลับ!K$3=0,0,IF(เวลาเรียน!AQ32="น",ลับ!K$3,0))</f>
        <v>0</v>
      </c>
      <c r="AK238" s="63">
        <f>IF(ลับ!L$3=0,0,IF(เวลาเรียน!AR32="น",ลับ!L$3,0))</f>
        <v>0</v>
      </c>
      <c r="AL238" s="63">
        <f>IF(ลับ!M$3=0,0,IF(เวลาเรียน!AS32="น",ลับ!M$3,0))</f>
        <v>0</v>
      </c>
      <c r="AM238" s="63">
        <f>IF(ลับ!N$3=0,0,IF(เวลาเรียน!AT32="น",ลับ!N$3,0))</f>
        <v>0</v>
      </c>
      <c r="AN238" s="63">
        <f>IF(ลับ!O$3=0,0,IF(เวลาเรียน!AU32="น",ลับ!O$3,0))</f>
        <v>0</v>
      </c>
      <c r="AO238" s="63">
        <f>IF(ลับ!P$3=0,0,IF(เวลาเรียน!AV32="น",ลับ!P$3,0))</f>
        <v>0</v>
      </c>
      <c r="AP238" s="63">
        <f>IF(ลับ!Q$3=0,0,IF(เวลาเรียน!AW32="น",ลับ!Q$3,0))</f>
        <v>0</v>
      </c>
      <c r="AQ238" s="63">
        <f>IF(ลับ!R$3=0,0,IF(เวลาเรียน!AX32="น",ลับ!R$3,0))</f>
        <v>0</v>
      </c>
      <c r="AR238" s="63">
        <f>IF(ลับ!S$3=0,0,IF(เวลาเรียน!AY32="น",ลับ!S$3,0))</f>
        <v>0</v>
      </c>
      <c r="AS238" s="63">
        <f>IF(ลับ!T$3=0,0,IF(เวลาเรียน!AZ32="น",ลับ!T$3,0))</f>
        <v>0</v>
      </c>
      <c r="AT238" s="63">
        <f>IF(ลับ!U$3=0,0,IF(เวลาเรียน!BA32="น",ลับ!U$3,0))</f>
        <v>0</v>
      </c>
      <c r="AU238" s="63">
        <f>IF(ลับ!V$3=0,0,IF(เวลาเรียน!BB32="น",ลับ!V$3,0))</f>
        <v>0</v>
      </c>
      <c r="AV238" s="63">
        <f>IF(ลับ!W$3=0,0,IF(เวลาเรียน!BC32="น",ลับ!W$3,0))</f>
        <v>0</v>
      </c>
      <c r="AW238" s="63">
        <f>IF(ลับ!X$3=0,0,IF(เวลาเรียน!BD32="น",ลับ!X$3,0))</f>
        <v>0</v>
      </c>
      <c r="AX238" s="63">
        <f>IF(ลับ!Y$3=0,0,IF(เวลาเรียน!BE32="น",ลับ!Y$3,0))</f>
        <v>0</v>
      </c>
      <c r="AY238" s="63">
        <f>IF(ลับ!Z$3=0,0,IF(เวลาเรียน!BF32="น",ลับ!Z$3,0))</f>
        <v>0</v>
      </c>
      <c r="AZ238" s="63">
        <f>IF(ลับ!AA$3=0,0,IF(เวลาเรียน!BG32="น",ลับ!AA$3,0))</f>
        <v>0</v>
      </c>
      <c r="BA238" s="63">
        <f>IF(ลับ!AB$3=0,0,IF(เวลาเรียน!BH32="น",ลับ!AB$3,0))</f>
        <v>0</v>
      </c>
      <c r="BB238" s="63">
        <f>IF(ลับ!AC$3=0,0,IF(เวลาเรียน!BI32="น",ลับ!AC$3,0))</f>
        <v>0</v>
      </c>
      <c r="BC238" s="63">
        <f>IF(ลับ!AD$3=0,0,IF(เวลาเรียน!BJ32="น",ลับ!AD$3,0))</f>
        <v>0</v>
      </c>
      <c r="BD238" s="63">
        <f>IF(ลับ!AE$3=0,0,IF(เวลาเรียน!BK32="น",ลับ!AE$3,0))</f>
        <v>0</v>
      </c>
      <c r="BE238" s="63">
        <f>IF(ลับ!AF$3=0,0,IF(เวลาเรียน!BL32="น",ลับ!AF$3,0))</f>
        <v>0</v>
      </c>
      <c r="BF238" s="63">
        <f>IF(ลับ!AG$3=0,0,IF(เวลาเรียน!BM32="น",ลับ!AG$3,0))</f>
        <v>0</v>
      </c>
      <c r="BG238" s="63">
        <f>IF(ลับ!AH$3=0,0,IF(เวลาเรียน!BN32="น",ลับ!AH$3,0))</f>
        <v>0</v>
      </c>
      <c r="BH238" s="63">
        <f>IF(ลับ!AI$3=0,0,IF(เวลาเรียน!BO32="น",ลับ!AI$3,0))</f>
        <v>0</v>
      </c>
      <c r="BI238" s="63">
        <f>IF(ลับ!AJ$3=0,0,IF(เวลาเรียน!BP32="น",ลับ!AJ$3,0))</f>
        <v>0</v>
      </c>
      <c r="BJ238" s="63">
        <f>IF(ลับ!AK$3=0,0,IF(เวลาเรียน!BQ32="น",ลับ!AK$3,0))</f>
        <v>0</v>
      </c>
      <c r="BK238" s="63">
        <f>IF(ลับ!AL$3=0,0,IF(เวลาเรียน!BR32="น",ลับ!AL$3,0))</f>
        <v>0</v>
      </c>
      <c r="BL238" s="63">
        <f>IF(ลับ!AM$3=0,0,IF(เวลาเรียน!BS32="น",ลับ!AM$3,0))</f>
        <v>0</v>
      </c>
      <c r="BM238" s="63">
        <f>IF(ลับ!AN$3=0,0,IF(เวลาเรียน!BT32="น",ลับ!AN$3,0))</f>
        <v>0</v>
      </c>
      <c r="BN238" s="63">
        <f>IF(ลับ!AO$3=0,0,IF(เวลาเรียน!BU32="น",ลับ!AO$3,0))</f>
        <v>0</v>
      </c>
      <c r="BO238" s="63">
        <f>IF(ลับ!AP$3=0,0,IF(เวลาเรียน!BV32="น",ลับ!AP$3,0))</f>
        <v>0</v>
      </c>
      <c r="BP238" s="63">
        <f>IF(ลับ!AQ$3=0,0,IF(เวลาเรียน!BW32="น",ลับ!AQ$3,0))</f>
        <v>0</v>
      </c>
      <c r="BQ238" s="63">
        <f>IF(ลับ!AR$3=0,0,IF(เวลาเรียน!BX32="น",ลับ!AR$3,0))</f>
        <v>0</v>
      </c>
      <c r="BR238" s="63">
        <f>IF(ลับ!AS$3=0,0,IF(เวลาเรียน!BY32="น",ลับ!AS$3,0))</f>
        <v>0</v>
      </c>
      <c r="BS238" s="724">
        <f>IF(ลับ!AT$3=0,0,IF(เวลาเรียน!BZ32="น",ลับ!AT$3,0))</f>
        <v>0</v>
      </c>
      <c r="BT238" s="63">
        <f>IF(ลับ!BT$3=0,0,IF(เวลาเรียน!CB32="น",ลับ!BT$3,0))</f>
        <v>0</v>
      </c>
      <c r="BU238" s="63">
        <f>IF(ลับ!BU$3=0,0,IF(เวลาเรียน!CC32="น",ลับ!BU$3,0))</f>
        <v>0</v>
      </c>
      <c r="BV238" s="63">
        <f>IF(ลับ!BV$3=0,0,IF(เวลาเรียน!CD32="น",ลับ!BV$3,0))</f>
        <v>0</v>
      </c>
      <c r="BW238" s="63">
        <f>IF(ลับ!BW$3=0,0,IF(เวลาเรียน!CE32="น",ลับ!BW$3,0))</f>
        <v>0</v>
      </c>
      <c r="BX238" s="63">
        <f>IF(ลับ!BX$3=0,0,IF(เวลาเรียน!CF32="น",ลับ!BX$3,0))</f>
        <v>0</v>
      </c>
      <c r="BY238" s="63">
        <f>IF(ลับ!BY$3=0,0,IF(เวลาเรียน!CG32="น",ลับ!BY$3,0))</f>
        <v>0</v>
      </c>
      <c r="BZ238" s="63">
        <f>IF(ลับ!BZ$3=0,0,IF(เวลาเรียน!CH32="น",ลับ!BZ$3,0))</f>
        <v>0</v>
      </c>
      <c r="CA238" s="63">
        <f>IF(ลับ!CA$3=0,0,IF(เวลาเรียน!CI32="น",ลับ!CA$3,0))</f>
        <v>0</v>
      </c>
      <c r="CB238" s="63">
        <f>IF(ลับ!CB$3=0,0,IF(เวลาเรียน!CJ32="น",ลับ!CB$3,0))</f>
        <v>0</v>
      </c>
      <c r="CC238" s="63">
        <f>IF(ลับ!CC$3=0,0,IF(เวลาเรียน!CK32="น",ลับ!CC$3,0))</f>
        <v>0</v>
      </c>
      <c r="CD238" s="63">
        <f>IF(ลับ!CD$3=0,0,IF(เวลาเรียน!CL32="น",ลับ!CD$3,0))</f>
        <v>0</v>
      </c>
      <c r="CE238" s="63">
        <f>IF(ลับ!CE$3=0,0,IF(เวลาเรียน!CM32="น",ลับ!CE$3,0))</f>
        <v>0</v>
      </c>
      <c r="CF238" s="63">
        <f>IF(ลับ!CF$3=0,0,IF(เวลาเรียน!CN32="น",ลับ!CF$3,0))</f>
        <v>0</v>
      </c>
      <c r="CG238" s="63">
        <f>IF(ลับ!CG$3=0,0,IF(เวลาเรียน!CO32="น",ลับ!CG$3,0))</f>
        <v>0</v>
      </c>
      <c r="CH238" s="63">
        <f>IF(ลับ!CH$3=0,0,IF(เวลาเรียน!CP32="น",ลับ!CH$3,0))</f>
        <v>0</v>
      </c>
      <c r="CI238" s="63">
        <f>IF(ลับ!CI$3=0,0,IF(เวลาเรียน!CQ32="น",ลับ!CI$3,0))</f>
        <v>0</v>
      </c>
      <c r="CJ238" s="63">
        <f>IF(ลับ!CJ$3=0,0,IF(เวลาเรียน!CR32="น",ลับ!CJ$3,0))</f>
        <v>0</v>
      </c>
      <c r="CK238" s="63">
        <f>IF(ลับ!CK$3=0,0,IF(เวลาเรียน!CS32="น",ลับ!CK$3,0))</f>
        <v>0</v>
      </c>
      <c r="CL238" s="63">
        <f>IF(ลับ!CL$3=0,0,IF(เวลาเรียน!CT32="น",ลับ!CL$3,0))</f>
        <v>0</v>
      </c>
      <c r="CM238" s="63">
        <f>IF(ลับ!CM$3=0,0,IF(เวลาเรียน!CU32="น",ลับ!CM$3,0))</f>
        <v>0</v>
      </c>
      <c r="CN238" s="63">
        <f>IF(ลับ!CN$3=0,0,IF(เวลาเรียน!CV32="น",ลับ!CN$3,0))</f>
        <v>0</v>
      </c>
      <c r="CO238" s="63">
        <f>IF(ลับ!CO$3=0,0,IF(เวลาเรียน!CW32="น",ลับ!CO$3,0))</f>
        <v>0</v>
      </c>
      <c r="CP238" s="63">
        <f>IF(ลับ!CP$3=0,0,IF(เวลาเรียน!CX32="น",ลับ!CP$3,0))</f>
        <v>0</v>
      </c>
      <c r="CQ238" s="63">
        <f>IF(ลับ!CQ$3=0,0,IF(เวลาเรียน!CY32="น",ลับ!CQ$3,0))</f>
        <v>0</v>
      </c>
      <c r="CR238" s="63">
        <f>IF(ลับ!CR$3=0,0,IF(เวลาเรียน!CZ32="น",ลับ!CR$3,0))</f>
        <v>0</v>
      </c>
      <c r="CS238" s="63">
        <f>IF(ลับ!CS$3=0,0,IF(เวลาเรียน!DA32="น",ลับ!CS$3,0))</f>
        <v>0</v>
      </c>
      <c r="CT238" s="63">
        <f>IF(ลับ!CT$3=0,0,IF(เวลาเรียน!DB32="น",ลับ!CT$3,0))</f>
        <v>0</v>
      </c>
      <c r="CU238" s="63">
        <f>IF(ลับ!CU$3=0,0,IF(เวลาเรียน!DC32="น",ลับ!CU$3,0))</f>
        <v>0</v>
      </c>
      <c r="CV238" s="63">
        <f>IF(ลับ!CV$3=0,0,IF(เวลาเรียน!DD32="น",ลับ!CV$3,0))</f>
        <v>0</v>
      </c>
      <c r="CW238" s="63">
        <f>IF(ลับ!CW$3=0,0,IF(เวลาเรียน!DE32="น",ลับ!CW$3,0))</f>
        <v>0</v>
      </c>
      <c r="CX238" s="84">
        <f t="shared" si="26"/>
        <v>0</v>
      </c>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row>
    <row r="239" spans="1:136" ht="21">
      <c r="A239" s="28">
        <v>28</v>
      </c>
      <c r="B239" s="63">
        <f>IF(ลับ!B$3=0,0,IF(เวลาเรียน!G33="น",ลับ!B$3,0))</f>
        <v>0</v>
      </c>
      <c r="C239" s="63">
        <f>IF(ลับ!C$3=0,0,IF(เวลาเรียน!H33="น",ลับ!C$3,0))</f>
        <v>0</v>
      </c>
      <c r="D239" s="63">
        <f>IF(ลับ!D$3=0,0,IF(เวลาเรียน!I33="น",ลับ!D$3,0))</f>
        <v>0</v>
      </c>
      <c r="E239" s="63">
        <f>IF(ลับ!E$3=0,0,IF(เวลาเรียน!J33="น",ลับ!E$3,0))</f>
        <v>0</v>
      </c>
      <c r="F239" s="63">
        <f>IF(ลับ!F$3=0,0,IF(เวลาเรียน!K33="น",ลับ!F$3,0))</f>
        <v>0</v>
      </c>
      <c r="G239" s="63">
        <f>IF(ลับ!G$3=0,0,IF(เวลาเรียน!L33="น",ลับ!G$3,0))</f>
        <v>0</v>
      </c>
      <c r="H239" s="63">
        <f>IF(ลับ!H$3=0,0,IF(เวลาเรียน!M33="น",ลับ!H$3,0))</f>
        <v>0</v>
      </c>
      <c r="I239" s="63">
        <f>IF(ลับ!I$3=0,0,IF(เวลาเรียน!N33="น",ลับ!I$3,0))</f>
        <v>0</v>
      </c>
      <c r="J239" s="63">
        <f>IF(ลับ!J$3=0,0,IF(เวลาเรียน!O33="น",ลับ!J$3,0))</f>
        <v>0</v>
      </c>
      <c r="K239" s="63">
        <f>IF(ลับ!K$3=0,0,IF(เวลาเรียน!P33="น",ลับ!K$3,0))</f>
        <v>0</v>
      </c>
      <c r="L239" s="63">
        <f>IF(ลับ!L$3=0,0,IF(เวลาเรียน!Q33="น",ลับ!L$3,0))</f>
        <v>0</v>
      </c>
      <c r="M239" s="63">
        <f>IF(ลับ!M$3=0,0,IF(เวลาเรียน!R33="น",ลับ!M$3,0))</f>
        <v>0</v>
      </c>
      <c r="N239" s="63">
        <f>IF(ลับ!N$3=0,0,IF(เวลาเรียน!S33="น",ลับ!N$3,0))</f>
        <v>0</v>
      </c>
      <c r="O239" s="63">
        <f>IF(ลับ!O$3=0,0,IF(เวลาเรียน!T33="น",ลับ!O$3,0))</f>
        <v>0</v>
      </c>
      <c r="P239" s="63">
        <f>IF(ลับ!P$3=0,0,IF(เวลาเรียน!U33="น",ลับ!P$3,0))</f>
        <v>0</v>
      </c>
      <c r="Q239" s="63">
        <f>IF(ลับ!Q$3=0,0,IF(เวลาเรียน!V33="น",ลับ!Q$3,0))</f>
        <v>0</v>
      </c>
      <c r="R239" s="63">
        <f>IF(ลับ!R$3=0,0,IF(เวลาเรียน!W33="น",ลับ!R$3,0))</f>
        <v>0</v>
      </c>
      <c r="S239" s="63">
        <f>IF(ลับ!S$3=0,0,IF(เวลาเรียน!X33="น",ลับ!S$3,0))</f>
        <v>0</v>
      </c>
      <c r="T239" s="63">
        <f>IF(ลับ!T$3=0,0,IF(เวลาเรียน!Y33="น",ลับ!T$3,0))</f>
        <v>0</v>
      </c>
      <c r="U239" s="63">
        <f>IF(ลับ!U$3=0,0,IF(เวลาเรียน!Z33="น",ลับ!U$3,0))</f>
        <v>0</v>
      </c>
      <c r="V239" s="63">
        <f>IF(ลับ!V$3=0,0,IF(เวลาเรียน!AA33="น",ลับ!V$3,0))</f>
        <v>0</v>
      </c>
      <c r="W239" s="63">
        <f>IF(ลับ!W$3=0,0,IF(เวลาเรียน!AB33="น",ลับ!W$3,0))</f>
        <v>0</v>
      </c>
      <c r="X239" s="63">
        <f>IF(ลับ!X$3=0,0,IF(เวลาเรียน!AC33="น",ลับ!X$3,0))</f>
        <v>0</v>
      </c>
      <c r="Y239" s="63">
        <f>IF(ลับ!Y$3=0,0,IF(เวลาเรียน!AD33="น",ลับ!Y$3,0))</f>
        <v>0</v>
      </c>
      <c r="Z239" s="724">
        <f>IF(ลับ!Z$3=0,0,IF(เวลาเรียน!AE33="น",ลับ!Z$3,0))</f>
        <v>0</v>
      </c>
      <c r="AA239" s="63">
        <f>IF(ลับ!B$3=0,0,IF(เวลาเรียน!AH33="น",ลับ!B$3,0))</f>
        <v>0</v>
      </c>
      <c r="AB239" s="63">
        <f>IF(ลับ!C$3=0,0,IF(เวลาเรียน!AI33="น",ลับ!C$3,0))</f>
        <v>0</v>
      </c>
      <c r="AC239" s="63">
        <f>IF(ลับ!D$3=0,0,IF(เวลาเรียน!AJ33="น",ลับ!D$3,0))</f>
        <v>0</v>
      </c>
      <c r="AD239" s="63">
        <f>IF(ลับ!E$3=0,0,IF(เวลาเรียน!AK33="น",ลับ!E$3,0))</f>
        <v>0</v>
      </c>
      <c r="AE239" s="63">
        <f>IF(ลับ!F$3=0,0,IF(เวลาเรียน!AL33="น",ลับ!F$3,0))</f>
        <v>0</v>
      </c>
      <c r="AF239" s="63">
        <f>IF(ลับ!G$3=0,0,IF(เวลาเรียน!AM33="น",ลับ!G$3,0))</f>
        <v>0</v>
      </c>
      <c r="AG239" s="63">
        <f>IF(ลับ!H$3=0,0,IF(เวลาเรียน!AN33="น",ลับ!H$3,0))</f>
        <v>0</v>
      </c>
      <c r="AH239" s="63">
        <f>IF(ลับ!I$3=0,0,IF(เวลาเรียน!AO33="น",ลับ!I$3,0))</f>
        <v>0</v>
      </c>
      <c r="AI239" s="63">
        <f>IF(ลับ!J$3=0,0,IF(เวลาเรียน!AP33="น",ลับ!J$3,0))</f>
        <v>0</v>
      </c>
      <c r="AJ239" s="63">
        <f>IF(ลับ!K$3=0,0,IF(เวลาเรียน!AQ33="น",ลับ!K$3,0))</f>
        <v>0</v>
      </c>
      <c r="AK239" s="63">
        <f>IF(ลับ!L$3=0,0,IF(เวลาเรียน!AR33="น",ลับ!L$3,0))</f>
        <v>0</v>
      </c>
      <c r="AL239" s="63">
        <f>IF(ลับ!M$3=0,0,IF(เวลาเรียน!AS33="น",ลับ!M$3,0))</f>
        <v>0</v>
      </c>
      <c r="AM239" s="63">
        <f>IF(ลับ!N$3=0,0,IF(เวลาเรียน!AT33="น",ลับ!N$3,0))</f>
        <v>0</v>
      </c>
      <c r="AN239" s="63">
        <f>IF(ลับ!O$3=0,0,IF(เวลาเรียน!AU33="น",ลับ!O$3,0))</f>
        <v>0</v>
      </c>
      <c r="AO239" s="63">
        <f>IF(ลับ!P$3=0,0,IF(เวลาเรียน!AV33="น",ลับ!P$3,0))</f>
        <v>0</v>
      </c>
      <c r="AP239" s="63">
        <f>IF(ลับ!Q$3=0,0,IF(เวลาเรียน!AW33="น",ลับ!Q$3,0))</f>
        <v>0</v>
      </c>
      <c r="AQ239" s="63">
        <f>IF(ลับ!R$3=0,0,IF(เวลาเรียน!AX33="น",ลับ!R$3,0))</f>
        <v>0</v>
      </c>
      <c r="AR239" s="63">
        <f>IF(ลับ!S$3=0,0,IF(เวลาเรียน!AY33="น",ลับ!S$3,0))</f>
        <v>0</v>
      </c>
      <c r="AS239" s="63">
        <f>IF(ลับ!T$3=0,0,IF(เวลาเรียน!AZ33="น",ลับ!T$3,0))</f>
        <v>0</v>
      </c>
      <c r="AT239" s="63">
        <f>IF(ลับ!U$3=0,0,IF(เวลาเรียน!BA33="น",ลับ!U$3,0))</f>
        <v>0</v>
      </c>
      <c r="AU239" s="63">
        <f>IF(ลับ!V$3=0,0,IF(เวลาเรียน!BB33="น",ลับ!V$3,0))</f>
        <v>0</v>
      </c>
      <c r="AV239" s="63">
        <f>IF(ลับ!W$3=0,0,IF(เวลาเรียน!BC33="น",ลับ!W$3,0))</f>
        <v>0</v>
      </c>
      <c r="AW239" s="63">
        <f>IF(ลับ!X$3=0,0,IF(เวลาเรียน!BD33="น",ลับ!X$3,0))</f>
        <v>0</v>
      </c>
      <c r="AX239" s="63">
        <f>IF(ลับ!Y$3=0,0,IF(เวลาเรียน!BE33="น",ลับ!Y$3,0))</f>
        <v>0</v>
      </c>
      <c r="AY239" s="63">
        <f>IF(ลับ!Z$3=0,0,IF(เวลาเรียน!BF33="น",ลับ!Z$3,0))</f>
        <v>0</v>
      </c>
      <c r="AZ239" s="63">
        <f>IF(ลับ!AA$3=0,0,IF(เวลาเรียน!BG33="น",ลับ!AA$3,0))</f>
        <v>0</v>
      </c>
      <c r="BA239" s="63">
        <f>IF(ลับ!AB$3=0,0,IF(เวลาเรียน!BH33="น",ลับ!AB$3,0))</f>
        <v>0</v>
      </c>
      <c r="BB239" s="63">
        <f>IF(ลับ!AC$3=0,0,IF(เวลาเรียน!BI33="น",ลับ!AC$3,0))</f>
        <v>0</v>
      </c>
      <c r="BC239" s="63">
        <f>IF(ลับ!AD$3=0,0,IF(เวลาเรียน!BJ33="น",ลับ!AD$3,0))</f>
        <v>0</v>
      </c>
      <c r="BD239" s="63">
        <f>IF(ลับ!AE$3=0,0,IF(เวลาเรียน!BK33="น",ลับ!AE$3,0))</f>
        <v>0</v>
      </c>
      <c r="BE239" s="63">
        <f>IF(ลับ!AF$3=0,0,IF(เวลาเรียน!BL33="น",ลับ!AF$3,0))</f>
        <v>0</v>
      </c>
      <c r="BF239" s="63">
        <f>IF(ลับ!AG$3=0,0,IF(เวลาเรียน!BM33="น",ลับ!AG$3,0))</f>
        <v>0</v>
      </c>
      <c r="BG239" s="63">
        <f>IF(ลับ!AH$3=0,0,IF(เวลาเรียน!BN33="น",ลับ!AH$3,0))</f>
        <v>0</v>
      </c>
      <c r="BH239" s="63">
        <f>IF(ลับ!AI$3=0,0,IF(เวลาเรียน!BO33="น",ลับ!AI$3,0))</f>
        <v>0</v>
      </c>
      <c r="BI239" s="63">
        <f>IF(ลับ!AJ$3=0,0,IF(เวลาเรียน!BP33="น",ลับ!AJ$3,0))</f>
        <v>0</v>
      </c>
      <c r="BJ239" s="63">
        <f>IF(ลับ!AK$3=0,0,IF(เวลาเรียน!BQ33="น",ลับ!AK$3,0))</f>
        <v>0</v>
      </c>
      <c r="BK239" s="63">
        <f>IF(ลับ!AL$3=0,0,IF(เวลาเรียน!BR33="น",ลับ!AL$3,0))</f>
        <v>0</v>
      </c>
      <c r="BL239" s="63">
        <f>IF(ลับ!AM$3=0,0,IF(เวลาเรียน!BS33="น",ลับ!AM$3,0))</f>
        <v>0</v>
      </c>
      <c r="BM239" s="63">
        <f>IF(ลับ!AN$3=0,0,IF(เวลาเรียน!BT33="น",ลับ!AN$3,0))</f>
        <v>0</v>
      </c>
      <c r="BN239" s="63">
        <f>IF(ลับ!AO$3=0,0,IF(เวลาเรียน!BU33="น",ลับ!AO$3,0))</f>
        <v>0</v>
      </c>
      <c r="BO239" s="63">
        <f>IF(ลับ!AP$3=0,0,IF(เวลาเรียน!BV33="น",ลับ!AP$3,0))</f>
        <v>0</v>
      </c>
      <c r="BP239" s="63">
        <f>IF(ลับ!AQ$3=0,0,IF(เวลาเรียน!BW33="น",ลับ!AQ$3,0))</f>
        <v>0</v>
      </c>
      <c r="BQ239" s="63">
        <f>IF(ลับ!AR$3=0,0,IF(เวลาเรียน!BX33="น",ลับ!AR$3,0))</f>
        <v>0</v>
      </c>
      <c r="BR239" s="63">
        <f>IF(ลับ!AS$3=0,0,IF(เวลาเรียน!BY33="น",ลับ!AS$3,0))</f>
        <v>0</v>
      </c>
      <c r="BS239" s="724">
        <f>IF(ลับ!AT$3=0,0,IF(เวลาเรียน!BZ33="น",ลับ!AT$3,0))</f>
        <v>0</v>
      </c>
      <c r="BT239" s="63">
        <f>IF(ลับ!BT$3=0,0,IF(เวลาเรียน!CB33="น",ลับ!BT$3,0))</f>
        <v>0</v>
      </c>
      <c r="BU239" s="63">
        <f>IF(ลับ!BU$3=0,0,IF(เวลาเรียน!CC33="น",ลับ!BU$3,0))</f>
        <v>0</v>
      </c>
      <c r="BV239" s="63">
        <f>IF(ลับ!BV$3=0,0,IF(เวลาเรียน!CD33="น",ลับ!BV$3,0))</f>
        <v>0</v>
      </c>
      <c r="BW239" s="63">
        <f>IF(ลับ!BW$3=0,0,IF(เวลาเรียน!CE33="น",ลับ!BW$3,0))</f>
        <v>0</v>
      </c>
      <c r="BX239" s="63">
        <f>IF(ลับ!BX$3=0,0,IF(เวลาเรียน!CF33="น",ลับ!BX$3,0))</f>
        <v>0</v>
      </c>
      <c r="BY239" s="63">
        <f>IF(ลับ!BY$3=0,0,IF(เวลาเรียน!CG33="น",ลับ!BY$3,0))</f>
        <v>0</v>
      </c>
      <c r="BZ239" s="63">
        <f>IF(ลับ!BZ$3=0,0,IF(เวลาเรียน!CH33="น",ลับ!BZ$3,0))</f>
        <v>0</v>
      </c>
      <c r="CA239" s="63">
        <f>IF(ลับ!CA$3=0,0,IF(เวลาเรียน!CI33="น",ลับ!CA$3,0))</f>
        <v>0</v>
      </c>
      <c r="CB239" s="63">
        <f>IF(ลับ!CB$3=0,0,IF(เวลาเรียน!CJ33="น",ลับ!CB$3,0))</f>
        <v>0</v>
      </c>
      <c r="CC239" s="63">
        <f>IF(ลับ!CC$3=0,0,IF(เวลาเรียน!CK33="น",ลับ!CC$3,0))</f>
        <v>0</v>
      </c>
      <c r="CD239" s="63">
        <f>IF(ลับ!CD$3=0,0,IF(เวลาเรียน!CL33="น",ลับ!CD$3,0))</f>
        <v>0</v>
      </c>
      <c r="CE239" s="63">
        <f>IF(ลับ!CE$3=0,0,IF(เวลาเรียน!CM33="น",ลับ!CE$3,0))</f>
        <v>0</v>
      </c>
      <c r="CF239" s="63">
        <f>IF(ลับ!CF$3=0,0,IF(เวลาเรียน!CN33="น",ลับ!CF$3,0))</f>
        <v>0</v>
      </c>
      <c r="CG239" s="63">
        <f>IF(ลับ!CG$3=0,0,IF(เวลาเรียน!CO33="น",ลับ!CG$3,0))</f>
        <v>0</v>
      </c>
      <c r="CH239" s="63">
        <f>IF(ลับ!CH$3=0,0,IF(เวลาเรียน!CP33="น",ลับ!CH$3,0))</f>
        <v>0</v>
      </c>
      <c r="CI239" s="63">
        <f>IF(ลับ!CI$3=0,0,IF(เวลาเรียน!CQ33="น",ลับ!CI$3,0))</f>
        <v>0</v>
      </c>
      <c r="CJ239" s="63">
        <f>IF(ลับ!CJ$3=0,0,IF(เวลาเรียน!CR33="น",ลับ!CJ$3,0))</f>
        <v>0</v>
      </c>
      <c r="CK239" s="63">
        <f>IF(ลับ!CK$3=0,0,IF(เวลาเรียน!CS33="น",ลับ!CK$3,0))</f>
        <v>0</v>
      </c>
      <c r="CL239" s="63">
        <f>IF(ลับ!CL$3=0,0,IF(เวลาเรียน!CT33="น",ลับ!CL$3,0))</f>
        <v>0</v>
      </c>
      <c r="CM239" s="63">
        <f>IF(ลับ!CM$3=0,0,IF(เวลาเรียน!CU33="น",ลับ!CM$3,0))</f>
        <v>0</v>
      </c>
      <c r="CN239" s="63">
        <f>IF(ลับ!CN$3=0,0,IF(เวลาเรียน!CV33="น",ลับ!CN$3,0))</f>
        <v>0</v>
      </c>
      <c r="CO239" s="63">
        <f>IF(ลับ!CO$3=0,0,IF(เวลาเรียน!CW33="น",ลับ!CO$3,0))</f>
        <v>0</v>
      </c>
      <c r="CP239" s="63">
        <f>IF(ลับ!CP$3=0,0,IF(เวลาเรียน!CX33="น",ลับ!CP$3,0))</f>
        <v>0</v>
      </c>
      <c r="CQ239" s="63">
        <f>IF(ลับ!CQ$3=0,0,IF(เวลาเรียน!CY33="น",ลับ!CQ$3,0))</f>
        <v>0</v>
      </c>
      <c r="CR239" s="63">
        <f>IF(ลับ!CR$3=0,0,IF(เวลาเรียน!CZ33="น",ลับ!CR$3,0))</f>
        <v>0</v>
      </c>
      <c r="CS239" s="63">
        <f>IF(ลับ!CS$3=0,0,IF(เวลาเรียน!DA33="น",ลับ!CS$3,0))</f>
        <v>0</v>
      </c>
      <c r="CT239" s="63">
        <f>IF(ลับ!CT$3=0,0,IF(เวลาเรียน!DB33="น",ลับ!CT$3,0))</f>
        <v>0</v>
      </c>
      <c r="CU239" s="63">
        <f>IF(ลับ!CU$3=0,0,IF(เวลาเรียน!DC33="น",ลับ!CU$3,0))</f>
        <v>0</v>
      </c>
      <c r="CV239" s="63">
        <f>IF(ลับ!CV$3=0,0,IF(เวลาเรียน!DD33="น",ลับ!CV$3,0))</f>
        <v>0</v>
      </c>
      <c r="CW239" s="63">
        <f>IF(ลับ!CW$3=0,0,IF(เวลาเรียน!DE33="น",ลับ!CW$3,0))</f>
        <v>0</v>
      </c>
      <c r="CX239" s="84">
        <f t="shared" si="26"/>
        <v>0</v>
      </c>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row>
    <row r="240" spans="1:136" ht="21">
      <c r="A240" s="28">
        <v>29</v>
      </c>
      <c r="B240" s="63">
        <f>IF(ลับ!B$3=0,0,IF(เวลาเรียน!G34="น",ลับ!B$3,0))</f>
        <v>0</v>
      </c>
      <c r="C240" s="63">
        <f>IF(ลับ!C$3=0,0,IF(เวลาเรียน!H34="น",ลับ!C$3,0))</f>
        <v>0</v>
      </c>
      <c r="D240" s="63">
        <f>IF(ลับ!D$3=0,0,IF(เวลาเรียน!I34="น",ลับ!D$3,0))</f>
        <v>0</v>
      </c>
      <c r="E240" s="63">
        <f>IF(ลับ!E$3=0,0,IF(เวลาเรียน!J34="น",ลับ!E$3,0))</f>
        <v>0</v>
      </c>
      <c r="F240" s="63">
        <f>IF(ลับ!F$3=0,0,IF(เวลาเรียน!K34="น",ลับ!F$3,0))</f>
        <v>0</v>
      </c>
      <c r="G240" s="63">
        <f>IF(ลับ!G$3=0,0,IF(เวลาเรียน!L34="น",ลับ!G$3,0))</f>
        <v>0</v>
      </c>
      <c r="H240" s="63">
        <f>IF(ลับ!H$3=0,0,IF(เวลาเรียน!M34="น",ลับ!H$3,0))</f>
        <v>0</v>
      </c>
      <c r="I240" s="63">
        <f>IF(ลับ!I$3=0,0,IF(เวลาเรียน!N34="น",ลับ!I$3,0))</f>
        <v>0</v>
      </c>
      <c r="J240" s="63">
        <f>IF(ลับ!J$3=0,0,IF(เวลาเรียน!O34="น",ลับ!J$3,0))</f>
        <v>0</v>
      </c>
      <c r="K240" s="63">
        <f>IF(ลับ!K$3=0,0,IF(เวลาเรียน!P34="น",ลับ!K$3,0))</f>
        <v>0</v>
      </c>
      <c r="L240" s="63">
        <f>IF(ลับ!L$3=0,0,IF(เวลาเรียน!Q34="น",ลับ!L$3,0))</f>
        <v>0</v>
      </c>
      <c r="M240" s="63">
        <f>IF(ลับ!M$3=0,0,IF(เวลาเรียน!R34="น",ลับ!M$3,0))</f>
        <v>0</v>
      </c>
      <c r="N240" s="63">
        <f>IF(ลับ!N$3=0,0,IF(เวลาเรียน!S34="น",ลับ!N$3,0))</f>
        <v>0</v>
      </c>
      <c r="O240" s="63">
        <f>IF(ลับ!O$3=0,0,IF(เวลาเรียน!T34="น",ลับ!O$3,0))</f>
        <v>0</v>
      </c>
      <c r="P240" s="63">
        <f>IF(ลับ!P$3=0,0,IF(เวลาเรียน!U34="น",ลับ!P$3,0))</f>
        <v>0</v>
      </c>
      <c r="Q240" s="63">
        <f>IF(ลับ!Q$3=0,0,IF(เวลาเรียน!V34="น",ลับ!Q$3,0))</f>
        <v>0</v>
      </c>
      <c r="R240" s="63">
        <f>IF(ลับ!R$3=0,0,IF(เวลาเรียน!W34="น",ลับ!R$3,0))</f>
        <v>0</v>
      </c>
      <c r="S240" s="63">
        <f>IF(ลับ!S$3=0,0,IF(เวลาเรียน!X34="น",ลับ!S$3,0))</f>
        <v>0</v>
      </c>
      <c r="T240" s="63">
        <f>IF(ลับ!T$3=0,0,IF(เวลาเรียน!Y34="น",ลับ!T$3,0))</f>
        <v>0</v>
      </c>
      <c r="U240" s="63">
        <f>IF(ลับ!U$3=0,0,IF(เวลาเรียน!Z34="น",ลับ!U$3,0))</f>
        <v>0</v>
      </c>
      <c r="V240" s="63">
        <f>IF(ลับ!V$3=0,0,IF(เวลาเรียน!AA34="น",ลับ!V$3,0))</f>
        <v>0</v>
      </c>
      <c r="W240" s="63">
        <f>IF(ลับ!W$3=0,0,IF(เวลาเรียน!AB34="น",ลับ!W$3,0))</f>
        <v>0</v>
      </c>
      <c r="X240" s="63">
        <f>IF(ลับ!X$3=0,0,IF(เวลาเรียน!AC34="น",ลับ!X$3,0))</f>
        <v>0</v>
      </c>
      <c r="Y240" s="63">
        <f>IF(ลับ!Y$3=0,0,IF(เวลาเรียน!AD34="น",ลับ!Y$3,0))</f>
        <v>0</v>
      </c>
      <c r="Z240" s="724">
        <f>IF(ลับ!Z$3=0,0,IF(เวลาเรียน!AE34="น",ลับ!Z$3,0))</f>
        <v>0</v>
      </c>
      <c r="AA240" s="63">
        <f>IF(ลับ!B$3=0,0,IF(เวลาเรียน!AH34="น",ลับ!B$3,0))</f>
        <v>0</v>
      </c>
      <c r="AB240" s="63">
        <f>IF(ลับ!C$3=0,0,IF(เวลาเรียน!AI34="น",ลับ!C$3,0))</f>
        <v>0</v>
      </c>
      <c r="AC240" s="63">
        <f>IF(ลับ!D$3=0,0,IF(เวลาเรียน!AJ34="น",ลับ!D$3,0))</f>
        <v>0</v>
      </c>
      <c r="AD240" s="63">
        <f>IF(ลับ!E$3=0,0,IF(เวลาเรียน!AK34="น",ลับ!E$3,0))</f>
        <v>0</v>
      </c>
      <c r="AE240" s="63">
        <f>IF(ลับ!F$3=0,0,IF(เวลาเรียน!AL34="น",ลับ!F$3,0))</f>
        <v>0</v>
      </c>
      <c r="AF240" s="63">
        <f>IF(ลับ!G$3=0,0,IF(เวลาเรียน!AM34="น",ลับ!G$3,0))</f>
        <v>0</v>
      </c>
      <c r="AG240" s="63">
        <f>IF(ลับ!H$3=0,0,IF(เวลาเรียน!AN34="น",ลับ!H$3,0))</f>
        <v>0</v>
      </c>
      <c r="AH240" s="63">
        <f>IF(ลับ!I$3=0,0,IF(เวลาเรียน!AO34="น",ลับ!I$3,0))</f>
        <v>0</v>
      </c>
      <c r="AI240" s="63">
        <f>IF(ลับ!J$3=0,0,IF(เวลาเรียน!AP34="น",ลับ!J$3,0))</f>
        <v>0</v>
      </c>
      <c r="AJ240" s="63">
        <f>IF(ลับ!K$3=0,0,IF(เวลาเรียน!AQ34="น",ลับ!K$3,0))</f>
        <v>0</v>
      </c>
      <c r="AK240" s="63">
        <f>IF(ลับ!L$3=0,0,IF(เวลาเรียน!AR34="น",ลับ!L$3,0))</f>
        <v>0</v>
      </c>
      <c r="AL240" s="63">
        <f>IF(ลับ!M$3=0,0,IF(เวลาเรียน!AS34="น",ลับ!M$3,0))</f>
        <v>0</v>
      </c>
      <c r="AM240" s="63">
        <f>IF(ลับ!N$3=0,0,IF(เวลาเรียน!AT34="น",ลับ!N$3,0))</f>
        <v>0</v>
      </c>
      <c r="AN240" s="63">
        <f>IF(ลับ!O$3=0,0,IF(เวลาเรียน!AU34="น",ลับ!O$3,0))</f>
        <v>0</v>
      </c>
      <c r="AO240" s="63">
        <f>IF(ลับ!P$3=0,0,IF(เวลาเรียน!AV34="น",ลับ!P$3,0))</f>
        <v>0</v>
      </c>
      <c r="AP240" s="63">
        <f>IF(ลับ!Q$3=0,0,IF(เวลาเรียน!AW34="น",ลับ!Q$3,0))</f>
        <v>0</v>
      </c>
      <c r="AQ240" s="63">
        <f>IF(ลับ!R$3=0,0,IF(เวลาเรียน!AX34="น",ลับ!R$3,0))</f>
        <v>0</v>
      </c>
      <c r="AR240" s="63">
        <f>IF(ลับ!S$3=0,0,IF(เวลาเรียน!AY34="น",ลับ!S$3,0))</f>
        <v>0</v>
      </c>
      <c r="AS240" s="63">
        <f>IF(ลับ!T$3=0,0,IF(เวลาเรียน!AZ34="น",ลับ!T$3,0))</f>
        <v>0</v>
      </c>
      <c r="AT240" s="63">
        <f>IF(ลับ!U$3=0,0,IF(เวลาเรียน!BA34="น",ลับ!U$3,0))</f>
        <v>0</v>
      </c>
      <c r="AU240" s="63">
        <f>IF(ลับ!V$3=0,0,IF(เวลาเรียน!BB34="น",ลับ!V$3,0))</f>
        <v>0</v>
      </c>
      <c r="AV240" s="63">
        <f>IF(ลับ!W$3=0,0,IF(เวลาเรียน!BC34="น",ลับ!W$3,0))</f>
        <v>0</v>
      </c>
      <c r="AW240" s="63">
        <f>IF(ลับ!X$3=0,0,IF(เวลาเรียน!BD34="น",ลับ!X$3,0))</f>
        <v>0</v>
      </c>
      <c r="AX240" s="63">
        <f>IF(ลับ!Y$3=0,0,IF(เวลาเรียน!BE34="น",ลับ!Y$3,0))</f>
        <v>0</v>
      </c>
      <c r="AY240" s="63">
        <f>IF(ลับ!Z$3=0,0,IF(เวลาเรียน!BF34="น",ลับ!Z$3,0))</f>
        <v>0</v>
      </c>
      <c r="AZ240" s="63">
        <f>IF(ลับ!AA$3=0,0,IF(เวลาเรียน!BG34="น",ลับ!AA$3,0))</f>
        <v>0</v>
      </c>
      <c r="BA240" s="63">
        <f>IF(ลับ!AB$3=0,0,IF(เวลาเรียน!BH34="น",ลับ!AB$3,0))</f>
        <v>0</v>
      </c>
      <c r="BB240" s="63">
        <f>IF(ลับ!AC$3=0,0,IF(เวลาเรียน!BI34="น",ลับ!AC$3,0))</f>
        <v>0</v>
      </c>
      <c r="BC240" s="63">
        <f>IF(ลับ!AD$3=0,0,IF(เวลาเรียน!BJ34="น",ลับ!AD$3,0))</f>
        <v>0</v>
      </c>
      <c r="BD240" s="63">
        <f>IF(ลับ!AE$3=0,0,IF(เวลาเรียน!BK34="น",ลับ!AE$3,0))</f>
        <v>0</v>
      </c>
      <c r="BE240" s="63">
        <f>IF(ลับ!AF$3=0,0,IF(เวลาเรียน!BL34="น",ลับ!AF$3,0))</f>
        <v>0</v>
      </c>
      <c r="BF240" s="63">
        <f>IF(ลับ!AG$3=0,0,IF(เวลาเรียน!BM34="น",ลับ!AG$3,0))</f>
        <v>0</v>
      </c>
      <c r="BG240" s="63">
        <f>IF(ลับ!AH$3=0,0,IF(เวลาเรียน!BN34="น",ลับ!AH$3,0))</f>
        <v>0</v>
      </c>
      <c r="BH240" s="63">
        <f>IF(ลับ!AI$3=0,0,IF(เวลาเรียน!BO34="น",ลับ!AI$3,0))</f>
        <v>0</v>
      </c>
      <c r="BI240" s="63">
        <f>IF(ลับ!AJ$3=0,0,IF(เวลาเรียน!BP34="น",ลับ!AJ$3,0))</f>
        <v>0</v>
      </c>
      <c r="BJ240" s="63">
        <f>IF(ลับ!AK$3=0,0,IF(เวลาเรียน!BQ34="น",ลับ!AK$3,0))</f>
        <v>0</v>
      </c>
      <c r="BK240" s="63">
        <f>IF(ลับ!AL$3=0,0,IF(เวลาเรียน!BR34="น",ลับ!AL$3,0))</f>
        <v>0</v>
      </c>
      <c r="BL240" s="63">
        <f>IF(ลับ!AM$3=0,0,IF(เวลาเรียน!BS34="น",ลับ!AM$3,0))</f>
        <v>0</v>
      </c>
      <c r="BM240" s="63">
        <f>IF(ลับ!AN$3=0,0,IF(เวลาเรียน!BT34="น",ลับ!AN$3,0))</f>
        <v>0</v>
      </c>
      <c r="BN240" s="63">
        <f>IF(ลับ!AO$3=0,0,IF(เวลาเรียน!BU34="น",ลับ!AO$3,0))</f>
        <v>0</v>
      </c>
      <c r="BO240" s="63">
        <f>IF(ลับ!AP$3=0,0,IF(เวลาเรียน!BV34="น",ลับ!AP$3,0))</f>
        <v>0</v>
      </c>
      <c r="BP240" s="63">
        <f>IF(ลับ!AQ$3=0,0,IF(เวลาเรียน!BW34="น",ลับ!AQ$3,0))</f>
        <v>0</v>
      </c>
      <c r="BQ240" s="63">
        <f>IF(ลับ!AR$3=0,0,IF(เวลาเรียน!BX34="น",ลับ!AR$3,0))</f>
        <v>0</v>
      </c>
      <c r="BR240" s="63">
        <f>IF(ลับ!AS$3=0,0,IF(เวลาเรียน!BY34="น",ลับ!AS$3,0))</f>
        <v>0</v>
      </c>
      <c r="BS240" s="724">
        <f>IF(ลับ!AT$3=0,0,IF(เวลาเรียน!BZ34="น",ลับ!AT$3,0))</f>
        <v>0</v>
      </c>
      <c r="BT240" s="63">
        <f>IF(ลับ!BT$3=0,0,IF(เวลาเรียน!CB34="น",ลับ!BT$3,0))</f>
        <v>0</v>
      </c>
      <c r="BU240" s="63">
        <f>IF(ลับ!BU$3=0,0,IF(เวลาเรียน!CC34="น",ลับ!BU$3,0))</f>
        <v>0</v>
      </c>
      <c r="BV240" s="63">
        <f>IF(ลับ!BV$3=0,0,IF(เวลาเรียน!CD34="น",ลับ!BV$3,0))</f>
        <v>0</v>
      </c>
      <c r="BW240" s="63">
        <f>IF(ลับ!BW$3=0,0,IF(เวลาเรียน!CE34="น",ลับ!BW$3,0))</f>
        <v>0</v>
      </c>
      <c r="BX240" s="63">
        <f>IF(ลับ!BX$3=0,0,IF(เวลาเรียน!CF34="น",ลับ!BX$3,0))</f>
        <v>0</v>
      </c>
      <c r="BY240" s="63">
        <f>IF(ลับ!BY$3=0,0,IF(เวลาเรียน!CG34="น",ลับ!BY$3,0))</f>
        <v>0</v>
      </c>
      <c r="BZ240" s="63">
        <f>IF(ลับ!BZ$3=0,0,IF(เวลาเรียน!CH34="น",ลับ!BZ$3,0))</f>
        <v>0</v>
      </c>
      <c r="CA240" s="63">
        <f>IF(ลับ!CA$3=0,0,IF(เวลาเรียน!CI34="น",ลับ!CA$3,0))</f>
        <v>0</v>
      </c>
      <c r="CB240" s="63">
        <f>IF(ลับ!CB$3=0,0,IF(เวลาเรียน!CJ34="น",ลับ!CB$3,0))</f>
        <v>0</v>
      </c>
      <c r="CC240" s="63">
        <f>IF(ลับ!CC$3=0,0,IF(เวลาเรียน!CK34="น",ลับ!CC$3,0))</f>
        <v>0</v>
      </c>
      <c r="CD240" s="63">
        <f>IF(ลับ!CD$3=0,0,IF(เวลาเรียน!CL34="น",ลับ!CD$3,0))</f>
        <v>0</v>
      </c>
      <c r="CE240" s="63">
        <f>IF(ลับ!CE$3=0,0,IF(เวลาเรียน!CM34="น",ลับ!CE$3,0))</f>
        <v>0</v>
      </c>
      <c r="CF240" s="63">
        <f>IF(ลับ!CF$3=0,0,IF(เวลาเรียน!CN34="น",ลับ!CF$3,0))</f>
        <v>0</v>
      </c>
      <c r="CG240" s="63">
        <f>IF(ลับ!CG$3=0,0,IF(เวลาเรียน!CO34="น",ลับ!CG$3,0))</f>
        <v>0</v>
      </c>
      <c r="CH240" s="63">
        <f>IF(ลับ!CH$3=0,0,IF(เวลาเรียน!CP34="น",ลับ!CH$3,0))</f>
        <v>0</v>
      </c>
      <c r="CI240" s="63">
        <f>IF(ลับ!CI$3=0,0,IF(เวลาเรียน!CQ34="น",ลับ!CI$3,0))</f>
        <v>0</v>
      </c>
      <c r="CJ240" s="63">
        <f>IF(ลับ!CJ$3=0,0,IF(เวลาเรียน!CR34="น",ลับ!CJ$3,0))</f>
        <v>0</v>
      </c>
      <c r="CK240" s="63">
        <f>IF(ลับ!CK$3=0,0,IF(เวลาเรียน!CS34="น",ลับ!CK$3,0))</f>
        <v>0</v>
      </c>
      <c r="CL240" s="63">
        <f>IF(ลับ!CL$3=0,0,IF(เวลาเรียน!CT34="น",ลับ!CL$3,0))</f>
        <v>0</v>
      </c>
      <c r="CM240" s="63">
        <f>IF(ลับ!CM$3=0,0,IF(เวลาเรียน!CU34="น",ลับ!CM$3,0))</f>
        <v>0</v>
      </c>
      <c r="CN240" s="63">
        <f>IF(ลับ!CN$3=0,0,IF(เวลาเรียน!CV34="น",ลับ!CN$3,0))</f>
        <v>0</v>
      </c>
      <c r="CO240" s="63">
        <f>IF(ลับ!CO$3=0,0,IF(เวลาเรียน!CW34="น",ลับ!CO$3,0))</f>
        <v>0</v>
      </c>
      <c r="CP240" s="63">
        <f>IF(ลับ!CP$3=0,0,IF(เวลาเรียน!CX34="น",ลับ!CP$3,0))</f>
        <v>0</v>
      </c>
      <c r="CQ240" s="63">
        <f>IF(ลับ!CQ$3=0,0,IF(เวลาเรียน!CY34="น",ลับ!CQ$3,0))</f>
        <v>0</v>
      </c>
      <c r="CR240" s="63">
        <f>IF(ลับ!CR$3=0,0,IF(เวลาเรียน!CZ34="น",ลับ!CR$3,0))</f>
        <v>0</v>
      </c>
      <c r="CS240" s="63">
        <f>IF(ลับ!CS$3=0,0,IF(เวลาเรียน!DA34="น",ลับ!CS$3,0))</f>
        <v>0</v>
      </c>
      <c r="CT240" s="63">
        <f>IF(ลับ!CT$3=0,0,IF(เวลาเรียน!DB34="น",ลับ!CT$3,0))</f>
        <v>0</v>
      </c>
      <c r="CU240" s="63">
        <f>IF(ลับ!CU$3=0,0,IF(เวลาเรียน!DC34="น",ลับ!CU$3,0))</f>
        <v>0</v>
      </c>
      <c r="CV240" s="63">
        <f>IF(ลับ!CV$3=0,0,IF(เวลาเรียน!DD34="น",ลับ!CV$3,0))</f>
        <v>0</v>
      </c>
      <c r="CW240" s="63">
        <f>IF(ลับ!CW$3=0,0,IF(เวลาเรียน!DE34="น",ลับ!CW$3,0))</f>
        <v>0</v>
      </c>
      <c r="CX240" s="84">
        <f t="shared" si="26"/>
        <v>0</v>
      </c>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row>
    <row r="241" spans="1:136" ht="21">
      <c r="A241" s="28">
        <v>30</v>
      </c>
      <c r="B241" s="63">
        <f>IF(ลับ!B$3=0,0,IF(เวลาเรียน!G35="น",ลับ!B$3,0))</f>
        <v>0</v>
      </c>
      <c r="C241" s="63">
        <f>IF(ลับ!C$3=0,0,IF(เวลาเรียน!H35="น",ลับ!C$3,0))</f>
        <v>0</v>
      </c>
      <c r="D241" s="63">
        <f>IF(ลับ!D$3=0,0,IF(เวลาเรียน!I35="น",ลับ!D$3,0))</f>
        <v>0</v>
      </c>
      <c r="E241" s="63">
        <f>IF(ลับ!E$3=0,0,IF(เวลาเรียน!J35="น",ลับ!E$3,0))</f>
        <v>0</v>
      </c>
      <c r="F241" s="63">
        <f>IF(ลับ!F$3=0,0,IF(เวลาเรียน!K35="น",ลับ!F$3,0))</f>
        <v>0</v>
      </c>
      <c r="G241" s="63">
        <f>IF(ลับ!G$3=0,0,IF(เวลาเรียน!L35="น",ลับ!G$3,0))</f>
        <v>0</v>
      </c>
      <c r="H241" s="63">
        <f>IF(ลับ!H$3=0,0,IF(เวลาเรียน!M35="น",ลับ!H$3,0))</f>
        <v>0</v>
      </c>
      <c r="I241" s="63">
        <f>IF(ลับ!I$3=0,0,IF(เวลาเรียน!N35="น",ลับ!I$3,0))</f>
        <v>0</v>
      </c>
      <c r="J241" s="63">
        <f>IF(ลับ!J$3=0,0,IF(เวลาเรียน!O35="น",ลับ!J$3,0))</f>
        <v>0</v>
      </c>
      <c r="K241" s="63">
        <f>IF(ลับ!K$3=0,0,IF(เวลาเรียน!P35="น",ลับ!K$3,0))</f>
        <v>0</v>
      </c>
      <c r="L241" s="63">
        <f>IF(ลับ!L$3=0,0,IF(เวลาเรียน!Q35="น",ลับ!L$3,0))</f>
        <v>0</v>
      </c>
      <c r="M241" s="63">
        <f>IF(ลับ!M$3=0,0,IF(เวลาเรียน!R35="น",ลับ!M$3,0))</f>
        <v>0</v>
      </c>
      <c r="N241" s="63">
        <f>IF(ลับ!N$3=0,0,IF(เวลาเรียน!S35="น",ลับ!N$3,0))</f>
        <v>0</v>
      </c>
      <c r="O241" s="63">
        <f>IF(ลับ!O$3=0,0,IF(เวลาเรียน!T35="น",ลับ!O$3,0))</f>
        <v>0</v>
      </c>
      <c r="P241" s="63">
        <f>IF(ลับ!P$3=0,0,IF(เวลาเรียน!U35="น",ลับ!P$3,0))</f>
        <v>0</v>
      </c>
      <c r="Q241" s="63">
        <f>IF(ลับ!Q$3=0,0,IF(เวลาเรียน!V35="น",ลับ!Q$3,0))</f>
        <v>0</v>
      </c>
      <c r="R241" s="63">
        <f>IF(ลับ!R$3=0,0,IF(เวลาเรียน!W35="น",ลับ!R$3,0))</f>
        <v>0</v>
      </c>
      <c r="S241" s="63">
        <f>IF(ลับ!S$3=0,0,IF(เวลาเรียน!X35="น",ลับ!S$3,0))</f>
        <v>0</v>
      </c>
      <c r="T241" s="63">
        <f>IF(ลับ!T$3=0,0,IF(เวลาเรียน!Y35="น",ลับ!T$3,0))</f>
        <v>0</v>
      </c>
      <c r="U241" s="63">
        <f>IF(ลับ!U$3=0,0,IF(เวลาเรียน!Z35="น",ลับ!U$3,0))</f>
        <v>0</v>
      </c>
      <c r="V241" s="63">
        <f>IF(ลับ!V$3=0,0,IF(เวลาเรียน!AA35="น",ลับ!V$3,0))</f>
        <v>0</v>
      </c>
      <c r="W241" s="63">
        <f>IF(ลับ!W$3=0,0,IF(เวลาเรียน!AB35="น",ลับ!W$3,0))</f>
        <v>0</v>
      </c>
      <c r="X241" s="63">
        <f>IF(ลับ!X$3=0,0,IF(เวลาเรียน!AC35="น",ลับ!X$3,0))</f>
        <v>0</v>
      </c>
      <c r="Y241" s="63">
        <f>IF(ลับ!Y$3=0,0,IF(เวลาเรียน!AD35="น",ลับ!Y$3,0))</f>
        <v>0</v>
      </c>
      <c r="Z241" s="724">
        <f>IF(ลับ!Z$3=0,0,IF(เวลาเรียน!AE35="น",ลับ!Z$3,0))</f>
        <v>0</v>
      </c>
      <c r="AA241" s="63">
        <f>IF(ลับ!B$3=0,0,IF(เวลาเรียน!AH35="น",ลับ!B$3,0))</f>
        <v>0</v>
      </c>
      <c r="AB241" s="63">
        <f>IF(ลับ!C$3=0,0,IF(เวลาเรียน!AI35="น",ลับ!C$3,0))</f>
        <v>0</v>
      </c>
      <c r="AC241" s="63">
        <f>IF(ลับ!D$3=0,0,IF(เวลาเรียน!AJ35="น",ลับ!D$3,0))</f>
        <v>0</v>
      </c>
      <c r="AD241" s="63">
        <f>IF(ลับ!E$3=0,0,IF(เวลาเรียน!AK35="น",ลับ!E$3,0))</f>
        <v>0</v>
      </c>
      <c r="AE241" s="63">
        <f>IF(ลับ!F$3=0,0,IF(เวลาเรียน!AL35="น",ลับ!F$3,0))</f>
        <v>0</v>
      </c>
      <c r="AF241" s="63">
        <f>IF(ลับ!G$3=0,0,IF(เวลาเรียน!AM35="น",ลับ!G$3,0))</f>
        <v>0</v>
      </c>
      <c r="AG241" s="63">
        <f>IF(ลับ!H$3=0,0,IF(เวลาเรียน!AN35="น",ลับ!H$3,0))</f>
        <v>0</v>
      </c>
      <c r="AH241" s="63">
        <f>IF(ลับ!I$3=0,0,IF(เวลาเรียน!AO35="น",ลับ!I$3,0))</f>
        <v>0</v>
      </c>
      <c r="AI241" s="63">
        <f>IF(ลับ!J$3=0,0,IF(เวลาเรียน!AP35="น",ลับ!J$3,0))</f>
        <v>0</v>
      </c>
      <c r="AJ241" s="63">
        <f>IF(ลับ!K$3=0,0,IF(เวลาเรียน!AQ35="น",ลับ!K$3,0))</f>
        <v>0</v>
      </c>
      <c r="AK241" s="63">
        <f>IF(ลับ!L$3=0,0,IF(เวลาเรียน!AR35="น",ลับ!L$3,0))</f>
        <v>0</v>
      </c>
      <c r="AL241" s="63">
        <f>IF(ลับ!M$3=0,0,IF(เวลาเรียน!AS35="น",ลับ!M$3,0))</f>
        <v>0</v>
      </c>
      <c r="AM241" s="63">
        <f>IF(ลับ!N$3=0,0,IF(เวลาเรียน!AT35="น",ลับ!N$3,0))</f>
        <v>0</v>
      </c>
      <c r="AN241" s="63">
        <f>IF(ลับ!O$3=0,0,IF(เวลาเรียน!AU35="น",ลับ!O$3,0))</f>
        <v>0</v>
      </c>
      <c r="AO241" s="63">
        <f>IF(ลับ!P$3=0,0,IF(เวลาเรียน!AV35="น",ลับ!P$3,0))</f>
        <v>0</v>
      </c>
      <c r="AP241" s="63">
        <f>IF(ลับ!Q$3=0,0,IF(เวลาเรียน!AW35="น",ลับ!Q$3,0))</f>
        <v>0</v>
      </c>
      <c r="AQ241" s="63">
        <f>IF(ลับ!R$3=0,0,IF(เวลาเรียน!AX35="น",ลับ!R$3,0))</f>
        <v>0</v>
      </c>
      <c r="AR241" s="63">
        <f>IF(ลับ!S$3=0,0,IF(เวลาเรียน!AY35="น",ลับ!S$3,0))</f>
        <v>0</v>
      </c>
      <c r="AS241" s="63">
        <f>IF(ลับ!T$3=0,0,IF(เวลาเรียน!AZ35="น",ลับ!T$3,0))</f>
        <v>0</v>
      </c>
      <c r="AT241" s="63">
        <f>IF(ลับ!U$3=0,0,IF(เวลาเรียน!BA35="น",ลับ!U$3,0))</f>
        <v>0</v>
      </c>
      <c r="AU241" s="63">
        <f>IF(ลับ!V$3=0,0,IF(เวลาเรียน!BB35="น",ลับ!V$3,0))</f>
        <v>0</v>
      </c>
      <c r="AV241" s="63">
        <f>IF(ลับ!W$3=0,0,IF(เวลาเรียน!BC35="น",ลับ!W$3,0))</f>
        <v>0</v>
      </c>
      <c r="AW241" s="63">
        <f>IF(ลับ!X$3=0,0,IF(เวลาเรียน!BD35="น",ลับ!X$3,0))</f>
        <v>0</v>
      </c>
      <c r="AX241" s="63">
        <f>IF(ลับ!Y$3=0,0,IF(เวลาเรียน!BE35="น",ลับ!Y$3,0))</f>
        <v>0</v>
      </c>
      <c r="AY241" s="63">
        <f>IF(ลับ!Z$3=0,0,IF(เวลาเรียน!BF35="น",ลับ!Z$3,0))</f>
        <v>0</v>
      </c>
      <c r="AZ241" s="63">
        <f>IF(ลับ!AA$3=0,0,IF(เวลาเรียน!BG35="น",ลับ!AA$3,0))</f>
        <v>0</v>
      </c>
      <c r="BA241" s="63">
        <f>IF(ลับ!AB$3=0,0,IF(เวลาเรียน!BH35="น",ลับ!AB$3,0))</f>
        <v>0</v>
      </c>
      <c r="BB241" s="63">
        <f>IF(ลับ!AC$3=0,0,IF(เวลาเรียน!BI35="น",ลับ!AC$3,0))</f>
        <v>0</v>
      </c>
      <c r="BC241" s="63">
        <f>IF(ลับ!AD$3=0,0,IF(เวลาเรียน!BJ35="น",ลับ!AD$3,0))</f>
        <v>0</v>
      </c>
      <c r="BD241" s="63">
        <f>IF(ลับ!AE$3=0,0,IF(เวลาเรียน!BK35="น",ลับ!AE$3,0))</f>
        <v>0</v>
      </c>
      <c r="BE241" s="63">
        <f>IF(ลับ!AF$3=0,0,IF(เวลาเรียน!BL35="น",ลับ!AF$3,0))</f>
        <v>0</v>
      </c>
      <c r="BF241" s="63">
        <f>IF(ลับ!AG$3=0,0,IF(เวลาเรียน!BM35="น",ลับ!AG$3,0))</f>
        <v>0</v>
      </c>
      <c r="BG241" s="63">
        <f>IF(ลับ!AH$3=0,0,IF(เวลาเรียน!BN35="น",ลับ!AH$3,0))</f>
        <v>0</v>
      </c>
      <c r="BH241" s="63">
        <f>IF(ลับ!AI$3=0,0,IF(เวลาเรียน!BO35="น",ลับ!AI$3,0))</f>
        <v>0</v>
      </c>
      <c r="BI241" s="63">
        <f>IF(ลับ!AJ$3=0,0,IF(เวลาเรียน!BP35="น",ลับ!AJ$3,0))</f>
        <v>0</v>
      </c>
      <c r="BJ241" s="63">
        <f>IF(ลับ!AK$3=0,0,IF(เวลาเรียน!BQ35="น",ลับ!AK$3,0))</f>
        <v>0</v>
      </c>
      <c r="BK241" s="63">
        <f>IF(ลับ!AL$3=0,0,IF(เวลาเรียน!BR35="น",ลับ!AL$3,0))</f>
        <v>0</v>
      </c>
      <c r="BL241" s="63">
        <f>IF(ลับ!AM$3=0,0,IF(เวลาเรียน!BS35="น",ลับ!AM$3,0))</f>
        <v>0</v>
      </c>
      <c r="BM241" s="63">
        <f>IF(ลับ!AN$3=0,0,IF(เวลาเรียน!BT35="น",ลับ!AN$3,0))</f>
        <v>0</v>
      </c>
      <c r="BN241" s="63">
        <f>IF(ลับ!AO$3=0,0,IF(เวลาเรียน!BU35="น",ลับ!AO$3,0))</f>
        <v>0</v>
      </c>
      <c r="BO241" s="63">
        <f>IF(ลับ!AP$3=0,0,IF(เวลาเรียน!BV35="น",ลับ!AP$3,0))</f>
        <v>0</v>
      </c>
      <c r="BP241" s="63">
        <f>IF(ลับ!AQ$3=0,0,IF(เวลาเรียน!BW35="น",ลับ!AQ$3,0))</f>
        <v>0</v>
      </c>
      <c r="BQ241" s="63">
        <f>IF(ลับ!AR$3=0,0,IF(เวลาเรียน!BX35="น",ลับ!AR$3,0))</f>
        <v>0</v>
      </c>
      <c r="BR241" s="63">
        <f>IF(ลับ!AS$3=0,0,IF(เวลาเรียน!BY35="น",ลับ!AS$3,0))</f>
        <v>0</v>
      </c>
      <c r="BS241" s="724">
        <f>IF(ลับ!AT$3=0,0,IF(เวลาเรียน!BZ35="น",ลับ!AT$3,0))</f>
        <v>0</v>
      </c>
      <c r="BT241" s="63">
        <f>IF(ลับ!BT$3=0,0,IF(เวลาเรียน!CB35="น",ลับ!BT$3,0))</f>
        <v>0</v>
      </c>
      <c r="BU241" s="63">
        <f>IF(ลับ!BU$3=0,0,IF(เวลาเรียน!CC35="น",ลับ!BU$3,0))</f>
        <v>0</v>
      </c>
      <c r="BV241" s="63">
        <f>IF(ลับ!BV$3=0,0,IF(เวลาเรียน!CD35="น",ลับ!BV$3,0))</f>
        <v>0</v>
      </c>
      <c r="BW241" s="63">
        <f>IF(ลับ!BW$3=0,0,IF(เวลาเรียน!CE35="น",ลับ!BW$3,0))</f>
        <v>0</v>
      </c>
      <c r="BX241" s="63">
        <f>IF(ลับ!BX$3=0,0,IF(เวลาเรียน!CF35="น",ลับ!BX$3,0))</f>
        <v>0</v>
      </c>
      <c r="BY241" s="63">
        <f>IF(ลับ!BY$3=0,0,IF(เวลาเรียน!CG35="น",ลับ!BY$3,0))</f>
        <v>0</v>
      </c>
      <c r="BZ241" s="63">
        <f>IF(ลับ!BZ$3=0,0,IF(เวลาเรียน!CH35="น",ลับ!BZ$3,0))</f>
        <v>0</v>
      </c>
      <c r="CA241" s="63">
        <f>IF(ลับ!CA$3=0,0,IF(เวลาเรียน!CI35="น",ลับ!CA$3,0))</f>
        <v>0</v>
      </c>
      <c r="CB241" s="63">
        <f>IF(ลับ!CB$3=0,0,IF(เวลาเรียน!CJ35="น",ลับ!CB$3,0))</f>
        <v>0</v>
      </c>
      <c r="CC241" s="63">
        <f>IF(ลับ!CC$3=0,0,IF(เวลาเรียน!CK35="น",ลับ!CC$3,0))</f>
        <v>0</v>
      </c>
      <c r="CD241" s="63">
        <f>IF(ลับ!CD$3=0,0,IF(เวลาเรียน!CL35="น",ลับ!CD$3,0))</f>
        <v>0</v>
      </c>
      <c r="CE241" s="63">
        <f>IF(ลับ!CE$3=0,0,IF(เวลาเรียน!CM35="น",ลับ!CE$3,0))</f>
        <v>0</v>
      </c>
      <c r="CF241" s="63">
        <f>IF(ลับ!CF$3=0,0,IF(เวลาเรียน!CN35="น",ลับ!CF$3,0))</f>
        <v>0</v>
      </c>
      <c r="CG241" s="63">
        <f>IF(ลับ!CG$3=0,0,IF(เวลาเรียน!CO35="น",ลับ!CG$3,0))</f>
        <v>0</v>
      </c>
      <c r="CH241" s="63">
        <f>IF(ลับ!CH$3=0,0,IF(เวลาเรียน!CP35="น",ลับ!CH$3,0))</f>
        <v>0</v>
      </c>
      <c r="CI241" s="63">
        <f>IF(ลับ!CI$3=0,0,IF(เวลาเรียน!CQ35="น",ลับ!CI$3,0))</f>
        <v>0</v>
      </c>
      <c r="CJ241" s="63">
        <f>IF(ลับ!CJ$3=0,0,IF(เวลาเรียน!CR35="น",ลับ!CJ$3,0))</f>
        <v>0</v>
      </c>
      <c r="CK241" s="63">
        <f>IF(ลับ!CK$3=0,0,IF(เวลาเรียน!CS35="น",ลับ!CK$3,0))</f>
        <v>0</v>
      </c>
      <c r="CL241" s="63">
        <f>IF(ลับ!CL$3=0,0,IF(เวลาเรียน!CT35="น",ลับ!CL$3,0))</f>
        <v>0</v>
      </c>
      <c r="CM241" s="63">
        <f>IF(ลับ!CM$3=0,0,IF(เวลาเรียน!CU35="น",ลับ!CM$3,0))</f>
        <v>0</v>
      </c>
      <c r="CN241" s="63">
        <f>IF(ลับ!CN$3=0,0,IF(เวลาเรียน!CV35="น",ลับ!CN$3,0))</f>
        <v>0</v>
      </c>
      <c r="CO241" s="63">
        <f>IF(ลับ!CO$3=0,0,IF(เวลาเรียน!CW35="น",ลับ!CO$3,0))</f>
        <v>0</v>
      </c>
      <c r="CP241" s="63">
        <f>IF(ลับ!CP$3=0,0,IF(เวลาเรียน!CX35="น",ลับ!CP$3,0))</f>
        <v>0</v>
      </c>
      <c r="CQ241" s="63">
        <f>IF(ลับ!CQ$3=0,0,IF(เวลาเรียน!CY35="น",ลับ!CQ$3,0))</f>
        <v>0</v>
      </c>
      <c r="CR241" s="63">
        <f>IF(ลับ!CR$3=0,0,IF(เวลาเรียน!CZ35="น",ลับ!CR$3,0))</f>
        <v>0</v>
      </c>
      <c r="CS241" s="63">
        <f>IF(ลับ!CS$3=0,0,IF(เวลาเรียน!DA35="น",ลับ!CS$3,0))</f>
        <v>0</v>
      </c>
      <c r="CT241" s="63">
        <f>IF(ลับ!CT$3=0,0,IF(เวลาเรียน!DB35="น",ลับ!CT$3,0))</f>
        <v>0</v>
      </c>
      <c r="CU241" s="63">
        <f>IF(ลับ!CU$3=0,0,IF(เวลาเรียน!DC35="น",ลับ!CU$3,0))</f>
        <v>0</v>
      </c>
      <c r="CV241" s="63">
        <f>IF(ลับ!CV$3=0,0,IF(เวลาเรียน!DD35="น",ลับ!CV$3,0))</f>
        <v>0</v>
      </c>
      <c r="CW241" s="63">
        <f>IF(ลับ!CW$3=0,0,IF(เวลาเรียน!DE35="น",ลับ!CW$3,0))</f>
        <v>0</v>
      </c>
      <c r="CX241" s="84">
        <f t="shared" si="26"/>
        <v>0</v>
      </c>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row>
    <row r="242" spans="1:136" ht="21">
      <c r="A242" s="28">
        <v>31</v>
      </c>
      <c r="B242" s="63">
        <f>IF(ลับ!B$3=0,0,IF(เวลาเรียน!G36="น",ลับ!B$3,0))</f>
        <v>0</v>
      </c>
      <c r="C242" s="63">
        <f>IF(ลับ!C$3=0,0,IF(เวลาเรียน!H36="น",ลับ!C$3,0))</f>
        <v>0</v>
      </c>
      <c r="D242" s="63">
        <f>IF(ลับ!D$3=0,0,IF(เวลาเรียน!I36="น",ลับ!D$3,0))</f>
        <v>0</v>
      </c>
      <c r="E242" s="63">
        <f>IF(ลับ!E$3=0,0,IF(เวลาเรียน!J36="น",ลับ!E$3,0))</f>
        <v>0</v>
      </c>
      <c r="F242" s="63">
        <f>IF(ลับ!F$3=0,0,IF(เวลาเรียน!K36="น",ลับ!F$3,0))</f>
        <v>0</v>
      </c>
      <c r="G242" s="63">
        <f>IF(ลับ!G$3=0,0,IF(เวลาเรียน!L36="น",ลับ!G$3,0))</f>
        <v>0</v>
      </c>
      <c r="H242" s="63">
        <f>IF(ลับ!H$3=0,0,IF(เวลาเรียน!M36="น",ลับ!H$3,0))</f>
        <v>0</v>
      </c>
      <c r="I242" s="63">
        <f>IF(ลับ!I$3=0,0,IF(เวลาเรียน!N36="น",ลับ!I$3,0))</f>
        <v>0</v>
      </c>
      <c r="J242" s="63">
        <f>IF(ลับ!J$3=0,0,IF(เวลาเรียน!O36="น",ลับ!J$3,0))</f>
        <v>0</v>
      </c>
      <c r="K242" s="63">
        <f>IF(ลับ!K$3=0,0,IF(เวลาเรียน!P36="น",ลับ!K$3,0))</f>
        <v>0</v>
      </c>
      <c r="L242" s="63">
        <f>IF(ลับ!L$3=0,0,IF(เวลาเรียน!Q36="น",ลับ!L$3,0))</f>
        <v>0</v>
      </c>
      <c r="M242" s="63">
        <f>IF(ลับ!M$3=0,0,IF(เวลาเรียน!R36="น",ลับ!M$3,0))</f>
        <v>0</v>
      </c>
      <c r="N242" s="63">
        <f>IF(ลับ!N$3=0,0,IF(เวลาเรียน!S36="น",ลับ!N$3,0))</f>
        <v>0</v>
      </c>
      <c r="O242" s="63">
        <f>IF(ลับ!O$3=0,0,IF(เวลาเรียน!T36="น",ลับ!O$3,0))</f>
        <v>0</v>
      </c>
      <c r="P242" s="63">
        <f>IF(ลับ!P$3=0,0,IF(เวลาเรียน!U36="น",ลับ!P$3,0))</f>
        <v>0</v>
      </c>
      <c r="Q242" s="63">
        <f>IF(ลับ!Q$3=0,0,IF(เวลาเรียน!V36="น",ลับ!Q$3,0))</f>
        <v>0</v>
      </c>
      <c r="R242" s="63">
        <f>IF(ลับ!R$3=0,0,IF(เวลาเรียน!W36="น",ลับ!R$3,0))</f>
        <v>0</v>
      </c>
      <c r="S242" s="63">
        <f>IF(ลับ!S$3=0,0,IF(เวลาเรียน!X36="น",ลับ!S$3,0))</f>
        <v>0</v>
      </c>
      <c r="T242" s="63">
        <f>IF(ลับ!T$3=0,0,IF(เวลาเรียน!Y36="น",ลับ!T$3,0))</f>
        <v>0</v>
      </c>
      <c r="U242" s="63">
        <f>IF(ลับ!U$3=0,0,IF(เวลาเรียน!Z36="น",ลับ!U$3,0))</f>
        <v>0</v>
      </c>
      <c r="V242" s="63">
        <f>IF(ลับ!V$3=0,0,IF(เวลาเรียน!AA36="น",ลับ!V$3,0))</f>
        <v>0</v>
      </c>
      <c r="W242" s="63">
        <f>IF(ลับ!W$3=0,0,IF(เวลาเรียน!AB36="น",ลับ!W$3,0))</f>
        <v>0</v>
      </c>
      <c r="X242" s="63">
        <f>IF(ลับ!X$3=0,0,IF(เวลาเรียน!AC36="น",ลับ!X$3,0))</f>
        <v>0</v>
      </c>
      <c r="Y242" s="63">
        <f>IF(ลับ!Y$3=0,0,IF(เวลาเรียน!AD36="น",ลับ!Y$3,0))</f>
        <v>0</v>
      </c>
      <c r="Z242" s="724">
        <f>IF(ลับ!Z$3=0,0,IF(เวลาเรียน!AE36="น",ลับ!Z$3,0))</f>
        <v>0</v>
      </c>
      <c r="AA242" s="63">
        <f>IF(ลับ!B$3=0,0,IF(เวลาเรียน!AH36="น",ลับ!B$3,0))</f>
        <v>0</v>
      </c>
      <c r="AB242" s="63">
        <f>IF(ลับ!C$3=0,0,IF(เวลาเรียน!AI36="น",ลับ!C$3,0))</f>
        <v>0</v>
      </c>
      <c r="AC242" s="63">
        <f>IF(ลับ!D$3=0,0,IF(เวลาเรียน!AJ36="น",ลับ!D$3,0))</f>
        <v>0</v>
      </c>
      <c r="AD242" s="63">
        <f>IF(ลับ!E$3=0,0,IF(เวลาเรียน!AK36="น",ลับ!E$3,0))</f>
        <v>0</v>
      </c>
      <c r="AE242" s="63">
        <f>IF(ลับ!F$3=0,0,IF(เวลาเรียน!AL36="น",ลับ!F$3,0))</f>
        <v>0</v>
      </c>
      <c r="AF242" s="63">
        <f>IF(ลับ!G$3=0,0,IF(เวลาเรียน!AM36="น",ลับ!G$3,0))</f>
        <v>0</v>
      </c>
      <c r="AG242" s="63">
        <f>IF(ลับ!H$3=0,0,IF(เวลาเรียน!AN36="น",ลับ!H$3,0))</f>
        <v>0</v>
      </c>
      <c r="AH242" s="63">
        <f>IF(ลับ!I$3=0,0,IF(เวลาเรียน!AO36="น",ลับ!I$3,0))</f>
        <v>0</v>
      </c>
      <c r="AI242" s="63">
        <f>IF(ลับ!J$3=0,0,IF(เวลาเรียน!AP36="น",ลับ!J$3,0))</f>
        <v>0</v>
      </c>
      <c r="AJ242" s="63">
        <f>IF(ลับ!K$3=0,0,IF(เวลาเรียน!AQ36="น",ลับ!K$3,0))</f>
        <v>0</v>
      </c>
      <c r="AK242" s="63">
        <f>IF(ลับ!L$3=0,0,IF(เวลาเรียน!AR36="น",ลับ!L$3,0))</f>
        <v>0</v>
      </c>
      <c r="AL242" s="63">
        <f>IF(ลับ!M$3=0,0,IF(เวลาเรียน!AS36="น",ลับ!M$3,0))</f>
        <v>0</v>
      </c>
      <c r="AM242" s="63">
        <f>IF(ลับ!N$3=0,0,IF(เวลาเรียน!AT36="น",ลับ!N$3,0))</f>
        <v>0</v>
      </c>
      <c r="AN242" s="63">
        <f>IF(ลับ!O$3=0,0,IF(เวลาเรียน!AU36="น",ลับ!O$3,0))</f>
        <v>0</v>
      </c>
      <c r="AO242" s="63">
        <f>IF(ลับ!P$3=0,0,IF(เวลาเรียน!AV36="น",ลับ!P$3,0))</f>
        <v>0</v>
      </c>
      <c r="AP242" s="63">
        <f>IF(ลับ!Q$3=0,0,IF(เวลาเรียน!AW36="น",ลับ!Q$3,0))</f>
        <v>0</v>
      </c>
      <c r="AQ242" s="63">
        <f>IF(ลับ!R$3=0,0,IF(เวลาเรียน!AX36="น",ลับ!R$3,0))</f>
        <v>0</v>
      </c>
      <c r="AR242" s="63">
        <f>IF(ลับ!S$3=0,0,IF(เวลาเรียน!AY36="น",ลับ!S$3,0))</f>
        <v>0</v>
      </c>
      <c r="AS242" s="63">
        <f>IF(ลับ!T$3=0,0,IF(เวลาเรียน!AZ36="น",ลับ!T$3,0))</f>
        <v>0</v>
      </c>
      <c r="AT242" s="63">
        <f>IF(ลับ!U$3=0,0,IF(เวลาเรียน!BA36="น",ลับ!U$3,0))</f>
        <v>0</v>
      </c>
      <c r="AU242" s="63">
        <f>IF(ลับ!V$3=0,0,IF(เวลาเรียน!BB36="น",ลับ!V$3,0))</f>
        <v>0</v>
      </c>
      <c r="AV242" s="63">
        <f>IF(ลับ!W$3=0,0,IF(เวลาเรียน!BC36="น",ลับ!W$3,0))</f>
        <v>0</v>
      </c>
      <c r="AW242" s="63">
        <f>IF(ลับ!X$3=0,0,IF(เวลาเรียน!BD36="น",ลับ!X$3,0))</f>
        <v>0</v>
      </c>
      <c r="AX242" s="63">
        <f>IF(ลับ!Y$3=0,0,IF(เวลาเรียน!BE36="น",ลับ!Y$3,0))</f>
        <v>0</v>
      </c>
      <c r="AY242" s="63">
        <f>IF(ลับ!Z$3=0,0,IF(เวลาเรียน!BF36="น",ลับ!Z$3,0))</f>
        <v>0</v>
      </c>
      <c r="AZ242" s="63">
        <f>IF(ลับ!AA$3=0,0,IF(เวลาเรียน!BG36="น",ลับ!AA$3,0))</f>
        <v>0</v>
      </c>
      <c r="BA242" s="63">
        <f>IF(ลับ!AB$3=0,0,IF(เวลาเรียน!BH36="น",ลับ!AB$3,0))</f>
        <v>0</v>
      </c>
      <c r="BB242" s="63">
        <f>IF(ลับ!AC$3=0,0,IF(เวลาเรียน!BI36="น",ลับ!AC$3,0))</f>
        <v>0</v>
      </c>
      <c r="BC242" s="63">
        <f>IF(ลับ!AD$3=0,0,IF(เวลาเรียน!BJ36="น",ลับ!AD$3,0))</f>
        <v>0</v>
      </c>
      <c r="BD242" s="63">
        <f>IF(ลับ!AE$3=0,0,IF(เวลาเรียน!BK36="น",ลับ!AE$3,0))</f>
        <v>0</v>
      </c>
      <c r="BE242" s="63">
        <f>IF(ลับ!AF$3=0,0,IF(เวลาเรียน!BL36="น",ลับ!AF$3,0))</f>
        <v>0</v>
      </c>
      <c r="BF242" s="63">
        <f>IF(ลับ!AG$3=0,0,IF(เวลาเรียน!BM36="น",ลับ!AG$3,0))</f>
        <v>0</v>
      </c>
      <c r="BG242" s="63">
        <f>IF(ลับ!AH$3=0,0,IF(เวลาเรียน!BN36="น",ลับ!AH$3,0))</f>
        <v>0</v>
      </c>
      <c r="BH242" s="63">
        <f>IF(ลับ!AI$3=0,0,IF(เวลาเรียน!BO36="น",ลับ!AI$3,0))</f>
        <v>0</v>
      </c>
      <c r="BI242" s="63">
        <f>IF(ลับ!AJ$3=0,0,IF(เวลาเรียน!BP36="น",ลับ!AJ$3,0))</f>
        <v>0</v>
      </c>
      <c r="BJ242" s="63">
        <f>IF(ลับ!AK$3=0,0,IF(เวลาเรียน!BQ36="น",ลับ!AK$3,0))</f>
        <v>0</v>
      </c>
      <c r="BK242" s="63">
        <f>IF(ลับ!AL$3=0,0,IF(เวลาเรียน!BR36="น",ลับ!AL$3,0))</f>
        <v>0</v>
      </c>
      <c r="BL242" s="63">
        <f>IF(ลับ!AM$3=0,0,IF(เวลาเรียน!BS36="น",ลับ!AM$3,0))</f>
        <v>0</v>
      </c>
      <c r="BM242" s="63">
        <f>IF(ลับ!AN$3=0,0,IF(เวลาเรียน!BT36="น",ลับ!AN$3,0))</f>
        <v>0</v>
      </c>
      <c r="BN242" s="63">
        <f>IF(ลับ!AO$3=0,0,IF(เวลาเรียน!BU36="น",ลับ!AO$3,0))</f>
        <v>0</v>
      </c>
      <c r="BO242" s="63">
        <f>IF(ลับ!AP$3=0,0,IF(เวลาเรียน!BV36="น",ลับ!AP$3,0))</f>
        <v>0</v>
      </c>
      <c r="BP242" s="63">
        <f>IF(ลับ!AQ$3=0,0,IF(เวลาเรียน!BW36="น",ลับ!AQ$3,0))</f>
        <v>0</v>
      </c>
      <c r="BQ242" s="63">
        <f>IF(ลับ!AR$3=0,0,IF(เวลาเรียน!BX36="น",ลับ!AR$3,0))</f>
        <v>0</v>
      </c>
      <c r="BR242" s="63">
        <f>IF(ลับ!AS$3=0,0,IF(เวลาเรียน!BY36="น",ลับ!AS$3,0))</f>
        <v>0</v>
      </c>
      <c r="BS242" s="724">
        <f>IF(ลับ!AT$3=0,0,IF(เวลาเรียน!BZ36="น",ลับ!AT$3,0))</f>
        <v>0</v>
      </c>
      <c r="BT242" s="63">
        <f>IF(ลับ!BT$3=0,0,IF(เวลาเรียน!CB36="น",ลับ!BT$3,0))</f>
        <v>0</v>
      </c>
      <c r="BU242" s="63">
        <f>IF(ลับ!BU$3=0,0,IF(เวลาเรียน!CC36="น",ลับ!BU$3,0))</f>
        <v>0</v>
      </c>
      <c r="BV242" s="63">
        <f>IF(ลับ!BV$3=0,0,IF(เวลาเรียน!CD36="น",ลับ!BV$3,0))</f>
        <v>0</v>
      </c>
      <c r="BW242" s="63">
        <f>IF(ลับ!BW$3=0,0,IF(เวลาเรียน!CE36="น",ลับ!BW$3,0))</f>
        <v>0</v>
      </c>
      <c r="BX242" s="63">
        <f>IF(ลับ!BX$3=0,0,IF(เวลาเรียน!CF36="น",ลับ!BX$3,0))</f>
        <v>0</v>
      </c>
      <c r="BY242" s="63">
        <f>IF(ลับ!BY$3=0,0,IF(เวลาเรียน!CG36="น",ลับ!BY$3,0))</f>
        <v>0</v>
      </c>
      <c r="BZ242" s="63">
        <f>IF(ลับ!BZ$3=0,0,IF(เวลาเรียน!CH36="น",ลับ!BZ$3,0))</f>
        <v>0</v>
      </c>
      <c r="CA242" s="63">
        <f>IF(ลับ!CA$3=0,0,IF(เวลาเรียน!CI36="น",ลับ!CA$3,0))</f>
        <v>0</v>
      </c>
      <c r="CB242" s="63">
        <f>IF(ลับ!CB$3=0,0,IF(เวลาเรียน!CJ36="น",ลับ!CB$3,0))</f>
        <v>0</v>
      </c>
      <c r="CC242" s="63">
        <f>IF(ลับ!CC$3=0,0,IF(เวลาเรียน!CK36="น",ลับ!CC$3,0))</f>
        <v>0</v>
      </c>
      <c r="CD242" s="63">
        <f>IF(ลับ!CD$3=0,0,IF(เวลาเรียน!CL36="น",ลับ!CD$3,0))</f>
        <v>0</v>
      </c>
      <c r="CE242" s="63">
        <f>IF(ลับ!CE$3=0,0,IF(เวลาเรียน!CM36="น",ลับ!CE$3,0))</f>
        <v>0</v>
      </c>
      <c r="CF242" s="63">
        <f>IF(ลับ!CF$3=0,0,IF(เวลาเรียน!CN36="น",ลับ!CF$3,0))</f>
        <v>0</v>
      </c>
      <c r="CG242" s="63">
        <f>IF(ลับ!CG$3=0,0,IF(เวลาเรียน!CO36="น",ลับ!CG$3,0))</f>
        <v>0</v>
      </c>
      <c r="CH242" s="63">
        <f>IF(ลับ!CH$3=0,0,IF(เวลาเรียน!CP36="น",ลับ!CH$3,0))</f>
        <v>0</v>
      </c>
      <c r="CI242" s="63">
        <f>IF(ลับ!CI$3=0,0,IF(เวลาเรียน!CQ36="น",ลับ!CI$3,0))</f>
        <v>0</v>
      </c>
      <c r="CJ242" s="63">
        <f>IF(ลับ!CJ$3=0,0,IF(เวลาเรียน!CR36="น",ลับ!CJ$3,0))</f>
        <v>0</v>
      </c>
      <c r="CK242" s="63">
        <f>IF(ลับ!CK$3=0,0,IF(เวลาเรียน!CS36="น",ลับ!CK$3,0))</f>
        <v>0</v>
      </c>
      <c r="CL242" s="63">
        <f>IF(ลับ!CL$3=0,0,IF(เวลาเรียน!CT36="น",ลับ!CL$3,0))</f>
        <v>0</v>
      </c>
      <c r="CM242" s="63">
        <f>IF(ลับ!CM$3=0,0,IF(เวลาเรียน!CU36="น",ลับ!CM$3,0))</f>
        <v>0</v>
      </c>
      <c r="CN242" s="63">
        <f>IF(ลับ!CN$3=0,0,IF(เวลาเรียน!CV36="น",ลับ!CN$3,0))</f>
        <v>0</v>
      </c>
      <c r="CO242" s="63">
        <f>IF(ลับ!CO$3=0,0,IF(เวลาเรียน!CW36="น",ลับ!CO$3,0))</f>
        <v>0</v>
      </c>
      <c r="CP242" s="63">
        <f>IF(ลับ!CP$3=0,0,IF(เวลาเรียน!CX36="น",ลับ!CP$3,0))</f>
        <v>0</v>
      </c>
      <c r="CQ242" s="63">
        <f>IF(ลับ!CQ$3=0,0,IF(เวลาเรียน!CY36="น",ลับ!CQ$3,0))</f>
        <v>0</v>
      </c>
      <c r="CR242" s="63">
        <f>IF(ลับ!CR$3=0,0,IF(เวลาเรียน!CZ36="น",ลับ!CR$3,0))</f>
        <v>0</v>
      </c>
      <c r="CS242" s="63">
        <f>IF(ลับ!CS$3=0,0,IF(เวลาเรียน!DA36="น",ลับ!CS$3,0))</f>
        <v>0</v>
      </c>
      <c r="CT242" s="63">
        <f>IF(ลับ!CT$3=0,0,IF(เวลาเรียน!DB36="น",ลับ!CT$3,0))</f>
        <v>0</v>
      </c>
      <c r="CU242" s="63">
        <f>IF(ลับ!CU$3=0,0,IF(เวลาเรียน!DC36="น",ลับ!CU$3,0))</f>
        <v>0</v>
      </c>
      <c r="CV242" s="63">
        <f>IF(ลับ!CV$3=0,0,IF(เวลาเรียน!DD36="น",ลับ!CV$3,0))</f>
        <v>0</v>
      </c>
      <c r="CW242" s="63">
        <f>IF(ลับ!CW$3=0,0,IF(เวลาเรียน!DE36="น",ลับ!CW$3,0))</f>
        <v>0</v>
      </c>
      <c r="CX242" s="84">
        <f t="shared" si="26"/>
        <v>0</v>
      </c>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row>
    <row r="243" spans="1:136" ht="21">
      <c r="A243" s="28">
        <v>32</v>
      </c>
      <c r="B243" s="63">
        <f>IF(ลับ!B$3=0,0,IF(เวลาเรียน!G37="น",ลับ!B$3,0))</f>
        <v>0</v>
      </c>
      <c r="C243" s="63">
        <f>IF(ลับ!C$3=0,0,IF(เวลาเรียน!H37="น",ลับ!C$3,0))</f>
        <v>0</v>
      </c>
      <c r="D243" s="63">
        <f>IF(ลับ!D$3=0,0,IF(เวลาเรียน!I37="น",ลับ!D$3,0))</f>
        <v>0</v>
      </c>
      <c r="E243" s="63">
        <f>IF(ลับ!E$3=0,0,IF(เวลาเรียน!J37="น",ลับ!E$3,0))</f>
        <v>0</v>
      </c>
      <c r="F243" s="63">
        <f>IF(ลับ!F$3=0,0,IF(เวลาเรียน!K37="น",ลับ!F$3,0))</f>
        <v>0</v>
      </c>
      <c r="G243" s="63">
        <f>IF(ลับ!G$3=0,0,IF(เวลาเรียน!L37="น",ลับ!G$3,0))</f>
        <v>0</v>
      </c>
      <c r="H243" s="63">
        <f>IF(ลับ!H$3=0,0,IF(เวลาเรียน!M37="น",ลับ!H$3,0))</f>
        <v>0</v>
      </c>
      <c r="I243" s="63">
        <f>IF(ลับ!I$3=0,0,IF(เวลาเรียน!N37="น",ลับ!I$3,0))</f>
        <v>0</v>
      </c>
      <c r="J243" s="63">
        <f>IF(ลับ!J$3=0,0,IF(เวลาเรียน!O37="น",ลับ!J$3,0))</f>
        <v>0</v>
      </c>
      <c r="K243" s="63">
        <f>IF(ลับ!K$3=0,0,IF(เวลาเรียน!P37="น",ลับ!K$3,0))</f>
        <v>0</v>
      </c>
      <c r="L243" s="63">
        <f>IF(ลับ!L$3=0,0,IF(เวลาเรียน!Q37="น",ลับ!L$3,0))</f>
        <v>0</v>
      </c>
      <c r="M243" s="63">
        <f>IF(ลับ!M$3=0,0,IF(เวลาเรียน!R37="น",ลับ!M$3,0))</f>
        <v>0</v>
      </c>
      <c r="N243" s="63">
        <f>IF(ลับ!N$3=0,0,IF(เวลาเรียน!S37="น",ลับ!N$3,0))</f>
        <v>0</v>
      </c>
      <c r="O243" s="63">
        <f>IF(ลับ!O$3=0,0,IF(เวลาเรียน!T37="น",ลับ!O$3,0))</f>
        <v>0</v>
      </c>
      <c r="P243" s="63">
        <f>IF(ลับ!P$3=0,0,IF(เวลาเรียน!U37="น",ลับ!P$3,0))</f>
        <v>0</v>
      </c>
      <c r="Q243" s="63">
        <f>IF(ลับ!Q$3=0,0,IF(เวลาเรียน!V37="น",ลับ!Q$3,0))</f>
        <v>0</v>
      </c>
      <c r="R243" s="63">
        <f>IF(ลับ!R$3=0,0,IF(เวลาเรียน!W37="น",ลับ!R$3,0))</f>
        <v>0</v>
      </c>
      <c r="S243" s="63">
        <f>IF(ลับ!S$3=0,0,IF(เวลาเรียน!X37="น",ลับ!S$3,0))</f>
        <v>0</v>
      </c>
      <c r="T243" s="63">
        <f>IF(ลับ!T$3=0,0,IF(เวลาเรียน!Y37="น",ลับ!T$3,0))</f>
        <v>0</v>
      </c>
      <c r="U243" s="63">
        <f>IF(ลับ!U$3=0,0,IF(เวลาเรียน!Z37="น",ลับ!U$3,0))</f>
        <v>0</v>
      </c>
      <c r="V243" s="63">
        <f>IF(ลับ!V$3=0,0,IF(เวลาเรียน!AA37="น",ลับ!V$3,0))</f>
        <v>0</v>
      </c>
      <c r="W243" s="63">
        <f>IF(ลับ!W$3=0,0,IF(เวลาเรียน!AB37="น",ลับ!W$3,0))</f>
        <v>0</v>
      </c>
      <c r="X243" s="63">
        <f>IF(ลับ!X$3=0,0,IF(เวลาเรียน!AC37="น",ลับ!X$3,0))</f>
        <v>0</v>
      </c>
      <c r="Y243" s="63">
        <f>IF(ลับ!Y$3=0,0,IF(เวลาเรียน!AD37="น",ลับ!Y$3,0))</f>
        <v>0</v>
      </c>
      <c r="Z243" s="724">
        <f>IF(ลับ!Z$3=0,0,IF(เวลาเรียน!AE37="น",ลับ!Z$3,0))</f>
        <v>0</v>
      </c>
      <c r="AA243" s="63">
        <f>IF(ลับ!B$3=0,0,IF(เวลาเรียน!AH37="น",ลับ!B$3,0))</f>
        <v>0</v>
      </c>
      <c r="AB243" s="63">
        <f>IF(ลับ!C$3=0,0,IF(เวลาเรียน!AI37="น",ลับ!C$3,0))</f>
        <v>0</v>
      </c>
      <c r="AC243" s="63">
        <f>IF(ลับ!D$3=0,0,IF(เวลาเรียน!AJ37="น",ลับ!D$3,0))</f>
        <v>0</v>
      </c>
      <c r="AD243" s="63">
        <f>IF(ลับ!E$3=0,0,IF(เวลาเรียน!AK37="น",ลับ!E$3,0))</f>
        <v>0</v>
      </c>
      <c r="AE243" s="63">
        <f>IF(ลับ!F$3=0,0,IF(เวลาเรียน!AL37="น",ลับ!F$3,0))</f>
        <v>0</v>
      </c>
      <c r="AF243" s="63">
        <f>IF(ลับ!G$3=0,0,IF(เวลาเรียน!AM37="น",ลับ!G$3,0))</f>
        <v>0</v>
      </c>
      <c r="AG243" s="63">
        <f>IF(ลับ!H$3=0,0,IF(เวลาเรียน!AN37="น",ลับ!H$3,0))</f>
        <v>0</v>
      </c>
      <c r="AH243" s="63">
        <f>IF(ลับ!I$3=0,0,IF(เวลาเรียน!AO37="น",ลับ!I$3,0))</f>
        <v>0</v>
      </c>
      <c r="AI243" s="63">
        <f>IF(ลับ!J$3=0,0,IF(เวลาเรียน!AP37="น",ลับ!J$3,0))</f>
        <v>0</v>
      </c>
      <c r="AJ243" s="63">
        <f>IF(ลับ!K$3=0,0,IF(เวลาเรียน!AQ37="น",ลับ!K$3,0))</f>
        <v>0</v>
      </c>
      <c r="AK243" s="63">
        <f>IF(ลับ!L$3=0,0,IF(เวลาเรียน!AR37="น",ลับ!L$3,0))</f>
        <v>0</v>
      </c>
      <c r="AL243" s="63">
        <f>IF(ลับ!M$3=0,0,IF(เวลาเรียน!AS37="น",ลับ!M$3,0))</f>
        <v>0</v>
      </c>
      <c r="AM243" s="63">
        <f>IF(ลับ!N$3=0,0,IF(เวลาเรียน!AT37="น",ลับ!N$3,0))</f>
        <v>0</v>
      </c>
      <c r="AN243" s="63">
        <f>IF(ลับ!O$3=0,0,IF(เวลาเรียน!AU37="น",ลับ!O$3,0))</f>
        <v>0</v>
      </c>
      <c r="AO243" s="63">
        <f>IF(ลับ!P$3=0,0,IF(เวลาเรียน!AV37="น",ลับ!P$3,0))</f>
        <v>0</v>
      </c>
      <c r="AP243" s="63">
        <f>IF(ลับ!Q$3=0,0,IF(เวลาเรียน!AW37="น",ลับ!Q$3,0))</f>
        <v>0</v>
      </c>
      <c r="AQ243" s="63">
        <f>IF(ลับ!R$3=0,0,IF(เวลาเรียน!AX37="น",ลับ!R$3,0))</f>
        <v>0</v>
      </c>
      <c r="AR243" s="63">
        <f>IF(ลับ!S$3=0,0,IF(เวลาเรียน!AY37="น",ลับ!S$3,0))</f>
        <v>0</v>
      </c>
      <c r="AS243" s="63">
        <f>IF(ลับ!T$3=0,0,IF(เวลาเรียน!AZ37="น",ลับ!T$3,0))</f>
        <v>0</v>
      </c>
      <c r="AT243" s="63">
        <f>IF(ลับ!U$3=0,0,IF(เวลาเรียน!BA37="น",ลับ!U$3,0))</f>
        <v>0</v>
      </c>
      <c r="AU243" s="63">
        <f>IF(ลับ!V$3=0,0,IF(เวลาเรียน!BB37="น",ลับ!V$3,0))</f>
        <v>0</v>
      </c>
      <c r="AV243" s="63">
        <f>IF(ลับ!W$3=0,0,IF(เวลาเรียน!BC37="น",ลับ!W$3,0))</f>
        <v>0</v>
      </c>
      <c r="AW243" s="63">
        <f>IF(ลับ!X$3=0,0,IF(เวลาเรียน!BD37="น",ลับ!X$3,0))</f>
        <v>0</v>
      </c>
      <c r="AX243" s="63">
        <f>IF(ลับ!Y$3=0,0,IF(เวลาเรียน!BE37="น",ลับ!Y$3,0))</f>
        <v>0</v>
      </c>
      <c r="AY243" s="63">
        <f>IF(ลับ!Z$3=0,0,IF(เวลาเรียน!BF37="น",ลับ!Z$3,0))</f>
        <v>0</v>
      </c>
      <c r="AZ243" s="63">
        <f>IF(ลับ!AA$3=0,0,IF(เวลาเรียน!BG37="น",ลับ!AA$3,0))</f>
        <v>0</v>
      </c>
      <c r="BA243" s="63">
        <f>IF(ลับ!AB$3=0,0,IF(เวลาเรียน!BH37="น",ลับ!AB$3,0))</f>
        <v>0</v>
      </c>
      <c r="BB243" s="63">
        <f>IF(ลับ!AC$3=0,0,IF(เวลาเรียน!BI37="น",ลับ!AC$3,0))</f>
        <v>0</v>
      </c>
      <c r="BC243" s="63">
        <f>IF(ลับ!AD$3=0,0,IF(เวลาเรียน!BJ37="น",ลับ!AD$3,0))</f>
        <v>0</v>
      </c>
      <c r="BD243" s="63">
        <f>IF(ลับ!AE$3=0,0,IF(เวลาเรียน!BK37="น",ลับ!AE$3,0))</f>
        <v>0</v>
      </c>
      <c r="BE243" s="63">
        <f>IF(ลับ!AF$3=0,0,IF(เวลาเรียน!BL37="น",ลับ!AF$3,0))</f>
        <v>0</v>
      </c>
      <c r="BF243" s="63">
        <f>IF(ลับ!AG$3=0,0,IF(เวลาเรียน!BM37="น",ลับ!AG$3,0))</f>
        <v>0</v>
      </c>
      <c r="BG243" s="63">
        <f>IF(ลับ!AH$3=0,0,IF(เวลาเรียน!BN37="น",ลับ!AH$3,0))</f>
        <v>0</v>
      </c>
      <c r="BH243" s="63">
        <f>IF(ลับ!AI$3=0,0,IF(เวลาเรียน!BO37="น",ลับ!AI$3,0))</f>
        <v>0</v>
      </c>
      <c r="BI243" s="63">
        <f>IF(ลับ!AJ$3=0,0,IF(เวลาเรียน!BP37="น",ลับ!AJ$3,0))</f>
        <v>0</v>
      </c>
      <c r="BJ243" s="63">
        <f>IF(ลับ!AK$3=0,0,IF(เวลาเรียน!BQ37="น",ลับ!AK$3,0))</f>
        <v>0</v>
      </c>
      <c r="BK243" s="63">
        <f>IF(ลับ!AL$3=0,0,IF(เวลาเรียน!BR37="น",ลับ!AL$3,0))</f>
        <v>0</v>
      </c>
      <c r="BL243" s="63">
        <f>IF(ลับ!AM$3=0,0,IF(เวลาเรียน!BS37="น",ลับ!AM$3,0))</f>
        <v>0</v>
      </c>
      <c r="BM243" s="63">
        <f>IF(ลับ!AN$3=0,0,IF(เวลาเรียน!BT37="น",ลับ!AN$3,0))</f>
        <v>0</v>
      </c>
      <c r="BN243" s="63">
        <f>IF(ลับ!AO$3=0,0,IF(เวลาเรียน!BU37="น",ลับ!AO$3,0))</f>
        <v>0</v>
      </c>
      <c r="BO243" s="63">
        <f>IF(ลับ!AP$3=0,0,IF(เวลาเรียน!BV37="น",ลับ!AP$3,0))</f>
        <v>0</v>
      </c>
      <c r="BP243" s="63">
        <f>IF(ลับ!AQ$3=0,0,IF(เวลาเรียน!BW37="น",ลับ!AQ$3,0))</f>
        <v>0</v>
      </c>
      <c r="BQ243" s="63">
        <f>IF(ลับ!AR$3=0,0,IF(เวลาเรียน!BX37="น",ลับ!AR$3,0))</f>
        <v>0</v>
      </c>
      <c r="BR243" s="63">
        <f>IF(ลับ!AS$3=0,0,IF(เวลาเรียน!BY37="น",ลับ!AS$3,0))</f>
        <v>0</v>
      </c>
      <c r="BS243" s="724">
        <f>IF(ลับ!AT$3=0,0,IF(เวลาเรียน!BZ37="น",ลับ!AT$3,0))</f>
        <v>0</v>
      </c>
      <c r="BT243" s="63">
        <f>IF(ลับ!BT$3=0,0,IF(เวลาเรียน!CB37="น",ลับ!BT$3,0))</f>
        <v>0</v>
      </c>
      <c r="BU243" s="63">
        <f>IF(ลับ!BU$3=0,0,IF(เวลาเรียน!CC37="น",ลับ!BU$3,0))</f>
        <v>0</v>
      </c>
      <c r="BV243" s="63">
        <f>IF(ลับ!BV$3=0,0,IF(เวลาเรียน!CD37="น",ลับ!BV$3,0))</f>
        <v>0</v>
      </c>
      <c r="BW243" s="63">
        <f>IF(ลับ!BW$3=0,0,IF(เวลาเรียน!CE37="น",ลับ!BW$3,0))</f>
        <v>0</v>
      </c>
      <c r="BX243" s="63">
        <f>IF(ลับ!BX$3=0,0,IF(เวลาเรียน!CF37="น",ลับ!BX$3,0))</f>
        <v>0</v>
      </c>
      <c r="BY243" s="63">
        <f>IF(ลับ!BY$3=0,0,IF(เวลาเรียน!CG37="น",ลับ!BY$3,0))</f>
        <v>0</v>
      </c>
      <c r="BZ243" s="63">
        <f>IF(ลับ!BZ$3=0,0,IF(เวลาเรียน!CH37="น",ลับ!BZ$3,0))</f>
        <v>0</v>
      </c>
      <c r="CA243" s="63">
        <f>IF(ลับ!CA$3=0,0,IF(เวลาเรียน!CI37="น",ลับ!CA$3,0))</f>
        <v>0</v>
      </c>
      <c r="CB243" s="63">
        <f>IF(ลับ!CB$3=0,0,IF(เวลาเรียน!CJ37="น",ลับ!CB$3,0))</f>
        <v>0</v>
      </c>
      <c r="CC243" s="63">
        <f>IF(ลับ!CC$3=0,0,IF(เวลาเรียน!CK37="น",ลับ!CC$3,0))</f>
        <v>0</v>
      </c>
      <c r="CD243" s="63">
        <f>IF(ลับ!CD$3=0,0,IF(เวลาเรียน!CL37="น",ลับ!CD$3,0))</f>
        <v>0</v>
      </c>
      <c r="CE243" s="63">
        <f>IF(ลับ!CE$3=0,0,IF(เวลาเรียน!CM37="น",ลับ!CE$3,0))</f>
        <v>0</v>
      </c>
      <c r="CF243" s="63">
        <f>IF(ลับ!CF$3=0,0,IF(เวลาเรียน!CN37="น",ลับ!CF$3,0))</f>
        <v>0</v>
      </c>
      <c r="CG243" s="63">
        <f>IF(ลับ!CG$3=0,0,IF(เวลาเรียน!CO37="น",ลับ!CG$3,0))</f>
        <v>0</v>
      </c>
      <c r="CH243" s="63">
        <f>IF(ลับ!CH$3=0,0,IF(เวลาเรียน!CP37="น",ลับ!CH$3,0))</f>
        <v>0</v>
      </c>
      <c r="CI243" s="63">
        <f>IF(ลับ!CI$3=0,0,IF(เวลาเรียน!CQ37="น",ลับ!CI$3,0))</f>
        <v>0</v>
      </c>
      <c r="CJ243" s="63">
        <f>IF(ลับ!CJ$3=0,0,IF(เวลาเรียน!CR37="น",ลับ!CJ$3,0))</f>
        <v>0</v>
      </c>
      <c r="CK243" s="63">
        <f>IF(ลับ!CK$3=0,0,IF(เวลาเรียน!CS37="น",ลับ!CK$3,0))</f>
        <v>0</v>
      </c>
      <c r="CL243" s="63">
        <f>IF(ลับ!CL$3=0,0,IF(เวลาเรียน!CT37="น",ลับ!CL$3,0))</f>
        <v>0</v>
      </c>
      <c r="CM243" s="63">
        <f>IF(ลับ!CM$3=0,0,IF(เวลาเรียน!CU37="น",ลับ!CM$3,0))</f>
        <v>0</v>
      </c>
      <c r="CN243" s="63">
        <f>IF(ลับ!CN$3=0,0,IF(เวลาเรียน!CV37="น",ลับ!CN$3,0))</f>
        <v>0</v>
      </c>
      <c r="CO243" s="63">
        <f>IF(ลับ!CO$3=0,0,IF(เวลาเรียน!CW37="น",ลับ!CO$3,0))</f>
        <v>0</v>
      </c>
      <c r="CP243" s="63">
        <f>IF(ลับ!CP$3=0,0,IF(เวลาเรียน!CX37="น",ลับ!CP$3,0))</f>
        <v>0</v>
      </c>
      <c r="CQ243" s="63">
        <f>IF(ลับ!CQ$3=0,0,IF(เวลาเรียน!CY37="น",ลับ!CQ$3,0))</f>
        <v>0</v>
      </c>
      <c r="CR243" s="63">
        <f>IF(ลับ!CR$3=0,0,IF(เวลาเรียน!CZ37="น",ลับ!CR$3,0))</f>
        <v>0</v>
      </c>
      <c r="CS243" s="63">
        <f>IF(ลับ!CS$3=0,0,IF(เวลาเรียน!DA37="น",ลับ!CS$3,0))</f>
        <v>0</v>
      </c>
      <c r="CT243" s="63">
        <f>IF(ลับ!CT$3=0,0,IF(เวลาเรียน!DB37="น",ลับ!CT$3,0))</f>
        <v>0</v>
      </c>
      <c r="CU243" s="63">
        <f>IF(ลับ!CU$3=0,0,IF(เวลาเรียน!DC37="น",ลับ!CU$3,0))</f>
        <v>0</v>
      </c>
      <c r="CV243" s="63">
        <f>IF(ลับ!CV$3=0,0,IF(เวลาเรียน!DD37="น",ลับ!CV$3,0))</f>
        <v>0</v>
      </c>
      <c r="CW243" s="63">
        <f>IF(ลับ!CW$3=0,0,IF(เวลาเรียน!DE37="น",ลับ!CW$3,0))</f>
        <v>0</v>
      </c>
      <c r="CX243" s="84">
        <f t="shared" si="26"/>
        <v>0</v>
      </c>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row>
    <row r="244" spans="1:136" ht="21">
      <c r="A244" s="28">
        <v>33</v>
      </c>
      <c r="B244" s="63">
        <f>IF(ลับ!B$3=0,0,IF(เวลาเรียน!G38="น",ลับ!B$3,0))</f>
        <v>0</v>
      </c>
      <c r="C244" s="63">
        <f>IF(ลับ!C$3=0,0,IF(เวลาเรียน!H38="น",ลับ!C$3,0))</f>
        <v>0</v>
      </c>
      <c r="D244" s="63">
        <f>IF(ลับ!D$3=0,0,IF(เวลาเรียน!I38="น",ลับ!D$3,0))</f>
        <v>0</v>
      </c>
      <c r="E244" s="63">
        <f>IF(ลับ!E$3=0,0,IF(เวลาเรียน!J38="น",ลับ!E$3,0))</f>
        <v>0</v>
      </c>
      <c r="F244" s="63">
        <f>IF(ลับ!F$3=0,0,IF(เวลาเรียน!K38="น",ลับ!F$3,0))</f>
        <v>0</v>
      </c>
      <c r="G244" s="63">
        <f>IF(ลับ!G$3=0,0,IF(เวลาเรียน!L38="น",ลับ!G$3,0))</f>
        <v>0</v>
      </c>
      <c r="H244" s="63">
        <f>IF(ลับ!H$3=0,0,IF(เวลาเรียน!M38="น",ลับ!H$3,0))</f>
        <v>0</v>
      </c>
      <c r="I244" s="63">
        <f>IF(ลับ!I$3=0,0,IF(เวลาเรียน!N38="น",ลับ!I$3,0))</f>
        <v>0</v>
      </c>
      <c r="J244" s="63">
        <f>IF(ลับ!J$3=0,0,IF(เวลาเรียน!O38="น",ลับ!J$3,0))</f>
        <v>0</v>
      </c>
      <c r="K244" s="63">
        <f>IF(ลับ!K$3=0,0,IF(เวลาเรียน!P38="น",ลับ!K$3,0))</f>
        <v>0</v>
      </c>
      <c r="L244" s="63">
        <f>IF(ลับ!L$3=0,0,IF(เวลาเรียน!Q38="น",ลับ!L$3,0))</f>
        <v>0</v>
      </c>
      <c r="M244" s="63">
        <f>IF(ลับ!M$3=0,0,IF(เวลาเรียน!R38="น",ลับ!M$3,0))</f>
        <v>0</v>
      </c>
      <c r="N244" s="63">
        <f>IF(ลับ!N$3=0,0,IF(เวลาเรียน!S38="น",ลับ!N$3,0))</f>
        <v>0</v>
      </c>
      <c r="O244" s="63">
        <f>IF(ลับ!O$3=0,0,IF(เวลาเรียน!T38="น",ลับ!O$3,0))</f>
        <v>0</v>
      </c>
      <c r="P244" s="63">
        <f>IF(ลับ!P$3=0,0,IF(เวลาเรียน!U38="น",ลับ!P$3,0))</f>
        <v>0</v>
      </c>
      <c r="Q244" s="63">
        <f>IF(ลับ!Q$3=0,0,IF(เวลาเรียน!V38="น",ลับ!Q$3,0))</f>
        <v>0</v>
      </c>
      <c r="R244" s="63">
        <f>IF(ลับ!R$3=0,0,IF(เวลาเรียน!W38="น",ลับ!R$3,0))</f>
        <v>0</v>
      </c>
      <c r="S244" s="63">
        <f>IF(ลับ!S$3=0,0,IF(เวลาเรียน!X38="น",ลับ!S$3,0))</f>
        <v>0</v>
      </c>
      <c r="T244" s="63">
        <f>IF(ลับ!T$3=0,0,IF(เวลาเรียน!Y38="น",ลับ!T$3,0))</f>
        <v>0</v>
      </c>
      <c r="U244" s="63">
        <f>IF(ลับ!U$3=0,0,IF(เวลาเรียน!Z38="น",ลับ!U$3,0))</f>
        <v>0</v>
      </c>
      <c r="V244" s="63">
        <f>IF(ลับ!V$3=0,0,IF(เวลาเรียน!AA38="น",ลับ!V$3,0))</f>
        <v>0</v>
      </c>
      <c r="W244" s="63">
        <f>IF(ลับ!W$3=0,0,IF(เวลาเรียน!AB38="น",ลับ!W$3,0))</f>
        <v>0</v>
      </c>
      <c r="X244" s="63">
        <f>IF(ลับ!X$3=0,0,IF(เวลาเรียน!AC38="น",ลับ!X$3,0))</f>
        <v>0</v>
      </c>
      <c r="Y244" s="63">
        <f>IF(ลับ!Y$3=0,0,IF(เวลาเรียน!AD38="น",ลับ!Y$3,0))</f>
        <v>0</v>
      </c>
      <c r="Z244" s="724">
        <f>IF(ลับ!Z$3=0,0,IF(เวลาเรียน!AE38="น",ลับ!Z$3,0))</f>
        <v>0</v>
      </c>
      <c r="AA244" s="63">
        <f>IF(ลับ!B$3=0,0,IF(เวลาเรียน!AH38="น",ลับ!B$3,0))</f>
        <v>0</v>
      </c>
      <c r="AB244" s="63">
        <f>IF(ลับ!C$3=0,0,IF(เวลาเรียน!AI38="น",ลับ!C$3,0))</f>
        <v>0</v>
      </c>
      <c r="AC244" s="63">
        <f>IF(ลับ!D$3=0,0,IF(เวลาเรียน!AJ38="น",ลับ!D$3,0))</f>
        <v>0</v>
      </c>
      <c r="AD244" s="63">
        <f>IF(ลับ!E$3=0,0,IF(เวลาเรียน!AK38="น",ลับ!E$3,0))</f>
        <v>0</v>
      </c>
      <c r="AE244" s="63">
        <f>IF(ลับ!F$3=0,0,IF(เวลาเรียน!AL38="น",ลับ!F$3,0))</f>
        <v>0</v>
      </c>
      <c r="AF244" s="63">
        <f>IF(ลับ!G$3=0,0,IF(เวลาเรียน!AM38="น",ลับ!G$3,0))</f>
        <v>0</v>
      </c>
      <c r="AG244" s="63">
        <f>IF(ลับ!H$3=0,0,IF(เวลาเรียน!AN38="น",ลับ!H$3,0))</f>
        <v>0</v>
      </c>
      <c r="AH244" s="63">
        <f>IF(ลับ!I$3=0,0,IF(เวลาเรียน!AO38="น",ลับ!I$3,0))</f>
        <v>0</v>
      </c>
      <c r="AI244" s="63">
        <f>IF(ลับ!J$3=0,0,IF(เวลาเรียน!AP38="น",ลับ!J$3,0))</f>
        <v>0</v>
      </c>
      <c r="AJ244" s="63">
        <f>IF(ลับ!K$3=0,0,IF(เวลาเรียน!AQ38="น",ลับ!K$3,0))</f>
        <v>0</v>
      </c>
      <c r="AK244" s="63">
        <f>IF(ลับ!L$3=0,0,IF(เวลาเรียน!AR38="น",ลับ!L$3,0))</f>
        <v>0</v>
      </c>
      <c r="AL244" s="63">
        <f>IF(ลับ!M$3=0,0,IF(เวลาเรียน!AS38="น",ลับ!M$3,0))</f>
        <v>0</v>
      </c>
      <c r="AM244" s="63">
        <f>IF(ลับ!N$3=0,0,IF(เวลาเรียน!AT38="น",ลับ!N$3,0))</f>
        <v>0</v>
      </c>
      <c r="AN244" s="63">
        <f>IF(ลับ!O$3=0,0,IF(เวลาเรียน!AU38="น",ลับ!O$3,0))</f>
        <v>0</v>
      </c>
      <c r="AO244" s="63">
        <f>IF(ลับ!P$3=0,0,IF(เวลาเรียน!AV38="น",ลับ!P$3,0))</f>
        <v>0</v>
      </c>
      <c r="AP244" s="63">
        <f>IF(ลับ!Q$3=0,0,IF(เวลาเรียน!AW38="น",ลับ!Q$3,0))</f>
        <v>0</v>
      </c>
      <c r="AQ244" s="63">
        <f>IF(ลับ!R$3=0,0,IF(เวลาเรียน!AX38="น",ลับ!R$3,0))</f>
        <v>0</v>
      </c>
      <c r="AR244" s="63">
        <f>IF(ลับ!S$3=0,0,IF(เวลาเรียน!AY38="น",ลับ!S$3,0))</f>
        <v>0</v>
      </c>
      <c r="AS244" s="63">
        <f>IF(ลับ!T$3=0,0,IF(เวลาเรียน!AZ38="น",ลับ!T$3,0))</f>
        <v>0</v>
      </c>
      <c r="AT244" s="63">
        <f>IF(ลับ!U$3=0,0,IF(เวลาเรียน!BA38="น",ลับ!U$3,0))</f>
        <v>0</v>
      </c>
      <c r="AU244" s="63">
        <f>IF(ลับ!V$3=0,0,IF(เวลาเรียน!BB38="น",ลับ!V$3,0))</f>
        <v>0</v>
      </c>
      <c r="AV244" s="63">
        <f>IF(ลับ!W$3=0,0,IF(เวลาเรียน!BC38="น",ลับ!W$3,0))</f>
        <v>0</v>
      </c>
      <c r="AW244" s="63">
        <f>IF(ลับ!X$3=0,0,IF(เวลาเรียน!BD38="น",ลับ!X$3,0))</f>
        <v>0</v>
      </c>
      <c r="AX244" s="63">
        <f>IF(ลับ!Y$3=0,0,IF(เวลาเรียน!BE38="น",ลับ!Y$3,0))</f>
        <v>0</v>
      </c>
      <c r="AY244" s="63">
        <f>IF(ลับ!Z$3=0,0,IF(เวลาเรียน!BF38="น",ลับ!Z$3,0))</f>
        <v>0</v>
      </c>
      <c r="AZ244" s="63">
        <f>IF(ลับ!AA$3=0,0,IF(เวลาเรียน!BG38="น",ลับ!AA$3,0))</f>
        <v>0</v>
      </c>
      <c r="BA244" s="63">
        <f>IF(ลับ!AB$3=0,0,IF(เวลาเรียน!BH38="น",ลับ!AB$3,0))</f>
        <v>0</v>
      </c>
      <c r="BB244" s="63">
        <f>IF(ลับ!AC$3=0,0,IF(เวลาเรียน!BI38="น",ลับ!AC$3,0))</f>
        <v>0</v>
      </c>
      <c r="BC244" s="63">
        <f>IF(ลับ!AD$3=0,0,IF(เวลาเรียน!BJ38="น",ลับ!AD$3,0))</f>
        <v>0</v>
      </c>
      <c r="BD244" s="63">
        <f>IF(ลับ!AE$3=0,0,IF(เวลาเรียน!BK38="น",ลับ!AE$3,0))</f>
        <v>0</v>
      </c>
      <c r="BE244" s="63">
        <f>IF(ลับ!AF$3=0,0,IF(เวลาเรียน!BL38="น",ลับ!AF$3,0))</f>
        <v>0</v>
      </c>
      <c r="BF244" s="63">
        <f>IF(ลับ!AG$3=0,0,IF(เวลาเรียน!BM38="น",ลับ!AG$3,0))</f>
        <v>0</v>
      </c>
      <c r="BG244" s="63">
        <f>IF(ลับ!AH$3=0,0,IF(เวลาเรียน!BN38="น",ลับ!AH$3,0))</f>
        <v>0</v>
      </c>
      <c r="BH244" s="63">
        <f>IF(ลับ!AI$3=0,0,IF(เวลาเรียน!BO38="น",ลับ!AI$3,0))</f>
        <v>0</v>
      </c>
      <c r="BI244" s="63">
        <f>IF(ลับ!AJ$3=0,0,IF(เวลาเรียน!BP38="น",ลับ!AJ$3,0))</f>
        <v>0</v>
      </c>
      <c r="BJ244" s="63">
        <f>IF(ลับ!AK$3=0,0,IF(เวลาเรียน!BQ38="น",ลับ!AK$3,0))</f>
        <v>0</v>
      </c>
      <c r="BK244" s="63">
        <f>IF(ลับ!AL$3=0,0,IF(เวลาเรียน!BR38="น",ลับ!AL$3,0))</f>
        <v>0</v>
      </c>
      <c r="BL244" s="63">
        <f>IF(ลับ!AM$3=0,0,IF(เวลาเรียน!BS38="น",ลับ!AM$3,0))</f>
        <v>0</v>
      </c>
      <c r="BM244" s="63">
        <f>IF(ลับ!AN$3=0,0,IF(เวลาเรียน!BT38="น",ลับ!AN$3,0))</f>
        <v>0</v>
      </c>
      <c r="BN244" s="63">
        <f>IF(ลับ!AO$3=0,0,IF(เวลาเรียน!BU38="น",ลับ!AO$3,0))</f>
        <v>0</v>
      </c>
      <c r="BO244" s="63">
        <f>IF(ลับ!AP$3=0,0,IF(เวลาเรียน!BV38="น",ลับ!AP$3,0))</f>
        <v>0</v>
      </c>
      <c r="BP244" s="63">
        <f>IF(ลับ!AQ$3=0,0,IF(เวลาเรียน!BW38="น",ลับ!AQ$3,0))</f>
        <v>0</v>
      </c>
      <c r="BQ244" s="63">
        <f>IF(ลับ!AR$3=0,0,IF(เวลาเรียน!BX38="น",ลับ!AR$3,0))</f>
        <v>0</v>
      </c>
      <c r="BR244" s="63">
        <f>IF(ลับ!AS$3=0,0,IF(เวลาเรียน!BY38="น",ลับ!AS$3,0))</f>
        <v>0</v>
      </c>
      <c r="BS244" s="724">
        <f>IF(ลับ!AT$3=0,0,IF(เวลาเรียน!BZ38="น",ลับ!AT$3,0))</f>
        <v>0</v>
      </c>
      <c r="BT244" s="63">
        <f>IF(ลับ!BT$3=0,0,IF(เวลาเรียน!CB38="น",ลับ!BT$3,0))</f>
        <v>0</v>
      </c>
      <c r="BU244" s="63">
        <f>IF(ลับ!BU$3=0,0,IF(เวลาเรียน!CC38="น",ลับ!BU$3,0))</f>
        <v>0</v>
      </c>
      <c r="BV244" s="63">
        <f>IF(ลับ!BV$3=0,0,IF(เวลาเรียน!CD38="น",ลับ!BV$3,0))</f>
        <v>0</v>
      </c>
      <c r="BW244" s="63">
        <f>IF(ลับ!BW$3=0,0,IF(เวลาเรียน!CE38="น",ลับ!BW$3,0))</f>
        <v>0</v>
      </c>
      <c r="BX244" s="63">
        <f>IF(ลับ!BX$3=0,0,IF(เวลาเรียน!CF38="น",ลับ!BX$3,0))</f>
        <v>0</v>
      </c>
      <c r="BY244" s="63">
        <f>IF(ลับ!BY$3=0,0,IF(เวลาเรียน!CG38="น",ลับ!BY$3,0))</f>
        <v>0</v>
      </c>
      <c r="BZ244" s="63">
        <f>IF(ลับ!BZ$3=0,0,IF(เวลาเรียน!CH38="น",ลับ!BZ$3,0))</f>
        <v>0</v>
      </c>
      <c r="CA244" s="63">
        <f>IF(ลับ!CA$3=0,0,IF(เวลาเรียน!CI38="น",ลับ!CA$3,0))</f>
        <v>0</v>
      </c>
      <c r="CB244" s="63">
        <f>IF(ลับ!CB$3=0,0,IF(เวลาเรียน!CJ38="น",ลับ!CB$3,0))</f>
        <v>0</v>
      </c>
      <c r="CC244" s="63">
        <f>IF(ลับ!CC$3=0,0,IF(เวลาเรียน!CK38="น",ลับ!CC$3,0))</f>
        <v>0</v>
      </c>
      <c r="CD244" s="63">
        <f>IF(ลับ!CD$3=0,0,IF(เวลาเรียน!CL38="น",ลับ!CD$3,0))</f>
        <v>0</v>
      </c>
      <c r="CE244" s="63">
        <f>IF(ลับ!CE$3=0,0,IF(เวลาเรียน!CM38="น",ลับ!CE$3,0))</f>
        <v>0</v>
      </c>
      <c r="CF244" s="63">
        <f>IF(ลับ!CF$3=0,0,IF(เวลาเรียน!CN38="น",ลับ!CF$3,0))</f>
        <v>0</v>
      </c>
      <c r="CG244" s="63">
        <f>IF(ลับ!CG$3=0,0,IF(เวลาเรียน!CO38="น",ลับ!CG$3,0))</f>
        <v>0</v>
      </c>
      <c r="CH244" s="63">
        <f>IF(ลับ!CH$3=0,0,IF(เวลาเรียน!CP38="น",ลับ!CH$3,0))</f>
        <v>0</v>
      </c>
      <c r="CI244" s="63">
        <f>IF(ลับ!CI$3=0,0,IF(เวลาเรียน!CQ38="น",ลับ!CI$3,0))</f>
        <v>0</v>
      </c>
      <c r="CJ244" s="63">
        <f>IF(ลับ!CJ$3=0,0,IF(เวลาเรียน!CR38="น",ลับ!CJ$3,0))</f>
        <v>0</v>
      </c>
      <c r="CK244" s="63">
        <f>IF(ลับ!CK$3=0,0,IF(เวลาเรียน!CS38="น",ลับ!CK$3,0))</f>
        <v>0</v>
      </c>
      <c r="CL244" s="63">
        <f>IF(ลับ!CL$3=0,0,IF(เวลาเรียน!CT38="น",ลับ!CL$3,0))</f>
        <v>0</v>
      </c>
      <c r="CM244" s="63">
        <f>IF(ลับ!CM$3=0,0,IF(เวลาเรียน!CU38="น",ลับ!CM$3,0))</f>
        <v>0</v>
      </c>
      <c r="CN244" s="63">
        <f>IF(ลับ!CN$3=0,0,IF(เวลาเรียน!CV38="น",ลับ!CN$3,0))</f>
        <v>0</v>
      </c>
      <c r="CO244" s="63">
        <f>IF(ลับ!CO$3=0,0,IF(เวลาเรียน!CW38="น",ลับ!CO$3,0))</f>
        <v>0</v>
      </c>
      <c r="CP244" s="63">
        <f>IF(ลับ!CP$3=0,0,IF(เวลาเรียน!CX38="น",ลับ!CP$3,0))</f>
        <v>0</v>
      </c>
      <c r="CQ244" s="63">
        <f>IF(ลับ!CQ$3=0,0,IF(เวลาเรียน!CY38="น",ลับ!CQ$3,0))</f>
        <v>0</v>
      </c>
      <c r="CR244" s="63">
        <f>IF(ลับ!CR$3=0,0,IF(เวลาเรียน!CZ38="น",ลับ!CR$3,0))</f>
        <v>0</v>
      </c>
      <c r="CS244" s="63">
        <f>IF(ลับ!CS$3=0,0,IF(เวลาเรียน!DA38="น",ลับ!CS$3,0))</f>
        <v>0</v>
      </c>
      <c r="CT244" s="63">
        <f>IF(ลับ!CT$3=0,0,IF(เวลาเรียน!DB38="น",ลับ!CT$3,0))</f>
        <v>0</v>
      </c>
      <c r="CU244" s="63">
        <f>IF(ลับ!CU$3=0,0,IF(เวลาเรียน!DC38="น",ลับ!CU$3,0))</f>
        <v>0</v>
      </c>
      <c r="CV244" s="63">
        <f>IF(ลับ!CV$3=0,0,IF(เวลาเรียน!DD38="น",ลับ!CV$3,0))</f>
        <v>0</v>
      </c>
      <c r="CW244" s="63">
        <f>IF(ลับ!CW$3=0,0,IF(เวลาเรียน!DE38="น",ลับ!CW$3,0))</f>
        <v>0</v>
      </c>
      <c r="CX244" s="84">
        <f t="shared" si="26"/>
        <v>0</v>
      </c>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row>
    <row r="245" spans="1:136" ht="21">
      <c r="A245" s="28">
        <v>34</v>
      </c>
      <c r="B245" s="63">
        <f>IF(ลับ!B$3=0,0,IF(เวลาเรียน!G39="น",ลับ!B$3,0))</f>
        <v>0</v>
      </c>
      <c r="C245" s="63">
        <f>IF(ลับ!C$3=0,0,IF(เวลาเรียน!H39="น",ลับ!C$3,0))</f>
        <v>0</v>
      </c>
      <c r="D245" s="63">
        <f>IF(ลับ!D$3=0,0,IF(เวลาเรียน!I39="น",ลับ!D$3,0))</f>
        <v>0</v>
      </c>
      <c r="E245" s="63">
        <f>IF(ลับ!E$3=0,0,IF(เวลาเรียน!J39="น",ลับ!E$3,0))</f>
        <v>0</v>
      </c>
      <c r="F245" s="63">
        <f>IF(ลับ!F$3=0,0,IF(เวลาเรียน!K39="น",ลับ!F$3,0))</f>
        <v>0</v>
      </c>
      <c r="G245" s="63">
        <f>IF(ลับ!G$3=0,0,IF(เวลาเรียน!L39="น",ลับ!G$3,0))</f>
        <v>0</v>
      </c>
      <c r="H245" s="63">
        <f>IF(ลับ!H$3=0,0,IF(เวลาเรียน!M39="น",ลับ!H$3,0))</f>
        <v>0</v>
      </c>
      <c r="I245" s="63">
        <f>IF(ลับ!I$3=0,0,IF(เวลาเรียน!N39="น",ลับ!I$3,0))</f>
        <v>0</v>
      </c>
      <c r="J245" s="63">
        <f>IF(ลับ!J$3=0,0,IF(เวลาเรียน!O39="น",ลับ!J$3,0))</f>
        <v>0</v>
      </c>
      <c r="K245" s="63">
        <f>IF(ลับ!K$3=0,0,IF(เวลาเรียน!P39="น",ลับ!K$3,0))</f>
        <v>0</v>
      </c>
      <c r="L245" s="63">
        <f>IF(ลับ!L$3=0,0,IF(เวลาเรียน!Q39="น",ลับ!L$3,0))</f>
        <v>0</v>
      </c>
      <c r="M245" s="63">
        <f>IF(ลับ!M$3=0,0,IF(เวลาเรียน!R39="น",ลับ!M$3,0))</f>
        <v>0</v>
      </c>
      <c r="N245" s="63">
        <f>IF(ลับ!N$3=0,0,IF(เวลาเรียน!S39="น",ลับ!N$3,0))</f>
        <v>0</v>
      </c>
      <c r="O245" s="63">
        <f>IF(ลับ!O$3=0,0,IF(เวลาเรียน!T39="น",ลับ!O$3,0))</f>
        <v>0</v>
      </c>
      <c r="P245" s="63">
        <f>IF(ลับ!P$3=0,0,IF(เวลาเรียน!U39="น",ลับ!P$3,0))</f>
        <v>0</v>
      </c>
      <c r="Q245" s="63">
        <f>IF(ลับ!Q$3=0,0,IF(เวลาเรียน!V39="น",ลับ!Q$3,0))</f>
        <v>0</v>
      </c>
      <c r="R245" s="63">
        <f>IF(ลับ!R$3=0,0,IF(เวลาเรียน!W39="น",ลับ!R$3,0))</f>
        <v>0</v>
      </c>
      <c r="S245" s="63">
        <f>IF(ลับ!S$3=0,0,IF(เวลาเรียน!X39="น",ลับ!S$3,0))</f>
        <v>0</v>
      </c>
      <c r="T245" s="63">
        <f>IF(ลับ!T$3=0,0,IF(เวลาเรียน!Y39="น",ลับ!T$3,0))</f>
        <v>0</v>
      </c>
      <c r="U245" s="63">
        <f>IF(ลับ!U$3=0,0,IF(เวลาเรียน!Z39="น",ลับ!U$3,0))</f>
        <v>0</v>
      </c>
      <c r="V245" s="63">
        <f>IF(ลับ!V$3=0,0,IF(เวลาเรียน!AA39="น",ลับ!V$3,0))</f>
        <v>0</v>
      </c>
      <c r="W245" s="63">
        <f>IF(ลับ!W$3=0,0,IF(เวลาเรียน!AB39="น",ลับ!W$3,0))</f>
        <v>0</v>
      </c>
      <c r="X245" s="63">
        <f>IF(ลับ!X$3=0,0,IF(เวลาเรียน!AC39="น",ลับ!X$3,0))</f>
        <v>0</v>
      </c>
      <c r="Y245" s="63">
        <f>IF(ลับ!Y$3=0,0,IF(เวลาเรียน!AD39="น",ลับ!Y$3,0))</f>
        <v>0</v>
      </c>
      <c r="Z245" s="724">
        <f>IF(ลับ!Z$3=0,0,IF(เวลาเรียน!AE39="น",ลับ!Z$3,0))</f>
        <v>0</v>
      </c>
      <c r="AA245" s="63">
        <f>IF(ลับ!B$3=0,0,IF(เวลาเรียน!AH39="น",ลับ!B$3,0))</f>
        <v>0</v>
      </c>
      <c r="AB245" s="63">
        <f>IF(ลับ!C$3=0,0,IF(เวลาเรียน!AI39="น",ลับ!C$3,0))</f>
        <v>0</v>
      </c>
      <c r="AC245" s="63">
        <f>IF(ลับ!D$3=0,0,IF(เวลาเรียน!AJ39="น",ลับ!D$3,0))</f>
        <v>0</v>
      </c>
      <c r="AD245" s="63">
        <f>IF(ลับ!E$3=0,0,IF(เวลาเรียน!AK39="น",ลับ!E$3,0))</f>
        <v>0</v>
      </c>
      <c r="AE245" s="63">
        <f>IF(ลับ!F$3=0,0,IF(เวลาเรียน!AL39="น",ลับ!F$3,0))</f>
        <v>0</v>
      </c>
      <c r="AF245" s="63">
        <f>IF(ลับ!G$3=0,0,IF(เวลาเรียน!AM39="น",ลับ!G$3,0))</f>
        <v>0</v>
      </c>
      <c r="AG245" s="63">
        <f>IF(ลับ!H$3=0,0,IF(เวลาเรียน!AN39="น",ลับ!H$3,0))</f>
        <v>0</v>
      </c>
      <c r="AH245" s="63">
        <f>IF(ลับ!I$3=0,0,IF(เวลาเรียน!AO39="น",ลับ!I$3,0))</f>
        <v>0</v>
      </c>
      <c r="AI245" s="63">
        <f>IF(ลับ!J$3=0,0,IF(เวลาเรียน!AP39="น",ลับ!J$3,0))</f>
        <v>0</v>
      </c>
      <c r="AJ245" s="63">
        <f>IF(ลับ!K$3=0,0,IF(เวลาเรียน!AQ39="น",ลับ!K$3,0))</f>
        <v>0</v>
      </c>
      <c r="AK245" s="63">
        <f>IF(ลับ!L$3=0,0,IF(เวลาเรียน!AR39="น",ลับ!L$3,0))</f>
        <v>0</v>
      </c>
      <c r="AL245" s="63">
        <f>IF(ลับ!M$3=0,0,IF(เวลาเรียน!AS39="น",ลับ!M$3,0))</f>
        <v>0</v>
      </c>
      <c r="AM245" s="63">
        <f>IF(ลับ!N$3=0,0,IF(เวลาเรียน!AT39="น",ลับ!N$3,0))</f>
        <v>0</v>
      </c>
      <c r="AN245" s="63">
        <f>IF(ลับ!O$3=0,0,IF(เวลาเรียน!AU39="น",ลับ!O$3,0))</f>
        <v>0</v>
      </c>
      <c r="AO245" s="63">
        <f>IF(ลับ!P$3=0,0,IF(เวลาเรียน!AV39="น",ลับ!P$3,0))</f>
        <v>0</v>
      </c>
      <c r="AP245" s="63">
        <f>IF(ลับ!Q$3=0,0,IF(เวลาเรียน!AW39="น",ลับ!Q$3,0))</f>
        <v>0</v>
      </c>
      <c r="AQ245" s="63">
        <f>IF(ลับ!R$3=0,0,IF(เวลาเรียน!AX39="น",ลับ!R$3,0))</f>
        <v>0</v>
      </c>
      <c r="AR245" s="63">
        <f>IF(ลับ!S$3=0,0,IF(เวลาเรียน!AY39="น",ลับ!S$3,0))</f>
        <v>0</v>
      </c>
      <c r="AS245" s="63">
        <f>IF(ลับ!T$3=0,0,IF(เวลาเรียน!AZ39="น",ลับ!T$3,0))</f>
        <v>0</v>
      </c>
      <c r="AT245" s="63">
        <f>IF(ลับ!U$3=0,0,IF(เวลาเรียน!BA39="น",ลับ!U$3,0))</f>
        <v>0</v>
      </c>
      <c r="AU245" s="63">
        <f>IF(ลับ!V$3=0,0,IF(เวลาเรียน!BB39="น",ลับ!V$3,0))</f>
        <v>0</v>
      </c>
      <c r="AV245" s="63">
        <f>IF(ลับ!W$3=0,0,IF(เวลาเรียน!BC39="น",ลับ!W$3,0))</f>
        <v>0</v>
      </c>
      <c r="AW245" s="63">
        <f>IF(ลับ!X$3=0,0,IF(เวลาเรียน!BD39="น",ลับ!X$3,0))</f>
        <v>0</v>
      </c>
      <c r="AX245" s="63">
        <f>IF(ลับ!Y$3=0,0,IF(เวลาเรียน!BE39="น",ลับ!Y$3,0))</f>
        <v>0</v>
      </c>
      <c r="AY245" s="63">
        <f>IF(ลับ!Z$3=0,0,IF(เวลาเรียน!BF39="น",ลับ!Z$3,0))</f>
        <v>0</v>
      </c>
      <c r="AZ245" s="63">
        <f>IF(ลับ!AA$3=0,0,IF(เวลาเรียน!BG39="น",ลับ!AA$3,0))</f>
        <v>0</v>
      </c>
      <c r="BA245" s="63">
        <f>IF(ลับ!AB$3=0,0,IF(เวลาเรียน!BH39="น",ลับ!AB$3,0))</f>
        <v>0</v>
      </c>
      <c r="BB245" s="63">
        <f>IF(ลับ!AC$3=0,0,IF(เวลาเรียน!BI39="น",ลับ!AC$3,0))</f>
        <v>0</v>
      </c>
      <c r="BC245" s="63">
        <f>IF(ลับ!AD$3=0,0,IF(เวลาเรียน!BJ39="น",ลับ!AD$3,0))</f>
        <v>0</v>
      </c>
      <c r="BD245" s="63">
        <f>IF(ลับ!AE$3=0,0,IF(เวลาเรียน!BK39="น",ลับ!AE$3,0))</f>
        <v>0</v>
      </c>
      <c r="BE245" s="63">
        <f>IF(ลับ!AF$3=0,0,IF(เวลาเรียน!BL39="น",ลับ!AF$3,0))</f>
        <v>0</v>
      </c>
      <c r="BF245" s="63">
        <f>IF(ลับ!AG$3=0,0,IF(เวลาเรียน!BM39="น",ลับ!AG$3,0))</f>
        <v>0</v>
      </c>
      <c r="BG245" s="63">
        <f>IF(ลับ!AH$3=0,0,IF(เวลาเรียน!BN39="น",ลับ!AH$3,0))</f>
        <v>0</v>
      </c>
      <c r="BH245" s="63">
        <f>IF(ลับ!AI$3=0,0,IF(เวลาเรียน!BO39="น",ลับ!AI$3,0))</f>
        <v>0</v>
      </c>
      <c r="BI245" s="63">
        <f>IF(ลับ!AJ$3=0,0,IF(เวลาเรียน!BP39="น",ลับ!AJ$3,0))</f>
        <v>0</v>
      </c>
      <c r="BJ245" s="63">
        <f>IF(ลับ!AK$3=0,0,IF(เวลาเรียน!BQ39="น",ลับ!AK$3,0))</f>
        <v>0</v>
      </c>
      <c r="BK245" s="63">
        <f>IF(ลับ!AL$3=0,0,IF(เวลาเรียน!BR39="น",ลับ!AL$3,0))</f>
        <v>0</v>
      </c>
      <c r="BL245" s="63">
        <f>IF(ลับ!AM$3=0,0,IF(เวลาเรียน!BS39="น",ลับ!AM$3,0))</f>
        <v>0</v>
      </c>
      <c r="BM245" s="63">
        <f>IF(ลับ!AN$3=0,0,IF(เวลาเรียน!BT39="น",ลับ!AN$3,0))</f>
        <v>0</v>
      </c>
      <c r="BN245" s="63">
        <f>IF(ลับ!AO$3=0,0,IF(เวลาเรียน!BU39="น",ลับ!AO$3,0))</f>
        <v>0</v>
      </c>
      <c r="BO245" s="63">
        <f>IF(ลับ!AP$3=0,0,IF(เวลาเรียน!BV39="น",ลับ!AP$3,0))</f>
        <v>0</v>
      </c>
      <c r="BP245" s="63">
        <f>IF(ลับ!AQ$3=0,0,IF(เวลาเรียน!BW39="น",ลับ!AQ$3,0))</f>
        <v>0</v>
      </c>
      <c r="BQ245" s="63">
        <f>IF(ลับ!AR$3=0,0,IF(เวลาเรียน!BX39="น",ลับ!AR$3,0))</f>
        <v>0</v>
      </c>
      <c r="BR245" s="63">
        <f>IF(ลับ!AS$3=0,0,IF(เวลาเรียน!BY39="น",ลับ!AS$3,0))</f>
        <v>0</v>
      </c>
      <c r="BS245" s="724">
        <f>IF(ลับ!AT$3=0,0,IF(เวลาเรียน!BZ39="น",ลับ!AT$3,0))</f>
        <v>0</v>
      </c>
      <c r="BT245" s="63">
        <f>IF(ลับ!BT$3=0,0,IF(เวลาเรียน!CB39="น",ลับ!BT$3,0))</f>
        <v>0</v>
      </c>
      <c r="BU245" s="63">
        <f>IF(ลับ!BU$3=0,0,IF(เวลาเรียน!CC39="น",ลับ!BU$3,0))</f>
        <v>0</v>
      </c>
      <c r="BV245" s="63">
        <f>IF(ลับ!BV$3=0,0,IF(เวลาเรียน!CD39="น",ลับ!BV$3,0))</f>
        <v>0</v>
      </c>
      <c r="BW245" s="63">
        <f>IF(ลับ!BW$3=0,0,IF(เวลาเรียน!CE39="น",ลับ!BW$3,0))</f>
        <v>0</v>
      </c>
      <c r="BX245" s="63">
        <f>IF(ลับ!BX$3=0,0,IF(เวลาเรียน!CF39="น",ลับ!BX$3,0))</f>
        <v>0</v>
      </c>
      <c r="BY245" s="63">
        <f>IF(ลับ!BY$3=0,0,IF(เวลาเรียน!CG39="น",ลับ!BY$3,0))</f>
        <v>0</v>
      </c>
      <c r="BZ245" s="63">
        <f>IF(ลับ!BZ$3=0,0,IF(เวลาเรียน!CH39="น",ลับ!BZ$3,0))</f>
        <v>0</v>
      </c>
      <c r="CA245" s="63">
        <f>IF(ลับ!CA$3=0,0,IF(เวลาเรียน!CI39="น",ลับ!CA$3,0))</f>
        <v>0</v>
      </c>
      <c r="CB245" s="63">
        <f>IF(ลับ!CB$3=0,0,IF(เวลาเรียน!CJ39="น",ลับ!CB$3,0))</f>
        <v>0</v>
      </c>
      <c r="CC245" s="63">
        <f>IF(ลับ!CC$3=0,0,IF(เวลาเรียน!CK39="น",ลับ!CC$3,0))</f>
        <v>0</v>
      </c>
      <c r="CD245" s="63">
        <f>IF(ลับ!CD$3=0,0,IF(เวลาเรียน!CL39="น",ลับ!CD$3,0))</f>
        <v>0</v>
      </c>
      <c r="CE245" s="63">
        <f>IF(ลับ!CE$3=0,0,IF(เวลาเรียน!CM39="น",ลับ!CE$3,0))</f>
        <v>0</v>
      </c>
      <c r="CF245" s="63">
        <f>IF(ลับ!CF$3=0,0,IF(เวลาเรียน!CN39="น",ลับ!CF$3,0))</f>
        <v>0</v>
      </c>
      <c r="CG245" s="63">
        <f>IF(ลับ!CG$3=0,0,IF(เวลาเรียน!CO39="น",ลับ!CG$3,0))</f>
        <v>0</v>
      </c>
      <c r="CH245" s="63">
        <f>IF(ลับ!CH$3=0,0,IF(เวลาเรียน!CP39="น",ลับ!CH$3,0))</f>
        <v>0</v>
      </c>
      <c r="CI245" s="63">
        <f>IF(ลับ!CI$3=0,0,IF(เวลาเรียน!CQ39="น",ลับ!CI$3,0))</f>
        <v>0</v>
      </c>
      <c r="CJ245" s="63">
        <f>IF(ลับ!CJ$3=0,0,IF(เวลาเรียน!CR39="น",ลับ!CJ$3,0))</f>
        <v>0</v>
      </c>
      <c r="CK245" s="63">
        <f>IF(ลับ!CK$3=0,0,IF(เวลาเรียน!CS39="น",ลับ!CK$3,0))</f>
        <v>0</v>
      </c>
      <c r="CL245" s="63">
        <f>IF(ลับ!CL$3=0,0,IF(เวลาเรียน!CT39="น",ลับ!CL$3,0))</f>
        <v>0</v>
      </c>
      <c r="CM245" s="63">
        <f>IF(ลับ!CM$3=0,0,IF(เวลาเรียน!CU39="น",ลับ!CM$3,0))</f>
        <v>0</v>
      </c>
      <c r="CN245" s="63">
        <f>IF(ลับ!CN$3=0,0,IF(เวลาเรียน!CV39="น",ลับ!CN$3,0))</f>
        <v>0</v>
      </c>
      <c r="CO245" s="63">
        <f>IF(ลับ!CO$3=0,0,IF(เวลาเรียน!CW39="น",ลับ!CO$3,0))</f>
        <v>0</v>
      </c>
      <c r="CP245" s="63">
        <f>IF(ลับ!CP$3=0,0,IF(เวลาเรียน!CX39="น",ลับ!CP$3,0))</f>
        <v>0</v>
      </c>
      <c r="CQ245" s="63">
        <f>IF(ลับ!CQ$3=0,0,IF(เวลาเรียน!CY39="น",ลับ!CQ$3,0))</f>
        <v>0</v>
      </c>
      <c r="CR245" s="63">
        <f>IF(ลับ!CR$3=0,0,IF(เวลาเรียน!CZ39="น",ลับ!CR$3,0))</f>
        <v>0</v>
      </c>
      <c r="CS245" s="63">
        <f>IF(ลับ!CS$3=0,0,IF(เวลาเรียน!DA39="น",ลับ!CS$3,0))</f>
        <v>0</v>
      </c>
      <c r="CT245" s="63">
        <f>IF(ลับ!CT$3=0,0,IF(เวลาเรียน!DB39="น",ลับ!CT$3,0))</f>
        <v>0</v>
      </c>
      <c r="CU245" s="63">
        <f>IF(ลับ!CU$3=0,0,IF(เวลาเรียน!DC39="น",ลับ!CU$3,0))</f>
        <v>0</v>
      </c>
      <c r="CV245" s="63">
        <f>IF(ลับ!CV$3=0,0,IF(เวลาเรียน!DD39="น",ลับ!CV$3,0))</f>
        <v>0</v>
      </c>
      <c r="CW245" s="63">
        <f>IF(ลับ!CW$3=0,0,IF(เวลาเรียน!DE39="น",ลับ!CW$3,0))</f>
        <v>0</v>
      </c>
      <c r="CX245" s="84">
        <f t="shared" si="26"/>
        <v>0</v>
      </c>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row>
    <row r="246" spans="1:136" ht="21">
      <c r="A246" s="28">
        <v>35</v>
      </c>
      <c r="B246" s="63">
        <f>IF(ลับ!B$3=0,0,IF(เวลาเรียน!G40="น",ลับ!B$3,0))</f>
        <v>0</v>
      </c>
      <c r="C246" s="63">
        <f>IF(ลับ!C$3=0,0,IF(เวลาเรียน!H40="น",ลับ!C$3,0))</f>
        <v>0</v>
      </c>
      <c r="D246" s="63">
        <f>IF(ลับ!D$3=0,0,IF(เวลาเรียน!I40="น",ลับ!D$3,0))</f>
        <v>0</v>
      </c>
      <c r="E246" s="63">
        <f>IF(ลับ!E$3=0,0,IF(เวลาเรียน!J40="น",ลับ!E$3,0))</f>
        <v>0</v>
      </c>
      <c r="F246" s="63">
        <f>IF(ลับ!F$3=0,0,IF(เวลาเรียน!K40="น",ลับ!F$3,0))</f>
        <v>0</v>
      </c>
      <c r="G246" s="63">
        <f>IF(ลับ!G$3=0,0,IF(เวลาเรียน!L40="น",ลับ!G$3,0))</f>
        <v>0</v>
      </c>
      <c r="H246" s="63">
        <f>IF(ลับ!H$3=0,0,IF(เวลาเรียน!M40="น",ลับ!H$3,0))</f>
        <v>0</v>
      </c>
      <c r="I246" s="63">
        <f>IF(ลับ!I$3=0,0,IF(เวลาเรียน!N40="น",ลับ!I$3,0))</f>
        <v>0</v>
      </c>
      <c r="J246" s="63">
        <f>IF(ลับ!J$3=0,0,IF(เวลาเรียน!O40="น",ลับ!J$3,0))</f>
        <v>0</v>
      </c>
      <c r="K246" s="63">
        <f>IF(ลับ!K$3=0,0,IF(เวลาเรียน!P40="น",ลับ!K$3,0))</f>
        <v>0</v>
      </c>
      <c r="L246" s="63">
        <f>IF(ลับ!L$3=0,0,IF(เวลาเรียน!Q40="น",ลับ!L$3,0))</f>
        <v>0</v>
      </c>
      <c r="M246" s="63">
        <f>IF(ลับ!M$3=0,0,IF(เวลาเรียน!R40="น",ลับ!M$3,0))</f>
        <v>0</v>
      </c>
      <c r="N246" s="63">
        <f>IF(ลับ!N$3=0,0,IF(เวลาเรียน!S40="น",ลับ!N$3,0))</f>
        <v>0</v>
      </c>
      <c r="O246" s="63">
        <f>IF(ลับ!O$3=0,0,IF(เวลาเรียน!T40="น",ลับ!O$3,0))</f>
        <v>0</v>
      </c>
      <c r="P246" s="63">
        <f>IF(ลับ!P$3=0,0,IF(เวลาเรียน!U40="น",ลับ!P$3,0))</f>
        <v>0</v>
      </c>
      <c r="Q246" s="63">
        <f>IF(ลับ!Q$3=0,0,IF(เวลาเรียน!V40="น",ลับ!Q$3,0))</f>
        <v>0</v>
      </c>
      <c r="R246" s="63">
        <f>IF(ลับ!R$3=0,0,IF(เวลาเรียน!W40="น",ลับ!R$3,0))</f>
        <v>0</v>
      </c>
      <c r="S246" s="63">
        <f>IF(ลับ!S$3=0,0,IF(เวลาเรียน!X40="น",ลับ!S$3,0))</f>
        <v>0</v>
      </c>
      <c r="T246" s="63">
        <f>IF(ลับ!T$3=0,0,IF(เวลาเรียน!Y40="น",ลับ!T$3,0))</f>
        <v>0</v>
      </c>
      <c r="U246" s="63">
        <f>IF(ลับ!U$3=0,0,IF(เวลาเรียน!Z40="น",ลับ!U$3,0))</f>
        <v>0</v>
      </c>
      <c r="V246" s="63">
        <f>IF(ลับ!V$3=0,0,IF(เวลาเรียน!AA40="น",ลับ!V$3,0))</f>
        <v>0</v>
      </c>
      <c r="W246" s="63">
        <f>IF(ลับ!W$3=0,0,IF(เวลาเรียน!AB40="น",ลับ!W$3,0))</f>
        <v>0</v>
      </c>
      <c r="X246" s="63">
        <f>IF(ลับ!X$3=0,0,IF(เวลาเรียน!AC40="น",ลับ!X$3,0))</f>
        <v>0</v>
      </c>
      <c r="Y246" s="63">
        <f>IF(ลับ!Y$3=0,0,IF(เวลาเรียน!AD40="น",ลับ!Y$3,0))</f>
        <v>0</v>
      </c>
      <c r="Z246" s="724">
        <f>IF(ลับ!Z$3=0,0,IF(เวลาเรียน!AE40="น",ลับ!Z$3,0))</f>
        <v>0</v>
      </c>
      <c r="AA246" s="63">
        <f>IF(ลับ!B$3=0,0,IF(เวลาเรียน!AH40="น",ลับ!B$3,0))</f>
        <v>0</v>
      </c>
      <c r="AB246" s="63">
        <f>IF(ลับ!C$3=0,0,IF(เวลาเรียน!AI40="น",ลับ!C$3,0))</f>
        <v>0</v>
      </c>
      <c r="AC246" s="63">
        <f>IF(ลับ!D$3=0,0,IF(เวลาเรียน!AJ40="น",ลับ!D$3,0))</f>
        <v>0</v>
      </c>
      <c r="AD246" s="63">
        <f>IF(ลับ!E$3=0,0,IF(เวลาเรียน!AK40="น",ลับ!E$3,0))</f>
        <v>0</v>
      </c>
      <c r="AE246" s="63">
        <f>IF(ลับ!F$3=0,0,IF(เวลาเรียน!AL40="น",ลับ!F$3,0))</f>
        <v>0</v>
      </c>
      <c r="AF246" s="63">
        <f>IF(ลับ!G$3=0,0,IF(เวลาเรียน!AM40="น",ลับ!G$3,0))</f>
        <v>0</v>
      </c>
      <c r="AG246" s="63">
        <f>IF(ลับ!H$3=0,0,IF(เวลาเรียน!AN40="น",ลับ!H$3,0))</f>
        <v>0</v>
      </c>
      <c r="AH246" s="63">
        <f>IF(ลับ!I$3=0,0,IF(เวลาเรียน!AO40="น",ลับ!I$3,0))</f>
        <v>0</v>
      </c>
      <c r="AI246" s="63">
        <f>IF(ลับ!J$3=0,0,IF(เวลาเรียน!AP40="น",ลับ!J$3,0))</f>
        <v>0</v>
      </c>
      <c r="AJ246" s="63">
        <f>IF(ลับ!K$3=0,0,IF(เวลาเรียน!AQ40="น",ลับ!K$3,0))</f>
        <v>0</v>
      </c>
      <c r="AK246" s="63">
        <f>IF(ลับ!L$3=0,0,IF(เวลาเรียน!AR40="น",ลับ!L$3,0))</f>
        <v>0</v>
      </c>
      <c r="AL246" s="63">
        <f>IF(ลับ!M$3=0,0,IF(เวลาเรียน!AS40="น",ลับ!M$3,0))</f>
        <v>0</v>
      </c>
      <c r="AM246" s="63">
        <f>IF(ลับ!N$3=0,0,IF(เวลาเรียน!AT40="น",ลับ!N$3,0))</f>
        <v>0</v>
      </c>
      <c r="AN246" s="63">
        <f>IF(ลับ!O$3=0,0,IF(เวลาเรียน!AU40="น",ลับ!O$3,0))</f>
        <v>0</v>
      </c>
      <c r="AO246" s="63">
        <f>IF(ลับ!P$3=0,0,IF(เวลาเรียน!AV40="น",ลับ!P$3,0))</f>
        <v>0</v>
      </c>
      <c r="AP246" s="63">
        <f>IF(ลับ!Q$3=0,0,IF(เวลาเรียน!AW40="น",ลับ!Q$3,0))</f>
        <v>0</v>
      </c>
      <c r="AQ246" s="63">
        <f>IF(ลับ!R$3=0,0,IF(เวลาเรียน!AX40="น",ลับ!R$3,0))</f>
        <v>0</v>
      </c>
      <c r="AR246" s="63">
        <f>IF(ลับ!S$3=0,0,IF(เวลาเรียน!AY40="น",ลับ!S$3,0))</f>
        <v>0</v>
      </c>
      <c r="AS246" s="63">
        <f>IF(ลับ!T$3=0,0,IF(เวลาเรียน!AZ40="น",ลับ!T$3,0))</f>
        <v>0</v>
      </c>
      <c r="AT246" s="63">
        <f>IF(ลับ!U$3=0,0,IF(เวลาเรียน!BA40="น",ลับ!U$3,0))</f>
        <v>0</v>
      </c>
      <c r="AU246" s="63">
        <f>IF(ลับ!V$3=0,0,IF(เวลาเรียน!BB40="น",ลับ!V$3,0))</f>
        <v>0</v>
      </c>
      <c r="AV246" s="63">
        <f>IF(ลับ!W$3=0,0,IF(เวลาเรียน!BC40="น",ลับ!W$3,0))</f>
        <v>0</v>
      </c>
      <c r="AW246" s="63">
        <f>IF(ลับ!X$3=0,0,IF(เวลาเรียน!BD40="น",ลับ!X$3,0))</f>
        <v>0</v>
      </c>
      <c r="AX246" s="63">
        <f>IF(ลับ!Y$3=0,0,IF(เวลาเรียน!BE40="น",ลับ!Y$3,0))</f>
        <v>0</v>
      </c>
      <c r="AY246" s="63">
        <f>IF(ลับ!Z$3=0,0,IF(เวลาเรียน!BF40="น",ลับ!Z$3,0))</f>
        <v>0</v>
      </c>
      <c r="AZ246" s="63">
        <f>IF(ลับ!AA$3=0,0,IF(เวลาเรียน!BG40="น",ลับ!AA$3,0))</f>
        <v>0</v>
      </c>
      <c r="BA246" s="63">
        <f>IF(ลับ!AB$3=0,0,IF(เวลาเรียน!BH40="น",ลับ!AB$3,0))</f>
        <v>0</v>
      </c>
      <c r="BB246" s="63">
        <f>IF(ลับ!AC$3=0,0,IF(เวลาเรียน!BI40="น",ลับ!AC$3,0))</f>
        <v>0</v>
      </c>
      <c r="BC246" s="63">
        <f>IF(ลับ!AD$3=0,0,IF(เวลาเรียน!BJ40="น",ลับ!AD$3,0))</f>
        <v>0</v>
      </c>
      <c r="BD246" s="63">
        <f>IF(ลับ!AE$3=0,0,IF(เวลาเรียน!BK40="น",ลับ!AE$3,0))</f>
        <v>0</v>
      </c>
      <c r="BE246" s="63">
        <f>IF(ลับ!AF$3=0,0,IF(เวลาเรียน!BL40="น",ลับ!AF$3,0))</f>
        <v>0</v>
      </c>
      <c r="BF246" s="63">
        <f>IF(ลับ!AG$3=0,0,IF(เวลาเรียน!BM40="น",ลับ!AG$3,0))</f>
        <v>0</v>
      </c>
      <c r="BG246" s="63">
        <f>IF(ลับ!AH$3=0,0,IF(เวลาเรียน!BN40="น",ลับ!AH$3,0))</f>
        <v>0</v>
      </c>
      <c r="BH246" s="63">
        <f>IF(ลับ!AI$3=0,0,IF(เวลาเรียน!BO40="น",ลับ!AI$3,0))</f>
        <v>0</v>
      </c>
      <c r="BI246" s="63">
        <f>IF(ลับ!AJ$3=0,0,IF(เวลาเรียน!BP40="น",ลับ!AJ$3,0))</f>
        <v>0</v>
      </c>
      <c r="BJ246" s="63">
        <f>IF(ลับ!AK$3=0,0,IF(เวลาเรียน!BQ40="น",ลับ!AK$3,0))</f>
        <v>0</v>
      </c>
      <c r="BK246" s="63">
        <f>IF(ลับ!AL$3=0,0,IF(เวลาเรียน!BR40="น",ลับ!AL$3,0))</f>
        <v>0</v>
      </c>
      <c r="BL246" s="63">
        <f>IF(ลับ!AM$3=0,0,IF(เวลาเรียน!BS40="น",ลับ!AM$3,0))</f>
        <v>0</v>
      </c>
      <c r="BM246" s="63">
        <f>IF(ลับ!AN$3=0,0,IF(เวลาเรียน!BT40="น",ลับ!AN$3,0))</f>
        <v>0</v>
      </c>
      <c r="BN246" s="63">
        <f>IF(ลับ!AO$3=0,0,IF(เวลาเรียน!BU40="น",ลับ!AO$3,0))</f>
        <v>0</v>
      </c>
      <c r="BO246" s="63">
        <f>IF(ลับ!AP$3=0,0,IF(เวลาเรียน!BV40="น",ลับ!AP$3,0))</f>
        <v>0</v>
      </c>
      <c r="BP246" s="63">
        <f>IF(ลับ!AQ$3=0,0,IF(เวลาเรียน!BW40="น",ลับ!AQ$3,0))</f>
        <v>0</v>
      </c>
      <c r="BQ246" s="63">
        <f>IF(ลับ!AR$3=0,0,IF(เวลาเรียน!BX40="น",ลับ!AR$3,0))</f>
        <v>0</v>
      </c>
      <c r="BR246" s="63">
        <f>IF(ลับ!AS$3=0,0,IF(เวลาเรียน!BY40="น",ลับ!AS$3,0))</f>
        <v>0</v>
      </c>
      <c r="BS246" s="724">
        <f>IF(ลับ!AT$3=0,0,IF(เวลาเรียน!BZ40="น",ลับ!AT$3,0))</f>
        <v>0</v>
      </c>
      <c r="BT246" s="63">
        <f>IF(ลับ!BT$3=0,0,IF(เวลาเรียน!CB40="น",ลับ!BT$3,0))</f>
        <v>0</v>
      </c>
      <c r="BU246" s="63">
        <f>IF(ลับ!BU$3=0,0,IF(เวลาเรียน!CC40="น",ลับ!BU$3,0))</f>
        <v>0</v>
      </c>
      <c r="BV246" s="63">
        <f>IF(ลับ!BV$3=0,0,IF(เวลาเรียน!CD40="น",ลับ!BV$3,0))</f>
        <v>0</v>
      </c>
      <c r="BW246" s="63">
        <f>IF(ลับ!BW$3=0,0,IF(เวลาเรียน!CE40="น",ลับ!BW$3,0))</f>
        <v>0</v>
      </c>
      <c r="BX246" s="63">
        <f>IF(ลับ!BX$3=0,0,IF(เวลาเรียน!CF40="น",ลับ!BX$3,0))</f>
        <v>0</v>
      </c>
      <c r="BY246" s="63">
        <f>IF(ลับ!BY$3=0,0,IF(เวลาเรียน!CG40="น",ลับ!BY$3,0))</f>
        <v>0</v>
      </c>
      <c r="BZ246" s="63">
        <f>IF(ลับ!BZ$3=0,0,IF(เวลาเรียน!CH40="น",ลับ!BZ$3,0))</f>
        <v>0</v>
      </c>
      <c r="CA246" s="63">
        <f>IF(ลับ!CA$3=0,0,IF(เวลาเรียน!CI40="น",ลับ!CA$3,0))</f>
        <v>0</v>
      </c>
      <c r="CB246" s="63">
        <f>IF(ลับ!CB$3=0,0,IF(เวลาเรียน!CJ40="น",ลับ!CB$3,0))</f>
        <v>0</v>
      </c>
      <c r="CC246" s="63">
        <f>IF(ลับ!CC$3=0,0,IF(เวลาเรียน!CK40="น",ลับ!CC$3,0))</f>
        <v>0</v>
      </c>
      <c r="CD246" s="63">
        <f>IF(ลับ!CD$3=0,0,IF(เวลาเรียน!CL40="น",ลับ!CD$3,0))</f>
        <v>0</v>
      </c>
      <c r="CE246" s="63">
        <f>IF(ลับ!CE$3=0,0,IF(เวลาเรียน!CM40="น",ลับ!CE$3,0))</f>
        <v>0</v>
      </c>
      <c r="CF246" s="63">
        <f>IF(ลับ!CF$3=0,0,IF(เวลาเรียน!CN40="น",ลับ!CF$3,0))</f>
        <v>0</v>
      </c>
      <c r="CG246" s="63">
        <f>IF(ลับ!CG$3=0,0,IF(เวลาเรียน!CO40="น",ลับ!CG$3,0))</f>
        <v>0</v>
      </c>
      <c r="CH246" s="63">
        <f>IF(ลับ!CH$3=0,0,IF(เวลาเรียน!CP40="น",ลับ!CH$3,0))</f>
        <v>0</v>
      </c>
      <c r="CI246" s="63">
        <f>IF(ลับ!CI$3=0,0,IF(เวลาเรียน!CQ40="น",ลับ!CI$3,0))</f>
        <v>0</v>
      </c>
      <c r="CJ246" s="63">
        <f>IF(ลับ!CJ$3=0,0,IF(เวลาเรียน!CR40="น",ลับ!CJ$3,0))</f>
        <v>0</v>
      </c>
      <c r="CK246" s="63">
        <f>IF(ลับ!CK$3=0,0,IF(เวลาเรียน!CS40="น",ลับ!CK$3,0))</f>
        <v>0</v>
      </c>
      <c r="CL246" s="63">
        <f>IF(ลับ!CL$3=0,0,IF(เวลาเรียน!CT40="น",ลับ!CL$3,0))</f>
        <v>0</v>
      </c>
      <c r="CM246" s="63">
        <f>IF(ลับ!CM$3=0,0,IF(เวลาเรียน!CU40="น",ลับ!CM$3,0))</f>
        <v>0</v>
      </c>
      <c r="CN246" s="63">
        <f>IF(ลับ!CN$3=0,0,IF(เวลาเรียน!CV40="น",ลับ!CN$3,0))</f>
        <v>0</v>
      </c>
      <c r="CO246" s="63">
        <f>IF(ลับ!CO$3=0,0,IF(เวลาเรียน!CW40="น",ลับ!CO$3,0))</f>
        <v>0</v>
      </c>
      <c r="CP246" s="63">
        <f>IF(ลับ!CP$3=0,0,IF(เวลาเรียน!CX40="น",ลับ!CP$3,0))</f>
        <v>0</v>
      </c>
      <c r="CQ246" s="63">
        <f>IF(ลับ!CQ$3=0,0,IF(เวลาเรียน!CY40="น",ลับ!CQ$3,0))</f>
        <v>0</v>
      </c>
      <c r="CR246" s="63">
        <f>IF(ลับ!CR$3=0,0,IF(เวลาเรียน!CZ40="น",ลับ!CR$3,0))</f>
        <v>0</v>
      </c>
      <c r="CS246" s="63">
        <f>IF(ลับ!CS$3=0,0,IF(เวลาเรียน!DA40="น",ลับ!CS$3,0))</f>
        <v>0</v>
      </c>
      <c r="CT246" s="63">
        <f>IF(ลับ!CT$3=0,0,IF(เวลาเรียน!DB40="น",ลับ!CT$3,0))</f>
        <v>0</v>
      </c>
      <c r="CU246" s="63">
        <f>IF(ลับ!CU$3=0,0,IF(เวลาเรียน!DC40="น",ลับ!CU$3,0))</f>
        <v>0</v>
      </c>
      <c r="CV246" s="63">
        <f>IF(ลับ!CV$3=0,0,IF(เวลาเรียน!DD40="น",ลับ!CV$3,0))</f>
        <v>0</v>
      </c>
      <c r="CW246" s="63">
        <f>IF(ลับ!CW$3=0,0,IF(เวลาเรียน!DE40="น",ลับ!CW$3,0))</f>
        <v>0</v>
      </c>
      <c r="CX246" s="84">
        <f t="shared" si="26"/>
        <v>0</v>
      </c>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row>
    <row r="247" spans="1:136" ht="21">
      <c r="A247" s="28">
        <v>36</v>
      </c>
      <c r="B247" s="63">
        <f>IF(ลับ!B$3=0,0,IF(เวลาเรียน!G41="น",ลับ!B$3,0))</f>
        <v>0</v>
      </c>
      <c r="C247" s="63">
        <f>IF(ลับ!C$3=0,0,IF(เวลาเรียน!H41="น",ลับ!C$3,0))</f>
        <v>0</v>
      </c>
      <c r="D247" s="63">
        <f>IF(ลับ!D$3=0,0,IF(เวลาเรียน!I41="น",ลับ!D$3,0))</f>
        <v>0</v>
      </c>
      <c r="E247" s="63">
        <f>IF(ลับ!E$3=0,0,IF(เวลาเรียน!J41="น",ลับ!E$3,0))</f>
        <v>0</v>
      </c>
      <c r="F247" s="63">
        <f>IF(ลับ!F$3=0,0,IF(เวลาเรียน!K41="น",ลับ!F$3,0))</f>
        <v>0</v>
      </c>
      <c r="G247" s="63">
        <f>IF(ลับ!G$3=0,0,IF(เวลาเรียน!L41="น",ลับ!G$3,0))</f>
        <v>0</v>
      </c>
      <c r="H247" s="63">
        <f>IF(ลับ!H$3=0,0,IF(เวลาเรียน!M41="น",ลับ!H$3,0))</f>
        <v>0</v>
      </c>
      <c r="I247" s="63">
        <f>IF(ลับ!I$3=0,0,IF(เวลาเรียน!N41="น",ลับ!I$3,0))</f>
        <v>0</v>
      </c>
      <c r="J247" s="63">
        <f>IF(ลับ!J$3=0,0,IF(เวลาเรียน!O41="น",ลับ!J$3,0))</f>
        <v>0</v>
      </c>
      <c r="K247" s="63">
        <f>IF(ลับ!K$3=0,0,IF(เวลาเรียน!P41="น",ลับ!K$3,0))</f>
        <v>0</v>
      </c>
      <c r="L247" s="63">
        <f>IF(ลับ!L$3=0,0,IF(เวลาเรียน!Q41="น",ลับ!L$3,0))</f>
        <v>0</v>
      </c>
      <c r="M247" s="63">
        <f>IF(ลับ!M$3=0,0,IF(เวลาเรียน!R41="น",ลับ!M$3,0))</f>
        <v>0</v>
      </c>
      <c r="N247" s="63">
        <f>IF(ลับ!N$3=0,0,IF(เวลาเรียน!S41="น",ลับ!N$3,0))</f>
        <v>0</v>
      </c>
      <c r="O247" s="63">
        <f>IF(ลับ!O$3=0,0,IF(เวลาเรียน!T41="น",ลับ!O$3,0))</f>
        <v>0</v>
      </c>
      <c r="P247" s="63">
        <f>IF(ลับ!P$3=0,0,IF(เวลาเรียน!U41="น",ลับ!P$3,0))</f>
        <v>0</v>
      </c>
      <c r="Q247" s="63">
        <f>IF(ลับ!Q$3=0,0,IF(เวลาเรียน!V41="น",ลับ!Q$3,0))</f>
        <v>0</v>
      </c>
      <c r="R247" s="63">
        <f>IF(ลับ!R$3=0,0,IF(เวลาเรียน!W41="น",ลับ!R$3,0))</f>
        <v>0</v>
      </c>
      <c r="S247" s="63">
        <f>IF(ลับ!S$3=0,0,IF(เวลาเรียน!X41="น",ลับ!S$3,0))</f>
        <v>0</v>
      </c>
      <c r="T247" s="63">
        <f>IF(ลับ!T$3=0,0,IF(เวลาเรียน!Y41="น",ลับ!T$3,0))</f>
        <v>0</v>
      </c>
      <c r="U247" s="63">
        <f>IF(ลับ!U$3=0,0,IF(เวลาเรียน!Z41="น",ลับ!U$3,0))</f>
        <v>0</v>
      </c>
      <c r="V247" s="63">
        <f>IF(ลับ!V$3=0,0,IF(เวลาเรียน!AA41="น",ลับ!V$3,0))</f>
        <v>0</v>
      </c>
      <c r="W247" s="63">
        <f>IF(ลับ!W$3=0,0,IF(เวลาเรียน!AB41="น",ลับ!W$3,0))</f>
        <v>0</v>
      </c>
      <c r="X247" s="63">
        <f>IF(ลับ!X$3=0,0,IF(เวลาเรียน!AC41="น",ลับ!X$3,0))</f>
        <v>0</v>
      </c>
      <c r="Y247" s="63">
        <f>IF(ลับ!Y$3=0,0,IF(เวลาเรียน!AD41="น",ลับ!Y$3,0))</f>
        <v>0</v>
      </c>
      <c r="Z247" s="724">
        <f>IF(ลับ!Z$3=0,0,IF(เวลาเรียน!AE41="น",ลับ!Z$3,0))</f>
        <v>0</v>
      </c>
      <c r="AA247" s="63">
        <f>IF(ลับ!B$3=0,0,IF(เวลาเรียน!AH41="น",ลับ!B$3,0))</f>
        <v>0</v>
      </c>
      <c r="AB247" s="63">
        <f>IF(ลับ!C$3=0,0,IF(เวลาเรียน!AI41="น",ลับ!C$3,0))</f>
        <v>0</v>
      </c>
      <c r="AC247" s="63">
        <f>IF(ลับ!D$3=0,0,IF(เวลาเรียน!AJ41="น",ลับ!D$3,0))</f>
        <v>0</v>
      </c>
      <c r="AD247" s="63">
        <f>IF(ลับ!E$3=0,0,IF(เวลาเรียน!AK41="น",ลับ!E$3,0))</f>
        <v>0</v>
      </c>
      <c r="AE247" s="63">
        <f>IF(ลับ!F$3=0,0,IF(เวลาเรียน!AL41="น",ลับ!F$3,0))</f>
        <v>0</v>
      </c>
      <c r="AF247" s="63">
        <f>IF(ลับ!G$3=0,0,IF(เวลาเรียน!AM41="น",ลับ!G$3,0))</f>
        <v>0</v>
      </c>
      <c r="AG247" s="63">
        <f>IF(ลับ!H$3=0,0,IF(เวลาเรียน!AN41="น",ลับ!H$3,0))</f>
        <v>0</v>
      </c>
      <c r="AH247" s="63">
        <f>IF(ลับ!I$3=0,0,IF(เวลาเรียน!AO41="น",ลับ!I$3,0))</f>
        <v>0</v>
      </c>
      <c r="AI247" s="63">
        <f>IF(ลับ!J$3=0,0,IF(เวลาเรียน!AP41="น",ลับ!J$3,0))</f>
        <v>0</v>
      </c>
      <c r="AJ247" s="63">
        <f>IF(ลับ!K$3=0,0,IF(เวลาเรียน!AQ41="น",ลับ!K$3,0))</f>
        <v>0</v>
      </c>
      <c r="AK247" s="63">
        <f>IF(ลับ!L$3=0,0,IF(เวลาเรียน!AR41="น",ลับ!L$3,0))</f>
        <v>0</v>
      </c>
      <c r="AL247" s="63">
        <f>IF(ลับ!M$3=0,0,IF(เวลาเรียน!AS41="น",ลับ!M$3,0))</f>
        <v>0</v>
      </c>
      <c r="AM247" s="63">
        <f>IF(ลับ!N$3=0,0,IF(เวลาเรียน!AT41="น",ลับ!N$3,0))</f>
        <v>0</v>
      </c>
      <c r="AN247" s="63">
        <f>IF(ลับ!O$3=0,0,IF(เวลาเรียน!AU41="น",ลับ!O$3,0))</f>
        <v>0</v>
      </c>
      <c r="AO247" s="63">
        <f>IF(ลับ!P$3=0,0,IF(เวลาเรียน!AV41="น",ลับ!P$3,0))</f>
        <v>0</v>
      </c>
      <c r="AP247" s="63">
        <f>IF(ลับ!Q$3=0,0,IF(เวลาเรียน!AW41="น",ลับ!Q$3,0))</f>
        <v>0</v>
      </c>
      <c r="AQ247" s="63">
        <f>IF(ลับ!R$3=0,0,IF(เวลาเรียน!AX41="น",ลับ!R$3,0))</f>
        <v>0</v>
      </c>
      <c r="AR247" s="63">
        <f>IF(ลับ!S$3=0,0,IF(เวลาเรียน!AY41="น",ลับ!S$3,0))</f>
        <v>0</v>
      </c>
      <c r="AS247" s="63">
        <f>IF(ลับ!T$3=0,0,IF(เวลาเรียน!AZ41="น",ลับ!T$3,0))</f>
        <v>0</v>
      </c>
      <c r="AT247" s="63">
        <f>IF(ลับ!U$3=0,0,IF(เวลาเรียน!BA41="น",ลับ!U$3,0))</f>
        <v>0</v>
      </c>
      <c r="AU247" s="63">
        <f>IF(ลับ!V$3=0,0,IF(เวลาเรียน!BB41="น",ลับ!V$3,0))</f>
        <v>0</v>
      </c>
      <c r="AV247" s="63">
        <f>IF(ลับ!W$3=0,0,IF(เวลาเรียน!BC41="น",ลับ!W$3,0))</f>
        <v>0</v>
      </c>
      <c r="AW247" s="63">
        <f>IF(ลับ!X$3=0,0,IF(เวลาเรียน!BD41="น",ลับ!X$3,0))</f>
        <v>0</v>
      </c>
      <c r="AX247" s="63">
        <f>IF(ลับ!Y$3=0,0,IF(เวลาเรียน!BE41="น",ลับ!Y$3,0))</f>
        <v>0</v>
      </c>
      <c r="AY247" s="63">
        <f>IF(ลับ!Z$3=0,0,IF(เวลาเรียน!BF41="น",ลับ!Z$3,0))</f>
        <v>0</v>
      </c>
      <c r="AZ247" s="63">
        <f>IF(ลับ!AA$3=0,0,IF(เวลาเรียน!BG41="น",ลับ!AA$3,0))</f>
        <v>0</v>
      </c>
      <c r="BA247" s="63">
        <f>IF(ลับ!AB$3=0,0,IF(เวลาเรียน!BH41="น",ลับ!AB$3,0))</f>
        <v>0</v>
      </c>
      <c r="BB247" s="63">
        <f>IF(ลับ!AC$3=0,0,IF(เวลาเรียน!BI41="น",ลับ!AC$3,0))</f>
        <v>0</v>
      </c>
      <c r="BC247" s="63">
        <f>IF(ลับ!AD$3=0,0,IF(เวลาเรียน!BJ41="น",ลับ!AD$3,0))</f>
        <v>0</v>
      </c>
      <c r="BD247" s="63">
        <f>IF(ลับ!AE$3=0,0,IF(เวลาเรียน!BK41="น",ลับ!AE$3,0))</f>
        <v>0</v>
      </c>
      <c r="BE247" s="63">
        <f>IF(ลับ!AF$3=0,0,IF(เวลาเรียน!BL41="น",ลับ!AF$3,0))</f>
        <v>0</v>
      </c>
      <c r="BF247" s="63">
        <f>IF(ลับ!AG$3=0,0,IF(เวลาเรียน!BM41="น",ลับ!AG$3,0))</f>
        <v>0</v>
      </c>
      <c r="BG247" s="63">
        <f>IF(ลับ!AH$3=0,0,IF(เวลาเรียน!BN41="น",ลับ!AH$3,0))</f>
        <v>0</v>
      </c>
      <c r="BH247" s="63">
        <f>IF(ลับ!AI$3=0,0,IF(เวลาเรียน!BO41="น",ลับ!AI$3,0))</f>
        <v>0</v>
      </c>
      <c r="BI247" s="63">
        <f>IF(ลับ!AJ$3=0,0,IF(เวลาเรียน!BP41="น",ลับ!AJ$3,0))</f>
        <v>0</v>
      </c>
      <c r="BJ247" s="63">
        <f>IF(ลับ!AK$3=0,0,IF(เวลาเรียน!BQ41="น",ลับ!AK$3,0))</f>
        <v>0</v>
      </c>
      <c r="BK247" s="63">
        <f>IF(ลับ!AL$3=0,0,IF(เวลาเรียน!BR41="น",ลับ!AL$3,0))</f>
        <v>0</v>
      </c>
      <c r="BL247" s="63">
        <f>IF(ลับ!AM$3=0,0,IF(เวลาเรียน!BS41="น",ลับ!AM$3,0))</f>
        <v>0</v>
      </c>
      <c r="BM247" s="63">
        <f>IF(ลับ!AN$3=0,0,IF(เวลาเรียน!BT41="น",ลับ!AN$3,0))</f>
        <v>0</v>
      </c>
      <c r="BN247" s="63">
        <f>IF(ลับ!AO$3=0,0,IF(เวลาเรียน!BU41="น",ลับ!AO$3,0))</f>
        <v>0</v>
      </c>
      <c r="BO247" s="63">
        <f>IF(ลับ!AP$3=0,0,IF(เวลาเรียน!BV41="น",ลับ!AP$3,0))</f>
        <v>0</v>
      </c>
      <c r="BP247" s="63">
        <f>IF(ลับ!AQ$3=0,0,IF(เวลาเรียน!BW41="น",ลับ!AQ$3,0))</f>
        <v>0</v>
      </c>
      <c r="BQ247" s="63">
        <f>IF(ลับ!AR$3=0,0,IF(เวลาเรียน!BX41="น",ลับ!AR$3,0))</f>
        <v>0</v>
      </c>
      <c r="BR247" s="63">
        <f>IF(ลับ!AS$3=0,0,IF(เวลาเรียน!BY41="น",ลับ!AS$3,0))</f>
        <v>0</v>
      </c>
      <c r="BS247" s="724">
        <f>IF(ลับ!AT$3=0,0,IF(เวลาเรียน!BZ41="น",ลับ!AT$3,0))</f>
        <v>0</v>
      </c>
      <c r="BT247" s="63">
        <f>IF(ลับ!BT$3=0,0,IF(เวลาเรียน!CB41="น",ลับ!BT$3,0))</f>
        <v>0</v>
      </c>
      <c r="BU247" s="63">
        <f>IF(ลับ!BU$3=0,0,IF(เวลาเรียน!CC41="น",ลับ!BU$3,0))</f>
        <v>0</v>
      </c>
      <c r="BV247" s="63">
        <f>IF(ลับ!BV$3=0,0,IF(เวลาเรียน!CD41="น",ลับ!BV$3,0))</f>
        <v>0</v>
      </c>
      <c r="BW247" s="63">
        <f>IF(ลับ!BW$3=0,0,IF(เวลาเรียน!CE41="น",ลับ!BW$3,0))</f>
        <v>0</v>
      </c>
      <c r="BX247" s="63">
        <f>IF(ลับ!BX$3=0,0,IF(เวลาเรียน!CF41="น",ลับ!BX$3,0))</f>
        <v>0</v>
      </c>
      <c r="BY247" s="63">
        <f>IF(ลับ!BY$3=0,0,IF(เวลาเรียน!CG41="น",ลับ!BY$3,0))</f>
        <v>0</v>
      </c>
      <c r="BZ247" s="63">
        <f>IF(ลับ!BZ$3=0,0,IF(เวลาเรียน!CH41="น",ลับ!BZ$3,0))</f>
        <v>0</v>
      </c>
      <c r="CA247" s="63">
        <f>IF(ลับ!CA$3=0,0,IF(เวลาเรียน!CI41="น",ลับ!CA$3,0))</f>
        <v>0</v>
      </c>
      <c r="CB247" s="63">
        <f>IF(ลับ!CB$3=0,0,IF(เวลาเรียน!CJ41="น",ลับ!CB$3,0))</f>
        <v>0</v>
      </c>
      <c r="CC247" s="63">
        <f>IF(ลับ!CC$3=0,0,IF(เวลาเรียน!CK41="น",ลับ!CC$3,0))</f>
        <v>0</v>
      </c>
      <c r="CD247" s="63">
        <f>IF(ลับ!CD$3=0,0,IF(เวลาเรียน!CL41="น",ลับ!CD$3,0))</f>
        <v>0</v>
      </c>
      <c r="CE247" s="63">
        <f>IF(ลับ!CE$3=0,0,IF(เวลาเรียน!CM41="น",ลับ!CE$3,0))</f>
        <v>0</v>
      </c>
      <c r="CF247" s="63">
        <f>IF(ลับ!CF$3=0,0,IF(เวลาเรียน!CN41="น",ลับ!CF$3,0))</f>
        <v>0</v>
      </c>
      <c r="CG247" s="63">
        <f>IF(ลับ!CG$3=0,0,IF(เวลาเรียน!CO41="น",ลับ!CG$3,0))</f>
        <v>0</v>
      </c>
      <c r="CH247" s="63">
        <f>IF(ลับ!CH$3=0,0,IF(เวลาเรียน!CP41="น",ลับ!CH$3,0))</f>
        <v>0</v>
      </c>
      <c r="CI247" s="63">
        <f>IF(ลับ!CI$3=0,0,IF(เวลาเรียน!CQ41="น",ลับ!CI$3,0))</f>
        <v>0</v>
      </c>
      <c r="CJ247" s="63">
        <f>IF(ลับ!CJ$3=0,0,IF(เวลาเรียน!CR41="น",ลับ!CJ$3,0))</f>
        <v>0</v>
      </c>
      <c r="CK247" s="63">
        <f>IF(ลับ!CK$3=0,0,IF(เวลาเรียน!CS41="น",ลับ!CK$3,0))</f>
        <v>0</v>
      </c>
      <c r="CL247" s="63">
        <f>IF(ลับ!CL$3=0,0,IF(เวลาเรียน!CT41="น",ลับ!CL$3,0))</f>
        <v>0</v>
      </c>
      <c r="CM247" s="63">
        <f>IF(ลับ!CM$3=0,0,IF(เวลาเรียน!CU41="น",ลับ!CM$3,0))</f>
        <v>0</v>
      </c>
      <c r="CN247" s="63">
        <f>IF(ลับ!CN$3=0,0,IF(เวลาเรียน!CV41="น",ลับ!CN$3,0))</f>
        <v>0</v>
      </c>
      <c r="CO247" s="63">
        <f>IF(ลับ!CO$3=0,0,IF(เวลาเรียน!CW41="น",ลับ!CO$3,0))</f>
        <v>0</v>
      </c>
      <c r="CP247" s="63">
        <f>IF(ลับ!CP$3=0,0,IF(เวลาเรียน!CX41="น",ลับ!CP$3,0))</f>
        <v>0</v>
      </c>
      <c r="CQ247" s="63">
        <f>IF(ลับ!CQ$3=0,0,IF(เวลาเรียน!CY41="น",ลับ!CQ$3,0))</f>
        <v>0</v>
      </c>
      <c r="CR247" s="63">
        <f>IF(ลับ!CR$3=0,0,IF(เวลาเรียน!CZ41="น",ลับ!CR$3,0))</f>
        <v>0</v>
      </c>
      <c r="CS247" s="63">
        <f>IF(ลับ!CS$3=0,0,IF(เวลาเรียน!DA41="น",ลับ!CS$3,0))</f>
        <v>0</v>
      </c>
      <c r="CT247" s="63">
        <f>IF(ลับ!CT$3=0,0,IF(เวลาเรียน!DB41="น",ลับ!CT$3,0))</f>
        <v>0</v>
      </c>
      <c r="CU247" s="63">
        <f>IF(ลับ!CU$3=0,0,IF(เวลาเรียน!DC41="น",ลับ!CU$3,0))</f>
        <v>0</v>
      </c>
      <c r="CV247" s="63">
        <f>IF(ลับ!CV$3=0,0,IF(เวลาเรียน!DD41="น",ลับ!CV$3,0))</f>
        <v>0</v>
      </c>
      <c r="CW247" s="63">
        <f>IF(ลับ!CW$3=0,0,IF(เวลาเรียน!DE41="น",ลับ!CW$3,0))</f>
        <v>0</v>
      </c>
      <c r="CX247" s="84">
        <f t="shared" si="26"/>
        <v>0</v>
      </c>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row>
    <row r="248" spans="1:136" ht="21">
      <c r="A248" s="28">
        <v>37</v>
      </c>
      <c r="B248" s="63">
        <f>IF(ลับ!B$3=0,0,IF(เวลาเรียน!G42="น",ลับ!B$3,0))</f>
        <v>0</v>
      </c>
      <c r="C248" s="63">
        <f>IF(ลับ!C$3=0,0,IF(เวลาเรียน!H42="น",ลับ!C$3,0))</f>
        <v>0</v>
      </c>
      <c r="D248" s="63">
        <f>IF(ลับ!D$3=0,0,IF(เวลาเรียน!I42="น",ลับ!D$3,0))</f>
        <v>0</v>
      </c>
      <c r="E248" s="63">
        <f>IF(ลับ!E$3=0,0,IF(เวลาเรียน!J42="น",ลับ!E$3,0))</f>
        <v>0</v>
      </c>
      <c r="F248" s="63">
        <f>IF(ลับ!F$3=0,0,IF(เวลาเรียน!K42="น",ลับ!F$3,0))</f>
        <v>0</v>
      </c>
      <c r="G248" s="63">
        <f>IF(ลับ!G$3=0,0,IF(เวลาเรียน!L42="น",ลับ!G$3,0))</f>
        <v>0</v>
      </c>
      <c r="H248" s="63">
        <f>IF(ลับ!H$3=0,0,IF(เวลาเรียน!M42="น",ลับ!H$3,0))</f>
        <v>0</v>
      </c>
      <c r="I248" s="63">
        <f>IF(ลับ!I$3=0,0,IF(เวลาเรียน!N42="น",ลับ!I$3,0))</f>
        <v>0</v>
      </c>
      <c r="J248" s="63">
        <f>IF(ลับ!J$3=0,0,IF(เวลาเรียน!O42="น",ลับ!J$3,0))</f>
        <v>0</v>
      </c>
      <c r="K248" s="63">
        <f>IF(ลับ!K$3=0,0,IF(เวลาเรียน!P42="น",ลับ!K$3,0))</f>
        <v>0</v>
      </c>
      <c r="L248" s="63">
        <f>IF(ลับ!L$3=0,0,IF(เวลาเรียน!Q42="น",ลับ!L$3,0))</f>
        <v>0</v>
      </c>
      <c r="M248" s="63">
        <f>IF(ลับ!M$3=0,0,IF(เวลาเรียน!R42="น",ลับ!M$3,0))</f>
        <v>0</v>
      </c>
      <c r="N248" s="63">
        <f>IF(ลับ!N$3=0,0,IF(เวลาเรียน!S42="น",ลับ!N$3,0))</f>
        <v>0</v>
      </c>
      <c r="O248" s="63">
        <f>IF(ลับ!O$3=0,0,IF(เวลาเรียน!T42="น",ลับ!O$3,0))</f>
        <v>0</v>
      </c>
      <c r="P248" s="63">
        <f>IF(ลับ!P$3=0,0,IF(เวลาเรียน!U42="น",ลับ!P$3,0))</f>
        <v>0</v>
      </c>
      <c r="Q248" s="63">
        <f>IF(ลับ!Q$3=0,0,IF(เวลาเรียน!V42="น",ลับ!Q$3,0))</f>
        <v>0</v>
      </c>
      <c r="R248" s="63">
        <f>IF(ลับ!R$3=0,0,IF(เวลาเรียน!W42="น",ลับ!R$3,0))</f>
        <v>0</v>
      </c>
      <c r="S248" s="63">
        <f>IF(ลับ!S$3=0,0,IF(เวลาเรียน!X42="น",ลับ!S$3,0))</f>
        <v>0</v>
      </c>
      <c r="T248" s="63">
        <f>IF(ลับ!T$3=0,0,IF(เวลาเรียน!Y42="น",ลับ!T$3,0))</f>
        <v>0</v>
      </c>
      <c r="U248" s="63">
        <f>IF(ลับ!U$3=0,0,IF(เวลาเรียน!Z42="น",ลับ!U$3,0))</f>
        <v>0</v>
      </c>
      <c r="V248" s="63">
        <f>IF(ลับ!V$3=0,0,IF(เวลาเรียน!AA42="น",ลับ!V$3,0))</f>
        <v>0</v>
      </c>
      <c r="W248" s="63">
        <f>IF(ลับ!W$3=0,0,IF(เวลาเรียน!AB42="น",ลับ!W$3,0))</f>
        <v>0</v>
      </c>
      <c r="X248" s="63">
        <f>IF(ลับ!X$3=0,0,IF(เวลาเรียน!AC42="น",ลับ!X$3,0))</f>
        <v>0</v>
      </c>
      <c r="Y248" s="63">
        <f>IF(ลับ!Y$3=0,0,IF(เวลาเรียน!AD42="น",ลับ!Y$3,0))</f>
        <v>0</v>
      </c>
      <c r="Z248" s="724">
        <f>IF(ลับ!Z$3=0,0,IF(เวลาเรียน!AE42="น",ลับ!Z$3,0))</f>
        <v>0</v>
      </c>
      <c r="AA248" s="63">
        <f>IF(ลับ!B$3=0,0,IF(เวลาเรียน!AH42="น",ลับ!B$3,0))</f>
        <v>0</v>
      </c>
      <c r="AB248" s="63">
        <f>IF(ลับ!C$3=0,0,IF(เวลาเรียน!AI42="น",ลับ!C$3,0))</f>
        <v>0</v>
      </c>
      <c r="AC248" s="63">
        <f>IF(ลับ!D$3=0,0,IF(เวลาเรียน!AJ42="น",ลับ!D$3,0))</f>
        <v>0</v>
      </c>
      <c r="AD248" s="63">
        <f>IF(ลับ!E$3=0,0,IF(เวลาเรียน!AK42="น",ลับ!E$3,0))</f>
        <v>0</v>
      </c>
      <c r="AE248" s="63">
        <f>IF(ลับ!F$3=0,0,IF(เวลาเรียน!AL42="น",ลับ!F$3,0))</f>
        <v>0</v>
      </c>
      <c r="AF248" s="63">
        <f>IF(ลับ!G$3=0,0,IF(เวลาเรียน!AM42="น",ลับ!G$3,0))</f>
        <v>0</v>
      </c>
      <c r="AG248" s="63">
        <f>IF(ลับ!H$3=0,0,IF(เวลาเรียน!AN42="น",ลับ!H$3,0))</f>
        <v>0</v>
      </c>
      <c r="AH248" s="63">
        <f>IF(ลับ!I$3=0,0,IF(เวลาเรียน!AO42="น",ลับ!I$3,0))</f>
        <v>0</v>
      </c>
      <c r="AI248" s="63">
        <f>IF(ลับ!J$3=0,0,IF(เวลาเรียน!AP42="น",ลับ!J$3,0))</f>
        <v>0</v>
      </c>
      <c r="AJ248" s="63">
        <f>IF(ลับ!K$3=0,0,IF(เวลาเรียน!AQ42="น",ลับ!K$3,0))</f>
        <v>0</v>
      </c>
      <c r="AK248" s="63">
        <f>IF(ลับ!L$3=0,0,IF(เวลาเรียน!AR42="น",ลับ!L$3,0))</f>
        <v>0</v>
      </c>
      <c r="AL248" s="63">
        <f>IF(ลับ!M$3=0,0,IF(เวลาเรียน!AS42="น",ลับ!M$3,0))</f>
        <v>0</v>
      </c>
      <c r="AM248" s="63">
        <f>IF(ลับ!N$3=0,0,IF(เวลาเรียน!AT42="น",ลับ!N$3,0))</f>
        <v>0</v>
      </c>
      <c r="AN248" s="63">
        <f>IF(ลับ!O$3=0,0,IF(เวลาเรียน!AU42="น",ลับ!O$3,0))</f>
        <v>0</v>
      </c>
      <c r="AO248" s="63">
        <f>IF(ลับ!P$3=0,0,IF(เวลาเรียน!AV42="น",ลับ!P$3,0))</f>
        <v>0</v>
      </c>
      <c r="AP248" s="63">
        <f>IF(ลับ!Q$3=0,0,IF(เวลาเรียน!AW42="น",ลับ!Q$3,0))</f>
        <v>0</v>
      </c>
      <c r="AQ248" s="63">
        <f>IF(ลับ!R$3=0,0,IF(เวลาเรียน!AX42="น",ลับ!R$3,0))</f>
        <v>0</v>
      </c>
      <c r="AR248" s="63">
        <f>IF(ลับ!S$3=0,0,IF(เวลาเรียน!AY42="น",ลับ!S$3,0))</f>
        <v>0</v>
      </c>
      <c r="AS248" s="63">
        <f>IF(ลับ!T$3=0,0,IF(เวลาเรียน!AZ42="น",ลับ!T$3,0))</f>
        <v>0</v>
      </c>
      <c r="AT248" s="63">
        <f>IF(ลับ!U$3=0,0,IF(เวลาเรียน!BA42="น",ลับ!U$3,0))</f>
        <v>0</v>
      </c>
      <c r="AU248" s="63">
        <f>IF(ลับ!V$3=0,0,IF(เวลาเรียน!BB42="น",ลับ!V$3,0))</f>
        <v>0</v>
      </c>
      <c r="AV248" s="63">
        <f>IF(ลับ!W$3=0,0,IF(เวลาเรียน!BC42="น",ลับ!W$3,0))</f>
        <v>0</v>
      </c>
      <c r="AW248" s="63">
        <f>IF(ลับ!X$3=0,0,IF(เวลาเรียน!BD42="น",ลับ!X$3,0))</f>
        <v>0</v>
      </c>
      <c r="AX248" s="63">
        <f>IF(ลับ!Y$3=0,0,IF(เวลาเรียน!BE42="น",ลับ!Y$3,0))</f>
        <v>0</v>
      </c>
      <c r="AY248" s="63">
        <f>IF(ลับ!Z$3=0,0,IF(เวลาเรียน!BF42="น",ลับ!Z$3,0))</f>
        <v>0</v>
      </c>
      <c r="AZ248" s="63">
        <f>IF(ลับ!AA$3=0,0,IF(เวลาเรียน!BG42="น",ลับ!AA$3,0))</f>
        <v>0</v>
      </c>
      <c r="BA248" s="63">
        <f>IF(ลับ!AB$3=0,0,IF(เวลาเรียน!BH42="น",ลับ!AB$3,0))</f>
        <v>0</v>
      </c>
      <c r="BB248" s="63">
        <f>IF(ลับ!AC$3=0,0,IF(เวลาเรียน!BI42="น",ลับ!AC$3,0))</f>
        <v>0</v>
      </c>
      <c r="BC248" s="63">
        <f>IF(ลับ!AD$3=0,0,IF(เวลาเรียน!BJ42="น",ลับ!AD$3,0))</f>
        <v>0</v>
      </c>
      <c r="BD248" s="63">
        <f>IF(ลับ!AE$3=0,0,IF(เวลาเรียน!BK42="น",ลับ!AE$3,0))</f>
        <v>0</v>
      </c>
      <c r="BE248" s="63">
        <f>IF(ลับ!AF$3=0,0,IF(เวลาเรียน!BL42="น",ลับ!AF$3,0))</f>
        <v>0</v>
      </c>
      <c r="BF248" s="63">
        <f>IF(ลับ!AG$3=0,0,IF(เวลาเรียน!BM42="น",ลับ!AG$3,0))</f>
        <v>0</v>
      </c>
      <c r="BG248" s="63">
        <f>IF(ลับ!AH$3=0,0,IF(เวลาเรียน!BN42="น",ลับ!AH$3,0))</f>
        <v>0</v>
      </c>
      <c r="BH248" s="63">
        <f>IF(ลับ!AI$3=0,0,IF(เวลาเรียน!BO42="น",ลับ!AI$3,0))</f>
        <v>0</v>
      </c>
      <c r="BI248" s="63">
        <f>IF(ลับ!AJ$3=0,0,IF(เวลาเรียน!BP42="น",ลับ!AJ$3,0))</f>
        <v>0</v>
      </c>
      <c r="BJ248" s="63">
        <f>IF(ลับ!AK$3=0,0,IF(เวลาเรียน!BQ42="น",ลับ!AK$3,0))</f>
        <v>0</v>
      </c>
      <c r="BK248" s="63">
        <f>IF(ลับ!AL$3=0,0,IF(เวลาเรียน!BR42="น",ลับ!AL$3,0))</f>
        <v>0</v>
      </c>
      <c r="BL248" s="63">
        <f>IF(ลับ!AM$3=0,0,IF(เวลาเรียน!BS42="น",ลับ!AM$3,0))</f>
        <v>0</v>
      </c>
      <c r="BM248" s="63">
        <f>IF(ลับ!AN$3=0,0,IF(เวลาเรียน!BT42="น",ลับ!AN$3,0))</f>
        <v>0</v>
      </c>
      <c r="BN248" s="63">
        <f>IF(ลับ!AO$3=0,0,IF(เวลาเรียน!BU42="น",ลับ!AO$3,0))</f>
        <v>0</v>
      </c>
      <c r="BO248" s="63">
        <f>IF(ลับ!AP$3=0,0,IF(เวลาเรียน!BV42="น",ลับ!AP$3,0))</f>
        <v>0</v>
      </c>
      <c r="BP248" s="63">
        <f>IF(ลับ!AQ$3=0,0,IF(เวลาเรียน!BW42="น",ลับ!AQ$3,0))</f>
        <v>0</v>
      </c>
      <c r="BQ248" s="63">
        <f>IF(ลับ!AR$3=0,0,IF(เวลาเรียน!BX42="น",ลับ!AR$3,0))</f>
        <v>0</v>
      </c>
      <c r="BR248" s="63">
        <f>IF(ลับ!AS$3=0,0,IF(เวลาเรียน!BY42="น",ลับ!AS$3,0))</f>
        <v>0</v>
      </c>
      <c r="BS248" s="724">
        <f>IF(ลับ!AT$3=0,0,IF(เวลาเรียน!BZ42="น",ลับ!AT$3,0))</f>
        <v>0</v>
      </c>
      <c r="BT248" s="63">
        <f>IF(ลับ!BT$3=0,0,IF(เวลาเรียน!CB42="น",ลับ!BT$3,0))</f>
        <v>0</v>
      </c>
      <c r="BU248" s="63">
        <f>IF(ลับ!BU$3=0,0,IF(เวลาเรียน!CC42="น",ลับ!BU$3,0))</f>
        <v>0</v>
      </c>
      <c r="BV248" s="63">
        <f>IF(ลับ!BV$3=0,0,IF(เวลาเรียน!CD42="น",ลับ!BV$3,0))</f>
        <v>0</v>
      </c>
      <c r="BW248" s="63">
        <f>IF(ลับ!BW$3=0,0,IF(เวลาเรียน!CE42="น",ลับ!BW$3,0))</f>
        <v>0</v>
      </c>
      <c r="BX248" s="63">
        <f>IF(ลับ!BX$3=0,0,IF(เวลาเรียน!CF42="น",ลับ!BX$3,0))</f>
        <v>0</v>
      </c>
      <c r="BY248" s="63">
        <f>IF(ลับ!BY$3=0,0,IF(เวลาเรียน!CG42="น",ลับ!BY$3,0))</f>
        <v>0</v>
      </c>
      <c r="BZ248" s="63">
        <f>IF(ลับ!BZ$3=0,0,IF(เวลาเรียน!CH42="น",ลับ!BZ$3,0))</f>
        <v>0</v>
      </c>
      <c r="CA248" s="63">
        <f>IF(ลับ!CA$3=0,0,IF(เวลาเรียน!CI42="น",ลับ!CA$3,0))</f>
        <v>0</v>
      </c>
      <c r="CB248" s="63">
        <f>IF(ลับ!CB$3=0,0,IF(เวลาเรียน!CJ42="น",ลับ!CB$3,0))</f>
        <v>0</v>
      </c>
      <c r="CC248" s="63">
        <f>IF(ลับ!CC$3=0,0,IF(เวลาเรียน!CK42="น",ลับ!CC$3,0))</f>
        <v>0</v>
      </c>
      <c r="CD248" s="63">
        <f>IF(ลับ!CD$3=0,0,IF(เวลาเรียน!CL42="น",ลับ!CD$3,0))</f>
        <v>0</v>
      </c>
      <c r="CE248" s="63">
        <f>IF(ลับ!CE$3=0,0,IF(เวลาเรียน!CM42="น",ลับ!CE$3,0))</f>
        <v>0</v>
      </c>
      <c r="CF248" s="63">
        <f>IF(ลับ!CF$3=0,0,IF(เวลาเรียน!CN42="น",ลับ!CF$3,0))</f>
        <v>0</v>
      </c>
      <c r="CG248" s="63">
        <f>IF(ลับ!CG$3=0,0,IF(เวลาเรียน!CO42="น",ลับ!CG$3,0))</f>
        <v>0</v>
      </c>
      <c r="CH248" s="63">
        <f>IF(ลับ!CH$3=0,0,IF(เวลาเรียน!CP42="น",ลับ!CH$3,0))</f>
        <v>0</v>
      </c>
      <c r="CI248" s="63">
        <f>IF(ลับ!CI$3=0,0,IF(เวลาเรียน!CQ42="น",ลับ!CI$3,0))</f>
        <v>0</v>
      </c>
      <c r="CJ248" s="63">
        <f>IF(ลับ!CJ$3=0,0,IF(เวลาเรียน!CR42="น",ลับ!CJ$3,0))</f>
        <v>0</v>
      </c>
      <c r="CK248" s="63">
        <f>IF(ลับ!CK$3=0,0,IF(เวลาเรียน!CS42="น",ลับ!CK$3,0))</f>
        <v>0</v>
      </c>
      <c r="CL248" s="63">
        <f>IF(ลับ!CL$3=0,0,IF(เวลาเรียน!CT42="น",ลับ!CL$3,0))</f>
        <v>0</v>
      </c>
      <c r="CM248" s="63">
        <f>IF(ลับ!CM$3=0,0,IF(เวลาเรียน!CU42="น",ลับ!CM$3,0))</f>
        <v>0</v>
      </c>
      <c r="CN248" s="63">
        <f>IF(ลับ!CN$3=0,0,IF(เวลาเรียน!CV42="น",ลับ!CN$3,0))</f>
        <v>0</v>
      </c>
      <c r="CO248" s="63">
        <f>IF(ลับ!CO$3=0,0,IF(เวลาเรียน!CW42="น",ลับ!CO$3,0))</f>
        <v>0</v>
      </c>
      <c r="CP248" s="63">
        <f>IF(ลับ!CP$3=0,0,IF(เวลาเรียน!CX42="น",ลับ!CP$3,0))</f>
        <v>0</v>
      </c>
      <c r="CQ248" s="63">
        <f>IF(ลับ!CQ$3=0,0,IF(เวลาเรียน!CY42="น",ลับ!CQ$3,0))</f>
        <v>0</v>
      </c>
      <c r="CR248" s="63">
        <f>IF(ลับ!CR$3=0,0,IF(เวลาเรียน!CZ42="น",ลับ!CR$3,0))</f>
        <v>0</v>
      </c>
      <c r="CS248" s="63">
        <f>IF(ลับ!CS$3=0,0,IF(เวลาเรียน!DA42="น",ลับ!CS$3,0))</f>
        <v>0</v>
      </c>
      <c r="CT248" s="63">
        <f>IF(ลับ!CT$3=0,0,IF(เวลาเรียน!DB42="น",ลับ!CT$3,0))</f>
        <v>0</v>
      </c>
      <c r="CU248" s="63">
        <f>IF(ลับ!CU$3=0,0,IF(เวลาเรียน!DC42="น",ลับ!CU$3,0))</f>
        <v>0</v>
      </c>
      <c r="CV248" s="63">
        <f>IF(ลับ!CV$3=0,0,IF(เวลาเรียน!DD42="น",ลับ!CV$3,0))</f>
        <v>0</v>
      </c>
      <c r="CW248" s="63">
        <f>IF(ลับ!CW$3=0,0,IF(เวลาเรียน!DE42="น",ลับ!CW$3,0))</f>
        <v>0</v>
      </c>
      <c r="CX248" s="84">
        <f t="shared" si="26"/>
        <v>0</v>
      </c>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row>
    <row r="249" spans="1:136" ht="21">
      <c r="A249" s="28">
        <v>38</v>
      </c>
      <c r="B249" s="63">
        <f>IF(ลับ!B$3=0,0,IF(เวลาเรียน!G43="น",ลับ!B$3,0))</f>
        <v>0</v>
      </c>
      <c r="C249" s="63">
        <f>IF(ลับ!C$3=0,0,IF(เวลาเรียน!H43="น",ลับ!C$3,0))</f>
        <v>0</v>
      </c>
      <c r="D249" s="63">
        <f>IF(ลับ!D$3=0,0,IF(เวลาเรียน!I43="น",ลับ!D$3,0))</f>
        <v>0</v>
      </c>
      <c r="E249" s="63">
        <f>IF(ลับ!E$3=0,0,IF(เวลาเรียน!J43="น",ลับ!E$3,0))</f>
        <v>0</v>
      </c>
      <c r="F249" s="63">
        <f>IF(ลับ!F$3=0,0,IF(เวลาเรียน!K43="น",ลับ!F$3,0))</f>
        <v>0</v>
      </c>
      <c r="G249" s="63">
        <f>IF(ลับ!G$3=0,0,IF(เวลาเรียน!L43="น",ลับ!G$3,0))</f>
        <v>0</v>
      </c>
      <c r="H249" s="63">
        <f>IF(ลับ!H$3=0,0,IF(เวลาเรียน!M43="น",ลับ!H$3,0))</f>
        <v>0</v>
      </c>
      <c r="I249" s="63">
        <f>IF(ลับ!I$3=0,0,IF(เวลาเรียน!N43="น",ลับ!I$3,0))</f>
        <v>0</v>
      </c>
      <c r="J249" s="63">
        <f>IF(ลับ!J$3=0,0,IF(เวลาเรียน!O43="น",ลับ!J$3,0))</f>
        <v>0</v>
      </c>
      <c r="K249" s="63">
        <f>IF(ลับ!K$3=0,0,IF(เวลาเรียน!P43="น",ลับ!K$3,0))</f>
        <v>0</v>
      </c>
      <c r="L249" s="63">
        <f>IF(ลับ!L$3=0,0,IF(เวลาเรียน!Q43="น",ลับ!L$3,0))</f>
        <v>0</v>
      </c>
      <c r="M249" s="63">
        <f>IF(ลับ!M$3=0,0,IF(เวลาเรียน!R43="น",ลับ!M$3,0))</f>
        <v>0</v>
      </c>
      <c r="N249" s="63">
        <f>IF(ลับ!N$3=0,0,IF(เวลาเรียน!S43="น",ลับ!N$3,0))</f>
        <v>0</v>
      </c>
      <c r="O249" s="63">
        <f>IF(ลับ!O$3=0,0,IF(เวลาเรียน!T43="น",ลับ!O$3,0))</f>
        <v>0</v>
      </c>
      <c r="P249" s="63">
        <f>IF(ลับ!P$3=0,0,IF(เวลาเรียน!U43="น",ลับ!P$3,0))</f>
        <v>0</v>
      </c>
      <c r="Q249" s="63">
        <f>IF(ลับ!Q$3=0,0,IF(เวลาเรียน!V43="น",ลับ!Q$3,0))</f>
        <v>0</v>
      </c>
      <c r="R249" s="63">
        <f>IF(ลับ!R$3=0,0,IF(เวลาเรียน!W43="น",ลับ!R$3,0))</f>
        <v>0</v>
      </c>
      <c r="S249" s="63">
        <f>IF(ลับ!S$3=0,0,IF(เวลาเรียน!X43="น",ลับ!S$3,0))</f>
        <v>0</v>
      </c>
      <c r="T249" s="63">
        <f>IF(ลับ!T$3=0,0,IF(เวลาเรียน!Y43="น",ลับ!T$3,0))</f>
        <v>0</v>
      </c>
      <c r="U249" s="63">
        <f>IF(ลับ!U$3=0,0,IF(เวลาเรียน!Z43="น",ลับ!U$3,0))</f>
        <v>0</v>
      </c>
      <c r="V249" s="63">
        <f>IF(ลับ!V$3=0,0,IF(เวลาเรียน!AA43="น",ลับ!V$3,0))</f>
        <v>0</v>
      </c>
      <c r="W249" s="63">
        <f>IF(ลับ!W$3=0,0,IF(เวลาเรียน!AB43="น",ลับ!W$3,0))</f>
        <v>0</v>
      </c>
      <c r="X249" s="63">
        <f>IF(ลับ!X$3=0,0,IF(เวลาเรียน!AC43="น",ลับ!X$3,0))</f>
        <v>0</v>
      </c>
      <c r="Y249" s="63">
        <f>IF(ลับ!Y$3=0,0,IF(เวลาเรียน!AD43="น",ลับ!Y$3,0))</f>
        <v>0</v>
      </c>
      <c r="Z249" s="724">
        <f>IF(ลับ!Z$3=0,0,IF(เวลาเรียน!AE43="น",ลับ!Z$3,0))</f>
        <v>0</v>
      </c>
      <c r="AA249" s="63">
        <f>IF(ลับ!B$3=0,0,IF(เวลาเรียน!AH43="น",ลับ!B$3,0))</f>
        <v>0</v>
      </c>
      <c r="AB249" s="63">
        <f>IF(ลับ!C$3=0,0,IF(เวลาเรียน!AI43="น",ลับ!C$3,0))</f>
        <v>0</v>
      </c>
      <c r="AC249" s="63">
        <f>IF(ลับ!D$3=0,0,IF(เวลาเรียน!AJ43="น",ลับ!D$3,0))</f>
        <v>0</v>
      </c>
      <c r="AD249" s="63">
        <f>IF(ลับ!E$3=0,0,IF(เวลาเรียน!AK43="น",ลับ!E$3,0))</f>
        <v>0</v>
      </c>
      <c r="AE249" s="63">
        <f>IF(ลับ!F$3=0,0,IF(เวลาเรียน!AL43="น",ลับ!F$3,0))</f>
        <v>0</v>
      </c>
      <c r="AF249" s="63">
        <f>IF(ลับ!G$3=0,0,IF(เวลาเรียน!AM43="น",ลับ!G$3,0))</f>
        <v>0</v>
      </c>
      <c r="AG249" s="63">
        <f>IF(ลับ!H$3=0,0,IF(เวลาเรียน!AN43="น",ลับ!H$3,0))</f>
        <v>0</v>
      </c>
      <c r="AH249" s="63">
        <f>IF(ลับ!I$3=0,0,IF(เวลาเรียน!AO43="น",ลับ!I$3,0))</f>
        <v>0</v>
      </c>
      <c r="AI249" s="63">
        <f>IF(ลับ!J$3=0,0,IF(เวลาเรียน!AP43="น",ลับ!J$3,0))</f>
        <v>0</v>
      </c>
      <c r="AJ249" s="63">
        <f>IF(ลับ!K$3=0,0,IF(เวลาเรียน!AQ43="น",ลับ!K$3,0))</f>
        <v>0</v>
      </c>
      <c r="AK249" s="63">
        <f>IF(ลับ!L$3=0,0,IF(เวลาเรียน!AR43="น",ลับ!L$3,0))</f>
        <v>0</v>
      </c>
      <c r="AL249" s="63">
        <f>IF(ลับ!M$3=0,0,IF(เวลาเรียน!AS43="น",ลับ!M$3,0))</f>
        <v>0</v>
      </c>
      <c r="AM249" s="63">
        <f>IF(ลับ!N$3=0,0,IF(เวลาเรียน!AT43="น",ลับ!N$3,0))</f>
        <v>0</v>
      </c>
      <c r="AN249" s="63">
        <f>IF(ลับ!O$3=0,0,IF(เวลาเรียน!AU43="น",ลับ!O$3,0))</f>
        <v>0</v>
      </c>
      <c r="AO249" s="63">
        <f>IF(ลับ!P$3=0,0,IF(เวลาเรียน!AV43="น",ลับ!P$3,0))</f>
        <v>0</v>
      </c>
      <c r="AP249" s="63">
        <f>IF(ลับ!Q$3=0,0,IF(เวลาเรียน!AW43="น",ลับ!Q$3,0))</f>
        <v>0</v>
      </c>
      <c r="AQ249" s="63">
        <f>IF(ลับ!R$3=0,0,IF(เวลาเรียน!AX43="น",ลับ!R$3,0))</f>
        <v>0</v>
      </c>
      <c r="AR249" s="63">
        <f>IF(ลับ!S$3=0,0,IF(เวลาเรียน!AY43="น",ลับ!S$3,0))</f>
        <v>0</v>
      </c>
      <c r="AS249" s="63">
        <f>IF(ลับ!T$3=0,0,IF(เวลาเรียน!AZ43="น",ลับ!T$3,0))</f>
        <v>0</v>
      </c>
      <c r="AT249" s="63">
        <f>IF(ลับ!U$3=0,0,IF(เวลาเรียน!BA43="น",ลับ!U$3,0))</f>
        <v>0</v>
      </c>
      <c r="AU249" s="63">
        <f>IF(ลับ!V$3=0,0,IF(เวลาเรียน!BB43="น",ลับ!V$3,0))</f>
        <v>0</v>
      </c>
      <c r="AV249" s="63">
        <f>IF(ลับ!W$3=0,0,IF(เวลาเรียน!BC43="น",ลับ!W$3,0))</f>
        <v>0</v>
      </c>
      <c r="AW249" s="63">
        <f>IF(ลับ!X$3=0,0,IF(เวลาเรียน!BD43="น",ลับ!X$3,0))</f>
        <v>0</v>
      </c>
      <c r="AX249" s="63">
        <f>IF(ลับ!Y$3=0,0,IF(เวลาเรียน!BE43="น",ลับ!Y$3,0))</f>
        <v>0</v>
      </c>
      <c r="AY249" s="63">
        <f>IF(ลับ!Z$3=0,0,IF(เวลาเรียน!BF43="น",ลับ!Z$3,0))</f>
        <v>0</v>
      </c>
      <c r="AZ249" s="63">
        <f>IF(ลับ!AA$3=0,0,IF(เวลาเรียน!BG43="น",ลับ!AA$3,0))</f>
        <v>0</v>
      </c>
      <c r="BA249" s="63">
        <f>IF(ลับ!AB$3=0,0,IF(เวลาเรียน!BH43="น",ลับ!AB$3,0))</f>
        <v>0</v>
      </c>
      <c r="BB249" s="63">
        <f>IF(ลับ!AC$3=0,0,IF(เวลาเรียน!BI43="น",ลับ!AC$3,0))</f>
        <v>0</v>
      </c>
      <c r="BC249" s="63">
        <f>IF(ลับ!AD$3=0,0,IF(เวลาเรียน!BJ43="น",ลับ!AD$3,0))</f>
        <v>0</v>
      </c>
      <c r="BD249" s="63">
        <f>IF(ลับ!AE$3=0,0,IF(เวลาเรียน!BK43="น",ลับ!AE$3,0))</f>
        <v>0</v>
      </c>
      <c r="BE249" s="63">
        <f>IF(ลับ!AF$3=0,0,IF(เวลาเรียน!BL43="น",ลับ!AF$3,0))</f>
        <v>0</v>
      </c>
      <c r="BF249" s="63">
        <f>IF(ลับ!AG$3=0,0,IF(เวลาเรียน!BM43="น",ลับ!AG$3,0))</f>
        <v>0</v>
      </c>
      <c r="BG249" s="63">
        <f>IF(ลับ!AH$3=0,0,IF(เวลาเรียน!BN43="น",ลับ!AH$3,0))</f>
        <v>0</v>
      </c>
      <c r="BH249" s="63">
        <f>IF(ลับ!AI$3=0,0,IF(เวลาเรียน!BO43="น",ลับ!AI$3,0))</f>
        <v>0</v>
      </c>
      <c r="BI249" s="63">
        <f>IF(ลับ!AJ$3=0,0,IF(เวลาเรียน!BP43="น",ลับ!AJ$3,0))</f>
        <v>0</v>
      </c>
      <c r="BJ249" s="63">
        <f>IF(ลับ!AK$3=0,0,IF(เวลาเรียน!BQ43="น",ลับ!AK$3,0))</f>
        <v>0</v>
      </c>
      <c r="BK249" s="63">
        <f>IF(ลับ!AL$3=0,0,IF(เวลาเรียน!BR43="น",ลับ!AL$3,0))</f>
        <v>0</v>
      </c>
      <c r="BL249" s="63">
        <f>IF(ลับ!AM$3=0,0,IF(เวลาเรียน!BS43="น",ลับ!AM$3,0))</f>
        <v>0</v>
      </c>
      <c r="BM249" s="63">
        <f>IF(ลับ!AN$3=0,0,IF(เวลาเรียน!BT43="น",ลับ!AN$3,0))</f>
        <v>0</v>
      </c>
      <c r="BN249" s="63">
        <f>IF(ลับ!AO$3=0,0,IF(เวลาเรียน!BU43="น",ลับ!AO$3,0))</f>
        <v>0</v>
      </c>
      <c r="BO249" s="63">
        <f>IF(ลับ!AP$3=0,0,IF(เวลาเรียน!BV43="น",ลับ!AP$3,0))</f>
        <v>0</v>
      </c>
      <c r="BP249" s="63">
        <f>IF(ลับ!AQ$3=0,0,IF(เวลาเรียน!BW43="น",ลับ!AQ$3,0))</f>
        <v>0</v>
      </c>
      <c r="BQ249" s="63">
        <f>IF(ลับ!AR$3=0,0,IF(เวลาเรียน!BX43="น",ลับ!AR$3,0))</f>
        <v>0</v>
      </c>
      <c r="BR249" s="63">
        <f>IF(ลับ!AS$3=0,0,IF(เวลาเรียน!BY43="น",ลับ!AS$3,0))</f>
        <v>0</v>
      </c>
      <c r="BS249" s="724">
        <f>IF(ลับ!AT$3=0,0,IF(เวลาเรียน!BZ43="น",ลับ!AT$3,0))</f>
        <v>0</v>
      </c>
      <c r="BT249" s="63">
        <f>IF(ลับ!BT$3=0,0,IF(เวลาเรียน!CB43="น",ลับ!BT$3,0))</f>
        <v>0</v>
      </c>
      <c r="BU249" s="63">
        <f>IF(ลับ!BU$3=0,0,IF(เวลาเรียน!CC43="น",ลับ!BU$3,0))</f>
        <v>0</v>
      </c>
      <c r="BV249" s="63">
        <f>IF(ลับ!BV$3=0,0,IF(เวลาเรียน!CD43="น",ลับ!BV$3,0))</f>
        <v>0</v>
      </c>
      <c r="BW249" s="63">
        <f>IF(ลับ!BW$3=0,0,IF(เวลาเรียน!CE43="น",ลับ!BW$3,0))</f>
        <v>0</v>
      </c>
      <c r="BX249" s="63">
        <f>IF(ลับ!BX$3=0,0,IF(เวลาเรียน!CF43="น",ลับ!BX$3,0))</f>
        <v>0</v>
      </c>
      <c r="BY249" s="63">
        <f>IF(ลับ!BY$3=0,0,IF(เวลาเรียน!CG43="น",ลับ!BY$3,0))</f>
        <v>0</v>
      </c>
      <c r="BZ249" s="63">
        <f>IF(ลับ!BZ$3=0,0,IF(เวลาเรียน!CH43="น",ลับ!BZ$3,0))</f>
        <v>0</v>
      </c>
      <c r="CA249" s="63">
        <f>IF(ลับ!CA$3=0,0,IF(เวลาเรียน!CI43="น",ลับ!CA$3,0))</f>
        <v>0</v>
      </c>
      <c r="CB249" s="63">
        <f>IF(ลับ!CB$3=0,0,IF(เวลาเรียน!CJ43="น",ลับ!CB$3,0))</f>
        <v>0</v>
      </c>
      <c r="CC249" s="63">
        <f>IF(ลับ!CC$3=0,0,IF(เวลาเรียน!CK43="น",ลับ!CC$3,0))</f>
        <v>0</v>
      </c>
      <c r="CD249" s="63">
        <f>IF(ลับ!CD$3=0,0,IF(เวลาเรียน!CL43="น",ลับ!CD$3,0))</f>
        <v>0</v>
      </c>
      <c r="CE249" s="63">
        <f>IF(ลับ!CE$3=0,0,IF(เวลาเรียน!CM43="น",ลับ!CE$3,0))</f>
        <v>0</v>
      </c>
      <c r="CF249" s="63">
        <f>IF(ลับ!CF$3=0,0,IF(เวลาเรียน!CN43="น",ลับ!CF$3,0))</f>
        <v>0</v>
      </c>
      <c r="CG249" s="63">
        <f>IF(ลับ!CG$3=0,0,IF(เวลาเรียน!CO43="น",ลับ!CG$3,0))</f>
        <v>0</v>
      </c>
      <c r="CH249" s="63">
        <f>IF(ลับ!CH$3=0,0,IF(เวลาเรียน!CP43="น",ลับ!CH$3,0))</f>
        <v>0</v>
      </c>
      <c r="CI249" s="63">
        <f>IF(ลับ!CI$3=0,0,IF(เวลาเรียน!CQ43="น",ลับ!CI$3,0))</f>
        <v>0</v>
      </c>
      <c r="CJ249" s="63">
        <f>IF(ลับ!CJ$3=0,0,IF(เวลาเรียน!CR43="น",ลับ!CJ$3,0))</f>
        <v>0</v>
      </c>
      <c r="CK249" s="63">
        <f>IF(ลับ!CK$3=0,0,IF(เวลาเรียน!CS43="น",ลับ!CK$3,0))</f>
        <v>0</v>
      </c>
      <c r="CL249" s="63">
        <f>IF(ลับ!CL$3=0,0,IF(เวลาเรียน!CT43="น",ลับ!CL$3,0))</f>
        <v>0</v>
      </c>
      <c r="CM249" s="63">
        <f>IF(ลับ!CM$3=0,0,IF(เวลาเรียน!CU43="น",ลับ!CM$3,0))</f>
        <v>0</v>
      </c>
      <c r="CN249" s="63">
        <f>IF(ลับ!CN$3=0,0,IF(เวลาเรียน!CV43="น",ลับ!CN$3,0))</f>
        <v>0</v>
      </c>
      <c r="CO249" s="63">
        <f>IF(ลับ!CO$3=0,0,IF(เวลาเรียน!CW43="น",ลับ!CO$3,0))</f>
        <v>0</v>
      </c>
      <c r="CP249" s="63">
        <f>IF(ลับ!CP$3=0,0,IF(เวลาเรียน!CX43="น",ลับ!CP$3,0))</f>
        <v>0</v>
      </c>
      <c r="CQ249" s="63">
        <f>IF(ลับ!CQ$3=0,0,IF(เวลาเรียน!CY43="น",ลับ!CQ$3,0))</f>
        <v>0</v>
      </c>
      <c r="CR249" s="63">
        <f>IF(ลับ!CR$3=0,0,IF(เวลาเรียน!CZ43="น",ลับ!CR$3,0))</f>
        <v>0</v>
      </c>
      <c r="CS249" s="63">
        <f>IF(ลับ!CS$3=0,0,IF(เวลาเรียน!DA43="น",ลับ!CS$3,0))</f>
        <v>0</v>
      </c>
      <c r="CT249" s="63">
        <f>IF(ลับ!CT$3=0,0,IF(เวลาเรียน!DB43="น",ลับ!CT$3,0))</f>
        <v>0</v>
      </c>
      <c r="CU249" s="63">
        <f>IF(ลับ!CU$3=0,0,IF(เวลาเรียน!DC43="น",ลับ!CU$3,0))</f>
        <v>0</v>
      </c>
      <c r="CV249" s="63">
        <f>IF(ลับ!CV$3=0,0,IF(เวลาเรียน!DD43="น",ลับ!CV$3,0))</f>
        <v>0</v>
      </c>
      <c r="CW249" s="63">
        <f>IF(ลับ!CW$3=0,0,IF(เวลาเรียน!DE43="น",ลับ!CW$3,0))</f>
        <v>0</v>
      </c>
      <c r="CX249" s="84">
        <f t="shared" si="26"/>
        <v>0</v>
      </c>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row>
    <row r="250" spans="1:136" ht="21">
      <c r="A250" s="28">
        <v>39</v>
      </c>
      <c r="B250" s="63">
        <f>IF(ลับ!B$3=0,0,IF(เวลาเรียน!G44="น",ลับ!B$3,0))</f>
        <v>0</v>
      </c>
      <c r="C250" s="63">
        <f>IF(ลับ!C$3=0,0,IF(เวลาเรียน!H44="น",ลับ!C$3,0))</f>
        <v>0</v>
      </c>
      <c r="D250" s="63">
        <f>IF(ลับ!D$3=0,0,IF(เวลาเรียน!I44="น",ลับ!D$3,0))</f>
        <v>0</v>
      </c>
      <c r="E250" s="63">
        <f>IF(ลับ!E$3=0,0,IF(เวลาเรียน!J44="น",ลับ!E$3,0))</f>
        <v>0</v>
      </c>
      <c r="F250" s="63">
        <f>IF(ลับ!F$3=0,0,IF(เวลาเรียน!K44="น",ลับ!F$3,0))</f>
        <v>0</v>
      </c>
      <c r="G250" s="63">
        <f>IF(ลับ!G$3=0,0,IF(เวลาเรียน!L44="น",ลับ!G$3,0))</f>
        <v>0</v>
      </c>
      <c r="H250" s="63">
        <f>IF(ลับ!H$3=0,0,IF(เวลาเรียน!M44="น",ลับ!H$3,0))</f>
        <v>0</v>
      </c>
      <c r="I250" s="63">
        <f>IF(ลับ!I$3=0,0,IF(เวลาเรียน!N44="น",ลับ!I$3,0))</f>
        <v>0</v>
      </c>
      <c r="J250" s="63">
        <f>IF(ลับ!J$3=0,0,IF(เวลาเรียน!O44="น",ลับ!J$3,0))</f>
        <v>0</v>
      </c>
      <c r="K250" s="63">
        <f>IF(ลับ!K$3=0,0,IF(เวลาเรียน!P44="น",ลับ!K$3,0))</f>
        <v>0</v>
      </c>
      <c r="L250" s="63">
        <f>IF(ลับ!L$3=0,0,IF(เวลาเรียน!Q44="น",ลับ!L$3,0))</f>
        <v>0</v>
      </c>
      <c r="M250" s="63">
        <f>IF(ลับ!M$3=0,0,IF(เวลาเรียน!R44="น",ลับ!M$3,0))</f>
        <v>0</v>
      </c>
      <c r="N250" s="63">
        <f>IF(ลับ!N$3=0,0,IF(เวลาเรียน!S44="น",ลับ!N$3,0))</f>
        <v>0</v>
      </c>
      <c r="O250" s="63">
        <f>IF(ลับ!O$3=0,0,IF(เวลาเรียน!T44="น",ลับ!O$3,0))</f>
        <v>0</v>
      </c>
      <c r="P250" s="63">
        <f>IF(ลับ!P$3=0,0,IF(เวลาเรียน!U44="น",ลับ!P$3,0))</f>
        <v>0</v>
      </c>
      <c r="Q250" s="63">
        <f>IF(ลับ!Q$3=0,0,IF(เวลาเรียน!V44="น",ลับ!Q$3,0))</f>
        <v>0</v>
      </c>
      <c r="R250" s="63">
        <f>IF(ลับ!R$3=0,0,IF(เวลาเรียน!W44="น",ลับ!R$3,0))</f>
        <v>0</v>
      </c>
      <c r="S250" s="63">
        <f>IF(ลับ!S$3=0,0,IF(เวลาเรียน!X44="น",ลับ!S$3,0))</f>
        <v>0</v>
      </c>
      <c r="T250" s="63">
        <f>IF(ลับ!T$3=0,0,IF(เวลาเรียน!Y44="น",ลับ!T$3,0))</f>
        <v>0</v>
      </c>
      <c r="U250" s="63">
        <f>IF(ลับ!U$3=0,0,IF(เวลาเรียน!Z44="น",ลับ!U$3,0))</f>
        <v>0</v>
      </c>
      <c r="V250" s="63">
        <f>IF(ลับ!V$3=0,0,IF(เวลาเรียน!AA44="น",ลับ!V$3,0))</f>
        <v>0</v>
      </c>
      <c r="W250" s="63">
        <f>IF(ลับ!W$3=0,0,IF(เวลาเรียน!AB44="น",ลับ!W$3,0))</f>
        <v>0</v>
      </c>
      <c r="X250" s="63">
        <f>IF(ลับ!X$3=0,0,IF(เวลาเรียน!AC44="น",ลับ!X$3,0))</f>
        <v>0</v>
      </c>
      <c r="Y250" s="63">
        <f>IF(ลับ!Y$3=0,0,IF(เวลาเรียน!AD44="น",ลับ!Y$3,0))</f>
        <v>0</v>
      </c>
      <c r="Z250" s="724">
        <f>IF(ลับ!Z$3=0,0,IF(เวลาเรียน!AE44="น",ลับ!Z$3,0))</f>
        <v>0</v>
      </c>
      <c r="AA250" s="63">
        <f>IF(ลับ!B$3=0,0,IF(เวลาเรียน!AH44="น",ลับ!B$3,0))</f>
        <v>0</v>
      </c>
      <c r="AB250" s="63">
        <f>IF(ลับ!C$3=0,0,IF(เวลาเรียน!AI44="น",ลับ!C$3,0))</f>
        <v>0</v>
      </c>
      <c r="AC250" s="63">
        <f>IF(ลับ!D$3=0,0,IF(เวลาเรียน!AJ44="น",ลับ!D$3,0))</f>
        <v>0</v>
      </c>
      <c r="AD250" s="63">
        <f>IF(ลับ!E$3=0,0,IF(เวลาเรียน!AK44="น",ลับ!E$3,0))</f>
        <v>0</v>
      </c>
      <c r="AE250" s="63">
        <f>IF(ลับ!F$3=0,0,IF(เวลาเรียน!AL44="น",ลับ!F$3,0))</f>
        <v>0</v>
      </c>
      <c r="AF250" s="63">
        <f>IF(ลับ!G$3=0,0,IF(เวลาเรียน!AM44="น",ลับ!G$3,0))</f>
        <v>0</v>
      </c>
      <c r="AG250" s="63">
        <f>IF(ลับ!H$3=0,0,IF(เวลาเรียน!AN44="น",ลับ!H$3,0))</f>
        <v>0</v>
      </c>
      <c r="AH250" s="63">
        <f>IF(ลับ!I$3=0,0,IF(เวลาเรียน!AO44="น",ลับ!I$3,0))</f>
        <v>0</v>
      </c>
      <c r="AI250" s="63">
        <f>IF(ลับ!J$3=0,0,IF(เวลาเรียน!AP44="น",ลับ!J$3,0))</f>
        <v>0</v>
      </c>
      <c r="AJ250" s="63">
        <f>IF(ลับ!K$3=0,0,IF(เวลาเรียน!AQ44="น",ลับ!K$3,0))</f>
        <v>0</v>
      </c>
      <c r="AK250" s="63">
        <f>IF(ลับ!L$3=0,0,IF(เวลาเรียน!AR44="น",ลับ!L$3,0))</f>
        <v>0</v>
      </c>
      <c r="AL250" s="63">
        <f>IF(ลับ!M$3=0,0,IF(เวลาเรียน!AS44="น",ลับ!M$3,0))</f>
        <v>0</v>
      </c>
      <c r="AM250" s="63">
        <f>IF(ลับ!N$3=0,0,IF(เวลาเรียน!AT44="น",ลับ!N$3,0))</f>
        <v>0</v>
      </c>
      <c r="AN250" s="63">
        <f>IF(ลับ!O$3=0,0,IF(เวลาเรียน!AU44="น",ลับ!O$3,0))</f>
        <v>0</v>
      </c>
      <c r="AO250" s="63">
        <f>IF(ลับ!P$3=0,0,IF(เวลาเรียน!AV44="น",ลับ!P$3,0))</f>
        <v>0</v>
      </c>
      <c r="AP250" s="63">
        <f>IF(ลับ!Q$3=0,0,IF(เวลาเรียน!AW44="น",ลับ!Q$3,0))</f>
        <v>0</v>
      </c>
      <c r="AQ250" s="63">
        <f>IF(ลับ!R$3=0,0,IF(เวลาเรียน!AX44="น",ลับ!R$3,0))</f>
        <v>0</v>
      </c>
      <c r="AR250" s="63">
        <f>IF(ลับ!S$3=0,0,IF(เวลาเรียน!AY44="น",ลับ!S$3,0))</f>
        <v>0</v>
      </c>
      <c r="AS250" s="63">
        <f>IF(ลับ!T$3=0,0,IF(เวลาเรียน!AZ44="น",ลับ!T$3,0))</f>
        <v>0</v>
      </c>
      <c r="AT250" s="63">
        <f>IF(ลับ!U$3=0,0,IF(เวลาเรียน!BA44="น",ลับ!U$3,0))</f>
        <v>0</v>
      </c>
      <c r="AU250" s="63">
        <f>IF(ลับ!V$3=0,0,IF(เวลาเรียน!BB44="น",ลับ!V$3,0))</f>
        <v>0</v>
      </c>
      <c r="AV250" s="63">
        <f>IF(ลับ!W$3=0,0,IF(เวลาเรียน!BC44="น",ลับ!W$3,0))</f>
        <v>0</v>
      </c>
      <c r="AW250" s="63">
        <f>IF(ลับ!X$3=0,0,IF(เวลาเรียน!BD44="น",ลับ!X$3,0))</f>
        <v>0</v>
      </c>
      <c r="AX250" s="63">
        <f>IF(ลับ!Y$3=0,0,IF(เวลาเรียน!BE44="น",ลับ!Y$3,0))</f>
        <v>0</v>
      </c>
      <c r="AY250" s="63">
        <f>IF(ลับ!Z$3=0,0,IF(เวลาเรียน!BF44="น",ลับ!Z$3,0))</f>
        <v>0</v>
      </c>
      <c r="AZ250" s="63">
        <f>IF(ลับ!AA$3=0,0,IF(เวลาเรียน!BG44="น",ลับ!AA$3,0))</f>
        <v>0</v>
      </c>
      <c r="BA250" s="63">
        <f>IF(ลับ!AB$3=0,0,IF(เวลาเรียน!BH44="น",ลับ!AB$3,0))</f>
        <v>0</v>
      </c>
      <c r="BB250" s="63">
        <f>IF(ลับ!AC$3=0,0,IF(เวลาเรียน!BI44="น",ลับ!AC$3,0))</f>
        <v>0</v>
      </c>
      <c r="BC250" s="63">
        <f>IF(ลับ!AD$3=0,0,IF(เวลาเรียน!BJ44="น",ลับ!AD$3,0))</f>
        <v>0</v>
      </c>
      <c r="BD250" s="63">
        <f>IF(ลับ!AE$3=0,0,IF(เวลาเรียน!BK44="น",ลับ!AE$3,0))</f>
        <v>0</v>
      </c>
      <c r="BE250" s="63">
        <f>IF(ลับ!AF$3=0,0,IF(เวลาเรียน!BL44="น",ลับ!AF$3,0))</f>
        <v>0</v>
      </c>
      <c r="BF250" s="63">
        <f>IF(ลับ!AG$3=0,0,IF(เวลาเรียน!BM44="น",ลับ!AG$3,0))</f>
        <v>0</v>
      </c>
      <c r="BG250" s="63">
        <f>IF(ลับ!AH$3=0,0,IF(เวลาเรียน!BN44="น",ลับ!AH$3,0))</f>
        <v>0</v>
      </c>
      <c r="BH250" s="63">
        <f>IF(ลับ!AI$3=0,0,IF(เวลาเรียน!BO44="น",ลับ!AI$3,0))</f>
        <v>0</v>
      </c>
      <c r="BI250" s="63">
        <f>IF(ลับ!AJ$3=0,0,IF(เวลาเรียน!BP44="น",ลับ!AJ$3,0))</f>
        <v>0</v>
      </c>
      <c r="BJ250" s="63">
        <f>IF(ลับ!AK$3=0,0,IF(เวลาเรียน!BQ44="น",ลับ!AK$3,0))</f>
        <v>0</v>
      </c>
      <c r="BK250" s="63">
        <f>IF(ลับ!AL$3=0,0,IF(เวลาเรียน!BR44="น",ลับ!AL$3,0))</f>
        <v>0</v>
      </c>
      <c r="BL250" s="63">
        <f>IF(ลับ!AM$3=0,0,IF(เวลาเรียน!BS44="น",ลับ!AM$3,0))</f>
        <v>0</v>
      </c>
      <c r="BM250" s="63">
        <f>IF(ลับ!AN$3=0,0,IF(เวลาเรียน!BT44="น",ลับ!AN$3,0))</f>
        <v>0</v>
      </c>
      <c r="BN250" s="63">
        <f>IF(ลับ!AO$3=0,0,IF(เวลาเรียน!BU44="น",ลับ!AO$3,0))</f>
        <v>0</v>
      </c>
      <c r="BO250" s="63">
        <f>IF(ลับ!AP$3=0,0,IF(เวลาเรียน!BV44="น",ลับ!AP$3,0))</f>
        <v>0</v>
      </c>
      <c r="BP250" s="63">
        <f>IF(ลับ!AQ$3=0,0,IF(เวลาเรียน!BW44="น",ลับ!AQ$3,0))</f>
        <v>0</v>
      </c>
      <c r="BQ250" s="63">
        <f>IF(ลับ!AR$3=0,0,IF(เวลาเรียน!BX44="น",ลับ!AR$3,0))</f>
        <v>0</v>
      </c>
      <c r="BR250" s="63">
        <f>IF(ลับ!AS$3=0,0,IF(เวลาเรียน!BY44="น",ลับ!AS$3,0))</f>
        <v>0</v>
      </c>
      <c r="BS250" s="724">
        <f>IF(ลับ!AT$3=0,0,IF(เวลาเรียน!BZ44="น",ลับ!AT$3,0))</f>
        <v>0</v>
      </c>
      <c r="BT250" s="63">
        <f>IF(ลับ!BT$3=0,0,IF(เวลาเรียน!CB44="น",ลับ!BT$3,0))</f>
        <v>0</v>
      </c>
      <c r="BU250" s="63">
        <f>IF(ลับ!BU$3=0,0,IF(เวลาเรียน!CC44="น",ลับ!BU$3,0))</f>
        <v>0</v>
      </c>
      <c r="BV250" s="63">
        <f>IF(ลับ!BV$3=0,0,IF(เวลาเรียน!CD44="น",ลับ!BV$3,0))</f>
        <v>0</v>
      </c>
      <c r="BW250" s="63">
        <f>IF(ลับ!BW$3=0,0,IF(เวลาเรียน!CE44="น",ลับ!BW$3,0))</f>
        <v>0</v>
      </c>
      <c r="BX250" s="63">
        <f>IF(ลับ!BX$3=0,0,IF(เวลาเรียน!CF44="น",ลับ!BX$3,0))</f>
        <v>0</v>
      </c>
      <c r="BY250" s="63">
        <f>IF(ลับ!BY$3=0,0,IF(เวลาเรียน!CG44="น",ลับ!BY$3,0))</f>
        <v>0</v>
      </c>
      <c r="BZ250" s="63">
        <f>IF(ลับ!BZ$3=0,0,IF(เวลาเรียน!CH44="น",ลับ!BZ$3,0))</f>
        <v>0</v>
      </c>
      <c r="CA250" s="63">
        <f>IF(ลับ!CA$3=0,0,IF(เวลาเรียน!CI44="น",ลับ!CA$3,0))</f>
        <v>0</v>
      </c>
      <c r="CB250" s="63">
        <f>IF(ลับ!CB$3=0,0,IF(เวลาเรียน!CJ44="น",ลับ!CB$3,0))</f>
        <v>0</v>
      </c>
      <c r="CC250" s="63">
        <f>IF(ลับ!CC$3=0,0,IF(เวลาเรียน!CK44="น",ลับ!CC$3,0))</f>
        <v>0</v>
      </c>
      <c r="CD250" s="63">
        <f>IF(ลับ!CD$3=0,0,IF(เวลาเรียน!CL44="น",ลับ!CD$3,0))</f>
        <v>0</v>
      </c>
      <c r="CE250" s="63">
        <f>IF(ลับ!CE$3=0,0,IF(เวลาเรียน!CM44="น",ลับ!CE$3,0))</f>
        <v>0</v>
      </c>
      <c r="CF250" s="63">
        <f>IF(ลับ!CF$3=0,0,IF(เวลาเรียน!CN44="น",ลับ!CF$3,0))</f>
        <v>0</v>
      </c>
      <c r="CG250" s="63">
        <f>IF(ลับ!CG$3=0,0,IF(เวลาเรียน!CO44="น",ลับ!CG$3,0))</f>
        <v>0</v>
      </c>
      <c r="CH250" s="63">
        <f>IF(ลับ!CH$3=0,0,IF(เวลาเรียน!CP44="น",ลับ!CH$3,0))</f>
        <v>0</v>
      </c>
      <c r="CI250" s="63">
        <f>IF(ลับ!CI$3=0,0,IF(เวลาเรียน!CQ44="น",ลับ!CI$3,0))</f>
        <v>0</v>
      </c>
      <c r="CJ250" s="63">
        <f>IF(ลับ!CJ$3=0,0,IF(เวลาเรียน!CR44="น",ลับ!CJ$3,0))</f>
        <v>0</v>
      </c>
      <c r="CK250" s="63">
        <f>IF(ลับ!CK$3=0,0,IF(เวลาเรียน!CS44="น",ลับ!CK$3,0))</f>
        <v>0</v>
      </c>
      <c r="CL250" s="63">
        <f>IF(ลับ!CL$3=0,0,IF(เวลาเรียน!CT44="น",ลับ!CL$3,0))</f>
        <v>0</v>
      </c>
      <c r="CM250" s="63">
        <f>IF(ลับ!CM$3=0,0,IF(เวลาเรียน!CU44="น",ลับ!CM$3,0))</f>
        <v>0</v>
      </c>
      <c r="CN250" s="63">
        <f>IF(ลับ!CN$3=0,0,IF(เวลาเรียน!CV44="น",ลับ!CN$3,0))</f>
        <v>0</v>
      </c>
      <c r="CO250" s="63">
        <f>IF(ลับ!CO$3=0,0,IF(เวลาเรียน!CW44="น",ลับ!CO$3,0))</f>
        <v>0</v>
      </c>
      <c r="CP250" s="63">
        <f>IF(ลับ!CP$3=0,0,IF(เวลาเรียน!CX44="น",ลับ!CP$3,0))</f>
        <v>0</v>
      </c>
      <c r="CQ250" s="63">
        <f>IF(ลับ!CQ$3=0,0,IF(เวลาเรียน!CY44="น",ลับ!CQ$3,0))</f>
        <v>0</v>
      </c>
      <c r="CR250" s="63">
        <f>IF(ลับ!CR$3=0,0,IF(เวลาเรียน!CZ44="น",ลับ!CR$3,0))</f>
        <v>0</v>
      </c>
      <c r="CS250" s="63">
        <f>IF(ลับ!CS$3=0,0,IF(เวลาเรียน!DA44="น",ลับ!CS$3,0))</f>
        <v>0</v>
      </c>
      <c r="CT250" s="63">
        <f>IF(ลับ!CT$3=0,0,IF(เวลาเรียน!DB44="น",ลับ!CT$3,0))</f>
        <v>0</v>
      </c>
      <c r="CU250" s="63">
        <f>IF(ลับ!CU$3=0,0,IF(เวลาเรียน!DC44="น",ลับ!CU$3,0))</f>
        <v>0</v>
      </c>
      <c r="CV250" s="63">
        <f>IF(ลับ!CV$3=0,0,IF(เวลาเรียน!DD44="น",ลับ!CV$3,0))</f>
        <v>0</v>
      </c>
      <c r="CW250" s="63">
        <f>IF(ลับ!CW$3=0,0,IF(เวลาเรียน!DE44="น",ลับ!CW$3,0))</f>
        <v>0</v>
      </c>
      <c r="CX250" s="84">
        <f t="shared" si="26"/>
        <v>0</v>
      </c>
      <c r="CZ250" s="50"/>
      <c r="DA250" s="50"/>
      <c r="DB250" s="50"/>
      <c r="DC250" s="50"/>
      <c r="DD250" s="50"/>
      <c r="DE250" s="50"/>
      <c r="DF250" s="50"/>
      <c r="DG250" s="50"/>
      <c r="DH250" s="50"/>
      <c r="DI250" s="50"/>
      <c r="DJ250" s="50"/>
      <c r="DK250" s="50"/>
      <c r="DL250" s="50"/>
      <c r="DM250" s="50"/>
      <c r="DN250" s="50"/>
      <c r="DO250" s="50"/>
      <c r="DP250" s="50"/>
      <c r="DQ250" s="50"/>
      <c r="DR250" s="50"/>
      <c r="DS250" s="50"/>
      <c r="DT250" s="50"/>
      <c r="DU250" s="50"/>
      <c r="DV250" s="50"/>
      <c r="DW250" s="50"/>
      <c r="DX250" s="50"/>
      <c r="DY250" s="50"/>
      <c r="DZ250" s="50"/>
      <c r="EA250" s="50"/>
      <c r="EB250" s="50"/>
      <c r="EC250" s="50"/>
      <c r="ED250" s="50"/>
      <c r="EE250" s="50"/>
      <c r="EF250" s="50"/>
    </row>
    <row r="251" spans="1:136" ht="21">
      <c r="A251" s="28">
        <v>40</v>
      </c>
      <c r="B251" s="63">
        <f>IF(ลับ!B$3=0,0,IF(เวลาเรียน!G45="น",ลับ!B$3,0))</f>
        <v>0</v>
      </c>
      <c r="C251" s="63">
        <f>IF(ลับ!C$3=0,0,IF(เวลาเรียน!H45="น",ลับ!C$3,0))</f>
        <v>0</v>
      </c>
      <c r="D251" s="63">
        <f>IF(ลับ!D$3=0,0,IF(เวลาเรียน!I45="น",ลับ!D$3,0))</f>
        <v>0</v>
      </c>
      <c r="E251" s="63">
        <f>IF(ลับ!E$3=0,0,IF(เวลาเรียน!J45="น",ลับ!E$3,0))</f>
        <v>0</v>
      </c>
      <c r="F251" s="63">
        <f>IF(ลับ!F$3=0,0,IF(เวลาเรียน!K45="น",ลับ!F$3,0))</f>
        <v>0</v>
      </c>
      <c r="G251" s="63">
        <f>IF(ลับ!G$3=0,0,IF(เวลาเรียน!L45="น",ลับ!G$3,0))</f>
        <v>0</v>
      </c>
      <c r="H251" s="63">
        <f>IF(ลับ!H$3=0,0,IF(เวลาเรียน!M45="น",ลับ!H$3,0))</f>
        <v>0</v>
      </c>
      <c r="I251" s="63">
        <f>IF(ลับ!I$3=0,0,IF(เวลาเรียน!N45="น",ลับ!I$3,0))</f>
        <v>0</v>
      </c>
      <c r="J251" s="63">
        <f>IF(ลับ!J$3=0,0,IF(เวลาเรียน!O45="น",ลับ!J$3,0))</f>
        <v>0</v>
      </c>
      <c r="K251" s="63">
        <f>IF(ลับ!K$3=0,0,IF(เวลาเรียน!P45="น",ลับ!K$3,0))</f>
        <v>0</v>
      </c>
      <c r="L251" s="63">
        <f>IF(ลับ!L$3=0,0,IF(เวลาเรียน!Q45="น",ลับ!L$3,0))</f>
        <v>0</v>
      </c>
      <c r="M251" s="63">
        <f>IF(ลับ!M$3=0,0,IF(เวลาเรียน!R45="น",ลับ!M$3,0))</f>
        <v>0</v>
      </c>
      <c r="N251" s="63">
        <f>IF(ลับ!N$3=0,0,IF(เวลาเรียน!S45="น",ลับ!N$3,0))</f>
        <v>0</v>
      </c>
      <c r="O251" s="63">
        <f>IF(ลับ!O$3=0,0,IF(เวลาเรียน!T45="น",ลับ!O$3,0))</f>
        <v>0</v>
      </c>
      <c r="P251" s="63">
        <f>IF(ลับ!P$3=0,0,IF(เวลาเรียน!U45="น",ลับ!P$3,0))</f>
        <v>0</v>
      </c>
      <c r="Q251" s="63">
        <f>IF(ลับ!Q$3=0,0,IF(เวลาเรียน!V45="น",ลับ!Q$3,0))</f>
        <v>0</v>
      </c>
      <c r="R251" s="63">
        <f>IF(ลับ!R$3=0,0,IF(เวลาเรียน!W45="น",ลับ!R$3,0))</f>
        <v>0</v>
      </c>
      <c r="S251" s="63">
        <f>IF(ลับ!S$3=0,0,IF(เวลาเรียน!X45="น",ลับ!S$3,0))</f>
        <v>0</v>
      </c>
      <c r="T251" s="63">
        <f>IF(ลับ!T$3=0,0,IF(เวลาเรียน!Y45="น",ลับ!T$3,0))</f>
        <v>0</v>
      </c>
      <c r="U251" s="63">
        <f>IF(ลับ!U$3=0,0,IF(เวลาเรียน!Z45="น",ลับ!U$3,0))</f>
        <v>0</v>
      </c>
      <c r="V251" s="63">
        <f>IF(ลับ!V$3=0,0,IF(เวลาเรียน!AA45="น",ลับ!V$3,0))</f>
        <v>0</v>
      </c>
      <c r="W251" s="63">
        <f>IF(ลับ!W$3=0,0,IF(เวลาเรียน!AB45="น",ลับ!W$3,0))</f>
        <v>0</v>
      </c>
      <c r="X251" s="63">
        <f>IF(ลับ!X$3=0,0,IF(เวลาเรียน!AC45="น",ลับ!X$3,0))</f>
        <v>0</v>
      </c>
      <c r="Y251" s="63">
        <f>IF(ลับ!Y$3=0,0,IF(เวลาเรียน!AD45="น",ลับ!Y$3,0))</f>
        <v>0</v>
      </c>
      <c r="Z251" s="724">
        <f>IF(ลับ!Z$3=0,0,IF(เวลาเรียน!AE45="น",ลับ!Z$3,0))</f>
        <v>0</v>
      </c>
      <c r="AA251" s="63">
        <f>IF(ลับ!B$3=0,0,IF(เวลาเรียน!AH45="น",ลับ!B$3,0))</f>
        <v>0</v>
      </c>
      <c r="AB251" s="63">
        <f>IF(ลับ!C$3=0,0,IF(เวลาเรียน!AI45="น",ลับ!C$3,0))</f>
        <v>0</v>
      </c>
      <c r="AC251" s="63">
        <f>IF(ลับ!D$3=0,0,IF(เวลาเรียน!AJ45="น",ลับ!D$3,0))</f>
        <v>0</v>
      </c>
      <c r="AD251" s="63">
        <f>IF(ลับ!E$3=0,0,IF(เวลาเรียน!AK45="น",ลับ!E$3,0))</f>
        <v>0</v>
      </c>
      <c r="AE251" s="63">
        <f>IF(ลับ!F$3=0,0,IF(เวลาเรียน!AL45="น",ลับ!F$3,0))</f>
        <v>0</v>
      </c>
      <c r="AF251" s="63">
        <f>IF(ลับ!G$3=0,0,IF(เวลาเรียน!AM45="น",ลับ!G$3,0))</f>
        <v>0</v>
      </c>
      <c r="AG251" s="63">
        <f>IF(ลับ!H$3=0,0,IF(เวลาเรียน!AN45="น",ลับ!H$3,0))</f>
        <v>0</v>
      </c>
      <c r="AH251" s="63">
        <f>IF(ลับ!I$3=0,0,IF(เวลาเรียน!AO45="น",ลับ!I$3,0))</f>
        <v>0</v>
      </c>
      <c r="AI251" s="63">
        <f>IF(ลับ!J$3=0,0,IF(เวลาเรียน!AP45="น",ลับ!J$3,0))</f>
        <v>0</v>
      </c>
      <c r="AJ251" s="63">
        <f>IF(ลับ!K$3=0,0,IF(เวลาเรียน!AQ45="น",ลับ!K$3,0))</f>
        <v>0</v>
      </c>
      <c r="AK251" s="63">
        <f>IF(ลับ!L$3=0,0,IF(เวลาเรียน!AR45="น",ลับ!L$3,0))</f>
        <v>0</v>
      </c>
      <c r="AL251" s="63">
        <f>IF(ลับ!M$3=0,0,IF(เวลาเรียน!AS45="น",ลับ!M$3,0))</f>
        <v>0</v>
      </c>
      <c r="AM251" s="63">
        <f>IF(ลับ!N$3=0,0,IF(เวลาเรียน!AT45="น",ลับ!N$3,0))</f>
        <v>0</v>
      </c>
      <c r="AN251" s="63">
        <f>IF(ลับ!O$3=0,0,IF(เวลาเรียน!AU45="น",ลับ!O$3,0))</f>
        <v>0</v>
      </c>
      <c r="AO251" s="63">
        <f>IF(ลับ!P$3=0,0,IF(เวลาเรียน!AV45="น",ลับ!P$3,0))</f>
        <v>0</v>
      </c>
      <c r="AP251" s="63">
        <f>IF(ลับ!Q$3=0,0,IF(เวลาเรียน!AW45="น",ลับ!Q$3,0))</f>
        <v>0</v>
      </c>
      <c r="AQ251" s="63">
        <f>IF(ลับ!R$3=0,0,IF(เวลาเรียน!AX45="น",ลับ!R$3,0))</f>
        <v>0</v>
      </c>
      <c r="AR251" s="63">
        <f>IF(ลับ!S$3=0,0,IF(เวลาเรียน!AY45="น",ลับ!S$3,0))</f>
        <v>0</v>
      </c>
      <c r="AS251" s="63">
        <f>IF(ลับ!T$3=0,0,IF(เวลาเรียน!AZ45="น",ลับ!T$3,0))</f>
        <v>0</v>
      </c>
      <c r="AT251" s="63">
        <f>IF(ลับ!U$3=0,0,IF(เวลาเรียน!BA45="น",ลับ!U$3,0))</f>
        <v>0</v>
      </c>
      <c r="AU251" s="63">
        <f>IF(ลับ!V$3=0,0,IF(เวลาเรียน!BB45="น",ลับ!V$3,0))</f>
        <v>0</v>
      </c>
      <c r="AV251" s="63">
        <f>IF(ลับ!W$3=0,0,IF(เวลาเรียน!BC45="น",ลับ!W$3,0))</f>
        <v>0</v>
      </c>
      <c r="AW251" s="63">
        <f>IF(ลับ!X$3=0,0,IF(เวลาเรียน!BD45="น",ลับ!X$3,0))</f>
        <v>0</v>
      </c>
      <c r="AX251" s="63">
        <f>IF(ลับ!Y$3=0,0,IF(เวลาเรียน!BE45="น",ลับ!Y$3,0))</f>
        <v>0</v>
      </c>
      <c r="AY251" s="63">
        <f>IF(ลับ!Z$3=0,0,IF(เวลาเรียน!BF45="น",ลับ!Z$3,0))</f>
        <v>0</v>
      </c>
      <c r="AZ251" s="63">
        <f>IF(ลับ!AA$3=0,0,IF(เวลาเรียน!BG45="น",ลับ!AA$3,0))</f>
        <v>0</v>
      </c>
      <c r="BA251" s="63">
        <f>IF(ลับ!AB$3=0,0,IF(เวลาเรียน!BH45="น",ลับ!AB$3,0))</f>
        <v>0</v>
      </c>
      <c r="BB251" s="63">
        <f>IF(ลับ!AC$3=0,0,IF(เวลาเรียน!BI45="น",ลับ!AC$3,0))</f>
        <v>0</v>
      </c>
      <c r="BC251" s="63">
        <f>IF(ลับ!AD$3=0,0,IF(เวลาเรียน!BJ45="น",ลับ!AD$3,0))</f>
        <v>0</v>
      </c>
      <c r="BD251" s="63">
        <f>IF(ลับ!AE$3=0,0,IF(เวลาเรียน!BK45="น",ลับ!AE$3,0))</f>
        <v>0</v>
      </c>
      <c r="BE251" s="63">
        <f>IF(ลับ!AF$3=0,0,IF(เวลาเรียน!BL45="น",ลับ!AF$3,0))</f>
        <v>0</v>
      </c>
      <c r="BF251" s="63">
        <f>IF(ลับ!AG$3=0,0,IF(เวลาเรียน!BM45="น",ลับ!AG$3,0))</f>
        <v>0</v>
      </c>
      <c r="BG251" s="63">
        <f>IF(ลับ!AH$3=0,0,IF(เวลาเรียน!BN45="น",ลับ!AH$3,0))</f>
        <v>0</v>
      </c>
      <c r="BH251" s="63">
        <f>IF(ลับ!AI$3=0,0,IF(เวลาเรียน!BO45="น",ลับ!AI$3,0))</f>
        <v>0</v>
      </c>
      <c r="BI251" s="63">
        <f>IF(ลับ!AJ$3=0,0,IF(เวลาเรียน!BP45="น",ลับ!AJ$3,0))</f>
        <v>0</v>
      </c>
      <c r="BJ251" s="63">
        <f>IF(ลับ!AK$3=0,0,IF(เวลาเรียน!BQ45="น",ลับ!AK$3,0))</f>
        <v>0</v>
      </c>
      <c r="BK251" s="63">
        <f>IF(ลับ!AL$3=0,0,IF(เวลาเรียน!BR45="น",ลับ!AL$3,0))</f>
        <v>0</v>
      </c>
      <c r="BL251" s="63">
        <f>IF(ลับ!AM$3=0,0,IF(เวลาเรียน!BS45="น",ลับ!AM$3,0))</f>
        <v>0</v>
      </c>
      <c r="BM251" s="63">
        <f>IF(ลับ!AN$3=0,0,IF(เวลาเรียน!BT45="น",ลับ!AN$3,0))</f>
        <v>0</v>
      </c>
      <c r="BN251" s="63">
        <f>IF(ลับ!AO$3=0,0,IF(เวลาเรียน!BU45="น",ลับ!AO$3,0))</f>
        <v>0</v>
      </c>
      <c r="BO251" s="63">
        <f>IF(ลับ!AP$3=0,0,IF(เวลาเรียน!BV45="น",ลับ!AP$3,0))</f>
        <v>0</v>
      </c>
      <c r="BP251" s="63">
        <f>IF(ลับ!AQ$3=0,0,IF(เวลาเรียน!BW45="น",ลับ!AQ$3,0))</f>
        <v>0</v>
      </c>
      <c r="BQ251" s="63">
        <f>IF(ลับ!AR$3=0,0,IF(เวลาเรียน!BX45="น",ลับ!AR$3,0))</f>
        <v>0</v>
      </c>
      <c r="BR251" s="63">
        <f>IF(ลับ!AS$3=0,0,IF(เวลาเรียน!BY45="น",ลับ!AS$3,0))</f>
        <v>0</v>
      </c>
      <c r="BS251" s="724">
        <f>IF(ลับ!AT$3=0,0,IF(เวลาเรียน!BZ45="น",ลับ!AT$3,0))</f>
        <v>0</v>
      </c>
      <c r="BT251" s="63">
        <f>IF(ลับ!BT$3=0,0,IF(เวลาเรียน!CB45="น",ลับ!BT$3,0))</f>
        <v>0</v>
      </c>
      <c r="BU251" s="63">
        <f>IF(ลับ!BU$3=0,0,IF(เวลาเรียน!CC45="น",ลับ!BU$3,0))</f>
        <v>0</v>
      </c>
      <c r="BV251" s="63">
        <f>IF(ลับ!BV$3=0,0,IF(เวลาเรียน!CD45="น",ลับ!BV$3,0))</f>
        <v>0</v>
      </c>
      <c r="BW251" s="63">
        <f>IF(ลับ!BW$3=0,0,IF(เวลาเรียน!CE45="น",ลับ!BW$3,0))</f>
        <v>0</v>
      </c>
      <c r="BX251" s="63">
        <f>IF(ลับ!BX$3=0,0,IF(เวลาเรียน!CF45="น",ลับ!BX$3,0))</f>
        <v>0</v>
      </c>
      <c r="BY251" s="63">
        <f>IF(ลับ!BY$3=0,0,IF(เวลาเรียน!CG45="น",ลับ!BY$3,0))</f>
        <v>0</v>
      </c>
      <c r="BZ251" s="63">
        <f>IF(ลับ!BZ$3=0,0,IF(เวลาเรียน!CH45="น",ลับ!BZ$3,0))</f>
        <v>0</v>
      </c>
      <c r="CA251" s="63">
        <f>IF(ลับ!CA$3=0,0,IF(เวลาเรียน!CI45="น",ลับ!CA$3,0))</f>
        <v>0</v>
      </c>
      <c r="CB251" s="63">
        <f>IF(ลับ!CB$3=0,0,IF(เวลาเรียน!CJ45="น",ลับ!CB$3,0))</f>
        <v>0</v>
      </c>
      <c r="CC251" s="63">
        <f>IF(ลับ!CC$3=0,0,IF(เวลาเรียน!CK45="น",ลับ!CC$3,0))</f>
        <v>0</v>
      </c>
      <c r="CD251" s="63">
        <f>IF(ลับ!CD$3=0,0,IF(เวลาเรียน!CL45="น",ลับ!CD$3,0))</f>
        <v>0</v>
      </c>
      <c r="CE251" s="63">
        <f>IF(ลับ!CE$3=0,0,IF(เวลาเรียน!CM45="น",ลับ!CE$3,0))</f>
        <v>0</v>
      </c>
      <c r="CF251" s="63">
        <f>IF(ลับ!CF$3=0,0,IF(เวลาเรียน!CN45="น",ลับ!CF$3,0))</f>
        <v>0</v>
      </c>
      <c r="CG251" s="63">
        <f>IF(ลับ!CG$3=0,0,IF(เวลาเรียน!CO45="น",ลับ!CG$3,0))</f>
        <v>0</v>
      </c>
      <c r="CH251" s="63">
        <f>IF(ลับ!CH$3=0,0,IF(เวลาเรียน!CP45="น",ลับ!CH$3,0))</f>
        <v>0</v>
      </c>
      <c r="CI251" s="63">
        <f>IF(ลับ!CI$3=0,0,IF(เวลาเรียน!CQ45="น",ลับ!CI$3,0))</f>
        <v>0</v>
      </c>
      <c r="CJ251" s="63">
        <f>IF(ลับ!CJ$3=0,0,IF(เวลาเรียน!CR45="น",ลับ!CJ$3,0))</f>
        <v>0</v>
      </c>
      <c r="CK251" s="63">
        <f>IF(ลับ!CK$3=0,0,IF(เวลาเรียน!CS45="น",ลับ!CK$3,0))</f>
        <v>0</v>
      </c>
      <c r="CL251" s="63">
        <f>IF(ลับ!CL$3=0,0,IF(เวลาเรียน!CT45="น",ลับ!CL$3,0))</f>
        <v>0</v>
      </c>
      <c r="CM251" s="63">
        <f>IF(ลับ!CM$3=0,0,IF(เวลาเรียน!CU45="น",ลับ!CM$3,0))</f>
        <v>0</v>
      </c>
      <c r="CN251" s="63">
        <f>IF(ลับ!CN$3=0,0,IF(เวลาเรียน!CV45="น",ลับ!CN$3,0))</f>
        <v>0</v>
      </c>
      <c r="CO251" s="63">
        <f>IF(ลับ!CO$3=0,0,IF(เวลาเรียน!CW45="น",ลับ!CO$3,0))</f>
        <v>0</v>
      </c>
      <c r="CP251" s="63">
        <f>IF(ลับ!CP$3=0,0,IF(เวลาเรียน!CX45="น",ลับ!CP$3,0))</f>
        <v>0</v>
      </c>
      <c r="CQ251" s="63">
        <f>IF(ลับ!CQ$3=0,0,IF(เวลาเรียน!CY45="น",ลับ!CQ$3,0))</f>
        <v>0</v>
      </c>
      <c r="CR251" s="63">
        <f>IF(ลับ!CR$3=0,0,IF(เวลาเรียน!CZ45="น",ลับ!CR$3,0))</f>
        <v>0</v>
      </c>
      <c r="CS251" s="63">
        <f>IF(ลับ!CS$3=0,0,IF(เวลาเรียน!DA45="น",ลับ!CS$3,0))</f>
        <v>0</v>
      </c>
      <c r="CT251" s="63">
        <f>IF(ลับ!CT$3=0,0,IF(เวลาเรียน!DB45="น",ลับ!CT$3,0))</f>
        <v>0</v>
      </c>
      <c r="CU251" s="63">
        <f>IF(ลับ!CU$3=0,0,IF(เวลาเรียน!DC45="น",ลับ!CU$3,0))</f>
        <v>0</v>
      </c>
      <c r="CV251" s="63">
        <f>IF(ลับ!CV$3=0,0,IF(เวลาเรียน!DD45="น",ลับ!CV$3,0))</f>
        <v>0</v>
      </c>
      <c r="CW251" s="63">
        <f>IF(ลับ!CW$3=0,0,IF(เวลาเรียน!DE45="น",ลับ!CW$3,0))</f>
        <v>0</v>
      </c>
      <c r="CX251" s="84">
        <f t="shared" si="26"/>
        <v>0</v>
      </c>
      <c r="CZ251" s="50"/>
      <c r="DA251" s="50"/>
      <c r="DB251" s="50"/>
      <c r="DC251" s="50"/>
      <c r="DD251" s="50"/>
      <c r="DE251" s="50"/>
      <c r="DF251" s="50"/>
      <c r="DG251" s="50"/>
      <c r="DH251" s="50"/>
      <c r="DI251" s="50"/>
      <c r="DJ251" s="50"/>
      <c r="DK251" s="50"/>
      <c r="DL251" s="50"/>
      <c r="DM251" s="50"/>
      <c r="DN251" s="50"/>
      <c r="DO251" s="50"/>
      <c r="DP251" s="50"/>
      <c r="DQ251" s="50"/>
      <c r="DR251" s="50"/>
      <c r="DS251" s="50"/>
      <c r="DT251" s="50"/>
      <c r="DU251" s="50"/>
      <c r="DV251" s="50"/>
      <c r="DW251" s="50"/>
      <c r="DX251" s="50"/>
      <c r="DY251" s="50"/>
      <c r="DZ251" s="50"/>
      <c r="EA251" s="50"/>
      <c r="EB251" s="50"/>
      <c r="EC251" s="50"/>
      <c r="ED251" s="50"/>
      <c r="EE251" s="50"/>
      <c r="EF251" s="50"/>
    </row>
    <row r="252" spans="1:136" ht="21">
      <c r="A252" s="28">
        <v>41</v>
      </c>
      <c r="B252" s="63">
        <f>IF(ลับ!B$3=0,0,IF(เวลาเรียน!G46="น",ลับ!B$3,0))</f>
        <v>0</v>
      </c>
      <c r="C252" s="63">
        <f>IF(ลับ!C$3=0,0,IF(เวลาเรียน!H46="น",ลับ!C$3,0))</f>
        <v>0</v>
      </c>
      <c r="D252" s="63">
        <f>IF(ลับ!D$3=0,0,IF(เวลาเรียน!I46="น",ลับ!D$3,0))</f>
        <v>0</v>
      </c>
      <c r="E252" s="63">
        <f>IF(ลับ!E$3=0,0,IF(เวลาเรียน!J46="น",ลับ!E$3,0))</f>
        <v>0</v>
      </c>
      <c r="F252" s="63">
        <f>IF(ลับ!F$3=0,0,IF(เวลาเรียน!K46="น",ลับ!F$3,0))</f>
        <v>0</v>
      </c>
      <c r="G252" s="63">
        <f>IF(ลับ!G$3=0,0,IF(เวลาเรียน!L46="น",ลับ!G$3,0))</f>
        <v>0</v>
      </c>
      <c r="H252" s="63">
        <f>IF(ลับ!H$3=0,0,IF(เวลาเรียน!M46="น",ลับ!H$3,0))</f>
        <v>0</v>
      </c>
      <c r="I252" s="63">
        <f>IF(ลับ!I$3=0,0,IF(เวลาเรียน!N46="น",ลับ!I$3,0))</f>
        <v>0</v>
      </c>
      <c r="J252" s="63">
        <f>IF(ลับ!J$3=0,0,IF(เวลาเรียน!O46="น",ลับ!J$3,0))</f>
        <v>0</v>
      </c>
      <c r="K252" s="63">
        <f>IF(ลับ!K$3=0,0,IF(เวลาเรียน!P46="น",ลับ!K$3,0))</f>
        <v>0</v>
      </c>
      <c r="L252" s="63">
        <f>IF(ลับ!L$3=0,0,IF(เวลาเรียน!Q46="น",ลับ!L$3,0))</f>
        <v>0</v>
      </c>
      <c r="M252" s="63">
        <f>IF(ลับ!M$3=0,0,IF(เวลาเรียน!R46="น",ลับ!M$3,0))</f>
        <v>0</v>
      </c>
      <c r="N252" s="63">
        <f>IF(ลับ!N$3=0,0,IF(เวลาเรียน!S46="น",ลับ!N$3,0))</f>
        <v>0</v>
      </c>
      <c r="O252" s="63">
        <f>IF(ลับ!O$3=0,0,IF(เวลาเรียน!T46="น",ลับ!O$3,0))</f>
        <v>0</v>
      </c>
      <c r="P252" s="63">
        <f>IF(ลับ!P$3=0,0,IF(เวลาเรียน!U46="น",ลับ!P$3,0))</f>
        <v>0</v>
      </c>
      <c r="Q252" s="63">
        <f>IF(ลับ!Q$3=0,0,IF(เวลาเรียน!V46="น",ลับ!Q$3,0))</f>
        <v>0</v>
      </c>
      <c r="R252" s="63">
        <f>IF(ลับ!R$3=0,0,IF(เวลาเรียน!W46="น",ลับ!R$3,0))</f>
        <v>0</v>
      </c>
      <c r="S252" s="63">
        <f>IF(ลับ!S$3=0,0,IF(เวลาเรียน!X46="น",ลับ!S$3,0))</f>
        <v>0</v>
      </c>
      <c r="T252" s="63">
        <f>IF(ลับ!T$3=0,0,IF(เวลาเรียน!Y46="น",ลับ!T$3,0))</f>
        <v>0</v>
      </c>
      <c r="U252" s="63">
        <f>IF(ลับ!U$3=0,0,IF(เวลาเรียน!Z46="น",ลับ!U$3,0))</f>
        <v>0</v>
      </c>
      <c r="V252" s="63">
        <f>IF(ลับ!V$3=0,0,IF(เวลาเรียน!AA46="น",ลับ!V$3,0))</f>
        <v>0</v>
      </c>
      <c r="W252" s="63">
        <f>IF(ลับ!W$3=0,0,IF(เวลาเรียน!AB46="น",ลับ!W$3,0))</f>
        <v>0</v>
      </c>
      <c r="X252" s="63">
        <f>IF(ลับ!X$3=0,0,IF(เวลาเรียน!AC46="น",ลับ!X$3,0))</f>
        <v>0</v>
      </c>
      <c r="Y252" s="63">
        <f>IF(ลับ!Y$3=0,0,IF(เวลาเรียน!AD46="น",ลับ!Y$3,0))</f>
        <v>0</v>
      </c>
      <c r="Z252" s="724">
        <f>IF(ลับ!Z$3=0,0,IF(เวลาเรียน!AE46="น",ลับ!Z$3,0))</f>
        <v>0</v>
      </c>
      <c r="AA252" s="63">
        <f>IF(ลับ!B$3=0,0,IF(เวลาเรียน!AH46="น",ลับ!B$3,0))</f>
        <v>0</v>
      </c>
      <c r="AB252" s="63">
        <f>IF(ลับ!C$3=0,0,IF(เวลาเรียน!AI46="น",ลับ!C$3,0))</f>
        <v>0</v>
      </c>
      <c r="AC252" s="63">
        <f>IF(ลับ!D$3=0,0,IF(เวลาเรียน!AJ46="น",ลับ!D$3,0))</f>
        <v>0</v>
      </c>
      <c r="AD252" s="63">
        <f>IF(ลับ!E$3=0,0,IF(เวลาเรียน!AK46="น",ลับ!E$3,0))</f>
        <v>0</v>
      </c>
      <c r="AE252" s="63">
        <f>IF(ลับ!F$3=0,0,IF(เวลาเรียน!AL46="น",ลับ!F$3,0))</f>
        <v>0</v>
      </c>
      <c r="AF252" s="63">
        <f>IF(ลับ!G$3=0,0,IF(เวลาเรียน!AM46="น",ลับ!G$3,0))</f>
        <v>0</v>
      </c>
      <c r="AG252" s="63">
        <f>IF(ลับ!H$3=0,0,IF(เวลาเรียน!AN46="น",ลับ!H$3,0))</f>
        <v>0</v>
      </c>
      <c r="AH252" s="63">
        <f>IF(ลับ!I$3=0,0,IF(เวลาเรียน!AO46="น",ลับ!I$3,0))</f>
        <v>0</v>
      </c>
      <c r="AI252" s="63">
        <f>IF(ลับ!J$3=0,0,IF(เวลาเรียน!AP46="น",ลับ!J$3,0))</f>
        <v>0</v>
      </c>
      <c r="AJ252" s="63">
        <f>IF(ลับ!K$3=0,0,IF(เวลาเรียน!AQ46="น",ลับ!K$3,0))</f>
        <v>0</v>
      </c>
      <c r="AK252" s="63">
        <f>IF(ลับ!L$3=0,0,IF(เวลาเรียน!AR46="น",ลับ!L$3,0))</f>
        <v>0</v>
      </c>
      <c r="AL252" s="63">
        <f>IF(ลับ!M$3=0,0,IF(เวลาเรียน!AS46="น",ลับ!M$3,0))</f>
        <v>0</v>
      </c>
      <c r="AM252" s="63">
        <f>IF(ลับ!N$3=0,0,IF(เวลาเรียน!AT46="น",ลับ!N$3,0))</f>
        <v>0</v>
      </c>
      <c r="AN252" s="63">
        <f>IF(ลับ!O$3=0,0,IF(เวลาเรียน!AU46="น",ลับ!O$3,0))</f>
        <v>0</v>
      </c>
      <c r="AO252" s="63">
        <f>IF(ลับ!P$3=0,0,IF(เวลาเรียน!AV46="น",ลับ!P$3,0))</f>
        <v>0</v>
      </c>
      <c r="AP252" s="63">
        <f>IF(ลับ!Q$3=0,0,IF(เวลาเรียน!AW46="น",ลับ!Q$3,0))</f>
        <v>0</v>
      </c>
      <c r="AQ252" s="63">
        <f>IF(ลับ!R$3=0,0,IF(เวลาเรียน!AX46="น",ลับ!R$3,0))</f>
        <v>0</v>
      </c>
      <c r="AR252" s="63">
        <f>IF(ลับ!S$3=0,0,IF(เวลาเรียน!AY46="น",ลับ!S$3,0))</f>
        <v>0</v>
      </c>
      <c r="AS252" s="63">
        <f>IF(ลับ!T$3=0,0,IF(เวลาเรียน!AZ46="น",ลับ!T$3,0))</f>
        <v>0</v>
      </c>
      <c r="AT252" s="63">
        <f>IF(ลับ!U$3=0,0,IF(เวลาเรียน!BA46="น",ลับ!U$3,0))</f>
        <v>0</v>
      </c>
      <c r="AU252" s="63">
        <f>IF(ลับ!V$3=0,0,IF(เวลาเรียน!BB46="น",ลับ!V$3,0))</f>
        <v>0</v>
      </c>
      <c r="AV252" s="63">
        <f>IF(ลับ!W$3=0,0,IF(เวลาเรียน!BC46="น",ลับ!W$3,0))</f>
        <v>0</v>
      </c>
      <c r="AW252" s="63">
        <f>IF(ลับ!X$3=0,0,IF(เวลาเรียน!BD46="น",ลับ!X$3,0))</f>
        <v>0</v>
      </c>
      <c r="AX252" s="63">
        <f>IF(ลับ!Y$3=0,0,IF(เวลาเรียน!BE46="น",ลับ!Y$3,0))</f>
        <v>0</v>
      </c>
      <c r="AY252" s="63">
        <f>IF(ลับ!Z$3=0,0,IF(เวลาเรียน!BF46="น",ลับ!Z$3,0))</f>
        <v>0</v>
      </c>
      <c r="AZ252" s="63">
        <f>IF(ลับ!AA$3=0,0,IF(เวลาเรียน!BG46="น",ลับ!AA$3,0))</f>
        <v>0</v>
      </c>
      <c r="BA252" s="63">
        <f>IF(ลับ!AB$3=0,0,IF(เวลาเรียน!BH46="น",ลับ!AB$3,0))</f>
        <v>0</v>
      </c>
      <c r="BB252" s="63">
        <f>IF(ลับ!AC$3=0,0,IF(เวลาเรียน!BI46="น",ลับ!AC$3,0))</f>
        <v>0</v>
      </c>
      <c r="BC252" s="63">
        <f>IF(ลับ!AD$3=0,0,IF(เวลาเรียน!BJ46="น",ลับ!AD$3,0))</f>
        <v>0</v>
      </c>
      <c r="BD252" s="63">
        <f>IF(ลับ!AE$3=0,0,IF(เวลาเรียน!BK46="น",ลับ!AE$3,0))</f>
        <v>0</v>
      </c>
      <c r="BE252" s="63">
        <f>IF(ลับ!AF$3=0,0,IF(เวลาเรียน!BL46="น",ลับ!AF$3,0))</f>
        <v>0</v>
      </c>
      <c r="BF252" s="63">
        <f>IF(ลับ!AG$3=0,0,IF(เวลาเรียน!BM46="น",ลับ!AG$3,0))</f>
        <v>0</v>
      </c>
      <c r="BG252" s="63">
        <f>IF(ลับ!AH$3=0,0,IF(เวลาเรียน!BN46="น",ลับ!AH$3,0))</f>
        <v>0</v>
      </c>
      <c r="BH252" s="63">
        <f>IF(ลับ!AI$3=0,0,IF(เวลาเรียน!BO46="น",ลับ!AI$3,0))</f>
        <v>0</v>
      </c>
      <c r="BI252" s="63">
        <f>IF(ลับ!AJ$3=0,0,IF(เวลาเรียน!BP46="น",ลับ!AJ$3,0))</f>
        <v>0</v>
      </c>
      <c r="BJ252" s="63">
        <f>IF(ลับ!AK$3=0,0,IF(เวลาเรียน!BQ46="น",ลับ!AK$3,0))</f>
        <v>0</v>
      </c>
      <c r="BK252" s="63">
        <f>IF(ลับ!AL$3=0,0,IF(เวลาเรียน!BR46="น",ลับ!AL$3,0))</f>
        <v>0</v>
      </c>
      <c r="BL252" s="63">
        <f>IF(ลับ!AM$3=0,0,IF(เวลาเรียน!BS46="น",ลับ!AM$3,0))</f>
        <v>0</v>
      </c>
      <c r="BM252" s="63">
        <f>IF(ลับ!AN$3=0,0,IF(เวลาเรียน!BT46="น",ลับ!AN$3,0))</f>
        <v>0</v>
      </c>
      <c r="BN252" s="63">
        <f>IF(ลับ!AO$3=0,0,IF(เวลาเรียน!BU46="น",ลับ!AO$3,0))</f>
        <v>0</v>
      </c>
      <c r="BO252" s="63">
        <f>IF(ลับ!AP$3=0,0,IF(เวลาเรียน!BV46="น",ลับ!AP$3,0))</f>
        <v>0</v>
      </c>
      <c r="BP252" s="63">
        <f>IF(ลับ!AQ$3=0,0,IF(เวลาเรียน!BW46="น",ลับ!AQ$3,0))</f>
        <v>0</v>
      </c>
      <c r="BQ252" s="63">
        <f>IF(ลับ!AR$3=0,0,IF(เวลาเรียน!BX46="น",ลับ!AR$3,0))</f>
        <v>0</v>
      </c>
      <c r="BR252" s="63">
        <f>IF(ลับ!AS$3=0,0,IF(เวลาเรียน!BY46="น",ลับ!AS$3,0))</f>
        <v>0</v>
      </c>
      <c r="BS252" s="724">
        <f>IF(ลับ!AT$3=0,0,IF(เวลาเรียน!BZ46="น",ลับ!AT$3,0))</f>
        <v>0</v>
      </c>
      <c r="BT252" s="63">
        <f>IF(ลับ!BT$3=0,0,IF(เวลาเรียน!CB46="น",ลับ!BT$3,0))</f>
        <v>0</v>
      </c>
      <c r="BU252" s="63">
        <f>IF(ลับ!BU$3=0,0,IF(เวลาเรียน!CC46="น",ลับ!BU$3,0))</f>
        <v>0</v>
      </c>
      <c r="BV252" s="63">
        <f>IF(ลับ!BV$3=0,0,IF(เวลาเรียน!CD46="น",ลับ!BV$3,0))</f>
        <v>0</v>
      </c>
      <c r="BW252" s="63">
        <f>IF(ลับ!BW$3=0,0,IF(เวลาเรียน!CE46="น",ลับ!BW$3,0))</f>
        <v>0</v>
      </c>
      <c r="BX252" s="63">
        <f>IF(ลับ!BX$3=0,0,IF(เวลาเรียน!CF46="น",ลับ!BX$3,0))</f>
        <v>0</v>
      </c>
      <c r="BY252" s="63">
        <f>IF(ลับ!BY$3=0,0,IF(เวลาเรียน!CG46="น",ลับ!BY$3,0))</f>
        <v>0</v>
      </c>
      <c r="BZ252" s="63">
        <f>IF(ลับ!BZ$3=0,0,IF(เวลาเรียน!CH46="น",ลับ!BZ$3,0))</f>
        <v>0</v>
      </c>
      <c r="CA252" s="63">
        <f>IF(ลับ!CA$3=0,0,IF(เวลาเรียน!CI46="น",ลับ!CA$3,0))</f>
        <v>0</v>
      </c>
      <c r="CB252" s="63">
        <f>IF(ลับ!CB$3=0,0,IF(เวลาเรียน!CJ46="น",ลับ!CB$3,0))</f>
        <v>0</v>
      </c>
      <c r="CC252" s="63">
        <f>IF(ลับ!CC$3=0,0,IF(เวลาเรียน!CK46="น",ลับ!CC$3,0))</f>
        <v>0</v>
      </c>
      <c r="CD252" s="63">
        <f>IF(ลับ!CD$3=0,0,IF(เวลาเรียน!CL46="น",ลับ!CD$3,0))</f>
        <v>0</v>
      </c>
      <c r="CE252" s="63">
        <f>IF(ลับ!CE$3=0,0,IF(เวลาเรียน!CM46="น",ลับ!CE$3,0))</f>
        <v>0</v>
      </c>
      <c r="CF252" s="63">
        <f>IF(ลับ!CF$3=0,0,IF(เวลาเรียน!CN46="น",ลับ!CF$3,0))</f>
        <v>0</v>
      </c>
      <c r="CG252" s="63">
        <f>IF(ลับ!CG$3=0,0,IF(เวลาเรียน!CO46="น",ลับ!CG$3,0))</f>
        <v>0</v>
      </c>
      <c r="CH252" s="63">
        <f>IF(ลับ!CH$3=0,0,IF(เวลาเรียน!CP46="น",ลับ!CH$3,0))</f>
        <v>0</v>
      </c>
      <c r="CI252" s="63">
        <f>IF(ลับ!CI$3=0,0,IF(เวลาเรียน!CQ46="น",ลับ!CI$3,0))</f>
        <v>0</v>
      </c>
      <c r="CJ252" s="63">
        <f>IF(ลับ!CJ$3=0,0,IF(เวลาเรียน!CR46="น",ลับ!CJ$3,0))</f>
        <v>0</v>
      </c>
      <c r="CK252" s="63">
        <f>IF(ลับ!CK$3=0,0,IF(เวลาเรียน!CS46="น",ลับ!CK$3,0))</f>
        <v>0</v>
      </c>
      <c r="CL252" s="63">
        <f>IF(ลับ!CL$3=0,0,IF(เวลาเรียน!CT46="น",ลับ!CL$3,0))</f>
        <v>0</v>
      </c>
      <c r="CM252" s="63">
        <f>IF(ลับ!CM$3=0,0,IF(เวลาเรียน!CU46="น",ลับ!CM$3,0))</f>
        <v>0</v>
      </c>
      <c r="CN252" s="63">
        <f>IF(ลับ!CN$3=0,0,IF(เวลาเรียน!CV46="น",ลับ!CN$3,0))</f>
        <v>0</v>
      </c>
      <c r="CO252" s="63">
        <f>IF(ลับ!CO$3=0,0,IF(เวลาเรียน!CW46="น",ลับ!CO$3,0))</f>
        <v>0</v>
      </c>
      <c r="CP252" s="63">
        <f>IF(ลับ!CP$3=0,0,IF(เวลาเรียน!CX46="น",ลับ!CP$3,0))</f>
        <v>0</v>
      </c>
      <c r="CQ252" s="63">
        <f>IF(ลับ!CQ$3=0,0,IF(เวลาเรียน!CY46="น",ลับ!CQ$3,0))</f>
        <v>0</v>
      </c>
      <c r="CR252" s="63">
        <f>IF(ลับ!CR$3=0,0,IF(เวลาเรียน!CZ46="น",ลับ!CR$3,0))</f>
        <v>0</v>
      </c>
      <c r="CS252" s="63">
        <f>IF(ลับ!CS$3=0,0,IF(เวลาเรียน!DA46="น",ลับ!CS$3,0))</f>
        <v>0</v>
      </c>
      <c r="CT252" s="63">
        <f>IF(ลับ!CT$3=0,0,IF(เวลาเรียน!DB46="น",ลับ!CT$3,0))</f>
        <v>0</v>
      </c>
      <c r="CU252" s="63">
        <f>IF(ลับ!CU$3=0,0,IF(เวลาเรียน!DC46="น",ลับ!CU$3,0))</f>
        <v>0</v>
      </c>
      <c r="CV252" s="63">
        <f>IF(ลับ!CV$3=0,0,IF(เวลาเรียน!DD46="น",ลับ!CV$3,0))</f>
        <v>0</v>
      </c>
      <c r="CW252" s="63">
        <f>IF(ลับ!CW$3=0,0,IF(เวลาเรียน!DE46="น",ลับ!CW$3,0))</f>
        <v>0</v>
      </c>
      <c r="CX252" s="84">
        <f t="shared" si="26"/>
        <v>0</v>
      </c>
      <c r="CZ252" s="50"/>
      <c r="DA252" s="50"/>
      <c r="DB252" s="50"/>
      <c r="DC252" s="50"/>
      <c r="DD252" s="50"/>
      <c r="DE252" s="50"/>
      <c r="DF252" s="50"/>
      <c r="DG252" s="50"/>
      <c r="DH252" s="50"/>
      <c r="DI252" s="50"/>
      <c r="DJ252" s="50"/>
      <c r="DK252" s="50"/>
      <c r="DL252" s="50"/>
      <c r="DM252" s="50"/>
      <c r="DN252" s="50"/>
      <c r="DO252" s="50"/>
      <c r="DP252" s="50"/>
      <c r="DQ252" s="50"/>
      <c r="DR252" s="50"/>
      <c r="DS252" s="50"/>
      <c r="DT252" s="50"/>
      <c r="DU252" s="50"/>
      <c r="DV252" s="50"/>
      <c r="DW252" s="50"/>
      <c r="DX252" s="50"/>
      <c r="DY252" s="50"/>
      <c r="DZ252" s="50"/>
      <c r="EA252" s="50"/>
      <c r="EB252" s="50"/>
      <c r="EC252" s="50"/>
      <c r="ED252" s="50"/>
      <c r="EE252" s="50"/>
      <c r="EF252" s="50"/>
    </row>
    <row r="253" spans="1:136" ht="21">
      <c r="A253" s="28">
        <v>42</v>
      </c>
      <c r="B253" s="63">
        <f>IF(ลับ!B$3=0,0,IF(เวลาเรียน!G47="น",ลับ!B$3,0))</f>
        <v>0</v>
      </c>
      <c r="C253" s="63">
        <f>IF(ลับ!C$3=0,0,IF(เวลาเรียน!H47="น",ลับ!C$3,0))</f>
        <v>0</v>
      </c>
      <c r="D253" s="63">
        <f>IF(ลับ!D$3=0,0,IF(เวลาเรียน!I47="น",ลับ!D$3,0))</f>
        <v>0</v>
      </c>
      <c r="E253" s="63">
        <f>IF(ลับ!E$3=0,0,IF(เวลาเรียน!J47="น",ลับ!E$3,0))</f>
        <v>0</v>
      </c>
      <c r="F253" s="63">
        <f>IF(ลับ!F$3=0,0,IF(เวลาเรียน!K47="น",ลับ!F$3,0))</f>
        <v>0</v>
      </c>
      <c r="G253" s="63">
        <f>IF(ลับ!G$3=0,0,IF(เวลาเรียน!L47="น",ลับ!G$3,0))</f>
        <v>0</v>
      </c>
      <c r="H253" s="63">
        <f>IF(ลับ!H$3=0,0,IF(เวลาเรียน!M47="น",ลับ!H$3,0))</f>
        <v>0</v>
      </c>
      <c r="I253" s="63">
        <f>IF(ลับ!I$3=0,0,IF(เวลาเรียน!N47="น",ลับ!I$3,0))</f>
        <v>0</v>
      </c>
      <c r="J253" s="63">
        <f>IF(ลับ!J$3=0,0,IF(เวลาเรียน!O47="น",ลับ!J$3,0))</f>
        <v>0</v>
      </c>
      <c r="K253" s="63">
        <f>IF(ลับ!K$3=0,0,IF(เวลาเรียน!P47="น",ลับ!K$3,0))</f>
        <v>0</v>
      </c>
      <c r="L253" s="63">
        <f>IF(ลับ!L$3=0,0,IF(เวลาเรียน!Q47="น",ลับ!L$3,0))</f>
        <v>0</v>
      </c>
      <c r="M253" s="63">
        <f>IF(ลับ!M$3=0,0,IF(เวลาเรียน!R47="น",ลับ!M$3,0))</f>
        <v>0</v>
      </c>
      <c r="N253" s="63">
        <f>IF(ลับ!N$3=0,0,IF(เวลาเรียน!S47="น",ลับ!N$3,0))</f>
        <v>0</v>
      </c>
      <c r="O253" s="63">
        <f>IF(ลับ!O$3=0,0,IF(เวลาเรียน!T47="น",ลับ!O$3,0))</f>
        <v>0</v>
      </c>
      <c r="P253" s="63">
        <f>IF(ลับ!P$3=0,0,IF(เวลาเรียน!U47="น",ลับ!P$3,0))</f>
        <v>0</v>
      </c>
      <c r="Q253" s="63">
        <f>IF(ลับ!Q$3=0,0,IF(เวลาเรียน!V47="น",ลับ!Q$3,0))</f>
        <v>0</v>
      </c>
      <c r="R253" s="63">
        <f>IF(ลับ!R$3=0,0,IF(เวลาเรียน!W47="น",ลับ!R$3,0))</f>
        <v>0</v>
      </c>
      <c r="S253" s="63">
        <f>IF(ลับ!S$3=0,0,IF(เวลาเรียน!X47="น",ลับ!S$3,0))</f>
        <v>0</v>
      </c>
      <c r="T253" s="63">
        <f>IF(ลับ!T$3=0,0,IF(เวลาเรียน!Y47="น",ลับ!T$3,0))</f>
        <v>0</v>
      </c>
      <c r="U253" s="63">
        <f>IF(ลับ!U$3=0,0,IF(เวลาเรียน!Z47="น",ลับ!U$3,0))</f>
        <v>0</v>
      </c>
      <c r="V253" s="63">
        <f>IF(ลับ!V$3=0,0,IF(เวลาเรียน!AA47="น",ลับ!V$3,0))</f>
        <v>0</v>
      </c>
      <c r="W253" s="63">
        <f>IF(ลับ!W$3=0,0,IF(เวลาเรียน!AB47="น",ลับ!W$3,0))</f>
        <v>0</v>
      </c>
      <c r="X253" s="63">
        <f>IF(ลับ!X$3=0,0,IF(เวลาเรียน!AC47="น",ลับ!X$3,0))</f>
        <v>0</v>
      </c>
      <c r="Y253" s="63">
        <f>IF(ลับ!Y$3=0,0,IF(เวลาเรียน!AD47="น",ลับ!Y$3,0))</f>
        <v>0</v>
      </c>
      <c r="Z253" s="724">
        <f>IF(ลับ!Z$3=0,0,IF(เวลาเรียน!AE47="น",ลับ!Z$3,0))</f>
        <v>0</v>
      </c>
      <c r="AA253" s="63">
        <f>IF(ลับ!B$3=0,0,IF(เวลาเรียน!AH47="น",ลับ!B$3,0))</f>
        <v>0</v>
      </c>
      <c r="AB253" s="63">
        <f>IF(ลับ!C$3=0,0,IF(เวลาเรียน!AI47="น",ลับ!C$3,0))</f>
        <v>0</v>
      </c>
      <c r="AC253" s="63">
        <f>IF(ลับ!D$3=0,0,IF(เวลาเรียน!AJ47="น",ลับ!D$3,0))</f>
        <v>0</v>
      </c>
      <c r="AD253" s="63">
        <f>IF(ลับ!E$3=0,0,IF(เวลาเรียน!AK47="น",ลับ!E$3,0))</f>
        <v>0</v>
      </c>
      <c r="AE253" s="63">
        <f>IF(ลับ!F$3=0,0,IF(เวลาเรียน!AL47="น",ลับ!F$3,0))</f>
        <v>0</v>
      </c>
      <c r="AF253" s="63">
        <f>IF(ลับ!G$3=0,0,IF(เวลาเรียน!AM47="น",ลับ!G$3,0))</f>
        <v>0</v>
      </c>
      <c r="AG253" s="63">
        <f>IF(ลับ!H$3=0,0,IF(เวลาเรียน!AN47="น",ลับ!H$3,0))</f>
        <v>0</v>
      </c>
      <c r="AH253" s="63">
        <f>IF(ลับ!I$3=0,0,IF(เวลาเรียน!AO47="น",ลับ!I$3,0))</f>
        <v>0</v>
      </c>
      <c r="AI253" s="63">
        <f>IF(ลับ!J$3=0,0,IF(เวลาเรียน!AP47="น",ลับ!J$3,0))</f>
        <v>0</v>
      </c>
      <c r="AJ253" s="63">
        <f>IF(ลับ!K$3=0,0,IF(เวลาเรียน!AQ47="น",ลับ!K$3,0))</f>
        <v>0</v>
      </c>
      <c r="AK253" s="63">
        <f>IF(ลับ!L$3=0,0,IF(เวลาเรียน!AR47="น",ลับ!L$3,0))</f>
        <v>0</v>
      </c>
      <c r="AL253" s="63">
        <f>IF(ลับ!M$3=0,0,IF(เวลาเรียน!AS47="น",ลับ!M$3,0))</f>
        <v>0</v>
      </c>
      <c r="AM253" s="63">
        <f>IF(ลับ!N$3=0,0,IF(เวลาเรียน!AT47="น",ลับ!N$3,0))</f>
        <v>0</v>
      </c>
      <c r="AN253" s="63">
        <f>IF(ลับ!O$3=0,0,IF(เวลาเรียน!AU47="น",ลับ!O$3,0))</f>
        <v>0</v>
      </c>
      <c r="AO253" s="63">
        <f>IF(ลับ!P$3=0,0,IF(เวลาเรียน!AV47="น",ลับ!P$3,0))</f>
        <v>0</v>
      </c>
      <c r="AP253" s="63">
        <f>IF(ลับ!Q$3=0,0,IF(เวลาเรียน!AW47="น",ลับ!Q$3,0))</f>
        <v>0</v>
      </c>
      <c r="AQ253" s="63">
        <f>IF(ลับ!R$3=0,0,IF(เวลาเรียน!AX47="น",ลับ!R$3,0))</f>
        <v>0</v>
      </c>
      <c r="AR253" s="63">
        <f>IF(ลับ!S$3=0,0,IF(เวลาเรียน!AY47="น",ลับ!S$3,0))</f>
        <v>0</v>
      </c>
      <c r="AS253" s="63">
        <f>IF(ลับ!T$3=0,0,IF(เวลาเรียน!AZ47="น",ลับ!T$3,0))</f>
        <v>0</v>
      </c>
      <c r="AT253" s="63">
        <f>IF(ลับ!U$3=0,0,IF(เวลาเรียน!BA47="น",ลับ!U$3,0))</f>
        <v>0</v>
      </c>
      <c r="AU253" s="63">
        <f>IF(ลับ!V$3=0,0,IF(เวลาเรียน!BB47="น",ลับ!V$3,0))</f>
        <v>0</v>
      </c>
      <c r="AV253" s="63">
        <f>IF(ลับ!W$3=0,0,IF(เวลาเรียน!BC47="น",ลับ!W$3,0))</f>
        <v>0</v>
      </c>
      <c r="AW253" s="63">
        <f>IF(ลับ!X$3=0,0,IF(เวลาเรียน!BD47="น",ลับ!X$3,0))</f>
        <v>0</v>
      </c>
      <c r="AX253" s="63">
        <f>IF(ลับ!Y$3=0,0,IF(เวลาเรียน!BE47="น",ลับ!Y$3,0))</f>
        <v>0</v>
      </c>
      <c r="AY253" s="63">
        <f>IF(ลับ!Z$3=0,0,IF(เวลาเรียน!BF47="น",ลับ!Z$3,0))</f>
        <v>0</v>
      </c>
      <c r="AZ253" s="63">
        <f>IF(ลับ!AA$3=0,0,IF(เวลาเรียน!BG47="น",ลับ!AA$3,0))</f>
        <v>0</v>
      </c>
      <c r="BA253" s="63">
        <f>IF(ลับ!AB$3=0,0,IF(เวลาเรียน!BH47="น",ลับ!AB$3,0))</f>
        <v>0</v>
      </c>
      <c r="BB253" s="63">
        <f>IF(ลับ!AC$3=0,0,IF(เวลาเรียน!BI47="น",ลับ!AC$3,0))</f>
        <v>0</v>
      </c>
      <c r="BC253" s="63">
        <f>IF(ลับ!AD$3=0,0,IF(เวลาเรียน!BJ47="น",ลับ!AD$3,0))</f>
        <v>0</v>
      </c>
      <c r="BD253" s="63">
        <f>IF(ลับ!AE$3=0,0,IF(เวลาเรียน!BK47="น",ลับ!AE$3,0))</f>
        <v>0</v>
      </c>
      <c r="BE253" s="63">
        <f>IF(ลับ!AF$3=0,0,IF(เวลาเรียน!BL47="น",ลับ!AF$3,0))</f>
        <v>0</v>
      </c>
      <c r="BF253" s="63">
        <f>IF(ลับ!AG$3=0,0,IF(เวลาเรียน!BM47="น",ลับ!AG$3,0))</f>
        <v>0</v>
      </c>
      <c r="BG253" s="63">
        <f>IF(ลับ!AH$3=0,0,IF(เวลาเรียน!BN47="น",ลับ!AH$3,0))</f>
        <v>0</v>
      </c>
      <c r="BH253" s="63">
        <f>IF(ลับ!AI$3=0,0,IF(เวลาเรียน!BO47="น",ลับ!AI$3,0))</f>
        <v>0</v>
      </c>
      <c r="BI253" s="63">
        <f>IF(ลับ!AJ$3=0,0,IF(เวลาเรียน!BP47="น",ลับ!AJ$3,0))</f>
        <v>0</v>
      </c>
      <c r="BJ253" s="63">
        <f>IF(ลับ!AK$3=0,0,IF(เวลาเรียน!BQ47="น",ลับ!AK$3,0))</f>
        <v>0</v>
      </c>
      <c r="BK253" s="63">
        <f>IF(ลับ!AL$3=0,0,IF(เวลาเรียน!BR47="น",ลับ!AL$3,0))</f>
        <v>0</v>
      </c>
      <c r="BL253" s="63">
        <f>IF(ลับ!AM$3=0,0,IF(เวลาเรียน!BS47="น",ลับ!AM$3,0))</f>
        <v>0</v>
      </c>
      <c r="BM253" s="63">
        <f>IF(ลับ!AN$3=0,0,IF(เวลาเรียน!BT47="น",ลับ!AN$3,0))</f>
        <v>0</v>
      </c>
      <c r="BN253" s="63">
        <f>IF(ลับ!AO$3=0,0,IF(เวลาเรียน!BU47="น",ลับ!AO$3,0))</f>
        <v>0</v>
      </c>
      <c r="BO253" s="63">
        <f>IF(ลับ!AP$3=0,0,IF(เวลาเรียน!BV47="น",ลับ!AP$3,0))</f>
        <v>0</v>
      </c>
      <c r="BP253" s="63">
        <f>IF(ลับ!AQ$3=0,0,IF(เวลาเรียน!BW47="น",ลับ!AQ$3,0))</f>
        <v>0</v>
      </c>
      <c r="BQ253" s="63">
        <f>IF(ลับ!AR$3=0,0,IF(เวลาเรียน!BX47="น",ลับ!AR$3,0))</f>
        <v>0</v>
      </c>
      <c r="BR253" s="63">
        <f>IF(ลับ!AS$3=0,0,IF(เวลาเรียน!BY47="น",ลับ!AS$3,0))</f>
        <v>0</v>
      </c>
      <c r="BS253" s="724">
        <f>IF(ลับ!AT$3=0,0,IF(เวลาเรียน!BZ47="น",ลับ!AT$3,0))</f>
        <v>0</v>
      </c>
      <c r="BT253" s="63">
        <f>IF(ลับ!BT$3=0,0,IF(เวลาเรียน!CB47="น",ลับ!BT$3,0))</f>
        <v>0</v>
      </c>
      <c r="BU253" s="63">
        <f>IF(ลับ!BU$3=0,0,IF(เวลาเรียน!CC47="น",ลับ!BU$3,0))</f>
        <v>0</v>
      </c>
      <c r="BV253" s="63">
        <f>IF(ลับ!BV$3=0,0,IF(เวลาเรียน!CD47="น",ลับ!BV$3,0))</f>
        <v>0</v>
      </c>
      <c r="BW253" s="63">
        <f>IF(ลับ!BW$3=0,0,IF(เวลาเรียน!CE47="น",ลับ!BW$3,0))</f>
        <v>0</v>
      </c>
      <c r="BX253" s="63">
        <f>IF(ลับ!BX$3=0,0,IF(เวลาเรียน!CF47="น",ลับ!BX$3,0))</f>
        <v>0</v>
      </c>
      <c r="BY253" s="63">
        <f>IF(ลับ!BY$3=0,0,IF(เวลาเรียน!CG47="น",ลับ!BY$3,0))</f>
        <v>0</v>
      </c>
      <c r="BZ253" s="63">
        <f>IF(ลับ!BZ$3=0,0,IF(เวลาเรียน!CH47="น",ลับ!BZ$3,0))</f>
        <v>0</v>
      </c>
      <c r="CA253" s="63">
        <f>IF(ลับ!CA$3=0,0,IF(เวลาเรียน!CI47="น",ลับ!CA$3,0))</f>
        <v>0</v>
      </c>
      <c r="CB253" s="63">
        <f>IF(ลับ!CB$3=0,0,IF(เวลาเรียน!CJ47="น",ลับ!CB$3,0))</f>
        <v>0</v>
      </c>
      <c r="CC253" s="63">
        <f>IF(ลับ!CC$3=0,0,IF(เวลาเรียน!CK47="น",ลับ!CC$3,0))</f>
        <v>0</v>
      </c>
      <c r="CD253" s="63">
        <f>IF(ลับ!CD$3=0,0,IF(เวลาเรียน!CL47="น",ลับ!CD$3,0))</f>
        <v>0</v>
      </c>
      <c r="CE253" s="63">
        <f>IF(ลับ!CE$3=0,0,IF(เวลาเรียน!CM47="น",ลับ!CE$3,0))</f>
        <v>0</v>
      </c>
      <c r="CF253" s="63">
        <f>IF(ลับ!CF$3=0,0,IF(เวลาเรียน!CN47="น",ลับ!CF$3,0))</f>
        <v>0</v>
      </c>
      <c r="CG253" s="63">
        <f>IF(ลับ!CG$3=0,0,IF(เวลาเรียน!CO47="น",ลับ!CG$3,0))</f>
        <v>0</v>
      </c>
      <c r="CH253" s="63">
        <f>IF(ลับ!CH$3=0,0,IF(เวลาเรียน!CP47="น",ลับ!CH$3,0))</f>
        <v>0</v>
      </c>
      <c r="CI253" s="63">
        <f>IF(ลับ!CI$3=0,0,IF(เวลาเรียน!CQ47="น",ลับ!CI$3,0))</f>
        <v>0</v>
      </c>
      <c r="CJ253" s="63">
        <f>IF(ลับ!CJ$3=0,0,IF(เวลาเรียน!CR47="น",ลับ!CJ$3,0))</f>
        <v>0</v>
      </c>
      <c r="CK253" s="63">
        <f>IF(ลับ!CK$3=0,0,IF(เวลาเรียน!CS47="น",ลับ!CK$3,0))</f>
        <v>0</v>
      </c>
      <c r="CL253" s="63">
        <f>IF(ลับ!CL$3=0,0,IF(เวลาเรียน!CT47="น",ลับ!CL$3,0))</f>
        <v>0</v>
      </c>
      <c r="CM253" s="63">
        <f>IF(ลับ!CM$3=0,0,IF(เวลาเรียน!CU47="น",ลับ!CM$3,0))</f>
        <v>0</v>
      </c>
      <c r="CN253" s="63">
        <f>IF(ลับ!CN$3=0,0,IF(เวลาเรียน!CV47="น",ลับ!CN$3,0))</f>
        <v>0</v>
      </c>
      <c r="CO253" s="63">
        <f>IF(ลับ!CO$3=0,0,IF(เวลาเรียน!CW47="น",ลับ!CO$3,0))</f>
        <v>0</v>
      </c>
      <c r="CP253" s="63">
        <f>IF(ลับ!CP$3=0,0,IF(เวลาเรียน!CX47="น",ลับ!CP$3,0))</f>
        <v>0</v>
      </c>
      <c r="CQ253" s="63">
        <f>IF(ลับ!CQ$3=0,0,IF(เวลาเรียน!CY47="น",ลับ!CQ$3,0))</f>
        <v>0</v>
      </c>
      <c r="CR253" s="63">
        <f>IF(ลับ!CR$3=0,0,IF(เวลาเรียน!CZ47="น",ลับ!CR$3,0))</f>
        <v>0</v>
      </c>
      <c r="CS253" s="63">
        <f>IF(ลับ!CS$3=0,0,IF(เวลาเรียน!DA47="น",ลับ!CS$3,0))</f>
        <v>0</v>
      </c>
      <c r="CT253" s="63">
        <f>IF(ลับ!CT$3=0,0,IF(เวลาเรียน!DB47="น",ลับ!CT$3,0))</f>
        <v>0</v>
      </c>
      <c r="CU253" s="63">
        <f>IF(ลับ!CU$3=0,0,IF(เวลาเรียน!DC47="น",ลับ!CU$3,0))</f>
        <v>0</v>
      </c>
      <c r="CV253" s="63">
        <f>IF(ลับ!CV$3=0,0,IF(เวลาเรียน!DD47="น",ลับ!CV$3,0))</f>
        <v>0</v>
      </c>
      <c r="CW253" s="63">
        <f>IF(ลับ!CW$3=0,0,IF(เวลาเรียน!DE47="น",ลับ!CW$3,0))</f>
        <v>0</v>
      </c>
      <c r="CX253" s="84">
        <f t="shared" si="26"/>
        <v>0</v>
      </c>
      <c r="CZ253" s="50"/>
      <c r="DA253" s="50"/>
      <c r="DB253" s="50"/>
      <c r="DC253" s="50"/>
      <c r="DD253" s="50"/>
      <c r="DE253" s="50"/>
      <c r="DF253" s="50"/>
      <c r="DG253" s="50"/>
      <c r="DH253" s="50"/>
      <c r="DI253" s="50"/>
      <c r="DJ253" s="50"/>
      <c r="DK253" s="50"/>
      <c r="DL253" s="50"/>
      <c r="DM253" s="50"/>
      <c r="DN253" s="50"/>
      <c r="DO253" s="50"/>
      <c r="DP253" s="50"/>
      <c r="DQ253" s="50"/>
      <c r="DR253" s="50"/>
      <c r="DS253" s="50"/>
      <c r="DT253" s="50"/>
      <c r="DU253" s="50"/>
      <c r="DV253" s="50"/>
      <c r="DW253" s="50"/>
      <c r="DX253" s="50"/>
      <c r="DY253" s="50"/>
      <c r="DZ253" s="50"/>
      <c r="EA253" s="50"/>
      <c r="EB253" s="50"/>
      <c r="EC253" s="50"/>
      <c r="ED253" s="50"/>
      <c r="EE253" s="50"/>
      <c r="EF253" s="50"/>
    </row>
    <row r="254" spans="1:136" ht="21">
      <c r="A254" s="28">
        <v>43</v>
      </c>
      <c r="B254" s="63">
        <f>IF(ลับ!B$3=0,0,IF(เวลาเรียน!G48="น",ลับ!B$3,0))</f>
        <v>0</v>
      </c>
      <c r="C254" s="63">
        <f>IF(ลับ!C$3=0,0,IF(เวลาเรียน!H48="น",ลับ!C$3,0))</f>
        <v>0</v>
      </c>
      <c r="D254" s="63">
        <f>IF(ลับ!D$3=0,0,IF(เวลาเรียน!I48="น",ลับ!D$3,0))</f>
        <v>0</v>
      </c>
      <c r="E254" s="63">
        <f>IF(ลับ!E$3=0,0,IF(เวลาเรียน!J48="น",ลับ!E$3,0))</f>
        <v>0</v>
      </c>
      <c r="F254" s="63">
        <f>IF(ลับ!F$3=0,0,IF(เวลาเรียน!K48="น",ลับ!F$3,0))</f>
        <v>0</v>
      </c>
      <c r="G254" s="63">
        <f>IF(ลับ!G$3=0,0,IF(เวลาเรียน!L48="น",ลับ!G$3,0))</f>
        <v>0</v>
      </c>
      <c r="H254" s="63">
        <f>IF(ลับ!H$3=0,0,IF(เวลาเรียน!M48="น",ลับ!H$3,0))</f>
        <v>0</v>
      </c>
      <c r="I254" s="63">
        <f>IF(ลับ!I$3=0,0,IF(เวลาเรียน!N48="น",ลับ!I$3,0))</f>
        <v>0</v>
      </c>
      <c r="J254" s="63">
        <f>IF(ลับ!J$3=0,0,IF(เวลาเรียน!O48="น",ลับ!J$3,0))</f>
        <v>0</v>
      </c>
      <c r="K254" s="63">
        <f>IF(ลับ!K$3=0,0,IF(เวลาเรียน!P48="น",ลับ!K$3,0))</f>
        <v>0</v>
      </c>
      <c r="L254" s="63">
        <f>IF(ลับ!L$3=0,0,IF(เวลาเรียน!Q48="น",ลับ!L$3,0))</f>
        <v>0</v>
      </c>
      <c r="M254" s="63">
        <f>IF(ลับ!M$3=0,0,IF(เวลาเรียน!R48="น",ลับ!M$3,0))</f>
        <v>0</v>
      </c>
      <c r="N254" s="63">
        <f>IF(ลับ!N$3=0,0,IF(เวลาเรียน!S48="น",ลับ!N$3,0))</f>
        <v>0</v>
      </c>
      <c r="O254" s="63">
        <f>IF(ลับ!O$3=0,0,IF(เวลาเรียน!T48="น",ลับ!O$3,0))</f>
        <v>0</v>
      </c>
      <c r="P254" s="63">
        <f>IF(ลับ!P$3=0,0,IF(เวลาเรียน!U48="น",ลับ!P$3,0))</f>
        <v>0</v>
      </c>
      <c r="Q254" s="63">
        <f>IF(ลับ!Q$3=0,0,IF(เวลาเรียน!V48="น",ลับ!Q$3,0))</f>
        <v>0</v>
      </c>
      <c r="R254" s="63">
        <f>IF(ลับ!R$3=0,0,IF(เวลาเรียน!W48="น",ลับ!R$3,0))</f>
        <v>0</v>
      </c>
      <c r="S254" s="63">
        <f>IF(ลับ!S$3=0,0,IF(เวลาเรียน!X48="น",ลับ!S$3,0))</f>
        <v>0</v>
      </c>
      <c r="T254" s="63">
        <f>IF(ลับ!T$3=0,0,IF(เวลาเรียน!Y48="น",ลับ!T$3,0))</f>
        <v>0</v>
      </c>
      <c r="U254" s="63">
        <f>IF(ลับ!U$3=0,0,IF(เวลาเรียน!Z48="น",ลับ!U$3,0))</f>
        <v>0</v>
      </c>
      <c r="V254" s="63">
        <f>IF(ลับ!V$3=0,0,IF(เวลาเรียน!AA48="น",ลับ!V$3,0))</f>
        <v>0</v>
      </c>
      <c r="W254" s="63">
        <f>IF(ลับ!W$3=0,0,IF(เวลาเรียน!AB48="น",ลับ!W$3,0))</f>
        <v>0</v>
      </c>
      <c r="X254" s="63">
        <f>IF(ลับ!X$3=0,0,IF(เวลาเรียน!AC48="น",ลับ!X$3,0))</f>
        <v>0</v>
      </c>
      <c r="Y254" s="63">
        <f>IF(ลับ!Y$3=0,0,IF(เวลาเรียน!AD48="น",ลับ!Y$3,0))</f>
        <v>0</v>
      </c>
      <c r="Z254" s="724">
        <f>IF(ลับ!Z$3=0,0,IF(เวลาเรียน!AE48="น",ลับ!Z$3,0))</f>
        <v>0</v>
      </c>
      <c r="AA254" s="63">
        <f>IF(ลับ!B$3=0,0,IF(เวลาเรียน!AH48="น",ลับ!B$3,0))</f>
        <v>0</v>
      </c>
      <c r="AB254" s="63">
        <f>IF(ลับ!C$3=0,0,IF(เวลาเรียน!AI48="น",ลับ!C$3,0))</f>
        <v>0</v>
      </c>
      <c r="AC254" s="63">
        <f>IF(ลับ!D$3=0,0,IF(เวลาเรียน!AJ48="น",ลับ!D$3,0))</f>
        <v>0</v>
      </c>
      <c r="AD254" s="63">
        <f>IF(ลับ!E$3=0,0,IF(เวลาเรียน!AK48="น",ลับ!E$3,0))</f>
        <v>0</v>
      </c>
      <c r="AE254" s="63">
        <f>IF(ลับ!F$3=0,0,IF(เวลาเรียน!AL48="น",ลับ!F$3,0))</f>
        <v>0</v>
      </c>
      <c r="AF254" s="63">
        <f>IF(ลับ!G$3=0,0,IF(เวลาเรียน!AM48="น",ลับ!G$3,0))</f>
        <v>0</v>
      </c>
      <c r="AG254" s="63">
        <f>IF(ลับ!H$3=0,0,IF(เวลาเรียน!AN48="น",ลับ!H$3,0))</f>
        <v>0</v>
      </c>
      <c r="AH254" s="63">
        <f>IF(ลับ!I$3=0,0,IF(เวลาเรียน!AO48="น",ลับ!I$3,0))</f>
        <v>0</v>
      </c>
      <c r="AI254" s="63">
        <f>IF(ลับ!J$3=0,0,IF(เวลาเรียน!AP48="น",ลับ!J$3,0))</f>
        <v>0</v>
      </c>
      <c r="AJ254" s="63">
        <f>IF(ลับ!K$3=0,0,IF(เวลาเรียน!AQ48="น",ลับ!K$3,0))</f>
        <v>0</v>
      </c>
      <c r="AK254" s="63">
        <f>IF(ลับ!L$3=0,0,IF(เวลาเรียน!AR48="น",ลับ!L$3,0))</f>
        <v>0</v>
      </c>
      <c r="AL254" s="63">
        <f>IF(ลับ!M$3=0,0,IF(เวลาเรียน!AS48="น",ลับ!M$3,0))</f>
        <v>0</v>
      </c>
      <c r="AM254" s="63">
        <f>IF(ลับ!N$3=0,0,IF(เวลาเรียน!AT48="น",ลับ!N$3,0))</f>
        <v>0</v>
      </c>
      <c r="AN254" s="63">
        <f>IF(ลับ!O$3=0,0,IF(เวลาเรียน!AU48="น",ลับ!O$3,0))</f>
        <v>0</v>
      </c>
      <c r="AO254" s="63">
        <f>IF(ลับ!P$3=0,0,IF(เวลาเรียน!AV48="น",ลับ!P$3,0))</f>
        <v>0</v>
      </c>
      <c r="AP254" s="63">
        <f>IF(ลับ!Q$3=0,0,IF(เวลาเรียน!AW48="น",ลับ!Q$3,0))</f>
        <v>0</v>
      </c>
      <c r="AQ254" s="63">
        <f>IF(ลับ!R$3=0,0,IF(เวลาเรียน!AX48="น",ลับ!R$3,0))</f>
        <v>0</v>
      </c>
      <c r="AR254" s="63">
        <f>IF(ลับ!S$3=0,0,IF(เวลาเรียน!AY48="น",ลับ!S$3,0))</f>
        <v>0</v>
      </c>
      <c r="AS254" s="63">
        <f>IF(ลับ!T$3=0,0,IF(เวลาเรียน!AZ48="น",ลับ!T$3,0))</f>
        <v>0</v>
      </c>
      <c r="AT254" s="63">
        <f>IF(ลับ!U$3=0,0,IF(เวลาเรียน!BA48="น",ลับ!U$3,0))</f>
        <v>0</v>
      </c>
      <c r="AU254" s="63">
        <f>IF(ลับ!V$3=0,0,IF(เวลาเรียน!BB48="น",ลับ!V$3,0))</f>
        <v>0</v>
      </c>
      <c r="AV254" s="63">
        <f>IF(ลับ!W$3=0,0,IF(เวลาเรียน!BC48="น",ลับ!W$3,0))</f>
        <v>0</v>
      </c>
      <c r="AW254" s="63">
        <f>IF(ลับ!X$3=0,0,IF(เวลาเรียน!BD48="น",ลับ!X$3,0))</f>
        <v>0</v>
      </c>
      <c r="AX254" s="63">
        <f>IF(ลับ!Y$3=0,0,IF(เวลาเรียน!BE48="น",ลับ!Y$3,0))</f>
        <v>0</v>
      </c>
      <c r="AY254" s="63">
        <f>IF(ลับ!Z$3=0,0,IF(เวลาเรียน!BF48="น",ลับ!Z$3,0))</f>
        <v>0</v>
      </c>
      <c r="AZ254" s="63">
        <f>IF(ลับ!AA$3=0,0,IF(เวลาเรียน!BG48="น",ลับ!AA$3,0))</f>
        <v>0</v>
      </c>
      <c r="BA254" s="63">
        <f>IF(ลับ!AB$3=0,0,IF(เวลาเรียน!BH48="น",ลับ!AB$3,0))</f>
        <v>0</v>
      </c>
      <c r="BB254" s="63">
        <f>IF(ลับ!AC$3=0,0,IF(เวลาเรียน!BI48="น",ลับ!AC$3,0))</f>
        <v>0</v>
      </c>
      <c r="BC254" s="63">
        <f>IF(ลับ!AD$3=0,0,IF(เวลาเรียน!BJ48="น",ลับ!AD$3,0))</f>
        <v>0</v>
      </c>
      <c r="BD254" s="63">
        <f>IF(ลับ!AE$3=0,0,IF(เวลาเรียน!BK48="น",ลับ!AE$3,0))</f>
        <v>0</v>
      </c>
      <c r="BE254" s="63">
        <f>IF(ลับ!AF$3=0,0,IF(เวลาเรียน!BL48="น",ลับ!AF$3,0))</f>
        <v>0</v>
      </c>
      <c r="BF254" s="63">
        <f>IF(ลับ!AG$3=0,0,IF(เวลาเรียน!BM48="น",ลับ!AG$3,0))</f>
        <v>0</v>
      </c>
      <c r="BG254" s="63">
        <f>IF(ลับ!AH$3=0,0,IF(เวลาเรียน!BN48="น",ลับ!AH$3,0))</f>
        <v>0</v>
      </c>
      <c r="BH254" s="63">
        <f>IF(ลับ!AI$3=0,0,IF(เวลาเรียน!BO48="น",ลับ!AI$3,0))</f>
        <v>0</v>
      </c>
      <c r="BI254" s="63">
        <f>IF(ลับ!AJ$3=0,0,IF(เวลาเรียน!BP48="น",ลับ!AJ$3,0))</f>
        <v>0</v>
      </c>
      <c r="BJ254" s="63">
        <f>IF(ลับ!AK$3=0,0,IF(เวลาเรียน!BQ48="น",ลับ!AK$3,0))</f>
        <v>0</v>
      </c>
      <c r="BK254" s="63">
        <f>IF(ลับ!AL$3=0,0,IF(เวลาเรียน!BR48="น",ลับ!AL$3,0))</f>
        <v>0</v>
      </c>
      <c r="BL254" s="63">
        <f>IF(ลับ!AM$3=0,0,IF(เวลาเรียน!BS48="น",ลับ!AM$3,0))</f>
        <v>0</v>
      </c>
      <c r="BM254" s="63">
        <f>IF(ลับ!AN$3=0,0,IF(เวลาเรียน!BT48="น",ลับ!AN$3,0))</f>
        <v>0</v>
      </c>
      <c r="BN254" s="63">
        <f>IF(ลับ!AO$3=0,0,IF(เวลาเรียน!BU48="น",ลับ!AO$3,0))</f>
        <v>0</v>
      </c>
      <c r="BO254" s="63">
        <f>IF(ลับ!AP$3=0,0,IF(เวลาเรียน!BV48="น",ลับ!AP$3,0))</f>
        <v>0</v>
      </c>
      <c r="BP254" s="63">
        <f>IF(ลับ!AQ$3=0,0,IF(เวลาเรียน!BW48="น",ลับ!AQ$3,0))</f>
        <v>0</v>
      </c>
      <c r="BQ254" s="63">
        <f>IF(ลับ!AR$3=0,0,IF(เวลาเรียน!BX48="น",ลับ!AR$3,0))</f>
        <v>0</v>
      </c>
      <c r="BR254" s="63">
        <f>IF(ลับ!AS$3=0,0,IF(เวลาเรียน!BY48="น",ลับ!AS$3,0))</f>
        <v>0</v>
      </c>
      <c r="BS254" s="724">
        <f>IF(ลับ!AT$3=0,0,IF(เวลาเรียน!BZ48="น",ลับ!AT$3,0))</f>
        <v>0</v>
      </c>
      <c r="BT254" s="63">
        <f>IF(ลับ!BT$3=0,0,IF(เวลาเรียน!CB48="น",ลับ!BT$3,0))</f>
        <v>0</v>
      </c>
      <c r="BU254" s="63">
        <f>IF(ลับ!BU$3=0,0,IF(เวลาเรียน!CC48="น",ลับ!BU$3,0))</f>
        <v>0</v>
      </c>
      <c r="BV254" s="63">
        <f>IF(ลับ!BV$3=0,0,IF(เวลาเรียน!CD48="น",ลับ!BV$3,0))</f>
        <v>0</v>
      </c>
      <c r="BW254" s="63">
        <f>IF(ลับ!BW$3=0,0,IF(เวลาเรียน!CE48="น",ลับ!BW$3,0))</f>
        <v>0</v>
      </c>
      <c r="BX254" s="63">
        <f>IF(ลับ!BX$3=0,0,IF(เวลาเรียน!CF48="น",ลับ!BX$3,0))</f>
        <v>0</v>
      </c>
      <c r="BY254" s="63">
        <f>IF(ลับ!BY$3=0,0,IF(เวลาเรียน!CG48="น",ลับ!BY$3,0))</f>
        <v>0</v>
      </c>
      <c r="BZ254" s="63">
        <f>IF(ลับ!BZ$3=0,0,IF(เวลาเรียน!CH48="น",ลับ!BZ$3,0))</f>
        <v>0</v>
      </c>
      <c r="CA254" s="63">
        <f>IF(ลับ!CA$3=0,0,IF(เวลาเรียน!CI48="น",ลับ!CA$3,0))</f>
        <v>0</v>
      </c>
      <c r="CB254" s="63">
        <f>IF(ลับ!CB$3=0,0,IF(เวลาเรียน!CJ48="น",ลับ!CB$3,0))</f>
        <v>0</v>
      </c>
      <c r="CC254" s="63">
        <f>IF(ลับ!CC$3=0,0,IF(เวลาเรียน!CK48="น",ลับ!CC$3,0))</f>
        <v>0</v>
      </c>
      <c r="CD254" s="63">
        <f>IF(ลับ!CD$3=0,0,IF(เวลาเรียน!CL48="น",ลับ!CD$3,0))</f>
        <v>0</v>
      </c>
      <c r="CE254" s="63">
        <f>IF(ลับ!CE$3=0,0,IF(เวลาเรียน!CM48="น",ลับ!CE$3,0))</f>
        <v>0</v>
      </c>
      <c r="CF254" s="63">
        <f>IF(ลับ!CF$3=0,0,IF(เวลาเรียน!CN48="น",ลับ!CF$3,0))</f>
        <v>0</v>
      </c>
      <c r="CG254" s="63">
        <f>IF(ลับ!CG$3=0,0,IF(เวลาเรียน!CO48="น",ลับ!CG$3,0))</f>
        <v>0</v>
      </c>
      <c r="CH254" s="63">
        <f>IF(ลับ!CH$3=0,0,IF(เวลาเรียน!CP48="น",ลับ!CH$3,0))</f>
        <v>0</v>
      </c>
      <c r="CI254" s="63">
        <f>IF(ลับ!CI$3=0,0,IF(เวลาเรียน!CQ48="น",ลับ!CI$3,0))</f>
        <v>0</v>
      </c>
      <c r="CJ254" s="63">
        <f>IF(ลับ!CJ$3=0,0,IF(เวลาเรียน!CR48="น",ลับ!CJ$3,0))</f>
        <v>0</v>
      </c>
      <c r="CK254" s="63">
        <f>IF(ลับ!CK$3=0,0,IF(เวลาเรียน!CS48="น",ลับ!CK$3,0))</f>
        <v>0</v>
      </c>
      <c r="CL254" s="63">
        <f>IF(ลับ!CL$3=0,0,IF(เวลาเรียน!CT48="น",ลับ!CL$3,0))</f>
        <v>0</v>
      </c>
      <c r="CM254" s="63">
        <f>IF(ลับ!CM$3=0,0,IF(เวลาเรียน!CU48="น",ลับ!CM$3,0))</f>
        <v>0</v>
      </c>
      <c r="CN254" s="63">
        <f>IF(ลับ!CN$3=0,0,IF(เวลาเรียน!CV48="น",ลับ!CN$3,0))</f>
        <v>0</v>
      </c>
      <c r="CO254" s="63">
        <f>IF(ลับ!CO$3=0,0,IF(เวลาเรียน!CW48="น",ลับ!CO$3,0))</f>
        <v>0</v>
      </c>
      <c r="CP254" s="63">
        <f>IF(ลับ!CP$3=0,0,IF(เวลาเรียน!CX48="น",ลับ!CP$3,0))</f>
        <v>0</v>
      </c>
      <c r="CQ254" s="63">
        <f>IF(ลับ!CQ$3=0,0,IF(เวลาเรียน!CY48="น",ลับ!CQ$3,0))</f>
        <v>0</v>
      </c>
      <c r="CR254" s="63">
        <f>IF(ลับ!CR$3=0,0,IF(เวลาเรียน!CZ48="น",ลับ!CR$3,0))</f>
        <v>0</v>
      </c>
      <c r="CS254" s="63">
        <f>IF(ลับ!CS$3=0,0,IF(เวลาเรียน!DA48="น",ลับ!CS$3,0))</f>
        <v>0</v>
      </c>
      <c r="CT254" s="63">
        <f>IF(ลับ!CT$3=0,0,IF(เวลาเรียน!DB48="น",ลับ!CT$3,0))</f>
        <v>0</v>
      </c>
      <c r="CU254" s="63">
        <f>IF(ลับ!CU$3=0,0,IF(เวลาเรียน!DC48="น",ลับ!CU$3,0))</f>
        <v>0</v>
      </c>
      <c r="CV254" s="63">
        <f>IF(ลับ!CV$3=0,0,IF(เวลาเรียน!DD48="น",ลับ!CV$3,0))</f>
        <v>0</v>
      </c>
      <c r="CW254" s="63">
        <f>IF(ลับ!CW$3=0,0,IF(เวลาเรียน!DE48="น",ลับ!CW$3,0))</f>
        <v>0</v>
      </c>
      <c r="CX254" s="84">
        <f t="shared" si="26"/>
        <v>0</v>
      </c>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row>
    <row r="255" spans="1:136" ht="21">
      <c r="A255" s="28">
        <v>44</v>
      </c>
      <c r="B255" s="63">
        <f>IF(ลับ!B$3=0,0,IF(เวลาเรียน!G49="น",ลับ!B$3,0))</f>
        <v>0</v>
      </c>
      <c r="C255" s="63">
        <f>IF(ลับ!C$3=0,0,IF(เวลาเรียน!H49="น",ลับ!C$3,0))</f>
        <v>0</v>
      </c>
      <c r="D255" s="63">
        <f>IF(ลับ!D$3=0,0,IF(เวลาเรียน!I49="น",ลับ!D$3,0))</f>
        <v>0</v>
      </c>
      <c r="E255" s="63">
        <f>IF(ลับ!E$3=0,0,IF(เวลาเรียน!J49="น",ลับ!E$3,0))</f>
        <v>0</v>
      </c>
      <c r="F255" s="63">
        <f>IF(ลับ!F$3=0,0,IF(เวลาเรียน!K49="น",ลับ!F$3,0))</f>
        <v>0</v>
      </c>
      <c r="G255" s="63">
        <f>IF(ลับ!G$3=0,0,IF(เวลาเรียน!L49="น",ลับ!G$3,0))</f>
        <v>0</v>
      </c>
      <c r="H255" s="63">
        <f>IF(ลับ!H$3=0,0,IF(เวลาเรียน!M49="น",ลับ!H$3,0))</f>
        <v>0</v>
      </c>
      <c r="I255" s="63">
        <f>IF(ลับ!I$3=0,0,IF(เวลาเรียน!N49="น",ลับ!I$3,0))</f>
        <v>0</v>
      </c>
      <c r="J255" s="63">
        <f>IF(ลับ!J$3=0,0,IF(เวลาเรียน!O49="น",ลับ!J$3,0))</f>
        <v>0</v>
      </c>
      <c r="K255" s="63">
        <f>IF(ลับ!K$3=0,0,IF(เวลาเรียน!P49="น",ลับ!K$3,0))</f>
        <v>0</v>
      </c>
      <c r="L255" s="63">
        <f>IF(ลับ!L$3=0,0,IF(เวลาเรียน!Q49="น",ลับ!L$3,0))</f>
        <v>0</v>
      </c>
      <c r="M255" s="63">
        <f>IF(ลับ!M$3=0,0,IF(เวลาเรียน!R49="น",ลับ!M$3,0))</f>
        <v>0</v>
      </c>
      <c r="N255" s="63">
        <f>IF(ลับ!N$3=0,0,IF(เวลาเรียน!S49="น",ลับ!N$3,0))</f>
        <v>0</v>
      </c>
      <c r="O255" s="63">
        <f>IF(ลับ!O$3=0,0,IF(เวลาเรียน!T49="น",ลับ!O$3,0))</f>
        <v>0</v>
      </c>
      <c r="P255" s="63">
        <f>IF(ลับ!P$3=0,0,IF(เวลาเรียน!U49="น",ลับ!P$3,0))</f>
        <v>0</v>
      </c>
      <c r="Q255" s="63">
        <f>IF(ลับ!Q$3=0,0,IF(เวลาเรียน!V49="น",ลับ!Q$3,0))</f>
        <v>0</v>
      </c>
      <c r="R255" s="63">
        <f>IF(ลับ!R$3=0,0,IF(เวลาเรียน!W49="น",ลับ!R$3,0))</f>
        <v>0</v>
      </c>
      <c r="S255" s="63">
        <f>IF(ลับ!S$3=0,0,IF(เวลาเรียน!X49="น",ลับ!S$3,0))</f>
        <v>0</v>
      </c>
      <c r="T255" s="63">
        <f>IF(ลับ!T$3=0,0,IF(เวลาเรียน!Y49="น",ลับ!T$3,0))</f>
        <v>0</v>
      </c>
      <c r="U255" s="63">
        <f>IF(ลับ!U$3=0,0,IF(เวลาเรียน!Z49="น",ลับ!U$3,0))</f>
        <v>0</v>
      </c>
      <c r="V255" s="63">
        <f>IF(ลับ!V$3=0,0,IF(เวลาเรียน!AA49="น",ลับ!V$3,0))</f>
        <v>0</v>
      </c>
      <c r="W255" s="63">
        <f>IF(ลับ!W$3=0,0,IF(เวลาเรียน!AB49="น",ลับ!W$3,0))</f>
        <v>0</v>
      </c>
      <c r="X255" s="63">
        <f>IF(ลับ!X$3=0,0,IF(เวลาเรียน!AC49="น",ลับ!X$3,0))</f>
        <v>0</v>
      </c>
      <c r="Y255" s="63">
        <f>IF(ลับ!Y$3=0,0,IF(เวลาเรียน!AD49="น",ลับ!Y$3,0))</f>
        <v>0</v>
      </c>
      <c r="Z255" s="724">
        <f>IF(ลับ!Z$3=0,0,IF(เวลาเรียน!AE49="น",ลับ!Z$3,0))</f>
        <v>0</v>
      </c>
      <c r="AA255" s="63">
        <f>IF(ลับ!B$3=0,0,IF(เวลาเรียน!AH49="น",ลับ!B$3,0))</f>
        <v>0</v>
      </c>
      <c r="AB255" s="63">
        <f>IF(ลับ!C$3=0,0,IF(เวลาเรียน!AI49="น",ลับ!C$3,0))</f>
        <v>0</v>
      </c>
      <c r="AC255" s="63">
        <f>IF(ลับ!D$3=0,0,IF(เวลาเรียน!AJ49="น",ลับ!D$3,0))</f>
        <v>0</v>
      </c>
      <c r="AD255" s="63">
        <f>IF(ลับ!E$3=0,0,IF(เวลาเรียน!AK49="น",ลับ!E$3,0))</f>
        <v>0</v>
      </c>
      <c r="AE255" s="63">
        <f>IF(ลับ!F$3=0,0,IF(เวลาเรียน!AL49="น",ลับ!F$3,0))</f>
        <v>0</v>
      </c>
      <c r="AF255" s="63">
        <f>IF(ลับ!G$3=0,0,IF(เวลาเรียน!AM49="น",ลับ!G$3,0))</f>
        <v>0</v>
      </c>
      <c r="AG255" s="63">
        <f>IF(ลับ!H$3=0,0,IF(เวลาเรียน!AN49="น",ลับ!H$3,0))</f>
        <v>0</v>
      </c>
      <c r="AH255" s="63">
        <f>IF(ลับ!I$3=0,0,IF(เวลาเรียน!AO49="น",ลับ!I$3,0))</f>
        <v>0</v>
      </c>
      <c r="AI255" s="63">
        <f>IF(ลับ!J$3=0,0,IF(เวลาเรียน!AP49="น",ลับ!J$3,0))</f>
        <v>0</v>
      </c>
      <c r="AJ255" s="63">
        <f>IF(ลับ!K$3=0,0,IF(เวลาเรียน!AQ49="น",ลับ!K$3,0))</f>
        <v>0</v>
      </c>
      <c r="AK255" s="63">
        <f>IF(ลับ!L$3=0,0,IF(เวลาเรียน!AR49="น",ลับ!L$3,0))</f>
        <v>0</v>
      </c>
      <c r="AL255" s="63">
        <f>IF(ลับ!M$3=0,0,IF(เวลาเรียน!AS49="น",ลับ!M$3,0))</f>
        <v>0</v>
      </c>
      <c r="AM255" s="63">
        <f>IF(ลับ!N$3=0,0,IF(เวลาเรียน!AT49="น",ลับ!N$3,0))</f>
        <v>0</v>
      </c>
      <c r="AN255" s="63">
        <f>IF(ลับ!O$3=0,0,IF(เวลาเรียน!AU49="น",ลับ!O$3,0))</f>
        <v>0</v>
      </c>
      <c r="AO255" s="63">
        <f>IF(ลับ!P$3=0,0,IF(เวลาเรียน!AV49="น",ลับ!P$3,0))</f>
        <v>0</v>
      </c>
      <c r="AP255" s="63">
        <f>IF(ลับ!Q$3=0,0,IF(เวลาเรียน!AW49="น",ลับ!Q$3,0))</f>
        <v>0</v>
      </c>
      <c r="AQ255" s="63">
        <f>IF(ลับ!R$3=0,0,IF(เวลาเรียน!AX49="น",ลับ!R$3,0))</f>
        <v>0</v>
      </c>
      <c r="AR255" s="63">
        <f>IF(ลับ!S$3=0,0,IF(เวลาเรียน!AY49="น",ลับ!S$3,0))</f>
        <v>0</v>
      </c>
      <c r="AS255" s="63">
        <f>IF(ลับ!T$3=0,0,IF(เวลาเรียน!AZ49="น",ลับ!T$3,0))</f>
        <v>0</v>
      </c>
      <c r="AT255" s="63">
        <f>IF(ลับ!U$3=0,0,IF(เวลาเรียน!BA49="น",ลับ!U$3,0))</f>
        <v>0</v>
      </c>
      <c r="AU255" s="63">
        <f>IF(ลับ!V$3=0,0,IF(เวลาเรียน!BB49="น",ลับ!V$3,0))</f>
        <v>0</v>
      </c>
      <c r="AV255" s="63">
        <f>IF(ลับ!W$3=0,0,IF(เวลาเรียน!BC49="น",ลับ!W$3,0))</f>
        <v>0</v>
      </c>
      <c r="AW255" s="63">
        <f>IF(ลับ!X$3=0,0,IF(เวลาเรียน!BD49="น",ลับ!X$3,0))</f>
        <v>0</v>
      </c>
      <c r="AX255" s="63">
        <f>IF(ลับ!Y$3=0,0,IF(เวลาเรียน!BE49="น",ลับ!Y$3,0))</f>
        <v>0</v>
      </c>
      <c r="AY255" s="63">
        <f>IF(ลับ!Z$3=0,0,IF(เวลาเรียน!BF49="น",ลับ!Z$3,0))</f>
        <v>0</v>
      </c>
      <c r="AZ255" s="63">
        <f>IF(ลับ!AA$3=0,0,IF(เวลาเรียน!BG49="น",ลับ!AA$3,0))</f>
        <v>0</v>
      </c>
      <c r="BA255" s="63">
        <f>IF(ลับ!AB$3=0,0,IF(เวลาเรียน!BH49="น",ลับ!AB$3,0))</f>
        <v>0</v>
      </c>
      <c r="BB255" s="63">
        <f>IF(ลับ!AC$3=0,0,IF(เวลาเรียน!BI49="น",ลับ!AC$3,0))</f>
        <v>0</v>
      </c>
      <c r="BC255" s="63">
        <f>IF(ลับ!AD$3=0,0,IF(เวลาเรียน!BJ49="น",ลับ!AD$3,0))</f>
        <v>0</v>
      </c>
      <c r="BD255" s="63">
        <f>IF(ลับ!AE$3=0,0,IF(เวลาเรียน!BK49="น",ลับ!AE$3,0))</f>
        <v>0</v>
      </c>
      <c r="BE255" s="63">
        <f>IF(ลับ!AF$3=0,0,IF(เวลาเรียน!BL49="น",ลับ!AF$3,0))</f>
        <v>0</v>
      </c>
      <c r="BF255" s="63">
        <f>IF(ลับ!AG$3=0,0,IF(เวลาเรียน!BM49="น",ลับ!AG$3,0))</f>
        <v>0</v>
      </c>
      <c r="BG255" s="63">
        <f>IF(ลับ!AH$3=0,0,IF(เวลาเรียน!BN49="น",ลับ!AH$3,0))</f>
        <v>0</v>
      </c>
      <c r="BH255" s="63">
        <f>IF(ลับ!AI$3=0,0,IF(เวลาเรียน!BO49="น",ลับ!AI$3,0))</f>
        <v>0</v>
      </c>
      <c r="BI255" s="63">
        <f>IF(ลับ!AJ$3=0,0,IF(เวลาเรียน!BP49="น",ลับ!AJ$3,0))</f>
        <v>0</v>
      </c>
      <c r="BJ255" s="63">
        <f>IF(ลับ!AK$3=0,0,IF(เวลาเรียน!BQ49="น",ลับ!AK$3,0))</f>
        <v>0</v>
      </c>
      <c r="BK255" s="63">
        <f>IF(ลับ!AL$3=0,0,IF(เวลาเรียน!BR49="น",ลับ!AL$3,0))</f>
        <v>0</v>
      </c>
      <c r="BL255" s="63">
        <f>IF(ลับ!AM$3=0,0,IF(เวลาเรียน!BS49="น",ลับ!AM$3,0))</f>
        <v>0</v>
      </c>
      <c r="BM255" s="63">
        <f>IF(ลับ!AN$3=0,0,IF(เวลาเรียน!BT49="น",ลับ!AN$3,0))</f>
        <v>0</v>
      </c>
      <c r="BN255" s="63">
        <f>IF(ลับ!AO$3=0,0,IF(เวลาเรียน!BU49="น",ลับ!AO$3,0))</f>
        <v>0</v>
      </c>
      <c r="BO255" s="63">
        <f>IF(ลับ!AP$3=0,0,IF(เวลาเรียน!BV49="น",ลับ!AP$3,0))</f>
        <v>0</v>
      </c>
      <c r="BP255" s="63">
        <f>IF(ลับ!AQ$3=0,0,IF(เวลาเรียน!BW49="น",ลับ!AQ$3,0))</f>
        <v>0</v>
      </c>
      <c r="BQ255" s="63">
        <f>IF(ลับ!AR$3=0,0,IF(เวลาเรียน!BX49="น",ลับ!AR$3,0))</f>
        <v>0</v>
      </c>
      <c r="BR255" s="63">
        <f>IF(ลับ!AS$3=0,0,IF(เวลาเรียน!BY49="น",ลับ!AS$3,0))</f>
        <v>0</v>
      </c>
      <c r="BS255" s="724">
        <f>IF(ลับ!AT$3=0,0,IF(เวลาเรียน!BZ49="น",ลับ!AT$3,0))</f>
        <v>0</v>
      </c>
      <c r="BT255" s="63">
        <f>IF(ลับ!BT$3=0,0,IF(เวลาเรียน!CB49="น",ลับ!BT$3,0))</f>
        <v>0</v>
      </c>
      <c r="BU255" s="63">
        <f>IF(ลับ!BU$3=0,0,IF(เวลาเรียน!CC49="น",ลับ!BU$3,0))</f>
        <v>0</v>
      </c>
      <c r="BV255" s="63">
        <f>IF(ลับ!BV$3=0,0,IF(เวลาเรียน!CD49="น",ลับ!BV$3,0))</f>
        <v>0</v>
      </c>
      <c r="BW255" s="63">
        <f>IF(ลับ!BW$3=0,0,IF(เวลาเรียน!CE49="น",ลับ!BW$3,0))</f>
        <v>0</v>
      </c>
      <c r="BX255" s="63">
        <f>IF(ลับ!BX$3=0,0,IF(เวลาเรียน!CF49="น",ลับ!BX$3,0))</f>
        <v>0</v>
      </c>
      <c r="BY255" s="63">
        <f>IF(ลับ!BY$3=0,0,IF(เวลาเรียน!CG49="น",ลับ!BY$3,0))</f>
        <v>0</v>
      </c>
      <c r="BZ255" s="63">
        <f>IF(ลับ!BZ$3=0,0,IF(เวลาเรียน!CH49="น",ลับ!BZ$3,0))</f>
        <v>0</v>
      </c>
      <c r="CA255" s="63">
        <f>IF(ลับ!CA$3=0,0,IF(เวลาเรียน!CI49="น",ลับ!CA$3,0))</f>
        <v>0</v>
      </c>
      <c r="CB255" s="63">
        <f>IF(ลับ!CB$3=0,0,IF(เวลาเรียน!CJ49="น",ลับ!CB$3,0))</f>
        <v>0</v>
      </c>
      <c r="CC255" s="63">
        <f>IF(ลับ!CC$3=0,0,IF(เวลาเรียน!CK49="น",ลับ!CC$3,0))</f>
        <v>0</v>
      </c>
      <c r="CD255" s="63">
        <f>IF(ลับ!CD$3=0,0,IF(เวลาเรียน!CL49="น",ลับ!CD$3,0))</f>
        <v>0</v>
      </c>
      <c r="CE255" s="63">
        <f>IF(ลับ!CE$3=0,0,IF(เวลาเรียน!CM49="น",ลับ!CE$3,0))</f>
        <v>0</v>
      </c>
      <c r="CF255" s="63">
        <f>IF(ลับ!CF$3=0,0,IF(เวลาเรียน!CN49="น",ลับ!CF$3,0))</f>
        <v>0</v>
      </c>
      <c r="CG255" s="63">
        <f>IF(ลับ!CG$3=0,0,IF(เวลาเรียน!CO49="น",ลับ!CG$3,0))</f>
        <v>0</v>
      </c>
      <c r="CH255" s="63">
        <f>IF(ลับ!CH$3=0,0,IF(เวลาเรียน!CP49="น",ลับ!CH$3,0))</f>
        <v>0</v>
      </c>
      <c r="CI255" s="63">
        <f>IF(ลับ!CI$3=0,0,IF(เวลาเรียน!CQ49="น",ลับ!CI$3,0))</f>
        <v>0</v>
      </c>
      <c r="CJ255" s="63">
        <f>IF(ลับ!CJ$3=0,0,IF(เวลาเรียน!CR49="น",ลับ!CJ$3,0))</f>
        <v>0</v>
      </c>
      <c r="CK255" s="63">
        <f>IF(ลับ!CK$3=0,0,IF(เวลาเรียน!CS49="น",ลับ!CK$3,0))</f>
        <v>0</v>
      </c>
      <c r="CL255" s="63">
        <f>IF(ลับ!CL$3=0,0,IF(เวลาเรียน!CT49="น",ลับ!CL$3,0))</f>
        <v>0</v>
      </c>
      <c r="CM255" s="63">
        <f>IF(ลับ!CM$3=0,0,IF(เวลาเรียน!CU49="น",ลับ!CM$3,0))</f>
        <v>0</v>
      </c>
      <c r="CN255" s="63">
        <f>IF(ลับ!CN$3=0,0,IF(เวลาเรียน!CV49="น",ลับ!CN$3,0))</f>
        <v>0</v>
      </c>
      <c r="CO255" s="63">
        <f>IF(ลับ!CO$3=0,0,IF(เวลาเรียน!CW49="น",ลับ!CO$3,0))</f>
        <v>0</v>
      </c>
      <c r="CP255" s="63">
        <f>IF(ลับ!CP$3=0,0,IF(เวลาเรียน!CX49="น",ลับ!CP$3,0))</f>
        <v>0</v>
      </c>
      <c r="CQ255" s="63">
        <f>IF(ลับ!CQ$3=0,0,IF(เวลาเรียน!CY49="น",ลับ!CQ$3,0))</f>
        <v>0</v>
      </c>
      <c r="CR255" s="63">
        <f>IF(ลับ!CR$3=0,0,IF(เวลาเรียน!CZ49="น",ลับ!CR$3,0))</f>
        <v>0</v>
      </c>
      <c r="CS255" s="63">
        <f>IF(ลับ!CS$3=0,0,IF(เวลาเรียน!DA49="น",ลับ!CS$3,0))</f>
        <v>0</v>
      </c>
      <c r="CT255" s="63">
        <f>IF(ลับ!CT$3=0,0,IF(เวลาเรียน!DB49="น",ลับ!CT$3,0))</f>
        <v>0</v>
      </c>
      <c r="CU255" s="63">
        <f>IF(ลับ!CU$3=0,0,IF(เวลาเรียน!DC49="น",ลับ!CU$3,0))</f>
        <v>0</v>
      </c>
      <c r="CV255" s="63">
        <f>IF(ลับ!CV$3=0,0,IF(เวลาเรียน!DD49="น",ลับ!CV$3,0))</f>
        <v>0</v>
      </c>
      <c r="CW255" s="63">
        <f>IF(ลับ!CW$3=0,0,IF(เวลาเรียน!DE49="น",ลับ!CW$3,0))</f>
        <v>0</v>
      </c>
      <c r="CX255" s="84">
        <f t="shared" si="26"/>
        <v>0</v>
      </c>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row>
    <row r="256" spans="1:136" ht="21">
      <c r="A256" s="28">
        <v>45</v>
      </c>
      <c r="B256" s="63">
        <f>IF(ลับ!B$3=0,0,IF(เวลาเรียน!G50="น",ลับ!B$3,0))</f>
        <v>0</v>
      </c>
      <c r="C256" s="63">
        <f>IF(ลับ!C$3=0,0,IF(เวลาเรียน!H50="น",ลับ!C$3,0))</f>
        <v>0</v>
      </c>
      <c r="D256" s="63">
        <f>IF(ลับ!D$3=0,0,IF(เวลาเรียน!I50="น",ลับ!D$3,0))</f>
        <v>0</v>
      </c>
      <c r="E256" s="63">
        <f>IF(ลับ!E$3=0,0,IF(เวลาเรียน!J50="น",ลับ!E$3,0))</f>
        <v>0</v>
      </c>
      <c r="F256" s="63">
        <f>IF(ลับ!F$3=0,0,IF(เวลาเรียน!K50="น",ลับ!F$3,0))</f>
        <v>0</v>
      </c>
      <c r="G256" s="63">
        <f>IF(ลับ!G$3=0,0,IF(เวลาเรียน!L50="น",ลับ!G$3,0))</f>
        <v>0</v>
      </c>
      <c r="H256" s="63">
        <f>IF(ลับ!H$3=0,0,IF(เวลาเรียน!M50="น",ลับ!H$3,0))</f>
        <v>0</v>
      </c>
      <c r="I256" s="63">
        <f>IF(ลับ!I$3=0,0,IF(เวลาเรียน!N50="น",ลับ!I$3,0))</f>
        <v>0</v>
      </c>
      <c r="J256" s="63">
        <f>IF(ลับ!J$3=0,0,IF(เวลาเรียน!O50="น",ลับ!J$3,0))</f>
        <v>0</v>
      </c>
      <c r="K256" s="63">
        <f>IF(ลับ!K$3=0,0,IF(เวลาเรียน!P50="น",ลับ!K$3,0))</f>
        <v>0</v>
      </c>
      <c r="L256" s="63">
        <f>IF(ลับ!L$3=0,0,IF(เวลาเรียน!Q50="น",ลับ!L$3,0))</f>
        <v>0</v>
      </c>
      <c r="M256" s="63">
        <f>IF(ลับ!M$3=0,0,IF(เวลาเรียน!R50="น",ลับ!M$3,0))</f>
        <v>0</v>
      </c>
      <c r="N256" s="63">
        <f>IF(ลับ!N$3=0,0,IF(เวลาเรียน!S50="น",ลับ!N$3,0))</f>
        <v>0</v>
      </c>
      <c r="O256" s="63">
        <f>IF(ลับ!O$3=0,0,IF(เวลาเรียน!T50="น",ลับ!O$3,0))</f>
        <v>0</v>
      </c>
      <c r="P256" s="63">
        <f>IF(ลับ!P$3=0,0,IF(เวลาเรียน!U50="น",ลับ!P$3,0))</f>
        <v>0</v>
      </c>
      <c r="Q256" s="63">
        <f>IF(ลับ!Q$3=0,0,IF(เวลาเรียน!V50="น",ลับ!Q$3,0))</f>
        <v>0</v>
      </c>
      <c r="R256" s="63">
        <f>IF(ลับ!R$3=0,0,IF(เวลาเรียน!W50="น",ลับ!R$3,0))</f>
        <v>0</v>
      </c>
      <c r="S256" s="63">
        <f>IF(ลับ!S$3=0,0,IF(เวลาเรียน!X50="น",ลับ!S$3,0))</f>
        <v>0</v>
      </c>
      <c r="T256" s="63">
        <f>IF(ลับ!T$3=0,0,IF(เวลาเรียน!Y50="น",ลับ!T$3,0))</f>
        <v>0</v>
      </c>
      <c r="U256" s="63">
        <f>IF(ลับ!U$3=0,0,IF(เวลาเรียน!Z50="น",ลับ!U$3,0))</f>
        <v>0</v>
      </c>
      <c r="V256" s="63">
        <f>IF(ลับ!V$3=0,0,IF(เวลาเรียน!AA50="น",ลับ!V$3,0))</f>
        <v>0</v>
      </c>
      <c r="W256" s="63">
        <f>IF(ลับ!W$3=0,0,IF(เวลาเรียน!AB50="น",ลับ!W$3,0))</f>
        <v>0</v>
      </c>
      <c r="X256" s="63">
        <f>IF(ลับ!X$3=0,0,IF(เวลาเรียน!AC50="น",ลับ!X$3,0))</f>
        <v>0</v>
      </c>
      <c r="Y256" s="63">
        <f>IF(ลับ!Y$3=0,0,IF(เวลาเรียน!AD50="น",ลับ!Y$3,0))</f>
        <v>0</v>
      </c>
      <c r="Z256" s="724">
        <f>IF(ลับ!Z$3=0,0,IF(เวลาเรียน!AE50="น",ลับ!Z$3,0))</f>
        <v>0</v>
      </c>
      <c r="AA256" s="63">
        <f>IF(ลับ!B$3=0,0,IF(เวลาเรียน!AH50="น",ลับ!B$3,0))</f>
        <v>0</v>
      </c>
      <c r="AB256" s="63">
        <f>IF(ลับ!C$3=0,0,IF(เวลาเรียน!AI50="น",ลับ!C$3,0))</f>
        <v>0</v>
      </c>
      <c r="AC256" s="63">
        <f>IF(ลับ!D$3=0,0,IF(เวลาเรียน!AJ50="น",ลับ!D$3,0))</f>
        <v>0</v>
      </c>
      <c r="AD256" s="63">
        <f>IF(ลับ!E$3=0,0,IF(เวลาเรียน!AK50="น",ลับ!E$3,0))</f>
        <v>0</v>
      </c>
      <c r="AE256" s="63">
        <f>IF(ลับ!F$3=0,0,IF(เวลาเรียน!AL50="น",ลับ!F$3,0))</f>
        <v>0</v>
      </c>
      <c r="AF256" s="63">
        <f>IF(ลับ!G$3=0,0,IF(เวลาเรียน!AM50="น",ลับ!G$3,0))</f>
        <v>0</v>
      </c>
      <c r="AG256" s="63">
        <f>IF(ลับ!H$3=0,0,IF(เวลาเรียน!AN50="น",ลับ!H$3,0))</f>
        <v>0</v>
      </c>
      <c r="AH256" s="63">
        <f>IF(ลับ!I$3=0,0,IF(เวลาเรียน!AO50="น",ลับ!I$3,0))</f>
        <v>0</v>
      </c>
      <c r="AI256" s="63">
        <f>IF(ลับ!J$3=0,0,IF(เวลาเรียน!AP50="น",ลับ!J$3,0))</f>
        <v>0</v>
      </c>
      <c r="AJ256" s="63">
        <f>IF(ลับ!K$3=0,0,IF(เวลาเรียน!AQ50="น",ลับ!K$3,0))</f>
        <v>0</v>
      </c>
      <c r="AK256" s="63">
        <f>IF(ลับ!L$3=0,0,IF(เวลาเรียน!AR50="น",ลับ!L$3,0))</f>
        <v>0</v>
      </c>
      <c r="AL256" s="63">
        <f>IF(ลับ!M$3=0,0,IF(เวลาเรียน!AS50="น",ลับ!M$3,0))</f>
        <v>0</v>
      </c>
      <c r="AM256" s="63">
        <f>IF(ลับ!N$3=0,0,IF(เวลาเรียน!AT50="น",ลับ!N$3,0))</f>
        <v>0</v>
      </c>
      <c r="AN256" s="63">
        <f>IF(ลับ!O$3=0,0,IF(เวลาเรียน!AU50="น",ลับ!O$3,0))</f>
        <v>0</v>
      </c>
      <c r="AO256" s="63">
        <f>IF(ลับ!P$3=0,0,IF(เวลาเรียน!AV50="น",ลับ!P$3,0))</f>
        <v>0</v>
      </c>
      <c r="AP256" s="63">
        <f>IF(ลับ!Q$3=0,0,IF(เวลาเรียน!AW50="น",ลับ!Q$3,0))</f>
        <v>0</v>
      </c>
      <c r="AQ256" s="63">
        <f>IF(ลับ!R$3=0,0,IF(เวลาเรียน!AX50="น",ลับ!R$3,0))</f>
        <v>0</v>
      </c>
      <c r="AR256" s="63">
        <f>IF(ลับ!S$3=0,0,IF(เวลาเรียน!AY50="น",ลับ!S$3,0))</f>
        <v>0</v>
      </c>
      <c r="AS256" s="63">
        <f>IF(ลับ!T$3=0,0,IF(เวลาเรียน!AZ50="น",ลับ!T$3,0))</f>
        <v>0</v>
      </c>
      <c r="AT256" s="63">
        <f>IF(ลับ!U$3=0,0,IF(เวลาเรียน!BA50="น",ลับ!U$3,0))</f>
        <v>0</v>
      </c>
      <c r="AU256" s="63">
        <f>IF(ลับ!V$3=0,0,IF(เวลาเรียน!BB50="น",ลับ!V$3,0))</f>
        <v>0</v>
      </c>
      <c r="AV256" s="63">
        <f>IF(ลับ!W$3=0,0,IF(เวลาเรียน!BC50="น",ลับ!W$3,0))</f>
        <v>0</v>
      </c>
      <c r="AW256" s="63">
        <f>IF(ลับ!X$3=0,0,IF(เวลาเรียน!BD50="น",ลับ!X$3,0))</f>
        <v>0</v>
      </c>
      <c r="AX256" s="63">
        <f>IF(ลับ!Y$3=0,0,IF(เวลาเรียน!BE50="น",ลับ!Y$3,0))</f>
        <v>0</v>
      </c>
      <c r="AY256" s="63">
        <f>IF(ลับ!Z$3=0,0,IF(เวลาเรียน!BF50="น",ลับ!Z$3,0))</f>
        <v>0</v>
      </c>
      <c r="AZ256" s="63">
        <f>IF(ลับ!AA$3=0,0,IF(เวลาเรียน!BG50="น",ลับ!AA$3,0))</f>
        <v>0</v>
      </c>
      <c r="BA256" s="63">
        <f>IF(ลับ!AB$3=0,0,IF(เวลาเรียน!BH50="น",ลับ!AB$3,0))</f>
        <v>0</v>
      </c>
      <c r="BB256" s="63">
        <f>IF(ลับ!AC$3=0,0,IF(เวลาเรียน!BI50="น",ลับ!AC$3,0))</f>
        <v>0</v>
      </c>
      <c r="BC256" s="63">
        <f>IF(ลับ!AD$3=0,0,IF(เวลาเรียน!BJ50="น",ลับ!AD$3,0))</f>
        <v>0</v>
      </c>
      <c r="BD256" s="63">
        <f>IF(ลับ!AE$3=0,0,IF(เวลาเรียน!BK50="น",ลับ!AE$3,0))</f>
        <v>0</v>
      </c>
      <c r="BE256" s="63">
        <f>IF(ลับ!AF$3=0,0,IF(เวลาเรียน!BL50="น",ลับ!AF$3,0))</f>
        <v>0</v>
      </c>
      <c r="BF256" s="63">
        <f>IF(ลับ!AG$3=0,0,IF(เวลาเรียน!BM50="น",ลับ!AG$3,0))</f>
        <v>0</v>
      </c>
      <c r="BG256" s="63">
        <f>IF(ลับ!AH$3=0,0,IF(เวลาเรียน!BN50="น",ลับ!AH$3,0))</f>
        <v>0</v>
      </c>
      <c r="BH256" s="63">
        <f>IF(ลับ!AI$3=0,0,IF(เวลาเรียน!BO50="น",ลับ!AI$3,0))</f>
        <v>0</v>
      </c>
      <c r="BI256" s="63">
        <f>IF(ลับ!AJ$3=0,0,IF(เวลาเรียน!BP50="น",ลับ!AJ$3,0))</f>
        <v>0</v>
      </c>
      <c r="BJ256" s="63">
        <f>IF(ลับ!AK$3=0,0,IF(เวลาเรียน!BQ50="น",ลับ!AK$3,0))</f>
        <v>0</v>
      </c>
      <c r="BK256" s="63">
        <f>IF(ลับ!AL$3=0,0,IF(เวลาเรียน!BR50="น",ลับ!AL$3,0))</f>
        <v>0</v>
      </c>
      <c r="BL256" s="63">
        <f>IF(ลับ!AM$3=0,0,IF(เวลาเรียน!BS50="น",ลับ!AM$3,0))</f>
        <v>0</v>
      </c>
      <c r="BM256" s="63">
        <f>IF(ลับ!AN$3=0,0,IF(เวลาเรียน!BT50="น",ลับ!AN$3,0))</f>
        <v>0</v>
      </c>
      <c r="BN256" s="63">
        <f>IF(ลับ!AO$3=0,0,IF(เวลาเรียน!BU50="น",ลับ!AO$3,0))</f>
        <v>0</v>
      </c>
      <c r="BO256" s="63">
        <f>IF(ลับ!AP$3=0,0,IF(เวลาเรียน!BV50="น",ลับ!AP$3,0))</f>
        <v>0</v>
      </c>
      <c r="BP256" s="63">
        <f>IF(ลับ!AQ$3=0,0,IF(เวลาเรียน!BW50="น",ลับ!AQ$3,0))</f>
        <v>0</v>
      </c>
      <c r="BQ256" s="63">
        <f>IF(ลับ!AR$3=0,0,IF(เวลาเรียน!BX50="น",ลับ!AR$3,0))</f>
        <v>0</v>
      </c>
      <c r="BR256" s="63">
        <f>IF(ลับ!AS$3=0,0,IF(เวลาเรียน!BY50="น",ลับ!AS$3,0))</f>
        <v>0</v>
      </c>
      <c r="BS256" s="724">
        <f>IF(ลับ!AT$3=0,0,IF(เวลาเรียน!BZ50="น",ลับ!AT$3,0))</f>
        <v>0</v>
      </c>
      <c r="BT256" s="63">
        <f>IF(ลับ!BT$3=0,0,IF(เวลาเรียน!CB50="น",ลับ!BT$3,0))</f>
        <v>0</v>
      </c>
      <c r="BU256" s="63">
        <f>IF(ลับ!BU$3=0,0,IF(เวลาเรียน!CC50="น",ลับ!BU$3,0))</f>
        <v>0</v>
      </c>
      <c r="BV256" s="63">
        <f>IF(ลับ!BV$3=0,0,IF(เวลาเรียน!CD50="น",ลับ!BV$3,0))</f>
        <v>0</v>
      </c>
      <c r="BW256" s="63">
        <f>IF(ลับ!BW$3=0,0,IF(เวลาเรียน!CE50="น",ลับ!BW$3,0))</f>
        <v>0</v>
      </c>
      <c r="BX256" s="63">
        <f>IF(ลับ!BX$3=0,0,IF(เวลาเรียน!CF50="น",ลับ!BX$3,0))</f>
        <v>0</v>
      </c>
      <c r="BY256" s="63">
        <f>IF(ลับ!BY$3=0,0,IF(เวลาเรียน!CG50="น",ลับ!BY$3,0))</f>
        <v>0</v>
      </c>
      <c r="BZ256" s="63">
        <f>IF(ลับ!BZ$3=0,0,IF(เวลาเรียน!CH50="น",ลับ!BZ$3,0))</f>
        <v>0</v>
      </c>
      <c r="CA256" s="63">
        <f>IF(ลับ!CA$3=0,0,IF(เวลาเรียน!CI50="น",ลับ!CA$3,0))</f>
        <v>0</v>
      </c>
      <c r="CB256" s="63">
        <f>IF(ลับ!CB$3=0,0,IF(เวลาเรียน!CJ50="น",ลับ!CB$3,0))</f>
        <v>0</v>
      </c>
      <c r="CC256" s="63">
        <f>IF(ลับ!CC$3=0,0,IF(เวลาเรียน!CK50="น",ลับ!CC$3,0))</f>
        <v>0</v>
      </c>
      <c r="CD256" s="63">
        <f>IF(ลับ!CD$3=0,0,IF(เวลาเรียน!CL50="น",ลับ!CD$3,0))</f>
        <v>0</v>
      </c>
      <c r="CE256" s="63">
        <f>IF(ลับ!CE$3=0,0,IF(เวลาเรียน!CM50="น",ลับ!CE$3,0))</f>
        <v>0</v>
      </c>
      <c r="CF256" s="63">
        <f>IF(ลับ!CF$3=0,0,IF(เวลาเรียน!CN50="น",ลับ!CF$3,0))</f>
        <v>0</v>
      </c>
      <c r="CG256" s="63">
        <f>IF(ลับ!CG$3=0,0,IF(เวลาเรียน!CO50="น",ลับ!CG$3,0))</f>
        <v>0</v>
      </c>
      <c r="CH256" s="63">
        <f>IF(ลับ!CH$3=0,0,IF(เวลาเรียน!CP50="น",ลับ!CH$3,0))</f>
        <v>0</v>
      </c>
      <c r="CI256" s="63">
        <f>IF(ลับ!CI$3=0,0,IF(เวลาเรียน!CQ50="น",ลับ!CI$3,0))</f>
        <v>0</v>
      </c>
      <c r="CJ256" s="63">
        <f>IF(ลับ!CJ$3=0,0,IF(เวลาเรียน!CR50="น",ลับ!CJ$3,0))</f>
        <v>0</v>
      </c>
      <c r="CK256" s="63">
        <f>IF(ลับ!CK$3=0,0,IF(เวลาเรียน!CS50="น",ลับ!CK$3,0))</f>
        <v>0</v>
      </c>
      <c r="CL256" s="63">
        <f>IF(ลับ!CL$3=0,0,IF(เวลาเรียน!CT50="น",ลับ!CL$3,0))</f>
        <v>0</v>
      </c>
      <c r="CM256" s="63">
        <f>IF(ลับ!CM$3=0,0,IF(เวลาเรียน!CU50="น",ลับ!CM$3,0))</f>
        <v>0</v>
      </c>
      <c r="CN256" s="63">
        <f>IF(ลับ!CN$3=0,0,IF(เวลาเรียน!CV50="น",ลับ!CN$3,0))</f>
        <v>0</v>
      </c>
      <c r="CO256" s="63">
        <f>IF(ลับ!CO$3=0,0,IF(เวลาเรียน!CW50="น",ลับ!CO$3,0))</f>
        <v>0</v>
      </c>
      <c r="CP256" s="63">
        <f>IF(ลับ!CP$3=0,0,IF(เวลาเรียน!CX50="น",ลับ!CP$3,0))</f>
        <v>0</v>
      </c>
      <c r="CQ256" s="63">
        <f>IF(ลับ!CQ$3=0,0,IF(เวลาเรียน!CY50="น",ลับ!CQ$3,0))</f>
        <v>0</v>
      </c>
      <c r="CR256" s="63">
        <f>IF(ลับ!CR$3=0,0,IF(เวลาเรียน!CZ50="น",ลับ!CR$3,0))</f>
        <v>0</v>
      </c>
      <c r="CS256" s="63">
        <f>IF(ลับ!CS$3=0,0,IF(เวลาเรียน!DA50="น",ลับ!CS$3,0))</f>
        <v>0</v>
      </c>
      <c r="CT256" s="63">
        <f>IF(ลับ!CT$3=0,0,IF(เวลาเรียน!DB50="น",ลับ!CT$3,0))</f>
        <v>0</v>
      </c>
      <c r="CU256" s="63">
        <f>IF(ลับ!CU$3=0,0,IF(เวลาเรียน!DC50="น",ลับ!CU$3,0))</f>
        <v>0</v>
      </c>
      <c r="CV256" s="63">
        <f>IF(ลับ!CV$3=0,0,IF(เวลาเรียน!DD50="น",ลับ!CV$3,0))</f>
        <v>0</v>
      </c>
      <c r="CW256" s="63">
        <f>IF(ลับ!CW$3=0,0,IF(เวลาเรียน!DE50="น",ลับ!CW$3,0))</f>
        <v>0</v>
      </c>
      <c r="CX256" s="84">
        <f t="shared" si="26"/>
        <v>0</v>
      </c>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row>
    <row r="257" spans="1:136" ht="21">
      <c r="A257" s="28">
        <v>46</v>
      </c>
      <c r="B257" s="63">
        <f>IF(ลับ!B$3=0,0,IF(เวลาเรียน!G51="น",ลับ!B$3,0))</f>
        <v>0</v>
      </c>
      <c r="C257" s="63">
        <f>IF(ลับ!C$3=0,0,IF(เวลาเรียน!H51="น",ลับ!C$3,0))</f>
        <v>0</v>
      </c>
      <c r="D257" s="63">
        <f>IF(ลับ!D$3=0,0,IF(เวลาเรียน!I51="น",ลับ!D$3,0))</f>
        <v>0</v>
      </c>
      <c r="E257" s="63">
        <f>IF(ลับ!E$3=0,0,IF(เวลาเรียน!J51="น",ลับ!E$3,0))</f>
        <v>0</v>
      </c>
      <c r="F257" s="63">
        <f>IF(ลับ!F$3=0,0,IF(เวลาเรียน!K51="น",ลับ!F$3,0))</f>
        <v>0</v>
      </c>
      <c r="G257" s="63">
        <f>IF(ลับ!G$3=0,0,IF(เวลาเรียน!L51="น",ลับ!G$3,0))</f>
        <v>0</v>
      </c>
      <c r="H257" s="63">
        <f>IF(ลับ!H$3=0,0,IF(เวลาเรียน!M51="น",ลับ!H$3,0))</f>
        <v>0</v>
      </c>
      <c r="I257" s="63">
        <f>IF(ลับ!I$3=0,0,IF(เวลาเรียน!N51="น",ลับ!I$3,0))</f>
        <v>0</v>
      </c>
      <c r="J257" s="63">
        <f>IF(ลับ!J$3=0,0,IF(เวลาเรียน!O51="น",ลับ!J$3,0))</f>
        <v>0</v>
      </c>
      <c r="K257" s="63">
        <f>IF(ลับ!K$3=0,0,IF(เวลาเรียน!P51="น",ลับ!K$3,0))</f>
        <v>0</v>
      </c>
      <c r="L257" s="63">
        <f>IF(ลับ!L$3=0,0,IF(เวลาเรียน!Q51="น",ลับ!L$3,0))</f>
        <v>0</v>
      </c>
      <c r="M257" s="63">
        <f>IF(ลับ!M$3=0,0,IF(เวลาเรียน!R51="น",ลับ!M$3,0))</f>
        <v>0</v>
      </c>
      <c r="N257" s="63">
        <f>IF(ลับ!N$3=0,0,IF(เวลาเรียน!S51="น",ลับ!N$3,0))</f>
        <v>0</v>
      </c>
      <c r="O257" s="63">
        <f>IF(ลับ!O$3=0,0,IF(เวลาเรียน!T51="น",ลับ!O$3,0))</f>
        <v>0</v>
      </c>
      <c r="P257" s="63">
        <f>IF(ลับ!P$3=0,0,IF(เวลาเรียน!U51="น",ลับ!P$3,0))</f>
        <v>0</v>
      </c>
      <c r="Q257" s="63">
        <f>IF(ลับ!Q$3=0,0,IF(เวลาเรียน!V51="น",ลับ!Q$3,0))</f>
        <v>0</v>
      </c>
      <c r="R257" s="63">
        <f>IF(ลับ!R$3=0,0,IF(เวลาเรียน!W51="น",ลับ!R$3,0))</f>
        <v>0</v>
      </c>
      <c r="S257" s="63">
        <f>IF(ลับ!S$3=0,0,IF(เวลาเรียน!X51="น",ลับ!S$3,0))</f>
        <v>0</v>
      </c>
      <c r="T257" s="63">
        <f>IF(ลับ!T$3=0,0,IF(เวลาเรียน!Y51="น",ลับ!T$3,0))</f>
        <v>0</v>
      </c>
      <c r="U257" s="63">
        <f>IF(ลับ!U$3=0,0,IF(เวลาเรียน!Z51="น",ลับ!U$3,0))</f>
        <v>0</v>
      </c>
      <c r="V257" s="63">
        <f>IF(ลับ!V$3=0,0,IF(เวลาเรียน!AA51="น",ลับ!V$3,0))</f>
        <v>0</v>
      </c>
      <c r="W257" s="63">
        <f>IF(ลับ!W$3=0,0,IF(เวลาเรียน!AB51="น",ลับ!W$3,0))</f>
        <v>0</v>
      </c>
      <c r="X257" s="63">
        <f>IF(ลับ!X$3=0,0,IF(เวลาเรียน!AC51="น",ลับ!X$3,0))</f>
        <v>0</v>
      </c>
      <c r="Y257" s="63">
        <f>IF(ลับ!Y$3=0,0,IF(เวลาเรียน!AD51="น",ลับ!Y$3,0))</f>
        <v>0</v>
      </c>
      <c r="Z257" s="724">
        <f>IF(ลับ!Z$3=0,0,IF(เวลาเรียน!AE51="น",ลับ!Z$3,0))</f>
        <v>0</v>
      </c>
      <c r="AA257" s="63">
        <f>IF(ลับ!B$3=0,0,IF(เวลาเรียน!AH51="น",ลับ!B$3,0))</f>
        <v>0</v>
      </c>
      <c r="AB257" s="63">
        <f>IF(ลับ!C$3=0,0,IF(เวลาเรียน!AI51="น",ลับ!C$3,0))</f>
        <v>0</v>
      </c>
      <c r="AC257" s="63">
        <f>IF(ลับ!D$3=0,0,IF(เวลาเรียน!AJ51="น",ลับ!D$3,0))</f>
        <v>0</v>
      </c>
      <c r="AD257" s="63">
        <f>IF(ลับ!E$3=0,0,IF(เวลาเรียน!AK51="น",ลับ!E$3,0))</f>
        <v>0</v>
      </c>
      <c r="AE257" s="63">
        <f>IF(ลับ!F$3=0,0,IF(เวลาเรียน!AL51="น",ลับ!F$3,0))</f>
        <v>0</v>
      </c>
      <c r="AF257" s="63">
        <f>IF(ลับ!G$3=0,0,IF(เวลาเรียน!AM51="น",ลับ!G$3,0))</f>
        <v>0</v>
      </c>
      <c r="AG257" s="63">
        <f>IF(ลับ!H$3=0,0,IF(เวลาเรียน!AN51="น",ลับ!H$3,0))</f>
        <v>0</v>
      </c>
      <c r="AH257" s="63">
        <f>IF(ลับ!I$3=0,0,IF(เวลาเรียน!AO51="น",ลับ!I$3,0))</f>
        <v>0</v>
      </c>
      <c r="AI257" s="63">
        <f>IF(ลับ!J$3=0,0,IF(เวลาเรียน!AP51="น",ลับ!J$3,0))</f>
        <v>0</v>
      </c>
      <c r="AJ257" s="63">
        <f>IF(ลับ!K$3=0,0,IF(เวลาเรียน!AQ51="น",ลับ!K$3,0))</f>
        <v>0</v>
      </c>
      <c r="AK257" s="63">
        <f>IF(ลับ!L$3=0,0,IF(เวลาเรียน!AR51="น",ลับ!L$3,0))</f>
        <v>0</v>
      </c>
      <c r="AL257" s="63">
        <f>IF(ลับ!M$3=0,0,IF(เวลาเรียน!AS51="น",ลับ!M$3,0))</f>
        <v>0</v>
      </c>
      <c r="AM257" s="63">
        <f>IF(ลับ!N$3=0,0,IF(เวลาเรียน!AT51="น",ลับ!N$3,0))</f>
        <v>0</v>
      </c>
      <c r="AN257" s="63">
        <f>IF(ลับ!O$3=0,0,IF(เวลาเรียน!AU51="น",ลับ!O$3,0))</f>
        <v>0</v>
      </c>
      <c r="AO257" s="63">
        <f>IF(ลับ!P$3=0,0,IF(เวลาเรียน!AV51="น",ลับ!P$3,0))</f>
        <v>0</v>
      </c>
      <c r="AP257" s="63">
        <f>IF(ลับ!Q$3=0,0,IF(เวลาเรียน!AW51="น",ลับ!Q$3,0))</f>
        <v>0</v>
      </c>
      <c r="AQ257" s="63">
        <f>IF(ลับ!R$3=0,0,IF(เวลาเรียน!AX51="น",ลับ!R$3,0))</f>
        <v>0</v>
      </c>
      <c r="AR257" s="63">
        <f>IF(ลับ!S$3=0,0,IF(เวลาเรียน!AY51="น",ลับ!S$3,0))</f>
        <v>0</v>
      </c>
      <c r="AS257" s="63">
        <f>IF(ลับ!T$3=0,0,IF(เวลาเรียน!AZ51="น",ลับ!T$3,0))</f>
        <v>0</v>
      </c>
      <c r="AT257" s="63">
        <f>IF(ลับ!U$3=0,0,IF(เวลาเรียน!BA51="น",ลับ!U$3,0))</f>
        <v>0</v>
      </c>
      <c r="AU257" s="63">
        <f>IF(ลับ!V$3=0,0,IF(เวลาเรียน!BB51="น",ลับ!V$3,0))</f>
        <v>0</v>
      </c>
      <c r="AV257" s="63">
        <f>IF(ลับ!W$3=0,0,IF(เวลาเรียน!BC51="น",ลับ!W$3,0))</f>
        <v>0</v>
      </c>
      <c r="AW257" s="63">
        <f>IF(ลับ!X$3=0,0,IF(เวลาเรียน!BD51="น",ลับ!X$3,0))</f>
        <v>0</v>
      </c>
      <c r="AX257" s="63">
        <f>IF(ลับ!Y$3=0,0,IF(เวลาเรียน!BE51="น",ลับ!Y$3,0))</f>
        <v>0</v>
      </c>
      <c r="AY257" s="63">
        <f>IF(ลับ!Z$3=0,0,IF(เวลาเรียน!BF51="น",ลับ!Z$3,0))</f>
        <v>0</v>
      </c>
      <c r="AZ257" s="63">
        <f>IF(ลับ!AA$3=0,0,IF(เวลาเรียน!BG51="น",ลับ!AA$3,0))</f>
        <v>0</v>
      </c>
      <c r="BA257" s="63">
        <f>IF(ลับ!AB$3=0,0,IF(เวลาเรียน!BH51="น",ลับ!AB$3,0))</f>
        <v>0</v>
      </c>
      <c r="BB257" s="63">
        <f>IF(ลับ!AC$3=0,0,IF(เวลาเรียน!BI51="น",ลับ!AC$3,0))</f>
        <v>0</v>
      </c>
      <c r="BC257" s="63">
        <f>IF(ลับ!AD$3=0,0,IF(เวลาเรียน!BJ51="น",ลับ!AD$3,0))</f>
        <v>0</v>
      </c>
      <c r="BD257" s="63">
        <f>IF(ลับ!AE$3=0,0,IF(เวลาเรียน!BK51="น",ลับ!AE$3,0))</f>
        <v>0</v>
      </c>
      <c r="BE257" s="63">
        <f>IF(ลับ!AF$3=0,0,IF(เวลาเรียน!BL51="น",ลับ!AF$3,0))</f>
        <v>0</v>
      </c>
      <c r="BF257" s="63">
        <f>IF(ลับ!AG$3=0,0,IF(เวลาเรียน!BM51="น",ลับ!AG$3,0))</f>
        <v>0</v>
      </c>
      <c r="BG257" s="63">
        <f>IF(ลับ!AH$3=0,0,IF(เวลาเรียน!BN51="น",ลับ!AH$3,0))</f>
        <v>0</v>
      </c>
      <c r="BH257" s="63">
        <f>IF(ลับ!AI$3=0,0,IF(เวลาเรียน!BO51="น",ลับ!AI$3,0))</f>
        <v>0</v>
      </c>
      <c r="BI257" s="63">
        <f>IF(ลับ!AJ$3=0,0,IF(เวลาเรียน!BP51="น",ลับ!AJ$3,0))</f>
        <v>0</v>
      </c>
      <c r="BJ257" s="63">
        <f>IF(ลับ!AK$3=0,0,IF(เวลาเรียน!BQ51="น",ลับ!AK$3,0))</f>
        <v>0</v>
      </c>
      <c r="BK257" s="63">
        <f>IF(ลับ!AL$3=0,0,IF(เวลาเรียน!BR51="น",ลับ!AL$3,0))</f>
        <v>0</v>
      </c>
      <c r="BL257" s="63">
        <f>IF(ลับ!AM$3=0,0,IF(เวลาเรียน!BS51="น",ลับ!AM$3,0))</f>
        <v>0</v>
      </c>
      <c r="BM257" s="63">
        <f>IF(ลับ!AN$3=0,0,IF(เวลาเรียน!BT51="น",ลับ!AN$3,0))</f>
        <v>0</v>
      </c>
      <c r="BN257" s="63">
        <f>IF(ลับ!AO$3=0,0,IF(เวลาเรียน!BU51="น",ลับ!AO$3,0))</f>
        <v>0</v>
      </c>
      <c r="BO257" s="63">
        <f>IF(ลับ!AP$3=0,0,IF(เวลาเรียน!BV51="น",ลับ!AP$3,0))</f>
        <v>0</v>
      </c>
      <c r="BP257" s="63">
        <f>IF(ลับ!AQ$3=0,0,IF(เวลาเรียน!BW51="น",ลับ!AQ$3,0))</f>
        <v>0</v>
      </c>
      <c r="BQ257" s="63">
        <f>IF(ลับ!AR$3=0,0,IF(เวลาเรียน!BX51="น",ลับ!AR$3,0))</f>
        <v>0</v>
      </c>
      <c r="BR257" s="63">
        <f>IF(ลับ!AS$3=0,0,IF(เวลาเรียน!BY51="น",ลับ!AS$3,0))</f>
        <v>0</v>
      </c>
      <c r="BS257" s="724">
        <f>IF(ลับ!AT$3=0,0,IF(เวลาเรียน!BZ51="น",ลับ!AT$3,0))</f>
        <v>0</v>
      </c>
      <c r="BT257" s="63">
        <f>IF(ลับ!BT$3=0,0,IF(เวลาเรียน!CB51="น",ลับ!BT$3,0))</f>
        <v>0</v>
      </c>
      <c r="BU257" s="63">
        <f>IF(ลับ!BU$3=0,0,IF(เวลาเรียน!CC51="น",ลับ!BU$3,0))</f>
        <v>0</v>
      </c>
      <c r="BV257" s="63">
        <f>IF(ลับ!BV$3=0,0,IF(เวลาเรียน!CD51="น",ลับ!BV$3,0))</f>
        <v>0</v>
      </c>
      <c r="BW257" s="63">
        <f>IF(ลับ!BW$3=0,0,IF(เวลาเรียน!CE51="น",ลับ!BW$3,0))</f>
        <v>0</v>
      </c>
      <c r="BX257" s="63">
        <f>IF(ลับ!BX$3=0,0,IF(เวลาเรียน!CF51="น",ลับ!BX$3,0))</f>
        <v>0</v>
      </c>
      <c r="BY257" s="63">
        <f>IF(ลับ!BY$3=0,0,IF(เวลาเรียน!CG51="น",ลับ!BY$3,0))</f>
        <v>0</v>
      </c>
      <c r="BZ257" s="63">
        <f>IF(ลับ!BZ$3=0,0,IF(เวลาเรียน!CH51="น",ลับ!BZ$3,0))</f>
        <v>0</v>
      </c>
      <c r="CA257" s="63">
        <f>IF(ลับ!CA$3=0,0,IF(เวลาเรียน!CI51="น",ลับ!CA$3,0))</f>
        <v>0</v>
      </c>
      <c r="CB257" s="63">
        <f>IF(ลับ!CB$3=0,0,IF(เวลาเรียน!CJ51="น",ลับ!CB$3,0))</f>
        <v>0</v>
      </c>
      <c r="CC257" s="63">
        <f>IF(ลับ!CC$3=0,0,IF(เวลาเรียน!CK51="น",ลับ!CC$3,0))</f>
        <v>0</v>
      </c>
      <c r="CD257" s="63">
        <f>IF(ลับ!CD$3=0,0,IF(เวลาเรียน!CL51="น",ลับ!CD$3,0))</f>
        <v>0</v>
      </c>
      <c r="CE257" s="63">
        <f>IF(ลับ!CE$3=0,0,IF(เวลาเรียน!CM51="น",ลับ!CE$3,0))</f>
        <v>0</v>
      </c>
      <c r="CF257" s="63">
        <f>IF(ลับ!CF$3=0,0,IF(เวลาเรียน!CN51="น",ลับ!CF$3,0))</f>
        <v>0</v>
      </c>
      <c r="CG257" s="63">
        <f>IF(ลับ!CG$3=0,0,IF(เวลาเรียน!CO51="น",ลับ!CG$3,0))</f>
        <v>0</v>
      </c>
      <c r="CH257" s="63">
        <f>IF(ลับ!CH$3=0,0,IF(เวลาเรียน!CP51="น",ลับ!CH$3,0))</f>
        <v>0</v>
      </c>
      <c r="CI257" s="63">
        <f>IF(ลับ!CI$3=0,0,IF(เวลาเรียน!CQ51="น",ลับ!CI$3,0))</f>
        <v>0</v>
      </c>
      <c r="CJ257" s="63">
        <f>IF(ลับ!CJ$3=0,0,IF(เวลาเรียน!CR51="น",ลับ!CJ$3,0))</f>
        <v>0</v>
      </c>
      <c r="CK257" s="63">
        <f>IF(ลับ!CK$3=0,0,IF(เวลาเรียน!CS51="น",ลับ!CK$3,0))</f>
        <v>0</v>
      </c>
      <c r="CL257" s="63">
        <f>IF(ลับ!CL$3=0,0,IF(เวลาเรียน!CT51="น",ลับ!CL$3,0))</f>
        <v>0</v>
      </c>
      <c r="CM257" s="63">
        <f>IF(ลับ!CM$3=0,0,IF(เวลาเรียน!CU51="น",ลับ!CM$3,0))</f>
        <v>0</v>
      </c>
      <c r="CN257" s="63">
        <f>IF(ลับ!CN$3=0,0,IF(เวลาเรียน!CV51="น",ลับ!CN$3,0))</f>
        <v>0</v>
      </c>
      <c r="CO257" s="63">
        <f>IF(ลับ!CO$3=0,0,IF(เวลาเรียน!CW51="น",ลับ!CO$3,0))</f>
        <v>0</v>
      </c>
      <c r="CP257" s="63">
        <f>IF(ลับ!CP$3=0,0,IF(เวลาเรียน!CX51="น",ลับ!CP$3,0))</f>
        <v>0</v>
      </c>
      <c r="CQ257" s="63">
        <f>IF(ลับ!CQ$3=0,0,IF(เวลาเรียน!CY51="น",ลับ!CQ$3,0))</f>
        <v>0</v>
      </c>
      <c r="CR257" s="63">
        <f>IF(ลับ!CR$3=0,0,IF(เวลาเรียน!CZ51="น",ลับ!CR$3,0))</f>
        <v>0</v>
      </c>
      <c r="CS257" s="63">
        <f>IF(ลับ!CS$3=0,0,IF(เวลาเรียน!DA51="น",ลับ!CS$3,0))</f>
        <v>0</v>
      </c>
      <c r="CT257" s="63">
        <f>IF(ลับ!CT$3=0,0,IF(เวลาเรียน!DB51="น",ลับ!CT$3,0))</f>
        <v>0</v>
      </c>
      <c r="CU257" s="63">
        <f>IF(ลับ!CU$3=0,0,IF(เวลาเรียน!DC51="น",ลับ!CU$3,0))</f>
        <v>0</v>
      </c>
      <c r="CV257" s="63">
        <f>IF(ลับ!CV$3=0,0,IF(เวลาเรียน!DD51="น",ลับ!CV$3,0))</f>
        <v>0</v>
      </c>
      <c r="CW257" s="63">
        <f>IF(ลับ!CW$3=0,0,IF(เวลาเรียน!DE51="น",ลับ!CW$3,0))</f>
        <v>0</v>
      </c>
      <c r="CX257" s="84">
        <f t="shared" si="26"/>
        <v>0</v>
      </c>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row>
    <row r="258" spans="1:136" ht="21">
      <c r="A258" s="28">
        <v>47</v>
      </c>
      <c r="B258" s="63">
        <f>IF(ลับ!B$3=0,0,IF(เวลาเรียน!G52="น",ลับ!B$3,0))</f>
        <v>0</v>
      </c>
      <c r="C258" s="63">
        <f>IF(ลับ!C$3=0,0,IF(เวลาเรียน!H52="น",ลับ!C$3,0))</f>
        <v>0</v>
      </c>
      <c r="D258" s="63">
        <f>IF(ลับ!D$3=0,0,IF(เวลาเรียน!I52="น",ลับ!D$3,0))</f>
        <v>0</v>
      </c>
      <c r="E258" s="63">
        <f>IF(ลับ!E$3=0,0,IF(เวลาเรียน!J52="น",ลับ!E$3,0))</f>
        <v>0</v>
      </c>
      <c r="F258" s="63">
        <f>IF(ลับ!F$3=0,0,IF(เวลาเรียน!K52="น",ลับ!F$3,0))</f>
        <v>0</v>
      </c>
      <c r="G258" s="63">
        <f>IF(ลับ!G$3=0,0,IF(เวลาเรียน!L52="น",ลับ!G$3,0))</f>
        <v>0</v>
      </c>
      <c r="H258" s="63">
        <f>IF(ลับ!H$3=0,0,IF(เวลาเรียน!M52="น",ลับ!H$3,0))</f>
        <v>0</v>
      </c>
      <c r="I258" s="63">
        <f>IF(ลับ!I$3=0,0,IF(เวลาเรียน!N52="น",ลับ!I$3,0))</f>
        <v>0</v>
      </c>
      <c r="J258" s="63">
        <f>IF(ลับ!J$3=0,0,IF(เวลาเรียน!O52="น",ลับ!J$3,0))</f>
        <v>0</v>
      </c>
      <c r="K258" s="63">
        <f>IF(ลับ!K$3=0,0,IF(เวลาเรียน!P52="น",ลับ!K$3,0))</f>
        <v>0</v>
      </c>
      <c r="L258" s="63">
        <f>IF(ลับ!L$3=0,0,IF(เวลาเรียน!Q52="น",ลับ!L$3,0))</f>
        <v>0</v>
      </c>
      <c r="M258" s="63">
        <f>IF(ลับ!M$3=0,0,IF(เวลาเรียน!R52="น",ลับ!M$3,0))</f>
        <v>0</v>
      </c>
      <c r="N258" s="63">
        <f>IF(ลับ!N$3=0,0,IF(เวลาเรียน!S52="น",ลับ!N$3,0))</f>
        <v>0</v>
      </c>
      <c r="O258" s="63">
        <f>IF(ลับ!O$3=0,0,IF(เวลาเรียน!T52="น",ลับ!O$3,0))</f>
        <v>0</v>
      </c>
      <c r="P258" s="63">
        <f>IF(ลับ!P$3=0,0,IF(เวลาเรียน!U52="น",ลับ!P$3,0))</f>
        <v>0</v>
      </c>
      <c r="Q258" s="63">
        <f>IF(ลับ!Q$3=0,0,IF(เวลาเรียน!V52="น",ลับ!Q$3,0))</f>
        <v>0</v>
      </c>
      <c r="R258" s="63">
        <f>IF(ลับ!R$3=0,0,IF(เวลาเรียน!W52="น",ลับ!R$3,0))</f>
        <v>0</v>
      </c>
      <c r="S258" s="63">
        <f>IF(ลับ!S$3=0,0,IF(เวลาเรียน!X52="น",ลับ!S$3,0))</f>
        <v>0</v>
      </c>
      <c r="T258" s="63">
        <f>IF(ลับ!T$3=0,0,IF(เวลาเรียน!Y52="น",ลับ!T$3,0))</f>
        <v>0</v>
      </c>
      <c r="U258" s="63">
        <f>IF(ลับ!U$3=0,0,IF(เวลาเรียน!Z52="น",ลับ!U$3,0))</f>
        <v>0</v>
      </c>
      <c r="V258" s="63">
        <f>IF(ลับ!V$3=0,0,IF(เวลาเรียน!AA52="น",ลับ!V$3,0))</f>
        <v>0</v>
      </c>
      <c r="W258" s="63">
        <f>IF(ลับ!W$3=0,0,IF(เวลาเรียน!AB52="น",ลับ!W$3,0))</f>
        <v>0</v>
      </c>
      <c r="X258" s="63">
        <f>IF(ลับ!X$3=0,0,IF(เวลาเรียน!AC52="น",ลับ!X$3,0))</f>
        <v>0</v>
      </c>
      <c r="Y258" s="63">
        <f>IF(ลับ!Y$3=0,0,IF(เวลาเรียน!AD52="น",ลับ!Y$3,0))</f>
        <v>0</v>
      </c>
      <c r="Z258" s="724">
        <f>IF(ลับ!Z$3=0,0,IF(เวลาเรียน!AE52="น",ลับ!Z$3,0))</f>
        <v>0</v>
      </c>
      <c r="AA258" s="63">
        <f>IF(ลับ!B$3=0,0,IF(เวลาเรียน!AH52="น",ลับ!B$3,0))</f>
        <v>0</v>
      </c>
      <c r="AB258" s="63">
        <f>IF(ลับ!C$3=0,0,IF(เวลาเรียน!AI52="น",ลับ!C$3,0))</f>
        <v>0</v>
      </c>
      <c r="AC258" s="63">
        <f>IF(ลับ!D$3=0,0,IF(เวลาเรียน!AJ52="น",ลับ!D$3,0))</f>
        <v>0</v>
      </c>
      <c r="AD258" s="63">
        <f>IF(ลับ!E$3=0,0,IF(เวลาเรียน!AK52="น",ลับ!E$3,0))</f>
        <v>0</v>
      </c>
      <c r="AE258" s="63">
        <f>IF(ลับ!F$3=0,0,IF(เวลาเรียน!AL52="น",ลับ!F$3,0))</f>
        <v>0</v>
      </c>
      <c r="AF258" s="63">
        <f>IF(ลับ!G$3=0,0,IF(เวลาเรียน!AM52="น",ลับ!G$3,0))</f>
        <v>0</v>
      </c>
      <c r="AG258" s="63">
        <f>IF(ลับ!H$3=0,0,IF(เวลาเรียน!AN52="น",ลับ!H$3,0))</f>
        <v>0</v>
      </c>
      <c r="AH258" s="63">
        <f>IF(ลับ!I$3=0,0,IF(เวลาเรียน!AO52="น",ลับ!I$3,0))</f>
        <v>0</v>
      </c>
      <c r="AI258" s="63">
        <f>IF(ลับ!J$3=0,0,IF(เวลาเรียน!AP52="น",ลับ!J$3,0))</f>
        <v>0</v>
      </c>
      <c r="AJ258" s="63">
        <f>IF(ลับ!K$3=0,0,IF(เวลาเรียน!AQ52="น",ลับ!K$3,0))</f>
        <v>0</v>
      </c>
      <c r="AK258" s="63">
        <f>IF(ลับ!L$3=0,0,IF(เวลาเรียน!AR52="น",ลับ!L$3,0))</f>
        <v>0</v>
      </c>
      <c r="AL258" s="63">
        <f>IF(ลับ!M$3=0,0,IF(เวลาเรียน!AS52="น",ลับ!M$3,0))</f>
        <v>0</v>
      </c>
      <c r="AM258" s="63">
        <f>IF(ลับ!N$3=0,0,IF(เวลาเรียน!AT52="น",ลับ!N$3,0))</f>
        <v>0</v>
      </c>
      <c r="AN258" s="63">
        <f>IF(ลับ!O$3=0,0,IF(เวลาเรียน!AU52="น",ลับ!O$3,0))</f>
        <v>0</v>
      </c>
      <c r="AO258" s="63">
        <f>IF(ลับ!P$3=0,0,IF(เวลาเรียน!AV52="น",ลับ!P$3,0))</f>
        <v>0</v>
      </c>
      <c r="AP258" s="63">
        <f>IF(ลับ!Q$3=0,0,IF(เวลาเรียน!AW52="น",ลับ!Q$3,0))</f>
        <v>0</v>
      </c>
      <c r="AQ258" s="63">
        <f>IF(ลับ!R$3=0,0,IF(เวลาเรียน!AX52="น",ลับ!R$3,0))</f>
        <v>0</v>
      </c>
      <c r="AR258" s="63">
        <f>IF(ลับ!S$3=0,0,IF(เวลาเรียน!AY52="น",ลับ!S$3,0))</f>
        <v>0</v>
      </c>
      <c r="AS258" s="63">
        <f>IF(ลับ!T$3=0,0,IF(เวลาเรียน!AZ52="น",ลับ!T$3,0))</f>
        <v>0</v>
      </c>
      <c r="AT258" s="63">
        <f>IF(ลับ!U$3=0,0,IF(เวลาเรียน!BA52="น",ลับ!U$3,0))</f>
        <v>0</v>
      </c>
      <c r="AU258" s="63">
        <f>IF(ลับ!V$3=0,0,IF(เวลาเรียน!BB52="น",ลับ!V$3,0))</f>
        <v>0</v>
      </c>
      <c r="AV258" s="63">
        <f>IF(ลับ!W$3=0,0,IF(เวลาเรียน!BC52="น",ลับ!W$3,0))</f>
        <v>0</v>
      </c>
      <c r="AW258" s="63">
        <f>IF(ลับ!X$3=0,0,IF(เวลาเรียน!BD52="น",ลับ!X$3,0))</f>
        <v>0</v>
      </c>
      <c r="AX258" s="63">
        <f>IF(ลับ!Y$3=0,0,IF(เวลาเรียน!BE52="น",ลับ!Y$3,0))</f>
        <v>0</v>
      </c>
      <c r="AY258" s="63">
        <f>IF(ลับ!Z$3=0,0,IF(เวลาเรียน!BF52="น",ลับ!Z$3,0))</f>
        <v>0</v>
      </c>
      <c r="AZ258" s="63">
        <f>IF(ลับ!AA$3=0,0,IF(เวลาเรียน!BG52="น",ลับ!AA$3,0))</f>
        <v>0</v>
      </c>
      <c r="BA258" s="63">
        <f>IF(ลับ!AB$3=0,0,IF(เวลาเรียน!BH52="น",ลับ!AB$3,0))</f>
        <v>0</v>
      </c>
      <c r="BB258" s="63">
        <f>IF(ลับ!AC$3=0,0,IF(เวลาเรียน!BI52="น",ลับ!AC$3,0))</f>
        <v>0</v>
      </c>
      <c r="BC258" s="63">
        <f>IF(ลับ!AD$3=0,0,IF(เวลาเรียน!BJ52="น",ลับ!AD$3,0))</f>
        <v>0</v>
      </c>
      <c r="BD258" s="63">
        <f>IF(ลับ!AE$3=0,0,IF(เวลาเรียน!BK52="น",ลับ!AE$3,0))</f>
        <v>0</v>
      </c>
      <c r="BE258" s="63">
        <f>IF(ลับ!AF$3=0,0,IF(เวลาเรียน!BL52="น",ลับ!AF$3,0))</f>
        <v>0</v>
      </c>
      <c r="BF258" s="63">
        <f>IF(ลับ!AG$3=0,0,IF(เวลาเรียน!BM52="น",ลับ!AG$3,0))</f>
        <v>0</v>
      </c>
      <c r="BG258" s="63">
        <f>IF(ลับ!AH$3=0,0,IF(เวลาเรียน!BN52="น",ลับ!AH$3,0))</f>
        <v>0</v>
      </c>
      <c r="BH258" s="63">
        <f>IF(ลับ!AI$3=0,0,IF(เวลาเรียน!BO52="น",ลับ!AI$3,0))</f>
        <v>0</v>
      </c>
      <c r="BI258" s="63">
        <f>IF(ลับ!AJ$3=0,0,IF(เวลาเรียน!BP52="น",ลับ!AJ$3,0))</f>
        <v>0</v>
      </c>
      <c r="BJ258" s="63">
        <f>IF(ลับ!AK$3=0,0,IF(เวลาเรียน!BQ52="น",ลับ!AK$3,0))</f>
        <v>0</v>
      </c>
      <c r="BK258" s="63">
        <f>IF(ลับ!AL$3=0,0,IF(เวลาเรียน!BR52="น",ลับ!AL$3,0))</f>
        <v>0</v>
      </c>
      <c r="BL258" s="63">
        <f>IF(ลับ!AM$3=0,0,IF(เวลาเรียน!BS52="น",ลับ!AM$3,0))</f>
        <v>0</v>
      </c>
      <c r="BM258" s="63">
        <f>IF(ลับ!AN$3=0,0,IF(เวลาเรียน!BT52="น",ลับ!AN$3,0))</f>
        <v>0</v>
      </c>
      <c r="BN258" s="63">
        <f>IF(ลับ!AO$3=0,0,IF(เวลาเรียน!BU52="น",ลับ!AO$3,0))</f>
        <v>0</v>
      </c>
      <c r="BO258" s="63">
        <f>IF(ลับ!AP$3=0,0,IF(เวลาเรียน!BV52="น",ลับ!AP$3,0))</f>
        <v>0</v>
      </c>
      <c r="BP258" s="63">
        <f>IF(ลับ!AQ$3=0,0,IF(เวลาเรียน!BW52="น",ลับ!AQ$3,0))</f>
        <v>0</v>
      </c>
      <c r="BQ258" s="63">
        <f>IF(ลับ!AR$3=0,0,IF(เวลาเรียน!BX52="น",ลับ!AR$3,0))</f>
        <v>0</v>
      </c>
      <c r="BR258" s="63">
        <f>IF(ลับ!AS$3=0,0,IF(เวลาเรียน!BY52="น",ลับ!AS$3,0))</f>
        <v>0</v>
      </c>
      <c r="BS258" s="724">
        <f>IF(ลับ!AT$3=0,0,IF(เวลาเรียน!BZ52="น",ลับ!AT$3,0))</f>
        <v>0</v>
      </c>
      <c r="BT258" s="63">
        <f>IF(ลับ!BT$3=0,0,IF(เวลาเรียน!CB52="น",ลับ!BT$3,0))</f>
        <v>0</v>
      </c>
      <c r="BU258" s="63">
        <f>IF(ลับ!BU$3=0,0,IF(เวลาเรียน!CC52="น",ลับ!BU$3,0))</f>
        <v>0</v>
      </c>
      <c r="BV258" s="63">
        <f>IF(ลับ!BV$3=0,0,IF(เวลาเรียน!CD52="น",ลับ!BV$3,0))</f>
        <v>0</v>
      </c>
      <c r="BW258" s="63">
        <f>IF(ลับ!BW$3=0,0,IF(เวลาเรียน!CE52="น",ลับ!BW$3,0))</f>
        <v>0</v>
      </c>
      <c r="BX258" s="63">
        <f>IF(ลับ!BX$3=0,0,IF(เวลาเรียน!CF52="น",ลับ!BX$3,0))</f>
        <v>0</v>
      </c>
      <c r="BY258" s="63">
        <f>IF(ลับ!BY$3=0,0,IF(เวลาเรียน!CG52="น",ลับ!BY$3,0))</f>
        <v>0</v>
      </c>
      <c r="BZ258" s="63">
        <f>IF(ลับ!BZ$3=0,0,IF(เวลาเรียน!CH52="น",ลับ!BZ$3,0))</f>
        <v>0</v>
      </c>
      <c r="CA258" s="63">
        <f>IF(ลับ!CA$3=0,0,IF(เวลาเรียน!CI52="น",ลับ!CA$3,0))</f>
        <v>0</v>
      </c>
      <c r="CB258" s="63">
        <f>IF(ลับ!CB$3=0,0,IF(เวลาเรียน!CJ52="น",ลับ!CB$3,0))</f>
        <v>0</v>
      </c>
      <c r="CC258" s="63">
        <f>IF(ลับ!CC$3=0,0,IF(เวลาเรียน!CK52="น",ลับ!CC$3,0))</f>
        <v>0</v>
      </c>
      <c r="CD258" s="63">
        <f>IF(ลับ!CD$3=0,0,IF(เวลาเรียน!CL52="น",ลับ!CD$3,0))</f>
        <v>0</v>
      </c>
      <c r="CE258" s="63">
        <f>IF(ลับ!CE$3=0,0,IF(เวลาเรียน!CM52="น",ลับ!CE$3,0))</f>
        <v>0</v>
      </c>
      <c r="CF258" s="63">
        <f>IF(ลับ!CF$3=0,0,IF(เวลาเรียน!CN52="น",ลับ!CF$3,0))</f>
        <v>0</v>
      </c>
      <c r="CG258" s="63">
        <f>IF(ลับ!CG$3=0,0,IF(เวลาเรียน!CO52="น",ลับ!CG$3,0))</f>
        <v>0</v>
      </c>
      <c r="CH258" s="63">
        <f>IF(ลับ!CH$3=0,0,IF(เวลาเรียน!CP52="น",ลับ!CH$3,0))</f>
        <v>0</v>
      </c>
      <c r="CI258" s="63">
        <f>IF(ลับ!CI$3=0,0,IF(เวลาเรียน!CQ52="น",ลับ!CI$3,0))</f>
        <v>0</v>
      </c>
      <c r="CJ258" s="63">
        <f>IF(ลับ!CJ$3=0,0,IF(เวลาเรียน!CR52="น",ลับ!CJ$3,0))</f>
        <v>0</v>
      </c>
      <c r="CK258" s="63">
        <f>IF(ลับ!CK$3=0,0,IF(เวลาเรียน!CS52="น",ลับ!CK$3,0))</f>
        <v>0</v>
      </c>
      <c r="CL258" s="63">
        <f>IF(ลับ!CL$3=0,0,IF(เวลาเรียน!CT52="น",ลับ!CL$3,0))</f>
        <v>0</v>
      </c>
      <c r="CM258" s="63">
        <f>IF(ลับ!CM$3=0,0,IF(เวลาเรียน!CU52="น",ลับ!CM$3,0))</f>
        <v>0</v>
      </c>
      <c r="CN258" s="63">
        <f>IF(ลับ!CN$3=0,0,IF(เวลาเรียน!CV52="น",ลับ!CN$3,0))</f>
        <v>0</v>
      </c>
      <c r="CO258" s="63">
        <f>IF(ลับ!CO$3=0,0,IF(เวลาเรียน!CW52="น",ลับ!CO$3,0))</f>
        <v>0</v>
      </c>
      <c r="CP258" s="63">
        <f>IF(ลับ!CP$3=0,0,IF(เวลาเรียน!CX52="น",ลับ!CP$3,0))</f>
        <v>0</v>
      </c>
      <c r="CQ258" s="63">
        <f>IF(ลับ!CQ$3=0,0,IF(เวลาเรียน!CY52="น",ลับ!CQ$3,0))</f>
        <v>0</v>
      </c>
      <c r="CR258" s="63">
        <f>IF(ลับ!CR$3=0,0,IF(เวลาเรียน!CZ52="น",ลับ!CR$3,0))</f>
        <v>0</v>
      </c>
      <c r="CS258" s="63">
        <f>IF(ลับ!CS$3=0,0,IF(เวลาเรียน!DA52="น",ลับ!CS$3,0))</f>
        <v>0</v>
      </c>
      <c r="CT258" s="63">
        <f>IF(ลับ!CT$3=0,0,IF(เวลาเรียน!DB52="น",ลับ!CT$3,0))</f>
        <v>0</v>
      </c>
      <c r="CU258" s="63">
        <f>IF(ลับ!CU$3=0,0,IF(เวลาเรียน!DC52="น",ลับ!CU$3,0))</f>
        <v>0</v>
      </c>
      <c r="CV258" s="63">
        <f>IF(ลับ!CV$3=0,0,IF(เวลาเรียน!DD52="น",ลับ!CV$3,0))</f>
        <v>0</v>
      </c>
      <c r="CW258" s="63">
        <f>IF(ลับ!CW$3=0,0,IF(เวลาเรียน!DE52="น",ลับ!CW$3,0))</f>
        <v>0</v>
      </c>
      <c r="CX258" s="84">
        <f t="shared" si="26"/>
        <v>0</v>
      </c>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row>
    <row r="259" spans="1:136" ht="21">
      <c r="A259" s="28">
        <v>48</v>
      </c>
      <c r="B259" s="63">
        <f>IF(ลับ!B$3=0,0,IF(เวลาเรียน!G53="น",ลับ!B$3,0))</f>
        <v>0</v>
      </c>
      <c r="C259" s="63">
        <f>IF(ลับ!C$3=0,0,IF(เวลาเรียน!H53="น",ลับ!C$3,0))</f>
        <v>0</v>
      </c>
      <c r="D259" s="63">
        <f>IF(ลับ!D$3=0,0,IF(เวลาเรียน!I53="น",ลับ!D$3,0))</f>
        <v>0</v>
      </c>
      <c r="E259" s="63">
        <f>IF(ลับ!E$3=0,0,IF(เวลาเรียน!J53="น",ลับ!E$3,0))</f>
        <v>0</v>
      </c>
      <c r="F259" s="63">
        <f>IF(ลับ!F$3=0,0,IF(เวลาเรียน!K53="น",ลับ!F$3,0))</f>
        <v>0</v>
      </c>
      <c r="G259" s="63">
        <f>IF(ลับ!G$3=0,0,IF(เวลาเรียน!L53="น",ลับ!G$3,0))</f>
        <v>0</v>
      </c>
      <c r="H259" s="63">
        <f>IF(ลับ!H$3=0,0,IF(เวลาเรียน!M53="น",ลับ!H$3,0))</f>
        <v>0</v>
      </c>
      <c r="I259" s="63">
        <f>IF(ลับ!I$3=0,0,IF(เวลาเรียน!N53="น",ลับ!I$3,0))</f>
        <v>0</v>
      </c>
      <c r="J259" s="63">
        <f>IF(ลับ!J$3=0,0,IF(เวลาเรียน!O53="น",ลับ!J$3,0))</f>
        <v>0</v>
      </c>
      <c r="K259" s="63">
        <f>IF(ลับ!K$3=0,0,IF(เวลาเรียน!P53="น",ลับ!K$3,0))</f>
        <v>0</v>
      </c>
      <c r="L259" s="63">
        <f>IF(ลับ!L$3=0,0,IF(เวลาเรียน!Q53="น",ลับ!L$3,0))</f>
        <v>0</v>
      </c>
      <c r="M259" s="63">
        <f>IF(ลับ!M$3=0,0,IF(เวลาเรียน!R53="น",ลับ!M$3,0))</f>
        <v>0</v>
      </c>
      <c r="N259" s="63">
        <f>IF(ลับ!N$3=0,0,IF(เวลาเรียน!S53="น",ลับ!N$3,0))</f>
        <v>0</v>
      </c>
      <c r="O259" s="63">
        <f>IF(ลับ!O$3=0,0,IF(เวลาเรียน!T53="น",ลับ!O$3,0))</f>
        <v>0</v>
      </c>
      <c r="P259" s="63">
        <f>IF(ลับ!P$3=0,0,IF(เวลาเรียน!U53="น",ลับ!P$3,0))</f>
        <v>0</v>
      </c>
      <c r="Q259" s="63">
        <f>IF(ลับ!Q$3=0,0,IF(เวลาเรียน!V53="น",ลับ!Q$3,0))</f>
        <v>0</v>
      </c>
      <c r="R259" s="63">
        <f>IF(ลับ!R$3=0,0,IF(เวลาเรียน!W53="น",ลับ!R$3,0))</f>
        <v>0</v>
      </c>
      <c r="S259" s="63">
        <f>IF(ลับ!S$3=0,0,IF(เวลาเรียน!X53="น",ลับ!S$3,0))</f>
        <v>0</v>
      </c>
      <c r="T259" s="63">
        <f>IF(ลับ!T$3=0,0,IF(เวลาเรียน!Y53="น",ลับ!T$3,0))</f>
        <v>0</v>
      </c>
      <c r="U259" s="63">
        <f>IF(ลับ!U$3=0,0,IF(เวลาเรียน!Z53="น",ลับ!U$3,0))</f>
        <v>0</v>
      </c>
      <c r="V259" s="63">
        <f>IF(ลับ!V$3=0,0,IF(เวลาเรียน!AA53="น",ลับ!V$3,0))</f>
        <v>0</v>
      </c>
      <c r="W259" s="63">
        <f>IF(ลับ!W$3=0,0,IF(เวลาเรียน!AB53="น",ลับ!W$3,0))</f>
        <v>0</v>
      </c>
      <c r="X259" s="63">
        <f>IF(ลับ!X$3=0,0,IF(เวลาเรียน!AC53="น",ลับ!X$3,0))</f>
        <v>0</v>
      </c>
      <c r="Y259" s="63">
        <f>IF(ลับ!Y$3=0,0,IF(เวลาเรียน!AD53="น",ลับ!Y$3,0))</f>
        <v>0</v>
      </c>
      <c r="Z259" s="724">
        <f>IF(ลับ!Z$3=0,0,IF(เวลาเรียน!AE53="น",ลับ!Z$3,0))</f>
        <v>0</v>
      </c>
      <c r="AA259" s="63">
        <f>IF(ลับ!B$3=0,0,IF(เวลาเรียน!AH53="น",ลับ!B$3,0))</f>
        <v>0</v>
      </c>
      <c r="AB259" s="63">
        <f>IF(ลับ!C$3=0,0,IF(เวลาเรียน!AI53="น",ลับ!C$3,0))</f>
        <v>0</v>
      </c>
      <c r="AC259" s="63">
        <f>IF(ลับ!D$3=0,0,IF(เวลาเรียน!AJ53="น",ลับ!D$3,0))</f>
        <v>0</v>
      </c>
      <c r="AD259" s="63">
        <f>IF(ลับ!E$3=0,0,IF(เวลาเรียน!AK53="น",ลับ!E$3,0))</f>
        <v>0</v>
      </c>
      <c r="AE259" s="63">
        <f>IF(ลับ!F$3=0,0,IF(เวลาเรียน!AL53="น",ลับ!F$3,0))</f>
        <v>0</v>
      </c>
      <c r="AF259" s="63">
        <f>IF(ลับ!G$3=0,0,IF(เวลาเรียน!AM53="น",ลับ!G$3,0))</f>
        <v>0</v>
      </c>
      <c r="AG259" s="63">
        <f>IF(ลับ!H$3=0,0,IF(เวลาเรียน!AN53="น",ลับ!H$3,0))</f>
        <v>0</v>
      </c>
      <c r="AH259" s="63">
        <f>IF(ลับ!I$3=0,0,IF(เวลาเรียน!AO53="น",ลับ!I$3,0))</f>
        <v>0</v>
      </c>
      <c r="AI259" s="63">
        <f>IF(ลับ!J$3=0,0,IF(เวลาเรียน!AP53="น",ลับ!J$3,0))</f>
        <v>0</v>
      </c>
      <c r="AJ259" s="63">
        <f>IF(ลับ!K$3=0,0,IF(เวลาเรียน!AQ53="น",ลับ!K$3,0))</f>
        <v>0</v>
      </c>
      <c r="AK259" s="63">
        <f>IF(ลับ!L$3=0,0,IF(เวลาเรียน!AR53="น",ลับ!L$3,0))</f>
        <v>0</v>
      </c>
      <c r="AL259" s="63">
        <f>IF(ลับ!M$3=0,0,IF(เวลาเรียน!AS53="น",ลับ!M$3,0))</f>
        <v>0</v>
      </c>
      <c r="AM259" s="63">
        <f>IF(ลับ!N$3=0,0,IF(เวลาเรียน!AT53="น",ลับ!N$3,0))</f>
        <v>0</v>
      </c>
      <c r="AN259" s="63">
        <f>IF(ลับ!O$3=0,0,IF(เวลาเรียน!AU53="น",ลับ!O$3,0))</f>
        <v>0</v>
      </c>
      <c r="AO259" s="63">
        <f>IF(ลับ!P$3=0,0,IF(เวลาเรียน!AV53="น",ลับ!P$3,0))</f>
        <v>0</v>
      </c>
      <c r="AP259" s="63">
        <f>IF(ลับ!Q$3=0,0,IF(เวลาเรียน!AW53="น",ลับ!Q$3,0))</f>
        <v>0</v>
      </c>
      <c r="AQ259" s="63">
        <f>IF(ลับ!R$3=0,0,IF(เวลาเรียน!AX53="น",ลับ!R$3,0))</f>
        <v>0</v>
      </c>
      <c r="AR259" s="63">
        <f>IF(ลับ!S$3=0,0,IF(เวลาเรียน!AY53="น",ลับ!S$3,0))</f>
        <v>0</v>
      </c>
      <c r="AS259" s="63">
        <f>IF(ลับ!T$3=0,0,IF(เวลาเรียน!AZ53="น",ลับ!T$3,0))</f>
        <v>0</v>
      </c>
      <c r="AT259" s="63">
        <f>IF(ลับ!U$3=0,0,IF(เวลาเรียน!BA53="น",ลับ!U$3,0))</f>
        <v>0</v>
      </c>
      <c r="AU259" s="63">
        <f>IF(ลับ!V$3=0,0,IF(เวลาเรียน!BB53="น",ลับ!V$3,0))</f>
        <v>0</v>
      </c>
      <c r="AV259" s="63">
        <f>IF(ลับ!W$3=0,0,IF(เวลาเรียน!BC53="น",ลับ!W$3,0))</f>
        <v>0</v>
      </c>
      <c r="AW259" s="63">
        <f>IF(ลับ!X$3=0,0,IF(เวลาเรียน!BD53="น",ลับ!X$3,0))</f>
        <v>0</v>
      </c>
      <c r="AX259" s="63">
        <f>IF(ลับ!Y$3=0,0,IF(เวลาเรียน!BE53="น",ลับ!Y$3,0))</f>
        <v>0</v>
      </c>
      <c r="AY259" s="63">
        <f>IF(ลับ!Z$3=0,0,IF(เวลาเรียน!BF53="น",ลับ!Z$3,0))</f>
        <v>0</v>
      </c>
      <c r="AZ259" s="63">
        <f>IF(ลับ!AA$3=0,0,IF(เวลาเรียน!BG53="น",ลับ!AA$3,0))</f>
        <v>0</v>
      </c>
      <c r="BA259" s="63">
        <f>IF(ลับ!AB$3=0,0,IF(เวลาเรียน!BH53="น",ลับ!AB$3,0))</f>
        <v>0</v>
      </c>
      <c r="BB259" s="63">
        <f>IF(ลับ!AC$3=0,0,IF(เวลาเรียน!BI53="น",ลับ!AC$3,0))</f>
        <v>0</v>
      </c>
      <c r="BC259" s="63">
        <f>IF(ลับ!AD$3=0,0,IF(เวลาเรียน!BJ53="น",ลับ!AD$3,0))</f>
        <v>0</v>
      </c>
      <c r="BD259" s="63">
        <f>IF(ลับ!AE$3=0,0,IF(เวลาเรียน!BK53="น",ลับ!AE$3,0))</f>
        <v>0</v>
      </c>
      <c r="BE259" s="63">
        <f>IF(ลับ!AF$3=0,0,IF(เวลาเรียน!BL53="น",ลับ!AF$3,0))</f>
        <v>0</v>
      </c>
      <c r="BF259" s="63">
        <f>IF(ลับ!AG$3=0,0,IF(เวลาเรียน!BM53="น",ลับ!AG$3,0))</f>
        <v>0</v>
      </c>
      <c r="BG259" s="63">
        <f>IF(ลับ!AH$3=0,0,IF(เวลาเรียน!BN53="น",ลับ!AH$3,0))</f>
        <v>0</v>
      </c>
      <c r="BH259" s="63">
        <f>IF(ลับ!AI$3=0,0,IF(เวลาเรียน!BO53="น",ลับ!AI$3,0))</f>
        <v>0</v>
      </c>
      <c r="BI259" s="63">
        <f>IF(ลับ!AJ$3=0,0,IF(เวลาเรียน!BP53="น",ลับ!AJ$3,0))</f>
        <v>0</v>
      </c>
      <c r="BJ259" s="63">
        <f>IF(ลับ!AK$3=0,0,IF(เวลาเรียน!BQ53="น",ลับ!AK$3,0))</f>
        <v>0</v>
      </c>
      <c r="BK259" s="63">
        <f>IF(ลับ!AL$3=0,0,IF(เวลาเรียน!BR53="น",ลับ!AL$3,0))</f>
        <v>0</v>
      </c>
      <c r="BL259" s="63">
        <f>IF(ลับ!AM$3=0,0,IF(เวลาเรียน!BS53="น",ลับ!AM$3,0))</f>
        <v>0</v>
      </c>
      <c r="BM259" s="63">
        <f>IF(ลับ!AN$3=0,0,IF(เวลาเรียน!BT53="น",ลับ!AN$3,0))</f>
        <v>0</v>
      </c>
      <c r="BN259" s="63">
        <f>IF(ลับ!AO$3=0,0,IF(เวลาเรียน!BU53="น",ลับ!AO$3,0))</f>
        <v>0</v>
      </c>
      <c r="BO259" s="63">
        <f>IF(ลับ!AP$3=0,0,IF(เวลาเรียน!BV53="น",ลับ!AP$3,0))</f>
        <v>0</v>
      </c>
      <c r="BP259" s="63">
        <f>IF(ลับ!AQ$3=0,0,IF(เวลาเรียน!BW53="น",ลับ!AQ$3,0))</f>
        <v>0</v>
      </c>
      <c r="BQ259" s="63">
        <f>IF(ลับ!AR$3=0,0,IF(เวลาเรียน!BX53="น",ลับ!AR$3,0))</f>
        <v>0</v>
      </c>
      <c r="BR259" s="63">
        <f>IF(ลับ!AS$3=0,0,IF(เวลาเรียน!BY53="น",ลับ!AS$3,0))</f>
        <v>0</v>
      </c>
      <c r="BS259" s="724">
        <f>IF(ลับ!AT$3=0,0,IF(เวลาเรียน!BZ53="น",ลับ!AT$3,0))</f>
        <v>0</v>
      </c>
      <c r="BT259" s="63">
        <f>IF(ลับ!BT$3=0,0,IF(เวลาเรียน!CB53="น",ลับ!BT$3,0))</f>
        <v>0</v>
      </c>
      <c r="BU259" s="63">
        <f>IF(ลับ!BU$3=0,0,IF(เวลาเรียน!CC53="น",ลับ!BU$3,0))</f>
        <v>0</v>
      </c>
      <c r="BV259" s="63">
        <f>IF(ลับ!BV$3=0,0,IF(เวลาเรียน!CD53="น",ลับ!BV$3,0))</f>
        <v>0</v>
      </c>
      <c r="BW259" s="63">
        <f>IF(ลับ!BW$3=0,0,IF(เวลาเรียน!CE53="น",ลับ!BW$3,0))</f>
        <v>0</v>
      </c>
      <c r="BX259" s="63">
        <f>IF(ลับ!BX$3=0,0,IF(เวลาเรียน!CF53="น",ลับ!BX$3,0))</f>
        <v>0</v>
      </c>
      <c r="BY259" s="63">
        <f>IF(ลับ!BY$3=0,0,IF(เวลาเรียน!CG53="น",ลับ!BY$3,0))</f>
        <v>0</v>
      </c>
      <c r="BZ259" s="63">
        <f>IF(ลับ!BZ$3=0,0,IF(เวลาเรียน!CH53="น",ลับ!BZ$3,0))</f>
        <v>0</v>
      </c>
      <c r="CA259" s="63">
        <f>IF(ลับ!CA$3=0,0,IF(เวลาเรียน!CI53="น",ลับ!CA$3,0))</f>
        <v>0</v>
      </c>
      <c r="CB259" s="63">
        <f>IF(ลับ!CB$3=0,0,IF(เวลาเรียน!CJ53="น",ลับ!CB$3,0))</f>
        <v>0</v>
      </c>
      <c r="CC259" s="63">
        <f>IF(ลับ!CC$3=0,0,IF(เวลาเรียน!CK53="น",ลับ!CC$3,0))</f>
        <v>0</v>
      </c>
      <c r="CD259" s="63">
        <f>IF(ลับ!CD$3=0,0,IF(เวลาเรียน!CL53="น",ลับ!CD$3,0))</f>
        <v>0</v>
      </c>
      <c r="CE259" s="63">
        <f>IF(ลับ!CE$3=0,0,IF(เวลาเรียน!CM53="น",ลับ!CE$3,0))</f>
        <v>0</v>
      </c>
      <c r="CF259" s="63">
        <f>IF(ลับ!CF$3=0,0,IF(เวลาเรียน!CN53="น",ลับ!CF$3,0))</f>
        <v>0</v>
      </c>
      <c r="CG259" s="63">
        <f>IF(ลับ!CG$3=0,0,IF(เวลาเรียน!CO53="น",ลับ!CG$3,0))</f>
        <v>0</v>
      </c>
      <c r="CH259" s="63">
        <f>IF(ลับ!CH$3=0,0,IF(เวลาเรียน!CP53="น",ลับ!CH$3,0))</f>
        <v>0</v>
      </c>
      <c r="CI259" s="63">
        <f>IF(ลับ!CI$3=0,0,IF(เวลาเรียน!CQ53="น",ลับ!CI$3,0))</f>
        <v>0</v>
      </c>
      <c r="CJ259" s="63">
        <f>IF(ลับ!CJ$3=0,0,IF(เวลาเรียน!CR53="น",ลับ!CJ$3,0))</f>
        <v>0</v>
      </c>
      <c r="CK259" s="63">
        <f>IF(ลับ!CK$3=0,0,IF(เวลาเรียน!CS53="น",ลับ!CK$3,0))</f>
        <v>0</v>
      </c>
      <c r="CL259" s="63">
        <f>IF(ลับ!CL$3=0,0,IF(เวลาเรียน!CT53="น",ลับ!CL$3,0))</f>
        <v>0</v>
      </c>
      <c r="CM259" s="63">
        <f>IF(ลับ!CM$3=0,0,IF(เวลาเรียน!CU53="น",ลับ!CM$3,0))</f>
        <v>0</v>
      </c>
      <c r="CN259" s="63">
        <f>IF(ลับ!CN$3=0,0,IF(เวลาเรียน!CV53="น",ลับ!CN$3,0))</f>
        <v>0</v>
      </c>
      <c r="CO259" s="63">
        <f>IF(ลับ!CO$3=0,0,IF(เวลาเรียน!CW53="น",ลับ!CO$3,0))</f>
        <v>0</v>
      </c>
      <c r="CP259" s="63">
        <f>IF(ลับ!CP$3=0,0,IF(เวลาเรียน!CX53="น",ลับ!CP$3,0))</f>
        <v>0</v>
      </c>
      <c r="CQ259" s="63">
        <f>IF(ลับ!CQ$3=0,0,IF(เวลาเรียน!CY53="น",ลับ!CQ$3,0))</f>
        <v>0</v>
      </c>
      <c r="CR259" s="63">
        <f>IF(ลับ!CR$3=0,0,IF(เวลาเรียน!CZ53="น",ลับ!CR$3,0))</f>
        <v>0</v>
      </c>
      <c r="CS259" s="63">
        <f>IF(ลับ!CS$3=0,0,IF(เวลาเรียน!DA53="น",ลับ!CS$3,0))</f>
        <v>0</v>
      </c>
      <c r="CT259" s="63">
        <f>IF(ลับ!CT$3=0,0,IF(เวลาเรียน!DB53="น",ลับ!CT$3,0))</f>
        <v>0</v>
      </c>
      <c r="CU259" s="63">
        <f>IF(ลับ!CU$3=0,0,IF(เวลาเรียน!DC53="น",ลับ!CU$3,0))</f>
        <v>0</v>
      </c>
      <c r="CV259" s="63">
        <f>IF(ลับ!CV$3=0,0,IF(เวลาเรียน!DD53="น",ลับ!CV$3,0))</f>
        <v>0</v>
      </c>
      <c r="CW259" s="63">
        <f>IF(ลับ!CW$3=0,0,IF(เวลาเรียน!DE53="น",ลับ!CW$3,0))</f>
        <v>0</v>
      </c>
      <c r="CX259" s="84">
        <f t="shared" si="26"/>
        <v>0</v>
      </c>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row>
    <row r="260" spans="1:136" ht="21">
      <c r="A260" s="28">
        <v>49</v>
      </c>
      <c r="B260" s="63">
        <f>IF(ลับ!B$3=0,0,IF(เวลาเรียน!G54="น",ลับ!B$3,0))</f>
        <v>0</v>
      </c>
      <c r="C260" s="63">
        <f>IF(ลับ!C$3=0,0,IF(เวลาเรียน!H54="น",ลับ!C$3,0))</f>
        <v>0</v>
      </c>
      <c r="D260" s="63">
        <f>IF(ลับ!D$3=0,0,IF(เวลาเรียน!I54="น",ลับ!D$3,0))</f>
        <v>0</v>
      </c>
      <c r="E260" s="63">
        <f>IF(ลับ!E$3=0,0,IF(เวลาเรียน!J54="น",ลับ!E$3,0))</f>
        <v>0</v>
      </c>
      <c r="F260" s="63">
        <f>IF(ลับ!F$3=0,0,IF(เวลาเรียน!K54="น",ลับ!F$3,0))</f>
        <v>0</v>
      </c>
      <c r="G260" s="63">
        <f>IF(ลับ!G$3=0,0,IF(เวลาเรียน!L54="น",ลับ!G$3,0))</f>
        <v>0</v>
      </c>
      <c r="H260" s="63">
        <f>IF(ลับ!H$3=0,0,IF(เวลาเรียน!M54="น",ลับ!H$3,0))</f>
        <v>0</v>
      </c>
      <c r="I260" s="63">
        <f>IF(ลับ!I$3=0,0,IF(เวลาเรียน!N54="น",ลับ!I$3,0))</f>
        <v>0</v>
      </c>
      <c r="J260" s="63">
        <f>IF(ลับ!J$3=0,0,IF(เวลาเรียน!O54="น",ลับ!J$3,0))</f>
        <v>0</v>
      </c>
      <c r="K260" s="63">
        <f>IF(ลับ!K$3=0,0,IF(เวลาเรียน!P54="น",ลับ!K$3,0))</f>
        <v>0</v>
      </c>
      <c r="L260" s="63">
        <f>IF(ลับ!L$3=0,0,IF(เวลาเรียน!Q54="น",ลับ!L$3,0))</f>
        <v>0</v>
      </c>
      <c r="M260" s="63">
        <f>IF(ลับ!M$3=0,0,IF(เวลาเรียน!R54="น",ลับ!M$3,0))</f>
        <v>0</v>
      </c>
      <c r="N260" s="63">
        <f>IF(ลับ!N$3=0,0,IF(เวลาเรียน!S54="น",ลับ!N$3,0))</f>
        <v>0</v>
      </c>
      <c r="O260" s="63">
        <f>IF(ลับ!O$3=0,0,IF(เวลาเรียน!T54="น",ลับ!O$3,0))</f>
        <v>0</v>
      </c>
      <c r="P260" s="63">
        <f>IF(ลับ!P$3=0,0,IF(เวลาเรียน!U54="น",ลับ!P$3,0))</f>
        <v>0</v>
      </c>
      <c r="Q260" s="63">
        <f>IF(ลับ!Q$3=0,0,IF(เวลาเรียน!V54="น",ลับ!Q$3,0))</f>
        <v>0</v>
      </c>
      <c r="R260" s="63">
        <f>IF(ลับ!R$3=0,0,IF(เวลาเรียน!W54="น",ลับ!R$3,0))</f>
        <v>0</v>
      </c>
      <c r="S260" s="63">
        <f>IF(ลับ!S$3=0,0,IF(เวลาเรียน!X54="น",ลับ!S$3,0))</f>
        <v>0</v>
      </c>
      <c r="T260" s="63">
        <f>IF(ลับ!T$3=0,0,IF(เวลาเรียน!Y54="น",ลับ!T$3,0))</f>
        <v>0</v>
      </c>
      <c r="U260" s="63">
        <f>IF(ลับ!U$3=0,0,IF(เวลาเรียน!Z54="น",ลับ!U$3,0))</f>
        <v>0</v>
      </c>
      <c r="V260" s="63">
        <f>IF(ลับ!V$3=0,0,IF(เวลาเรียน!AA54="น",ลับ!V$3,0))</f>
        <v>0</v>
      </c>
      <c r="W260" s="63">
        <f>IF(ลับ!W$3=0,0,IF(เวลาเรียน!AB54="น",ลับ!W$3,0))</f>
        <v>0</v>
      </c>
      <c r="X260" s="63">
        <f>IF(ลับ!X$3=0,0,IF(เวลาเรียน!AC54="น",ลับ!X$3,0))</f>
        <v>0</v>
      </c>
      <c r="Y260" s="63">
        <f>IF(ลับ!Y$3=0,0,IF(เวลาเรียน!AD54="น",ลับ!Y$3,0))</f>
        <v>0</v>
      </c>
      <c r="Z260" s="724">
        <f>IF(ลับ!Z$3=0,0,IF(เวลาเรียน!AE54="น",ลับ!Z$3,0))</f>
        <v>0</v>
      </c>
      <c r="AA260" s="63">
        <f>IF(ลับ!B$3=0,0,IF(เวลาเรียน!AH54="น",ลับ!B$3,0))</f>
        <v>0</v>
      </c>
      <c r="AB260" s="63">
        <f>IF(ลับ!C$3=0,0,IF(เวลาเรียน!AI54="น",ลับ!C$3,0))</f>
        <v>0</v>
      </c>
      <c r="AC260" s="63">
        <f>IF(ลับ!D$3=0,0,IF(เวลาเรียน!AJ54="น",ลับ!D$3,0))</f>
        <v>0</v>
      </c>
      <c r="AD260" s="63">
        <f>IF(ลับ!E$3=0,0,IF(เวลาเรียน!AK54="น",ลับ!E$3,0))</f>
        <v>0</v>
      </c>
      <c r="AE260" s="63">
        <f>IF(ลับ!F$3=0,0,IF(เวลาเรียน!AL54="น",ลับ!F$3,0))</f>
        <v>0</v>
      </c>
      <c r="AF260" s="63">
        <f>IF(ลับ!G$3=0,0,IF(เวลาเรียน!AM54="น",ลับ!G$3,0))</f>
        <v>0</v>
      </c>
      <c r="AG260" s="63">
        <f>IF(ลับ!H$3=0,0,IF(เวลาเรียน!AN54="น",ลับ!H$3,0))</f>
        <v>0</v>
      </c>
      <c r="AH260" s="63">
        <f>IF(ลับ!I$3=0,0,IF(เวลาเรียน!AO54="น",ลับ!I$3,0))</f>
        <v>0</v>
      </c>
      <c r="AI260" s="63">
        <f>IF(ลับ!J$3=0,0,IF(เวลาเรียน!AP54="น",ลับ!J$3,0))</f>
        <v>0</v>
      </c>
      <c r="AJ260" s="63">
        <f>IF(ลับ!K$3=0,0,IF(เวลาเรียน!AQ54="น",ลับ!K$3,0))</f>
        <v>0</v>
      </c>
      <c r="AK260" s="63">
        <f>IF(ลับ!L$3=0,0,IF(เวลาเรียน!AR54="น",ลับ!L$3,0))</f>
        <v>0</v>
      </c>
      <c r="AL260" s="63">
        <f>IF(ลับ!M$3=0,0,IF(เวลาเรียน!AS54="น",ลับ!M$3,0))</f>
        <v>0</v>
      </c>
      <c r="AM260" s="63">
        <f>IF(ลับ!N$3=0,0,IF(เวลาเรียน!AT54="น",ลับ!N$3,0))</f>
        <v>0</v>
      </c>
      <c r="AN260" s="63">
        <f>IF(ลับ!O$3=0,0,IF(เวลาเรียน!AU54="น",ลับ!O$3,0))</f>
        <v>0</v>
      </c>
      <c r="AO260" s="63">
        <f>IF(ลับ!P$3=0,0,IF(เวลาเรียน!AV54="น",ลับ!P$3,0))</f>
        <v>0</v>
      </c>
      <c r="AP260" s="63">
        <f>IF(ลับ!Q$3=0,0,IF(เวลาเรียน!AW54="น",ลับ!Q$3,0))</f>
        <v>0</v>
      </c>
      <c r="AQ260" s="63">
        <f>IF(ลับ!R$3=0,0,IF(เวลาเรียน!AX54="น",ลับ!R$3,0))</f>
        <v>0</v>
      </c>
      <c r="AR260" s="63">
        <f>IF(ลับ!S$3=0,0,IF(เวลาเรียน!AY54="น",ลับ!S$3,0))</f>
        <v>0</v>
      </c>
      <c r="AS260" s="63">
        <f>IF(ลับ!T$3=0,0,IF(เวลาเรียน!AZ54="น",ลับ!T$3,0))</f>
        <v>0</v>
      </c>
      <c r="AT260" s="63">
        <f>IF(ลับ!U$3=0,0,IF(เวลาเรียน!BA54="น",ลับ!U$3,0))</f>
        <v>0</v>
      </c>
      <c r="AU260" s="63">
        <f>IF(ลับ!V$3=0,0,IF(เวลาเรียน!BB54="น",ลับ!V$3,0))</f>
        <v>0</v>
      </c>
      <c r="AV260" s="63">
        <f>IF(ลับ!W$3=0,0,IF(เวลาเรียน!BC54="น",ลับ!W$3,0))</f>
        <v>0</v>
      </c>
      <c r="AW260" s="63">
        <f>IF(ลับ!X$3=0,0,IF(เวลาเรียน!BD54="น",ลับ!X$3,0))</f>
        <v>0</v>
      </c>
      <c r="AX260" s="63">
        <f>IF(ลับ!Y$3=0,0,IF(เวลาเรียน!BE54="น",ลับ!Y$3,0))</f>
        <v>0</v>
      </c>
      <c r="AY260" s="63">
        <f>IF(ลับ!Z$3=0,0,IF(เวลาเรียน!BF54="น",ลับ!Z$3,0))</f>
        <v>0</v>
      </c>
      <c r="AZ260" s="63">
        <f>IF(ลับ!AA$3=0,0,IF(เวลาเรียน!BG54="น",ลับ!AA$3,0))</f>
        <v>0</v>
      </c>
      <c r="BA260" s="63">
        <f>IF(ลับ!AB$3=0,0,IF(เวลาเรียน!BH54="น",ลับ!AB$3,0))</f>
        <v>0</v>
      </c>
      <c r="BB260" s="63">
        <f>IF(ลับ!AC$3=0,0,IF(เวลาเรียน!BI54="น",ลับ!AC$3,0))</f>
        <v>0</v>
      </c>
      <c r="BC260" s="63">
        <f>IF(ลับ!AD$3=0,0,IF(เวลาเรียน!BJ54="น",ลับ!AD$3,0))</f>
        <v>0</v>
      </c>
      <c r="BD260" s="63">
        <f>IF(ลับ!AE$3=0,0,IF(เวลาเรียน!BK54="น",ลับ!AE$3,0))</f>
        <v>0</v>
      </c>
      <c r="BE260" s="63">
        <f>IF(ลับ!AF$3=0,0,IF(เวลาเรียน!BL54="น",ลับ!AF$3,0))</f>
        <v>0</v>
      </c>
      <c r="BF260" s="63">
        <f>IF(ลับ!AG$3=0,0,IF(เวลาเรียน!BM54="น",ลับ!AG$3,0))</f>
        <v>0</v>
      </c>
      <c r="BG260" s="63">
        <f>IF(ลับ!AH$3=0,0,IF(เวลาเรียน!BN54="น",ลับ!AH$3,0))</f>
        <v>0</v>
      </c>
      <c r="BH260" s="63">
        <f>IF(ลับ!AI$3=0,0,IF(เวลาเรียน!BO54="น",ลับ!AI$3,0))</f>
        <v>0</v>
      </c>
      <c r="BI260" s="63">
        <f>IF(ลับ!AJ$3=0,0,IF(เวลาเรียน!BP54="น",ลับ!AJ$3,0))</f>
        <v>0</v>
      </c>
      <c r="BJ260" s="63">
        <f>IF(ลับ!AK$3=0,0,IF(เวลาเรียน!BQ54="น",ลับ!AK$3,0))</f>
        <v>0</v>
      </c>
      <c r="BK260" s="63">
        <f>IF(ลับ!AL$3=0,0,IF(เวลาเรียน!BR54="น",ลับ!AL$3,0))</f>
        <v>0</v>
      </c>
      <c r="BL260" s="63">
        <f>IF(ลับ!AM$3=0,0,IF(เวลาเรียน!BS54="น",ลับ!AM$3,0))</f>
        <v>0</v>
      </c>
      <c r="BM260" s="63">
        <f>IF(ลับ!AN$3=0,0,IF(เวลาเรียน!BT54="น",ลับ!AN$3,0))</f>
        <v>0</v>
      </c>
      <c r="BN260" s="63">
        <f>IF(ลับ!AO$3=0,0,IF(เวลาเรียน!BU54="น",ลับ!AO$3,0))</f>
        <v>0</v>
      </c>
      <c r="BO260" s="63">
        <f>IF(ลับ!AP$3=0,0,IF(เวลาเรียน!BV54="น",ลับ!AP$3,0))</f>
        <v>0</v>
      </c>
      <c r="BP260" s="63">
        <f>IF(ลับ!AQ$3=0,0,IF(เวลาเรียน!BW54="น",ลับ!AQ$3,0))</f>
        <v>0</v>
      </c>
      <c r="BQ260" s="63">
        <f>IF(ลับ!AR$3=0,0,IF(เวลาเรียน!BX54="น",ลับ!AR$3,0))</f>
        <v>0</v>
      </c>
      <c r="BR260" s="63">
        <f>IF(ลับ!AS$3=0,0,IF(เวลาเรียน!BY54="น",ลับ!AS$3,0))</f>
        <v>0</v>
      </c>
      <c r="BS260" s="724">
        <f>IF(ลับ!AT$3=0,0,IF(เวลาเรียน!BZ54="น",ลับ!AT$3,0))</f>
        <v>0</v>
      </c>
      <c r="BT260" s="63">
        <f>IF(ลับ!BT$3=0,0,IF(เวลาเรียน!CB54="น",ลับ!BT$3,0))</f>
        <v>0</v>
      </c>
      <c r="BU260" s="63">
        <f>IF(ลับ!BU$3=0,0,IF(เวลาเรียน!CC54="น",ลับ!BU$3,0))</f>
        <v>0</v>
      </c>
      <c r="BV260" s="63">
        <f>IF(ลับ!BV$3=0,0,IF(เวลาเรียน!CD54="น",ลับ!BV$3,0))</f>
        <v>0</v>
      </c>
      <c r="BW260" s="63">
        <f>IF(ลับ!BW$3=0,0,IF(เวลาเรียน!CE54="น",ลับ!BW$3,0))</f>
        <v>0</v>
      </c>
      <c r="BX260" s="63">
        <f>IF(ลับ!BX$3=0,0,IF(เวลาเรียน!CF54="น",ลับ!BX$3,0))</f>
        <v>0</v>
      </c>
      <c r="BY260" s="63">
        <f>IF(ลับ!BY$3=0,0,IF(เวลาเรียน!CG54="น",ลับ!BY$3,0))</f>
        <v>0</v>
      </c>
      <c r="BZ260" s="63">
        <f>IF(ลับ!BZ$3=0,0,IF(เวลาเรียน!CH54="น",ลับ!BZ$3,0))</f>
        <v>0</v>
      </c>
      <c r="CA260" s="63">
        <f>IF(ลับ!CA$3=0,0,IF(เวลาเรียน!CI54="น",ลับ!CA$3,0))</f>
        <v>0</v>
      </c>
      <c r="CB260" s="63">
        <f>IF(ลับ!CB$3=0,0,IF(เวลาเรียน!CJ54="น",ลับ!CB$3,0))</f>
        <v>0</v>
      </c>
      <c r="CC260" s="63">
        <f>IF(ลับ!CC$3=0,0,IF(เวลาเรียน!CK54="น",ลับ!CC$3,0))</f>
        <v>0</v>
      </c>
      <c r="CD260" s="63">
        <f>IF(ลับ!CD$3=0,0,IF(เวลาเรียน!CL54="น",ลับ!CD$3,0))</f>
        <v>0</v>
      </c>
      <c r="CE260" s="63">
        <f>IF(ลับ!CE$3=0,0,IF(เวลาเรียน!CM54="น",ลับ!CE$3,0))</f>
        <v>0</v>
      </c>
      <c r="CF260" s="63">
        <f>IF(ลับ!CF$3=0,0,IF(เวลาเรียน!CN54="น",ลับ!CF$3,0))</f>
        <v>0</v>
      </c>
      <c r="CG260" s="63">
        <f>IF(ลับ!CG$3=0,0,IF(เวลาเรียน!CO54="น",ลับ!CG$3,0))</f>
        <v>0</v>
      </c>
      <c r="CH260" s="63">
        <f>IF(ลับ!CH$3=0,0,IF(เวลาเรียน!CP54="น",ลับ!CH$3,0))</f>
        <v>0</v>
      </c>
      <c r="CI260" s="63">
        <f>IF(ลับ!CI$3=0,0,IF(เวลาเรียน!CQ54="น",ลับ!CI$3,0))</f>
        <v>0</v>
      </c>
      <c r="CJ260" s="63">
        <f>IF(ลับ!CJ$3=0,0,IF(เวลาเรียน!CR54="น",ลับ!CJ$3,0))</f>
        <v>0</v>
      </c>
      <c r="CK260" s="63">
        <f>IF(ลับ!CK$3=0,0,IF(เวลาเรียน!CS54="น",ลับ!CK$3,0))</f>
        <v>0</v>
      </c>
      <c r="CL260" s="63">
        <f>IF(ลับ!CL$3=0,0,IF(เวลาเรียน!CT54="น",ลับ!CL$3,0))</f>
        <v>0</v>
      </c>
      <c r="CM260" s="63">
        <f>IF(ลับ!CM$3=0,0,IF(เวลาเรียน!CU54="น",ลับ!CM$3,0))</f>
        <v>0</v>
      </c>
      <c r="CN260" s="63">
        <f>IF(ลับ!CN$3=0,0,IF(เวลาเรียน!CV54="น",ลับ!CN$3,0))</f>
        <v>0</v>
      </c>
      <c r="CO260" s="63">
        <f>IF(ลับ!CO$3=0,0,IF(เวลาเรียน!CW54="น",ลับ!CO$3,0))</f>
        <v>0</v>
      </c>
      <c r="CP260" s="63">
        <f>IF(ลับ!CP$3=0,0,IF(เวลาเรียน!CX54="น",ลับ!CP$3,0))</f>
        <v>0</v>
      </c>
      <c r="CQ260" s="63">
        <f>IF(ลับ!CQ$3=0,0,IF(เวลาเรียน!CY54="น",ลับ!CQ$3,0))</f>
        <v>0</v>
      </c>
      <c r="CR260" s="63">
        <f>IF(ลับ!CR$3=0,0,IF(เวลาเรียน!CZ54="น",ลับ!CR$3,0))</f>
        <v>0</v>
      </c>
      <c r="CS260" s="63">
        <f>IF(ลับ!CS$3=0,0,IF(เวลาเรียน!DA54="น",ลับ!CS$3,0))</f>
        <v>0</v>
      </c>
      <c r="CT260" s="63">
        <f>IF(ลับ!CT$3=0,0,IF(เวลาเรียน!DB54="น",ลับ!CT$3,0))</f>
        <v>0</v>
      </c>
      <c r="CU260" s="63">
        <f>IF(ลับ!CU$3=0,0,IF(เวลาเรียน!DC54="น",ลับ!CU$3,0))</f>
        <v>0</v>
      </c>
      <c r="CV260" s="63">
        <f>IF(ลับ!CV$3=0,0,IF(เวลาเรียน!DD54="น",ลับ!CV$3,0))</f>
        <v>0</v>
      </c>
      <c r="CW260" s="63">
        <f>IF(ลับ!CW$3=0,0,IF(เวลาเรียน!DE54="น",ลับ!CW$3,0))</f>
        <v>0</v>
      </c>
      <c r="CX260" s="84">
        <f t="shared" si="26"/>
        <v>0</v>
      </c>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row>
    <row r="261" spans="1:136" ht="21.75" thickBot="1">
      <c r="A261" s="29">
        <v>50</v>
      </c>
      <c r="B261" s="63">
        <f>IF(ลับ!B$3=0,0,IF(เวลาเรียน!G55="น",ลับ!B$3,0))</f>
        <v>0</v>
      </c>
      <c r="C261" s="63">
        <f>IF(ลับ!C$3=0,0,IF(เวลาเรียน!H55="น",ลับ!C$3,0))</f>
        <v>0</v>
      </c>
      <c r="D261" s="63">
        <f>IF(ลับ!D$3=0,0,IF(เวลาเรียน!I55="น",ลับ!D$3,0))</f>
        <v>0</v>
      </c>
      <c r="E261" s="63">
        <f>IF(ลับ!E$3=0,0,IF(เวลาเรียน!J55="น",ลับ!E$3,0))</f>
        <v>0</v>
      </c>
      <c r="F261" s="63">
        <f>IF(ลับ!F$3=0,0,IF(เวลาเรียน!K55="น",ลับ!F$3,0))</f>
        <v>0</v>
      </c>
      <c r="G261" s="63">
        <f>IF(ลับ!G$3=0,0,IF(เวลาเรียน!L55="น",ลับ!G$3,0))</f>
        <v>0</v>
      </c>
      <c r="H261" s="63">
        <f>IF(ลับ!H$3=0,0,IF(เวลาเรียน!M55="น",ลับ!H$3,0))</f>
        <v>0</v>
      </c>
      <c r="I261" s="63">
        <f>IF(ลับ!I$3=0,0,IF(เวลาเรียน!N55="น",ลับ!I$3,0))</f>
        <v>0</v>
      </c>
      <c r="J261" s="63">
        <f>IF(ลับ!J$3=0,0,IF(เวลาเรียน!O55="น",ลับ!J$3,0))</f>
        <v>0</v>
      </c>
      <c r="K261" s="63">
        <f>IF(ลับ!K$3=0,0,IF(เวลาเรียน!P55="น",ลับ!K$3,0))</f>
        <v>0</v>
      </c>
      <c r="L261" s="63">
        <f>IF(ลับ!L$3=0,0,IF(เวลาเรียน!Q55="น",ลับ!L$3,0))</f>
        <v>0</v>
      </c>
      <c r="M261" s="63">
        <f>IF(ลับ!M$3=0,0,IF(เวลาเรียน!R55="น",ลับ!M$3,0))</f>
        <v>0</v>
      </c>
      <c r="N261" s="63">
        <f>IF(ลับ!N$3=0,0,IF(เวลาเรียน!S55="น",ลับ!N$3,0))</f>
        <v>0</v>
      </c>
      <c r="O261" s="63">
        <f>IF(ลับ!O$3=0,0,IF(เวลาเรียน!T55="น",ลับ!O$3,0))</f>
        <v>0</v>
      </c>
      <c r="P261" s="63">
        <f>IF(ลับ!P$3=0,0,IF(เวลาเรียน!U55="น",ลับ!P$3,0))</f>
        <v>0</v>
      </c>
      <c r="Q261" s="63">
        <f>IF(ลับ!Q$3=0,0,IF(เวลาเรียน!V55="น",ลับ!Q$3,0))</f>
        <v>0</v>
      </c>
      <c r="R261" s="63">
        <f>IF(ลับ!R$3=0,0,IF(เวลาเรียน!W55="น",ลับ!R$3,0))</f>
        <v>0</v>
      </c>
      <c r="S261" s="63">
        <f>IF(ลับ!S$3=0,0,IF(เวลาเรียน!X55="น",ลับ!S$3,0))</f>
        <v>0</v>
      </c>
      <c r="T261" s="63">
        <f>IF(ลับ!T$3=0,0,IF(เวลาเรียน!Y55="น",ลับ!T$3,0))</f>
        <v>0</v>
      </c>
      <c r="U261" s="63">
        <f>IF(ลับ!U$3=0,0,IF(เวลาเรียน!Z55="น",ลับ!U$3,0))</f>
        <v>0</v>
      </c>
      <c r="V261" s="63">
        <f>IF(ลับ!V$3=0,0,IF(เวลาเรียน!AA55="น",ลับ!V$3,0))</f>
        <v>0</v>
      </c>
      <c r="W261" s="63">
        <f>IF(ลับ!W$3=0,0,IF(เวลาเรียน!AB55="น",ลับ!W$3,0))</f>
        <v>0</v>
      </c>
      <c r="X261" s="63">
        <f>IF(ลับ!X$3=0,0,IF(เวลาเรียน!AC55="น",ลับ!X$3,0))</f>
        <v>0</v>
      </c>
      <c r="Y261" s="63">
        <f>IF(ลับ!Y$3=0,0,IF(เวลาเรียน!AD55="น",ลับ!Y$3,0))</f>
        <v>0</v>
      </c>
      <c r="Z261" s="724">
        <f>IF(ลับ!Z$3=0,0,IF(เวลาเรียน!AE55="น",ลับ!Z$3,0))</f>
        <v>0</v>
      </c>
      <c r="AA261" s="63">
        <f>IF(ลับ!B$3=0,0,IF(เวลาเรียน!AH55="น",ลับ!B$3,0))</f>
        <v>0</v>
      </c>
      <c r="AB261" s="63">
        <f>IF(ลับ!C$3=0,0,IF(เวลาเรียน!AI55="น",ลับ!C$3,0))</f>
        <v>0</v>
      </c>
      <c r="AC261" s="63">
        <f>IF(ลับ!D$3=0,0,IF(เวลาเรียน!AJ55="น",ลับ!D$3,0))</f>
        <v>0</v>
      </c>
      <c r="AD261" s="63">
        <f>IF(ลับ!E$3=0,0,IF(เวลาเรียน!AK55="น",ลับ!E$3,0))</f>
        <v>0</v>
      </c>
      <c r="AE261" s="63">
        <f>IF(ลับ!F$3=0,0,IF(เวลาเรียน!AL55="น",ลับ!F$3,0))</f>
        <v>0</v>
      </c>
      <c r="AF261" s="63">
        <f>IF(ลับ!G$3=0,0,IF(เวลาเรียน!AM55="น",ลับ!G$3,0))</f>
        <v>0</v>
      </c>
      <c r="AG261" s="63">
        <f>IF(ลับ!H$3=0,0,IF(เวลาเรียน!AN55="น",ลับ!H$3,0))</f>
        <v>0</v>
      </c>
      <c r="AH261" s="63">
        <f>IF(ลับ!I$3=0,0,IF(เวลาเรียน!AO55="น",ลับ!I$3,0))</f>
        <v>0</v>
      </c>
      <c r="AI261" s="63">
        <f>IF(ลับ!J$3=0,0,IF(เวลาเรียน!AP55="น",ลับ!J$3,0))</f>
        <v>0</v>
      </c>
      <c r="AJ261" s="63">
        <f>IF(ลับ!K$3=0,0,IF(เวลาเรียน!AQ55="น",ลับ!K$3,0))</f>
        <v>0</v>
      </c>
      <c r="AK261" s="63">
        <f>IF(ลับ!L$3=0,0,IF(เวลาเรียน!AR55="น",ลับ!L$3,0))</f>
        <v>0</v>
      </c>
      <c r="AL261" s="63">
        <f>IF(ลับ!M$3=0,0,IF(เวลาเรียน!AS55="น",ลับ!M$3,0))</f>
        <v>0</v>
      </c>
      <c r="AM261" s="63">
        <f>IF(ลับ!N$3=0,0,IF(เวลาเรียน!AT55="น",ลับ!N$3,0))</f>
        <v>0</v>
      </c>
      <c r="AN261" s="63">
        <f>IF(ลับ!O$3=0,0,IF(เวลาเรียน!AU55="น",ลับ!O$3,0))</f>
        <v>0</v>
      </c>
      <c r="AO261" s="63">
        <f>IF(ลับ!P$3=0,0,IF(เวลาเรียน!AV55="น",ลับ!P$3,0))</f>
        <v>0</v>
      </c>
      <c r="AP261" s="63">
        <f>IF(ลับ!Q$3=0,0,IF(เวลาเรียน!AW55="น",ลับ!Q$3,0))</f>
        <v>0</v>
      </c>
      <c r="AQ261" s="63">
        <f>IF(ลับ!R$3=0,0,IF(เวลาเรียน!AX55="น",ลับ!R$3,0))</f>
        <v>0</v>
      </c>
      <c r="AR261" s="63">
        <f>IF(ลับ!S$3=0,0,IF(เวลาเรียน!AY55="น",ลับ!S$3,0))</f>
        <v>0</v>
      </c>
      <c r="AS261" s="63">
        <f>IF(ลับ!T$3=0,0,IF(เวลาเรียน!AZ55="น",ลับ!T$3,0))</f>
        <v>0</v>
      </c>
      <c r="AT261" s="63">
        <f>IF(ลับ!U$3=0,0,IF(เวลาเรียน!BA55="น",ลับ!U$3,0))</f>
        <v>0</v>
      </c>
      <c r="AU261" s="63">
        <f>IF(ลับ!V$3=0,0,IF(เวลาเรียน!BB55="น",ลับ!V$3,0))</f>
        <v>0</v>
      </c>
      <c r="AV261" s="63">
        <f>IF(ลับ!W$3=0,0,IF(เวลาเรียน!BC55="น",ลับ!W$3,0))</f>
        <v>0</v>
      </c>
      <c r="AW261" s="63">
        <f>IF(ลับ!X$3=0,0,IF(เวลาเรียน!BD55="น",ลับ!X$3,0))</f>
        <v>0</v>
      </c>
      <c r="AX261" s="63">
        <f>IF(ลับ!Y$3=0,0,IF(เวลาเรียน!BE55="น",ลับ!Y$3,0))</f>
        <v>0</v>
      </c>
      <c r="AY261" s="63">
        <f>IF(ลับ!Z$3=0,0,IF(เวลาเรียน!BF55="น",ลับ!Z$3,0))</f>
        <v>0</v>
      </c>
      <c r="AZ261" s="63">
        <f>IF(ลับ!AA$3=0,0,IF(เวลาเรียน!BG55="น",ลับ!AA$3,0))</f>
        <v>0</v>
      </c>
      <c r="BA261" s="63">
        <f>IF(ลับ!AB$3=0,0,IF(เวลาเรียน!BH55="น",ลับ!AB$3,0))</f>
        <v>0</v>
      </c>
      <c r="BB261" s="63">
        <f>IF(ลับ!AC$3=0,0,IF(เวลาเรียน!BI55="น",ลับ!AC$3,0))</f>
        <v>0</v>
      </c>
      <c r="BC261" s="63">
        <f>IF(ลับ!AD$3=0,0,IF(เวลาเรียน!BJ55="น",ลับ!AD$3,0))</f>
        <v>0</v>
      </c>
      <c r="BD261" s="63">
        <f>IF(ลับ!AE$3=0,0,IF(เวลาเรียน!BK55="น",ลับ!AE$3,0))</f>
        <v>0</v>
      </c>
      <c r="BE261" s="63">
        <f>IF(ลับ!AF$3=0,0,IF(เวลาเรียน!BL55="น",ลับ!AF$3,0))</f>
        <v>0</v>
      </c>
      <c r="BF261" s="63">
        <f>IF(ลับ!AG$3=0,0,IF(เวลาเรียน!BM55="น",ลับ!AG$3,0))</f>
        <v>0</v>
      </c>
      <c r="BG261" s="63">
        <f>IF(ลับ!AH$3=0,0,IF(เวลาเรียน!BN55="น",ลับ!AH$3,0))</f>
        <v>0</v>
      </c>
      <c r="BH261" s="63">
        <f>IF(ลับ!AI$3=0,0,IF(เวลาเรียน!BO55="น",ลับ!AI$3,0))</f>
        <v>0</v>
      </c>
      <c r="BI261" s="63">
        <f>IF(ลับ!AJ$3=0,0,IF(เวลาเรียน!BP55="น",ลับ!AJ$3,0))</f>
        <v>0</v>
      </c>
      <c r="BJ261" s="63">
        <f>IF(ลับ!AK$3=0,0,IF(เวลาเรียน!BQ55="น",ลับ!AK$3,0))</f>
        <v>0</v>
      </c>
      <c r="BK261" s="63">
        <f>IF(ลับ!AL$3=0,0,IF(เวลาเรียน!BR55="น",ลับ!AL$3,0))</f>
        <v>0</v>
      </c>
      <c r="BL261" s="63">
        <f>IF(ลับ!AM$3=0,0,IF(เวลาเรียน!BS55="น",ลับ!AM$3,0))</f>
        <v>0</v>
      </c>
      <c r="BM261" s="63">
        <f>IF(ลับ!AN$3=0,0,IF(เวลาเรียน!BT55="น",ลับ!AN$3,0))</f>
        <v>0</v>
      </c>
      <c r="BN261" s="63">
        <f>IF(ลับ!AO$3=0,0,IF(เวลาเรียน!BU55="น",ลับ!AO$3,0))</f>
        <v>0</v>
      </c>
      <c r="BO261" s="63">
        <f>IF(ลับ!AP$3=0,0,IF(เวลาเรียน!BV55="น",ลับ!AP$3,0))</f>
        <v>0</v>
      </c>
      <c r="BP261" s="63">
        <f>IF(ลับ!AQ$3=0,0,IF(เวลาเรียน!BW55="น",ลับ!AQ$3,0))</f>
        <v>0</v>
      </c>
      <c r="BQ261" s="63">
        <f>IF(ลับ!AR$3=0,0,IF(เวลาเรียน!BX55="น",ลับ!AR$3,0))</f>
        <v>0</v>
      </c>
      <c r="BR261" s="63">
        <f>IF(ลับ!AS$3=0,0,IF(เวลาเรียน!BY55="น",ลับ!AS$3,0))</f>
        <v>0</v>
      </c>
      <c r="BS261" s="724">
        <f>IF(ลับ!AT$3=0,0,IF(เวลาเรียน!BZ55="น",ลับ!AT$3,0))</f>
        <v>0</v>
      </c>
      <c r="BT261" s="63">
        <f>IF(ลับ!BT$3=0,0,IF(เวลาเรียน!CB55="น",ลับ!BT$3,0))</f>
        <v>0</v>
      </c>
      <c r="BU261" s="63">
        <f>IF(ลับ!BU$3=0,0,IF(เวลาเรียน!CC55="น",ลับ!BU$3,0))</f>
        <v>0</v>
      </c>
      <c r="BV261" s="63">
        <f>IF(ลับ!BV$3=0,0,IF(เวลาเรียน!CD55="น",ลับ!BV$3,0))</f>
        <v>0</v>
      </c>
      <c r="BW261" s="63">
        <f>IF(ลับ!BW$3=0,0,IF(เวลาเรียน!CE55="น",ลับ!BW$3,0))</f>
        <v>0</v>
      </c>
      <c r="BX261" s="63">
        <f>IF(ลับ!BX$3=0,0,IF(เวลาเรียน!CF55="น",ลับ!BX$3,0))</f>
        <v>0</v>
      </c>
      <c r="BY261" s="63">
        <f>IF(ลับ!BY$3=0,0,IF(เวลาเรียน!CG55="น",ลับ!BY$3,0))</f>
        <v>0</v>
      </c>
      <c r="BZ261" s="63">
        <f>IF(ลับ!BZ$3=0,0,IF(เวลาเรียน!CH55="น",ลับ!BZ$3,0))</f>
        <v>0</v>
      </c>
      <c r="CA261" s="63">
        <f>IF(ลับ!CA$3=0,0,IF(เวลาเรียน!CI55="น",ลับ!CA$3,0))</f>
        <v>0</v>
      </c>
      <c r="CB261" s="63">
        <f>IF(ลับ!CB$3=0,0,IF(เวลาเรียน!CJ55="น",ลับ!CB$3,0))</f>
        <v>0</v>
      </c>
      <c r="CC261" s="63">
        <f>IF(ลับ!CC$3=0,0,IF(เวลาเรียน!CK55="น",ลับ!CC$3,0))</f>
        <v>0</v>
      </c>
      <c r="CD261" s="63">
        <f>IF(ลับ!CD$3=0,0,IF(เวลาเรียน!CL55="น",ลับ!CD$3,0))</f>
        <v>0</v>
      </c>
      <c r="CE261" s="63">
        <f>IF(ลับ!CE$3=0,0,IF(เวลาเรียน!CM55="น",ลับ!CE$3,0))</f>
        <v>0</v>
      </c>
      <c r="CF261" s="63">
        <f>IF(ลับ!CF$3=0,0,IF(เวลาเรียน!CN55="น",ลับ!CF$3,0))</f>
        <v>0</v>
      </c>
      <c r="CG261" s="63">
        <f>IF(ลับ!CG$3=0,0,IF(เวลาเรียน!CO55="น",ลับ!CG$3,0))</f>
        <v>0</v>
      </c>
      <c r="CH261" s="63">
        <f>IF(ลับ!CH$3=0,0,IF(เวลาเรียน!CP55="น",ลับ!CH$3,0))</f>
        <v>0</v>
      </c>
      <c r="CI261" s="63">
        <f>IF(ลับ!CI$3=0,0,IF(เวลาเรียน!CQ55="น",ลับ!CI$3,0))</f>
        <v>0</v>
      </c>
      <c r="CJ261" s="63">
        <f>IF(ลับ!CJ$3=0,0,IF(เวลาเรียน!CR55="น",ลับ!CJ$3,0))</f>
        <v>0</v>
      </c>
      <c r="CK261" s="63">
        <f>IF(ลับ!CK$3=0,0,IF(เวลาเรียน!CS55="น",ลับ!CK$3,0))</f>
        <v>0</v>
      </c>
      <c r="CL261" s="63">
        <f>IF(ลับ!CL$3=0,0,IF(เวลาเรียน!CT55="น",ลับ!CL$3,0))</f>
        <v>0</v>
      </c>
      <c r="CM261" s="63">
        <f>IF(ลับ!CM$3=0,0,IF(เวลาเรียน!CU55="น",ลับ!CM$3,0))</f>
        <v>0</v>
      </c>
      <c r="CN261" s="63">
        <f>IF(ลับ!CN$3=0,0,IF(เวลาเรียน!CV55="น",ลับ!CN$3,0))</f>
        <v>0</v>
      </c>
      <c r="CO261" s="63">
        <f>IF(ลับ!CO$3=0,0,IF(เวลาเรียน!CW55="น",ลับ!CO$3,0))</f>
        <v>0</v>
      </c>
      <c r="CP261" s="63">
        <f>IF(ลับ!CP$3=0,0,IF(เวลาเรียน!CX55="น",ลับ!CP$3,0))</f>
        <v>0</v>
      </c>
      <c r="CQ261" s="63">
        <f>IF(ลับ!CQ$3=0,0,IF(เวลาเรียน!CY55="น",ลับ!CQ$3,0))</f>
        <v>0</v>
      </c>
      <c r="CR261" s="63">
        <f>IF(ลับ!CR$3=0,0,IF(เวลาเรียน!CZ55="น",ลับ!CR$3,0))</f>
        <v>0</v>
      </c>
      <c r="CS261" s="63">
        <f>IF(ลับ!CS$3=0,0,IF(เวลาเรียน!DA55="น",ลับ!CS$3,0))</f>
        <v>0</v>
      </c>
      <c r="CT261" s="63">
        <f>IF(ลับ!CT$3=0,0,IF(เวลาเรียน!DB55="น",ลับ!CT$3,0))</f>
        <v>0</v>
      </c>
      <c r="CU261" s="63">
        <f>IF(ลับ!CU$3=0,0,IF(เวลาเรียน!DC55="น",ลับ!CU$3,0))</f>
        <v>0</v>
      </c>
      <c r="CV261" s="63">
        <f>IF(ลับ!CV$3=0,0,IF(เวลาเรียน!DD55="น",ลับ!CV$3,0))</f>
        <v>0</v>
      </c>
      <c r="CW261" s="63">
        <f>IF(ลับ!CW$3=0,0,IF(เวลาเรียน!DE55="น",ลับ!CW$3,0))</f>
        <v>0</v>
      </c>
      <c r="CX261" s="84">
        <f t="shared" si="26"/>
        <v>0</v>
      </c>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row>
    <row r="262" spans="1:136" ht="21">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row>
    <row r="263" spans="1:136" ht="21">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row>
    <row r="264" spans="1:136" ht="21">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row>
    <row r="265" spans="1:136" ht="21">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row>
    <row r="266" spans="1:136" ht="21">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row>
    <row r="267" spans="1:136" ht="21">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row>
    <row r="268" spans="1:136" ht="21">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row>
    <row r="269" spans="1:136" ht="21">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row>
    <row r="270" spans="1:136" ht="21">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row>
    <row r="271" spans="1:136" ht="21">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row>
    <row r="272" spans="1:136" ht="21">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row>
    <row r="273" spans="104:136" ht="21">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row>
    <row r="274" spans="104:136" ht="21">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row>
    <row r="275" spans="104:136" ht="21">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row>
    <row r="276" spans="104:136" ht="21">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row>
    <row r="277" spans="104:136" ht="21">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row>
    <row r="278" spans="104:136" ht="21">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row>
    <row r="279" spans="104:136" ht="21">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row>
    <row r="280" spans="104:136" ht="21">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row>
    <row r="281" spans="104:136" ht="21">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row>
    <row r="282" spans="104:136" ht="21">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row>
    <row r="283" spans="104:136" ht="21">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row>
    <row r="284" spans="104:136" ht="21">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row>
    <row r="285" spans="104:136" ht="21">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row>
    <row r="286" spans="104:136" ht="21">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row>
    <row r="287" spans="104:136" ht="21">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row>
    <row r="288" spans="104:136" ht="21">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row>
    <row r="289" spans="104:136" ht="21">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row>
    <row r="290" spans="104:136" ht="21">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row>
    <row r="291" spans="104:136" ht="21">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row>
    <row r="292" spans="104:136" ht="21">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row>
    <row r="293" spans="104:136" ht="21">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row>
    <row r="294" spans="104:136" ht="21">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row>
    <row r="295" spans="104:136" ht="21">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row>
    <row r="296" spans="104:136" ht="21">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row>
    <row r="297" spans="104:136" ht="21">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row>
    <row r="298" spans="104:136" ht="21">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row>
    <row r="299" spans="104:136" ht="21">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row>
    <row r="300" spans="104:136" ht="21">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row>
    <row r="301" spans="104:136" ht="21">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row>
    <row r="302" spans="104:136" ht="21">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row>
    <row r="303" spans="104:136" ht="21">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row>
    <row r="304" spans="104:136" ht="21">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row>
    <row r="305" spans="104:136" ht="21">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row>
    <row r="306" spans="104:136" ht="21">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row>
    <row r="307" spans="104:136" ht="21">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row>
    <row r="308" spans="104:136" ht="21">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row>
    <row r="309" spans="104:136" ht="21">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row>
    <row r="310" spans="104:136" ht="21">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row>
    <row r="311" spans="104:136" ht="21">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row>
    <row r="312" spans="104:136" ht="21">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row>
  </sheetData>
  <mergeCells count="57">
    <mergeCell ref="AA1:AE1"/>
    <mergeCell ref="B1:F1"/>
    <mergeCell ref="G1:K1"/>
    <mergeCell ref="L1:P1"/>
    <mergeCell ref="Q1:U1"/>
    <mergeCell ref="V1:Z1"/>
    <mergeCell ref="AF1:AJ1"/>
    <mergeCell ref="AK1:AO1"/>
    <mergeCell ref="AP1:AT1"/>
    <mergeCell ref="BO1:BS1"/>
    <mergeCell ref="BT1:BX1"/>
    <mergeCell ref="AK2:AO2"/>
    <mergeCell ref="AP2:AT2"/>
    <mergeCell ref="CD1:CH1"/>
    <mergeCell ref="CI1:CM1"/>
    <mergeCell ref="CX4:CX5"/>
    <mergeCell ref="BY2:CC2"/>
    <mergeCell ref="CD2:CH2"/>
    <mergeCell ref="CI2:CM2"/>
    <mergeCell ref="CN2:CR2"/>
    <mergeCell ref="AU2:AY2"/>
    <mergeCell ref="AZ2:BD2"/>
    <mergeCell ref="BE2:BI2"/>
    <mergeCell ref="BJ2:BN2"/>
    <mergeCell ref="BO2:BS2"/>
    <mergeCell ref="CN1:CR1"/>
    <mergeCell ref="BY1:CC1"/>
    <mergeCell ref="CZ4:DG4"/>
    <mergeCell ref="DI4:EV4"/>
    <mergeCell ref="CS1:CW1"/>
    <mergeCell ref="B2:F2"/>
    <mergeCell ref="G2:K2"/>
    <mergeCell ref="L2:P2"/>
    <mergeCell ref="Q2:U2"/>
    <mergeCell ref="V2:Z2"/>
    <mergeCell ref="AA2:AE2"/>
    <mergeCell ref="AF2:AJ2"/>
    <mergeCell ref="BT2:BX2"/>
    <mergeCell ref="AU1:AY1"/>
    <mergeCell ref="AZ1:BD1"/>
    <mergeCell ref="BE1:BI1"/>
    <mergeCell ref="BJ1:BN1"/>
    <mergeCell ref="CS2:CW2"/>
    <mergeCell ref="HC4:HF4"/>
    <mergeCell ref="GU4:GX4"/>
    <mergeCell ref="GY4:HB4"/>
    <mergeCell ref="GK4:GT4"/>
    <mergeCell ref="FT5:FV5"/>
    <mergeCell ref="EX4:GG4"/>
    <mergeCell ref="FX5:GG5"/>
    <mergeCell ref="GJ4:GJ5"/>
    <mergeCell ref="FG5:FI5"/>
    <mergeCell ref="FJ5:FL5"/>
    <mergeCell ref="FM5:FO5"/>
    <mergeCell ref="FP5:FS5"/>
    <mergeCell ref="EY5:FC5"/>
    <mergeCell ref="FD5:FF5"/>
  </mergeCells>
  <phoneticPr fontId="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K54"/>
  <sheetViews>
    <sheetView tabSelected="1" topLeftCell="AV1" zoomScaleNormal="100" workbookViewId="0">
      <selection activeCell="BN10" sqref="BN10"/>
    </sheetView>
  </sheetViews>
  <sheetFormatPr defaultColWidth="5" defaultRowHeight="14.25"/>
  <cols>
    <col min="1" max="1" width="4.42578125" style="349" customWidth="1"/>
    <col min="2" max="2" width="5.28515625" style="349" customWidth="1"/>
    <col min="3" max="14" width="3.28515625" style="349" customWidth="1"/>
    <col min="15" max="15" width="3.5703125" style="349" customWidth="1"/>
    <col min="16" max="16" width="4.28515625" style="349" customWidth="1"/>
    <col min="17" max="28" width="3.28515625" style="349" customWidth="1"/>
    <col min="29" max="29" width="3.5703125" style="349" customWidth="1"/>
    <col min="30" max="30" width="4.140625" style="349" customWidth="1"/>
    <col min="31" max="42" width="3.42578125" style="349" customWidth="1"/>
    <col min="43" max="43" width="3.85546875" style="349" customWidth="1"/>
    <col min="44" max="44" width="4.28515625" style="349" customWidth="1"/>
    <col min="45" max="45" width="6.5703125" style="349" customWidth="1"/>
    <col min="46" max="46" width="4.5703125" style="349" customWidth="1"/>
    <col min="47" max="52" width="4.140625" style="349" customWidth="1"/>
    <col min="53" max="53" width="4.28515625" style="349" customWidth="1"/>
    <col min="54" max="54" width="4.42578125" style="349" customWidth="1"/>
    <col min="55" max="55" width="4.140625" style="349" customWidth="1"/>
    <col min="56" max="60" width="2.85546875" style="349" customWidth="1"/>
    <col min="61" max="61" width="3.7109375" style="349" hidden="1" customWidth="1"/>
    <col min="62" max="62" width="4.140625" style="349" customWidth="1"/>
    <col min="63" max="70" width="2.85546875" style="349" customWidth="1"/>
    <col min="71" max="71" width="2.28515625" style="349" customWidth="1"/>
    <col min="72" max="72" width="1.140625" style="349" customWidth="1"/>
    <col min="73" max="73" width="13" style="349" customWidth="1"/>
    <col min="74" max="74" width="5.85546875" style="349" bestFit="1" customWidth="1"/>
    <col min="75" max="75" width="11.85546875" style="349" bestFit="1" customWidth="1"/>
    <col min="76" max="76" width="2.42578125" style="349" bestFit="1" customWidth="1"/>
    <col min="77" max="77" width="21" style="349" customWidth="1"/>
    <col min="78" max="78" width="7" style="349" bestFit="1" customWidth="1"/>
    <col min="79" max="16384" width="5" style="349"/>
  </cols>
  <sheetData>
    <row r="1" spans="1:89" ht="20.25" customHeight="1">
      <c r="A1" s="1223" t="s">
        <v>430</v>
      </c>
      <c r="B1" s="1224"/>
      <c r="C1" s="1224"/>
      <c r="D1" s="1225"/>
      <c r="E1" s="1225"/>
      <c r="F1" s="1225"/>
      <c r="G1" s="1225"/>
      <c r="H1" s="1225"/>
      <c r="I1" s="1225"/>
      <c r="J1" s="1224"/>
      <c r="K1" s="1224"/>
      <c r="L1" s="1224"/>
      <c r="M1" s="1224"/>
      <c r="N1" s="1224"/>
      <c r="O1" s="1224"/>
      <c r="P1" s="1226"/>
      <c r="Q1" s="1227" t="s">
        <v>431</v>
      </c>
      <c r="R1" s="1228"/>
      <c r="S1" s="1228"/>
      <c r="T1" s="1228"/>
      <c r="U1" s="1228"/>
      <c r="V1" s="1228"/>
      <c r="W1" s="1228"/>
      <c r="X1" s="1229"/>
      <c r="Y1" s="1229"/>
      <c r="Z1" s="1229"/>
      <c r="AA1" s="1229"/>
      <c r="AB1" s="1229"/>
      <c r="AC1" s="1229"/>
      <c r="AD1" s="1230"/>
      <c r="AE1" s="1227" t="s">
        <v>432</v>
      </c>
      <c r="AF1" s="1228"/>
      <c r="AG1" s="1228"/>
      <c r="AH1" s="1228"/>
      <c r="AI1" s="1228"/>
      <c r="AJ1" s="1228"/>
      <c r="AK1" s="1228"/>
      <c r="AL1" s="1229"/>
      <c r="AM1" s="1229"/>
      <c r="AN1" s="1229"/>
      <c r="AO1" s="1229"/>
      <c r="AP1" s="1229"/>
      <c r="AQ1" s="1229"/>
      <c r="AR1" s="1230"/>
      <c r="AS1" s="1194" t="s">
        <v>433</v>
      </c>
      <c r="AT1" s="1231" t="s">
        <v>441</v>
      </c>
      <c r="AU1" s="1231"/>
      <c r="AV1" s="1231"/>
      <c r="AW1" s="1231"/>
      <c r="AX1" s="1231"/>
      <c r="AY1" s="1231"/>
      <c r="AZ1" s="1231"/>
      <c r="BA1" s="1231"/>
      <c r="BB1" s="1232" t="s">
        <v>442</v>
      </c>
      <c r="BC1" s="1196" t="s">
        <v>443</v>
      </c>
      <c r="BD1" s="1199" t="s">
        <v>444</v>
      </c>
      <c r="BE1" s="1200"/>
      <c r="BF1" s="1200"/>
      <c r="BG1" s="1200"/>
      <c r="BH1" s="1200"/>
      <c r="BI1" s="352"/>
      <c r="BJ1" s="1203" t="s">
        <v>445</v>
      </c>
      <c r="BK1" s="1205" t="s">
        <v>446</v>
      </c>
      <c r="BL1" s="1206"/>
      <c r="BM1" s="1206"/>
      <c r="BN1" s="1206"/>
      <c r="BO1" s="1206"/>
      <c r="BP1" s="1206"/>
      <c r="BQ1" s="1206"/>
      <c r="BR1" s="1207"/>
      <c r="BS1" s="1182" t="s">
        <v>445</v>
      </c>
      <c r="BT1" s="1183"/>
      <c r="BU1" s="1239" t="s">
        <v>447</v>
      </c>
      <c r="BV1" s="349" t="s">
        <v>0</v>
      </c>
      <c r="BW1" s="349" t="s">
        <v>16</v>
      </c>
      <c r="BX1" s="1238" t="s">
        <v>1</v>
      </c>
      <c r="BY1" s="1238"/>
      <c r="BZ1" s="1238"/>
    </row>
    <row r="2" spans="1:89" ht="14.25" customHeight="1">
      <c r="A2" s="1192" t="s">
        <v>448</v>
      </c>
      <c r="B2" s="1193"/>
      <c r="C2" s="525"/>
      <c r="D2" s="925"/>
      <c r="E2" s="925"/>
      <c r="F2" s="925"/>
      <c r="G2" s="925"/>
      <c r="H2" s="925"/>
      <c r="I2" s="925"/>
      <c r="J2" s="526"/>
      <c r="K2" s="526"/>
      <c r="L2" s="527"/>
      <c r="M2" s="528"/>
      <c r="N2" s="528"/>
      <c r="O2" s="1234" t="s">
        <v>130</v>
      </c>
      <c r="P2" s="1209" t="s">
        <v>504</v>
      </c>
      <c r="Q2" s="525"/>
      <c r="R2" s="925"/>
      <c r="S2" s="925"/>
      <c r="T2" s="925"/>
      <c r="U2" s="925"/>
      <c r="V2" s="925"/>
      <c r="W2" s="925"/>
      <c r="X2" s="526"/>
      <c r="Y2" s="526"/>
      <c r="Z2" s="527"/>
      <c r="AA2" s="528"/>
      <c r="AB2" s="528"/>
      <c r="AC2" s="1234" t="s">
        <v>130</v>
      </c>
      <c r="AD2" s="1235" t="s">
        <v>505</v>
      </c>
      <c r="AE2" s="525"/>
      <c r="AF2" s="925"/>
      <c r="AG2" s="925"/>
      <c r="AH2" s="925"/>
      <c r="AI2" s="925"/>
      <c r="AJ2" s="925"/>
      <c r="AK2" s="925"/>
      <c r="AL2" s="526"/>
      <c r="AM2" s="526"/>
      <c r="AN2" s="527"/>
      <c r="AO2" s="528"/>
      <c r="AP2" s="528"/>
      <c r="AQ2" s="1208" t="s">
        <v>130</v>
      </c>
      <c r="AR2" s="1209" t="s">
        <v>504</v>
      </c>
      <c r="AS2" s="1195"/>
      <c r="AT2" s="1212" t="s">
        <v>449</v>
      </c>
      <c r="AU2" s="1213">
        <v>7</v>
      </c>
      <c r="AV2" s="1213"/>
      <c r="AW2" s="1213">
        <v>7</v>
      </c>
      <c r="AX2" s="1213"/>
      <c r="AY2" s="1213">
        <v>7</v>
      </c>
      <c r="AZ2" s="1215"/>
      <c r="BA2" s="1217" t="s">
        <v>130</v>
      </c>
      <c r="BB2" s="1233"/>
      <c r="BC2" s="1197"/>
      <c r="BD2" s="1201"/>
      <c r="BE2" s="1202"/>
      <c r="BF2" s="1202"/>
      <c r="BG2" s="1202"/>
      <c r="BH2" s="1202"/>
      <c r="BI2" s="353"/>
      <c r="BJ2" s="1204"/>
      <c r="BK2" s="1218" t="s">
        <v>450</v>
      </c>
      <c r="BL2" s="1219"/>
      <c r="BM2" s="1219"/>
      <c r="BN2" s="1219"/>
      <c r="BO2" s="1219"/>
      <c r="BP2" s="1219"/>
      <c r="BQ2" s="1219"/>
      <c r="BR2" s="1220"/>
      <c r="BS2" s="1184"/>
      <c r="BT2" s="1185"/>
      <c r="BU2" s="1240"/>
      <c r="CB2" s="379">
        <v>1</v>
      </c>
      <c r="CC2" s="350">
        <f>15/28*100</f>
        <v>53.571428571428569</v>
      </c>
      <c r="CD2" s="350"/>
      <c r="CE2" s="350"/>
      <c r="CF2" s="350"/>
      <c r="CG2" s="351"/>
      <c r="CH2" s="351"/>
      <c r="CI2" s="351"/>
      <c r="CJ2" s="350"/>
      <c r="CK2" s="351"/>
    </row>
    <row r="3" spans="1:89" ht="18.75" customHeight="1">
      <c r="A3" s="1190" t="s">
        <v>451</v>
      </c>
      <c r="B3" s="1191"/>
      <c r="C3" s="532">
        <v>1</v>
      </c>
      <c r="D3" s="937"/>
      <c r="E3" s="533">
        <v>2</v>
      </c>
      <c r="F3" s="926"/>
      <c r="G3" s="530">
        <v>2</v>
      </c>
      <c r="H3" s="926"/>
      <c r="I3" s="926"/>
      <c r="J3" s="533"/>
      <c r="K3" s="530"/>
      <c r="L3" s="527"/>
      <c r="M3" s="528"/>
      <c r="N3" s="528"/>
      <c r="O3" s="1234"/>
      <c r="P3" s="1210"/>
      <c r="Q3" s="525">
        <v>3</v>
      </c>
      <c r="R3" s="925"/>
      <c r="S3" s="925">
        <v>4</v>
      </c>
      <c r="T3" s="925"/>
      <c r="U3" s="925"/>
      <c r="V3" s="925"/>
      <c r="W3" s="925"/>
      <c r="X3" s="530"/>
      <c r="Y3" s="526"/>
      <c r="Z3" s="527"/>
      <c r="AA3" s="528"/>
      <c r="AB3" s="528"/>
      <c r="AC3" s="1234"/>
      <c r="AD3" s="1236"/>
      <c r="AE3" s="529">
        <v>5</v>
      </c>
      <c r="AF3" s="932"/>
      <c r="AG3" s="932">
        <v>6</v>
      </c>
      <c r="AH3" s="932"/>
      <c r="AI3" s="932">
        <v>6</v>
      </c>
      <c r="AJ3" s="932"/>
      <c r="AK3" s="932"/>
      <c r="AL3" s="530"/>
      <c r="AM3" s="530"/>
      <c r="AN3" s="527"/>
      <c r="AO3" s="528"/>
      <c r="AP3" s="528"/>
      <c r="AQ3" s="1208"/>
      <c r="AR3" s="1210"/>
      <c r="AS3" s="1195"/>
      <c r="AT3" s="1212"/>
      <c r="AU3" s="1214"/>
      <c r="AV3" s="1214"/>
      <c r="AW3" s="1214"/>
      <c r="AX3" s="1214"/>
      <c r="AY3" s="1214"/>
      <c r="AZ3" s="1216"/>
      <c r="BA3" s="1217"/>
      <c r="BB3" s="1233"/>
      <c r="BC3" s="1197"/>
      <c r="BD3" s="1221" t="s">
        <v>452</v>
      </c>
      <c r="BE3" s="1222"/>
      <c r="BF3" s="1222"/>
      <c r="BG3" s="1222"/>
      <c r="BH3" s="1222"/>
      <c r="BI3" s="354"/>
      <c r="BJ3" s="1204"/>
      <c r="BK3" s="355" t="s">
        <v>453</v>
      </c>
      <c r="BL3" s="356" t="s">
        <v>454</v>
      </c>
      <c r="BM3" s="356" t="s">
        <v>455</v>
      </c>
      <c r="BN3" s="356" t="s">
        <v>456</v>
      </c>
      <c r="BO3" s="356" t="s">
        <v>457</v>
      </c>
      <c r="BP3" s="356" t="s">
        <v>458</v>
      </c>
      <c r="BQ3" s="356" t="s">
        <v>459</v>
      </c>
      <c r="BR3" s="357" t="s">
        <v>460</v>
      </c>
      <c r="BS3" s="1184"/>
      <c r="BT3" s="1185"/>
      <c r="BU3" s="1240"/>
      <c r="CB3" s="369">
        <f>COUNTIF(BC5:BC54,CB2)/COUNTA(BC5:BC54)*100</f>
        <v>0</v>
      </c>
      <c r="CC3" s="371">
        <v>1</v>
      </c>
      <c r="CD3" s="350"/>
      <c r="CE3" s="350"/>
      <c r="CF3" s="371">
        <v>3</v>
      </c>
      <c r="CG3" s="351"/>
      <c r="CH3" s="351"/>
      <c r="CI3" s="371">
        <v>3</v>
      </c>
      <c r="CK3" s="351"/>
    </row>
    <row r="4" spans="1:89" ht="17.25" customHeight="1">
      <c r="A4" s="1188" t="s">
        <v>488</v>
      </c>
      <c r="B4" s="1189"/>
      <c r="C4" s="534">
        <v>10</v>
      </c>
      <c r="D4" s="937" t="s">
        <v>746</v>
      </c>
      <c r="E4" s="535">
        <v>10</v>
      </c>
      <c r="F4" s="937" t="s">
        <v>747</v>
      </c>
      <c r="G4" s="535">
        <v>5</v>
      </c>
      <c r="H4" s="937" t="s">
        <v>748</v>
      </c>
      <c r="I4" s="927"/>
      <c r="J4" s="937" t="s">
        <v>749</v>
      </c>
      <c r="K4" s="535"/>
      <c r="L4" s="937" t="s">
        <v>750</v>
      </c>
      <c r="M4" s="531"/>
      <c r="N4" s="938" t="s">
        <v>751</v>
      </c>
      <c r="O4" s="544">
        <f>SUM(C4:N4)</f>
        <v>25</v>
      </c>
      <c r="P4" s="1211"/>
      <c r="Q4" s="366">
        <v>10</v>
      </c>
      <c r="R4" s="937" t="s">
        <v>746</v>
      </c>
      <c r="S4" s="535">
        <v>10</v>
      </c>
      <c r="T4" s="937" t="s">
        <v>747</v>
      </c>
      <c r="U4" s="535"/>
      <c r="V4" s="937" t="s">
        <v>748</v>
      </c>
      <c r="W4" s="927"/>
      <c r="X4" s="937" t="s">
        <v>749</v>
      </c>
      <c r="Y4" s="535"/>
      <c r="Z4" s="937" t="s">
        <v>750</v>
      </c>
      <c r="AA4" s="531"/>
      <c r="AB4" s="938" t="s">
        <v>751</v>
      </c>
      <c r="AC4" s="544">
        <f>SUM(Q4:AB4)</f>
        <v>20</v>
      </c>
      <c r="AD4" s="1237"/>
      <c r="AE4" s="367">
        <v>10</v>
      </c>
      <c r="AF4" s="937" t="s">
        <v>746</v>
      </c>
      <c r="AG4" s="535">
        <v>10</v>
      </c>
      <c r="AH4" s="937" t="s">
        <v>747</v>
      </c>
      <c r="AI4" s="535">
        <v>5</v>
      </c>
      <c r="AJ4" s="937" t="s">
        <v>748</v>
      </c>
      <c r="AK4" s="927"/>
      <c r="AL4" s="937" t="s">
        <v>749</v>
      </c>
      <c r="AM4" s="535"/>
      <c r="AN4" s="937" t="s">
        <v>750</v>
      </c>
      <c r="AO4" s="531"/>
      <c r="AP4" s="938" t="s">
        <v>751</v>
      </c>
      <c r="AQ4" s="546">
        <f>SUM(AE4:AP4)</f>
        <v>25</v>
      </c>
      <c r="AR4" s="1211"/>
      <c r="AS4" s="547" t="s">
        <v>483</v>
      </c>
      <c r="AT4" s="579" t="s">
        <v>461</v>
      </c>
      <c r="AU4" s="367">
        <v>30</v>
      </c>
      <c r="AV4" s="937" t="s">
        <v>746</v>
      </c>
      <c r="AW4" s="535"/>
      <c r="AX4" s="937" t="s">
        <v>747</v>
      </c>
      <c r="AY4" s="535"/>
      <c r="AZ4" s="937" t="s">
        <v>748</v>
      </c>
      <c r="BA4" s="545">
        <f>SUM(AU4:AY4)</f>
        <v>30</v>
      </c>
      <c r="BB4" s="548">
        <v>100</v>
      </c>
      <c r="BC4" s="1198"/>
      <c r="BD4" s="358">
        <v>1</v>
      </c>
      <c r="BE4" s="359">
        <v>2</v>
      </c>
      <c r="BF4" s="359">
        <v>3</v>
      </c>
      <c r="BG4" s="360">
        <v>4</v>
      </c>
      <c r="BH4" s="360">
        <v>5</v>
      </c>
      <c r="BI4" s="361">
        <v>100</v>
      </c>
      <c r="BJ4" s="363"/>
      <c r="BK4" s="362">
        <v>3</v>
      </c>
      <c r="BL4" s="360">
        <v>3</v>
      </c>
      <c r="BM4" s="360">
        <v>3</v>
      </c>
      <c r="BN4" s="360">
        <v>3</v>
      </c>
      <c r="BO4" s="360">
        <v>3</v>
      </c>
      <c r="BP4" s="360">
        <v>3</v>
      </c>
      <c r="BQ4" s="360">
        <v>3</v>
      </c>
      <c r="BR4" s="364">
        <v>3</v>
      </c>
      <c r="BS4" s="1186"/>
      <c r="BT4" s="1187"/>
      <c r="BU4" s="1241"/>
      <c r="CB4" s="350"/>
      <c r="CC4" s="350">
        <f>COUNTIF(BC5:BC54,CC3)</f>
        <v>0</v>
      </c>
      <c r="CD4" s="350"/>
      <c r="CE4" s="350"/>
      <c r="CF4" s="350">
        <f ca="1">COUNTIF(BJ5:BJ54,CF3)</f>
        <v>0</v>
      </c>
      <c r="CG4" s="351"/>
      <c r="CH4" s="351"/>
      <c r="CI4" s="350">
        <f ca="1">COUNTIF(BS5:BS54,CI3)</f>
        <v>0</v>
      </c>
      <c r="CK4" s="351"/>
    </row>
    <row r="5" spans="1:89" s="365" customFormat="1" ht="15" customHeight="1">
      <c r="A5" s="536">
        <f>IF('ชื่อ-มาตรฐาน7'!A6="","",'ชื่อ-มาตรฐาน7'!A6)</f>
        <v>1</v>
      </c>
      <c r="B5" s="623" t="str">
        <f>IF('ชื่อ-มาตรฐาน7'!B6="","",'ชื่อ-มาตรฐาน7'!B6)</f>
        <v/>
      </c>
      <c r="C5" s="629"/>
      <c r="D5" s="934"/>
      <c r="E5" s="934"/>
      <c r="F5" s="934"/>
      <c r="G5" s="934"/>
      <c r="H5" s="934"/>
      <c r="I5" s="934"/>
      <c r="J5" s="627"/>
      <c r="K5" s="627"/>
      <c r="L5" s="627"/>
      <c r="M5" s="630"/>
      <c r="N5" s="628"/>
      <c r="O5" s="675" t="str">
        <f>IF($B5="","",SUM(IF(E5&lt;(E4*0.6),IF(F5&lt;E5,E5,F5),E5)+IF(G5&lt;(G4*0.6),IF(H5&lt;G5,G5,H5),G5)+IF(I5&lt;(I4*0.6),IF(J5&lt;I5,I5,J5),I5)+IF(K5&lt;(K4*0.6),IF(L5&lt;K5,K5,L5),K5)+IF(M5&lt;(M4*0.6),IF(N5&lt;M5,M5,N5),M5)+IF(C5&lt;(C4*0.6),IF(D5&lt;C5,C5,D5),C5)))</f>
        <v/>
      </c>
      <c r="P5" s="631" t="str">
        <f t="shared" ref="P5:P42" si="0">IF($B5="","",(FLOOR(O5,0.01)))</f>
        <v/>
      </c>
      <c r="Q5" s="629"/>
      <c r="R5" s="934"/>
      <c r="S5" s="934"/>
      <c r="T5" s="934"/>
      <c r="U5" s="934"/>
      <c r="V5" s="934"/>
      <c r="W5" s="934"/>
      <c r="X5" s="627"/>
      <c r="Y5" s="627"/>
      <c r="Z5" s="627"/>
      <c r="AA5" s="630"/>
      <c r="AB5" s="628"/>
      <c r="AC5" s="631" t="str">
        <f t="shared" ref="AC5:AC54" si="1">IF($B5="","",SUM(IF(S5&lt;(S4*0.6),IF(T5&lt;S5,S5,T5),S5)+IF(U5&lt;(U4*0.6),IF(V5&lt;U5,U5,V5),U5)+IF(W5&lt;(W4*0.6),IF(X5&lt;W5,W5,X5),W5)+IF(Y5&lt;(Y4*0.6),IF(Z5&lt;Y5,Y5,Z5),Y5)+IF(AA5&lt;(AA4*0.6),IF(AB5&lt;AA5,AA5,AB5),AA5)+IF(Q5&lt;(Q4*0.6),IF(R5&lt;Q5,Q5,R5),Q5)))</f>
        <v/>
      </c>
      <c r="AD5" s="631" t="str">
        <f t="shared" ref="AD5:AD42" si="2">IF($B5="","",(FLOOR(AC5,0.01)))</f>
        <v/>
      </c>
      <c r="AE5" s="629"/>
      <c r="AF5" s="934"/>
      <c r="AG5" s="934"/>
      <c r="AH5" s="934"/>
      <c r="AI5" s="934"/>
      <c r="AJ5" s="934"/>
      <c r="AK5" s="934"/>
      <c r="AL5" s="627"/>
      <c r="AM5" s="627"/>
      <c r="AN5" s="627"/>
      <c r="AO5" s="630"/>
      <c r="AP5" s="628"/>
      <c r="AQ5" s="631" t="str">
        <f t="shared" ref="AQ5:AQ54" si="3">IF($B5="","",SUM(IF(AG5&lt;(AG4*0.6),IF(AH5&lt;AG5,AG5,AH5),AG5)+IF(AI5&lt;(AI4*0.6),IF(AJ5&lt;AI5,AI5,AJ5),AI5)+IF(AK5&lt;(AK4*0.6),IF(AL5&lt;AK5,AK5,AL5),AK5)+IF(AM5&lt;(AM4*0.6),IF(AN5&lt;AM5,AM5,AN5),AM5)+IF(AO5&lt;(AO4*0.6),IF(AP5&lt;AO5,AO5,AP5),AO5)+IF(AE5&lt;(AE4*0.6),IF(AF5&lt;AE5,AE5,AF5),AE5)))</f>
        <v/>
      </c>
      <c r="AR5" s="631" t="str">
        <f t="shared" ref="AR5:AR54" si="4">IF($B5="","",(FLOOR(AQ5,0.01)))</f>
        <v/>
      </c>
      <c r="AS5" s="632" t="str">
        <f>IF($B5="","",(ROUND(SUM(AR5,AD5,P5),0)))</f>
        <v/>
      </c>
      <c r="AT5" s="633">
        <f>IF('ชื่อ-มาตรฐาน7'!A6=""," ",'ชื่อ-มาตรฐาน7'!A6)</f>
        <v>1</v>
      </c>
      <c r="AU5" s="629"/>
      <c r="AV5" s="934"/>
      <c r="AW5" s="934"/>
      <c r="AX5" s="934"/>
      <c r="AY5" s="934"/>
      <c r="AZ5" s="637"/>
      <c r="BA5" s="638" t="str">
        <f>IF($B5="","",SUM(IF(AW5&lt;(AW4*0.6),IF(AX5&lt;AW5,AW5,AX5),AW5)+IF(AY5&lt;(AY4*0.6),IF(AZ5&lt;AY5,AY5,AZ5),AY5)+IF(AU5&lt;(AU4*0.6),IF(AV5&lt;AU5,AU5,AV5),AU5)))</f>
        <v/>
      </c>
      <c r="BB5" s="639">
        <f>ROUND(SUM(BA5,AS5),0)</f>
        <v>0</v>
      </c>
      <c r="BC5" s="640" t="str">
        <f t="shared" ref="BC5:BC14" si="5">IF(BB5="","",IF(BB5&lt;50,"0",IF(BB5&lt;55,"1",IF(BB5&lt;60,"1.5",IF(BB5&lt;65,"2",IF(BB5&lt;70,"2.5",IF(BB5&lt;75,"3",IF(BB5&lt;80,"3.5","4"))))))))</f>
        <v>0</v>
      </c>
      <c r="BD5" s="634"/>
      <c r="BE5" s="635"/>
      <c r="BF5" s="635"/>
      <c r="BG5" s="636"/>
      <c r="BH5" s="636"/>
      <c r="BI5" s="637">
        <f t="shared" ref="BI5:BI14" si="6">BB5</f>
        <v>0</v>
      </c>
      <c r="BJ5" s="641" t="e">
        <f ca="1">IF(BB5=""," ",IF(COUNTIF(BD5:BH5,0)&gt;0,0,MODE(LARGE(BD5:BH5,ROW(INDIRECT("1:"&amp;COUNT(BD5:BH5)))))))</f>
        <v>#REF!</v>
      </c>
      <c r="BK5" s="642"/>
      <c r="BL5" s="643"/>
      <c r="BM5" s="643"/>
      <c r="BN5" s="643"/>
      <c r="BO5" s="643"/>
      <c r="BP5" s="643"/>
      <c r="BQ5" s="643"/>
      <c r="BR5" s="644"/>
      <c r="BS5" s="1176" t="e">
        <f t="shared" ref="BS5:BS14" ca="1" si="7">IF(BB5="","",IF(COUNTIF(BK5:BR5,0)&gt;0,0,MODE(LARGE(BK5:BR5,ROW(INDIRECT("1:"&amp;COUNT(BK5:BR5)))))))</f>
        <v>#REF!</v>
      </c>
      <c r="BT5" s="1177"/>
      <c r="BU5" s="645" t="s">
        <v>462</v>
      </c>
      <c r="BV5" s="370">
        <f>IF('ชื่อ-มาตรฐาน7'!A6="","",'ชื่อ-มาตรฐาน7'!A6)</f>
        <v>1</v>
      </c>
      <c r="BW5" s="370" t="str">
        <f>IF('ชื่อ-มาตรฐาน7'!B6="","",'ชื่อ-มาตรฐาน7'!B6)</f>
        <v/>
      </c>
      <c r="BX5" s="370" t="str">
        <f>IF('ชื่อ-มาตรฐาน7'!C6="","",'ชื่อ-มาตรฐาน7'!C6)</f>
        <v/>
      </c>
      <c r="BY5" s="578" t="str">
        <f>IF('ชื่อ-มาตรฐาน7'!D6="","",'ชื่อ-มาตรฐาน7'!D6)</f>
        <v/>
      </c>
      <c r="BZ5" s="578" t="str">
        <f>IF('ชื่อ-มาตรฐาน7'!E6="","",'ชื่อ-มาตรฐาน7'!E6)</f>
        <v/>
      </c>
      <c r="CB5" s="606" t="s">
        <v>508</v>
      </c>
      <c r="CC5" s="349"/>
      <c r="CD5" s="349"/>
      <c r="CE5" s="349"/>
      <c r="CF5" s="349"/>
      <c r="CG5" s="349"/>
      <c r="CH5" s="349"/>
      <c r="CI5" s="349"/>
      <c r="CJ5" s="349"/>
      <c r="CK5" s="349"/>
    </row>
    <row r="6" spans="1:89" s="365" customFormat="1" ht="15" customHeight="1">
      <c r="A6" s="537" t="str">
        <f>IF(B5="","",'ชื่อ-มาตรฐาน7'!A7)</f>
        <v/>
      </c>
      <c r="B6" s="646" t="str">
        <f>IF('ชื่อ-มาตรฐาน7'!B7="","",'ชื่อ-มาตรฐาน7'!B7)</f>
        <v/>
      </c>
      <c r="C6" s="653"/>
      <c r="D6" s="935"/>
      <c r="E6" s="935"/>
      <c r="F6" s="935"/>
      <c r="G6" s="935"/>
      <c r="H6" s="935"/>
      <c r="I6" s="935"/>
      <c r="J6" s="652"/>
      <c r="K6" s="652"/>
      <c r="L6" s="652"/>
      <c r="M6" s="654"/>
      <c r="N6" s="655"/>
      <c r="O6" s="675" t="str">
        <f t="shared" ref="O6:O54" si="8">IF($B6="","",SUM(IF(E6&lt;(E5*0.6),IF(F6&lt;E6,E6,F6),E6)+IF(G6&lt;(G5*0.6),IF(H6&lt;G6,G6,H6),G6)+IF(I6&lt;(I5*0.6),IF(J6&lt;I6,I6,J6),I6)+IF(K6&lt;(K5*0.6),IF(L6&lt;K6,K6,L6),K6)+IF(M6&lt;(M5*0.6),IF(N6&lt;M6,M6,N6),M6)+IF(C6&lt;(C5*0.6),IF(D6&lt;C6,C6,D6),C6)))</f>
        <v/>
      </c>
      <c r="P6" s="631" t="str">
        <f t="shared" si="0"/>
        <v/>
      </c>
      <c r="Q6" s="653"/>
      <c r="R6" s="935"/>
      <c r="S6" s="935"/>
      <c r="T6" s="935"/>
      <c r="U6" s="935"/>
      <c r="V6" s="935"/>
      <c r="W6" s="935"/>
      <c r="X6" s="652"/>
      <c r="Y6" s="652"/>
      <c r="Z6" s="652"/>
      <c r="AA6" s="654"/>
      <c r="AB6" s="655"/>
      <c r="AC6" s="631" t="str">
        <f t="shared" si="1"/>
        <v/>
      </c>
      <c r="AD6" s="631" t="str">
        <f t="shared" si="2"/>
        <v/>
      </c>
      <c r="AE6" s="653"/>
      <c r="AF6" s="935"/>
      <c r="AG6" s="935"/>
      <c r="AH6" s="935"/>
      <c r="AI6" s="935"/>
      <c r="AJ6" s="935"/>
      <c r="AK6" s="935"/>
      <c r="AL6" s="652"/>
      <c r="AM6" s="652"/>
      <c r="AN6" s="652"/>
      <c r="AO6" s="654"/>
      <c r="AP6" s="655"/>
      <c r="AQ6" s="656" t="str">
        <f t="shared" si="3"/>
        <v/>
      </c>
      <c r="AR6" s="631" t="str">
        <f t="shared" si="4"/>
        <v/>
      </c>
      <c r="AS6" s="632" t="str">
        <f t="shared" ref="AS6:AS54" si="9">IF($B6="","",(ROUND(SUM(AR6,AD6,P6),0)))</f>
        <v/>
      </c>
      <c r="AT6" s="657" t="str">
        <f t="shared" ref="AT6:AT37" si="10">IF($B6="","",A6)</f>
        <v/>
      </c>
      <c r="AU6" s="653"/>
      <c r="AV6" s="935"/>
      <c r="AW6" s="935"/>
      <c r="AX6" s="935"/>
      <c r="AY6" s="935"/>
      <c r="AZ6" s="651"/>
      <c r="BA6" s="638" t="str">
        <f t="shared" ref="BA6:BA54" si="11">IF($B6="","",SUM(IF(AW6&lt;(AW5*0.6),IF(AX6&lt;AW6,AW6,AX6),AW6)+IF(AY6&lt;(AY5*0.6),IF(AZ6&lt;AY6,AY6,AZ6),AY6)+IF(AU6&lt;(AU5*0.6),IF(AV6&lt;AU6,AU6,AV6),AU6)))</f>
        <v/>
      </c>
      <c r="BB6" s="660" t="str">
        <f t="shared" ref="BB6:BB8" si="12">IF($B6="","",(SUM(BA6,AS6)))</f>
        <v/>
      </c>
      <c r="BC6" s="661" t="str">
        <f t="shared" si="5"/>
        <v/>
      </c>
      <c r="BD6" s="634"/>
      <c r="BE6" s="635"/>
      <c r="BF6" s="635"/>
      <c r="BG6" s="658"/>
      <c r="BH6" s="659"/>
      <c r="BI6" s="651" t="str">
        <f t="shared" si="6"/>
        <v/>
      </c>
      <c r="BJ6" s="662" t="str">
        <f t="shared" ref="BJ6:BJ54" ca="1" si="13">IF(BB6=""," ",IF(COUNTIF(BD6:BH6,0)&gt;0,0,MODE(LARGE(BD6:BH6,ROW(INDIRECT("1:"&amp;COUNT(BD6:BH6)))))))</f>
        <v xml:space="preserve"> </v>
      </c>
      <c r="BK6" s="663"/>
      <c r="BL6" s="664"/>
      <c r="BM6" s="664"/>
      <c r="BN6" s="664"/>
      <c r="BO6" s="664"/>
      <c r="BP6" s="664"/>
      <c r="BQ6" s="664"/>
      <c r="BR6" s="665"/>
      <c r="BS6" s="1178" t="str">
        <f t="shared" ca="1" si="7"/>
        <v/>
      </c>
      <c r="BT6" s="1179"/>
      <c r="BU6" s="666" t="s">
        <v>516</v>
      </c>
      <c r="BV6" s="370">
        <f>IF('ชื่อ-มาตรฐาน7'!A7="","",'ชื่อ-มาตรฐาน7'!A7)</f>
        <v>2</v>
      </c>
      <c r="BW6" s="370" t="str">
        <f>IF('ชื่อ-มาตรฐาน7'!B7="","",'ชื่อ-มาตรฐาน7'!B7)</f>
        <v/>
      </c>
      <c r="BX6" s="370" t="str">
        <f>IF('ชื่อ-มาตรฐาน7'!C7="","",'ชื่อ-มาตรฐาน7'!C7)</f>
        <v/>
      </c>
      <c r="BY6" s="578" t="str">
        <f>IF('ชื่อ-มาตรฐาน7'!D7="","",'ชื่อ-มาตรฐาน7'!D7)</f>
        <v/>
      </c>
      <c r="BZ6" s="578" t="str">
        <f>IF('ชื่อ-มาตรฐาน7'!E7="","",'ชื่อ-มาตรฐาน7'!E7)</f>
        <v/>
      </c>
      <c r="CB6" s="449" t="s">
        <v>495</v>
      </c>
      <c r="CC6" s="349"/>
      <c r="CD6" s="349"/>
      <c r="CE6" s="349"/>
      <c r="CF6" s="349"/>
      <c r="CG6" s="349"/>
      <c r="CH6" s="349"/>
      <c r="CI6" s="349"/>
      <c r="CJ6" s="349"/>
      <c r="CK6" s="349"/>
    </row>
    <row r="7" spans="1:89" s="365" customFormat="1" ht="15" customHeight="1">
      <c r="A7" s="537" t="str">
        <f>IF(B6="","",'ชื่อ-มาตรฐาน7'!A8)</f>
        <v/>
      </c>
      <c r="B7" s="646" t="str">
        <f>IF('ชื่อ-มาตรฐาน7'!B8="","",'ชื่อ-มาตรฐาน7'!B8)</f>
        <v/>
      </c>
      <c r="C7" s="667"/>
      <c r="D7" s="936"/>
      <c r="E7" s="936"/>
      <c r="F7" s="936"/>
      <c r="G7" s="936"/>
      <c r="H7" s="936"/>
      <c r="I7" s="936"/>
      <c r="J7" s="652"/>
      <c r="K7" s="652"/>
      <c r="L7" s="652"/>
      <c r="M7" s="654"/>
      <c r="N7" s="655"/>
      <c r="O7" s="675" t="str">
        <f t="shared" si="8"/>
        <v/>
      </c>
      <c r="P7" s="631" t="str">
        <f t="shared" si="0"/>
        <v/>
      </c>
      <c r="Q7" s="667"/>
      <c r="R7" s="936"/>
      <c r="S7" s="936"/>
      <c r="T7" s="936"/>
      <c r="U7" s="936"/>
      <c r="V7" s="936"/>
      <c r="W7" s="936"/>
      <c r="X7" s="652"/>
      <c r="Y7" s="652"/>
      <c r="Z7" s="652"/>
      <c r="AA7" s="654"/>
      <c r="AB7" s="655"/>
      <c r="AC7" s="631" t="str">
        <f t="shared" si="1"/>
        <v/>
      </c>
      <c r="AD7" s="631" t="str">
        <f t="shared" si="2"/>
        <v/>
      </c>
      <c r="AE7" s="667"/>
      <c r="AF7" s="936"/>
      <c r="AG7" s="936"/>
      <c r="AH7" s="936"/>
      <c r="AI7" s="936"/>
      <c r="AJ7" s="936"/>
      <c r="AK7" s="936"/>
      <c r="AL7" s="652"/>
      <c r="AM7" s="652"/>
      <c r="AN7" s="652"/>
      <c r="AO7" s="654"/>
      <c r="AP7" s="655"/>
      <c r="AQ7" s="656" t="str">
        <f t="shared" si="3"/>
        <v/>
      </c>
      <c r="AR7" s="631" t="str">
        <f t="shared" si="4"/>
        <v/>
      </c>
      <c r="AS7" s="632" t="str">
        <f t="shared" si="9"/>
        <v/>
      </c>
      <c r="AT7" s="657" t="str">
        <f t="shared" si="10"/>
        <v/>
      </c>
      <c r="AU7" s="667"/>
      <c r="AV7" s="936"/>
      <c r="AW7" s="936"/>
      <c r="AX7" s="936"/>
      <c r="AY7" s="936"/>
      <c r="AZ7" s="651"/>
      <c r="BA7" s="638" t="str">
        <f t="shared" si="11"/>
        <v/>
      </c>
      <c r="BB7" s="660" t="str">
        <f t="shared" si="12"/>
        <v/>
      </c>
      <c r="BC7" s="661" t="str">
        <f t="shared" si="5"/>
        <v/>
      </c>
      <c r="BD7" s="634"/>
      <c r="BE7" s="635"/>
      <c r="BF7" s="635"/>
      <c r="BG7" s="658"/>
      <c r="BH7" s="659"/>
      <c r="BI7" s="651" t="str">
        <f t="shared" si="6"/>
        <v/>
      </c>
      <c r="BJ7" s="662" t="str">
        <f t="shared" ca="1" si="13"/>
        <v xml:space="preserve"> </v>
      </c>
      <c r="BK7" s="668"/>
      <c r="BL7" s="664"/>
      <c r="BM7" s="664"/>
      <c r="BN7" s="664"/>
      <c r="BO7" s="664"/>
      <c r="BP7" s="664"/>
      <c r="BQ7" s="664"/>
      <c r="BR7" s="665"/>
      <c r="BS7" s="1178" t="str">
        <f t="shared" ca="1" si="7"/>
        <v/>
      </c>
      <c r="BT7" s="1179"/>
      <c r="BU7" s="666" t="s">
        <v>463</v>
      </c>
      <c r="BV7" s="370">
        <f>IF('ชื่อ-มาตรฐาน7'!A8="","",'ชื่อ-มาตรฐาน7'!A8)</f>
        <v>3</v>
      </c>
      <c r="BW7" s="370" t="str">
        <f>IF('ชื่อ-มาตรฐาน7'!B8="","",'ชื่อ-มาตรฐาน7'!B8)</f>
        <v/>
      </c>
      <c r="BX7" s="370" t="str">
        <f>IF('ชื่อ-มาตรฐาน7'!C8="","",'ชื่อ-มาตรฐาน7'!C8)</f>
        <v/>
      </c>
      <c r="BY7" s="578" t="str">
        <f>IF('ชื่อ-มาตรฐาน7'!D8="","",'ชื่อ-มาตรฐาน7'!D8)</f>
        <v/>
      </c>
      <c r="BZ7" s="578" t="str">
        <f>IF('ชื่อ-มาตรฐาน7'!E8="","",'ชื่อ-มาตรฐาน7'!E8)</f>
        <v/>
      </c>
      <c r="CB7" s="607" t="s">
        <v>509</v>
      </c>
      <c r="CC7" s="349"/>
      <c r="CD7" s="349"/>
      <c r="CE7" s="349"/>
      <c r="CF7" s="349"/>
      <c r="CG7" s="349"/>
      <c r="CH7" s="349"/>
      <c r="CI7" s="349"/>
      <c r="CJ7" s="349"/>
      <c r="CK7" s="349"/>
    </row>
    <row r="8" spans="1:89" s="365" customFormat="1" ht="15" customHeight="1">
      <c r="A8" s="537" t="str">
        <f>IF(B7="","",'ชื่อ-มาตรฐาน7'!A9)</f>
        <v/>
      </c>
      <c r="B8" s="646" t="str">
        <f>IF('ชื่อ-มาตรฐาน7'!B9="","",'ชื่อ-มาตรฐาน7'!B9)</f>
        <v/>
      </c>
      <c r="C8" s="667"/>
      <c r="D8" s="936"/>
      <c r="E8" s="936"/>
      <c r="F8" s="936"/>
      <c r="G8" s="936"/>
      <c r="H8" s="936"/>
      <c r="I8" s="936"/>
      <c r="J8" s="652"/>
      <c r="K8" s="652"/>
      <c r="L8" s="652"/>
      <c r="M8" s="654"/>
      <c r="N8" s="655"/>
      <c r="O8" s="675" t="str">
        <f t="shared" si="8"/>
        <v/>
      </c>
      <c r="P8" s="631" t="str">
        <f t="shared" si="0"/>
        <v/>
      </c>
      <c r="Q8" s="667"/>
      <c r="R8" s="936"/>
      <c r="S8" s="936"/>
      <c r="T8" s="936"/>
      <c r="U8" s="936"/>
      <c r="V8" s="936"/>
      <c r="W8" s="936"/>
      <c r="X8" s="652"/>
      <c r="Y8" s="652"/>
      <c r="Z8" s="652"/>
      <c r="AA8" s="654"/>
      <c r="AB8" s="655"/>
      <c r="AC8" s="631" t="str">
        <f t="shared" si="1"/>
        <v/>
      </c>
      <c r="AD8" s="631" t="str">
        <f t="shared" si="2"/>
        <v/>
      </c>
      <c r="AE8" s="667"/>
      <c r="AF8" s="936"/>
      <c r="AG8" s="936"/>
      <c r="AH8" s="936"/>
      <c r="AI8" s="936"/>
      <c r="AJ8" s="936"/>
      <c r="AK8" s="936"/>
      <c r="AL8" s="652"/>
      <c r="AM8" s="652"/>
      <c r="AN8" s="652"/>
      <c r="AO8" s="654"/>
      <c r="AP8" s="655"/>
      <c r="AQ8" s="656" t="str">
        <f t="shared" si="3"/>
        <v/>
      </c>
      <c r="AR8" s="631" t="str">
        <f t="shared" si="4"/>
        <v/>
      </c>
      <c r="AS8" s="632" t="str">
        <f t="shared" si="9"/>
        <v/>
      </c>
      <c r="AT8" s="657" t="str">
        <f t="shared" si="10"/>
        <v/>
      </c>
      <c r="AU8" s="667"/>
      <c r="AV8" s="936"/>
      <c r="AW8" s="936"/>
      <c r="AX8" s="936"/>
      <c r="AY8" s="936"/>
      <c r="AZ8" s="651"/>
      <c r="BA8" s="638" t="str">
        <f t="shared" si="11"/>
        <v/>
      </c>
      <c r="BB8" s="660" t="str">
        <f t="shared" si="12"/>
        <v/>
      </c>
      <c r="BC8" s="661" t="str">
        <f t="shared" si="5"/>
        <v/>
      </c>
      <c r="BD8" s="634"/>
      <c r="BE8" s="635"/>
      <c r="BF8" s="635"/>
      <c r="BG8" s="658"/>
      <c r="BH8" s="659"/>
      <c r="BI8" s="651" t="str">
        <f t="shared" si="6"/>
        <v/>
      </c>
      <c r="BJ8" s="662" t="str">
        <f t="shared" ca="1" si="13"/>
        <v xml:space="preserve"> </v>
      </c>
      <c r="BK8" s="668"/>
      <c r="BL8" s="664"/>
      <c r="BM8" s="664"/>
      <c r="BN8" s="664"/>
      <c r="BO8" s="664"/>
      <c r="BP8" s="664"/>
      <c r="BQ8" s="664"/>
      <c r="BR8" s="665"/>
      <c r="BS8" s="1178" t="str">
        <f t="shared" ca="1" si="7"/>
        <v/>
      </c>
      <c r="BT8" s="1179"/>
      <c r="BU8" s="666" t="s">
        <v>517</v>
      </c>
      <c r="BV8" s="370">
        <f>IF('ชื่อ-มาตรฐาน7'!A9="","",'ชื่อ-มาตรฐาน7'!A9)</f>
        <v>4</v>
      </c>
      <c r="BW8" s="370" t="str">
        <f>IF('ชื่อ-มาตรฐาน7'!B9="","",'ชื่อ-มาตรฐาน7'!B9)</f>
        <v/>
      </c>
      <c r="BX8" s="370" t="str">
        <f>IF('ชื่อ-มาตรฐาน7'!C9="","",'ชื่อ-มาตรฐาน7'!C9)</f>
        <v/>
      </c>
      <c r="BY8" s="578" t="str">
        <f>IF('ชื่อ-มาตรฐาน7'!D9="","",'ชื่อ-มาตรฐาน7'!D9)</f>
        <v/>
      </c>
      <c r="BZ8" s="578" t="str">
        <f>IF('ชื่อ-มาตรฐาน7'!E9="","",'ชื่อ-มาตรฐาน7'!E9)</f>
        <v/>
      </c>
    </row>
    <row r="9" spans="1:89" s="365" customFormat="1" ht="15" customHeight="1">
      <c r="A9" s="538" t="str">
        <f>IF(B8="","",'ชื่อ-มาตรฐาน7'!A10)</f>
        <v/>
      </c>
      <c r="B9" s="669" t="str">
        <f>IF('ชื่อ-มาตรฐาน7'!B10="","",'ชื่อ-มาตรฐาน7'!B10)</f>
        <v/>
      </c>
      <c r="C9" s="677"/>
      <c r="D9" s="933"/>
      <c r="E9" s="933"/>
      <c r="F9" s="933"/>
      <c r="G9" s="933"/>
      <c r="H9" s="933"/>
      <c r="I9" s="933"/>
      <c r="J9" s="676"/>
      <c r="K9" s="676"/>
      <c r="L9" s="676"/>
      <c r="M9" s="678"/>
      <c r="N9" s="679"/>
      <c r="O9" s="675" t="str">
        <f t="shared" si="8"/>
        <v/>
      </c>
      <c r="P9" s="631" t="str">
        <f t="shared" si="0"/>
        <v/>
      </c>
      <c r="Q9" s="677"/>
      <c r="R9" s="933"/>
      <c r="S9" s="933"/>
      <c r="T9" s="933"/>
      <c r="U9" s="933"/>
      <c r="V9" s="933"/>
      <c r="W9" s="933"/>
      <c r="X9" s="676"/>
      <c r="Y9" s="676"/>
      <c r="Z9" s="676"/>
      <c r="AA9" s="678"/>
      <c r="AB9" s="679"/>
      <c r="AC9" s="631" t="str">
        <f t="shared" si="1"/>
        <v/>
      </c>
      <c r="AD9" s="631" t="str">
        <f t="shared" si="2"/>
        <v/>
      </c>
      <c r="AE9" s="677"/>
      <c r="AF9" s="933"/>
      <c r="AG9" s="933"/>
      <c r="AH9" s="933"/>
      <c r="AI9" s="933"/>
      <c r="AJ9" s="933"/>
      <c r="AK9" s="933"/>
      <c r="AL9" s="676"/>
      <c r="AM9" s="676"/>
      <c r="AN9" s="676"/>
      <c r="AO9" s="678"/>
      <c r="AP9" s="679"/>
      <c r="AQ9" s="680" t="str">
        <f t="shared" si="3"/>
        <v/>
      </c>
      <c r="AR9" s="631" t="str">
        <f t="shared" si="4"/>
        <v/>
      </c>
      <c r="AS9" s="632" t="str">
        <f t="shared" si="9"/>
        <v/>
      </c>
      <c r="AT9" s="681" t="str">
        <f t="shared" si="10"/>
        <v/>
      </c>
      <c r="AU9" s="677"/>
      <c r="AV9" s="933"/>
      <c r="AW9" s="933"/>
      <c r="AX9" s="933"/>
      <c r="AY9" s="933"/>
      <c r="AZ9" s="674"/>
      <c r="BA9" s="638" t="str">
        <f t="shared" si="11"/>
        <v/>
      </c>
      <c r="BB9" s="660" t="str">
        <f t="shared" ref="BB9:BB12" si="14">IF($B9="","",(SUM(BA9,AS9)))</f>
        <v/>
      </c>
      <c r="BC9" s="686" t="str">
        <f t="shared" si="5"/>
        <v/>
      </c>
      <c r="BD9" s="682"/>
      <c r="BE9" s="683"/>
      <c r="BF9" s="683"/>
      <c r="BG9" s="684"/>
      <c r="BH9" s="685"/>
      <c r="BI9" s="674" t="str">
        <f t="shared" si="6"/>
        <v/>
      </c>
      <c r="BJ9" s="687" t="str">
        <f t="shared" ca="1" si="13"/>
        <v xml:space="preserve"> </v>
      </c>
      <c r="BK9" s="688"/>
      <c r="BL9" s="689"/>
      <c r="BM9" s="689"/>
      <c r="BN9" s="689"/>
      <c r="BO9" s="689"/>
      <c r="BP9" s="689"/>
      <c r="BQ9" s="689"/>
      <c r="BR9" s="690"/>
      <c r="BS9" s="1180" t="str">
        <f t="shared" ca="1" si="7"/>
        <v/>
      </c>
      <c r="BT9" s="1181"/>
      <c r="BU9" s="666" t="s">
        <v>518</v>
      </c>
      <c r="BV9" s="370">
        <f>IF('ชื่อ-มาตรฐาน7'!A10="","",'ชื่อ-มาตรฐาน7'!A10)</f>
        <v>5</v>
      </c>
      <c r="BW9" s="370" t="str">
        <f>IF('ชื่อ-มาตรฐาน7'!B10="","",'ชื่อ-มาตรฐาน7'!B10)</f>
        <v/>
      </c>
      <c r="BX9" s="370" t="str">
        <f>IF('ชื่อ-มาตรฐาน7'!C10="","",'ชื่อ-มาตรฐาน7'!C10)</f>
        <v/>
      </c>
      <c r="BY9" s="578" t="str">
        <f>IF('ชื่อ-มาตรฐาน7'!D10="","",'ชื่อ-มาตรฐาน7'!D10)</f>
        <v/>
      </c>
      <c r="BZ9" s="578" t="str">
        <f>IF('ชื่อ-มาตรฐาน7'!E10="","",'ชื่อ-มาตรฐาน7'!E10)</f>
        <v/>
      </c>
    </row>
    <row r="10" spans="1:89" s="365" customFormat="1" ht="15" customHeight="1">
      <c r="A10" s="536" t="str">
        <f>IF(B9="","",'ชื่อ-มาตรฐาน7'!A11)</f>
        <v/>
      </c>
      <c r="B10" s="623" t="str">
        <f>IF('ชื่อ-มาตรฐาน7'!B11="","",'ชื่อ-มาตรฐาน7'!B11)</f>
        <v/>
      </c>
      <c r="C10" s="629"/>
      <c r="D10" s="934"/>
      <c r="E10" s="934"/>
      <c r="F10" s="934"/>
      <c r="G10" s="934"/>
      <c r="H10" s="934"/>
      <c r="I10" s="934"/>
      <c r="J10" s="627"/>
      <c r="K10" s="627"/>
      <c r="L10" s="627"/>
      <c r="M10" s="630"/>
      <c r="N10" s="628"/>
      <c r="O10" s="675" t="str">
        <f t="shared" si="8"/>
        <v/>
      </c>
      <c r="P10" s="631" t="str">
        <f t="shared" si="0"/>
        <v/>
      </c>
      <c r="Q10" s="629"/>
      <c r="R10" s="934"/>
      <c r="S10" s="934"/>
      <c r="T10" s="934"/>
      <c r="U10" s="934"/>
      <c r="V10" s="934"/>
      <c r="W10" s="934"/>
      <c r="X10" s="627"/>
      <c r="Y10" s="627"/>
      <c r="Z10" s="627"/>
      <c r="AA10" s="630"/>
      <c r="AB10" s="628"/>
      <c r="AC10" s="631" t="str">
        <f t="shared" si="1"/>
        <v/>
      </c>
      <c r="AD10" s="631" t="str">
        <f t="shared" si="2"/>
        <v/>
      </c>
      <c r="AE10" s="629"/>
      <c r="AF10" s="934"/>
      <c r="AG10" s="934"/>
      <c r="AH10" s="934"/>
      <c r="AI10" s="934"/>
      <c r="AJ10" s="934"/>
      <c r="AK10" s="934"/>
      <c r="AL10" s="627"/>
      <c r="AM10" s="627"/>
      <c r="AN10" s="627"/>
      <c r="AO10" s="630"/>
      <c r="AP10" s="628"/>
      <c r="AQ10" s="631" t="str">
        <f t="shared" si="3"/>
        <v/>
      </c>
      <c r="AR10" s="631" t="str">
        <f t="shared" si="4"/>
        <v/>
      </c>
      <c r="AS10" s="632" t="str">
        <f t="shared" si="9"/>
        <v/>
      </c>
      <c r="AT10" s="633" t="str">
        <f t="shared" si="10"/>
        <v/>
      </c>
      <c r="AU10" s="629"/>
      <c r="AV10" s="934"/>
      <c r="AW10" s="934"/>
      <c r="AX10" s="934"/>
      <c r="AY10" s="934"/>
      <c r="AZ10" s="637"/>
      <c r="BA10" s="638" t="str">
        <f t="shared" si="11"/>
        <v/>
      </c>
      <c r="BB10" s="660" t="str">
        <f t="shared" si="14"/>
        <v/>
      </c>
      <c r="BC10" s="640" t="str">
        <f t="shared" si="5"/>
        <v/>
      </c>
      <c r="BD10" s="634"/>
      <c r="BE10" s="635"/>
      <c r="BF10" s="635"/>
      <c r="BG10" s="636"/>
      <c r="BH10" s="636"/>
      <c r="BI10" s="637" t="str">
        <f t="shared" si="6"/>
        <v/>
      </c>
      <c r="BJ10" s="641" t="str">
        <f t="shared" ca="1" si="13"/>
        <v xml:space="preserve"> </v>
      </c>
      <c r="BK10" s="642"/>
      <c r="BL10" s="643"/>
      <c r="BM10" s="643"/>
      <c r="BN10" s="643"/>
      <c r="BO10" s="643"/>
      <c r="BP10" s="643"/>
      <c r="BQ10" s="643"/>
      <c r="BR10" s="644"/>
      <c r="BS10" s="1176" t="str">
        <f t="shared" ca="1" si="7"/>
        <v/>
      </c>
      <c r="BT10" s="1177"/>
      <c r="BU10" s="666" t="s">
        <v>519</v>
      </c>
      <c r="BV10" s="370">
        <f>IF('ชื่อ-มาตรฐาน7'!A11="","",'ชื่อ-มาตรฐาน7'!A11)</f>
        <v>6</v>
      </c>
      <c r="BW10" s="370" t="str">
        <f>IF('ชื่อ-มาตรฐาน7'!B11="","",'ชื่อ-มาตรฐาน7'!B11)</f>
        <v/>
      </c>
      <c r="BX10" s="370" t="str">
        <f>IF('ชื่อ-มาตรฐาน7'!C11="","",'ชื่อ-มาตรฐาน7'!C11)</f>
        <v/>
      </c>
      <c r="BY10" s="578" t="str">
        <f>IF('ชื่อ-มาตรฐาน7'!D11="","",'ชื่อ-มาตรฐาน7'!D11)</f>
        <v/>
      </c>
      <c r="BZ10" s="578" t="str">
        <f>IF('ชื่อ-มาตรฐาน7'!E11="","",'ชื่อ-มาตรฐาน7'!E11)</f>
        <v/>
      </c>
    </row>
    <row r="11" spans="1:89" s="365" customFormat="1" ht="15" customHeight="1">
      <c r="A11" s="537" t="str">
        <f>IF(B10="","",'ชื่อ-มาตรฐาน7'!A12)</f>
        <v/>
      </c>
      <c r="B11" s="646" t="str">
        <f>IF('ชื่อ-มาตรฐาน7'!B12="","",'ชื่อ-มาตรฐาน7'!B12)</f>
        <v/>
      </c>
      <c r="C11" s="653"/>
      <c r="D11" s="935"/>
      <c r="E11" s="935"/>
      <c r="F11" s="935"/>
      <c r="G11" s="935"/>
      <c r="H11" s="935"/>
      <c r="I11" s="935"/>
      <c r="J11" s="652"/>
      <c r="K11" s="652"/>
      <c r="L11" s="652"/>
      <c r="M11" s="654"/>
      <c r="N11" s="655"/>
      <c r="O11" s="675" t="str">
        <f t="shared" si="8"/>
        <v/>
      </c>
      <c r="P11" s="631" t="str">
        <f t="shared" si="0"/>
        <v/>
      </c>
      <c r="Q11" s="653"/>
      <c r="R11" s="935"/>
      <c r="S11" s="935"/>
      <c r="T11" s="935"/>
      <c r="U11" s="935"/>
      <c r="V11" s="935"/>
      <c r="W11" s="935"/>
      <c r="X11" s="652"/>
      <c r="Y11" s="652"/>
      <c r="Z11" s="652"/>
      <c r="AA11" s="654"/>
      <c r="AB11" s="655"/>
      <c r="AC11" s="631" t="str">
        <f t="shared" si="1"/>
        <v/>
      </c>
      <c r="AD11" s="631" t="str">
        <f t="shared" si="2"/>
        <v/>
      </c>
      <c r="AE11" s="653"/>
      <c r="AF11" s="935"/>
      <c r="AG11" s="935"/>
      <c r="AH11" s="935"/>
      <c r="AI11" s="935"/>
      <c r="AJ11" s="935"/>
      <c r="AK11" s="935"/>
      <c r="AL11" s="652"/>
      <c r="AM11" s="652"/>
      <c r="AN11" s="652"/>
      <c r="AO11" s="654"/>
      <c r="AP11" s="655"/>
      <c r="AQ11" s="656" t="str">
        <f t="shared" si="3"/>
        <v/>
      </c>
      <c r="AR11" s="631" t="str">
        <f t="shared" si="4"/>
        <v/>
      </c>
      <c r="AS11" s="632" t="str">
        <f t="shared" si="9"/>
        <v/>
      </c>
      <c r="AT11" s="657" t="str">
        <f t="shared" si="10"/>
        <v/>
      </c>
      <c r="AU11" s="653"/>
      <c r="AV11" s="935"/>
      <c r="AW11" s="935"/>
      <c r="AX11" s="935"/>
      <c r="AY11" s="935"/>
      <c r="AZ11" s="651"/>
      <c r="BA11" s="638" t="str">
        <f t="shared" si="11"/>
        <v/>
      </c>
      <c r="BB11" s="660" t="str">
        <f t="shared" si="14"/>
        <v/>
      </c>
      <c r="BC11" s="661" t="str">
        <f t="shared" si="5"/>
        <v/>
      </c>
      <c r="BD11" s="634"/>
      <c r="BE11" s="635"/>
      <c r="BF11" s="635"/>
      <c r="BG11" s="658"/>
      <c r="BH11" s="659"/>
      <c r="BI11" s="651" t="str">
        <f t="shared" si="6"/>
        <v/>
      </c>
      <c r="BJ11" s="662" t="str">
        <f t="shared" ca="1" si="13"/>
        <v xml:space="preserve"> </v>
      </c>
      <c r="BK11" s="663"/>
      <c r="BL11" s="664"/>
      <c r="BM11" s="664"/>
      <c r="BN11" s="664"/>
      <c r="BO11" s="664"/>
      <c r="BP11" s="664"/>
      <c r="BQ11" s="664"/>
      <c r="BR11" s="665"/>
      <c r="BS11" s="1178" t="str">
        <f t="shared" ca="1" si="7"/>
        <v/>
      </c>
      <c r="BT11" s="1179"/>
      <c r="BU11" s="666" t="s">
        <v>520</v>
      </c>
      <c r="BV11" s="370">
        <f>IF('ชื่อ-มาตรฐาน7'!A12="","",'ชื่อ-มาตรฐาน7'!A12)</f>
        <v>7</v>
      </c>
      <c r="BW11" s="370" t="str">
        <f>IF('ชื่อ-มาตรฐาน7'!B12="","",'ชื่อ-มาตรฐาน7'!B12)</f>
        <v/>
      </c>
      <c r="BX11" s="370" t="str">
        <f>IF('ชื่อ-มาตรฐาน7'!C12="","",'ชื่อ-มาตรฐาน7'!C12)</f>
        <v/>
      </c>
      <c r="BY11" s="578" t="str">
        <f>IF('ชื่อ-มาตรฐาน7'!D12="","",'ชื่อ-มาตรฐาน7'!D12)</f>
        <v/>
      </c>
      <c r="BZ11" s="578" t="str">
        <f>IF('ชื่อ-มาตรฐาน7'!E12="","",'ชื่อ-มาตรฐาน7'!E12)</f>
        <v/>
      </c>
    </row>
    <row r="12" spans="1:89" s="365" customFormat="1" ht="15" customHeight="1">
      <c r="A12" s="537" t="str">
        <f>IF(B11="","",'ชื่อ-มาตรฐาน7'!A13)</f>
        <v/>
      </c>
      <c r="B12" s="646" t="str">
        <f>IF('ชื่อ-มาตรฐาน7'!B13="","",'ชื่อ-มาตรฐาน7'!B13)</f>
        <v/>
      </c>
      <c r="C12" s="667"/>
      <c r="D12" s="936"/>
      <c r="E12" s="936"/>
      <c r="F12" s="936"/>
      <c r="G12" s="936"/>
      <c r="H12" s="936"/>
      <c r="I12" s="936"/>
      <c r="J12" s="652"/>
      <c r="K12" s="652"/>
      <c r="L12" s="652"/>
      <c r="M12" s="654"/>
      <c r="N12" s="655"/>
      <c r="O12" s="675" t="str">
        <f t="shared" si="8"/>
        <v/>
      </c>
      <c r="P12" s="631" t="str">
        <f t="shared" si="0"/>
        <v/>
      </c>
      <c r="Q12" s="667"/>
      <c r="R12" s="936"/>
      <c r="S12" s="936"/>
      <c r="T12" s="936"/>
      <c r="U12" s="936"/>
      <c r="V12" s="936"/>
      <c r="W12" s="936"/>
      <c r="X12" s="652"/>
      <c r="Y12" s="652"/>
      <c r="Z12" s="652"/>
      <c r="AA12" s="654"/>
      <c r="AB12" s="655"/>
      <c r="AC12" s="631" t="str">
        <f t="shared" si="1"/>
        <v/>
      </c>
      <c r="AD12" s="631" t="str">
        <f t="shared" si="2"/>
        <v/>
      </c>
      <c r="AE12" s="667"/>
      <c r="AF12" s="936"/>
      <c r="AG12" s="936"/>
      <c r="AH12" s="936"/>
      <c r="AI12" s="936"/>
      <c r="AJ12" s="936"/>
      <c r="AK12" s="936"/>
      <c r="AL12" s="652"/>
      <c r="AM12" s="652"/>
      <c r="AN12" s="652"/>
      <c r="AO12" s="654"/>
      <c r="AP12" s="655"/>
      <c r="AQ12" s="656" t="str">
        <f t="shared" si="3"/>
        <v/>
      </c>
      <c r="AR12" s="631" t="str">
        <f t="shared" si="4"/>
        <v/>
      </c>
      <c r="AS12" s="632" t="str">
        <f t="shared" si="9"/>
        <v/>
      </c>
      <c r="AT12" s="657" t="str">
        <f t="shared" si="10"/>
        <v/>
      </c>
      <c r="AU12" s="667"/>
      <c r="AV12" s="936"/>
      <c r="AW12" s="936"/>
      <c r="AX12" s="936"/>
      <c r="AY12" s="936"/>
      <c r="AZ12" s="651"/>
      <c r="BA12" s="638" t="str">
        <f t="shared" si="11"/>
        <v/>
      </c>
      <c r="BB12" s="660" t="str">
        <f t="shared" si="14"/>
        <v/>
      </c>
      <c r="BC12" s="661" t="str">
        <f t="shared" si="5"/>
        <v/>
      </c>
      <c r="BD12" s="634"/>
      <c r="BE12" s="635"/>
      <c r="BF12" s="635"/>
      <c r="BG12" s="658"/>
      <c r="BH12" s="659"/>
      <c r="BI12" s="651" t="str">
        <f t="shared" si="6"/>
        <v/>
      </c>
      <c r="BJ12" s="662" t="str">
        <f t="shared" ca="1" si="13"/>
        <v xml:space="preserve"> </v>
      </c>
      <c r="BK12" s="668"/>
      <c r="BL12" s="664"/>
      <c r="BM12" s="664"/>
      <c r="BN12" s="664"/>
      <c r="BO12" s="664"/>
      <c r="BP12" s="664"/>
      <c r="BQ12" s="664"/>
      <c r="BR12" s="665"/>
      <c r="BS12" s="1178" t="str">
        <f t="shared" ca="1" si="7"/>
        <v/>
      </c>
      <c r="BT12" s="1179"/>
      <c r="BU12" s="666" t="s">
        <v>521</v>
      </c>
      <c r="BV12" s="370">
        <f>IF('ชื่อ-มาตรฐาน7'!A13="","",'ชื่อ-มาตรฐาน7'!A13)</f>
        <v>8</v>
      </c>
      <c r="BW12" s="370" t="str">
        <f>IF('ชื่อ-มาตรฐาน7'!B13="","",'ชื่อ-มาตรฐาน7'!B13)</f>
        <v/>
      </c>
      <c r="BX12" s="370" t="str">
        <f>IF('ชื่อ-มาตรฐาน7'!C13="","",'ชื่อ-มาตรฐาน7'!C13)</f>
        <v/>
      </c>
      <c r="BY12" s="578" t="str">
        <f>IF('ชื่อ-มาตรฐาน7'!D13="","",'ชื่อ-มาตรฐาน7'!D13)</f>
        <v/>
      </c>
      <c r="BZ12" s="578" t="str">
        <f>IF('ชื่อ-มาตรฐาน7'!E13="","",'ชื่อ-มาตรฐาน7'!E13)</f>
        <v/>
      </c>
    </row>
    <row r="13" spans="1:89" s="365" customFormat="1" ht="15" customHeight="1">
      <c r="A13" s="537" t="str">
        <f>IF(B12="","",'ชื่อ-มาตรฐาน7'!A14)</f>
        <v/>
      </c>
      <c r="B13" s="646" t="str">
        <f>IF('ชื่อ-มาตรฐาน7'!B14="","",'ชื่อ-มาตรฐาน7'!B14)</f>
        <v/>
      </c>
      <c r="C13" s="667"/>
      <c r="D13" s="936"/>
      <c r="E13" s="936"/>
      <c r="F13" s="936"/>
      <c r="G13" s="936"/>
      <c r="H13" s="936"/>
      <c r="I13" s="936"/>
      <c r="J13" s="652"/>
      <c r="K13" s="652"/>
      <c r="L13" s="652"/>
      <c r="M13" s="654"/>
      <c r="N13" s="655"/>
      <c r="O13" s="675" t="str">
        <f t="shared" si="8"/>
        <v/>
      </c>
      <c r="P13" s="631" t="str">
        <f t="shared" si="0"/>
        <v/>
      </c>
      <c r="Q13" s="667"/>
      <c r="R13" s="936"/>
      <c r="S13" s="936"/>
      <c r="T13" s="936"/>
      <c r="U13" s="936"/>
      <c r="V13" s="936"/>
      <c r="W13" s="936"/>
      <c r="X13" s="652"/>
      <c r="Y13" s="652"/>
      <c r="Z13" s="652"/>
      <c r="AA13" s="654"/>
      <c r="AB13" s="655"/>
      <c r="AC13" s="631" t="str">
        <f t="shared" si="1"/>
        <v/>
      </c>
      <c r="AD13" s="631" t="str">
        <f t="shared" si="2"/>
        <v/>
      </c>
      <c r="AE13" s="667"/>
      <c r="AF13" s="936"/>
      <c r="AG13" s="936"/>
      <c r="AH13" s="936"/>
      <c r="AI13" s="936"/>
      <c r="AJ13" s="936"/>
      <c r="AK13" s="936"/>
      <c r="AL13" s="652"/>
      <c r="AM13" s="652"/>
      <c r="AN13" s="652"/>
      <c r="AO13" s="654"/>
      <c r="AP13" s="655"/>
      <c r="AQ13" s="656" t="str">
        <f t="shared" si="3"/>
        <v/>
      </c>
      <c r="AR13" s="631" t="str">
        <f t="shared" si="4"/>
        <v/>
      </c>
      <c r="AS13" s="632" t="str">
        <f t="shared" si="9"/>
        <v/>
      </c>
      <c r="AT13" s="657" t="str">
        <f t="shared" si="10"/>
        <v/>
      </c>
      <c r="AU13" s="667"/>
      <c r="AV13" s="936"/>
      <c r="AW13" s="936"/>
      <c r="AX13" s="936"/>
      <c r="AY13" s="936"/>
      <c r="AZ13" s="651"/>
      <c r="BA13" s="638" t="str">
        <f t="shared" si="11"/>
        <v/>
      </c>
      <c r="BB13" s="660" t="str">
        <f t="shared" ref="BB13:BB34" si="15">IF($B13="","",(SUM(BA13,AS13)))</f>
        <v/>
      </c>
      <c r="BC13" s="661" t="str">
        <f t="shared" si="5"/>
        <v/>
      </c>
      <c r="BD13" s="634"/>
      <c r="BE13" s="635"/>
      <c r="BF13" s="635"/>
      <c r="BG13" s="658"/>
      <c r="BH13" s="659"/>
      <c r="BI13" s="651" t="str">
        <f t="shared" si="6"/>
        <v/>
      </c>
      <c r="BJ13" s="662" t="str">
        <f t="shared" ca="1" si="13"/>
        <v xml:space="preserve"> </v>
      </c>
      <c r="BK13" s="668"/>
      <c r="BL13" s="664"/>
      <c r="BM13" s="664"/>
      <c r="BN13" s="664"/>
      <c r="BO13" s="664"/>
      <c r="BP13" s="664"/>
      <c r="BQ13" s="664"/>
      <c r="BR13" s="665"/>
      <c r="BS13" s="1178" t="str">
        <f t="shared" ca="1" si="7"/>
        <v/>
      </c>
      <c r="BT13" s="1179"/>
      <c r="BU13" s="666" t="s">
        <v>522</v>
      </c>
      <c r="BV13" s="370">
        <f>IF('ชื่อ-มาตรฐาน7'!A14="","",'ชื่อ-มาตรฐาน7'!A14)</f>
        <v>9</v>
      </c>
      <c r="BW13" s="370" t="str">
        <f>IF('ชื่อ-มาตรฐาน7'!B14="","",'ชื่อ-มาตรฐาน7'!B14)</f>
        <v/>
      </c>
      <c r="BX13" s="370" t="str">
        <f>IF('ชื่อ-มาตรฐาน7'!C14="","",'ชื่อ-มาตรฐาน7'!C14)</f>
        <v/>
      </c>
      <c r="BY13" s="578" t="str">
        <f>IF('ชื่อ-มาตรฐาน7'!D14="","",'ชื่อ-มาตรฐาน7'!D14)</f>
        <v/>
      </c>
      <c r="BZ13" s="578" t="str">
        <f>IF('ชื่อ-มาตรฐาน7'!E14="","",'ชื่อ-มาตรฐาน7'!E14)</f>
        <v/>
      </c>
    </row>
    <row r="14" spans="1:89" s="365" customFormat="1" ht="15" customHeight="1">
      <c r="A14" s="539" t="str">
        <f>IF(B13="","",'ชื่อ-มาตรฐาน7'!A15)</f>
        <v/>
      </c>
      <c r="B14" s="669" t="str">
        <f>IF('ชื่อ-มาตรฐาน7'!B15="","",'ชื่อ-มาตรฐาน7'!B15)</f>
        <v/>
      </c>
      <c r="C14" s="677"/>
      <c r="D14" s="933"/>
      <c r="E14" s="933"/>
      <c r="F14" s="933"/>
      <c r="G14" s="933"/>
      <c r="H14" s="933"/>
      <c r="I14" s="933"/>
      <c r="J14" s="676"/>
      <c r="K14" s="676"/>
      <c r="L14" s="676"/>
      <c r="M14" s="678"/>
      <c r="N14" s="679"/>
      <c r="O14" s="675" t="str">
        <f t="shared" si="8"/>
        <v/>
      </c>
      <c r="P14" s="631" t="str">
        <f t="shared" si="0"/>
        <v/>
      </c>
      <c r="Q14" s="677"/>
      <c r="R14" s="933"/>
      <c r="S14" s="933"/>
      <c r="T14" s="933"/>
      <c r="U14" s="933"/>
      <c r="V14" s="933"/>
      <c r="W14" s="933"/>
      <c r="X14" s="676"/>
      <c r="Y14" s="676"/>
      <c r="Z14" s="676"/>
      <c r="AA14" s="678"/>
      <c r="AB14" s="679"/>
      <c r="AC14" s="631" t="str">
        <f t="shared" si="1"/>
        <v/>
      </c>
      <c r="AD14" s="631" t="str">
        <f t="shared" si="2"/>
        <v/>
      </c>
      <c r="AE14" s="677"/>
      <c r="AF14" s="933"/>
      <c r="AG14" s="933"/>
      <c r="AH14" s="933"/>
      <c r="AI14" s="933"/>
      <c r="AJ14" s="933"/>
      <c r="AK14" s="933"/>
      <c r="AL14" s="676"/>
      <c r="AM14" s="676"/>
      <c r="AN14" s="676"/>
      <c r="AO14" s="678"/>
      <c r="AP14" s="679"/>
      <c r="AQ14" s="680" t="str">
        <f t="shared" si="3"/>
        <v/>
      </c>
      <c r="AR14" s="631" t="str">
        <f t="shared" si="4"/>
        <v/>
      </c>
      <c r="AS14" s="632" t="str">
        <f t="shared" si="9"/>
        <v/>
      </c>
      <c r="AT14" s="681" t="str">
        <f t="shared" si="10"/>
        <v/>
      </c>
      <c r="AU14" s="677"/>
      <c r="AV14" s="933"/>
      <c r="AW14" s="933"/>
      <c r="AX14" s="933"/>
      <c r="AY14" s="933"/>
      <c r="AZ14" s="674"/>
      <c r="BA14" s="638" t="str">
        <f t="shared" si="11"/>
        <v/>
      </c>
      <c r="BB14" s="692" t="str">
        <f t="shared" si="15"/>
        <v/>
      </c>
      <c r="BC14" s="686" t="str">
        <f t="shared" si="5"/>
        <v/>
      </c>
      <c r="BD14" s="682"/>
      <c r="BE14" s="683"/>
      <c r="BF14" s="683"/>
      <c r="BG14" s="684"/>
      <c r="BH14" s="685"/>
      <c r="BI14" s="674" t="str">
        <f t="shared" si="6"/>
        <v/>
      </c>
      <c r="BJ14" s="687" t="str">
        <f t="shared" ca="1" si="13"/>
        <v xml:space="preserve"> </v>
      </c>
      <c r="BK14" s="688"/>
      <c r="BL14" s="689"/>
      <c r="BM14" s="689"/>
      <c r="BN14" s="689"/>
      <c r="BO14" s="689"/>
      <c r="BP14" s="689"/>
      <c r="BQ14" s="689"/>
      <c r="BR14" s="690"/>
      <c r="BS14" s="1180" t="str">
        <f t="shared" ca="1" si="7"/>
        <v/>
      </c>
      <c r="BT14" s="1181"/>
      <c r="BU14" s="693" t="s">
        <v>523</v>
      </c>
      <c r="BV14" s="370">
        <f>IF('ชื่อ-มาตรฐาน7'!A15="","",'ชื่อ-มาตรฐาน7'!A15)</f>
        <v>10</v>
      </c>
      <c r="BW14" s="370" t="str">
        <f>IF('ชื่อ-มาตรฐาน7'!B15="","",'ชื่อ-มาตรฐาน7'!B15)</f>
        <v/>
      </c>
      <c r="BX14" s="370" t="str">
        <f>IF('ชื่อ-มาตรฐาน7'!C15="","",'ชื่อ-มาตรฐาน7'!C15)</f>
        <v/>
      </c>
      <c r="BY14" s="578" t="str">
        <f>IF('ชื่อ-มาตรฐาน7'!D15="","",'ชื่อ-มาตรฐาน7'!D15)</f>
        <v/>
      </c>
      <c r="BZ14" s="578" t="str">
        <f>IF('ชื่อ-มาตรฐาน7'!E15="","",'ชื่อ-มาตรฐาน7'!E15)</f>
        <v/>
      </c>
    </row>
    <row r="15" spans="1:89" s="365" customFormat="1" ht="15" customHeight="1">
      <c r="A15" s="536" t="str">
        <f>IF(B14="","",'ชื่อ-มาตรฐาน7'!A16)</f>
        <v/>
      </c>
      <c r="B15" s="623" t="str">
        <f>IF('ชื่อ-มาตรฐาน7'!B16="","",'ชื่อ-มาตรฐาน7'!B16)</f>
        <v/>
      </c>
      <c r="C15" s="629"/>
      <c r="D15" s="934"/>
      <c r="E15" s="934"/>
      <c r="F15" s="934"/>
      <c r="G15" s="934"/>
      <c r="H15" s="934"/>
      <c r="I15" s="934"/>
      <c r="J15" s="627"/>
      <c r="K15" s="627"/>
      <c r="L15" s="627"/>
      <c r="M15" s="630"/>
      <c r="N15" s="628"/>
      <c r="O15" s="675" t="str">
        <f t="shared" si="8"/>
        <v/>
      </c>
      <c r="P15" s="631" t="str">
        <f t="shared" si="0"/>
        <v/>
      </c>
      <c r="Q15" s="629"/>
      <c r="R15" s="934"/>
      <c r="S15" s="934"/>
      <c r="T15" s="934"/>
      <c r="U15" s="934"/>
      <c r="V15" s="934"/>
      <c r="W15" s="934"/>
      <c r="X15" s="627"/>
      <c r="Y15" s="627"/>
      <c r="Z15" s="627"/>
      <c r="AA15" s="630"/>
      <c r="AB15" s="628"/>
      <c r="AC15" s="631" t="str">
        <f t="shared" si="1"/>
        <v/>
      </c>
      <c r="AD15" s="631" t="str">
        <f t="shared" si="2"/>
        <v/>
      </c>
      <c r="AE15" s="629"/>
      <c r="AF15" s="934"/>
      <c r="AG15" s="934"/>
      <c r="AH15" s="934"/>
      <c r="AI15" s="934"/>
      <c r="AJ15" s="934"/>
      <c r="AK15" s="934"/>
      <c r="AL15" s="627"/>
      <c r="AM15" s="627"/>
      <c r="AN15" s="627"/>
      <c r="AO15" s="630"/>
      <c r="AP15" s="628"/>
      <c r="AQ15" s="631" t="str">
        <f t="shared" si="3"/>
        <v/>
      </c>
      <c r="AR15" s="631" t="str">
        <f t="shared" si="4"/>
        <v/>
      </c>
      <c r="AS15" s="632" t="str">
        <f t="shared" si="9"/>
        <v/>
      </c>
      <c r="AT15" s="633" t="str">
        <f t="shared" si="10"/>
        <v/>
      </c>
      <c r="AU15" s="629"/>
      <c r="AV15" s="934"/>
      <c r="AW15" s="934"/>
      <c r="AX15" s="934"/>
      <c r="AY15" s="934"/>
      <c r="AZ15" s="637"/>
      <c r="BA15" s="638" t="str">
        <f t="shared" si="11"/>
        <v/>
      </c>
      <c r="BB15" s="639" t="str">
        <f t="shared" si="15"/>
        <v/>
      </c>
      <c r="BC15" s="640" t="str">
        <f t="shared" ref="BC15:BC34" si="16">IF(BB15="","",IF(BB15&lt;50,"0",IF(BB15&lt;55,"1",IF(BB15&lt;60,"1.5",IF(BB15&lt;65,"2",IF(BB15&lt;70,"2.5",IF(BB15&lt;75,"3",IF(BB15&lt;80,"3.5","4"))))))))</f>
        <v/>
      </c>
      <c r="BD15" s="634"/>
      <c r="BE15" s="635"/>
      <c r="BF15" s="635"/>
      <c r="BG15" s="636"/>
      <c r="BH15" s="636"/>
      <c r="BI15" s="637" t="str">
        <f t="shared" ref="BI15:BI34" si="17">BB15</f>
        <v/>
      </c>
      <c r="BJ15" s="641" t="str">
        <f t="shared" ca="1" si="13"/>
        <v xml:space="preserve"> </v>
      </c>
      <c r="BK15" s="642"/>
      <c r="BL15" s="643"/>
      <c r="BM15" s="643"/>
      <c r="BN15" s="643"/>
      <c r="BO15" s="643"/>
      <c r="BP15" s="643"/>
      <c r="BQ15" s="643"/>
      <c r="BR15" s="644"/>
      <c r="BS15" s="1176" t="str">
        <f t="shared" ref="BS15:BS34" ca="1" si="18">IF(BB15="","",IF(COUNTIF(BK15:BR15,0)&gt;0,0,MODE(LARGE(BK15:BR15,ROW(INDIRECT("1:"&amp;COUNT(BK15:BR15)))))))</f>
        <v/>
      </c>
      <c r="BT15" s="1177"/>
      <c r="BU15" s="694"/>
      <c r="BV15" s="370">
        <f>IF('ชื่อ-มาตรฐาน7'!A16="","",'ชื่อ-มาตรฐาน7'!A16)</f>
        <v>11</v>
      </c>
      <c r="BW15" s="370" t="str">
        <f>IF('ชื่อ-มาตรฐาน7'!B16="","",'ชื่อ-มาตรฐาน7'!B16)</f>
        <v/>
      </c>
      <c r="BX15" s="370" t="str">
        <f>IF('ชื่อ-มาตรฐาน7'!C16="","",'ชื่อ-มาตรฐาน7'!C16)</f>
        <v/>
      </c>
      <c r="BY15" s="578" t="str">
        <f>IF('ชื่อ-มาตรฐาน7'!D16="","",'ชื่อ-มาตรฐาน7'!D16)</f>
        <v/>
      </c>
      <c r="BZ15" s="578" t="str">
        <f>IF('ชื่อ-มาตรฐาน7'!E16="","",'ชื่อ-มาตรฐาน7'!E16)</f>
        <v/>
      </c>
    </row>
    <row r="16" spans="1:89" s="365" customFormat="1" ht="15" customHeight="1">
      <c r="A16" s="537" t="str">
        <f>IF(B15="","",'ชื่อ-มาตรฐาน7'!A17)</f>
        <v/>
      </c>
      <c r="B16" s="646" t="str">
        <f>IF('ชื่อ-มาตรฐาน7'!B17="","",'ชื่อ-มาตรฐาน7'!B17)</f>
        <v/>
      </c>
      <c r="C16" s="653"/>
      <c r="D16" s="935"/>
      <c r="E16" s="935"/>
      <c r="F16" s="935"/>
      <c r="G16" s="935"/>
      <c r="H16" s="935"/>
      <c r="I16" s="935"/>
      <c r="J16" s="652"/>
      <c r="K16" s="652"/>
      <c r="L16" s="652"/>
      <c r="M16" s="654"/>
      <c r="N16" s="655"/>
      <c r="O16" s="675" t="str">
        <f t="shared" si="8"/>
        <v/>
      </c>
      <c r="P16" s="631" t="str">
        <f t="shared" si="0"/>
        <v/>
      </c>
      <c r="Q16" s="653"/>
      <c r="R16" s="935"/>
      <c r="S16" s="935"/>
      <c r="T16" s="935"/>
      <c r="U16" s="935"/>
      <c r="V16" s="935"/>
      <c r="W16" s="935"/>
      <c r="X16" s="652"/>
      <c r="Y16" s="652"/>
      <c r="Z16" s="652"/>
      <c r="AA16" s="654"/>
      <c r="AB16" s="655"/>
      <c r="AC16" s="631" t="str">
        <f t="shared" si="1"/>
        <v/>
      </c>
      <c r="AD16" s="631" t="str">
        <f t="shared" si="2"/>
        <v/>
      </c>
      <c r="AE16" s="653"/>
      <c r="AF16" s="935"/>
      <c r="AG16" s="935"/>
      <c r="AH16" s="935"/>
      <c r="AI16" s="935"/>
      <c r="AJ16" s="935"/>
      <c r="AK16" s="935"/>
      <c r="AL16" s="652"/>
      <c r="AM16" s="652"/>
      <c r="AN16" s="652"/>
      <c r="AO16" s="654"/>
      <c r="AP16" s="655"/>
      <c r="AQ16" s="656" t="str">
        <f t="shared" si="3"/>
        <v/>
      </c>
      <c r="AR16" s="631" t="str">
        <f t="shared" si="4"/>
        <v/>
      </c>
      <c r="AS16" s="632" t="str">
        <f t="shared" si="9"/>
        <v/>
      </c>
      <c r="AT16" s="657" t="str">
        <f t="shared" si="10"/>
        <v/>
      </c>
      <c r="AU16" s="653"/>
      <c r="AV16" s="935"/>
      <c r="AW16" s="935"/>
      <c r="AX16" s="935"/>
      <c r="AY16" s="935"/>
      <c r="AZ16" s="651"/>
      <c r="BA16" s="638" t="str">
        <f t="shared" si="11"/>
        <v/>
      </c>
      <c r="BB16" s="660" t="str">
        <f t="shared" si="15"/>
        <v/>
      </c>
      <c r="BC16" s="661" t="str">
        <f t="shared" si="16"/>
        <v/>
      </c>
      <c r="BD16" s="634"/>
      <c r="BE16" s="635"/>
      <c r="BF16" s="635"/>
      <c r="BG16" s="658"/>
      <c r="BH16" s="659"/>
      <c r="BI16" s="651" t="str">
        <f t="shared" si="17"/>
        <v/>
      </c>
      <c r="BJ16" s="662" t="str">
        <f t="shared" ca="1" si="13"/>
        <v xml:space="preserve"> </v>
      </c>
      <c r="BK16" s="663"/>
      <c r="BL16" s="664"/>
      <c r="BM16" s="664"/>
      <c r="BN16" s="664"/>
      <c r="BO16" s="664"/>
      <c r="BP16" s="664"/>
      <c r="BQ16" s="664"/>
      <c r="BR16" s="665"/>
      <c r="BS16" s="1178" t="str">
        <f t="shared" ca="1" si="18"/>
        <v/>
      </c>
      <c r="BT16" s="1179"/>
      <c r="BU16" s="695" t="s">
        <v>464</v>
      </c>
      <c r="BV16" s="370">
        <f>IF('ชื่อ-มาตรฐาน7'!A17="","",'ชื่อ-มาตรฐาน7'!A17)</f>
        <v>12</v>
      </c>
      <c r="BW16" s="370" t="str">
        <f>IF('ชื่อ-มาตรฐาน7'!B17="","",'ชื่อ-มาตรฐาน7'!B17)</f>
        <v/>
      </c>
      <c r="BX16" s="370" t="str">
        <f>IF('ชื่อ-มาตรฐาน7'!C17="","",'ชื่อ-มาตรฐาน7'!C17)</f>
        <v/>
      </c>
      <c r="BY16" s="578" t="str">
        <f>IF('ชื่อ-มาตรฐาน7'!D17="","",'ชื่อ-มาตรฐาน7'!D17)</f>
        <v/>
      </c>
      <c r="BZ16" s="578" t="str">
        <f>IF('ชื่อ-มาตรฐาน7'!E17="","",'ชื่อ-มาตรฐาน7'!E17)</f>
        <v/>
      </c>
    </row>
    <row r="17" spans="1:78" s="365" customFormat="1" ht="15" customHeight="1">
      <c r="A17" s="537" t="str">
        <f>IF(B16="","",'ชื่อ-มาตรฐาน7'!A18)</f>
        <v/>
      </c>
      <c r="B17" s="646" t="str">
        <f>IF('ชื่อ-มาตรฐาน7'!B18="","",'ชื่อ-มาตรฐาน7'!B18)</f>
        <v/>
      </c>
      <c r="C17" s="667"/>
      <c r="D17" s="936"/>
      <c r="E17" s="936"/>
      <c r="F17" s="936"/>
      <c r="G17" s="936"/>
      <c r="H17" s="936"/>
      <c r="I17" s="936"/>
      <c r="J17" s="652"/>
      <c r="K17" s="652"/>
      <c r="L17" s="652"/>
      <c r="M17" s="654"/>
      <c r="N17" s="655"/>
      <c r="O17" s="675" t="str">
        <f t="shared" si="8"/>
        <v/>
      </c>
      <c r="P17" s="631" t="str">
        <f t="shared" si="0"/>
        <v/>
      </c>
      <c r="Q17" s="667"/>
      <c r="R17" s="936"/>
      <c r="S17" s="936"/>
      <c r="T17" s="936"/>
      <c r="U17" s="936"/>
      <c r="V17" s="936"/>
      <c r="W17" s="936"/>
      <c r="X17" s="652"/>
      <c r="Y17" s="652"/>
      <c r="Z17" s="652"/>
      <c r="AA17" s="654"/>
      <c r="AB17" s="655"/>
      <c r="AC17" s="631" t="str">
        <f t="shared" si="1"/>
        <v/>
      </c>
      <c r="AD17" s="631" t="str">
        <f t="shared" si="2"/>
        <v/>
      </c>
      <c r="AE17" s="667"/>
      <c r="AF17" s="936"/>
      <c r="AG17" s="936"/>
      <c r="AH17" s="936"/>
      <c r="AI17" s="936"/>
      <c r="AJ17" s="936"/>
      <c r="AK17" s="936"/>
      <c r="AL17" s="652"/>
      <c r="AM17" s="652"/>
      <c r="AN17" s="652"/>
      <c r="AO17" s="654"/>
      <c r="AP17" s="655"/>
      <c r="AQ17" s="656" t="str">
        <f t="shared" si="3"/>
        <v/>
      </c>
      <c r="AR17" s="631" t="str">
        <f t="shared" si="4"/>
        <v/>
      </c>
      <c r="AS17" s="632" t="str">
        <f t="shared" si="9"/>
        <v/>
      </c>
      <c r="AT17" s="657" t="str">
        <f t="shared" si="10"/>
        <v/>
      </c>
      <c r="AU17" s="667"/>
      <c r="AV17" s="936"/>
      <c r="AW17" s="936"/>
      <c r="AX17" s="936"/>
      <c r="AY17" s="936"/>
      <c r="AZ17" s="651"/>
      <c r="BA17" s="638" t="str">
        <f t="shared" si="11"/>
        <v/>
      </c>
      <c r="BB17" s="660" t="str">
        <f t="shared" si="15"/>
        <v/>
      </c>
      <c r="BC17" s="661" t="str">
        <f t="shared" si="16"/>
        <v/>
      </c>
      <c r="BD17" s="634"/>
      <c r="BE17" s="635"/>
      <c r="BF17" s="635"/>
      <c r="BG17" s="658"/>
      <c r="BH17" s="659"/>
      <c r="BI17" s="651" t="str">
        <f t="shared" si="17"/>
        <v/>
      </c>
      <c r="BJ17" s="662" t="str">
        <f t="shared" ca="1" si="13"/>
        <v xml:space="preserve"> </v>
      </c>
      <c r="BK17" s="668"/>
      <c r="BL17" s="664"/>
      <c r="BM17" s="664"/>
      <c r="BN17" s="664"/>
      <c r="BO17" s="664"/>
      <c r="BP17" s="664"/>
      <c r="BQ17" s="664"/>
      <c r="BR17" s="665"/>
      <c r="BS17" s="1178" t="str">
        <f t="shared" ca="1" si="18"/>
        <v/>
      </c>
      <c r="BT17" s="1179"/>
      <c r="BU17" s="694" t="s">
        <v>465</v>
      </c>
      <c r="BV17" s="370">
        <f>IF('ชื่อ-มาตรฐาน7'!A18="","",'ชื่อ-มาตรฐาน7'!A18)</f>
        <v>13</v>
      </c>
      <c r="BW17" s="370" t="str">
        <f>IF('ชื่อ-มาตรฐาน7'!B18="","",'ชื่อ-มาตรฐาน7'!B18)</f>
        <v/>
      </c>
      <c r="BX17" s="370" t="str">
        <f>IF('ชื่อ-มาตรฐาน7'!C18="","",'ชื่อ-มาตรฐาน7'!C18)</f>
        <v/>
      </c>
      <c r="BY17" s="578" t="str">
        <f>IF('ชื่อ-มาตรฐาน7'!D18="","",'ชื่อ-มาตรฐาน7'!D18)</f>
        <v/>
      </c>
      <c r="BZ17" s="578" t="str">
        <f>IF('ชื่อ-มาตรฐาน7'!E18="","",'ชื่อ-มาตรฐาน7'!E18)</f>
        <v/>
      </c>
    </row>
    <row r="18" spans="1:78" s="365" customFormat="1" ht="15" customHeight="1">
      <c r="A18" s="537" t="str">
        <f>IF(B17="","",'ชื่อ-มาตรฐาน7'!A19)</f>
        <v/>
      </c>
      <c r="B18" s="646" t="str">
        <f>IF('ชื่อ-มาตรฐาน7'!B19="","",'ชื่อ-มาตรฐาน7'!B19)</f>
        <v/>
      </c>
      <c r="C18" s="667"/>
      <c r="D18" s="936"/>
      <c r="E18" s="936"/>
      <c r="F18" s="936"/>
      <c r="G18" s="936"/>
      <c r="H18" s="936"/>
      <c r="I18" s="936"/>
      <c r="J18" s="652"/>
      <c r="K18" s="652"/>
      <c r="L18" s="652"/>
      <c r="M18" s="654"/>
      <c r="N18" s="655"/>
      <c r="O18" s="675" t="str">
        <f t="shared" si="8"/>
        <v/>
      </c>
      <c r="P18" s="631" t="str">
        <f t="shared" si="0"/>
        <v/>
      </c>
      <c r="Q18" s="667"/>
      <c r="R18" s="936"/>
      <c r="S18" s="936"/>
      <c r="T18" s="936"/>
      <c r="U18" s="936"/>
      <c r="V18" s="936"/>
      <c r="W18" s="936"/>
      <c r="X18" s="652"/>
      <c r="Y18" s="652"/>
      <c r="Z18" s="652"/>
      <c r="AA18" s="654"/>
      <c r="AB18" s="655"/>
      <c r="AC18" s="631" t="str">
        <f t="shared" si="1"/>
        <v/>
      </c>
      <c r="AD18" s="631" t="str">
        <f t="shared" si="2"/>
        <v/>
      </c>
      <c r="AE18" s="667"/>
      <c r="AF18" s="936"/>
      <c r="AG18" s="936"/>
      <c r="AH18" s="936"/>
      <c r="AI18" s="936"/>
      <c r="AJ18" s="936"/>
      <c r="AK18" s="936"/>
      <c r="AL18" s="652"/>
      <c r="AM18" s="652"/>
      <c r="AN18" s="652"/>
      <c r="AO18" s="654"/>
      <c r="AP18" s="655"/>
      <c r="AQ18" s="656" t="str">
        <f t="shared" si="3"/>
        <v/>
      </c>
      <c r="AR18" s="631" t="str">
        <f t="shared" si="4"/>
        <v/>
      </c>
      <c r="AS18" s="632" t="str">
        <f t="shared" si="9"/>
        <v/>
      </c>
      <c r="AT18" s="657" t="str">
        <f t="shared" si="10"/>
        <v/>
      </c>
      <c r="AU18" s="667"/>
      <c r="AV18" s="936"/>
      <c r="AW18" s="936"/>
      <c r="AX18" s="936"/>
      <c r="AY18" s="936"/>
      <c r="AZ18" s="651"/>
      <c r="BA18" s="638" t="str">
        <f t="shared" si="11"/>
        <v/>
      </c>
      <c r="BB18" s="660" t="str">
        <f t="shared" si="15"/>
        <v/>
      </c>
      <c r="BC18" s="661" t="str">
        <f t="shared" si="16"/>
        <v/>
      </c>
      <c r="BD18" s="634"/>
      <c r="BE18" s="635"/>
      <c r="BF18" s="635"/>
      <c r="BG18" s="658"/>
      <c r="BH18" s="659"/>
      <c r="BI18" s="651" t="str">
        <f t="shared" si="17"/>
        <v/>
      </c>
      <c r="BJ18" s="662" t="str">
        <f t="shared" ca="1" si="13"/>
        <v xml:space="preserve"> </v>
      </c>
      <c r="BK18" s="668"/>
      <c r="BL18" s="664"/>
      <c r="BM18" s="664"/>
      <c r="BN18" s="664"/>
      <c r="BO18" s="664"/>
      <c r="BP18" s="664"/>
      <c r="BQ18" s="664"/>
      <c r="BR18" s="665"/>
      <c r="BS18" s="1178" t="str">
        <f t="shared" ca="1" si="18"/>
        <v/>
      </c>
      <c r="BT18" s="1179"/>
      <c r="BU18" s="694" t="s">
        <v>466</v>
      </c>
      <c r="BV18" s="370">
        <f>IF('ชื่อ-มาตรฐาน7'!A19="","",'ชื่อ-มาตรฐาน7'!A19)</f>
        <v>14</v>
      </c>
      <c r="BW18" s="370" t="str">
        <f>IF('ชื่อ-มาตรฐาน7'!B19="","",'ชื่อ-มาตรฐาน7'!B19)</f>
        <v/>
      </c>
      <c r="BX18" s="370" t="str">
        <f>IF('ชื่อ-มาตรฐาน7'!C19="","",'ชื่อ-มาตรฐาน7'!C19)</f>
        <v/>
      </c>
      <c r="BY18" s="578" t="str">
        <f>IF('ชื่อ-มาตรฐาน7'!D19="","",'ชื่อ-มาตรฐาน7'!D19)</f>
        <v/>
      </c>
      <c r="BZ18" s="578" t="str">
        <f>IF('ชื่อ-มาตรฐาน7'!E19="","",'ชื่อ-มาตรฐาน7'!E19)</f>
        <v/>
      </c>
    </row>
    <row r="19" spans="1:78" s="365" customFormat="1" ht="15" customHeight="1">
      <c r="A19" s="538" t="str">
        <f>IF(B18="","",'ชื่อ-มาตรฐาน7'!A20)</f>
        <v/>
      </c>
      <c r="B19" s="669" t="str">
        <f>IF('ชื่อ-มาตรฐาน7'!B20="","",'ชื่อ-มาตรฐาน7'!B20)</f>
        <v/>
      </c>
      <c r="C19" s="677"/>
      <c r="D19" s="933"/>
      <c r="E19" s="933"/>
      <c r="F19" s="933"/>
      <c r="G19" s="933"/>
      <c r="H19" s="933"/>
      <c r="I19" s="933"/>
      <c r="J19" s="676"/>
      <c r="K19" s="676"/>
      <c r="L19" s="676"/>
      <c r="M19" s="678"/>
      <c r="N19" s="679"/>
      <c r="O19" s="675" t="str">
        <f t="shared" si="8"/>
        <v/>
      </c>
      <c r="P19" s="631" t="str">
        <f t="shared" si="0"/>
        <v/>
      </c>
      <c r="Q19" s="677"/>
      <c r="R19" s="933"/>
      <c r="S19" s="933"/>
      <c r="T19" s="933"/>
      <c r="U19" s="933"/>
      <c r="V19" s="933"/>
      <c r="W19" s="933"/>
      <c r="X19" s="676"/>
      <c r="Y19" s="676"/>
      <c r="Z19" s="676"/>
      <c r="AA19" s="678"/>
      <c r="AB19" s="679"/>
      <c r="AC19" s="631" t="str">
        <f t="shared" si="1"/>
        <v/>
      </c>
      <c r="AD19" s="631" t="str">
        <f t="shared" si="2"/>
        <v/>
      </c>
      <c r="AE19" s="677"/>
      <c r="AF19" s="933"/>
      <c r="AG19" s="933"/>
      <c r="AH19" s="933"/>
      <c r="AI19" s="933"/>
      <c r="AJ19" s="933"/>
      <c r="AK19" s="933"/>
      <c r="AL19" s="676"/>
      <c r="AM19" s="676"/>
      <c r="AN19" s="676"/>
      <c r="AO19" s="678"/>
      <c r="AP19" s="679"/>
      <c r="AQ19" s="680" t="str">
        <f t="shared" si="3"/>
        <v/>
      </c>
      <c r="AR19" s="631" t="str">
        <f t="shared" si="4"/>
        <v/>
      </c>
      <c r="AS19" s="632" t="str">
        <f t="shared" si="9"/>
        <v/>
      </c>
      <c r="AT19" s="681" t="str">
        <f t="shared" si="10"/>
        <v/>
      </c>
      <c r="AU19" s="677"/>
      <c r="AV19" s="933"/>
      <c r="AW19" s="933"/>
      <c r="AX19" s="933"/>
      <c r="AY19" s="933"/>
      <c r="AZ19" s="674"/>
      <c r="BA19" s="638" t="str">
        <f t="shared" si="11"/>
        <v/>
      </c>
      <c r="BB19" s="692" t="str">
        <f t="shared" si="15"/>
        <v/>
      </c>
      <c r="BC19" s="686" t="str">
        <f t="shared" si="16"/>
        <v/>
      </c>
      <c r="BD19" s="682"/>
      <c r="BE19" s="683"/>
      <c r="BF19" s="683"/>
      <c r="BG19" s="684"/>
      <c r="BH19" s="685"/>
      <c r="BI19" s="674" t="str">
        <f t="shared" si="17"/>
        <v/>
      </c>
      <c r="BJ19" s="687" t="str">
        <f t="shared" ca="1" si="13"/>
        <v xml:space="preserve"> </v>
      </c>
      <c r="BK19" s="688"/>
      <c r="BL19" s="689"/>
      <c r="BM19" s="689"/>
      <c r="BN19" s="689"/>
      <c r="BO19" s="689"/>
      <c r="BP19" s="689"/>
      <c r="BQ19" s="689"/>
      <c r="BR19" s="690"/>
      <c r="BS19" s="1180" t="str">
        <f t="shared" ca="1" si="18"/>
        <v/>
      </c>
      <c r="BT19" s="1181"/>
      <c r="BU19" s="694" t="s">
        <v>467</v>
      </c>
      <c r="BV19" s="370">
        <f>IF('ชื่อ-มาตรฐาน7'!A20="","",'ชื่อ-มาตรฐาน7'!A20)</f>
        <v>15</v>
      </c>
      <c r="BW19" s="370" t="str">
        <f>IF('ชื่อ-มาตรฐาน7'!B20="","",'ชื่อ-มาตรฐาน7'!B20)</f>
        <v/>
      </c>
      <c r="BX19" s="370" t="str">
        <f>IF('ชื่อ-มาตรฐาน7'!C20="","",'ชื่อ-มาตรฐาน7'!C20)</f>
        <v/>
      </c>
      <c r="BY19" s="578" t="str">
        <f>IF('ชื่อ-มาตรฐาน7'!D20="","",'ชื่อ-มาตรฐาน7'!D20)</f>
        <v/>
      </c>
      <c r="BZ19" s="578" t="str">
        <f>IF('ชื่อ-มาตรฐาน7'!E20="","",'ชื่อ-มาตรฐาน7'!E20)</f>
        <v/>
      </c>
    </row>
    <row r="20" spans="1:78" s="365" customFormat="1" ht="15" customHeight="1">
      <c r="A20" s="536" t="str">
        <f>IF(B19="","",'ชื่อ-มาตรฐาน7'!A21)</f>
        <v/>
      </c>
      <c r="B20" s="623" t="str">
        <f>IF('ชื่อ-มาตรฐาน7'!B21="","",'ชื่อ-มาตรฐาน7'!B21)</f>
        <v/>
      </c>
      <c r="C20" s="629"/>
      <c r="D20" s="934"/>
      <c r="E20" s="934"/>
      <c r="F20" s="934"/>
      <c r="G20" s="934"/>
      <c r="H20" s="934"/>
      <c r="I20" s="934"/>
      <c r="J20" s="627"/>
      <c r="K20" s="627"/>
      <c r="L20" s="627"/>
      <c r="M20" s="630"/>
      <c r="N20" s="628"/>
      <c r="O20" s="675" t="str">
        <f t="shared" si="8"/>
        <v/>
      </c>
      <c r="P20" s="631" t="str">
        <f t="shared" si="0"/>
        <v/>
      </c>
      <c r="Q20" s="629"/>
      <c r="R20" s="934"/>
      <c r="S20" s="934"/>
      <c r="T20" s="934"/>
      <c r="U20" s="934"/>
      <c r="V20" s="934"/>
      <c r="W20" s="934"/>
      <c r="X20" s="627"/>
      <c r="Y20" s="627"/>
      <c r="Z20" s="627"/>
      <c r="AA20" s="630"/>
      <c r="AB20" s="628"/>
      <c r="AC20" s="631" t="str">
        <f t="shared" si="1"/>
        <v/>
      </c>
      <c r="AD20" s="631" t="str">
        <f t="shared" si="2"/>
        <v/>
      </c>
      <c r="AE20" s="629"/>
      <c r="AF20" s="934"/>
      <c r="AG20" s="934"/>
      <c r="AH20" s="934"/>
      <c r="AI20" s="934"/>
      <c r="AJ20" s="934"/>
      <c r="AK20" s="934"/>
      <c r="AL20" s="627"/>
      <c r="AM20" s="627"/>
      <c r="AN20" s="627"/>
      <c r="AO20" s="630"/>
      <c r="AP20" s="628"/>
      <c r="AQ20" s="631" t="str">
        <f t="shared" si="3"/>
        <v/>
      </c>
      <c r="AR20" s="631" t="str">
        <f t="shared" si="4"/>
        <v/>
      </c>
      <c r="AS20" s="632" t="str">
        <f t="shared" si="9"/>
        <v/>
      </c>
      <c r="AT20" s="633" t="str">
        <f t="shared" si="10"/>
        <v/>
      </c>
      <c r="AU20" s="629"/>
      <c r="AV20" s="934"/>
      <c r="AW20" s="934"/>
      <c r="AX20" s="934"/>
      <c r="AY20" s="934"/>
      <c r="AZ20" s="637"/>
      <c r="BA20" s="638" t="str">
        <f t="shared" si="11"/>
        <v/>
      </c>
      <c r="BB20" s="639" t="str">
        <f t="shared" si="15"/>
        <v/>
      </c>
      <c r="BC20" s="640" t="str">
        <f t="shared" si="16"/>
        <v/>
      </c>
      <c r="BD20" s="634"/>
      <c r="BE20" s="635"/>
      <c r="BF20" s="635"/>
      <c r="BG20" s="636"/>
      <c r="BH20" s="636"/>
      <c r="BI20" s="637" t="str">
        <f t="shared" si="17"/>
        <v/>
      </c>
      <c r="BJ20" s="641" t="str">
        <f t="shared" ca="1" si="13"/>
        <v xml:space="preserve"> </v>
      </c>
      <c r="BK20" s="642"/>
      <c r="BL20" s="643"/>
      <c r="BM20" s="643"/>
      <c r="BN20" s="643"/>
      <c r="BO20" s="643"/>
      <c r="BP20" s="643"/>
      <c r="BQ20" s="643"/>
      <c r="BR20" s="644"/>
      <c r="BS20" s="1176" t="str">
        <f t="shared" ca="1" si="18"/>
        <v/>
      </c>
      <c r="BT20" s="1177"/>
      <c r="BU20" s="694" t="s">
        <v>468</v>
      </c>
      <c r="BV20" s="370">
        <f>IF('ชื่อ-มาตรฐาน7'!A21="","",'ชื่อ-มาตรฐาน7'!A21)</f>
        <v>16</v>
      </c>
      <c r="BW20" s="370" t="str">
        <f>IF('ชื่อ-มาตรฐาน7'!B21="","",'ชื่อ-มาตรฐาน7'!B21)</f>
        <v/>
      </c>
      <c r="BX20" s="370" t="str">
        <f>IF('ชื่อ-มาตรฐาน7'!C21="","",'ชื่อ-มาตรฐาน7'!C21)</f>
        <v/>
      </c>
      <c r="BY20" s="578" t="str">
        <f>IF('ชื่อ-มาตรฐาน7'!D21="","",'ชื่อ-มาตรฐาน7'!D21)</f>
        <v/>
      </c>
      <c r="BZ20" s="578" t="str">
        <f>IF('ชื่อ-มาตรฐาน7'!E21="","",'ชื่อ-มาตรฐาน7'!E21)</f>
        <v/>
      </c>
    </row>
    <row r="21" spans="1:78" s="365" customFormat="1" ht="15" customHeight="1">
      <c r="A21" s="537" t="str">
        <f>IF(B20="","",'ชื่อ-มาตรฐาน7'!A22)</f>
        <v/>
      </c>
      <c r="B21" s="646" t="str">
        <f>IF('ชื่อ-มาตรฐาน7'!B22="","",'ชื่อ-มาตรฐาน7'!B22)</f>
        <v/>
      </c>
      <c r="C21" s="653"/>
      <c r="D21" s="935"/>
      <c r="E21" s="935"/>
      <c r="F21" s="935"/>
      <c r="G21" s="935"/>
      <c r="H21" s="935"/>
      <c r="I21" s="935"/>
      <c r="J21" s="652"/>
      <c r="K21" s="652"/>
      <c r="L21" s="652"/>
      <c r="M21" s="654"/>
      <c r="N21" s="655"/>
      <c r="O21" s="675" t="str">
        <f t="shared" si="8"/>
        <v/>
      </c>
      <c r="P21" s="631" t="str">
        <f t="shared" si="0"/>
        <v/>
      </c>
      <c r="Q21" s="653"/>
      <c r="R21" s="935"/>
      <c r="S21" s="935"/>
      <c r="T21" s="935"/>
      <c r="U21" s="935"/>
      <c r="V21" s="935"/>
      <c r="W21" s="935"/>
      <c r="X21" s="652"/>
      <c r="Y21" s="652"/>
      <c r="Z21" s="652"/>
      <c r="AA21" s="654"/>
      <c r="AB21" s="655"/>
      <c r="AC21" s="631" t="str">
        <f t="shared" si="1"/>
        <v/>
      </c>
      <c r="AD21" s="631" t="str">
        <f t="shared" si="2"/>
        <v/>
      </c>
      <c r="AE21" s="653"/>
      <c r="AF21" s="935"/>
      <c r="AG21" s="935"/>
      <c r="AH21" s="935"/>
      <c r="AI21" s="935"/>
      <c r="AJ21" s="935"/>
      <c r="AK21" s="935"/>
      <c r="AL21" s="652"/>
      <c r="AM21" s="652"/>
      <c r="AN21" s="652"/>
      <c r="AO21" s="654"/>
      <c r="AP21" s="655"/>
      <c r="AQ21" s="656" t="str">
        <f t="shared" si="3"/>
        <v/>
      </c>
      <c r="AR21" s="631" t="str">
        <f t="shared" si="4"/>
        <v/>
      </c>
      <c r="AS21" s="632" t="str">
        <f t="shared" si="9"/>
        <v/>
      </c>
      <c r="AT21" s="657" t="str">
        <f t="shared" si="10"/>
        <v/>
      </c>
      <c r="AU21" s="653"/>
      <c r="AV21" s="935"/>
      <c r="AW21" s="935"/>
      <c r="AX21" s="935"/>
      <c r="AY21" s="935"/>
      <c r="AZ21" s="651"/>
      <c r="BA21" s="638" t="str">
        <f t="shared" si="11"/>
        <v/>
      </c>
      <c r="BB21" s="660" t="str">
        <f t="shared" si="15"/>
        <v/>
      </c>
      <c r="BC21" s="661" t="str">
        <f t="shared" si="16"/>
        <v/>
      </c>
      <c r="BD21" s="634"/>
      <c r="BE21" s="635"/>
      <c r="BF21" s="635"/>
      <c r="BG21" s="658"/>
      <c r="BH21" s="659"/>
      <c r="BI21" s="651" t="str">
        <f t="shared" si="17"/>
        <v/>
      </c>
      <c r="BJ21" s="662" t="str">
        <f t="shared" ca="1" si="13"/>
        <v xml:space="preserve"> </v>
      </c>
      <c r="BK21" s="663"/>
      <c r="BL21" s="664"/>
      <c r="BM21" s="664"/>
      <c r="BN21" s="664"/>
      <c r="BO21" s="664"/>
      <c r="BP21" s="664"/>
      <c r="BQ21" s="664"/>
      <c r="BR21" s="665"/>
      <c r="BS21" s="1178" t="str">
        <f t="shared" ca="1" si="18"/>
        <v/>
      </c>
      <c r="BT21" s="1179"/>
      <c r="BU21" s="694" t="s">
        <v>469</v>
      </c>
      <c r="BV21" s="370">
        <f>IF('ชื่อ-มาตรฐาน7'!A22="","",'ชื่อ-มาตรฐาน7'!A22)</f>
        <v>17</v>
      </c>
      <c r="BW21" s="370" t="str">
        <f>IF('ชื่อ-มาตรฐาน7'!B22="","",'ชื่อ-มาตรฐาน7'!B22)</f>
        <v/>
      </c>
      <c r="BX21" s="370" t="str">
        <f>IF('ชื่อ-มาตรฐาน7'!C22="","",'ชื่อ-มาตรฐาน7'!C22)</f>
        <v/>
      </c>
      <c r="BY21" s="578" t="str">
        <f>IF('ชื่อ-มาตรฐาน7'!D22="","",'ชื่อ-มาตรฐาน7'!D22)</f>
        <v/>
      </c>
      <c r="BZ21" s="578" t="str">
        <f>IF('ชื่อ-มาตรฐาน7'!E22="","",'ชื่อ-มาตรฐาน7'!E22)</f>
        <v/>
      </c>
    </row>
    <row r="22" spans="1:78" s="368" customFormat="1" ht="15" customHeight="1">
      <c r="A22" s="540" t="str">
        <f>IF(B21="","",'ชื่อ-มาตรฐาน7'!A23)</f>
        <v/>
      </c>
      <c r="B22" s="646" t="str">
        <f>IF('ชื่อ-มาตรฐาน7'!B23="","",'ชื่อ-มาตรฐาน7'!B23)</f>
        <v/>
      </c>
      <c r="C22" s="667"/>
      <c r="D22" s="936"/>
      <c r="E22" s="936"/>
      <c r="F22" s="936"/>
      <c r="G22" s="936"/>
      <c r="H22" s="936"/>
      <c r="I22" s="936"/>
      <c r="J22" s="652"/>
      <c r="K22" s="652"/>
      <c r="L22" s="652"/>
      <c r="M22" s="654"/>
      <c r="N22" s="655"/>
      <c r="O22" s="675" t="str">
        <f t="shared" si="8"/>
        <v/>
      </c>
      <c r="P22" s="631" t="str">
        <f t="shared" si="0"/>
        <v/>
      </c>
      <c r="Q22" s="667"/>
      <c r="R22" s="936"/>
      <c r="S22" s="936"/>
      <c r="T22" s="936"/>
      <c r="U22" s="936"/>
      <c r="V22" s="936"/>
      <c r="W22" s="936"/>
      <c r="X22" s="652"/>
      <c r="Y22" s="652"/>
      <c r="Z22" s="652"/>
      <c r="AA22" s="654"/>
      <c r="AB22" s="655"/>
      <c r="AC22" s="631" t="str">
        <f t="shared" si="1"/>
        <v/>
      </c>
      <c r="AD22" s="631" t="str">
        <f t="shared" si="2"/>
        <v/>
      </c>
      <c r="AE22" s="667"/>
      <c r="AF22" s="936"/>
      <c r="AG22" s="936"/>
      <c r="AH22" s="936"/>
      <c r="AI22" s="936"/>
      <c r="AJ22" s="936"/>
      <c r="AK22" s="936"/>
      <c r="AL22" s="652"/>
      <c r="AM22" s="652"/>
      <c r="AN22" s="652"/>
      <c r="AO22" s="654"/>
      <c r="AP22" s="655"/>
      <c r="AQ22" s="656" t="str">
        <f t="shared" si="3"/>
        <v/>
      </c>
      <c r="AR22" s="631" t="str">
        <f t="shared" si="4"/>
        <v/>
      </c>
      <c r="AS22" s="632" t="str">
        <f t="shared" si="9"/>
        <v/>
      </c>
      <c r="AT22" s="657" t="str">
        <f t="shared" si="10"/>
        <v/>
      </c>
      <c r="AU22" s="667"/>
      <c r="AV22" s="936"/>
      <c r="AW22" s="936"/>
      <c r="AX22" s="936"/>
      <c r="AY22" s="936"/>
      <c r="AZ22" s="651"/>
      <c r="BA22" s="638" t="str">
        <f t="shared" si="11"/>
        <v/>
      </c>
      <c r="BB22" s="660" t="str">
        <f t="shared" si="15"/>
        <v/>
      </c>
      <c r="BC22" s="661" t="str">
        <f t="shared" si="16"/>
        <v/>
      </c>
      <c r="BD22" s="634"/>
      <c r="BE22" s="635"/>
      <c r="BF22" s="635"/>
      <c r="BG22" s="658"/>
      <c r="BH22" s="659"/>
      <c r="BI22" s="651" t="str">
        <f t="shared" si="17"/>
        <v/>
      </c>
      <c r="BJ22" s="662" t="str">
        <f t="shared" ca="1" si="13"/>
        <v xml:space="preserve"> </v>
      </c>
      <c r="BK22" s="668"/>
      <c r="BL22" s="664"/>
      <c r="BM22" s="664"/>
      <c r="BN22" s="664"/>
      <c r="BO22" s="664"/>
      <c r="BP22" s="664"/>
      <c r="BQ22" s="664"/>
      <c r="BR22" s="665"/>
      <c r="BS22" s="1178" t="str">
        <f t="shared" ca="1" si="18"/>
        <v/>
      </c>
      <c r="BT22" s="1179"/>
      <c r="BU22" s="666" t="s">
        <v>470</v>
      </c>
      <c r="BV22" s="370">
        <f>IF('ชื่อ-มาตรฐาน7'!A23="","",'ชื่อ-มาตรฐาน7'!A23)</f>
        <v>18</v>
      </c>
      <c r="BW22" s="370" t="str">
        <f>IF('ชื่อ-มาตรฐาน7'!B23="","",'ชื่อ-มาตรฐาน7'!B23)</f>
        <v/>
      </c>
      <c r="BX22" s="370" t="str">
        <f>IF('ชื่อ-มาตรฐาน7'!C23="","",'ชื่อ-มาตรฐาน7'!C23)</f>
        <v/>
      </c>
      <c r="BY22" s="578" t="str">
        <f>IF('ชื่อ-มาตรฐาน7'!D23="","",'ชื่อ-มาตรฐาน7'!D23)</f>
        <v/>
      </c>
      <c r="BZ22" s="578" t="str">
        <f>IF('ชื่อ-มาตรฐาน7'!E23="","",'ชื่อ-มาตรฐาน7'!E23)</f>
        <v/>
      </c>
    </row>
    <row r="23" spans="1:78" s="365" customFormat="1" ht="15" customHeight="1">
      <c r="A23" s="537" t="str">
        <f>IF(B22="","",'ชื่อ-มาตรฐาน7'!A24)</f>
        <v/>
      </c>
      <c r="B23" s="646" t="str">
        <f>IF('ชื่อ-มาตรฐาน7'!B24="","",'ชื่อ-มาตรฐาน7'!B24)</f>
        <v/>
      </c>
      <c r="C23" s="667"/>
      <c r="D23" s="936"/>
      <c r="E23" s="936"/>
      <c r="F23" s="936"/>
      <c r="G23" s="936"/>
      <c r="H23" s="936"/>
      <c r="I23" s="936"/>
      <c r="J23" s="652"/>
      <c r="K23" s="652"/>
      <c r="L23" s="652"/>
      <c r="M23" s="654"/>
      <c r="N23" s="655"/>
      <c r="O23" s="675" t="str">
        <f t="shared" si="8"/>
        <v/>
      </c>
      <c r="P23" s="631" t="str">
        <f t="shared" si="0"/>
        <v/>
      </c>
      <c r="Q23" s="667"/>
      <c r="R23" s="936"/>
      <c r="S23" s="936"/>
      <c r="T23" s="936"/>
      <c r="U23" s="936"/>
      <c r="V23" s="936"/>
      <c r="W23" s="936"/>
      <c r="X23" s="652"/>
      <c r="Y23" s="652"/>
      <c r="Z23" s="652"/>
      <c r="AA23" s="654"/>
      <c r="AB23" s="655"/>
      <c r="AC23" s="631" t="str">
        <f t="shared" si="1"/>
        <v/>
      </c>
      <c r="AD23" s="631" t="str">
        <f t="shared" si="2"/>
        <v/>
      </c>
      <c r="AE23" s="667"/>
      <c r="AF23" s="936"/>
      <c r="AG23" s="936"/>
      <c r="AH23" s="936"/>
      <c r="AI23" s="936"/>
      <c r="AJ23" s="936"/>
      <c r="AK23" s="936"/>
      <c r="AL23" s="652"/>
      <c r="AM23" s="652"/>
      <c r="AN23" s="652"/>
      <c r="AO23" s="654"/>
      <c r="AP23" s="655"/>
      <c r="AQ23" s="656" t="str">
        <f t="shared" si="3"/>
        <v/>
      </c>
      <c r="AR23" s="631" t="str">
        <f t="shared" si="4"/>
        <v/>
      </c>
      <c r="AS23" s="632" t="str">
        <f t="shared" si="9"/>
        <v/>
      </c>
      <c r="AT23" s="657" t="str">
        <f t="shared" si="10"/>
        <v/>
      </c>
      <c r="AU23" s="667"/>
      <c r="AV23" s="936"/>
      <c r="AW23" s="936"/>
      <c r="AX23" s="936"/>
      <c r="AY23" s="936"/>
      <c r="AZ23" s="651"/>
      <c r="BA23" s="638" t="str">
        <f t="shared" si="11"/>
        <v/>
      </c>
      <c r="BB23" s="660" t="str">
        <f t="shared" si="15"/>
        <v/>
      </c>
      <c r="BC23" s="661" t="str">
        <f t="shared" si="16"/>
        <v/>
      </c>
      <c r="BD23" s="634"/>
      <c r="BE23" s="635"/>
      <c r="BF23" s="635"/>
      <c r="BG23" s="658"/>
      <c r="BH23" s="659"/>
      <c r="BI23" s="651" t="str">
        <f t="shared" si="17"/>
        <v/>
      </c>
      <c r="BJ23" s="662" t="str">
        <f t="shared" ca="1" si="13"/>
        <v xml:space="preserve"> </v>
      </c>
      <c r="BK23" s="668"/>
      <c r="BL23" s="664"/>
      <c r="BM23" s="664"/>
      <c r="BN23" s="664"/>
      <c r="BO23" s="664"/>
      <c r="BP23" s="664"/>
      <c r="BQ23" s="664"/>
      <c r="BR23" s="665"/>
      <c r="BS23" s="1178" t="str">
        <f t="shared" ca="1" si="18"/>
        <v/>
      </c>
      <c r="BT23" s="1179"/>
      <c r="BU23" s="666" t="s">
        <v>471</v>
      </c>
      <c r="BV23" s="370">
        <f>IF('ชื่อ-มาตรฐาน7'!A24="","",'ชื่อ-มาตรฐาน7'!A24)</f>
        <v>19</v>
      </c>
      <c r="BW23" s="370" t="str">
        <f>IF('ชื่อ-มาตรฐาน7'!B24="","",'ชื่อ-มาตรฐาน7'!B24)</f>
        <v/>
      </c>
      <c r="BX23" s="370" t="str">
        <f>IF('ชื่อ-มาตรฐาน7'!C24="","",'ชื่อ-มาตรฐาน7'!C24)</f>
        <v/>
      </c>
      <c r="BY23" s="578" t="str">
        <f>IF('ชื่อ-มาตรฐาน7'!D24="","",'ชื่อ-มาตรฐาน7'!D24)</f>
        <v/>
      </c>
      <c r="BZ23" s="578" t="str">
        <f>IF('ชื่อ-มาตรฐาน7'!E24="","",'ชื่อ-มาตรฐาน7'!E24)</f>
        <v/>
      </c>
    </row>
    <row r="24" spans="1:78" s="365" customFormat="1" ht="15" customHeight="1">
      <c r="A24" s="538" t="str">
        <f>IF(B23="","",'ชื่อ-มาตรฐาน7'!A25)</f>
        <v/>
      </c>
      <c r="B24" s="669" t="str">
        <f>IF('ชื่อ-มาตรฐาน7'!B25="","",'ชื่อ-มาตรฐาน7'!B25)</f>
        <v/>
      </c>
      <c r="C24" s="677"/>
      <c r="D24" s="933"/>
      <c r="E24" s="933"/>
      <c r="F24" s="933"/>
      <c r="G24" s="933"/>
      <c r="H24" s="933"/>
      <c r="I24" s="933"/>
      <c r="J24" s="676"/>
      <c r="K24" s="676"/>
      <c r="L24" s="676"/>
      <c r="M24" s="678"/>
      <c r="N24" s="679"/>
      <c r="O24" s="675" t="str">
        <f t="shared" si="8"/>
        <v/>
      </c>
      <c r="P24" s="631" t="str">
        <f t="shared" si="0"/>
        <v/>
      </c>
      <c r="Q24" s="677"/>
      <c r="R24" s="933"/>
      <c r="S24" s="933"/>
      <c r="T24" s="933"/>
      <c r="U24" s="933"/>
      <c r="V24" s="933"/>
      <c r="W24" s="933"/>
      <c r="X24" s="676"/>
      <c r="Y24" s="676"/>
      <c r="Z24" s="676"/>
      <c r="AA24" s="678"/>
      <c r="AB24" s="679"/>
      <c r="AC24" s="631" t="str">
        <f t="shared" si="1"/>
        <v/>
      </c>
      <c r="AD24" s="631" t="str">
        <f t="shared" si="2"/>
        <v/>
      </c>
      <c r="AE24" s="677"/>
      <c r="AF24" s="933"/>
      <c r="AG24" s="933"/>
      <c r="AH24" s="933"/>
      <c r="AI24" s="933"/>
      <c r="AJ24" s="933"/>
      <c r="AK24" s="933"/>
      <c r="AL24" s="676"/>
      <c r="AM24" s="676"/>
      <c r="AN24" s="676"/>
      <c r="AO24" s="678"/>
      <c r="AP24" s="679"/>
      <c r="AQ24" s="680" t="str">
        <f t="shared" si="3"/>
        <v/>
      </c>
      <c r="AR24" s="631" t="str">
        <f t="shared" si="4"/>
        <v/>
      </c>
      <c r="AS24" s="632" t="str">
        <f t="shared" si="9"/>
        <v/>
      </c>
      <c r="AT24" s="681" t="str">
        <f t="shared" si="10"/>
        <v/>
      </c>
      <c r="AU24" s="677"/>
      <c r="AV24" s="933"/>
      <c r="AW24" s="933"/>
      <c r="AX24" s="933"/>
      <c r="AY24" s="933"/>
      <c r="AZ24" s="674"/>
      <c r="BA24" s="638" t="str">
        <f t="shared" si="11"/>
        <v/>
      </c>
      <c r="BB24" s="692" t="str">
        <f t="shared" si="15"/>
        <v/>
      </c>
      <c r="BC24" s="686" t="str">
        <f t="shared" si="16"/>
        <v/>
      </c>
      <c r="BD24" s="682"/>
      <c r="BE24" s="683"/>
      <c r="BF24" s="683"/>
      <c r="BG24" s="684"/>
      <c r="BH24" s="685"/>
      <c r="BI24" s="674" t="str">
        <f t="shared" si="17"/>
        <v/>
      </c>
      <c r="BJ24" s="687" t="str">
        <f t="shared" ca="1" si="13"/>
        <v xml:space="preserve"> </v>
      </c>
      <c r="BK24" s="688"/>
      <c r="BL24" s="689"/>
      <c r="BM24" s="689"/>
      <c r="BN24" s="689"/>
      <c r="BO24" s="689"/>
      <c r="BP24" s="689"/>
      <c r="BQ24" s="689"/>
      <c r="BR24" s="690"/>
      <c r="BS24" s="1180" t="str">
        <f t="shared" ca="1" si="18"/>
        <v/>
      </c>
      <c r="BT24" s="1181"/>
      <c r="BU24" s="666" t="s">
        <v>472</v>
      </c>
      <c r="BV24" s="370">
        <f>IF('ชื่อ-มาตรฐาน7'!A25="","",'ชื่อ-มาตรฐาน7'!A25)</f>
        <v>20</v>
      </c>
      <c r="BW24" s="370" t="str">
        <f>IF('ชื่อ-มาตรฐาน7'!B25="","",'ชื่อ-มาตรฐาน7'!B25)</f>
        <v/>
      </c>
      <c r="BX24" s="370" t="str">
        <f>IF('ชื่อ-มาตรฐาน7'!C25="","",'ชื่อ-มาตรฐาน7'!C25)</f>
        <v/>
      </c>
      <c r="BY24" s="578" t="str">
        <f>IF('ชื่อ-มาตรฐาน7'!D25="","",'ชื่อ-มาตรฐาน7'!D25)</f>
        <v/>
      </c>
      <c r="BZ24" s="578" t="str">
        <f>IF('ชื่อ-มาตรฐาน7'!E25="","",'ชื่อ-มาตรฐาน7'!E25)</f>
        <v/>
      </c>
    </row>
    <row r="25" spans="1:78" s="365" customFormat="1" ht="15" customHeight="1">
      <c r="A25" s="536" t="str">
        <f>IF(B24="","",'ชื่อ-มาตรฐาน7'!A26)</f>
        <v/>
      </c>
      <c r="B25" s="623" t="str">
        <f>IF('ชื่อ-มาตรฐาน7'!B26="","",'ชื่อ-มาตรฐาน7'!B26)</f>
        <v/>
      </c>
      <c r="C25" s="629"/>
      <c r="D25" s="934"/>
      <c r="E25" s="934"/>
      <c r="F25" s="934"/>
      <c r="G25" s="934"/>
      <c r="H25" s="934"/>
      <c r="I25" s="934"/>
      <c r="J25" s="627"/>
      <c r="K25" s="627"/>
      <c r="L25" s="627"/>
      <c r="M25" s="630"/>
      <c r="N25" s="628"/>
      <c r="O25" s="675" t="str">
        <f t="shared" si="8"/>
        <v/>
      </c>
      <c r="P25" s="631" t="str">
        <f t="shared" si="0"/>
        <v/>
      </c>
      <c r="Q25" s="629"/>
      <c r="R25" s="934"/>
      <c r="S25" s="934"/>
      <c r="T25" s="934"/>
      <c r="U25" s="934"/>
      <c r="V25" s="934"/>
      <c r="W25" s="934"/>
      <c r="X25" s="627"/>
      <c r="Y25" s="627"/>
      <c r="Z25" s="627"/>
      <c r="AA25" s="630"/>
      <c r="AB25" s="628"/>
      <c r="AC25" s="631" t="str">
        <f t="shared" si="1"/>
        <v/>
      </c>
      <c r="AD25" s="631" t="str">
        <f t="shared" si="2"/>
        <v/>
      </c>
      <c r="AE25" s="629"/>
      <c r="AF25" s="934"/>
      <c r="AG25" s="934"/>
      <c r="AH25" s="934"/>
      <c r="AI25" s="934"/>
      <c r="AJ25" s="934"/>
      <c r="AK25" s="934"/>
      <c r="AL25" s="627"/>
      <c r="AM25" s="627"/>
      <c r="AN25" s="627"/>
      <c r="AO25" s="630"/>
      <c r="AP25" s="628"/>
      <c r="AQ25" s="631" t="str">
        <f t="shared" si="3"/>
        <v/>
      </c>
      <c r="AR25" s="631" t="str">
        <f t="shared" si="4"/>
        <v/>
      </c>
      <c r="AS25" s="632" t="str">
        <f t="shared" si="9"/>
        <v/>
      </c>
      <c r="AT25" s="633" t="str">
        <f t="shared" si="10"/>
        <v/>
      </c>
      <c r="AU25" s="629"/>
      <c r="AV25" s="934"/>
      <c r="AW25" s="934"/>
      <c r="AX25" s="934"/>
      <c r="AY25" s="934"/>
      <c r="AZ25" s="637"/>
      <c r="BA25" s="638" t="str">
        <f t="shared" si="11"/>
        <v/>
      </c>
      <c r="BB25" s="639" t="str">
        <f t="shared" si="15"/>
        <v/>
      </c>
      <c r="BC25" s="640" t="str">
        <f t="shared" si="16"/>
        <v/>
      </c>
      <c r="BD25" s="634"/>
      <c r="BE25" s="635"/>
      <c r="BF25" s="635"/>
      <c r="BG25" s="636"/>
      <c r="BH25" s="636"/>
      <c r="BI25" s="637" t="str">
        <f t="shared" si="17"/>
        <v/>
      </c>
      <c r="BJ25" s="641" t="str">
        <f t="shared" ca="1" si="13"/>
        <v xml:space="preserve"> </v>
      </c>
      <c r="BK25" s="642"/>
      <c r="BL25" s="643"/>
      <c r="BM25" s="643"/>
      <c r="BN25" s="643"/>
      <c r="BO25" s="643"/>
      <c r="BP25" s="643"/>
      <c r="BQ25" s="643"/>
      <c r="BR25" s="644"/>
      <c r="BS25" s="1176" t="str">
        <f t="shared" ca="1" si="18"/>
        <v/>
      </c>
      <c r="BT25" s="1177"/>
      <c r="BU25" s="666" t="s">
        <v>473</v>
      </c>
      <c r="BV25" s="370">
        <f>IF('ชื่อ-มาตรฐาน7'!A26="","",'ชื่อ-มาตรฐาน7'!A26)</f>
        <v>21</v>
      </c>
      <c r="BW25" s="370" t="str">
        <f>IF('ชื่อ-มาตรฐาน7'!B26="","",'ชื่อ-มาตรฐาน7'!B26)</f>
        <v/>
      </c>
      <c r="BX25" s="370" t="str">
        <f>IF('ชื่อ-มาตรฐาน7'!C26="","",'ชื่อ-มาตรฐาน7'!C26)</f>
        <v/>
      </c>
      <c r="BY25" s="578" t="str">
        <f>IF('ชื่อ-มาตรฐาน7'!D26="","",'ชื่อ-มาตรฐาน7'!D26)</f>
        <v/>
      </c>
      <c r="BZ25" s="578" t="str">
        <f>IF('ชื่อ-มาตรฐาน7'!E26="","",'ชื่อ-มาตรฐาน7'!E26)</f>
        <v/>
      </c>
    </row>
    <row r="26" spans="1:78" s="365" customFormat="1" ht="15" customHeight="1">
      <c r="A26" s="537" t="str">
        <f>IF(B25="","",'ชื่อ-มาตรฐาน7'!A27)</f>
        <v/>
      </c>
      <c r="B26" s="646" t="str">
        <f>IF('ชื่อ-มาตรฐาน7'!B27="","",'ชื่อ-มาตรฐาน7'!B27)</f>
        <v/>
      </c>
      <c r="C26" s="653"/>
      <c r="D26" s="935"/>
      <c r="E26" s="935"/>
      <c r="F26" s="935"/>
      <c r="G26" s="935"/>
      <c r="H26" s="935"/>
      <c r="I26" s="935"/>
      <c r="J26" s="652"/>
      <c r="K26" s="652"/>
      <c r="L26" s="652"/>
      <c r="M26" s="654"/>
      <c r="N26" s="655"/>
      <c r="O26" s="675" t="str">
        <f t="shared" si="8"/>
        <v/>
      </c>
      <c r="P26" s="631" t="str">
        <f t="shared" si="0"/>
        <v/>
      </c>
      <c r="Q26" s="653"/>
      <c r="R26" s="935"/>
      <c r="S26" s="935"/>
      <c r="T26" s="935"/>
      <c r="U26" s="935"/>
      <c r="V26" s="935"/>
      <c r="W26" s="935"/>
      <c r="X26" s="652"/>
      <c r="Y26" s="652"/>
      <c r="Z26" s="652"/>
      <c r="AA26" s="654"/>
      <c r="AB26" s="655"/>
      <c r="AC26" s="631" t="str">
        <f t="shared" si="1"/>
        <v/>
      </c>
      <c r="AD26" s="631" t="str">
        <f t="shared" si="2"/>
        <v/>
      </c>
      <c r="AE26" s="653"/>
      <c r="AF26" s="935"/>
      <c r="AG26" s="935"/>
      <c r="AH26" s="935"/>
      <c r="AI26" s="935"/>
      <c r="AJ26" s="935"/>
      <c r="AK26" s="935"/>
      <c r="AL26" s="652"/>
      <c r="AM26" s="652"/>
      <c r="AN26" s="652"/>
      <c r="AO26" s="654"/>
      <c r="AP26" s="655"/>
      <c r="AQ26" s="656" t="str">
        <f t="shared" si="3"/>
        <v/>
      </c>
      <c r="AR26" s="631" t="str">
        <f t="shared" si="4"/>
        <v/>
      </c>
      <c r="AS26" s="632" t="str">
        <f t="shared" si="9"/>
        <v/>
      </c>
      <c r="AT26" s="657" t="str">
        <f t="shared" si="10"/>
        <v/>
      </c>
      <c r="AU26" s="653"/>
      <c r="AV26" s="935"/>
      <c r="AW26" s="935"/>
      <c r="AX26" s="935"/>
      <c r="AY26" s="935"/>
      <c r="AZ26" s="651"/>
      <c r="BA26" s="638" t="str">
        <f t="shared" si="11"/>
        <v/>
      </c>
      <c r="BB26" s="660" t="str">
        <f t="shared" si="15"/>
        <v/>
      </c>
      <c r="BC26" s="661" t="str">
        <f t="shared" si="16"/>
        <v/>
      </c>
      <c r="BD26" s="634"/>
      <c r="BE26" s="635"/>
      <c r="BF26" s="635"/>
      <c r="BG26" s="658"/>
      <c r="BH26" s="659"/>
      <c r="BI26" s="651" t="str">
        <f t="shared" si="17"/>
        <v/>
      </c>
      <c r="BJ26" s="662" t="str">
        <f t="shared" ca="1" si="13"/>
        <v xml:space="preserve"> </v>
      </c>
      <c r="BK26" s="663"/>
      <c r="BL26" s="664"/>
      <c r="BM26" s="664"/>
      <c r="BN26" s="664"/>
      <c r="BO26" s="664"/>
      <c r="BP26" s="664"/>
      <c r="BQ26" s="664"/>
      <c r="BR26" s="665"/>
      <c r="BS26" s="1178" t="str">
        <f t="shared" ca="1" si="18"/>
        <v/>
      </c>
      <c r="BT26" s="1179"/>
      <c r="BU26" s="666"/>
      <c r="BV26" s="370">
        <f>IF('ชื่อ-มาตรฐาน7'!A27="","",'ชื่อ-มาตรฐาน7'!A27)</f>
        <v>22</v>
      </c>
      <c r="BW26" s="370" t="str">
        <f>IF('ชื่อ-มาตรฐาน7'!B27="","",'ชื่อ-มาตรฐาน7'!B27)</f>
        <v/>
      </c>
      <c r="BX26" s="370" t="str">
        <f>IF('ชื่อ-มาตรฐาน7'!C27="","",'ชื่อ-มาตรฐาน7'!C27)</f>
        <v/>
      </c>
      <c r="BY26" s="578" t="str">
        <f>IF('ชื่อ-มาตรฐาน7'!D27="","",'ชื่อ-มาตรฐาน7'!D27)</f>
        <v/>
      </c>
      <c r="BZ26" s="578" t="str">
        <f>IF('ชื่อ-มาตรฐาน7'!E27="","",'ชื่อ-มาตรฐาน7'!E27)</f>
        <v/>
      </c>
    </row>
    <row r="27" spans="1:78" s="365" customFormat="1" ht="15" customHeight="1">
      <c r="A27" s="537" t="str">
        <f>IF(B26="","",'ชื่อ-มาตรฐาน7'!A28)</f>
        <v/>
      </c>
      <c r="B27" s="646" t="str">
        <f>IF('ชื่อ-มาตรฐาน7'!B28="","",'ชื่อ-มาตรฐาน7'!B28)</f>
        <v/>
      </c>
      <c r="C27" s="667"/>
      <c r="D27" s="936"/>
      <c r="E27" s="936"/>
      <c r="F27" s="936"/>
      <c r="G27" s="936"/>
      <c r="H27" s="936"/>
      <c r="I27" s="936"/>
      <c r="J27" s="652"/>
      <c r="K27" s="652"/>
      <c r="L27" s="652"/>
      <c r="M27" s="654"/>
      <c r="N27" s="655"/>
      <c r="O27" s="675" t="str">
        <f t="shared" si="8"/>
        <v/>
      </c>
      <c r="P27" s="631" t="str">
        <f t="shared" si="0"/>
        <v/>
      </c>
      <c r="Q27" s="667"/>
      <c r="R27" s="936"/>
      <c r="S27" s="936"/>
      <c r="T27" s="936"/>
      <c r="U27" s="936"/>
      <c r="V27" s="936"/>
      <c r="W27" s="936"/>
      <c r="X27" s="652"/>
      <c r="Y27" s="652"/>
      <c r="Z27" s="652"/>
      <c r="AA27" s="654"/>
      <c r="AB27" s="655"/>
      <c r="AC27" s="631" t="str">
        <f t="shared" si="1"/>
        <v/>
      </c>
      <c r="AD27" s="631" t="str">
        <f t="shared" si="2"/>
        <v/>
      </c>
      <c r="AE27" s="667"/>
      <c r="AF27" s="936"/>
      <c r="AG27" s="936"/>
      <c r="AH27" s="936"/>
      <c r="AI27" s="936"/>
      <c r="AJ27" s="936"/>
      <c r="AK27" s="936"/>
      <c r="AL27" s="652"/>
      <c r="AM27" s="652"/>
      <c r="AN27" s="652"/>
      <c r="AO27" s="654"/>
      <c r="AP27" s="655"/>
      <c r="AQ27" s="656" t="str">
        <f t="shared" si="3"/>
        <v/>
      </c>
      <c r="AR27" s="631" t="str">
        <f t="shared" si="4"/>
        <v/>
      </c>
      <c r="AS27" s="632" t="str">
        <f t="shared" si="9"/>
        <v/>
      </c>
      <c r="AT27" s="657" t="str">
        <f t="shared" si="10"/>
        <v/>
      </c>
      <c r="AU27" s="667"/>
      <c r="AV27" s="936"/>
      <c r="AW27" s="936"/>
      <c r="AX27" s="936"/>
      <c r="AY27" s="936"/>
      <c r="AZ27" s="651"/>
      <c r="BA27" s="638" t="str">
        <f t="shared" si="11"/>
        <v/>
      </c>
      <c r="BB27" s="660" t="str">
        <f t="shared" si="15"/>
        <v/>
      </c>
      <c r="BC27" s="661" t="str">
        <f t="shared" si="16"/>
        <v/>
      </c>
      <c r="BD27" s="634"/>
      <c r="BE27" s="635"/>
      <c r="BF27" s="635"/>
      <c r="BG27" s="658"/>
      <c r="BH27" s="659"/>
      <c r="BI27" s="651" t="str">
        <f t="shared" si="17"/>
        <v/>
      </c>
      <c r="BJ27" s="662" t="str">
        <f t="shared" ca="1" si="13"/>
        <v xml:space="preserve"> </v>
      </c>
      <c r="BK27" s="668"/>
      <c r="BL27" s="664"/>
      <c r="BM27" s="664"/>
      <c r="BN27" s="664"/>
      <c r="BO27" s="664"/>
      <c r="BP27" s="664"/>
      <c r="BQ27" s="664"/>
      <c r="BR27" s="665"/>
      <c r="BS27" s="1178" t="str">
        <f t="shared" ca="1" si="18"/>
        <v/>
      </c>
      <c r="BT27" s="1179"/>
      <c r="BU27" s="694"/>
      <c r="BV27" s="370">
        <f>IF('ชื่อ-มาตรฐาน7'!A28="","",'ชื่อ-มาตรฐาน7'!A28)</f>
        <v>23</v>
      </c>
      <c r="BW27" s="370" t="str">
        <f>IF('ชื่อ-มาตรฐาน7'!B28="","",'ชื่อ-มาตรฐาน7'!B28)</f>
        <v/>
      </c>
      <c r="BX27" s="370" t="str">
        <f>IF('ชื่อ-มาตรฐาน7'!C28="","",'ชื่อ-มาตรฐาน7'!C28)</f>
        <v/>
      </c>
      <c r="BY27" s="578" t="str">
        <f>IF('ชื่อ-มาตรฐาน7'!D28="","",'ชื่อ-มาตรฐาน7'!D28)</f>
        <v/>
      </c>
      <c r="BZ27" s="578" t="str">
        <f>IF('ชื่อ-มาตรฐาน7'!E28="","",'ชื่อ-มาตรฐาน7'!E28)</f>
        <v/>
      </c>
    </row>
    <row r="28" spans="1:78" s="365" customFormat="1" ht="15" customHeight="1">
      <c r="A28" s="537" t="str">
        <f>IF(B27="","",'ชื่อ-มาตรฐาน7'!A29)</f>
        <v/>
      </c>
      <c r="B28" s="646" t="str">
        <f>IF('ชื่อ-มาตรฐาน7'!B29="","",'ชื่อ-มาตรฐาน7'!B29)</f>
        <v/>
      </c>
      <c r="C28" s="667"/>
      <c r="D28" s="936"/>
      <c r="E28" s="936"/>
      <c r="F28" s="936"/>
      <c r="G28" s="936"/>
      <c r="H28" s="936"/>
      <c r="I28" s="936"/>
      <c r="J28" s="652"/>
      <c r="K28" s="652"/>
      <c r="L28" s="652"/>
      <c r="M28" s="654"/>
      <c r="N28" s="655"/>
      <c r="O28" s="675" t="str">
        <f t="shared" si="8"/>
        <v/>
      </c>
      <c r="P28" s="631" t="str">
        <f t="shared" si="0"/>
        <v/>
      </c>
      <c r="Q28" s="667"/>
      <c r="R28" s="936"/>
      <c r="S28" s="936"/>
      <c r="T28" s="936"/>
      <c r="U28" s="936"/>
      <c r="V28" s="936"/>
      <c r="W28" s="936"/>
      <c r="X28" s="652"/>
      <c r="Y28" s="652"/>
      <c r="Z28" s="652"/>
      <c r="AA28" s="654"/>
      <c r="AB28" s="655"/>
      <c r="AC28" s="631" t="str">
        <f t="shared" si="1"/>
        <v/>
      </c>
      <c r="AD28" s="631" t="str">
        <f t="shared" si="2"/>
        <v/>
      </c>
      <c r="AE28" s="667"/>
      <c r="AF28" s="936"/>
      <c r="AG28" s="936"/>
      <c r="AH28" s="936"/>
      <c r="AI28" s="936"/>
      <c r="AJ28" s="936"/>
      <c r="AK28" s="936"/>
      <c r="AL28" s="652"/>
      <c r="AM28" s="652"/>
      <c r="AN28" s="652"/>
      <c r="AO28" s="654"/>
      <c r="AP28" s="655"/>
      <c r="AQ28" s="656" t="str">
        <f t="shared" si="3"/>
        <v/>
      </c>
      <c r="AR28" s="631" t="str">
        <f t="shared" si="4"/>
        <v/>
      </c>
      <c r="AS28" s="632" t="str">
        <f t="shared" si="9"/>
        <v/>
      </c>
      <c r="AT28" s="657" t="str">
        <f t="shared" si="10"/>
        <v/>
      </c>
      <c r="AU28" s="667"/>
      <c r="AV28" s="936"/>
      <c r="AW28" s="936"/>
      <c r="AX28" s="936"/>
      <c r="AY28" s="936"/>
      <c r="AZ28" s="651"/>
      <c r="BA28" s="638" t="str">
        <f t="shared" si="11"/>
        <v/>
      </c>
      <c r="BB28" s="660" t="str">
        <f t="shared" si="15"/>
        <v/>
      </c>
      <c r="BC28" s="661" t="str">
        <f t="shared" si="16"/>
        <v/>
      </c>
      <c r="BD28" s="634"/>
      <c r="BE28" s="635"/>
      <c r="BF28" s="635"/>
      <c r="BG28" s="658"/>
      <c r="BH28" s="659"/>
      <c r="BI28" s="651" t="str">
        <f t="shared" si="17"/>
        <v/>
      </c>
      <c r="BJ28" s="662" t="str">
        <f t="shared" ca="1" si="13"/>
        <v xml:space="preserve"> </v>
      </c>
      <c r="BK28" s="668"/>
      <c r="BL28" s="664"/>
      <c r="BM28" s="664"/>
      <c r="BN28" s="664"/>
      <c r="BO28" s="664"/>
      <c r="BP28" s="664"/>
      <c r="BQ28" s="664"/>
      <c r="BR28" s="665"/>
      <c r="BS28" s="1178" t="str">
        <f t="shared" ca="1" si="18"/>
        <v/>
      </c>
      <c r="BT28" s="1179"/>
      <c r="BU28" s="695" t="s">
        <v>474</v>
      </c>
      <c r="BV28" s="370">
        <f>IF('ชื่อ-มาตรฐาน7'!A29="","",'ชื่อ-มาตรฐาน7'!A29)</f>
        <v>24</v>
      </c>
      <c r="BW28" s="370" t="str">
        <f>IF('ชื่อ-มาตรฐาน7'!B29="","",'ชื่อ-มาตรฐาน7'!B29)</f>
        <v/>
      </c>
      <c r="BX28" s="370" t="str">
        <f>IF('ชื่อ-มาตรฐาน7'!C29="","",'ชื่อ-มาตรฐาน7'!C29)</f>
        <v/>
      </c>
      <c r="BY28" s="578" t="str">
        <f>IF('ชื่อ-มาตรฐาน7'!D29="","",'ชื่อ-มาตรฐาน7'!D29)</f>
        <v/>
      </c>
      <c r="BZ28" s="578" t="str">
        <f>IF('ชื่อ-มาตรฐาน7'!E29="","",'ชื่อ-มาตรฐาน7'!E29)</f>
        <v/>
      </c>
    </row>
    <row r="29" spans="1:78" s="365" customFormat="1" ht="15" customHeight="1">
      <c r="A29" s="538" t="str">
        <f>IF(B28="","",'ชื่อ-มาตรฐาน7'!A30)</f>
        <v/>
      </c>
      <c r="B29" s="669" t="str">
        <f>IF('ชื่อ-มาตรฐาน7'!B30="","",'ชื่อ-มาตรฐาน7'!B30)</f>
        <v/>
      </c>
      <c r="C29" s="677"/>
      <c r="D29" s="933"/>
      <c r="E29" s="933"/>
      <c r="F29" s="933"/>
      <c r="G29" s="933"/>
      <c r="H29" s="933"/>
      <c r="I29" s="933"/>
      <c r="J29" s="676"/>
      <c r="K29" s="676"/>
      <c r="L29" s="676"/>
      <c r="M29" s="678"/>
      <c r="N29" s="679"/>
      <c r="O29" s="675" t="str">
        <f t="shared" si="8"/>
        <v/>
      </c>
      <c r="P29" s="631" t="str">
        <f t="shared" si="0"/>
        <v/>
      </c>
      <c r="Q29" s="677"/>
      <c r="R29" s="933"/>
      <c r="S29" s="933"/>
      <c r="T29" s="933"/>
      <c r="U29" s="933"/>
      <c r="V29" s="933"/>
      <c r="W29" s="933"/>
      <c r="X29" s="676"/>
      <c r="Y29" s="676"/>
      <c r="Z29" s="676"/>
      <c r="AA29" s="678"/>
      <c r="AB29" s="679"/>
      <c r="AC29" s="631" t="str">
        <f t="shared" si="1"/>
        <v/>
      </c>
      <c r="AD29" s="631" t="str">
        <f t="shared" si="2"/>
        <v/>
      </c>
      <c r="AE29" s="677"/>
      <c r="AF29" s="933"/>
      <c r="AG29" s="933"/>
      <c r="AH29" s="933"/>
      <c r="AI29" s="933"/>
      <c r="AJ29" s="933"/>
      <c r="AK29" s="933"/>
      <c r="AL29" s="676"/>
      <c r="AM29" s="676"/>
      <c r="AN29" s="676"/>
      <c r="AO29" s="678"/>
      <c r="AP29" s="679"/>
      <c r="AQ29" s="680" t="str">
        <f t="shared" si="3"/>
        <v/>
      </c>
      <c r="AR29" s="631" t="str">
        <f t="shared" si="4"/>
        <v/>
      </c>
      <c r="AS29" s="632" t="str">
        <f t="shared" si="9"/>
        <v/>
      </c>
      <c r="AT29" s="681" t="str">
        <f t="shared" si="10"/>
        <v/>
      </c>
      <c r="AU29" s="677"/>
      <c r="AV29" s="933"/>
      <c r="AW29" s="933"/>
      <c r="AX29" s="933"/>
      <c r="AY29" s="933"/>
      <c r="AZ29" s="674"/>
      <c r="BA29" s="638" t="str">
        <f t="shared" si="11"/>
        <v/>
      </c>
      <c r="BB29" s="692" t="str">
        <f t="shared" si="15"/>
        <v/>
      </c>
      <c r="BC29" s="686" t="str">
        <f t="shared" si="16"/>
        <v/>
      </c>
      <c r="BD29" s="682"/>
      <c r="BE29" s="683"/>
      <c r="BF29" s="683"/>
      <c r="BG29" s="684"/>
      <c r="BH29" s="685"/>
      <c r="BI29" s="674" t="str">
        <f t="shared" si="17"/>
        <v/>
      </c>
      <c r="BJ29" s="687" t="str">
        <f t="shared" ca="1" si="13"/>
        <v xml:space="preserve"> </v>
      </c>
      <c r="BK29" s="688"/>
      <c r="BL29" s="689"/>
      <c r="BM29" s="689"/>
      <c r="BN29" s="689"/>
      <c r="BO29" s="689"/>
      <c r="BP29" s="689"/>
      <c r="BQ29" s="689"/>
      <c r="BR29" s="690"/>
      <c r="BS29" s="1180" t="str">
        <f t="shared" ca="1" si="18"/>
        <v/>
      </c>
      <c r="BT29" s="1181"/>
      <c r="BU29" s="694" t="s">
        <v>32</v>
      </c>
      <c r="BV29" s="370">
        <f>IF('ชื่อ-มาตรฐาน7'!A30="","",'ชื่อ-มาตรฐาน7'!A30)</f>
        <v>25</v>
      </c>
      <c r="BW29" s="370" t="str">
        <f>IF('ชื่อ-มาตรฐาน7'!B30="","",'ชื่อ-มาตรฐาน7'!B30)</f>
        <v/>
      </c>
      <c r="BX29" s="370" t="str">
        <f>IF('ชื่อ-มาตรฐาน7'!C30="","",'ชื่อ-มาตรฐาน7'!C30)</f>
        <v/>
      </c>
      <c r="BY29" s="578" t="str">
        <f>IF('ชื่อ-มาตรฐาน7'!D30="","",'ชื่อ-มาตรฐาน7'!D30)</f>
        <v/>
      </c>
      <c r="BZ29" s="578" t="str">
        <f>IF('ชื่อ-มาตรฐาน7'!E30="","",'ชื่อ-มาตรฐาน7'!E30)</f>
        <v/>
      </c>
    </row>
    <row r="30" spans="1:78" s="365" customFormat="1" ht="15" customHeight="1">
      <c r="A30" s="536" t="str">
        <f>IF(B29="","",'ชื่อ-มาตรฐาน7'!A31)</f>
        <v/>
      </c>
      <c r="B30" s="623" t="str">
        <f>IF('ชื่อ-มาตรฐาน7'!B31="","",'ชื่อ-มาตรฐาน7'!B31)</f>
        <v/>
      </c>
      <c r="C30" s="629"/>
      <c r="D30" s="934"/>
      <c r="E30" s="934"/>
      <c r="F30" s="934"/>
      <c r="G30" s="934"/>
      <c r="H30" s="934"/>
      <c r="I30" s="934"/>
      <c r="J30" s="627"/>
      <c r="K30" s="627"/>
      <c r="L30" s="627"/>
      <c r="M30" s="630"/>
      <c r="N30" s="628"/>
      <c r="O30" s="675" t="str">
        <f t="shared" si="8"/>
        <v/>
      </c>
      <c r="P30" s="631" t="str">
        <f t="shared" si="0"/>
        <v/>
      </c>
      <c r="Q30" s="629"/>
      <c r="R30" s="934"/>
      <c r="S30" s="934"/>
      <c r="T30" s="934"/>
      <c r="U30" s="934"/>
      <c r="V30" s="934"/>
      <c r="W30" s="934"/>
      <c r="X30" s="627"/>
      <c r="Y30" s="627"/>
      <c r="Z30" s="627"/>
      <c r="AA30" s="630"/>
      <c r="AB30" s="628"/>
      <c r="AC30" s="631" t="str">
        <f t="shared" si="1"/>
        <v/>
      </c>
      <c r="AD30" s="631" t="str">
        <f t="shared" si="2"/>
        <v/>
      </c>
      <c r="AE30" s="629"/>
      <c r="AF30" s="934"/>
      <c r="AG30" s="934"/>
      <c r="AH30" s="934"/>
      <c r="AI30" s="934"/>
      <c r="AJ30" s="934"/>
      <c r="AK30" s="934"/>
      <c r="AL30" s="627"/>
      <c r="AM30" s="627"/>
      <c r="AN30" s="627"/>
      <c r="AO30" s="630"/>
      <c r="AP30" s="628"/>
      <c r="AQ30" s="631" t="str">
        <f t="shared" si="3"/>
        <v/>
      </c>
      <c r="AR30" s="631" t="str">
        <f t="shared" si="4"/>
        <v/>
      </c>
      <c r="AS30" s="632" t="str">
        <f t="shared" si="9"/>
        <v/>
      </c>
      <c r="AT30" s="633" t="str">
        <f t="shared" si="10"/>
        <v/>
      </c>
      <c r="AU30" s="629"/>
      <c r="AV30" s="934"/>
      <c r="AW30" s="934"/>
      <c r="AX30" s="934"/>
      <c r="AY30" s="934"/>
      <c r="AZ30" s="637"/>
      <c r="BA30" s="638" t="str">
        <f t="shared" si="11"/>
        <v/>
      </c>
      <c r="BB30" s="639" t="str">
        <f t="shared" si="15"/>
        <v/>
      </c>
      <c r="BC30" s="640" t="str">
        <f t="shared" si="16"/>
        <v/>
      </c>
      <c r="BD30" s="634"/>
      <c r="BE30" s="635"/>
      <c r="BF30" s="635"/>
      <c r="BG30" s="636"/>
      <c r="BH30" s="636"/>
      <c r="BI30" s="637" t="str">
        <f t="shared" si="17"/>
        <v/>
      </c>
      <c r="BJ30" s="641" t="str">
        <f t="shared" ca="1" si="13"/>
        <v xml:space="preserve"> </v>
      </c>
      <c r="BK30" s="642"/>
      <c r="BL30" s="643"/>
      <c r="BM30" s="643"/>
      <c r="BN30" s="643"/>
      <c r="BO30" s="643"/>
      <c r="BP30" s="643"/>
      <c r="BQ30" s="643"/>
      <c r="BR30" s="644"/>
      <c r="BS30" s="1176" t="str">
        <f t="shared" ca="1" si="18"/>
        <v/>
      </c>
      <c r="BT30" s="1177"/>
      <c r="BU30" s="666" t="s">
        <v>475</v>
      </c>
      <c r="BV30" s="370">
        <f>IF('ชื่อ-มาตรฐาน7'!A31="","",'ชื่อ-มาตรฐาน7'!A31)</f>
        <v>26</v>
      </c>
      <c r="BW30" s="370" t="str">
        <f>IF('ชื่อ-มาตรฐาน7'!B31="","",'ชื่อ-มาตรฐาน7'!B31)</f>
        <v/>
      </c>
      <c r="BX30" s="370" t="str">
        <f>IF('ชื่อ-มาตรฐาน7'!C31="","",'ชื่อ-มาตรฐาน7'!C31)</f>
        <v/>
      </c>
      <c r="BY30" s="578" t="str">
        <f>IF('ชื่อ-มาตรฐาน7'!D31="","",'ชื่อ-มาตรฐาน7'!D31)</f>
        <v/>
      </c>
      <c r="BZ30" s="578" t="str">
        <f>IF('ชื่อ-มาตรฐาน7'!E31="","",'ชื่อ-มาตรฐาน7'!E31)</f>
        <v/>
      </c>
    </row>
    <row r="31" spans="1:78" s="365" customFormat="1" ht="15" customHeight="1">
      <c r="A31" s="537" t="str">
        <f>IF(B30="","",'ชื่อ-มาตรฐาน7'!A32)</f>
        <v/>
      </c>
      <c r="B31" s="646" t="str">
        <f>IF('ชื่อ-มาตรฐาน7'!B32="","",'ชื่อ-มาตรฐาน7'!B32)</f>
        <v/>
      </c>
      <c r="C31" s="653"/>
      <c r="D31" s="935"/>
      <c r="E31" s="935"/>
      <c r="F31" s="935"/>
      <c r="G31" s="935"/>
      <c r="H31" s="935"/>
      <c r="I31" s="935"/>
      <c r="J31" s="652"/>
      <c r="K31" s="652"/>
      <c r="L31" s="652"/>
      <c r="M31" s="654"/>
      <c r="N31" s="655"/>
      <c r="O31" s="675" t="str">
        <f t="shared" si="8"/>
        <v/>
      </c>
      <c r="P31" s="631" t="str">
        <f t="shared" si="0"/>
        <v/>
      </c>
      <c r="Q31" s="653"/>
      <c r="R31" s="935"/>
      <c r="S31" s="935"/>
      <c r="T31" s="935"/>
      <c r="U31" s="935"/>
      <c r="V31" s="935"/>
      <c r="W31" s="935"/>
      <c r="X31" s="652"/>
      <c r="Y31" s="652"/>
      <c r="Z31" s="652"/>
      <c r="AA31" s="654"/>
      <c r="AB31" s="655"/>
      <c r="AC31" s="631" t="str">
        <f t="shared" si="1"/>
        <v/>
      </c>
      <c r="AD31" s="631" t="str">
        <f t="shared" si="2"/>
        <v/>
      </c>
      <c r="AE31" s="653"/>
      <c r="AF31" s="935"/>
      <c r="AG31" s="935"/>
      <c r="AH31" s="935"/>
      <c r="AI31" s="935"/>
      <c r="AJ31" s="935"/>
      <c r="AK31" s="935"/>
      <c r="AL31" s="652"/>
      <c r="AM31" s="652"/>
      <c r="AN31" s="652"/>
      <c r="AO31" s="654"/>
      <c r="AP31" s="655"/>
      <c r="AQ31" s="631" t="str">
        <f t="shared" si="3"/>
        <v/>
      </c>
      <c r="AR31" s="631" t="str">
        <f t="shared" si="4"/>
        <v/>
      </c>
      <c r="AS31" s="632" t="str">
        <f t="shared" si="9"/>
        <v/>
      </c>
      <c r="AT31" s="633" t="str">
        <f t="shared" si="10"/>
        <v/>
      </c>
      <c r="AU31" s="653"/>
      <c r="AV31" s="935"/>
      <c r="AW31" s="935"/>
      <c r="AX31" s="935"/>
      <c r="AY31" s="935"/>
      <c r="AZ31" s="651"/>
      <c r="BA31" s="638" t="str">
        <f t="shared" si="11"/>
        <v/>
      </c>
      <c r="BB31" s="639" t="str">
        <f t="shared" ref="BB31" si="19">IF($B31="","",(SUM(BA31,AS31)))</f>
        <v/>
      </c>
      <c r="BC31" s="640" t="str">
        <f t="shared" si="16"/>
        <v/>
      </c>
      <c r="BD31" s="634"/>
      <c r="BE31" s="635"/>
      <c r="BF31" s="635"/>
      <c r="BG31" s="658"/>
      <c r="BH31" s="659"/>
      <c r="BI31" s="651" t="str">
        <f t="shared" ref="BI31" si="20">BB31</f>
        <v/>
      </c>
      <c r="BJ31" s="662" t="str">
        <f t="shared" ca="1" si="13"/>
        <v xml:space="preserve"> </v>
      </c>
      <c r="BK31" s="663"/>
      <c r="BL31" s="664"/>
      <c r="BM31" s="664"/>
      <c r="BN31" s="664"/>
      <c r="BO31" s="664"/>
      <c r="BP31" s="664"/>
      <c r="BQ31" s="664"/>
      <c r="BR31" s="665"/>
      <c r="BS31" s="1178" t="str">
        <f t="shared" ca="1" si="18"/>
        <v/>
      </c>
      <c r="BT31" s="1179"/>
      <c r="BU31" s="666" t="s">
        <v>476</v>
      </c>
      <c r="BV31" s="370">
        <f>IF('ชื่อ-มาตรฐาน7'!A32="","",'ชื่อ-มาตรฐาน7'!A32)</f>
        <v>27</v>
      </c>
      <c r="BW31" s="370" t="str">
        <f>IF('ชื่อ-มาตรฐาน7'!B32="","",'ชื่อ-มาตรฐาน7'!B32)</f>
        <v/>
      </c>
      <c r="BX31" s="370" t="str">
        <f>IF('ชื่อ-มาตรฐาน7'!C32="","",'ชื่อ-มาตรฐาน7'!C32)</f>
        <v/>
      </c>
      <c r="BY31" s="578" t="str">
        <f>IF('ชื่อ-มาตรฐาน7'!D32="","",'ชื่อ-มาตรฐาน7'!D32)</f>
        <v/>
      </c>
      <c r="BZ31" s="578" t="str">
        <f>IF('ชื่อ-มาตรฐาน7'!E32="","",'ชื่อ-มาตรฐาน7'!E32)</f>
        <v/>
      </c>
    </row>
    <row r="32" spans="1:78" s="365" customFormat="1" ht="15" customHeight="1">
      <c r="A32" s="537" t="str">
        <f>IF(B31="","",'ชื่อ-มาตรฐาน7'!A33)</f>
        <v/>
      </c>
      <c r="B32" s="646" t="str">
        <f>IF('ชื่อ-มาตรฐาน7'!B33="","",'ชื่อ-มาตรฐาน7'!B33)</f>
        <v/>
      </c>
      <c r="C32" s="667"/>
      <c r="D32" s="936"/>
      <c r="E32" s="936"/>
      <c r="F32" s="936"/>
      <c r="G32" s="936"/>
      <c r="H32" s="936"/>
      <c r="I32" s="936"/>
      <c r="J32" s="652"/>
      <c r="K32" s="652"/>
      <c r="L32" s="652"/>
      <c r="M32" s="654"/>
      <c r="N32" s="655"/>
      <c r="O32" s="675" t="str">
        <f t="shared" si="8"/>
        <v/>
      </c>
      <c r="P32" s="631" t="str">
        <f t="shared" si="0"/>
        <v/>
      </c>
      <c r="Q32" s="667"/>
      <c r="R32" s="936"/>
      <c r="S32" s="936"/>
      <c r="T32" s="936"/>
      <c r="U32" s="936"/>
      <c r="V32" s="936"/>
      <c r="W32" s="936"/>
      <c r="X32" s="652"/>
      <c r="Y32" s="652"/>
      <c r="Z32" s="652"/>
      <c r="AA32" s="654"/>
      <c r="AB32" s="655"/>
      <c r="AC32" s="631" t="str">
        <f t="shared" si="1"/>
        <v/>
      </c>
      <c r="AD32" s="631" t="str">
        <f t="shared" si="2"/>
        <v/>
      </c>
      <c r="AE32" s="667"/>
      <c r="AF32" s="936"/>
      <c r="AG32" s="936"/>
      <c r="AH32" s="936"/>
      <c r="AI32" s="936"/>
      <c r="AJ32" s="936"/>
      <c r="AK32" s="936"/>
      <c r="AL32" s="652"/>
      <c r="AM32" s="652"/>
      <c r="AN32" s="652"/>
      <c r="AO32" s="654"/>
      <c r="AP32" s="655"/>
      <c r="AQ32" s="656" t="str">
        <f t="shared" si="3"/>
        <v/>
      </c>
      <c r="AR32" s="631" t="str">
        <f t="shared" si="4"/>
        <v/>
      </c>
      <c r="AS32" s="632" t="str">
        <f t="shared" si="9"/>
        <v/>
      </c>
      <c r="AT32" s="657" t="str">
        <f t="shared" si="10"/>
        <v/>
      </c>
      <c r="AU32" s="667"/>
      <c r="AV32" s="936"/>
      <c r="AW32" s="936"/>
      <c r="AX32" s="936"/>
      <c r="AY32" s="936"/>
      <c r="AZ32" s="651"/>
      <c r="BA32" s="638" t="str">
        <f t="shared" si="11"/>
        <v/>
      </c>
      <c r="BB32" s="660" t="str">
        <f t="shared" si="15"/>
        <v/>
      </c>
      <c r="BC32" s="661" t="str">
        <f t="shared" si="16"/>
        <v/>
      </c>
      <c r="BD32" s="634"/>
      <c r="BE32" s="635"/>
      <c r="BF32" s="635"/>
      <c r="BG32" s="658"/>
      <c r="BH32" s="659"/>
      <c r="BI32" s="651" t="str">
        <f t="shared" si="17"/>
        <v/>
      </c>
      <c r="BJ32" s="662" t="str">
        <f t="shared" ca="1" si="13"/>
        <v xml:space="preserve"> </v>
      </c>
      <c r="BK32" s="668"/>
      <c r="BL32" s="664"/>
      <c r="BM32" s="664"/>
      <c r="BN32" s="664"/>
      <c r="BO32" s="664"/>
      <c r="BP32" s="664"/>
      <c r="BQ32" s="664"/>
      <c r="BR32" s="665"/>
      <c r="BS32" s="1178" t="str">
        <f t="shared" ca="1" si="18"/>
        <v/>
      </c>
      <c r="BT32" s="1179"/>
      <c r="BU32" s="666" t="s">
        <v>477</v>
      </c>
      <c r="BV32" s="370">
        <f>IF('ชื่อ-มาตรฐาน7'!A33="","",'ชื่อ-มาตรฐาน7'!A33)</f>
        <v>28</v>
      </c>
      <c r="BW32" s="370" t="str">
        <f>IF('ชื่อ-มาตรฐาน7'!B33="","",'ชื่อ-มาตรฐาน7'!B33)</f>
        <v/>
      </c>
      <c r="BX32" s="370" t="str">
        <f>IF('ชื่อ-มาตรฐาน7'!C33="","",'ชื่อ-มาตรฐาน7'!C33)</f>
        <v/>
      </c>
      <c r="BY32" s="578" t="str">
        <f>IF('ชื่อ-มาตรฐาน7'!D33="","",'ชื่อ-มาตรฐาน7'!D33)</f>
        <v/>
      </c>
      <c r="BZ32" s="578" t="str">
        <f>IF('ชื่อ-มาตรฐาน7'!E33="","",'ชื่อ-มาตรฐาน7'!E33)</f>
        <v/>
      </c>
    </row>
    <row r="33" spans="1:78" s="365" customFormat="1" ht="15" customHeight="1">
      <c r="A33" s="537" t="str">
        <f>IF(B32="","",'ชื่อ-มาตรฐาน7'!A34)</f>
        <v/>
      </c>
      <c r="B33" s="646" t="str">
        <f>IF('ชื่อ-มาตรฐาน7'!B34="","",'ชื่อ-มาตรฐาน7'!B34)</f>
        <v/>
      </c>
      <c r="C33" s="667"/>
      <c r="D33" s="936"/>
      <c r="E33" s="936"/>
      <c r="F33" s="936"/>
      <c r="G33" s="936"/>
      <c r="H33" s="936"/>
      <c r="I33" s="936"/>
      <c r="J33" s="652"/>
      <c r="K33" s="652"/>
      <c r="L33" s="652"/>
      <c r="M33" s="654"/>
      <c r="N33" s="655"/>
      <c r="O33" s="675" t="str">
        <f t="shared" si="8"/>
        <v/>
      </c>
      <c r="P33" s="631" t="str">
        <f t="shared" si="0"/>
        <v/>
      </c>
      <c r="Q33" s="667"/>
      <c r="R33" s="936"/>
      <c r="S33" s="936"/>
      <c r="T33" s="936"/>
      <c r="U33" s="936"/>
      <c r="V33" s="936"/>
      <c r="W33" s="936"/>
      <c r="X33" s="652"/>
      <c r="Y33" s="652"/>
      <c r="Z33" s="652"/>
      <c r="AA33" s="654"/>
      <c r="AB33" s="655"/>
      <c r="AC33" s="631" t="str">
        <f t="shared" si="1"/>
        <v/>
      </c>
      <c r="AD33" s="631" t="str">
        <f t="shared" si="2"/>
        <v/>
      </c>
      <c r="AE33" s="667"/>
      <c r="AF33" s="936"/>
      <c r="AG33" s="936"/>
      <c r="AH33" s="936"/>
      <c r="AI33" s="936"/>
      <c r="AJ33" s="936"/>
      <c r="AK33" s="936"/>
      <c r="AL33" s="652"/>
      <c r="AM33" s="652"/>
      <c r="AN33" s="652"/>
      <c r="AO33" s="654"/>
      <c r="AP33" s="655"/>
      <c r="AQ33" s="656" t="str">
        <f t="shared" si="3"/>
        <v/>
      </c>
      <c r="AR33" s="631" t="str">
        <f t="shared" si="4"/>
        <v/>
      </c>
      <c r="AS33" s="632" t="str">
        <f t="shared" si="9"/>
        <v/>
      </c>
      <c r="AT33" s="657" t="str">
        <f t="shared" si="10"/>
        <v/>
      </c>
      <c r="AU33" s="667"/>
      <c r="AV33" s="936"/>
      <c r="AW33" s="936"/>
      <c r="AX33" s="936"/>
      <c r="AY33" s="936"/>
      <c r="AZ33" s="651"/>
      <c r="BA33" s="638" t="str">
        <f t="shared" si="11"/>
        <v/>
      </c>
      <c r="BB33" s="660" t="str">
        <f t="shared" si="15"/>
        <v/>
      </c>
      <c r="BC33" s="661" t="str">
        <f t="shared" si="16"/>
        <v/>
      </c>
      <c r="BD33" s="634"/>
      <c r="BE33" s="635"/>
      <c r="BF33" s="635"/>
      <c r="BG33" s="658"/>
      <c r="BH33" s="659"/>
      <c r="BI33" s="651" t="str">
        <f t="shared" si="17"/>
        <v/>
      </c>
      <c r="BJ33" s="662" t="str">
        <f t="shared" ca="1" si="13"/>
        <v xml:space="preserve"> </v>
      </c>
      <c r="BK33" s="668"/>
      <c r="BL33" s="664"/>
      <c r="BM33" s="664"/>
      <c r="BN33" s="664"/>
      <c r="BO33" s="664"/>
      <c r="BP33" s="664"/>
      <c r="BQ33" s="664"/>
      <c r="BR33" s="665"/>
      <c r="BS33" s="1178" t="str">
        <f t="shared" ca="1" si="18"/>
        <v/>
      </c>
      <c r="BT33" s="1179"/>
      <c r="BU33" s="666" t="s">
        <v>478</v>
      </c>
      <c r="BV33" s="370">
        <f>IF('ชื่อ-มาตรฐาน7'!A34="","",'ชื่อ-มาตรฐาน7'!A34)</f>
        <v>29</v>
      </c>
      <c r="BW33" s="370" t="str">
        <f>IF('ชื่อ-มาตรฐาน7'!B34="","",'ชื่อ-มาตรฐาน7'!B34)</f>
        <v/>
      </c>
      <c r="BX33" s="370" t="str">
        <f>IF('ชื่อ-มาตรฐาน7'!C34="","",'ชื่อ-มาตรฐาน7'!C34)</f>
        <v/>
      </c>
      <c r="BY33" s="578" t="str">
        <f>IF('ชื่อ-มาตรฐาน7'!D34="","",'ชื่อ-มาตรฐาน7'!D34)</f>
        <v/>
      </c>
      <c r="BZ33" s="578" t="str">
        <f>IF('ชื่อ-มาตรฐาน7'!E34="","",'ชื่อ-มาตรฐาน7'!E34)</f>
        <v/>
      </c>
    </row>
    <row r="34" spans="1:78" s="365" customFormat="1" ht="15" customHeight="1">
      <c r="A34" s="538" t="str">
        <f>IF(B33="","",'ชื่อ-มาตรฐาน7'!A35)</f>
        <v/>
      </c>
      <c r="B34" s="669" t="str">
        <f>IF('ชื่อ-มาตรฐาน7'!B35="","",'ชื่อ-มาตรฐาน7'!B35)</f>
        <v/>
      </c>
      <c r="C34" s="677"/>
      <c r="D34" s="933"/>
      <c r="E34" s="933"/>
      <c r="F34" s="933"/>
      <c r="G34" s="933"/>
      <c r="H34" s="933"/>
      <c r="I34" s="933"/>
      <c r="J34" s="676"/>
      <c r="K34" s="676"/>
      <c r="L34" s="676"/>
      <c r="M34" s="678"/>
      <c r="N34" s="679"/>
      <c r="O34" s="675" t="str">
        <f t="shared" si="8"/>
        <v/>
      </c>
      <c r="P34" s="631" t="str">
        <f t="shared" si="0"/>
        <v/>
      </c>
      <c r="Q34" s="677"/>
      <c r="R34" s="933"/>
      <c r="S34" s="933"/>
      <c r="T34" s="933"/>
      <c r="U34" s="933"/>
      <c r="V34" s="933"/>
      <c r="W34" s="933"/>
      <c r="X34" s="676"/>
      <c r="Y34" s="676"/>
      <c r="Z34" s="676"/>
      <c r="AA34" s="678"/>
      <c r="AB34" s="679"/>
      <c r="AC34" s="631" t="str">
        <f t="shared" si="1"/>
        <v/>
      </c>
      <c r="AD34" s="631" t="str">
        <f t="shared" si="2"/>
        <v/>
      </c>
      <c r="AE34" s="677"/>
      <c r="AF34" s="933"/>
      <c r="AG34" s="933"/>
      <c r="AH34" s="933"/>
      <c r="AI34" s="933"/>
      <c r="AJ34" s="933"/>
      <c r="AK34" s="933"/>
      <c r="AL34" s="676"/>
      <c r="AM34" s="676"/>
      <c r="AN34" s="676"/>
      <c r="AO34" s="678"/>
      <c r="AP34" s="679"/>
      <c r="AQ34" s="680" t="str">
        <f t="shared" si="3"/>
        <v/>
      </c>
      <c r="AR34" s="631" t="str">
        <f t="shared" si="4"/>
        <v/>
      </c>
      <c r="AS34" s="632" t="str">
        <f t="shared" si="9"/>
        <v/>
      </c>
      <c r="AT34" s="681" t="str">
        <f t="shared" si="10"/>
        <v/>
      </c>
      <c r="AU34" s="677"/>
      <c r="AV34" s="933"/>
      <c r="AW34" s="933"/>
      <c r="AX34" s="933"/>
      <c r="AY34" s="933"/>
      <c r="AZ34" s="674"/>
      <c r="BA34" s="638" t="str">
        <f t="shared" si="11"/>
        <v/>
      </c>
      <c r="BB34" s="692" t="str">
        <f t="shared" si="15"/>
        <v/>
      </c>
      <c r="BC34" s="686" t="str">
        <f t="shared" si="16"/>
        <v/>
      </c>
      <c r="BD34" s="682"/>
      <c r="BE34" s="683"/>
      <c r="BF34" s="683"/>
      <c r="BG34" s="684"/>
      <c r="BH34" s="685"/>
      <c r="BI34" s="674" t="str">
        <f t="shared" si="17"/>
        <v/>
      </c>
      <c r="BJ34" s="687" t="str">
        <f t="shared" ca="1" si="13"/>
        <v xml:space="preserve"> </v>
      </c>
      <c r="BK34" s="688"/>
      <c r="BL34" s="689"/>
      <c r="BM34" s="689"/>
      <c r="BN34" s="689"/>
      <c r="BO34" s="689"/>
      <c r="BP34" s="689"/>
      <c r="BQ34" s="689"/>
      <c r="BR34" s="690"/>
      <c r="BS34" s="1180" t="str">
        <f t="shared" ca="1" si="18"/>
        <v/>
      </c>
      <c r="BT34" s="1181"/>
      <c r="BU34" s="666" t="s">
        <v>479</v>
      </c>
      <c r="BV34" s="370">
        <f>IF('ชื่อ-มาตรฐาน7'!A35="","",'ชื่อ-มาตรฐาน7'!A35)</f>
        <v>30</v>
      </c>
      <c r="BW34" s="370" t="str">
        <f>IF('ชื่อ-มาตรฐาน7'!B35="","",'ชื่อ-มาตรฐาน7'!B35)</f>
        <v/>
      </c>
      <c r="BX34" s="370" t="str">
        <f>IF('ชื่อ-มาตรฐาน7'!C35="","",'ชื่อ-มาตรฐาน7'!C35)</f>
        <v/>
      </c>
      <c r="BY34" s="578" t="str">
        <f>IF('ชื่อ-มาตรฐาน7'!D35="","",'ชื่อ-มาตรฐาน7'!D35)</f>
        <v/>
      </c>
      <c r="BZ34" s="578" t="str">
        <f>IF('ชื่อ-มาตรฐาน7'!E35="","",'ชื่อ-มาตรฐาน7'!E35)</f>
        <v/>
      </c>
    </row>
    <row r="35" spans="1:78" s="365" customFormat="1" ht="15" customHeight="1">
      <c r="A35" s="536" t="str">
        <f>IF(B34="","",'ชื่อ-มาตรฐาน7'!A36)</f>
        <v/>
      </c>
      <c r="B35" s="623" t="str">
        <f>IF('ชื่อ-มาตรฐาน7'!B36="","",'ชื่อ-มาตรฐาน7'!B36)</f>
        <v/>
      </c>
      <c r="C35" s="629"/>
      <c r="D35" s="934"/>
      <c r="E35" s="934"/>
      <c r="F35" s="934"/>
      <c r="G35" s="934"/>
      <c r="H35" s="934"/>
      <c r="I35" s="934"/>
      <c r="J35" s="627"/>
      <c r="K35" s="627"/>
      <c r="L35" s="627"/>
      <c r="M35" s="630"/>
      <c r="N35" s="628"/>
      <c r="O35" s="675" t="str">
        <f t="shared" si="8"/>
        <v/>
      </c>
      <c r="P35" s="631" t="str">
        <f t="shared" si="0"/>
        <v/>
      </c>
      <c r="Q35" s="629"/>
      <c r="R35" s="934"/>
      <c r="S35" s="934"/>
      <c r="T35" s="934"/>
      <c r="U35" s="934"/>
      <c r="V35" s="934"/>
      <c r="W35" s="934"/>
      <c r="X35" s="627"/>
      <c r="Y35" s="627"/>
      <c r="Z35" s="627"/>
      <c r="AA35" s="630"/>
      <c r="AB35" s="628"/>
      <c r="AC35" s="631" t="str">
        <f t="shared" si="1"/>
        <v/>
      </c>
      <c r="AD35" s="631" t="str">
        <f t="shared" si="2"/>
        <v/>
      </c>
      <c r="AE35" s="629"/>
      <c r="AF35" s="934"/>
      <c r="AG35" s="934"/>
      <c r="AH35" s="934"/>
      <c r="AI35" s="934"/>
      <c r="AJ35" s="934"/>
      <c r="AK35" s="934"/>
      <c r="AL35" s="627"/>
      <c r="AM35" s="627"/>
      <c r="AN35" s="627"/>
      <c r="AO35" s="630"/>
      <c r="AP35" s="628"/>
      <c r="AQ35" s="631" t="str">
        <f t="shared" si="3"/>
        <v/>
      </c>
      <c r="AR35" s="631" t="str">
        <f t="shared" si="4"/>
        <v/>
      </c>
      <c r="AS35" s="632" t="str">
        <f t="shared" si="9"/>
        <v/>
      </c>
      <c r="AT35" s="633" t="str">
        <f t="shared" si="10"/>
        <v/>
      </c>
      <c r="AU35" s="629"/>
      <c r="AV35" s="934"/>
      <c r="AW35" s="934"/>
      <c r="AX35" s="934"/>
      <c r="AY35" s="934"/>
      <c r="AZ35" s="637"/>
      <c r="BA35" s="638" t="str">
        <f t="shared" si="11"/>
        <v/>
      </c>
      <c r="BB35" s="639" t="str">
        <f t="shared" ref="BB35:BB39" si="21">IF($B35="","",(SUM(BA35,AS35)))</f>
        <v/>
      </c>
      <c r="BC35" s="640" t="str">
        <f t="shared" ref="BC35:BC39" si="22">IF(BB35="","",IF(BB35&lt;50,"0",IF(BB35&lt;55,"1",IF(BB35&lt;60,"1.5",IF(BB35&lt;65,"2",IF(BB35&lt;70,"2.5",IF(BB35&lt;75,"3",IF(BB35&lt;80,"3.5","4"))))))))</f>
        <v/>
      </c>
      <c r="BD35" s="634"/>
      <c r="BE35" s="635"/>
      <c r="BF35" s="635"/>
      <c r="BG35" s="636"/>
      <c r="BH35" s="636"/>
      <c r="BI35" s="637" t="str">
        <f t="shared" ref="BI35:BI39" si="23">BB35</f>
        <v/>
      </c>
      <c r="BJ35" s="641" t="str">
        <f t="shared" ca="1" si="13"/>
        <v xml:space="preserve"> </v>
      </c>
      <c r="BK35" s="642"/>
      <c r="BL35" s="643"/>
      <c r="BM35" s="643"/>
      <c r="BN35" s="643"/>
      <c r="BO35" s="643"/>
      <c r="BP35" s="643"/>
      <c r="BQ35" s="643"/>
      <c r="BR35" s="644"/>
      <c r="BS35" s="1176" t="str">
        <f t="shared" ref="BS35:BS39" ca="1" si="24">IF(BB35="","",IF(COUNTIF(BK35:BR35,0)&gt;0,0,MODE(LARGE(BK35:BR35,ROW(INDIRECT("1:"&amp;COUNT(BK35:BR35)))))))</f>
        <v/>
      </c>
      <c r="BT35" s="1177"/>
      <c r="BU35" s="666" t="s">
        <v>480</v>
      </c>
      <c r="BV35" s="370">
        <f>IF('ชื่อ-มาตรฐาน7'!A36="","",'ชื่อ-มาตรฐาน7'!A36)</f>
        <v>31</v>
      </c>
      <c r="BW35" s="370" t="str">
        <f>IF('ชื่อ-มาตรฐาน7'!B36="","",'ชื่อ-มาตรฐาน7'!B36)</f>
        <v/>
      </c>
      <c r="BX35" s="370" t="str">
        <f>IF('ชื่อ-มาตรฐาน7'!C36="","",'ชื่อ-มาตรฐาน7'!C36)</f>
        <v/>
      </c>
      <c r="BY35" s="578" t="str">
        <f>IF('ชื่อ-มาตรฐาน7'!D36="","",'ชื่อ-มาตรฐาน7'!D36)</f>
        <v/>
      </c>
      <c r="BZ35" s="578" t="str">
        <f>IF('ชื่อ-มาตรฐาน7'!E36="","",'ชื่อ-มาตรฐาน7'!E36)</f>
        <v/>
      </c>
    </row>
    <row r="36" spans="1:78" s="365" customFormat="1" ht="15" customHeight="1">
      <c r="A36" s="537" t="str">
        <f>IF(B35="","",'ชื่อ-มาตรฐาน7'!A37)</f>
        <v/>
      </c>
      <c r="B36" s="646" t="str">
        <f>IF('ชื่อ-มาตรฐาน7'!B37="","",'ชื่อ-มาตรฐาน7'!B37)</f>
        <v/>
      </c>
      <c r="C36" s="653"/>
      <c r="D36" s="935"/>
      <c r="E36" s="935"/>
      <c r="F36" s="935"/>
      <c r="G36" s="935"/>
      <c r="H36" s="935"/>
      <c r="I36" s="935"/>
      <c r="J36" s="652"/>
      <c r="K36" s="652"/>
      <c r="L36" s="652"/>
      <c r="M36" s="654"/>
      <c r="N36" s="655"/>
      <c r="O36" s="675" t="str">
        <f t="shared" si="8"/>
        <v/>
      </c>
      <c r="P36" s="631" t="str">
        <f t="shared" si="0"/>
        <v/>
      </c>
      <c r="Q36" s="653"/>
      <c r="R36" s="935"/>
      <c r="S36" s="935"/>
      <c r="T36" s="935"/>
      <c r="U36" s="935"/>
      <c r="V36" s="935"/>
      <c r="W36" s="935"/>
      <c r="X36" s="652"/>
      <c r="Y36" s="652"/>
      <c r="Z36" s="652"/>
      <c r="AA36" s="654"/>
      <c r="AB36" s="655"/>
      <c r="AC36" s="631" t="str">
        <f t="shared" si="1"/>
        <v/>
      </c>
      <c r="AD36" s="631" t="str">
        <f t="shared" si="2"/>
        <v/>
      </c>
      <c r="AE36" s="653"/>
      <c r="AF36" s="935"/>
      <c r="AG36" s="935"/>
      <c r="AH36" s="935"/>
      <c r="AI36" s="935"/>
      <c r="AJ36" s="935"/>
      <c r="AK36" s="935"/>
      <c r="AL36" s="652"/>
      <c r="AM36" s="652"/>
      <c r="AN36" s="652"/>
      <c r="AO36" s="654"/>
      <c r="AP36" s="655"/>
      <c r="AQ36" s="656" t="str">
        <f t="shared" si="3"/>
        <v/>
      </c>
      <c r="AR36" s="631" t="str">
        <f t="shared" si="4"/>
        <v/>
      </c>
      <c r="AS36" s="632" t="str">
        <f t="shared" si="9"/>
        <v/>
      </c>
      <c r="AT36" s="657" t="str">
        <f t="shared" si="10"/>
        <v/>
      </c>
      <c r="AU36" s="653"/>
      <c r="AV36" s="935"/>
      <c r="AW36" s="935"/>
      <c r="AX36" s="935"/>
      <c r="AY36" s="935"/>
      <c r="AZ36" s="651"/>
      <c r="BA36" s="638" t="str">
        <f t="shared" si="11"/>
        <v/>
      </c>
      <c r="BB36" s="660" t="str">
        <f t="shared" si="21"/>
        <v/>
      </c>
      <c r="BC36" s="661" t="str">
        <f t="shared" si="22"/>
        <v/>
      </c>
      <c r="BD36" s="634"/>
      <c r="BE36" s="635"/>
      <c r="BF36" s="635"/>
      <c r="BG36" s="658"/>
      <c r="BH36" s="659"/>
      <c r="BI36" s="651" t="str">
        <f t="shared" si="23"/>
        <v/>
      </c>
      <c r="BJ36" s="662" t="str">
        <f t="shared" ca="1" si="13"/>
        <v xml:space="preserve"> </v>
      </c>
      <c r="BK36" s="663"/>
      <c r="BL36" s="664"/>
      <c r="BM36" s="664"/>
      <c r="BN36" s="664"/>
      <c r="BO36" s="664"/>
      <c r="BP36" s="664"/>
      <c r="BQ36" s="664"/>
      <c r="BR36" s="665"/>
      <c r="BS36" s="1178" t="str">
        <f t="shared" ca="1" si="24"/>
        <v/>
      </c>
      <c r="BT36" s="1179"/>
      <c r="BU36" s="666" t="s">
        <v>481</v>
      </c>
      <c r="BV36" s="370">
        <f>IF('ชื่อ-มาตรฐาน7'!A37="","",'ชื่อ-มาตรฐาน7'!A37)</f>
        <v>32</v>
      </c>
      <c r="BW36" s="370" t="str">
        <f>IF('ชื่อ-มาตรฐาน7'!B37="","",'ชื่อ-มาตรฐาน7'!B37)</f>
        <v/>
      </c>
      <c r="BX36" s="370" t="str">
        <f>IF('ชื่อ-มาตรฐาน7'!C37="","",'ชื่อ-มาตรฐาน7'!C37)</f>
        <v/>
      </c>
      <c r="BY36" s="578" t="str">
        <f>IF('ชื่อ-มาตรฐาน7'!D37="","",'ชื่อ-มาตรฐาน7'!D37)</f>
        <v/>
      </c>
      <c r="BZ36" s="578" t="str">
        <f>IF('ชื่อ-มาตรฐาน7'!E37="","",'ชื่อ-มาตรฐาน7'!E37)</f>
        <v/>
      </c>
    </row>
    <row r="37" spans="1:78" s="365" customFormat="1" ht="15" customHeight="1">
      <c r="A37" s="537" t="str">
        <f>IF(B36="","",'ชื่อ-มาตรฐาน7'!A38)</f>
        <v/>
      </c>
      <c r="B37" s="646" t="str">
        <f>IF('ชื่อ-มาตรฐาน7'!B38="","",'ชื่อ-มาตรฐาน7'!B38)</f>
        <v/>
      </c>
      <c r="C37" s="667"/>
      <c r="D37" s="936"/>
      <c r="E37" s="936"/>
      <c r="F37" s="936"/>
      <c r="G37" s="936"/>
      <c r="H37" s="936"/>
      <c r="I37" s="936"/>
      <c r="J37" s="652"/>
      <c r="K37" s="652"/>
      <c r="L37" s="652"/>
      <c r="M37" s="654"/>
      <c r="N37" s="655"/>
      <c r="O37" s="675" t="str">
        <f t="shared" si="8"/>
        <v/>
      </c>
      <c r="P37" s="631" t="str">
        <f t="shared" si="0"/>
        <v/>
      </c>
      <c r="Q37" s="667"/>
      <c r="R37" s="936"/>
      <c r="S37" s="936"/>
      <c r="T37" s="936"/>
      <c r="U37" s="936"/>
      <c r="V37" s="936"/>
      <c r="W37" s="936"/>
      <c r="X37" s="652"/>
      <c r="Y37" s="652"/>
      <c r="Z37" s="652"/>
      <c r="AA37" s="654"/>
      <c r="AB37" s="655"/>
      <c r="AC37" s="631" t="str">
        <f t="shared" si="1"/>
        <v/>
      </c>
      <c r="AD37" s="631" t="str">
        <f t="shared" si="2"/>
        <v/>
      </c>
      <c r="AE37" s="667"/>
      <c r="AF37" s="936"/>
      <c r="AG37" s="936"/>
      <c r="AH37" s="936"/>
      <c r="AI37" s="936"/>
      <c r="AJ37" s="936"/>
      <c r="AK37" s="936"/>
      <c r="AL37" s="652"/>
      <c r="AM37" s="652"/>
      <c r="AN37" s="652"/>
      <c r="AO37" s="654"/>
      <c r="AP37" s="655"/>
      <c r="AQ37" s="656" t="str">
        <f t="shared" si="3"/>
        <v/>
      </c>
      <c r="AR37" s="631" t="str">
        <f t="shared" si="4"/>
        <v/>
      </c>
      <c r="AS37" s="632" t="str">
        <f t="shared" si="9"/>
        <v/>
      </c>
      <c r="AT37" s="657" t="str">
        <f t="shared" si="10"/>
        <v/>
      </c>
      <c r="AU37" s="667"/>
      <c r="AV37" s="936"/>
      <c r="AW37" s="936"/>
      <c r="AX37" s="936"/>
      <c r="AY37" s="936"/>
      <c r="AZ37" s="651"/>
      <c r="BA37" s="638" t="str">
        <f t="shared" si="11"/>
        <v/>
      </c>
      <c r="BB37" s="660" t="str">
        <f t="shared" si="21"/>
        <v/>
      </c>
      <c r="BC37" s="661" t="str">
        <f t="shared" si="22"/>
        <v/>
      </c>
      <c r="BD37" s="634"/>
      <c r="BE37" s="635"/>
      <c r="BF37" s="635"/>
      <c r="BG37" s="658"/>
      <c r="BH37" s="659"/>
      <c r="BI37" s="651" t="str">
        <f t="shared" si="23"/>
        <v/>
      </c>
      <c r="BJ37" s="662" t="str">
        <f t="shared" ca="1" si="13"/>
        <v xml:space="preserve"> </v>
      </c>
      <c r="BK37" s="668"/>
      <c r="BL37" s="664"/>
      <c r="BM37" s="664"/>
      <c r="BN37" s="664"/>
      <c r="BO37" s="664"/>
      <c r="BP37" s="664"/>
      <c r="BQ37" s="664"/>
      <c r="BR37" s="665"/>
      <c r="BS37" s="1178" t="str">
        <f t="shared" ca="1" si="24"/>
        <v/>
      </c>
      <c r="BT37" s="1179"/>
      <c r="BU37" s="666" t="s">
        <v>482</v>
      </c>
      <c r="BV37" s="370">
        <f>IF('ชื่อ-มาตรฐาน7'!A38="","",'ชื่อ-มาตรฐาน7'!A38)</f>
        <v>33</v>
      </c>
      <c r="BW37" s="370" t="str">
        <f>IF('ชื่อ-มาตรฐาน7'!B38="","",'ชื่อ-มาตรฐาน7'!B38)</f>
        <v/>
      </c>
      <c r="BX37" s="370" t="str">
        <f>IF('ชื่อ-มาตรฐาน7'!C38="","",'ชื่อ-มาตรฐาน7'!C38)</f>
        <v/>
      </c>
      <c r="BY37" s="578" t="str">
        <f>IF('ชื่อ-มาตรฐาน7'!D38="","",'ชื่อ-มาตรฐาน7'!D38)</f>
        <v/>
      </c>
      <c r="BZ37" s="578" t="str">
        <f>IF('ชื่อ-มาตรฐาน7'!E38="","",'ชื่อ-มาตรฐาน7'!E38)</f>
        <v/>
      </c>
    </row>
    <row r="38" spans="1:78" s="365" customFormat="1" ht="15" customHeight="1">
      <c r="A38" s="537" t="str">
        <f>IF(B37="","",'ชื่อ-มาตรฐาน7'!A39)</f>
        <v/>
      </c>
      <c r="B38" s="646" t="str">
        <f>IF('ชื่อ-มาตรฐาน7'!B39="","",'ชื่อ-มาตรฐาน7'!B39)</f>
        <v/>
      </c>
      <c r="C38" s="667"/>
      <c r="D38" s="936"/>
      <c r="E38" s="936"/>
      <c r="F38" s="936"/>
      <c r="G38" s="936"/>
      <c r="H38" s="936"/>
      <c r="I38" s="936"/>
      <c r="J38" s="652"/>
      <c r="K38" s="652"/>
      <c r="L38" s="652"/>
      <c r="M38" s="654"/>
      <c r="N38" s="655"/>
      <c r="O38" s="675" t="str">
        <f t="shared" si="8"/>
        <v/>
      </c>
      <c r="P38" s="631" t="str">
        <f t="shared" si="0"/>
        <v/>
      </c>
      <c r="Q38" s="667"/>
      <c r="R38" s="936"/>
      <c r="S38" s="936"/>
      <c r="T38" s="936"/>
      <c r="U38" s="936"/>
      <c r="V38" s="936"/>
      <c r="W38" s="936"/>
      <c r="X38" s="652"/>
      <c r="Y38" s="652"/>
      <c r="Z38" s="652"/>
      <c r="AA38" s="654"/>
      <c r="AB38" s="655"/>
      <c r="AC38" s="631" t="str">
        <f t="shared" si="1"/>
        <v/>
      </c>
      <c r="AD38" s="631" t="str">
        <f t="shared" si="2"/>
        <v/>
      </c>
      <c r="AE38" s="667"/>
      <c r="AF38" s="936"/>
      <c r="AG38" s="936"/>
      <c r="AH38" s="936"/>
      <c r="AI38" s="936"/>
      <c r="AJ38" s="936"/>
      <c r="AK38" s="936"/>
      <c r="AL38" s="652"/>
      <c r="AM38" s="652"/>
      <c r="AN38" s="652"/>
      <c r="AO38" s="654"/>
      <c r="AP38" s="655"/>
      <c r="AQ38" s="656" t="str">
        <f t="shared" si="3"/>
        <v/>
      </c>
      <c r="AR38" s="631" t="str">
        <f t="shared" si="4"/>
        <v/>
      </c>
      <c r="AS38" s="632" t="str">
        <f t="shared" si="9"/>
        <v/>
      </c>
      <c r="AT38" s="657" t="str">
        <f t="shared" ref="AT38:AT54" si="25">IF($B38="","",A38)</f>
        <v/>
      </c>
      <c r="AU38" s="667"/>
      <c r="AV38" s="936"/>
      <c r="AW38" s="936"/>
      <c r="AX38" s="936"/>
      <c r="AY38" s="936"/>
      <c r="AZ38" s="651"/>
      <c r="BA38" s="638" t="str">
        <f t="shared" si="11"/>
        <v/>
      </c>
      <c r="BB38" s="660" t="str">
        <f t="shared" si="21"/>
        <v/>
      </c>
      <c r="BC38" s="661" t="str">
        <f t="shared" si="22"/>
        <v/>
      </c>
      <c r="BD38" s="634"/>
      <c r="BE38" s="635"/>
      <c r="BF38" s="635"/>
      <c r="BG38" s="658"/>
      <c r="BH38" s="659"/>
      <c r="BI38" s="651" t="str">
        <f t="shared" si="23"/>
        <v/>
      </c>
      <c r="BJ38" s="662" t="str">
        <f t="shared" ca="1" si="13"/>
        <v xml:space="preserve"> </v>
      </c>
      <c r="BK38" s="668"/>
      <c r="BL38" s="664"/>
      <c r="BM38" s="664"/>
      <c r="BN38" s="664"/>
      <c r="BO38" s="664"/>
      <c r="BP38" s="664"/>
      <c r="BQ38" s="664"/>
      <c r="BR38" s="665"/>
      <c r="BS38" s="1178" t="str">
        <f t="shared" ca="1" si="24"/>
        <v/>
      </c>
      <c r="BT38" s="1179"/>
      <c r="BU38" s="696"/>
      <c r="BV38" s="370">
        <f>IF('ชื่อ-มาตรฐาน7'!A39="","",'ชื่อ-มาตรฐาน7'!A39)</f>
        <v>34</v>
      </c>
      <c r="BW38" s="370" t="str">
        <f>IF('ชื่อ-มาตรฐาน7'!B39="","",'ชื่อ-มาตรฐาน7'!B39)</f>
        <v/>
      </c>
      <c r="BX38" s="370" t="str">
        <f>IF('ชื่อ-มาตรฐาน7'!C39="","",'ชื่อ-มาตรฐาน7'!C39)</f>
        <v/>
      </c>
      <c r="BY38" s="578" t="str">
        <f>IF('ชื่อ-มาตรฐาน7'!D39="","",'ชื่อ-มาตรฐาน7'!D39)</f>
        <v/>
      </c>
      <c r="BZ38" s="578" t="str">
        <f>IF('ชื่อ-มาตรฐาน7'!E39="","",'ชื่อ-มาตรฐาน7'!E39)</f>
        <v/>
      </c>
    </row>
    <row r="39" spans="1:78" s="365" customFormat="1" ht="15" customHeight="1">
      <c r="A39" s="538" t="str">
        <f>IF(B38="","",'ชื่อ-มาตรฐาน7'!A40)</f>
        <v/>
      </c>
      <c r="B39" s="669" t="str">
        <f>IF('ชื่อ-มาตรฐาน7'!B40="","",'ชื่อ-มาตรฐาน7'!B40)</f>
        <v/>
      </c>
      <c r="C39" s="677"/>
      <c r="D39" s="933"/>
      <c r="E39" s="933"/>
      <c r="F39" s="933"/>
      <c r="G39" s="933"/>
      <c r="H39" s="933"/>
      <c r="I39" s="933"/>
      <c r="J39" s="676"/>
      <c r="K39" s="676"/>
      <c r="L39" s="676"/>
      <c r="M39" s="678"/>
      <c r="N39" s="679"/>
      <c r="O39" s="675" t="str">
        <f t="shared" si="8"/>
        <v/>
      </c>
      <c r="P39" s="631" t="str">
        <f t="shared" si="0"/>
        <v/>
      </c>
      <c r="Q39" s="677"/>
      <c r="R39" s="933"/>
      <c r="S39" s="933"/>
      <c r="T39" s="933"/>
      <c r="U39" s="933"/>
      <c r="V39" s="933"/>
      <c r="W39" s="933"/>
      <c r="X39" s="676"/>
      <c r="Y39" s="676"/>
      <c r="Z39" s="676"/>
      <c r="AA39" s="678"/>
      <c r="AB39" s="679"/>
      <c r="AC39" s="631" t="str">
        <f t="shared" si="1"/>
        <v/>
      </c>
      <c r="AD39" s="631" t="str">
        <f t="shared" si="2"/>
        <v/>
      </c>
      <c r="AE39" s="677"/>
      <c r="AF39" s="933"/>
      <c r="AG39" s="933"/>
      <c r="AH39" s="933"/>
      <c r="AI39" s="933"/>
      <c r="AJ39" s="933"/>
      <c r="AK39" s="933"/>
      <c r="AL39" s="676"/>
      <c r="AM39" s="676"/>
      <c r="AN39" s="676"/>
      <c r="AO39" s="678"/>
      <c r="AP39" s="679"/>
      <c r="AQ39" s="680" t="str">
        <f t="shared" si="3"/>
        <v/>
      </c>
      <c r="AR39" s="631" t="str">
        <f t="shared" si="4"/>
        <v/>
      </c>
      <c r="AS39" s="632" t="str">
        <f t="shared" si="9"/>
        <v/>
      </c>
      <c r="AT39" s="681" t="str">
        <f t="shared" si="25"/>
        <v/>
      </c>
      <c r="AU39" s="677"/>
      <c r="AV39" s="933"/>
      <c r="AW39" s="933"/>
      <c r="AX39" s="933"/>
      <c r="AY39" s="933"/>
      <c r="AZ39" s="674"/>
      <c r="BA39" s="638" t="str">
        <f t="shared" si="11"/>
        <v/>
      </c>
      <c r="BB39" s="692" t="str">
        <f t="shared" si="21"/>
        <v/>
      </c>
      <c r="BC39" s="686" t="str">
        <f t="shared" si="22"/>
        <v/>
      </c>
      <c r="BD39" s="682"/>
      <c r="BE39" s="683"/>
      <c r="BF39" s="683"/>
      <c r="BG39" s="684"/>
      <c r="BH39" s="685"/>
      <c r="BI39" s="674" t="str">
        <f t="shared" si="23"/>
        <v/>
      </c>
      <c r="BJ39" s="687" t="str">
        <f t="shared" ca="1" si="13"/>
        <v xml:space="preserve"> </v>
      </c>
      <c r="BK39" s="688"/>
      <c r="BL39" s="689"/>
      <c r="BM39" s="689"/>
      <c r="BN39" s="689"/>
      <c r="BO39" s="689"/>
      <c r="BP39" s="689"/>
      <c r="BQ39" s="689"/>
      <c r="BR39" s="690"/>
      <c r="BS39" s="1180" t="str">
        <f t="shared" ca="1" si="24"/>
        <v/>
      </c>
      <c r="BT39" s="1181"/>
      <c r="BU39" s="696"/>
      <c r="BV39" s="370">
        <f>IF('ชื่อ-มาตรฐาน7'!A40="","",'ชื่อ-มาตรฐาน7'!A40)</f>
        <v>35</v>
      </c>
      <c r="BW39" s="370" t="str">
        <f>IF('ชื่อ-มาตรฐาน7'!B40="","",'ชื่อ-มาตรฐาน7'!B40)</f>
        <v/>
      </c>
      <c r="BX39" s="370" t="str">
        <f>IF('ชื่อ-มาตรฐาน7'!C40="","",'ชื่อ-มาตรฐาน7'!C40)</f>
        <v/>
      </c>
      <c r="BY39" s="578" t="str">
        <f>IF('ชื่อ-มาตรฐาน7'!D40="","",'ชื่อ-มาตรฐาน7'!D40)</f>
        <v/>
      </c>
      <c r="BZ39" s="578" t="str">
        <f>IF('ชื่อ-มาตรฐาน7'!E40="","",'ชื่อ-มาตรฐาน7'!E40)</f>
        <v/>
      </c>
    </row>
    <row r="40" spans="1:78" s="365" customFormat="1" ht="15" customHeight="1">
      <c r="A40" s="536" t="str">
        <f>IF(B39="","",'ชื่อ-มาตรฐาน7'!A41)</f>
        <v/>
      </c>
      <c r="B40" s="623" t="str">
        <f>IF('ชื่อ-มาตรฐาน7'!B41="","",'ชื่อ-มาตรฐาน7'!B41)</f>
        <v/>
      </c>
      <c r="C40" s="629"/>
      <c r="D40" s="934"/>
      <c r="E40" s="934"/>
      <c r="F40" s="934"/>
      <c r="G40" s="934"/>
      <c r="H40" s="934"/>
      <c r="I40" s="934"/>
      <c r="J40" s="627"/>
      <c r="K40" s="627"/>
      <c r="L40" s="627"/>
      <c r="M40" s="630"/>
      <c r="N40" s="628"/>
      <c r="O40" s="675" t="str">
        <f t="shared" si="8"/>
        <v/>
      </c>
      <c r="P40" s="631" t="str">
        <f t="shared" si="0"/>
        <v/>
      </c>
      <c r="Q40" s="629"/>
      <c r="R40" s="934"/>
      <c r="S40" s="934"/>
      <c r="T40" s="934"/>
      <c r="U40" s="934"/>
      <c r="V40" s="934"/>
      <c r="W40" s="934"/>
      <c r="X40" s="627"/>
      <c r="Y40" s="627"/>
      <c r="Z40" s="627"/>
      <c r="AA40" s="630"/>
      <c r="AB40" s="628"/>
      <c r="AC40" s="631" t="str">
        <f t="shared" si="1"/>
        <v/>
      </c>
      <c r="AD40" s="631" t="str">
        <f t="shared" si="2"/>
        <v/>
      </c>
      <c r="AE40" s="629"/>
      <c r="AF40" s="934"/>
      <c r="AG40" s="934"/>
      <c r="AH40" s="934"/>
      <c r="AI40" s="934"/>
      <c r="AJ40" s="934"/>
      <c r="AK40" s="934"/>
      <c r="AL40" s="627"/>
      <c r="AM40" s="627"/>
      <c r="AN40" s="627"/>
      <c r="AO40" s="630"/>
      <c r="AP40" s="628"/>
      <c r="AQ40" s="631" t="str">
        <f t="shared" si="3"/>
        <v/>
      </c>
      <c r="AR40" s="631" t="str">
        <f t="shared" si="4"/>
        <v/>
      </c>
      <c r="AS40" s="632" t="str">
        <f t="shared" si="9"/>
        <v/>
      </c>
      <c r="AT40" s="633" t="str">
        <f t="shared" si="25"/>
        <v/>
      </c>
      <c r="AU40" s="629"/>
      <c r="AV40" s="934"/>
      <c r="AW40" s="934"/>
      <c r="AX40" s="934"/>
      <c r="AY40" s="934"/>
      <c r="AZ40" s="637"/>
      <c r="BA40" s="638" t="str">
        <f t="shared" si="11"/>
        <v/>
      </c>
      <c r="BB40" s="639" t="str">
        <f t="shared" ref="BB40:BB54" si="26">IF($B40="","",(SUM(BA40,AS40)))</f>
        <v/>
      </c>
      <c r="BC40" s="640" t="str">
        <f t="shared" ref="BC40:BC54" si="27">IF(BB40="","",IF(BB40&lt;50,"0",IF(BB40&lt;55,"1",IF(BB40&lt;60,"1.5",IF(BB40&lt;65,"2",IF(BB40&lt;70,"2.5",IF(BB40&lt;75,"3",IF(BB40&lt;80,"3.5","4"))))))))</f>
        <v/>
      </c>
      <c r="BD40" s="634"/>
      <c r="BE40" s="635"/>
      <c r="BF40" s="635"/>
      <c r="BG40" s="636"/>
      <c r="BH40" s="636"/>
      <c r="BI40" s="637" t="str">
        <f t="shared" ref="BI40:BI54" si="28">BB40</f>
        <v/>
      </c>
      <c r="BJ40" s="641" t="str">
        <f t="shared" ca="1" si="13"/>
        <v xml:space="preserve"> </v>
      </c>
      <c r="BK40" s="642"/>
      <c r="BL40" s="643"/>
      <c r="BM40" s="643"/>
      <c r="BN40" s="643"/>
      <c r="BO40" s="643"/>
      <c r="BP40" s="643"/>
      <c r="BQ40" s="643"/>
      <c r="BR40" s="644"/>
      <c r="BS40" s="1176" t="str">
        <f t="shared" ref="BS40:BS54" ca="1" si="29">IF(BB40="","",IF(COUNTIF(BK40:BR40,0)&gt;0,0,MODE(LARGE(BK40:BR40,ROW(INDIRECT("1:"&amp;COUNT(BK40:BR40)))))))</f>
        <v/>
      </c>
      <c r="BT40" s="1177"/>
      <c r="BU40" s="696"/>
      <c r="BV40" s="370">
        <f>IF('ชื่อ-มาตรฐาน7'!A41="","",'ชื่อ-มาตรฐาน7'!A41)</f>
        <v>36</v>
      </c>
      <c r="BW40" s="370" t="str">
        <f>IF('ชื่อ-มาตรฐาน7'!B41="","",'ชื่อ-มาตรฐาน7'!B41)</f>
        <v/>
      </c>
      <c r="BX40" s="370" t="str">
        <f>IF('ชื่อ-มาตรฐาน7'!C41="","",'ชื่อ-มาตรฐาน7'!C41)</f>
        <v/>
      </c>
      <c r="BY40" s="578" t="str">
        <f>IF('ชื่อ-มาตรฐาน7'!D41="","",'ชื่อ-มาตรฐาน7'!D41)</f>
        <v/>
      </c>
      <c r="BZ40" s="578" t="str">
        <f>IF('ชื่อ-มาตรฐาน7'!E41="","",'ชื่อ-มาตรฐาน7'!E41)</f>
        <v/>
      </c>
    </row>
    <row r="41" spans="1:78" s="365" customFormat="1" ht="15" customHeight="1">
      <c r="A41" s="537" t="str">
        <f>IF(B40="","",'ชื่อ-มาตรฐาน7'!A42)</f>
        <v/>
      </c>
      <c r="B41" s="646" t="str">
        <f>IF('ชื่อ-มาตรฐาน7'!B42="","",'ชื่อ-มาตรฐาน7'!B42)</f>
        <v/>
      </c>
      <c r="C41" s="653"/>
      <c r="D41" s="935"/>
      <c r="E41" s="935"/>
      <c r="F41" s="935"/>
      <c r="G41" s="935"/>
      <c r="H41" s="935"/>
      <c r="I41" s="935"/>
      <c r="J41" s="652"/>
      <c r="K41" s="652"/>
      <c r="L41" s="652"/>
      <c r="M41" s="654"/>
      <c r="N41" s="655"/>
      <c r="O41" s="675" t="str">
        <f t="shared" si="8"/>
        <v/>
      </c>
      <c r="P41" s="631" t="str">
        <f t="shared" si="0"/>
        <v/>
      </c>
      <c r="Q41" s="653"/>
      <c r="R41" s="935"/>
      <c r="S41" s="935"/>
      <c r="T41" s="935"/>
      <c r="U41" s="935"/>
      <c r="V41" s="935"/>
      <c r="W41" s="935"/>
      <c r="X41" s="652"/>
      <c r="Y41" s="652"/>
      <c r="Z41" s="652"/>
      <c r="AA41" s="654"/>
      <c r="AB41" s="655"/>
      <c r="AC41" s="631" t="str">
        <f t="shared" si="1"/>
        <v/>
      </c>
      <c r="AD41" s="631" t="str">
        <f t="shared" si="2"/>
        <v/>
      </c>
      <c r="AE41" s="653"/>
      <c r="AF41" s="935"/>
      <c r="AG41" s="935"/>
      <c r="AH41" s="935"/>
      <c r="AI41" s="935"/>
      <c r="AJ41" s="935"/>
      <c r="AK41" s="935"/>
      <c r="AL41" s="652"/>
      <c r="AM41" s="652"/>
      <c r="AN41" s="652"/>
      <c r="AO41" s="654"/>
      <c r="AP41" s="655"/>
      <c r="AQ41" s="656" t="str">
        <f t="shared" si="3"/>
        <v/>
      </c>
      <c r="AR41" s="631" t="str">
        <f t="shared" si="4"/>
        <v/>
      </c>
      <c r="AS41" s="632" t="str">
        <f t="shared" si="9"/>
        <v/>
      </c>
      <c r="AT41" s="657" t="str">
        <f t="shared" si="25"/>
        <v/>
      </c>
      <c r="AU41" s="653"/>
      <c r="AV41" s="935"/>
      <c r="AW41" s="935"/>
      <c r="AX41" s="935"/>
      <c r="AY41" s="935"/>
      <c r="AZ41" s="651"/>
      <c r="BA41" s="638" t="str">
        <f t="shared" si="11"/>
        <v/>
      </c>
      <c r="BB41" s="660" t="str">
        <f t="shared" si="26"/>
        <v/>
      </c>
      <c r="BC41" s="661" t="str">
        <f t="shared" si="27"/>
        <v/>
      </c>
      <c r="BD41" s="634"/>
      <c r="BE41" s="635"/>
      <c r="BF41" s="635"/>
      <c r="BG41" s="658"/>
      <c r="BH41" s="659"/>
      <c r="BI41" s="651" t="str">
        <f t="shared" si="28"/>
        <v/>
      </c>
      <c r="BJ41" s="662" t="str">
        <f t="shared" ca="1" si="13"/>
        <v xml:space="preserve"> </v>
      </c>
      <c r="BK41" s="663"/>
      <c r="BL41" s="664"/>
      <c r="BM41" s="664"/>
      <c r="BN41" s="664"/>
      <c r="BO41" s="664"/>
      <c r="BP41" s="664"/>
      <c r="BQ41" s="664"/>
      <c r="BR41" s="665"/>
      <c r="BS41" s="1178" t="str">
        <f t="shared" ca="1" si="29"/>
        <v/>
      </c>
      <c r="BT41" s="1179"/>
      <c r="BU41" s="696"/>
      <c r="BV41" s="370">
        <f>IF('ชื่อ-มาตรฐาน7'!A42="","",'ชื่อ-มาตรฐาน7'!A42)</f>
        <v>37</v>
      </c>
      <c r="BW41" s="370" t="str">
        <f>IF('ชื่อ-มาตรฐาน7'!B42="","",'ชื่อ-มาตรฐาน7'!B42)</f>
        <v/>
      </c>
      <c r="BX41" s="370" t="str">
        <f>IF('ชื่อ-มาตรฐาน7'!C42="","",'ชื่อ-มาตรฐาน7'!C42)</f>
        <v/>
      </c>
      <c r="BY41" s="578" t="str">
        <f>IF('ชื่อ-มาตรฐาน7'!D42="","",'ชื่อ-มาตรฐาน7'!D42)</f>
        <v/>
      </c>
      <c r="BZ41" s="578" t="str">
        <f>IF('ชื่อ-มาตรฐาน7'!E42="","",'ชื่อ-มาตรฐาน7'!E42)</f>
        <v/>
      </c>
    </row>
    <row r="42" spans="1:78" s="365" customFormat="1" ht="15" customHeight="1">
      <c r="A42" s="537" t="str">
        <f>IF(B41="","",'ชื่อ-มาตรฐาน7'!A43)</f>
        <v/>
      </c>
      <c r="B42" s="646" t="str">
        <f>IF('ชื่อ-มาตรฐาน7'!B43="","",'ชื่อ-มาตรฐาน7'!B43)</f>
        <v/>
      </c>
      <c r="C42" s="667"/>
      <c r="D42" s="936"/>
      <c r="E42" s="936"/>
      <c r="F42" s="936"/>
      <c r="G42" s="936"/>
      <c r="H42" s="936"/>
      <c r="I42" s="936"/>
      <c r="J42" s="652"/>
      <c r="K42" s="652"/>
      <c r="L42" s="652"/>
      <c r="M42" s="654"/>
      <c r="N42" s="655"/>
      <c r="O42" s="675" t="str">
        <f t="shared" si="8"/>
        <v/>
      </c>
      <c r="P42" s="631" t="str">
        <f t="shared" si="0"/>
        <v/>
      </c>
      <c r="Q42" s="667"/>
      <c r="R42" s="936"/>
      <c r="S42" s="936"/>
      <c r="T42" s="936"/>
      <c r="U42" s="936"/>
      <c r="V42" s="936"/>
      <c r="W42" s="936"/>
      <c r="X42" s="652"/>
      <c r="Y42" s="652"/>
      <c r="Z42" s="652"/>
      <c r="AA42" s="654"/>
      <c r="AB42" s="655"/>
      <c r="AC42" s="631" t="str">
        <f t="shared" si="1"/>
        <v/>
      </c>
      <c r="AD42" s="631" t="str">
        <f t="shared" si="2"/>
        <v/>
      </c>
      <c r="AE42" s="667"/>
      <c r="AF42" s="936"/>
      <c r="AG42" s="936"/>
      <c r="AH42" s="936"/>
      <c r="AI42" s="936"/>
      <c r="AJ42" s="936"/>
      <c r="AK42" s="936"/>
      <c r="AL42" s="652"/>
      <c r="AM42" s="652"/>
      <c r="AN42" s="652"/>
      <c r="AO42" s="654"/>
      <c r="AP42" s="655"/>
      <c r="AQ42" s="656" t="str">
        <f t="shared" si="3"/>
        <v/>
      </c>
      <c r="AR42" s="631" t="str">
        <f t="shared" si="4"/>
        <v/>
      </c>
      <c r="AS42" s="632" t="str">
        <f t="shared" si="9"/>
        <v/>
      </c>
      <c r="AT42" s="657" t="str">
        <f t="shared" si="25"/>
        <v/>
      </c>
      <c r="AU42" s="667"/>
      <c r="AV42" s="936"/>
      <c r="AW42" s="936"/>
      <c r="AX42" s="936"/>
      <c r="AY42" s="936"/>
      <c r="AZ42" s="651"/>
      <c r="BA42" s="638" t="str">
        <f t="shared" si="11"/>
        <v/>
      </c>
      <c r="BB42" s="660" t="str">
        <f t="shared" si="26"/>
        <v/>
      </c>
      <c r="BC42" s="661" t="str">
        <f t="shared" si="27"/>
        <v/>
      </c>
      <c r="BD42" s="634"/>
      <c r="BE42" s="635"/>
      <c r="BF42" s="635"/>
      <c r="BG42" s="658"/>
      <c r="BH42" s="659"/>
      <c r="BI42" s="651" t="str">
        <f t="shared" si="28"/>
        <v/>
      </c>
      <c r="BJ42" s="662" t="str">
        <f t="shared" ca="1" si="13"/>
        <v xml:space="preserve"> </v>
      </c>
      <c r="BK42" s="668"/>
      <c r="BL42" s="664"/>
      <c r="BM42" s="664"/>
      <c r="BN42" s="664"/>
      <c r="BO42" s="664"/>
      <c r="BP42" s="664"/>
      <c r="BQ42" s="664"/>
      <c r="BR42" s="665"/>
      <c r="BS42" s="1178" t="str">
        <f t="shared" ca="1" si="29"/>
        <v/>
      </c>
      <c r="BT42" s="1179"/>
      <c r="BU42" s="696"/>
      <c r="BV42" s="370">
        <f>IF('ชื่อ-มาตรฐาน7'!A43="","",'ชื่อ-มาตรฐาน7'!A43)</f>
        <v>38</v>
      </c>
      <c r="BW42" s="370" t="str">
        <f>IF('ชื่อ-มาตรฐาน7'!B43="","",'ชื่อ-มาตรฐาน7'!B43)</f>
        <v/>
      </c>
      <c r="BX42" s="370" t="str">
        <f>IF('ชื่อ-มาตรฐาน7'!C43="","",'ชื่อ-มาตรฐาน7'!C43)</f>
        <v/>
      </c>
      <c r="BY42" s="578" t="str">
        <f>IF('ชื่อ-มาตรฐาน7'!D43="","",'ชื่อ-มาตรฐาน7'!D43)</f>
        <v/>
      </c>
      <c r="BZ42" s="578" t="str">
        <f>IF('ชื่อ-มาตรฐาน7'!E43="","",'ชื่อ-มาตรฐาน7'!E43)</f>
        <v/>
      </c>
    </row>
    <row r="43" spans="1:78" s="365" customFormat="1" ht="15" customHeight="1">
      <c r="A43" s="537" t="str">
        <f>IF(B42="","",'ชื่อ-มาตรฐาน7'!A44)</f>
        <v/>
      </c>
      <c r="B43" s="646" t="str">
        <f>IF('ชื่อ-มาตรฐาน7'!B44="","",'ชื่อ-มาตรฐาน7'!B44)</f>
        <v/>
      </c>
      <c r="C43" s="667"/>
      <c r="D43" s="936"/>
      <c r="E43" s="936"/>
      <c r="F43" s="936"/>
      <c r="G43" s="936"/>
      <c r="H43" s="936"/>
      <c r="I43" s="936"/>
      <c r="J43" s="652"/>
      <c r="K43" s="652"/>
      <c r="L43" s="652"/>
      <c r="M43" s="654"/>
      <c r="N43" s="655"/>
      <c r="O43" s="675" t="str">
        <f t="shared" si="8"/>
        <v/>
      </c>
      <c r="P43" s="631" t="str">
        <f t="shared" ref="P43:P44" si="30">IF($B43="","",(FLOOR(O43,0.01)))</f>
        <v/>
      </c>
      <c r="Q43" s="667"/>
      <c r="R43" s="936"/>
      <c r="S43" s="936"/>
      <c r="T43" s="936"/>
      <c r="U43" s="936"/>
      <c r="V43" s="936"/>
      <c r="W43" s="936"/>
      <c r="X43" s="652"/>
      <c r="Y43" s="652"/>
      <c r="Z43" s="652"/>
      <c r="AA43" s="654"/>
      <c r="AB43" s="655"/>
      <c r="AC43" s="631" t="str">
        <f t="shared" si="1"/>
        <v/>
      </c>
      <c r="AD43" s="631" t="str">
        <f t="shared" ref="AD43:AD44" si="31">IF($B43="","",(FLOOR(AC43,0.01)))</f>
        <v/>
      </c>
      <c r="AE43" s="667"/>
      <c r="AF43" s="936"/>
      <c r="AG43" s="936"/>
      <c r="AH43" s="936"/>
      <c r="AI43" s="936"/>
      <c r="AJ43" s="936"/>
      <c r="AK43" s="936"/>
      <c r="AL43" s="652"/>
      <c r="AM43" s="652"/>
      <c r="AN43" s="652"/>
      <c r="AO43" s="654"/>
      <c r="AP43" s="655"/>
      <c r="AQ43" s="656" t="str">
        <f t="shared" si="3"/>
        <v/>
      </c>
      <c r="AR43" s="631" t="str">
        <f t="shared" si="4"/>
        <v/>
      </c>
      <c r="AS43" s="632" t="str">
        <f t="shared" si="9"/>
        <v/>
      </c>
      <c r="AT43" s="657" t="str">
        <f t="shared" si="25"/>
        <v/>
      </c>
      <c r="AU43" s="667"/>
      <c r="AV43" s="936"/>
      <c r="AW43" s="936"/>
      <c r="AX43" s="936"/>
      <c r="AY43" s="936"/>
      <c r="AZ43" s="651"/>
      <c r="BA43" s="638" t="str">
        <f t="shared" si="11"/>
        <v/>
      </c>
      <c r="BB43" s="660" t="str">
        <f t="shared" si="26"/>
        <v/>
      </c>
      <c r="BC43" s="661" t="str">
        <f t="shared" si="27"/>
        <v/>
      </c>
      <c r="BD43" s="634"/>
      <c r="BE43" s="635"/>
      <c r="BF43" s="635"/>
      <c r="BG43" s="658"/>
      <c r="BH43" s="659"/>
      <c r="BI43" s="651">
        <v>3</v>
      </c>
      <c r="BJ43" s="662" t="str">
        <f t="shared" ca="1" si="13"/>
        <v xml:space="preserve"> </v>
      </c>
      <c r="BK43" s="668"/>
      <c r="BL43" s="664"/>
      <c r="BM43" s="664"/>
      <c r="BN43" s="664"/>
      <c r="BO43" s="664"/>
      <c r="BP43" s="664"/>
      <c r="BQ43" s="664"/>
      <c r="BR43" s="665"/>
      <c r="BS43" s="1178" t="str">
        <f t="shared" ca="1" si="29"/>
        <v/>
      </c>
      <c r="BT43" s="1179"/>
      <c r="BU43" s="696"/>
      <c r="BV43" s="370">
        <f>IF('ชื่อ-มาตรฐาน7'!A44="","",'ชื่อ-มาตรฐาน7'!A44)</f>
        <v>39</v>
      </c>
      <c r="BW43" s="370" t="str">
        <f>IF('ชื่อ-มาตรฐาน7'!B44="","",'ชื่อ-มาตรฐาน7'!B44)</f>
        <v/>
      </c>
      <c r="BX43" s="370" t="str">
        <f>IF('ชื่อ-มาตรฐาน7'!C44="","",'ชื่อ-มาตรฐาน7'!C44)</f>
        <v/>
      </c>
      <c r="BY43" s="578" t="str">
        <f>IF('ชื่อ-มาตรฐาน7'!D44="","",'ชื่อ-มาตรฐาน7'!D44)</f>
        <v/>
      </c>
      <c r="BZ43" s="578" t="str">
        <f>IF('ชื่อ-มาตรฐาน7'!E44="","",'ชื่อ-มาตรฐาน7'!E44)</f>
        <v/>
      </c>
    </row>
    <row r="44" spans="1:78" s="365" customFormat="1" ht="15" customHeight="1">
      <c r="A44" s="538" t="str">
        <f>IF(B43="","",'ชื่อ-มาตรฐาน7'!A45)</f>
        <v/>
      </c>
      <c r="B44" s="669" t="str">
        <f>IF('ชื่อ-มาตรฐาน7'!B45="","",'ชื่อ-มาตรฐาน7'!B45)</f>
        <v/>
      </c>
      <c r="C44" s="677"/>
      <c r="D44" s="933"/>
      <c r="E44" s="933"/>
      <c r="F44" s="933"/>
      <c r="G44" s="933"/>
      <c r="H44" s="933"/>
      <c r="I44" s="933"/>
      <c r="J44" s="676"/>
      <c r="K44" s="676"/>
      <c r="L44" s="676"/>
      <c r="M44" s="678"/>
      <c r="N44" s="679"/>
      <c r="O44" s="675" t="str">
        <f t="shared" si="8"/>
        <v/>
      </c>
      <c r="P44" s="631" t="str">
        <f t="shared" si="30"/>
        <v/>
      </c>
      <c r="Q44" s="677"/>
      <c r="R44" s="933"/>
      <c r="S44" s="933"/>
      <c r="T44" s="933"/>
      <c r="U44" s="933"/>
      <c r="V44" s="933"/>
      <c r="W44" s="933"/>
      <c r="X44" s="676"/>
      <c r="Y44" s="676"/>
      <c r="Z44" s="676"/>
      <c r="AA44" s="678"/>
      <c r="AB44" s="679"/>
      <c r="AC44" s="631" t="str">
        <f t="shared" si="1"/>
        <v/>
      </c>
      <c r="AD44" s="631" t="str">
        <f t="shared" si="31"/>
        <v/>
      </c>
      <c r="AE44" s="677"/>
      <c r="AF44" s="933"/>
      <c r="AG44" s="933"/>
      <c r="AH44" s="933"/>
      <c r="AI44" s="933"/>
      <c r="AJ44" s="933"/>
      <c r="AK44" s="933"/>
      <c r="AL44" s="676"/>
      <c r="AM44" s="676"/>
      <c r="AN44" s="676"/>
      <c r="AO44" s="678"/>
      <c r="AP44" s="679"/>
      <c r="AQ44" s="680" t="str">
        <f t="shared" si="3"/>
        <v/>
      </c>
      <c r="AR44" s="631" t="str">
        <f t="shared" si="4"/>
        <v/>
      </c>
      <c r="AS44" s="632" t="str">
        <f t="shared" si="9"/>
        <v/>
      </c>
      <c r="AT44" s="681" t="str">
        <f t="shared" si="25"/>
        <v/>
      </c>
      <c r="AU44" s="677"/>
      <c r="AV44" s="933"/>
      <c r="AW44" s="933"/>
      <c r="AX44" s="933"/>
      <c r="AY44" s="933"/>
      <c r="AZ44" s="674"/>
      <c r="BA44" s="638" t="str">
        <f t="shared" si="11"/>
        <v/>
      </c>
      <c r="BB44" s="692" t="str">
        <f t="shared" si="26"/>
        <v/>
      </c>
      <c r="BC44" s="686" t="str">
        <f t="shared" si="27"/>
        <v/>
      </c>
      <c r="BD44" s="682"/>
      <c r="BE44" s="683"/>
      <c r="BF44" s="683"/>
      <c r="BG44" s="684"/>
      <c r="BH44" s="685"/>
      <c r="BI44" s="674" t="str">
        <f t="shared" si="28"/>
        <v/>
      </c>
      <c r="BJ44" s="687" t="str">
        <f t="shared" ca="1" si="13"/>
        <v xml:space="preserve"> </v>
      </c>
      <c r="BK44" s="688"/>
      <c r="BL44" s="689"/>
      <c r="BM44" s="689"/>
      <c r="BN44" s="689"/>
      <c r="BO44" s="689"/>
      <c r="BP44" s="689"/>
      <c r="BQ44" s="689"/>
      <c r="BR44" s="690"/>
      <c r="BS44" s="1180" t="str">
        <f t="shared" ca="1" si="29"/>
        <v/>
      </c>
      <c r="BT44" s="1181"/>
      <c r="BU44" s="696"/>
      <c r="BV44" s="370">
        <f>IF('ชื่อ-มาตรฐาน7'!A45="","",'ชื่อ-มาตรฐาน7'!A45)</f>
        <v>40</v>
      </c>
      <c r="BW44" s="370" t="str">
        <f>IF('ชื่อ-มาตรฐาน7'!B45="","",'ชื่อ-มาตรฐาน7'!B45)</f>
        <v/>
      </c>
      <c r="BX44" s="370" t="str">
        <f>IF('ชื่อ-มาตรฐาน7'!C45="","",'ชื่อ-มาตรฐาน7'!C45)</f>
        <v/>
      </c>
      <c r="BY44" s="578" t="str">
        <f>IF('ชื่อ-มาตรฐาน7'!D45="","",'ชื่อ-มาตรฐาน7'!D45)</f>
        <v/>
      </c>
      <c r="BZ44" s="578" t="str">
        <f>IF('ชื่อ-มาตรฐาน7'!E45="","",'ชื่อ-มาตรฐาน7'!E45)</f>
        <v/>
      </c>
    </row>
    <row r="45" spans="1:78" s="365" customFormat="1" ht="15" customHeight="1">
      <c r="A45" s="538" t="str">
        <f>IF(B44="","",'ชื่อ-มาตรฐาน7'!A46)</f>
        <v/>
      </c>
      <c r="B45" s="623" t="str">
        <f>IF('ชื่อ-มาตรฐาน7'!B46="","",'ชื่อ-มาตรฐาน7'!B46)</f>
        <v/>
      </c>
      <c r="C45" s="629"/>
      <c r="D45" s="934"/>
      <c r="E45" s="934"/>
      <c r="F45" s="934"/>
      <c r="G45" s="934"/>
      <c r="H45" s="934"/>
      <c r="I45" s="934"/>
      <c r="J45" s="627"/>
      <c r="K45" s="627"/>
      <c r="L45" s="627"/>
      <c r="M45" s="630"/>
      <c r="N45" s="628"/>
      <c r="O45" s="675" t="str">
        <f t="shared" si="8"/>
        <v/>
      </c>
      <c r="P45" s="631" t="str">
        <f t="shared" ref="P45:P54" si="32">IF($B45="","",(FLOOR(O45,0.01)))</f>
        <v/>
      </c>
      <c r="Q45" s="629"/>
      <c r="R45" s="934"/>
      <c r="S45" s="934"/>
      <c r="T45" s="934"/>
      <c r="U45" s="934"/>
      <c r="V45" s="934"/>
      <c r="W45" s="934"/>
      <c r="X45" s="627"/>
      <c r="Y45" s="627"/>
      <c r="Z45" s="627"/>
      <c r="AA45" s="630"/>
      <c r="AB45" s="628"/>
      <c r="AC45" s="631" t="str">
        <f t="shared" si="1"/>
        <v/>
      </c>
      <c r="AD45" s="631" t="str">
        <f t="shared" ref="AD45:AD54" si="33">IF($B45="","",(FLOOR(AC45,0.01)))</f>
        <v/>
      </c>
      <c r="AE45" s="629"/>
      <c r="AF45" s="934"/>
      <c r="AG45" s="934"/>
      <c r="AH45" s="934"/>
      <c r="AI45" s="934"/>
      <c r="AJ45" s="934"/>
      <c r="AK45" s="934"/>
      <c r="AL45" s="627"/>
      <c r="AM45" s="627"/>
      <c r="AN45" s="627"/>
      <c r="AO45" s="630"/>
      <c r="AP45" s="628"/>
      <c r="AQ45" s="680" t="str">
        <f t="shared" si="3"/>
        <v/>
      </c>
      <c r="AR45" s="631" t="str">
        <f t="shared" si="4"/>
        <v/>
      </c>
      <c r="AS45" s="632" t="str">
        <f t="shared" si="9"/>
        <v/>
      </c>
      <c r="AT45" s="681" t="str">
        <f t="shared" si="25"/>
        <v/>
      </c>
      <c r="AU45" s="629"/>
      <c r="AV45" s="934"/>
      <c r="AW45" s="934"/>
      <c r="AX45" s="934"/>
      <c r="AY45" s="934"/>
      <c r="AZ45" s="637"/>
      <c r="BA45" s="638" t="str">
        <f t="shared" si="11"/>
        <v/>
      </c>
      <c r="BB45" s="692" t="str">
        <f t="shared" si="26"/>
        <v/>
      </c>
      <c r="BC45" s="686" t="str">
        <f t="shared" si="27"/>
        <v/>
      </c>
      <c r="BD45" s="634"/>
      <c r="BE45" s="635"/>
      <c r="BF45" s="635"/>
      <c r="BG45" s="636"/>
      <c r="BH45" s="636"/>
      <c r="BI45" s="637" t="str">
        <f t="shared" si="28"/>
        <v/>
      </c>
      <c r="BJ45" s="641" t="str">
        <f t="shared" ca="1" si="13"/>
        <v xml:space="preserve"> </v>
      </c>
      <c r="BK45" s="642"/>
      <c r="BL45" s="643"/>
      <c r="BM45" s="643"/>
      <c r="BN45" s="643"/>
      <c r="BO45" s="643"/>
      <c r="BP45" s="643"/>
      <c r="BQ45" s="643"/>
      <c r="BR45" s="644"/>
      <c r="BS45" s="1176" t="str">
        <f t="shared" ca="1" si="29"/>
        <v/>
      </c>
      <c r="BT45" s="1177"/>
      <c r="BU45" s="696"/>
      <c r="BV45" s="370">
        <f>IF('ชื่อ-มาตรฐาน7'!A46="","",'ชื่อ-มาตรฐาน7'!A46)</f>
        <v>41</v>
      </c>
      <c r="BW45" s="370" t="str">
        <f>IF('ชื่อ-มาตรฐาน7'!B46="","",'ชื่อ-มาตรฐาน7'!B46)</f>
        <v/>
      </c>
      <c r="BX45" s="370" t="str">
        <f>IF('ชื่อ-มาตรฐาน7'!C46="","",'ชื่อ-มาตรฐาน7'!C46)</f>
        <v/>
      </c>
      <c r="BY45" s="578" t="str">
        <f>IF('ชื่อ-มาตรฐาน7'!D46="","",'ชื่อ-มาตรฐาน7'!D46)</f>
        <v/>
      </c>
      <c r="BZ45" s="578" t="str">
        <f>IF('ชื่อ-มาตรฐาน7'!E46="","",'ชื่อ-มาตรฐาน7'!E46)</f>
        <v/>
      </c>
    </row>
    <row r="46" spans="1:78" s="365" customFormat="1" ht="15" customHeight="1">
      <c r="A46" s="537" t="str">
        <f>IF(B45="","",'ชื่อ-มาตรฐาน7'!A47)</f>
        <v/>
      </c>
      <c r="B46" s="646" t="str">
        <f>IF('ชื่อ-มาตรฐาน7'!B47="","",'ชื่อ-มาตรฐาน7'!B47)</f>
        <v/>
      </c>
      <c r="C46" s="653"/>
      <c r="D46" s="935"/>
      <c r="E46" s="935"/>
      <c r="F46" s="935"/>
      <c r="G46" s="935"/>
      <c r="H46" s="935"/>
      <c r="I46" s="935"/>
      <c r="J46" s="652"/>
      <c r="K46" s="652"/>
      <c r="L46" s="652"/>
      <c r="M46" s="654"/>
      <c r="N46" s="655"/>
      <c r="O46" s="675" t="str">
        <f t="shared" si="8"/>
        <v/>
      </c>
      <c r="P46" s="631" t="str">
        <f t="shared" si="32"/>
        <v/>
      </c>
      <c r="Q46" s="653"/>
      <c r="R46" s="935"/>
      <c r="S46" s="935"/>
      <c r="T46" s="935"/>
      <c r="U46" s="935"/>
      <c r="V46" s="935"/>
      <c r="W46" s="935"/>
      <c r="X46" s="652"/>
      <c r="Y46" s="652"/>
      <c r="Z46" s="652"/>
      <c r="AA46" s="654"/>
      <c r="AB46" s="655"/>
      <c r="AC46" s="631" t="str">
        <f t="shared" si="1"/>
        <v/>
      </c>
      <c r="AD46" s="631" t="str">
        <f t="shared" si="33"/>
        <v/>
      </c>
      <c r="AE46" s="653"/>
      <c r="AF46" s="935"/>
      <c r="AG46" s="935"/>
      <c r="AH46" s="935"/>
      <c r="AI46" s="935"/>
      <c r="AJ46" s="935"/>
      <c r="AK46" s="935"/>
      <c r="AL46" s="652"/>
      <c r="AM46" s="652"/>
      <c r="AN46" s="652"/>
      <c r="AO46" s="654"/>
      <c r="AP46" s="655"/>
      <c r="AQ46" s="680" t="str">
        <f t="shared" si="3"/>
        <v/>
      </c>
      <c r="AR46" s="631" t="str">
        <f t="shared" si="4"/>
        <v/>
      </c>
      <c r="AS46" s="632" t="str">
        <f t="shared" si="9"/>
        <v/>
      </c>
      <c r="AT46" s="681" t="str">
        <f t="shared" si="25"/>
        <v/>
      </c>
      <c r="AU46" s="653"/>
      <c r="AV46" s="935"/>
      <c r="AW46" s="935"/>
      <c r="AX46" s="935"/>
      <c r="AY46" s="935"/>
      <c r="AZ46" s="651"/>
      <c r="BA46" s="638" t="str">
        <f t="shared" si="11"/>
        <v/>
      </c>
      <c r="BB46" s="692" t="str">
        <f t="shared" si="26"/>
        <v/>
      </c>
      <c r="BC46" s="686" t="str">
        <f t="shared" si="27"/>
        <v/>
      </c>
      <c r="BD46" s="634"/>
      <c r="BE46" s="635"/>
      <c r="BF46" s="635"/>
      <c r="BG46" s="658"/>
      <c r="BH46" s="659"/>
      <c r="BI46" s="651" t="str">
        <f t="shared" si="28"/>
        <v/>
      </c>
      <c r="BJ46" s="662" t="str">
        <f t="shared" ca="1" si="13"/>
        <v xml:space="preserve"> </v>
      </c>
      <c r="BK46" s="663"/>
      <c r="BL46" s="664"/>
      <c r="BM46" s="664"/>
      <c r="BN46" s="664"/>
      <c r="BO46" s="664"/>
      <c r="BP46" s="664"/>
      <c r="BQ46" s="664"/>
      <c r="BR46" s="665"/>
      <c r="BS46" s="1178" t="str">
        <f t="shared" ca="1" si="29"/>
        <v/>
      </c>
      <c r="BT46" s="1179"/>
      <c r="BU46" s="696"/>
      <c r="BV46" s="370">
        <f>IF('ชื่อ-มาตรฐาน7'!A47="","",'ชื่อ-มาตรฐาน7'!A47)</f>
        <v>42</v>
      </c>
      <c r="BW46" s="370" t="str">
        <f>IF('ชื่อ-มาตรฐาน7'!B47="","",'ชื่อ-มาตรฐาน7'!B47)</f>
        <v/>
      </c>
      <c r="BX46" s="370" t="str">
        <f>IF('ชื่อ-มาตรฐาน7'!C47="","",'ชื่อ-มาตรฐาน7'!C47)</f>
        <v/>
      </c>
      <c r="BY46" s="578" t="str">
        <f>IF('ชื่อ-มาตรฐาน7'!D47="","",'ชื่อ-มาตรฐาน7'!D47)</f>
        <v/>
      </c>
      <c r="BZ46" s="578" t="str">
        <f>IF('ชื่อ-มาตรฐาน7'!E47="","",'ชื่อ-มาตรฐาน7'!E47)</f>
        <v/>
      </c>
    </row>
    <row r="47" spans="1:78" s="365" customFormat="1" ht="15" customHeight="1">
      <c r="A47" s="537" t="str">
        <f>IF(B46="","",'ชื่อ-มาตรฐาน7'!A48)</f>
        <v/>
      </c>
      <c r="B47" s="646" t="str">
        <f>IF('ชื่อ-มาตรฐาน7'!B48="","",'ชื่อ-มาตรฐาน7'!B48)</f>
        <v/>
      </c>
      <c r="C47" s="667"/>
      <c r="D47" s="936"/>
      <c r="E47" s="936"/>
      <c r="F47" s="936"/>
      <c r="G47" s="936"/>
      <c r="H47" s="936"/>
      <c r="I47" s="936"/>
      <c r="J47" s="652"/>
      <c r="K47" s="652"/>
      <c r="L47" s="652"/>
      <c r="M47" s="654"/>
      <c r="N47" s="655"/>
      <c r="O47" s="675" t="str">
        <f t="shared" si="8"/>
        <v/>
      </c>
      <c r="P47" s="631" t="str">
        <f t="shared" si="32"/>
        <v/>
      </c>
      <c r="Q47" s="667"/>
      <c r="R47" s="936"/>
      <c r="S47" s="936"/>
      <c r="T47" s="936"/>
      <c r="U47" s="936"/>
      <c r="V47" s="936"/>
      <c r="W47" s="936"/>
      <c r="X47" s="652"/>
      <c r="Y47" s="652"/>
      <c r="Z47" s="652"/>
      <c r="AA47" s="654"/>
      <c r="AB47" s="655"/>
      <c r="AC47" s="631" t="str">
        <f t="shared" si="1"/>
        <v/>
      </c>
      <c r="AD47" s="631" t="str">
        <f t="shared" si="33"/>
        <v/>
      </c>
      <c r="AE47" s="667"/>
      <c r="AF47" s="936"/>
      <c r="AG47" s="936"/>
      <c r="AH47" s="936"/>
      <c r="AI47" s="936"/>
      <c r="AJ47" s="936"/>
      <c r="AK47" s="936"/>
      <c r="AL47" s="652"/>
      <c r="AM47" s="652"/>
      <c r="AN47" s="652"/>
      <c r="AO47" s="654"/>
      <c r="AP47" s="655"/>
      <c r="AQ47" s="680" t="str">
        <f t="shared" si="3"/>
        <v/>
      </c>
      <c r="AR47" s="631" t="str">
        <f t="shared" si="4"/>
        <v/>
      </c>
      <c r="AS47" s="632" t="str">
        <f t="shared" si="9"/>
        <v/>
      </c>
      <c r="AT47" s="681" t="str">
        <f t="shared" si="25"/>
        <v/>
      </c>
      <c r="AU47" s="667"/>
      <c r="AV47" s="936"/>
      <c r="AW47" s="936"/>
      <c r="AX47" s="936"/>
      <c r="AY47" s="936"/>
      <c r="AZ47" s="651"/>
      <c r="BA47" s="638" t="str">
        <f t="shared" si="11"/>
        <v/>
      </c>
      <c r="BB47" s="692" t="str">
        <f t="shared" si="26"/>
        <v/>
      </c>
      <c r="BC47" s="686" t="str">
        <f t="shared" si="27"/>
        <v/>
      </c>
      <c r="BD47" s="634"/>
      <c r="BE47" s="635"/>
      <c r="BF47" s="635"/>
      <c r="BG47" s="658"/>
      <c r="BH47" s="659"/>
      <c r="BI47" s="651" t="str">
        <f t="shared" si="28"/>
        <v/>
      </c>
      <c r="BJ47" s="662" t="str">
        <f t="shared" ca="1" si="13"/>
        <v xml:space="preserve"> </v>
      </c>
      <c r="BK47" s="668"/>
      <c r="BL47" s="664"/>
      <c r="BM47" s="664"/>
      <c r="BN47" s="664"/>
      <c r="BO47" s="664"/>
      <c r="BP47" s="664"/>
      <c r="BQ47" s="664"/>
      <c r="BR47" s="665"/>
      <c r="BS47" s="1178" t="str">
        <f t="shared" ca="1" si="29"/>
        <v/>
      </c>
      <c r="BT47" s="1179"/>
      <c r="BU47" s="696"/>
      <c r="BV47" s="370">
        <f>IF('ชื่อ-มาตรฐาน7'!A48="","",'ชื่อ-มาตรฐาน7'!A48)</f>
        <v>43</v>
      </c>
      <c r="BW47" s="370" t="str">
        <f>IF('ชื่อ-มาตรฐาน7'!B48="","",'ชื่อ-มาตรฐาน7'!B48)</f>
        <v/>
      </c>
      <c r="BX47" s="370" t="str">
        <f>IF('ชื่อ-มาตรฐาน7'!C48="","",'ชื่อ-มาตรฐาน7'!C48)</f>
        <v/>
      </c>
      <c r="BY47" s="578" t="str">
        <f>IF('ชื่อ-มาตรฐาน7'!D48="","",'ชื่อ-มาตรฐาน7'!D48)</f>
        <v/>
      </c>
      <c r="BZ47" s="578" t="str">
        <f>IF('ชื่อ-มาตรฐาน7'!E48="","",'ชื่อ-มาตรฐาน7'!E48)</f>
        <v/>
      </c>
    </row>
    <row r="48" spans="1:78" s="365" customFormat="1" ht="15" customHeight="1">
      <c r="A48" s="537" t="str">
        <f>IF(B47="","",'ชื่อ-มาตรฐาน7'!A49)</f>
        <v/>
      </c>
      <c r="B48" s="646" t="str">
        <f>IF('ชื่อ-มาตรฐาน7'!B49="","",'ชื่อ-มาตรฐาน7'!B49)</f>
        <v/>
      </c>
      <c r="C48" s="667"/>
      <c r="D48" s="936"/>
      <c r="E48" s="936"/>
      <c r="F48" s="936"/>
      <c r="G48" s="936"/>
      <c r="H48" s="936"/>
      <c r="I48" s="936"/>
      <c r="J48" s="652"/>
      <c r="K48" s="652"/>
      <c r="L48" s="652"/>
      <c r="M48" s="654"/>
      <c r="N48" s="655"/>
      <c r="O48" s="675" t="str">
        <f t="shared" si="8"/>
        <v/>
      </c>
      <c r="P48" s="631" t="str">
        <f t="shared" si="32"/>
        <v/>
      </c>
      <c r="Q48" s="667"/>
      <c r="R48" s="936"/>
      <c r="S48" s="936"/>
      <c r="T48" s="936"/>
      <c r="U48" s="936"/>
      <c r="V48" s="936"/>
      <c r="W48" s="936"/>
      <c r="X48" s="652"/>
      <c r="Y48" s="652"/>
      <c r="Z48" s="652"/>
      <c r="AA48" s="654"/>
      <c r="AB48" s="655"/>
      <c r="AC48" s="631" t="str">
        <f t="shared" si="1"/>
        <v/>
      </c>
      <c r="AD48" s="631" t="str">
        <f t="shared" si="33"/>
        <v/>
      </c>
      <c r="AE48" s="667"/>
      <c r="AF48" s="936"/>
      <c r="AG48" s="936"/>
      <c r="AH48" s="936"/>
      <c r="AI48" s="936"/>
      <c r="AJ48" s="936"/>
      <c r="AK48" s="936"/>
      <c r="AL48" s="652"/>
      <c r="AM48" s="652"/>
      <c r="AN48" s="652"/>
      <c r="AO48" s="654"/>
      <c r="AP48" s="655"/>
      <c r="AQ48" s="680" t="str">
        <f t="shared" si="3"/>
        <v/>
      </c>
      <c r="AR48" s="631" t="str">
        <f t="shared" si="4"/>
        <v/>
      </c>
      <c r="AS48" s="632" t="str">
        <f t="shared" si="9"/>
        <v/>
      </c>
      <c r="AT48" s="681" t="str">
        <f t="shared" si="25"/>
        <v/>
      </c>
      <c r="AU48" s="667"/>
      <c r="AV48" s="936"/>
      <c r="AW48" s="936"/>
      <c r="AX48" s="936"/>
      <c r="AY48" s="936"/>
      <c r="AZ48" s="651"/>
      <c r="BA48" s="638" t="str">
        <f t="shared" si="11"/>
        <v/>
      </c>
      <c r="BB48" s="692" t="str">
        <f t="shared" si="26"/>
        <v/>
      </c>
      <c r="BC48" s="686" t="str">
        <f t="shared" si="27"/>
        <v/>
      </c>
      <c r="BD48" s="634"/>
      <c r="BE48" s="635"/>
      <c r="BF48" s="635"/>
      <c r="BG48" s="658"/>
      <c r="BH48" s="659"/>
      <c r="BI48" s="651" t="str">
        <f t="shared" si="28"/>
        <v/>
      </c>
      <c r="BJ48" s="662" t="str">
        <f t="shared" ca="1" si="13"/>
        <v xml:space="preserve"> </v>
      </c>
      <c r="BK48" s="668"/>
      <c r="BL48" s="664"/>
      <c r="BM48" s="664"/>
      <c r="BN48" s="664"/>
      <c r="BO48" s="664"/>
      <c r="BP48" s="664"/>
      <c r="BQ48" s="664"/>
      <c r="BR48" s="665"/>
      <c r="BS48" s="1178" t="str">
        <f t="shared" ca="1" si="29"/>
        <v/>
      </c>
      <c r="BT48" s="1179"/>
      <c r="BU48" s="696"/>
      <c r="BV48" s="370">
        <f>IF('ชื่อ-มาตรฐาน7'!A49="","",'ชื่อ-มาตรฐาน7'!A49)</f>
        <v>44</v>
      </c>
      <c r="BW48" s="370" t="str">
        <f>IF('ชื่อ-มาตรฐาน7'!B49="","",'ชื่อ-มาตรฐาน7'!B49)</f>
        <v/>
      </c>
      <c r="BX48" s="370" t="str">
        <f>IF('ชื่อ-มาตรฐาน7'!C49="","",'ชื่อ-มาตรฐาน7'!C49)</f>
        <v/>
      </c>
      <c r="BY48" s="578" t="str">
        <f>IF('ชื่อ-มาตรฐาน7'!D49="","",'ชื่อ-มาตรฐาน7'!D49)</f>
        <v/>
      </c>
      <c r="BZ48" s="578" t="str">
        <f>IF('ชื่อ-มาตรฐาน7'!E49="","",'ชื่อ-มาตรฐาน7'!E49)</f>
        <v/>
      </c>
    </row>
    <row r="49" spans="1:78" s="365" customFormat="1" ht="15" customHeight="1">
      <c r="A49" s="538" t="str">
        <f>IF(B48="","",'ชื่อ-มาตรฐาน7'!A50)</f>
        <v/>
      </c>
      <c r="B49" s="669" t="str">
        <f>IF('ชื่อ-มาตรฐาน7'!B50="","",'ชื่อ-มาตรฐาน7'!B50)</f>
        <v/>
      </c>
      <c r="C49" s="677"/>
      <c r="D49" s="933"/>
      <c r="E49" s="933"/>
      <c r="F49" s="933"/>
      <c r="G49" s="933"/>
      <c r="H49" s="933"/>
      <c r="I49" s="933"/>
      <c r="J49" s="676"/>
      <c r="K49" s="676"/>
      <c r="L49" s="676"/>
      <c r="M49" s="678"/>
      <c r="N49" s="679"/>
      <c r="O49" s="675" t="str">
        <f t="shared" si="8"/>
        <v/>
      </c>
      <c r="P49" s="631" t="str">
        <f t="shared" si="32"/>
        <v/>
      </c>
      <c r="Q49" s="677"/>
      <c r="R49" s="933"/>
      <c r="S49" s="933"/>
      <c r="T49" s="933"/>
      <c r="U49" s="933"/>
      <c r="V49" s="933"/>
      <c r="W49" s="933"/>
      <c r="X49" s="676"/>
      <c r="Y49" s="676"/>
      <c r="Z49" s="676"/>
      <c r="AA49" s="678"/>
      <c r="AB49" s="679"/>
      <c r="AC49" s="631" t="str">
        <f t="shared" si="1"/>
        <v/>
      </c>
      <c r="AD49" s="631" t="str">
        <f t="shared" si="33"/>
        <v/>
      </c>
      <c r="AE49" s="677"/>
      <c r="AF49" s="933"/>
      <c r="AG49" s="933"/>
      <c r="AH49" s="933"/>
      <c r="AI49" s="933"/>
      <c r="AJ49" s="933"/>
      <c r="AK49" s="933"/>
      <c r="AL49" s="676"/>
      <c r="AM49" s="676"/>
      <c r="AN49" s="676"/>
      <c r="AO49" s="678"/>
      <c r="AP49" s="679"/>
      <c r="AQ49" s="680" t="str">
        <f t="shared" si="3"/>
        <v/>
      </c>
      <c r="AR49" s="631" t="str">
        <f t="shared" si="4"/>
        <v/>
      </c>
      <c r="AS49" s="632" t="str">
        <f t="shared" si="9"/>
        <v/>
      </c>
      <c r="AT49" s="681" t="str">
        <f t="shared" si="25"/>
        <v/>
      </c>
      <c r="AU49" s="677"/>
      <c r="AV49" s="933"/>
      <c r="AW49" s="933"/>
      <c r="AX49" s="933"/>
      <c r="AY49" s="933"/>
      <c r="AZ49" s="674"/>
      <c r="BA49" s="638" t="str">
        <f t="shared" si="11"/>
        <v/>
      </c>
      <c r="BB49" s="692" t="str">
        <f t="shared" si="26"/>
        <v/>
      </c>
      <c r="BC49" s="686" t="str">
        <f t="shared" si="27"/>
        <v/>
      </c>
      <c r="BD49" s="682"/>
      <c r="BE49" s="683"/>
      <c r="BF49" s="683"/>
      <c r="BG49" s="684"/>
      <c r="BH49" s="685"/>
      <c r="BI49" s="674" t="str">
        <f t="shared" si="28"/>
        <v/>
      </c>
      <c r="BJ49" s="687" t="str">
        <f t="shared" ca="1" si="13"/>
        <v xml:space="preserve"> </v>
      </c>
      <c r="BK49" s="688"/>
      <c r="BL49" s="689"/>
      <c r="BM49" s="689"/>
      <c r="BN49" s="689"/>
      <c r="BO49" s="689"/>
      <c r="BP49" s="689"/>
      <c r="BQ49" s="689"/>
      <c r="BR49" s="690"/>
      <c r="BS49" s="1180" t="str">
        <f t="shared" ca="1" si="29"/>
        <v/>
      </c>
      <c r="BT49" s="1181"/>
      <c r="BU49" s="696"/>
      <c r="BV49" s="370">
        <f>IF('ชื่อ-มาตรฐาน7'!A50="","",'ชื่อ-มาตรฐาน7'!A50)</f>
        <v>45</v>
      </c>
      <c r="BW49" s="370" t="str">
        <f>IF('ชื่อ-มาตรฐาน7'!B50="","",'ชื่อ-มาตรฐาน7'!B50)</f>
        <v/>
      </c>
      <c r="BX49" s="370" t="str">
        <f>IF('ชื่อ-มาตรฐาน7'!C50="","",'ชื่อ-มาตรฐาน7'!C50)</f>
        <v/>
      </c>
      <c r="BY49" s="578" t="str">
        <f>IF('ชื่อ-มาตรฐาน7'!D50="","",'ชื่อ-มาตรฐาน7'!D50)</f>
        <v/>
      </c>
      <c r="BZ49" s="578" t="str">
        <f>IF('ชื่อ-มาตรฐาน7'!E50="","",'ชื่อ-มาตรฐาน7'!E50)</f>
        <v/>
      </c>
    </row>
    <row r="50" spans="1:78" s="365" customFormat="1" ht="15" customHeight="1">
      <c r="A50" s="541" t="str">
        <f>IF(B49="","",'ชื่อ-มาตรฐาน7'!A51)</f>
        <v/>
      </c>
      <c r="B50" s="623" t="str">
        <f>IF('ชื่อ-มาตรฐาน7'!B51="","",'ชื่อ-มาตรฐาน7'!B51)</f>
        <v/>
      </c>
      <c r="C50" s="624"/>
      <c r="D50" s="928"/>
      <c r="E50" s="928"/>
      <c r="F50" s="928"/>
      <c r="G50" s="928"/>
      <c r="H50" s="928"/>
      <c r="I50" s="928"/>
      <c r="J50" s="626"/>
      <c r="K50" s="626"/>
      <c r="L50" s="626"/>
      <c r="M50" s="628"/>
      <c r="N50" s="628"/>
      <c r="O50" s="691" t="str">
        <f t="shared" si="8"/>
        <v/>
      </c>
      <c r="P50" s="631" t="str">
        <f t="shared" si="32"/>
        <v/>
      </c>
      <c r="Q50" s="697"/>
      <c r="R50" s="929"/>
      <c r="S50" s="929"/>
      <c r="T50" s="929"/>
      <c r="U50" s="929"/>
      <c r="V50" s="929"/>
      <c r="W50" s="929"/>
      <c r="X50" s="698"/>
      <c r="Y50" s="699"/>
      <c r="Z50" s="699"/>
      <c r="AA50" s="628"/>
      <c r="AB50" s="628"/>
      <c r="AC50" s="631" t="str">
        <f t="shared" si="1"/>
        <v/>
      </c>
      <c r="AD50" s="631" t="str">
        <f t="shared" si="33"/>
        <v/>
      </c>
      <c r="AE50" s="629"/>
      <c r="AF50" s="934"/>
      <c r="AG50" s="934"/>
      <c r="AH50" s="934"/>
      <c r="AI50" s="934"/>
      <c r="AJ50" s="934"/>
      <c r="AK50" s="934"/>
      <c r="AL50" s="627"/>
      <c r="AM50" s="627"/>
      <c r="AN50" s="627"/>
      <c r="AO50" s="630"/>
      <c r="AP50" s="628"/>
      <c r="AQ50" s="631" t="str">
        <f t="shared" si="3"/>
        <v/>
      </c>
      <c r="AR50" s="631" t="str">
        <f t="shared" si="4"/>
        <v/>
      </c>
      <c r="AS50" s="700" t="str">
        <f t="shared" si="9"/>
        <v/>
      </c>
      <c r="AT50" s="701" t="str">
        <f t="shared" si="25"/>
        <v/>
      </c>
      <c r="AU50" s="629"/>
      <c r="AV50" s="934"/>
      <c r="AW50" s="934"/>
      <c r="AX50" s="934"/>
      <c r="AY50" s="934"/>
      <c r="AZ50" s="637"/>
      <c r="BA50" s="638" t="str">
        <f t="shared" si="11"/>
        <v/>
      </c>
      <c r="BB50" s="703" t="str">
        <f t="shared" si="26"/>
        <v/>
      </c>
      <c r="BC50" s="704" t="str">
        <f t="shared" si="27"/>
        <v/>
      </c>
      <c r="BD50" s="634"/>
      <c r="BE50" s="635"/>
      <c r="BF50" s="635"/>
      <c r="BG50" s="636"/>
      <c r="BH50" s="636"/>
      <c r="BI50" s="637" t="str">
        <f t="shared" si="28"/>
        <v/>
      </c>
      <c r="BJ50" s="641" t="str">
        <f t="shared" ca="1" si="13"/>
        <v xml:space="preserve"> </v>
      </c>
      <c r="BK50" s="642"/>
      <c r="BL50" s="643"/>
      <c r="BM50" s="643"/>
      <c r="BN50" s="643"/>
      <c r="BO50" s="643"/>
      <c r="BP50" s="643"/>
      <c r="BQ50" s="643"/>
      <c r="BR50" s="644"/>
      <c r="BS50" s="1176" t="str">
        <f t="shared" ca="1" si="29"/>
        <v/>
      </c>
      <c r="BT50" s="1177"/>
      <c r="BU50" s="696"/>
      <c r="BV50" s="370">
        <f>IF('ชื่อ-มาตรฐาน7'!A51="","",'ชื่อ-มาตรฐาน7'!A51)</f>
        <v>46</v>
      </c>
      <c r="BW50" s="370" t="str">
        <f>IF('ชื่อ-มาตรฐาน7'!B51="","",'ชื่อ-มาตรฐาน7'!B51)</f>
        <v/>
      </c>
      <c r="BX50" s="370" t="str">
        <f>IF('ชื่อ-มาตรฐาน7'!C51="","",'ชื่อ-มาตรฐาน7'!C51)</f>
        <v/>
      </c>
      <c r="BY50" s="578" t="str">
        <f>IF('ชื่อ-มาตรฐาน7'!D51="","",'ชื่อ-มาตรฐาน7'!D51)</f>
        <v/>
      </c>
      <c r="BZ50" s="578" t="str">
        <f>IF('ชื่อ-มาตรฐาน7'!E51="","",'ชื่อ-มาตรฐาน7'!E51)</f>
        <v/>
      </c>
    </row>
    <row r="51" spans="1:78" s="365" customFormat="1" ht="15" customHeight="1">
      <c r="A51" s="542" t="str">
        <f>IF(B50="","",'ชื่อ-มาตรฐาน7'!A52)</f>
        <v/>
      </c>
      <c r="B51" s="646" t="str">
        <f>IF('ชื่อ-มาตรฐาน7'!B52="","",'ชื่อ-มาตรฐาน7'!B52)</f>
        <v/>
      </c>
      <c r="C51" s="647"/>
      <c r="D51" s="702"/>
      <c r="E51" s="702"/>
      <c r="F51" s="702"/>
      <c r="G51" s="702"/>
      <c r="H51" s="702"/>
      <c r="I51" s="702"/>
      <c r="J51" s="648"/>
      <c r="K51" s="649"/>
      <c r="L51" s="649"/>
      <c r="M51" s="650"/>
      <c r="N51" s="650"/>
      <c r="O51" s="625" t="str">
        <f t="shared" si="8"/>
        <v/>
      </c>
      <c r="P51" s="631" t="str">
        <f t="shared" si="32"/>
        <v/>
      </c>
      <c r="Q51" s="705"/>
      <c r="R51" s="930"/>
      <c r="S51" s="930"/>
      <c r="T51" s="930"/>
      <c r="U51" s="930"/>
      <c r="V51" s="930"/>
      <c r="W51" s="930"/>
      <c r="X51" s="706"/>
      <c r="Y51" s="707"/>
      <c r="Z51" s="708"/>
      <c r="AA51" s="650"/>
      <c r="AB51" s="650"/>
      <c r="AC51" s="631" t="str">
        <f t="shared" si="1"/>
        <v/>
      </c>
      <c r="AD51" s="631" t="str">
        <f t="shared" si="33"/>
        <v/>
      </c>
      <c r="AE51" s="653"/>
      <c r="AF51" s="935"/>
      <c r="AG51" s="935"/>
      <c r="AH51" s="935"/>
      <c r="AI51" s="935"/>
      <c r="AJ51" s="935"/>
      <c r="AK51" s="935"/>
      <c r="AL51" s="652"/>
      <c r="AM51" s="652"/>
      <c r="AN51" s="652"/>
      <c r="AO51" s="654"/>
      <c r="AP51" s="655"/>
      <c r="AQ51" s="656" t="str">
        <f t="shared" si="3"/>
        <v/>
      </c>
      <c r="AR51" s="631" t="str">
        <f t="shared" si="4"/>
        <v/>
      </c>
      <c r="AS51" s="700" t="str">
        <f t="shared" si="9"/>
        <v/>
      </c>
      <c r="AT51" s="709" t="str">
        <f t="shared" si="25"/>
        <v/>
      </c>
      <c r="AU51" s="653"/>
      <c r="AV51" s="935"/>
      <c r="AW51" s="935"/>
      <c r="AX51" s="935"/>
      <c r="AY51" s="935"/>
      <c r="AZ51" s="651"/>
      <c r="BA51" s="638" t="str">
        <f t="shared" si="11"/>
        <v/>
      </c>
      <c r="BB51" s="710" t="str">
        <f t="shared" si="26"/>
        <v/>
      </c>
      <c r="BC51" s="711" t="str">
        <f t="shared" si="27"/>
        <v/>
      </c>
      <c r="BD51" s="634"/>
      <c r="BE51" s="635"/>
      <c r="BF51" s="635"/>
      <c r="BG51" s="658"/>
      <c r="BH51" s="659"/>
      <c r="BI51" s="651" t="str">
        <f t="shared" si="28"/>
        <v/>
      </c>
      <c r="BJ51" s="662" t="str">
        <f t="shared" ca="1" si="13"/>
        <v xml:space="preserve"> </v>
      </c>
      <c r="BK51" s="663"/>
      <c r="BL51" s="664"/>
      <c r="BM51" s="664"/>
      <c r="BN51" s="664"/>
      <c r="BO51" s="664"/>
      <c r="BP51" s="664"/>
      <c r="BQ51" s="664"/>
      <c r="BR51" s="665"/>
      <c r="BS51" s="1178" t="str">
        <f t="shared" ca="1" si="29"/>
        <v/>
      </c>
      <c r="BT51" s="1179"/>
      <c r="BU51" s="696"/>
      <c r="BV51" s="370">
        <f>IF('ชื่อ-มาตรฐาน7'!A52="","",'ชื่อ-มาตรฐาน7'!A52)</f>
        <v>47</v>
      </c>
      <c r="BW51" s="370" t="str">
        <f>IF('ชื่อ-มาตรฐาน7'!B52="","",'ชื่อ-มาตรฐาน7'!B52)</f>
        <v/>
      </c>
      <c r="BX51" s="370" t="str">
        <f>IF('ชื่อ-มาตรฐาน7'!C52="","",'ชื่อ-มาตรฐาน7'!C52)</f>
        <v/>
      </c>
      <c r="BY51" s="578" t="str">
        <f>IF('ชื่อ-มาตรฐาน7'!D52="","",'ชื่อ-มาตรฐาน7'!D52)</f>
        <v/>
      </c>
      <c r="BZ51" s="578" t="str">
        <f>IF('ชื่อ-มาตรฐาน7'!E52="","",'ชื่อ-มาตรฐาน7'!E52)</f>
        <v/>
      </c>
    </row>
    <row r="52" spans="1:78" s="365" customFormat="1" ht="15" customHeight="1">
      <c r="A52" s="542" t="str">
        <f>IF(B51="","",'ชื่อ-มาตรฐาน7'!A53)</f>
        <v/>
      </c>
      <c r="B52" s="646" t="str">
        <f>IF('ชื่อ-มาตรฐาน7'!B53="","",'ชื่อ-มาตรฐาน7'!B53)</f>
        <v/>
      </c>
      <c r="C52" s="647"/>
      <c r="D52" s="702"/>
      <c r="E52" s="702"/>
      <c r="F52" s="702"/>
      <c r="G52" s="702"/>
      <c r="H52" s="702"/>
      <c r="I52" s="702"/>
      <c r="J52" s="648"/>
      <c r="K52" s="649"/>
      <c r="L52" s="649"/>
      <c r="M52" s="650"/>
      <c r="N52" s="650"/>
      <c r="O52" s="625" t="str">
        <f t="shared" si="8"/>
        <v/>
      </c>
      <c r="P52" s="631" t="str">
        <f t="shared" si="32"/>
        <v/>
      </c>
      <c r="Q52" s="705"/>
      <c r="R52" s="930"/>
      <c r="S52" s="930"/>
      <c r="T52" s="930"/>
      <c r="U52" s="930"/>
      <c r="V52" s="930"/>
      <c r="W52" s="930"/>
      <c r="X52" s="706"/>
      <c r="Y52" s="707"/>
      <c r="Z52" s="708"/>
      <c r="AA52" s="650"/>
      <c r="AB52" s="650"/>
      <c r="AC52" s="631" t="str">
        <f t="shared" si="1"/>
        <v/>
      </c>
      <c r="AD52" s="631" t="str">
        <f t="shared" si="33"/>
        <v/>
      </c>
      <c r="AE52" s="667"/>
      <c r="AF52" s="936"/>
      <c r="AG52" s="936"/>
      <c r="AH52" s="936"/>
      <c r="AI52" s="936"/>
      <c r="AJ52" s="936"/>
      <c r="AK52" s="936"/>
      <c r="AL52" s="652"/>
      <c r="AM52" s="652"/>
      <c r="AN52" s="652"/>
      <c r="AO52" s="654"/>
      <c r="AP52" s="655"/>
      <c r="AQ52" s="656" t="str">
        <f t="shared" si="3"/>
        <v/>
      </c>
      <c r="AR52" s="631" t="str">
        <f t="shared" si="4"/>
        <v/>
      </c>
      <c r="AS52" s="700" t="str">
        <f t="shared" si="9"/>
        <v/>
      </c>
      <c r="AT52" s="709" t="str">
        <f t="shared" si="25"/>
        <v/>
      </c>
      <c r="AU52" s="667"/>
      <c r="AV52" s="936"/>
      <c r="AW52" s="936"/>
      <c r="AX52" s="936"/>
      <c r="AY52" s="936"/>
      <c r="AZ52" s="651"/>
      <c r="BA52" s="638" t="str">
        <f t="shared" si="11"/>
        <v/>
      </c>
      <c r="BB52" s="710" t="str">
        <f t="shared" si="26"/>
        <v/>
      </c>
      <c r="BC52" s="711" t="str">
        <f t="shared" si="27"/>
        <v/>
      </c>
      <c r="BD52" s="634"/>
      <c r="BE52" s="635"/>
      <c r="BF52" s="635"/>
      <c r="BG52" s="658"/>
      <c r="BH52" s="659"/>
      <c r="BI52" s="651" t="str">
        <f t="shared" si="28"/>
        <v/>
      </c>
      <c r="BJ52" s="662" t="str">
        <f t="shared" ca="1" si="13"/>
        <v xml:space="preserve"> </v>
      </c>
      <c r="BK52" s="668"/>
      <c r="BL52" s="664"/>
      <c r="BM52" s="664"/>
      <c r="BN52" s="664"/>
      <c r="BO52" s="664"/>
      <c r="BP52" s="664"/>
      <c r="BQ52" s="664"/>
      <c r="BR52" s="665"/>
      <c r="BS52" s="1178" t="str">
        <f t="shared" ca="1" si="29"/>
        <v/>
      </c>
      <c r="BT52" s="1179"/>
      <c r="BU52" s="696"/>
      <c r="BV52" s="370">
        <f>IF('ชื่อ-มาตรฐาน7'!A53="","",'ชื่อ-มาตรฐาน7'!A53)</f>
        <v>48</v>
      </c>
      <c r="BW52" s="370" t="str">
        <f>IF('ชื่อ-มาตรฐาน7'!B53="","",'ชื่อ-มาตรฐาน7'!B53)</f>
        <v/>
      </c>
      <c r="BX52" s="370" t="str">
        <f>IF('ชื่อ-มาตรฐาน7'!C53="","",'ชื่อ-มาตรฐาน7'!C53)</f>
        <v/>
      </c>
      <c r="BY52" s="578" t="str">
        <f>IF('ชื่อ-มาตรฐาน7'!D53="","",'ชื่อ-มาตรฐาน7'!D53)</f>
        <v/>
      </c>
      <c r="BZ52" s="578" t="str">
        <f>IF('ชื่อ-มาตรฐาน7'!E53="","",'ชื่อ-มาตรฐาน7'!E53)</f>
        <v/>
      </c>
    </row>
    <row r="53" spans="1:78" s="365" customFormat="1" ht="15" customHeight="1">
      <c r="A53" s="542" t="str">
        <f>IF(B52="","",'ชื่อ-มาตรฐาน7'!A54)</f>
        <v/>
      </c>
      <c r="B53" s="646" t="str">
        <f>IF('ชื่อ-มาตรฐาน7'!B54="","",'ชื่อ-มาตรฐาน7'!B54)</f>
        <v/>
      </c>
      <c r="C53" s="647"/>
      <c r="D53" s="702"/>
      <c r="E53" s="702"/>
      <c r="F53" s="702"/>
      <c r="G53" s="702"/>
      <c r="H53" s="702"/>
      <c r="I53" s="702"/>
      <c r="J53" s="648"/>
      <c r="K53" s="649"/>
      <c r="L53" s="649"/>
      <c r="M53" s="650"/>
      <c r="N53" s="650"/>
      <c r="O53" s="625" t="str">
        <f t="shared" si="8"/>
        <v/>
      </c>
      <c r="P53" s="631" t="str">
        <f t="shared" si="32"/>
        <v/>
      </c>
      <c r="Q53" s="705"/>
      <c r="R53" s="930"/>
      <c r="S53" s="930"/>
      <c r="T53" s="930"/>
      <c r="U53" s="930"/>
      <c r="V53" s="930"/>
      <c r="W53" s="930"/>
      <c r="X53" s="706"/>
      <c r="Y53" s="707"/>
      <c r="Z53" s="708"/>
      <c r="AA53" s="650"/>
      <c r="AB53" s="650"/>
      <c r="AC53" s="631" t="str">
        <f t="shared" si="1"/>
        <v/>
      </c>
      <c r="AD53" s="631" t="str">
        <f t="shared" si="33"/>
        <v/>
      </c>
      <c r="AE53" s="667"/>
      <c r="AF53" s="936"/>
      <c r="AG53" s="936"/>
      <c r="AH53" s="936"/>
      <c r="AI53" s="936"/>
      <c r="AJ53" s="936"/>
      <c r="AK53" s="936"/>
      <c r="AL53" s="652"/>
      <c r="AM53" s="652"/>
      <c r="AN53" s="652"/>
      <c r="AO53" s="654"/>
      <c r="AP53" s="655"/>
      <c r="AQ53" s="656" t="str">
        <f t="shared" si="3"/>
        <v/>
      </c>
      <c r="AR53" s="631" t="str">
        <f t="shared" si="4"/>
        <v/>
      </c>
      <c r="AS53" s="700" t="str">
        <f t="shared" si="9"/>
        <v/>
      </c>
      <c r="AT53" s="709" t="str">
        <f t="shared" si="25"/>
        <v/>
      </c>
      <c r="AU53" s="667"/>
      <c r="AV53" s="936"/>
      <c r="AW53" s="936"/>
      <c r="AX53" s="936"/>
      <c r="AY53" s="936"/>
      <c r="AZ53" s="651"/>
      <c r="BA53" s="638" t="str">
        <f t="shared" si="11"/>
        <v/>
      </c>
      <c r="BB53" s="710" t="str">
        <f t="shared" si="26"/>
        <v/>
      </c>
      <c r="BC53" s="711" t="str">
        <f t="shared" si="27"/>
        <v/>
      </c>
      <c r="BD53" s="634"/>
      <c r="BE53" s="635"/>
      <c r="BF53" s="635"/>
      <c r="BG53" s="658"/>
      <c r="BH53" s="659"/>
      <c r="BI53" s="651" t="str">
        <f t="shared" si="28"/>
        <v/>
      </c>
      <c r="BJ53" s="662" t="str">
        <f t="shared" ca="1" si="13"/>
        <v xml:space="preserve"> </v>
      </c>
      <c r="BK53" s="668"/>
      <c r="BL53" s="664"/>
      <c r="BM53" s="664"/>
      <c r="BN53" s="664"/>
      <c r="BO53" s="664"/>
      <c r="BP53" s="664"/>
      <c r="BQ53" s="664"/>
      <c r="BR53" s="665"/>
      <c r="BS53" s="1178" t="str">
        <f t="shared" ca="1" si="29"/>
        <v/>
      </c>
      <c r="BT53" s="1179"/>
      <c r="BU53" s="696"/>
      <c r="BV53" s="370">
        <f>IF('ชื่อ-มาตรฐาน7'!A54="","",'ชื่อ-มาตรฐาน7'!A54)</f>
        <v>49</v>
      </c>
      <c r="BW53" s="370" t="str">
        <f>IF('ชื่อ-มาตรฐาน7'!B54="","",'ชื่อ-มาตรฐาน7'!B54)</f>
        <v/>
      </c>
      <c r="BX53" s="370" t="str">
        <f>IF('ชื่อ-มาตรฐาน7'!C54="","",'ชื่อ-มาตรฐาน7'!C54)</f>
        <v/>
      </c>
      <c r="BY53" s="578" t="str">
        <f>IF('ชื่อ-มาตรฐาน7'!D54="","",'ชื่อ-มาตรฐาน7'!D54)</f>
        <v/>
      </c>
      <c r="BZ53" s="578" t="str">
        <f>IF('ชื่อ-มาตรฐาน7'!E54="","",'ชื่อ-มาตรฐาน7'!E54)</f>
        <v/>
      </c>
    </row>
    <row r="54" spans="1:78" ht="15" customHeight="1">
      <c r="A54" s="543" t="str">
        <f>IF(B53="","",'ชื่อ-มาตรฐาน7'!A55)</f>
        <v/>
      </c>
      <c r="B54" s="669" t="str">
        <f>IF('ชื่อ-มาตรฐาน7'!B55="","",'ชื่อ-มาตรฐาน7'!B55)</f>
        <v/>
      </c>
      <c r="C54" s="670"/>
      <c r="D54" s="717"/>
      <c r="E54" s="717"/>
      <c r="F54" s="717"/>
      <c r="G54" s="717"/>
      <c r="H54" s="717"/>
      <c r="I54" s="717"/>
      <c r="J54" s="671"/>
      <c r="K54" s="672"/>
      <c r="L54" s="672"/>
      <c r="M54" s="673"/>
      <c r="N54" s="673"/>
      <c r="O54" s="675" t="str">
        <f t="shared" si="8"/>
        <v/>
      </c>
      <c r="P54" s="631" t="str">
        <f t="shared" si="32"/>
        <v/>
      </c>
      <c r="Q54" s="712"/>
      <c r="R54" s="931"/>
      <c r="S54" s="931"/>
      <c r="T54" s="931"/>
      <c r="U54" s="931"/>
      <c r="V54" s="931"/>
      <c r="W54" s="931"/>
      <c r="X54" s="713"/>
      <c r="Y54" s="714"/>
      <c r="Z54" s="715"/>
      <c r="AA54" s="673"/>
      <c r="AB54" s="673"/>
      <c r="AC54" s="631" t="str">
        <f t="shared" si="1"/>
        <v/>
      </c>
      <c r="AD54" s="631" t="str">
        <f t="shared" si="33"/>
        <v/>
      </c>
      <c r="AE54" s="677"/>
      <c r="AF54" s="933"/>
      <c r="AG54" s="933"/>
      <c r="AH54" s="933"/>
      <c r="AI54" s="933"/>
      <c r="AJ54" s="933"/>
      <c r="AK54" s="933"/>
      <c r="AL54" s="676"/>
      <c r="AM54" s="676"/>
      <c r="AN54" s="676"/>
      <c r="AO54" s="678"/>
      <c r="AP54" s="679"/>
      <c r="AQ54" s="680" t="str">
        <f t="shared" si="3"/>
        <v/>
      </c>
      <c r="AR54" s="631" t="str">
        <f t="shared" si="4"/>
        <v/>
      </c>
      <c r="AS54" s="700" t="str">
        <f t="shared" si="9"/>
        <v/>
      </c>
      <c r="AT54" s="716" t="str">
        <f t="shared" si="25"/>
        <v/>
      </c>
      <c r="AU54" s="677"/>
      <c r="AV54" s="933"/>
      <c r="AW54" s="933"/>
      <c r="AX54" s="933"/>
      <c r="AY54" s="933"/>
      <c r="AZ54" s="674"/>
      <c r="BA54" s="638" t="str">
        <f t="shared" si="11"/>
        <v/>
      </c>
      <c r="BB54" s="718" t="str">
        <f t="shared" si="26"/>
        <v/>
      </c>
      <c r="BC54" s="719" t="str">
        <f t="shared" si="27"/>
        <v/>
      </c>
      <c r="BD54" s="682"/>
      <c r="BE54" s="683"/>
      <c r="BF54" s="683"/>
      <c r="BG54" s="684"/>
      <c r="BH54" s="685"/>
      <c r="BI54" s="674" t="str">
        <f t="shared" si="28"/>
        <v/>
      </c>
      <c r="BJ54" s="687" t="str">
        <f t="shared" ca="1" si="13"/>
        <v xml:space="preserve"> </v>
      </c>
      <c r="BK54" s="688"/>
      <c r="BL54" s="689"/>
      <c r="BM54" s="689"/>
      <c r="BN54" s="689"/>
      <c r="BO54" s="689"/>
      <c r="BP54" s="689"/>
      <c r="BQ54" s="689"/>
      <c r="BR54" s="690"/>
      <c r="BS54" s="1180" t="str">
        <f t="shared" ca="1" si="29"/>
        <v/>
      </c>
      <c r="BT54" s="1181"/>
      <c r="BU54" s="720"/>
      <c r="BV54" s="370">
        <f>IF('ชื่อ-มาตรฐาน7'!A55="","",'ชื่อ-มาตรฐาน7'!A55)</f>
        <v>50</v>
      </c>
      <c r="BW54" s="370" t="str">
        <f>IF('ชื่อ-มาตรฐาน7'!B55="","",'ชื่อ-มาตรฐาน7'!B55)</f>
        <v/>
      </c>
      <c r="BX54" s="370" t="str">
        <f>IF('ชื่อ-มาตรฐาน7'!C55="","",'ชื่อ-มาตรฐาน7'!C55)</f>
        <v/>
      </c>
      <c r="BY54" s="578" t="str">
        <f>IF('ชื่อ-มาตรฐาน7'!D55="","",'ชื่อ-มาตรฐาน7'!D55)</f>
        <v/>
      </c>
      <c r="BZ54" s="578" t="str">
        <f>IF('ชื่อ-มาตรฐาน7'!E55="","",'ชื่อ-มาตรฐาน7'!E55)</f>
        <v/>
      </c>
    </row>
  </sheetData>
  <autoFilter ref="A1:BU54">
    <filterColumn colId="0" showButton="0"/>
    <filterColumn colId="1" hiddenButton="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5" showButton="0"/>
    <filterColumn colId="46" showButton="0"/>
    <filterColumn colId="47" showButton="0"/>
    <filterColumn colId="48" showButton="0"/>
    <filterColumn colId="49" showButton="0"/>
    <filterColumn colId="50" showButton="0"/>
    <filterColumn colId="51" showButton="0"/>
    <filterColumn colId="55" showButton="0"/>
    <filterColumn colId="56" showButton="0"/>
    <filterColumn colId="57" showButton="0"/>
    <filterColumn colId="58" showButton="0"/>
    <filterColumn colId="59" showButton="0"/>
    <filterColumn colId="62" showButton="0"/>
    <filterColumn colId="63" showButton="0"/>
    <filterColumn colId="64" showButton="0"/>
    <filterColumn colId="65" showButton="0"/>
    <filterColumn colId="66" showButton="0"/>
    <filterColumn colId="67" showButton="0"/>
    <filterColumn colId="68" showButton="0"/>
  </autoFilter>
  <mergeCells count="82">
    <mergeCell ref="BS39:BT39"/>
    <mergeCell ref="BS40:BT40"/>
    <mergeCell ref="BS41:BT41"/>
    <mergeCell ref="BU1:BU4"/>
    <mergeCell ref="BS10:BT10"/>
    <mergeCell ref="BS11:BT11"/>
    <mergeCell ref="BS12:BT12"/>
    <mergeCell ref="BS13:BT13"/>
    <mergeCell ref="BX1:BZ1"/>
    <mergeCell ref="BS52:BT52"/>
    <mergeCell ref="BS53:BT53"/>
    <mergeCell ref="BS54:BT54"/>
    <mergeCell ref="BS47:BT47"/>
    <mergeCell ref="BS48:BT48"/>
    <mergeCell ref="BS49:BT49"/>
    <mergeCell ref="BS50:BT50"/>
    <mergeCell ref="BS51:BT51"/>
    <mergeCell ref="BS42:BT42"/>
    <mergeCell ref="BS43:BT43"/>
    <mergeCell ref="BS44:BT44"/>
    <mergeCell ref="BS45:BT45"/>
    <mergeCell ref="BS46:BT46"/>
    <mergeCell ref="BS37:BT37"/>
    <mergeCell ref="BS38:BT38"/>
    <mergeCell ref="A1:P1"/>
    <mergeCell ref="Q1:AD1"/>
    <mergeCell ref="AE1:AR1"/>
    <mergeCell ref="AT1:BA1"/>
    <mergeCell ref="BB1:BB3"/>
    <mergeCell ref="O2:O3"/>
    <mergeCell ref="P2:P4"/>
    <mergeCell ref="AC2:AC3"/>
    <mergeCell ref="AD2:AD4"/>
    <mergeCell ref="AW2:AW3"/>
    <mergeCell ref="BC1:BC4"/>
    <mergeCell ref="BD1:BH2"/>
    <mergeCell ref="BJ1:BJ3"/>
    <mergeCell ref="BK1:BR1"/>
    <mergeCell ref="AQ2:AQ3"/>
    <mergeCell ref="AR2:AR4"/>
    <mergeCell ref="AT2:AT3"/>
    <mergeCell ref="AU2:AU3"/>
    <mergeCell ref="AV2:AV3"/>
    <mergeCell ref="AX2:AX3"/>
    <mergeCell ref="AY2:AY3"/>
    <mergeCell ref="AZ2:AZ3"/>
    <mergeCell ref="BA2:BA3"/>
    <mergeCell ref="BK2:BR2"/>
    <mergeCell ref="BD3:BH3"/>
    <mergeCell ref="BS24:BT24"/>
    <mergeCell ref="A4:B4"/>
    <mergeCell ref="A3:B3"/>
    <mergeCell ref="A2:B2"/>
    <mergeCell ref="AS1:AS3"/>
    <mergeCell ref="BS19:BT19"/>
    <mergeCell ref="BS20:BT20"/>
    <mergeCell ref="BS21:BT21"/>
    <mergeCell ref="BS22:BT22"/>
    <mergeCell ref="BS23:BT23"/>
    <mergeCell ref="BS14:BT14"/>
    <mergeCell ref="BS15:BT15"/>
    <mergeCell ref="BS16:BT16"/>
    <mergeCell ref="BS17:BT17"/>
    <mergeCell ref="BS18:BT18"/>
    <mergeCell ref="BS9:BT9"/>
    <mergeCell ref="BS1:BT4"/>
    <mergeCell ref="BS5:BT5"/>
    <mergeCell ref="BS6:BT6"/>
    <mergeCell ref="BS7:BT7"/>
    <mergeCell ref="BS8:BT8"/>
    <mergeCell ref="BS35:BT35"/>
    <mergeCell ref="BS36:BT36"/>
    <mergeCell ref="BS30:BT30"/>
    <mergeCell ref="BS31:BT31"/>
    <mergeCell ref="BS32:BT32"/>
    <mergeCell ref="BS33:BT33"/>
    <mergeCell ref="BS34:BT34"/>
    <mergeCell ref="BS25:BT25"/>
    <mergeCell ref="BS26:BT26"/>
    <mergeCell ref="BS27:BT27"/>
    <mergeCell ref="BS28:BT28"/>
    <mergeCell ref="BS29:BT29"/>
  </mergeCells>
  <printOptions horizontalCentered="1"/>
  <pageMargins left="0.11811023622047245" right="0.11811023622047245" top="0.11811023622047245" bottom="3.937007874015748E-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workbookViewId="0">
      <selection activeCell="K6" sqref="K6:L6"/>
    </sheetView>
  </sheetViews>
  <sheetFormatPr defaultRowHeight="12.75"/>
  <cols>
    <col min="1" max="2" width="4.7109375" customWidth="1"/>
    <col min="3" max="4" width="12.7109375" customWidth="1"/>
    <col min="5" max="5" width="7.7109375" customWidth="1"/>
    <col min="6" max="9" width="5.7109375" customWidth="1"/>
    <col min="10" max="10" width="9.7109375" customWidth="1"/>
    <col min="11" max="11" width="2.7109375" customWidth="1"/>
    <col min="12" max="12" width="3.7109375" customWidth="1"/>
    <col min="13" max="13" width="4.7109375" customWidth="1"/>
    <col min="14" max="17" width="4" customWidth="1"/>
    <col min="18" max="18" width="4.7109375" customWidth="1"/>
  </cols>
  <sheetData>
    <row r="1" spans="1:18" ht="21" customHeight="1" thickBot="1">
      <c r="A1" s="196"/>
      <c r="B1" s="1263" t="s">
        <v>0</v>
      </c>
      <c r="C1" s="1270" t="s">
        <v>141</v>
      </c>
      <c r="D1" s="1271"/>
      <c r="E1" s="1271"/>
      <c r="F1" s="1271"/>
      <c r="G1" s="1271"/>
      <c r="H1" s="1271"/>
      <c r="I1" s="1271"/>
      <c r="J1" s="245"/>
      <c r="K1" s="167" t="s">
        <v>142</v>
      </c>
      <c r="L1" s="1272"/>
      <c r="M1" s="1272"/>
      <c r="N1" s="246" t="s">
        <v>143</v>
      </c>
      <c r="O1" s="247"/>
      <c r="P1" s="247"/>
      <c r="Q1" s="248"/>
      <c r="R1" s="196"/>
    </row>
    <row r="2" spans="1:18" ht="14.25" customHeight="1">
      <c r="A2" s="196"/>
      <c r="B2" s="1264"/>
      <c r="C2" s="1266" t="s">
        <v>29</v>
      </c>
      <c r="D2" s="1267"/>
      <c r="E2" s="1267"/>
      <c r="F2" s="1267"/>
      <c r="G2" s="1268"/>
      <c r="H2" s="1279" t="s">
        <v>30</v>
      </c>
      <c r="I2" s="1280"/>
      <c r="J2" s="1279" t="s">
        <v>31</v>
      </c>
      <c r="K2" s="1279" t="s">
        <v>33</v>
      </c>
      <c r="L2" s="1281"/>
      <c r="M2" s="1281"/>
      <c r="N2" s="1246" t="s">
        <v>156</v>
      </c>
      <c r="O2" s="1247"/>
      <c r="P2" s="1248"/>
      <c r="Q2" s="1249"/>
      <c r="R2" s="196"/>
    </row>
    <row r="3" spans="1:18" ht="14.25" customHeight="1">
      <c r="A3" s="196"/>
      <c r="B3" s="1264"/>
      <c r="C3" s="140" t="s">
        <v>136</v>
      </c>
      <c r="D3" s="249" t="s">
        <v>137</v>
      </c>
      <c r="E3" s="1273" t="s">
        <v>30</v>
      </c>
      <c r="F3" s="1274"/>
      <c r="G3" s="1277" t="s">
        <v>130</v>
      </c>
      <c r="H3" s="1279"/>
      <c r="I3" s="1280"/>
      <c r="J3" s="1279"/>
      <c r="K3" s="1279"/>
      <c r="L3" s="1281"/>
      <c r="M3" s="1281"/>
      <c r="N3" s="1261" t="s">
        <v>149</v>
      </c>
      <c r="O3" s="1242" t="s">
        <v>154</v>
      </c>
      <c r="P3" s="1250" t="s">
        <v>155</v>
      </c>
      <c r="Q3" s="1244" t="s">
        <v>209</v>
      </c>
      <c r="R3" s="196"/>
    </row>
    <row r="4" spans="1:18" ht="14.25" customHeight="1">
      <c r="A4" s="196"/>
      <c r="B4" s="1265"/>
      <c r="C4" s="205" t="s">
        <v>135</v>
      </c>
      <c r="D4" s="252" t="s">
        <v>146</v>
      </c>
      <c r="E4" s="1275" t="s">
        <v>208</v>
      </c>
      <c r="F4" s="1276"/>
      <c r="G4" s="1278"/>
      <c r="H4" s="1153" t="s">
        <v>9</v>
      </c>
      <c r="I4" s="1155"/>
      <c r="J4" s="1153"/>
      <c r="K4" s="1153" t="s">
        <v>32</v>
      </c>
      <c r="L4" s="1154"/>
      <c r="M4" s="1154"/>
      <c r="N4" s="1261"/>
      <c r="O4" s="1242"/>
      <c r="P4" s="1250"/>
      <c r="Q4" s="1244"/>
      <c r="R4" s="196"/>
    </row>
    <row r="5" spans="1:18" ht="14.25" customHeight="1" thickBot="1">
      <c r="A5" s="196"/>
      <c r="B5" s="1265"/>
      <c r="C5" s="136">
        <f>IF(กำหนดสอน!J47=0," ",กำหนดสอน!J47)</f>
        <v>1</v>
      </c>
      <c r="D5" s="137" t="str">
        <f>IF(ลับ!DG5=0," ",ลับ!DG5)</f>
        <v xml:space="preserve"> </v>
      </c>
      <c r="E5" s="166">
        <f>IF(กำหนดสอน!L47=0," ",กำหนดสอน!L47)</f>
        <v>1</v>
      </c>
      <c r="F5" s="250" t="s">
        <v>10</v>
      </c>
      <c r="G5" s="144" t="str">
        <f>IF(J1=0," ",J1)</f>
        <v xml:space="preserve"> </v>
      </c>
      <c r="H5" s="253" t="str">
        <f>IF(L1=0," ",L1)</f>
        <v xml:space="preserve"> </v>
      </c>
      <c r="I5" s="254" t="s">
        <v>10</v>
      </c>
      <c r="J5" s="251" t="str">
        <f>IF(G5=" "," ",SUM(G5:H5))</f>
        <v xml:space="preserve"> </v>
      </c>
      <c r="K5" s="1266" t="s">
        <v>140</v>
      </c>
      <c r="L5" s="1269"/>
      <c r="M5" s="255" t="s">
        <v>10</v>
      </c>
      <c r="N5" s="1262"/>
      <c r="O5" s="1243"/>
      <c r="P5" s="1251"/>
      <c r="Q5" s="1245"/>
      <c r="R5" s="196"/>
    </row>
    <row r="6" spans="1:18" ht="15.2" customHeight="1">
      <c r="A6" s="196"/>
      <c r="B6" s="225">
        <v>1</v>
      </c>
      <c r="C6" s="225"/>
      <c r="D6" s="104" t="str">
        <f>IF(เวลาเรียน!C6="","",ลับ!DG6)</f>
        <v/>
      </c>
      <c r="E6" s="256"/>
      <c r="F6" s="105"/>
      <c r="G6" s="223" t="str">
        <f>IF(เวลาเรียน!C6=0," ",IF(สรุปคะแนน!$J$1=0," ",IF(D6="ร",D6,IF(E6&lt;สรุปคะแนน!$E$5/2,IF(สรุปคะแนน!F6&gt;0,SUM(สรุปคะแนน!C6:D6,สรุปคะแนน!F6),SUM(สรุปคะแนน!C6:E6)),SUM(สรุปคะแนน!C6:E6)))))</f>
        <v xml:space="preserve"> </v>
      </c>
      <c r="H6" s="256"/>
      <c r="I6" s="105"/>
      <c r="J6" s="230" t="str">
        <f>IF(เวลาเรียน!C6=0," ",IF(สรุปคะแนน!$J$1=0," ",IF(G6="ร",G6,IF(H6="มส",IF(I6&gt;0,SUM(สรุปคะแนน!G6,สรุปคะแนน!I6),H6),IF(H6&lt;สรุปคะแนน!$H$5/2,IF(สรุปคะแนน!I6&gt;0,SUM(สรุปคะแนน!G6,สรุปคะแนน!I6),SUM(สรุปคะแนน!G6:H6)),SUM(สรุปคะแนน!G6:H6))))))</f>
        <v xml:space="preserve"> </v>
      </c>
      <c r="K6" s="1259" t="str">
        <f>IF(J6&lt;50,0,IF(J6&lt;55,1,IF(J6&lt;60,1.5,IF(J6&lt;65,2,IF(J6&lt;70,2.5,IF(J6&lt;75,3,IF(J6&lt;80,3.5,IF(J6&lt;101,4,J6))))))))</f>
        <v xml:space="preserve"> </v>
      </c>
      <c r="L6" s="1260"/>
      <c r="M6" s="229"/>
      <c r="N6" s="259" t="str">
        <f>IF(เวลาเรียน!C6=0," ",IF(ตัวชี้วัด!EC6=ตัวชี้วัด!$EC$5,"ผ","มผ"))</f>
        <v>ผ</v>
      </c>
      <c r="O6" s="260">
        <f>IF(เวลาเรียน!C6=0," ",คุณลักษณะ!AI6)</f>
        <v>0</v>
      </c>
      <c r="P6" s="260">
        <f>IF(เวลาเรียน!B6=0," ",การอ่าน!G6)</f>
        <v>0</v>
      </c>
      <c r="Q6" s="223">
        <f>IF(เวลาเรียน!C6=0," ",สมรรถนะ!H6)</f>
        <v>0</v>
      </c>
      <c r="R6" s="196"/>
    </row>
    <row r="7" spans="1:18" ht="15.2" customHeight="1">
      <c r="A7" s="196"/>
      <c r="B7" s="232">
        <v>2</v>
      </c>
      <c r="C7" s="232"/>
      <c r="D7" s="107">
        <f>IF(เวลาเรียน!C7=0," ",ลับ!DG7)</f>
        <v>0</v>
      </c>
      <c r="E7" s="261"/>
      <c r="F7" s="108"/>
      <c r="G7" s="159" t="str">
        <f>IF(เวลาเรียน!C7=0," ",IF(สรุปคะแนน!$J$1=0," ",IF(D7="ร",D7,IF(E7&lt;สรุปคะแนน!$E$5/2,IF(สรุปคะแนน!F7&gt;0,SUM(สรุปคะแนน!C7:D7,สรุปคะแนน!F7),SUM(สรุปคะแนน!C7:E7)),SUM(สรุปคะแนน!C7:E7)))))</f>
        <v xml:space="preserve"> </v>
      </c>
      <c r="H7" s="261"/>
      <c r="I7" s="108"/>
      <c r="J7" s="236" t="str">
        <f>IF(เวลาเรียน!C7=0," ",IF(สรุปคะแนน!$J$1=0," ",IF(G7="ร",G7,IF(H7="มส",IF(I7&gt;0,SUM(สรุปคะแนน!G7,สรุปคะแนน!I7),H7),IF(H7&lt;สรุปคะแนน!$H$5/2,IF(สรุปคะแนน!I7&gt;0,SUM(สรุปคะแนน!G7,สรุปคะแนน!I7),SUM(สรุปคะแนน!G7:H7)),SUM(สรุปคะแนน!G7:H7))))))</f>
        <v xml:space="preserve"> </v>
      </c>
      <c r="K7" s="1256" t="str">
        <f t="shared" ref="K7:K55" si="0">IF(J7&lt;50,0,IF(J7&lt;55,1,IF(J7&lt;60,1.5,IF(J7&lt;65,2,IF(J7&lt;70,2.5,IF(J7&lt;75,3,IF(J7&lt;80,3.5,IF(J7&lt;101,4,J7))))))))</f>
        <v xml:space="preserve"> </v>
      </c>
      <c r="L7" s="1257"/>
      <c r="M7" s="235"/>
      <c r="N7" s="264" t="str">
        <f>IF(เวลาเรียน!C7=0," ",IF(ตัวชี้วัด!EC7=ตัวชี้วัด!$EC$5,"ผ","มผ"))</f>
        <v>ผ</v>
      </c>
      <c r="O7" s="160">
        <f>IF(เวลาเรียน!C7=0," ",คุณลักษณะ!AI7)</f>
        <v>0</v>
      </c>
      <c r="P7" s="160">
        <f>IF(เวลาเรียน!B7=0," ",การอ่าน!G7)</f>
        <v>0</v>
      </c>
      <c r="Q7" s="159">
        <f>IF(เวลาเรียน!C7=0," ",สมรรถนะ!H7)</f>
        <v>0</v>
      </c>
      <c r="R7" s="196"/>
    </row>
    <row r="8" spans="1:18" ht="15.2" customHeight="1">
      <c r="A8" s="196"/>
      <c r="B8" s="232">
        <v>3</v>
      </c>
      <c r="C8" s="232"/>
      <c r="D8" s="107">
        <f>IF(เวลาเรียน!C8=0," ",ลับ!DG8)</f>
        <v>0</v>
      </c>
      <c r="E8" s="261"/>
      <c r="F8" s="108"/>
      <c r="G8" s="159" t="str">
        <f>IF(เวลาเรียน!C8=0," ",IF(สรุปคะแนน!$J$1=0," ",IF(D8="ร",D8,IF(E8&lt;สรุปคะแนน!$E$5/2,IF(สรุปคะแนน!F8&gt;0,SUM(สรุปคะแนน!C8:D8,สรุปคะแนน!F8),SUM(สรุปคะแนน!C8:E8)),SUM(สรุปคะแนน!C8:E8)))))</f>
        <v xml:space="preserve"> </v>
      </c>
      <c r="H8" s="261"/>
      <c r="I8" s="108"/>
      <c r="J8" s="236" t="str">
        <f>IF(เวลาเรียน!C8=0," ",IF(สรุปคะแนน!$J$1=0," ",IF(G8="ร",G8,IF(H8="มส",IF(I8&gt;0,SUM(สรุปคะแนน!G8,สรุปคะแนน!I8),H8),IF(H8&lt;สรุปคะแนน!$H$5/2,IF(สรุปคะแนน!I8&gt;0,SUM(สรุปคะแนน!G8,สรุปคะแนน!I8),SUM(สรุปคะแนน!G8:H8)),SUM(สรุปคะแนน!G8:H8))))))</f>
        <v xml:space="preserve"> </v>
      </c>
      <c r="K8" s="1256" t="str">
        <f t="shared" si="0"/>
        <v xml:space="preserve"> </v>
      </c>
      <c r="L8" s="1257"/>
      <c r="M8" s="235"/>
      <c r="N8" s="264" t="str">
        <f>IF(เวลาเรียน!C8=0," ",IF(ตัวชี้วัด!EC8=ตัวชี้วัด!$EC$5,"ผ","มผ"))</f>
        <v>ผ</v>
      </c>
      <c r="O8" s="160">
        <f>IF(เวลาเรียน!C8=0," ",คุณลักษณะ!AI8)</f>
        <v>0</v>
      </c>
      <c r="P8" s="160">
        <f>IF(เวลาเรียน!B8=0," ",การอ่าน!G8)</f>
        <v>0</v>
      </c>
      <c r="Q8" s="159">
        <f>IF(เวลาเรียน!C8=0," ",สมรรถนะ!H8)</f>
        <v>0</v>
      </c>
      <c r="R8" s="196"/>
    </row>
    <row r="9" spans="1:18" ht="15.2" customHeight="1">
      <c r="A9" s="196"/>
      <c r="B9" s="232">
        <v>4</v>
      </c>
      <c r="C9" s="232"/>
      <c r="D9" s="107">
        <f>IF(เวลาเรียน!C9=0," ",ลับ!DG9)</f>
        <v>0</v>
      </c>
      <c r="E9" s="261"/>
      <c r="F9" s="108"/>
      <c r="G9" s="159" t="str">
        <f>IF(เวลาเรียน!C9=0," ",IF(สรุปคะแนน!$J$1=0," ",IF(D9="ร",D9,IF(E9&lt;สรุปคะแนน!$E$5/2,IF(สรุปคะแนน!F9&gt;0,SUM(สรุปคะแนน!C9:D9,สรุปคะแนน!F9),SUM(สรุปคะแนน!C9:E9)),SUM(สรุปคะแนน!C9:E9)))))</f>
        <v xml:space="preserve"> </v>
      </c>
      <c r="H9" s="261"/>
      <c r="I9" s="108"/>
      <c r="J9" s="236" t="str">
        <f>IF(เวลาเรียน!C9=0," ",IF(สรุปคะแนน!$J$1=0," ",IF(G9="ร",G9,IF(H9="มส",IF(I9&gt;0,SUM(สรุปคะแนน!G9,สรุปคะแนน!I9),H9),IF(H9&lt;สรุปคะแนน!$H$5/2,IF(สรุปคะแนน!I9&gt;0,SUM(สรุปคะแนน!G9,สรุปคะแนน!I9),SUM(สรุปคะแนน!G9:H9)),SUM(สรุปคะแนน!G9:H9))))))</f>
        <v xml:space="preserve"> </v>
      </c>
      <c r="K9" s="1256" t="str">
        <f t="shared" si="0"/>
        <v xml:space="preserve"> </v>
      </c>
      <c r="L9" s="1257"/>
      <c r="M9" s="235"/>
      <c r="N9" s="264" t="str">
        <f>IF(เวลาเรียน!C9=0," ",IF(ตัวชี้วัด!EC9=ตัวชี้วัด!$EC$5,"ผ","มผ"))</f>
        <v>ผ</v>
      </c>
      <c r="O9" s="160">
        <f>IF(เวลาเรียน!C9=0," ",คุณลักษณะ!AI9)</f>
        <v>0</v>
      </c>
      <c r="P9" s="160">
        <f>IF(เวลาเรียน!B9=0," ",การอ่าน!G9)</f>
        <v>0</v>
      </c>
      <c r="Q9" s="159">
        <f>IF(เวลาเรียน!C9=0," ",สมรรถนะ!H9)</f>
        <v>0</v>
      </c>
      <c r="R9" s="196"/>
    </row>
    <row r="10" spans="1:18" ht="15.2" customHeight="1" thickBot="1">
      <c r="A10" s="196"/>
      <c r="B10" s="237">
        <v>5</v>
      </c>
      <c r="C10" s="237"/>
      <c r="D10" s="110">
        <f>IF(เวลาเรียน!C10=0," ",ลับ!DG10)</f>
        <v>0</v>
      </c>
      <c r="E10" s="265"/>
      <c r="F10" s="111"/>
      <c r="G10" s="238" t="str">
        <f>IF(เวลาเรียน!C10=0," ",IF(สรุปคะแนน!$J$1=0," ",IF(D10="ร",D10,IF(E10&lt;สรุปคะแนน!$E$5/2,IF(สรุปคะแนน!F10&gt;0,SUM(สรุปคะแนน!C10:D10,สรุปคะแนน!F10),SUM(สรุปคะแนน!C10:E10)),SUM(สรุปคะแนน!C10:E10)))))</f>
        <v xml:space="preserve"> </v>
      </c>
      <c r="H10" s="265"/>
      <c r="I10" s="111"/>
      <c r="J10" s="243" t="str">
        <f>IF(เวลาเรียน!C10=0," ",IF(สรุปคะแนน!$J$1=0," ",IF(G10="ร",G10,IF(H10="มส",IF(I10&gt;0,SUM(สรุปคะแนน!G10,สรุปคะแนน!I10),H10),IF(H10&lt;สรุปคะแนน!$H$5/2,IF(สรุปคะแนน!I10&gt;0,SUM(สรุปคะแนน!G10,สรุปคะแนน!I10),SUM(สรุปคะแนน!G10:H10)),SUM(สรุปคะแนน!G10:H10))))))</f>
        <v xml:space="preserve"> </v>
      </c>
      <c r="K10" s="1108" t="str">
        <f t="shared" si="0"/>
        <v xml:space="preserve"> </v>
      </c>
      <c r="L10" s="1258"/>
      <c r="M10" s="266"/>
      <c r="N10" s="267" t="str">
        <f>IF(เวลาเรียน!C10=0," ",IF(ตัวชี้วัด!EC10=ตัวชี้วัด!$EC$5,"ผ","มผ"))</f>
        <v>ผ</v>
      </c>
      <c r="O10" s="268">
        <f>IF(เวลาเรียน!C10=0," ",คุณลักษณะ!AI10)</f>
        <v>0</v>
      </c>
      <c r="P10" s="268">
        <f>IF(เวลาเรียน!B10=0," ",การอ่าน!G10)</f>
        <v>0</v>
      </c>
      <c r="Q10" s="238">
        <f>IF(เวลาเรียน!C10=0," ",สมรรถนะ!H10)</f>
        <v>0</v>
      </c>
      <c r="R10" s="196"/>
    </row>
    <row r="11" spans="1:18" ht="15.2" customHeight="1">
      <c r="A11" s="196"/>
      <c r="B11" s="222">
        <v>6</v>
      </c>
      <c r="C11" s="121"/>
      <c r="D11" s="122">
        <f>IF(เวลาเรียน!C11=0," ",ลับ!DG11)</f>
        <v>0</v>
      </c>
      <c r="E11" s="122"/>
      <c r="F11" s="123"/>
      <c r="G11" s="223" t="str">
        <f>IF(เวลาเรียน!C11=0," ",IF(สรุปคะแนน!$J$1=0," ",IF(D11="ร",D11,IF(E11&lt;สรุปคะแนน!$E$5/2,IF(สรุปคะแนน!F11&gt;0,SUM(สรุปคะแนน!C11:D11,สรุปคะแนน!F11),SUM(สรุปคะแนน!C11:E11)),SUM(สรุปคะแนน!C11:E11)))))</f>
        <v xml:space="preserve"> </v>
      </c>
      <c r="H11" s="269"/>
      <c r="I11" s="154"/>
      <c r="J11" s="230" t="str">
        <f>IF(เวลาเรียน!C11=0," ",IF(สรุปคะแนน!$J$1=0," ",IF(G11="ร",G11,IF(H11="มส",IF(I11&gt;0,SUM(สรุปคะแนน!G11,สรุปคะแนน!I11),H11),IF(H11&lt;สรุปคะแนน!$H$5/2,IF(สรุปคะแนน!I11&gt;0,SUM(สรุปคะแนน!G11,สรุปคะแนน!I11),SUM(สรุปคะแนน!G11:H11)),SUM(สรุปคะแนน!G11:H11))))))</f>
        <v xml:space="preserve"> </v>
      </c>
      <c r="K11" s="1259" t="str">
        <f t="shared" si="0"/>
        <v xml:space="preserve"> </v>
      </c>
      <c r="L11" s="1260"/>
      <c r="M11" s="223"/>
      <c r="N11" s="259" t="str">
        <f>IF(เวลาเรียน!C11=0," ",IF(ตัวชี้วัด!EC11=ตัวชี้วัด!$EC$5,"ผ","มผ"))</f>
        <v>ผ</v>
      </c>
      <c r="O11" s="260">
        <f>IF(เวลาเรียน!C11=0," ",คุณลักษณะ!AI11)</f>
        <v>0</v>
      </c>
      <c r="P11" s="260">
        <f>IF(เวลาเรียน!B11=0," ",การอ่าน!G11)</f>
        <v>0</v>
      </c>
      <c r="Q11" s="223">
        <f>IF(เวลาเรียน!C11=0," ",สมรรถนะ!H11)</f>
        <v>0</v>
      </c>
      <c r="R11" s="196"/>
    </row>
    <row r="12" spans="1:18" ht="15.2" customHeight="1">
      <c r="A12" s="196"/>
      <c r="B12" s="232">
        <v>7</v>
      </c>
      <c r="C12" s="106"/>
      <c r="D12" s="107">
        <f>IF(เวลาเรียน!C12=0," ",ลับ!DG12)</f>
        <v>0</v>
      </c>
      <c r="E12" s="107"/>
      <c r="F12" s="108"/>
      <c r="G12" s="159" t="str">
        <f>IF(เวลาเรียน!C12=0," ",IF(สรุปคะแนน!$J$1=0," ",IF(D12="ร",D12,IF(E12&lt;สรุปคะแนน!$E$5/2,IF(สรุปคะแนน!F12&gt;0,SUM(สรุปคะแนน!C12:D12,สรุปคะแนน!F12),SUM(สรุปคะแนน!C12:E12)),SUM(สรุปคะแนน!C12:E12)))))</f>
        <v xml:space="preserve"> </v>
      </c>
      <c r="H12" s="261"/>
      <c r="I12" s="158"/>
      <c r="J12" s="236" t="str">
        <f>IF(เวลาเรียน!C12=0," ",IF(สรุปคะแนน!$J$1=0," ",IF(G12="ร",G12,IF(H12="มส",IF(I12&gt;0,SUM(สรุปคะแนน!G12,สรุปคะแนน!I12),H12),IF(H12&lt;สรุปคะแนน!$H$5/2,IF(สรุปคะแนน!I12&gt;0,SUM(สรุปคะแนน!G12,สรุปคะแนน!I12),SUM(สรุปคะแนน!G12:H12)),SUM(สรุปคะแนน!G12:H12))))))</f>
        <v xml:space="preserve"> </v>
      </c>
      <c r="K12" s="1256" t="str">
        <f t="shared" si="0"/>
        <v xml:space="preserve"> </v>
      </c>
      <c r="L12" s="1257"/>
      <c r="M12" s="159"/>
      <c r="N12" s="264" t="str">
        <f>IF(เวลาเรียน!C12=0," ",IF(ตัวชี้วัด!EC12=ตัวชี้วัด!$EC$5,"ผ","มผ"))</f>
        <v>ผ</v>
      </c>
      <c r="O12" s="160">
        <f>IF(เวลาเรียน!C12=0," ",คุณลักษณะ!AI12)</f>
        <v>0</v>
      </c>
      <c r="P12" s="160">
        <f>IF(เวลาเรียน!B12=0," ",การอ่าน!G12)</f>
        <v>0</v>
      </c>
      <c r="Q12" s="159">
        <f>IF(เวลาเรียน!C12=0," ",สมรรถนะ!H12)</f>
        <v>0</v>
      </c>
      <c r="R12" s="196"/>
    </row>
    <row r="13" spans="1:18" ht="15.2" customHeight="1">
      <c r="A13" s="196"/>
      <c r="B13" s="232">
        <v>8</v>
      </c>
      <c r="C13" s="106"/>
      <c r="D13" s="107">
        <f>IF(เวลาเรียน!C13=0," ",ลับ!DG13)</f>
        <v>0</v>
      </c>
      <c r="E13" s="107"/>
      <c r="F13" s="108"/>
      <c r="G13" s="159" t="str">
        <f>IF(เวลาเรียน!C13=0," ",IF(สรุปคะแนน!$J$1=0," ",IF(D13="ร",D13,IF(E13&lt;สรุปคะแนน!$E$5/2,IF(สรุปคะแนน!F13&gt;0,SUM(สรุปคะแนน!C13:D13,สรุปคะแนน!F13),SUM(สรุปคะแนน!C13:E13)),SUM(สรุปคะแนน!C13:E13)))))</f>
        <v xml:space="preserve"> </v>
      </c>
      <c r="H13" s="261"/>
      <c r="I13" s="158"/>
      <c r="J13" s="236" t="str">
        <f>IF(เวลาเรียน!C13=0," ",IF(สรุปคะแนน!$J$1=0," ",IF(G13="ร",G13,IF(H13="มส",IF(I13&gt;0,SUM(สรุปคะแนน!G13,สรุปคะแนน!I13),H13),IF(H13&lt;สรุปคะแนน!$H$5/2,IF(สรุปคะแนน!I13&gt;0,SUM(สรุปคะแนน!G13,สรุปคะแนน!I13),SUM(สรุปคะแนน!G13:H13)),SUM(สรุปคะแนน!G13:H13))))))</f>
        <v xml:space="preserve"> </v>
      </c>
      <c r="K13" s="1256" t="str">
        <f t="shared" si="0"/>
        <v xml:space="preserve"> </v>
      </c>
      <c r="L13" s="1257"/>
      <c r="M13" s="159"/>
      <c r="N13" s="264" t="str">
        <f>IF(เวลาเรียน!C13=0," ",IF(ตัวชี้วัด!EC13=ตัวชี้วัด!$EC$5,"ผ","มผ"))</f>
        <v>ผ</v>
      </c>
      <c r="O13" s="160">
        <f>IF(เวลาเรียน!C13=0," ",คุณลักษณะ!AI13)</f>
        <v>0</v>
      </c>
      <c r="P13" s="160">
        <f>IF(เวลาเรียน!B13=0," ",การอ่าน!G13)</f>
        <v>0</v>
      </c>
      <c r="Q13" s="159">
        <f>IF(เวลาเรียน!C13=0," ",สมรรถนะ!H13)</f>
        <v>0</v>
      </c>
      <c r="R13" s="196"/>
    </row>
    <row r="14" spans="1:18" ht="15.2" customHeight="1">
      <c r="A14" s="196"/>
      <c r="B14" s="232">
        <v>9</v>
      </c>
      <c r="C14" s="106"/>
      <c r="D14" s="107">
        <f>IF(เวลาเรียน!C14=0," ",ลับ!DG14)</f>
        <v>0</v>
      </c>
      <c r="E14" s="107"/>
      <c r="F14" s="108"/>
      <c r="G14" s="159" t="str">
        <f>IF(เวลาเรียน!C14=0," ",IF(สรุปคะแนน!$J$1=0," ",IF(D14="ร",D14,IF(E14&lt;สรุปคะแนน!$E$5/2,IF(สรุปคะแนน!F14&gt;0,SUM(สรุปคะแนน!C14:D14,สรุปคะแนน!F14),SUM(สรุปคะแนน!C14:E14)),SUM(สรุปคะแนน!C14:E14)))))</f>
        <v xml:space="preserve"> </v>
      </c>
      <c r="H14" s="261"/>
      <c r="I14" s="158"/>
      <c r="J14" s="236" t="str">
        <f>IF(เวลาเรียน!C14=0," ",IF(สรุปคะแนน!$J$1=0," ",IF(G14="ร",G14,IF(H14="มส",IF(I14&gt;0,SUM(สรุปคะแนน!G14,สรุปคะแนน!I14),H14),IF(H14&lt;สรุปคะแนน!$H$5/2,IF(สรุปคะแนน!I14&gt;0,SUM(สรุปคะแนน!G14,สรุปคะแนน!I14),SUM(สรุปคะแนน!G14:H14)),SUM(สรุปคะแนน!G14:H14))))))</f>
        <v xml:space="preserve"> </v>
      </c>
      <c r="K14" s="1256" t="str">
        <f t="shared" si="0"/>
        <v xml:space="preserve"> </v>
      </c>
      <c r="L14" s="1257"/>
      <c r="M14" s="159"/>
      <c r="N14" s="264" t="str">
        <f>IF(เวลาเรียน!C14=0," ",IF(ตัวชี้วัด!EC14=ตัวชี้วัด!$EC$5,"ผ","มผ"))</f>
        <v>ผ</v>
      </c>
      <c r="O14" s="160">
        <f>IF(เวลาเรียน!C14=0," ",คุณลักษณะ!AI14)</f>
        <v>0</v>
      </c>
      <c r="P14" s="160">
        <f>IF(เวลาเรียน!B14=0," ",การอ่าน!G14)</f>
        <v>0</v>
      </c>
      <c r="Q14" s="159">
        <f>IF(เวลาเรียน!C14=0," ",สมรรถนะ!H14)</f>
        <v>0</v>
      </c>
      <c r="R14" s="196"/>
    </row>
    <row r="15" spans="1:18" ht="15.2" customHeight="1" thickBot="1">
      <c r="A15" s="196"/>
      <c r="B15" s="270">
        <v>10</v>
      </c>
      <c r="C15" s="124"/>
      <c r="D15" s="110">
        <f>IF(เวลาเรียน!C15=0," ",ลับ!DG15)</f>
        <v>0</v>
      </c>
      <c r="E15" s="125"/>
      <c r="F15" s="126"/>
      <c r="G15" s="238" t="str">
        <f>IF(เวลาเรียน!C15=0," ",IF(สรุปคะแนน!$J$1=0," ",IF(D15="ร",D15,IF(E15&lt;สรุปคะแนน!$E$5/2,IF(สรุปคะแนน!F15&gt;0,SUM(สรุปคะแนน!C15:D15,สรุปคะแนน!F15),SUM(สรุปคะแนน!C15:E15)),SUM(สรุปคะแนน!C15:E15)))))</f>
        <v xml:space="preserve"> </v>
      </c>
      <c r="H15" s="271"/>
      <c r="I15" s="163"/>
      <c r="J15" s="243" t="str">
        <f>IF(เวลาเรียน!C15=0," ",IF(สรุปคะแนน!$J$1=0," ",IF(G15="ร",G15,IF(H15="มส",IF(I15&gt;0,SUM(สรุปคะแนน!G15,สรุปคะแนน!I15),H15),IF(H15&lt;สรุปคะแนน!$H$5/2,IF(สรุปคะแนน!I15&gt;0,SUM(สรุปคะแนน!G15,สรุปคะแนน!I15),SUM(สรุปคะแนน!G15:H15)),SUM(สรุปคะแนน!G15:H15))))))</f>
        <v xml:space="preserve"> </v>
      </c>
      <c r="K15" s="1252" t="str">
        <f t="shared" si="0"/>
        <v xml:space="preserve"> </v>
      </c>
      <c r="L15" s="1253"/>
      <c r="M15" s="238"/>
      <c r="N15" s="267" t="str">
        <f>IF(เวลาเรียน!C15=0," ",IF(ตัวชี้วัด!EC15=ตัวชี้วัด!$EC$5,"ผ","มผ"))</f>
        <v>ผ</v>
      </c>
      <c r="O15" s="268">
        <f>IF(เวลาเรียน!C15=0," ",คุณลักษณะ!AI15)</f>
        <v>0</v>
      </c>
      <c r="P15" s="268">
        <f>IF(เวลาเรียน!B15=0," ",การอ่าน!G15)</f>
        <v>0</v>
      </c>
      <c r="Q15" s="238">
        <f>IF(เวลาเรียน!C15=0," ",สมรรถนะ!H15)</f>
        <v>0</v>
      </c>
      <c r="R15" s="196"/>
    </row>
    <row r="16" spans="1:18" ht="15.2" customHeight="1">
      <c r="A16" s="196"/>
      <c r="B16" s="225">
        <v>11</v>
      </c>
      <c r="C16" s="103"/>
      <c r="D16" s="104">
        <f>IF(เวลาเรียน!C16=0," ",ลับ!DG16)</f>
        <v>0</v>
      </c>
      <c r="E16" s="104"/>
      <c r="F16" s="105"/>
      <c r="G16" s="223" t="str">
        <f>IF(เวลาเรียน!C16=0," ",IF(สรุปคะแนน!$J$1=0," ",IF(D16="ร",D16,IF(E16&lt;สรุปคะแนน!$E$5/2,IF(สรุปคะแนน!F16&gt;0,SUM(สรุปคะแนน!C16:D16,สรุปคะแนน!F16),SUM(สรุปคะแนน!C16:E16)),SUM(สรุปคะแนน!C16:E16)))))</f>
        <v xml:space="preserve"> </v>
      </c>
      <c r="H16" s="256"/>
      <c r="I16" s="274"/>
      <c r="J16" s="230" t="str">
        <f>IF(เวลาเรียน!C16=0," ",IF(สรุปคะแนน!$J$1=0," ",IF(G16="ร",G16,IF(H16="มส",IF(I16&gt;0,SUM(สรุปคะแนน!G16,สรุปคะแนน!I16),H16),IF(H16&lt;สรุปคะแนน!$H$5/2,IF(สรุปคะแนน!I16&gt;0,SUM(สรุปคะแนน!G16,สรุปคะแนน!I16),SUM(สรุปคะแนน!G16:H16)),SUM(สรุปคะแนน!G16:H16))))))</f>
        <v xml:space="preserve"> </v>
      </c>
      <c r="K16" s="1259" t="str">
        <f t="shared" si="0"/>
        <v xml:space="preserve"> </v>
      </c>
      <c r="L16" s="1260"/>
      <c r="M16" s="223"/>
      <c r="N16" s="259" t="str">
        <f>IF(เวลาเรียน!C16=0," ",IF(ตัวชี้วัด!EC16=ตัวชี้วัด!$EC$5,"ผ","มผ"))</f>
        <v>ผ</v>
      </c>
      <c r="O16" s="260">
        <f>IF(เวลาเรียน!C16=0," ",คุณลักษณะ!AI16)</f>
        <v>0</v>
      </c>
      <c r="P16" s="260">
        <f>IF(เวลาเรียน!B16=0," ",การอ่าน!G16)</f>
        <v>0</v>
      </c>
      <c r="Q16" s="223">
        <f>IF(เวลาเรียน!C16=0," ",สมรรถนะ!H16)</f>
        <v>0</v>
      </c>
      <c r="R16" s="196"/>
    </row>
    <row r="17" spans="1:18" ht="15.2" customHeight="1">
      <c r="A17" s="196"/>
      <c r="B17" s="232">
        <v>12</v>
      </c>
      <c r="C17" s="106"/>
      <c r="D17" s="107">
        <f>IF(เวลาเรียน!C17=0," ",ลับ!DG17)</f>
        <v>0</v>
      </c>
      <c r="E17" s="107"/>
      <c r="F17" s="108"/>
      <c r="G17" s="159" t="str">
        <f>IF(เวลาเรียน!C17=0," ",IF(สรุปคะแนน!$J$1=0," ",IF(D17="ร",D17,IF(E17&lt;สรุปคะแนน!$E$5/2,IF(สรุปคะแนน!F17&gt;0,SUM(สรุปคะแนน!C17:D17,สรุปคะแนน!F17),SUM(สรุปคะแนน!C17:E17)),SUM(สรุปคะแนน!C17:E17)))))</f>
        <v xml:space="preserve"> </v>
      </c>
      <c r="H17" s="261"/>
      <c r="I17" s="158"/>
      <c r="J17" s="236" t="str">
        <f>IF(เวลาเรียน!C17=0," ",IF(สรุปคะแนน!$J$1=0," ",IF(G17="ร",G17,IF(H17="มส",IF(I17&gt;0,SUM(สรุปคะแนน!G17,สรุปคะแนน!I17),H17),IF(H17&lt;สรุปคะแนน!$H$5/2,IF(สรุปคะแนน!I17&gt;0,SUM(สรุปคะแนน!G17,สรุปคะแนน!I17),SUM(สรุปคะแนน!G17:H17)),SUM(สรุปคะแนน!G17:H17))))))</f>
        <v xml:space="preserve"> </v>
      </c>
      <c r="K17" s="1256" t="str">
        <f t="shared" si="0"/>
        <v xml:space="preserve"> </v>
      </c>
      <c r="L17" s="1257"/>
      <c r="M17" s="159"/>
      <c r="N17" s="264" t="str">
        <f>IF(เวลาเรียน!C17=0," ",IF(ตัวชี้วัด!EC17=ตัวชี้วัด!$EC$5,"ผ","มผ"))</f>
        <v>ผ</v>
      </c>
      <c r="O17" s="160">
        <f>IF(เวลาเรียน!C17=0," ",คุณลักษณะ!AI17)</f>
        <v>0</v>
      </c>
      <c r="P17" s="160">
        <f>IF(เวลาเรียน!B17=0," ",การอ่าน!G17)</f>
        <v>0</v>
      </c>
      <c r="Q17" s="159">
        <f>IF(เวลาเรียน!C17=0," ",สมรรถนะ!H17)</f>
        <v>0</v>
      </c>
      <c r="R17" s="196"/>
    </row>
    <row r="18" spans="1:18" ht="15.2" customHeight="1">
      <c r="A18" s="196"/>
      <c r="B18" s="232">
        <v>13</v>
      </c>
      <c r="C18" s="106"/>
      <c r="D18" s="107">
        <f>IF(เวลาเรียน!C18=0," ",ลับ!DG18)</f>
        <v>0</v>
      </c>
      <c r="E18" s="107"/>
      <c r="F18" s="108"/>
      <c r="G18" s="159" t="str">
        <f>IF(เวลาเรียน!C18=0," ",IF(สรุปคะแนน!$J$1=0," ",IF(D18="ร",D18,IF(E18&lt;สรุปคะแนน!$E$5/2,IF(สรุปคะแนน!F18&gt;0,SUM(สรุปคะแนน!C18:D18,สรุปคะแนน!F18),SUM(สรุปคะแนน!C18:E18)),SUM(สรุปคะแนน!C18:E18)))))</f>
        <v xml:space="preserve"> </v>
      </c>
      <c r="H18" s="261"/>
      <c r="I18" s="158"/>
      <c r="J18" s="236" t="str">
        <f>IF(เวลาเรียน!C18=0," ",IF(สรุปคะแนน!$J$1=0," ",IF(G18="ร",G18,IF(H18="มส",IF(I18&gt;0,SUM(สรุปคะแนน!G18,สรุปคะแนน!I18),H18),IF(H18&lt;สรุปคะแนน!$H$5/2,IF(สรุปคะแนน!I18&gt;0,SUM(สรุปคะแนน!G18,สรุปคะแนน!I18),SUM(สรุปคะแนน!G18:H18)),SUM(สรุปคะแนน!G18:H18))))))</f>
        <v xml:space="preserve"> </v>
      </c>
      <c r="K18" s="1256" t="str">
        <f t="shared" si="0"/>
        <v xml:space="preserve"> </v>
      </c>
      <c r="L18" s="1257"/>
      <c r="M18" s="159"/>
      <c r="N18" s="264" t="str">
        <f>IF(เวลาเรียน!C18=0," ",IF(ตัวชี้วัด!EC18=ตัวชี้วัด!$EC$5,"ผ","มผ"))</f>
        <v>ผ</v>
      </c>
      <c r="O18" s="160">
        <f>IF(เวลาเรียน!C18=0," ",คุณลักษณะ!AI18)</f>
        <v>0</v>
      </c>
      <c r="P18" s="160">
        <f>IF(เวลาเรียน!B18=0," ",การอ่าน!G18)</f>
        <v>0</v>
      </c>
      <c r="Q18" s="159">
        <f>IF(เวลาเรียน!C18=0," ",สมรรถนะ!H18)</f>
        <v>0</v>
      </c>
      <c r="R18" s="196"/>
    </row>
    <row r="19" spans="1:18" ht="15.2" customHeight="1">
      <c r="A19" s="196"/>
      <c r="B19" s="232">
        <v>14</v>
      </c>
      <c r="C19" s="106"/>
      <c r="D19" s="107">
        <f>IF(เวลาเรียน!C19=0," ",ลับ!DG19)</f>
        <v>0</v>
      </c>
      <c r="E19" s="107"/>
      <c r="F19" s="108"/>
      <c r="G19" s="159" t="str">
        <f>IF(เวลาเรียน!C19=0," ",IF(สรุปคะแนน!$J$1=0," ",IF(D19="ร",D19,IF(E19&lt;สรุปคะแนน!$E$5/2,IF(สรุปคะแนน!F19&gt;0,SUM(สรุปคะแนน!C19:D19,สรุปคะแนน!F19),SUM(สรุปคะแนน!C19:E19)),SUM(สรุปคะแนน!C19:E19)))))</f>
        <v xml:space="preserve"> </v>
      </c>
      <c r="H19" s="261"/>
      <c r="I19" s="158"/>
      <c r="J19" s="236" t="str">
        <f>IF(เวลาเรียน!C19=0," ",IF(สรุปคะแนน!$J$1=0," ",IF(G19="ร",G19,IF(H19="มส",IF(I19&gt;0,SUM(สรุปคะแนน!G19,สรุปคะแนน!I19),H19),IF(H19&lt;สรุปคะแนน!$H$5/2,IF(สรุปคะแนน!I19&gt;0,SUM(สรุปคะแนน!G19,สรุปคะแนน!I19),SUM(สรุปคะแนน!G19:H19)),SUM(สรุปคะแนน!G19:H19))))))</f>
        <v xml:space="preserve"> </v>
      </c>
      <c r="K19" s="1256" t="str">
        <f t="shared" si="0"/>
        <v xml:space="preserve"> </v>
      </c>
      <c r="L19" s="1257"/>
      <c r="M19" s="159"/>
      <c r="N19" s="264" t="str">
        <f>IF(เวลาเรียน!C19=0," ",IF(ตัวชี้วัด!EC19=ตัวชี้วัด!$EC$5,"ผ","มผ"))</f>
        <v>ผ</v>
      </c>
      <c r="O19" s="160">
        <f>IF(เวลาเรียน!C19=0," ",คุณลักษณะ!AI19)</f>
        <v>0</v>
      </c>
      <c r="P19" s="160">
        <f>IF(เวลาเรียน!B19=0," ",การอ่าน!G19)</f>
        <v>0</v>
      </c>
      <c r="Q19" s="159">
        <f>IF(เวลาเรียน!C19=0," ",สมรรถนะ!H19)</f>
        <v>0</v>
      </c>
      <c r="R19" s="196"/>
    </row>
    <row r="20" spans="1:18" ht="15.2" customHeight="1" thickBot="1">
      <c r="A20" s="196"/>
      <c r="B20" s="237">
        <v>15</v>
      </c>
      <c r="C20" s="109"/>
      <c r="D20" s="110">
        <f>IF(เวลาเรียน!C20=0," ",ลับ!DG20)</f>
        <v>0</v>
      </c>
      <c r="E20" s="110"/>
      <c r="F20" s="111"/>
      <c r="G20" s="238" t="str">
        <f>IF(เวลาเรียน!C20=0," ",IF(สรุปคะแนน!$J$1=0," ",IF(D20="ร",D20,IF(E20&lt;สรุปคะแนน!$E$5/2,IF(สรุปคะแนน!F20&gt;0,SUM(สรุปคะแนน!C20:D20,สรุปคะแนน!F20),SUM(สรุปคะแนน!C20:E20)),SUM(สรุปคะแนน!C20:E20)))))</f>
        <v xml:space="preserve"> </v>
      </c>
      <c r="H20" s="265"/>
      <c r="I20" s="275"/>
      <c r="J20" s="243" t="str">
        <f>IF(เวลาเรียน!C20=0," ",IF(สรุปคะแนน!$J$1=0," ",IF(G20="ร",G20,IF(H20="มส",IF(I20&gt;0,SUM(สรุปคะแนน!G20,สรุปคะแนน!I20),H20),IF(H20&lt;สรุปคะแนน!$H$5/2,IF(สรุปคะแนน!I20&gt;0,SUM(สรุปคะแนน!G20,สรุปคะแนน!I20),SUM(สรุปคะแนน!G20:H20)),SUM(สรุปคะแนน!G20:H20))))))</f>
        <v xml:space="preserve"> </v>
      </c>
      <c r="K20" s="1252" t="str">
        <f t="shared" si="0"/>
        <v xml:space="preserve"> </v>
      </c>
      <c r="L20" s="1253"/>
      <c r="M20" s="238"/>
      <c r="N20" s="267" t="str">
        <f>IF(เวลาเรียน!C20=0," ",IF(ตัวชี้วัด!EC20=ตัวชี้วัด!$EC$5,"ผ","มผ"))</f>
        <v>ผ</v>
      </c>
      <c r="O20" s="268">
        <f>IF(เวลาเรียน!C20=0," ",คุณลักษณะ!AI20)</f>
        <v>0</v>
      </c>
      <c r="P20" s="268">
        <f>IF(เวลาเรียน!B20=0," ",การอ่าน!G20)</f>
        <v>0</v>
      </c>
      <c r="Q20" s="238">
        <f>IF(เวลาเรียน!C20=0," ",สมรรถนะ!H20)</f>
        <v>0</v>
      </c>
      <c r="R20" s="196"/>
    </row>
    <row r="21" spans="1:18" ht="15.2" customHeight="1">
      <c r="A21" s="196"/>
      <c r="B21" s="222">
        <v>16</v>
      </c>
      <c r="C21" s="121"/>
      <c r="D21" s="104">
        <f>IF(เวลาเรียน!C21=0," ",ลับ!DG21)</f>
        <v>0</v>
      </c>
      <c r="E21" s="122"/>
      <c r="F21" s="123"/>
      <c r="G21" s="223" t="str">
        <f>IF(เวลาเรียน!C21=0," ",IF(สรุปคะแนน!$J$1=0," ",IF(D21="ร",D21,IF(E21&lt;สรุปคะแนน!$E$5/2,IF(สรุปคะแนน!F21&gt;0,SUM(สรุปคะแนน!C21:D21,สรุปคะแนน!F21),SUM(สรุปคะแนน!C21:E21)),SUM(สรุปคะแนน!C21:E21)))))</f>
        <v xml:space="preserve"> </v>
      </c>
      <c r="H21" s="269"/>
      <c r="I21" s="154"/>
      <c r="J21" s="230" t="str">
        <f>IF(เวลาเรียน!C21=0," ",IF(สรุปคะแนน!$J$1=0," ",IF(G21="ร",G21,IF(H21="มส",IF(I21&gt;0,SUM(สรุปคะแนน!G21,สรุปคะแนน!I21),H21),IF(H21&lt;สรุปคะแนน!$H$5/2,IF(สรุปคะแนน!I21&gt;0,SUM(สรุปคะแนน!G21,สรุปคะแนน!I21),SUM(สรุปคะแนน!G21:H21)),SUM(สรุปคะแนน!G21:H21))))))</f>
        <v xml:space="preserve"> </v>
      </c>
      <c r="K21" s="1259" t="str">
        <f t="shared" si="0"/>
        <v xml:space="preserve"> </v>
      </c>
      <c r="L21" s="1260"/>
      <c r="M21" s="223"/>
      <c r="N21" s="259" t="str">
        <f>IF(เวลาเรียน!C21=0," ",IF(ตัวชี้วัด!EC21=ตัวชี้วัด!$EC$5,"ผ","มผ"))</f>
        <v>ผ</v>
      </c>
      <c r="O21" s="260">
        <f>IF(เวลาเรียน!C21=0," ",คุณลักษณะ!AI21)</f>
        <v>0</v>
      </c>
      <c r="P21" s="260">
        <f>IF(เวลาเรียน!B21=0," ",การอ่าน!G21)</f>
        <v>0</v>
      </c>
      <c r="Q21" s="223">
        <f>IF(เวลาเรียน!C21=0," ",สมรรถนะ!H21)</f>
        <v>0</v>
      </c>
      <c r="R21" s="196"/>
    </row>
    <row r="22" spans="1:18" ht="15.2" customHeight="1">
      <c r="A22" s="196"/>
      <c r="B22" s="232">
        <v>17</v>
      </c>
      <c r="C22" s="106"/>
      <c r="D22" s="107">
        <f>IF(เวลาเรียน!C22=0," ",ลับ!DG22)</f>
        <v>0</v>
      </c>
      <c r="E22" s="107"/>
      <c r="F22" s="108"/>
      <c r="G22" s="159" t="str">
        <f>IF(เวลาเรียน!C22=0," ",IF(สรุปคะแนน!$J$1=0," ",IF(D22="ร",D22,IF(E22&lt;สรุปคะแนน!$E$5/2,IF(สรุปคะแนน!F22&gt;0,SUM(สรุปคะแนน!C22:D22,สรุปคะแนน!F22),SUM(สรุปคะแนน!C22:E22)),SUM(สรุปคะแนน!C22:E22)))))</f>
        <v xml:space="preserve"> </v>
      </c>
      <c r="H22" s="261"/>
      <c r="I22" s="158"/>
      <c r="J22" s="236" t="str">
        <f>IF(เวลาเรียน!C22=0," ",IF(สรุปคะแนน!$J$1=0," ",IF(G22="ร",G22,IF(H22="มส",IF(I22&gt;0,SUM(สรุปคะแนน!G22,สรุปคะแนน!I22),H22),IF(H22&lt;สรุปคะแนน!$H$5/2,IF(สรุปคะแนน!I22&gt;0,SUM(สรุปคะแนน!G22,สรุปคะแนน!I22),SUM(สรุปคะแนน!G22:H22)),SUM(สรุปคะแนน!G22:H22))))))</f>
        <v xml:space="preserve"> </v>
      </c>
      <c r="K22" s="1256" t="str">
        <f t="shared" si="0"/>
        <v xml:space="preserve"> </v>
      </c>
      <c r="L22" s="1257"/>
      <c r="M22" s="159"/>
      <c r="N22" s="264" t="str">
        <f>IF(เวลาเรียน!C22=0," ",IF(ตัวชี้วัด!EC22=ตัวชี้วัด!$EC$5,"ผ","มผ"))</f>
        <v>ผ</v>
      </c>
      <c r="O22" s="160">
        <f>IF(เวลาเรียน!C22=0," ",คุณลักษณะ!AI22)</f>
        <v>0</v>
      </c>
      <c r="P22" s="160">
        <f>IF(เวลาเรียน!B22=0," ",การอ่าน!G22)</f>
        <v>0</v>
      </c>
      <c r="Q22" s="159">
        <f>IF(เวลาเรียน!C22=0," ",สมรรถนะ!H22)</f>
        <v>0</v>
      </c>
      <c r="R22" s="196"/>
    </row>
    <row r="23" spans="1:18" ht="15.2" customHeight="1">
      <c r="A23" s="196"/>
      <c r="B23" s="232">
        <v>18</v>
      </c>
      <c r="C23" s="106"/>
      <c r="D23" s="107">
        <f>IF(เวลาเรียน!C23=0," ",ลับ!DG23)</f>
        <v>0</v>
      </c>
      <c r="E23" s="107"/>
      <c r="F23" s="108"/>
      <c r="G23" s="159" t="str">
        <f>IF(เวลาเรียน!C23=0," ",IF(สรุปคะแนน!$J$1=0," ",IF(D23="ร",D23,IF(E23&lt;สรุปคะแนน!$E$5/2,IF(สรุปคะแนน!F23&gt;0,SUM(สรุปคะแนน!C23:D23,สรุปคะแนน!F23),SUM(สรุปคะแนน!C23:E23)),SUM(สรุปคะแนน!C23:E23)))))</f>
        <v xml:space="preserve"> </v>
      </c>
      <c r="H23" s="261"/>
      <c r="I23" s="158"/>
      <c r="J23" s="236" t="str">
        <f>IF(เวลาเรียน!C23=0," ",IF(สรุปคะแนน!$J$1=0," ",IF(G23="ร",G23,IF(H23="มส",IF(I23&gt;0,SUM(สรุปคะแนน!G23,สรุปคะแนน!I23),H23),IF(H23&lt;สรุปคะแนน!$H$5/2,IF(สรุปคะแนน!I23&gt;0,SUM(สรุปคะแนน!G23,สรุปคะแนน!I23),SUM(สรุปคะแนน!G23:H23)),SUM(สรุปคะแนน!G23:H23))))))</f>
        <v xml:space="preserve"> </v>
      </c>
      <c r="K23" s="1256" t="str">
        <f t="shared" si="0"/>
        <v xml:space="preserve"> </v>
      </c>
      <c r="L23" s="1257"/>
      <c r="M23" s="159"/>
      <c r="N23" s="264" t="str">
        <f>IF(เวลาเรียน!C23=0," ",IF(ตัวชี้วัด!EC23=ตัวชี้วัด!$EC$5,"ผ","มผ"))</f>
        <v>ผ</v>
      </c>
      <c r="O23" s="160">
        <f>IF(เวลาเรียน!C23=0," ",คุณลักษณะ!AI23)</f>
        <v>0</v>
      </c>
      <c r="P23" s="160">
        <f>IF(เวลาเรียน!B23=0," ",การอ่าน!G23)</f>
        <v>0</v>
      </c>
      <c r="Q23" s="159">
        <f>IF(เวลาเรียน!C23=0," ",สมรรถนะ!H23)</f>
        <v>0</v>
      </c>
      <c r="R23" s="196"/>
    </row>
    <row r="24" spans="1:18" ht="15.2" customHeight="1">
      <c r="A24" s="196"/>
      <c r="B24" s="232">
        <v>19</v>
      </c>
      <c r="C24" s="106"/>
      <c r="D24" s="107">
        <f>IF(เวลาเรียน!C24=0," ",ลับ!DG24)</f>
        <v>0</v>
      </c>
      <c r="E24" s="107"/>
      <c r="F24" s="108"/>
      <c r="G24" s="159" t="str">
        <f>IF(เวลาเรียน!C24=0," ",IF(สรุปคะแนน!$J$1=0," ",IF(D24="ร",D24,IF(E24&lt;สรุปคะแนน!$E$5/2,IF(สรุปคะแนน!F24&gt;0,SUM(สรุปคะแนน!C24:D24,สรุปคะแนน!F24),SUM(สรุปคะแนน!C24:E24)),SUM(สรุปคะแนน!C24:E24)))))</f>
        <v xml:space="preserve"> </v>
      </c>
      <c r="H24" s="261"/>
      <c r="I24" s="158"/>
      <c r="J24" s="236" t="str">
        <f>IF(เวลาเรียน!C24=0," ",IF(สรุปคะแนน!$J$1=0," ",IF(G24="ร",G24,IF(H24="มส",IF(I24&gt;0,SUM(สรุปคะแนน!G24,สรุปคะแนน!I24),H24),IF(H24&lt;สรุปคะแนน!$H$5/2,IF(สรุปคะแนน!I24&gt;0,SUM(สรุปคะแนน!G24,สรุปคะแนน!I24),SUM(สรุปคะแนน!G24:H24)),SUM(สรุปคะแนน!G24:H24))))))</f>
        <v xml:space="preserve"> </v>
      </c>
      <c r="K24" s="1256" t="str">
        <f t="shared" si="0"/>
        <v xml:space="preserve"> </v>
      </c>
      <c r="L24" s="1257"/>
      <c r="M24" s="159"/>
      <c r="N24" s="264" t="str">
        <f>IF(เวลาเรียน!C24=0," ",IF(ตัวชี้วัด!EC24=ตัวชี้วัด!$EC$5,"ผ","มผ"))</f>
        <v>ผ</v>
      </c>
      <c r="O24" s="160">
        <f>IF(เวลาเรียน!C24=0," ",คุณลักษณะ!AI24)</f>
        <v>0</v>
      </c>
      <c r="P24" s="160">
        <f>IF(เวลาเรียน!B24=0," ",การอ่าน!G24)</f>
        <v>0</v>
      </c>
      <c r="Q24" s="159">
        <f>IF(เวลาเรียน!C24=0," ",สมรรถนะ!H24)</f>
        <v>0</v>
      </c>
      <c r="R24" s="196"/>
    </row>
    <row r="25" spans="1:18" ht="15.2" customHeight="1" thickBot="1">
      <c r="A25" s="196"/>
      <c r="B25" s="270">
        <v>20</v>
      </c>
      <c r="C25" s="124"/>
      <c r="D25" s="110">
        <f>IF(เวลาเรียน!C25=0," ",ลับ!DG25)</f>
        <v>0</v>
      </c>
      <c r="E25" s="125"/>
      <c r="F25" s="126"/>
      <c r="G25" s="238" t="str">
        <f>IF(เวลาเรียน!C25=0," ",IF(สรุปคะแนน!$J$1=0," ",IF(D25="ร",D25,IF(E25&lt;สรุปคะแนน!$E$5/2,IF(สรุปคะแนน!F25&gt;0,SUM(สรุปคะแนน!C25:D25,สรุปคะแนน!F25),SUM(สรุปคะแนน!C25:E25)),SUM(สรุปคะแนน!C25:E25)))))</f>
        <v xml:space="preserve"> </v>
      </c>
      <c r="H25" s="271"/>
      <c r="I25" s="163"/>
      <c r="J25" s="243" t="str">
        <f>IF(เวลาเรียน!C25=0," ",IF(สรุปคะแนน!$J$1=0," ",IF(G25="ร",G25,IF(H25="มส",IF(I25&gt;0,SUM(สรุปคะแนน!G25,สรุปคะแนน!I25),H25),IF(H25&lt;สรุปคะแนน!$H$5/2,IF(สรุปคะแนน!I25&gt;0,SUM(สรุปคะแนน!G25,สรุปคะแนน!I25),SUM(สรุปคะแนน!G25:H25)),SUM(สรุปคะแนน!G25:H25))))))</f>
        <v xml:space="preserve"> </v>
      </c>
      <c r="K25" s="1252" t="str">
        <f t="shared" si="0"/>
        <v xml:space="preserve"> </v>
      </c>
      <c r="L25" s="1253"/>
      <c r="M25" s="238"/>
      <c r="N25" s="267" t="str">
        <f>IF(เวลาเรียน!C25=0," ",IF(ตัวชี้วัด!EC25=ตัวชี้วัด!$EC$5,"ผ","มผ"))</f>
        <v>ผ</v>
      </c>
      <c r="O25" s="268">
        <f>IF(เวลาเรียน!C25=0," ",คุณลักษณะ!AI25)</f>
        <v>0</v>
      </c>
      <c r="P25" s="268">
        <f>IF(เวลาเรียน!B25=0," ",การอ่าน!G25)</f>
        <v>0</v>
      </c>
      <c r="Q25" s="238">
        <f>IF(เวลาเรียน!C25=0," ",สมรรถนะ!H25)</f>
        <v>0</v>
      </c>
      <c r="R25" s="196"/>
    </row>
    <row r="26" spans="1:18" ht="15.2" customHeight="1">
      <c r="A26" s="196"/>
      <c r="B26" s="225">
        <v>21</v>
      </c>
      <c r="C26" s="103"/>
      <c r="D26" s="104">
        <f>IF(เวลาเรียน!C26=0," ",ลับ!DG26)</f>
        <v>0</v>
      </c>
      <c r="E26" s="104"/>
      <c r="F26" s="105"/>
      <c r="G26" s="223" t="str">
        <f>IF(เวลาเรียน!C26=0," ",IF(สรุปคะแนน!$J$1=0," ",IF(D26="ร",D26,IF(E26&lt;สรุปคะแนน!$E$5/2,IF(สรุปคะแนน!F26&gt;0,SUM(สรุปคะแนน!C26:D26,สรุปคะแนน!F26),SUM(สรุปคะแนน!C26:E26)),SUM(สรุปคะแนน!C26:E26)))))</f>
        <v xml:space="preserve"> </v>
      </c>
      <c r="H26" s="256"/>
      <c r="I26" s="274"/>
      <c r="J26" s="230" t="str">
        <f>IF(เวลาเรียน!C26=0," ",IF(สรุปคะแนน!$J$1=0," ",IF(G26="ร",G26,IF(H26="มส",IF(I26&gt;0,SUM(สรุปคะแนน!G26,สรุปคะแนน!I26),H26),IF(H26&lt;สรุปคะแนน!$H$5/2,IF(สรุปคะแนน!I26&gt;0,SUM(สรุปคะแนน!G26,สรุปคะแนน!I26),SUM(สรุปคะแนน!G26:H26)),SUM(สรุปคะแนน!G26:H26))))))</f>
        <v xml:space="preserve"> </v>
      </c>
      <c r="K26" s="1259" t="str">
        <f t="shared" si="0"/>
        <v xml:space="preserve"> </v>
      </c>
      <c r="L26" s="1260"/>
      <c r="M26" s="223"/>
      <c r="N26" s="259" t="str">
        <f>IF(เวลาเรียน!C26=0," ",IF(ตัวชี้วัด!EC26=ตัวชี้วัด!$EC$5,"ผ","มผ"))</f>
        <v>ผ</v>
      </c>
      <c r="O26" s="260">
        <f>IF(เวลาเรียน!C26=0," ",คุณลักษณะ!AI26)</f>
        <v>0</v>
      </c>
      <c r="P26" s="260">
        <f>IF(เวลาเรียน!B26=0," ",การอ่าน!G26)</f>
        <v>0</v>
      </c>
      <c r="Q26" s="223">
        <f>IF(เวลาเรียน!C26=0," ",สมรรถนะ!H26)</f>
        <v>0</v>
      </c>
      <c r="R26" s="196"/>
    </row>
    <row r="27" spans="1:18" ht="15.2" customHeight="1">
      <c r="A27" s="196"/>
      <c r="B27" s="232">
        <v>22</v>
      </c>
      <c r="C27" s="106"/>
      <c r="D27" s="107">
        <f>IF(เวลาเรียน!C27=0," ",ลับ!DG27)</f>
        <v>0</v>
      </c>
      <c r="E27" s="107"/>
      <c r="F27" s="108"/>
      <c r="G27" s="159" t="str">
        <f>IF(เวลาเรียน!C27=0," ",IF(สรุปคะแนน!$J$1=0," ",IF(D27="ร",D27,IF(E27&lt;สรุปคะแนน!$E$5/2,IF(สรุปคะแนน!F27&gt;0,SUM(สรุปคะแนน!C27:D27,สรุปคะแนน!F27),SUM(สรุปคะแนน!C27:E27)),SUM(สรุปคะแนน!C27:E27)))))</f>
        <v xml:space="preserve"> </v>
      </c>
      <c r="H27" s="261"/>
      <c r="I27" s="158"/>
      <c r="J27" s="236" t="str">
        <f>IF(เวลาเรียน!C27=0," ",IF(สรุปคะแนน!$J$1=0," ",IF(G27="ร",G27,IF(H27="มส",IF(I27&gt;0,SUM(สรุปคะแนน!G27,สรุปคะแนน!I27),H27),IF(H27&lt;สรุปคะแนน!$H$5/2,IF(สรุปคะแนน!I27&gt;0,SUM(สรุปคะแนน!G27,สรุปคะแนน!I27),SUM(สรุปคะแนน!G27:H27)),SUM(สรุปคะแนน!G27:H27))))))</f>
        <v xml:space="preserve"> </v>
      </c>
      <c r="K27" s="1256" t="str">
        <f t="shared" si="0"/>
        <v xml:space="preserve"> </v>
      </c>
      <c r="L27" s="1257"/>
      <c r="M27" s="159"/>
      <c r="N27" s="264" t="str">
        <f>IF(เวลาเรียน!C27=0," ",IF(ตัวชี้วัด!EC27=ตัวชี้วัด!$EC$5,"ผ","มผ"))</f>
        <v>ผ</v>
      </c>
      <c r="O27" s="160">
        <f>IF(เวลาเรียน!C27=0," ",คุณลักษณะ!AI27)</f>
        <v>0</v>
      </c>
      <c r="P27" s="160">
        <f>IF(เวลาเรียน!B27=0," ",การอ่าน!G27)</f>
        <v>0</v>
      </c>
      <c r="Q27" s="159">
        <f>IF(เวลาเรียน!C27=0," ",สมรรถนะ!H27)</f>
        <v>0</v>
      </c>
      <c r="R27" s="196"/>
    </row>
    <row r="28" spans="1:18" ht="15.2" customHeight="1">
      <c r="A28" s="196"/>
      <c r="B28" s="232">
        <v>23</v>
      </c>
      <c r="C28" s="106"/>
      <c r="D28" s="107">
        <f>IF(เวลาเรียน!C28=0," ",ลับ!DG28)</f>
        <v>0</v>
      </c>
      <c r="E28" s="107"/>
      <c r="F28" s="108"/>
      <c r="G28" s="159" t="str">
        <f>IF(เวลาเรียน!C28=0," ",IF(สรุปคะแนน!$J$1=0," ",IF(D28="ร",D28,IF(E28&lt;สรุปคะแนน!$E$5/2,IF(สรุปคะแนน!F28&gt;0,SUM(สรุปคะแนน!C28:D28,สรุปคะแนน!F28),SUM(สรุปคะแนน!C28:E28)),SUM(สรุปคะแนน!C28:E28)))))</f>
        <v xml:space="preserve"> </v>
      </c>
      <c r="H28" s="261"/>
      <c r="I28" s="158"/>
      <c r="J28" s="236" t="str">
        <f>IF(เวลาเรียน!C28=0," ",IF(สรุปคะแนน!$J$1=0," ",IF(G28="ร",G28,IF(H28="มส",IF(I28&gt;0,SUM(สรุปคะแนน!G28,สรุปคะแนน!I28),H28),IF(H28&lt;สรุปคะแนน!$H$5/2,IF(สรุปคะแนน!I28&gt;0,SUM(สรุปคะแนน!G28,สรุปคะแนน!I28),SUM(สรุปคะแนน!G28:H28)),SUM(สรุปคะแนน!G28:H28))))))</f>
        <v xml:space="preserve"> </v>
      </c>
      <c r="K28" s="1256" t="str">
        <f t="shared" si="0"/>
        <v xml:space="preserve"> </v>
      </c>
      <c r="L28" s="1257"/>
      <c r="M28" s="159"/>
      <c r="N28" s="264" t="str">
        <f>IF(เวลาเรียน!C28=0," ",IF(ตัวชี้วัด!EC28=ตัวชี้วัด!$EC$5,"ผ","มผ"))</f>
        <v>ผ</v>
      </c>
      <c r="O28" s="160">
        <f>IF(เวลาเรียน!C28=0," ",คุณลักษณะ!AI28)</f>
        <v>0</v>
      </c>
      <c r="P28" s="160">
        <f>IF(เวลาเรียน!B28=0," ",การอ่าน!G28)</f>
        <v>0</v>
      </c>
      <c r="Q28" s="159">
        <f>IF(เวลาเรียน!C28=0," ",สมรรถนะ!H28)</f>
        <v>0</v>
      </c>
      <c r="R28" s="196"/>
    </row>
    <row r="29" spans="1:18" ht="15.2" customHeight="1">
      <c r="A29" s="196"/>
      <c r="B29" s="232">
        <v>24</v>
      </c>
      <c r="C29" s="106"/>
      <c r="D29" s="107">
        <f>IF(เวลาเรียน!C29=0," ",ลับ!DG29)</f>
        <v>0</v>
      </c>
      <c r="E29" s="107"/>
      <c r="F29" s="108"/>
      <c r="G29" s="159" t="str">
        <f>IF(เวลาเรียน!C29=0," ",IF(สรุปคะแนน!$J$1=0," ",IF(D29="ร",D29,IF(E29&lt;สรุปคะแนน!$E$5/2,IF(สรุปคะแนน!F29&gt;0,SUM(สรุปคะแนน!C29:D29,สรุปคะแนน!F29),SUM(สรุปคะแนน!C29:E29)),SUM(สรุปคะแนน!C29:E29)))))</f>
        <v xml:space="preserve"> </v>
      </c>
      <c r="H29" s="261"/>
      <c r="I29" s="158"/>
      <c r="J29" s="236" t="str">
        <f>IF(เวลาเรียน!C29=0," ",IF(สรุปคะแนน!$J$1=0," ",IF(G29="ร",G29,IF(H29="มส",IF(I29&gt;0,SUM(สรุปคะแนน!G29,สรุปคะแนน!I29),H29),IF(H29&lt;สรุปคะแนน!$H$5/2,IF(สรุปคะแนน!I29&gt;0,SUM(สรุปคะแนน!G29,สรุปคะแนน!I29),SUM(สรุปคะแนน!G29:H29)),SUM(สรุปคะแนน!G29:H29))))))</f>
        <v xml:space="preserve"> </v>
      </c>
      <c r="K29" s="1256" t="str">
        <f t="shared" si="0"/>
        <v xml:space="preserve"> </v>
      </c>
      <c r="L29" s="1257"/>
      <c r="M29" s="159"/>
      <c r="N29" s="264" t="str">
        <f>IF(เวลาเรียน!C29=0," ",IF(ตัวชี้วัด!EC29=ตัวชี้วัด!$EC$5,"ผ","มผ"))</f>
        <v>ผ</v>
      </c>
      <c r="O29" s="160">
        <f>IF(เวลาเรียน!C29=0," ",คุณลักษณะ!AI29)</f>
        <v>0</v>
      </c>
      <c r="P29" s="160">
        <f>IF(เวลาเรียน!B29=0," ",การอ่าน!G29)</f>
        <v>0</v>
      </c>
      <c r="Q29" s="159">
        <f>IF(เวลาเรียน!C29=0," ",สมรรถนะ!H29)</f>
        <v>0</v>
      </c>
      <c r="R29" s="196"/>
    </row>
    <row r="30" spans="1:18" ht="15.2" customHeight="1" thickBot="1">
      <c r="A30" s="196"/>
      <c r="B30" s="237">
        <v>25</v>
      </c>
      <c r="C30" s="109"/>
      <c r="D30" s="110">
        <f>IF(เวลาเรียน!C30=0," ",ลับ!DG30)</f>
        <v>0</v>
      </c>
      <c r="E30" s="110"/>
      <c r="F30" s="111"/>
      <c r="G30" s="238" t="str">
        <f>IF(เวลาเรียน!C30=0," ",IF(สรุปคะแนน!$J$1=0," ",IF(D30="ร",D30,IF(E30&lt;สรุปคะแนน!$E$5/2,IF(สรุปคะแนน!F30&gt;0,SUM(สรุปคะแนน!C30:D30,สรุปคะแนน!F30),SUM(สรุปคะแนน!C30:E30)),SUM(สรุปคะแนน!C30:E30)))))</f>
        <v xml:space="preserve"> </v>
      </c>
      <c r="H30" s="265"/>
      <c r="I30" s="275"/>
      <c r="J30" s="243" t="str">
        <f>IF(เวลาเรียน!C30=0," ",IF(สรุปคะแนน!$J$1=0," ",IF(G30="ร",G30,IF(H30="มส",IF(I30&gt;0,SUM(สรุปคะแนน!G30,สรุปคะแนน!I30),H30),IF(H30&lt;สรุปคะแนน!$H$5/2,IF(สรุปคะแนน!I30&gt;0,SUM(สรุปคะแนน!G30,สรุปคะแนน!I30),SUM(สรุปคะแนน!G30:H30)),SUM(สรุปคะแนน!G30:H30))))))</f>
        <v xml:space="preserve"> </v>
      </c>
      <c r="K30" s="1108" t="str">
        <f t="shared" si="0"/>
        <v xml:space="preserve"> </v>
      </c>
      <c r="L30" s="1258"/>
      <c r="M30" s="164"/>
      <c r="N30" s="267" t="str">
        <f>IF(เวลาเรียน!C30=0," ",IF(ตัวชี้วัด!EC30=ตัวชี้วัด!$EC$5,"ผ","มผ"))</f>
        <v>ผ</v>
      </c>
      <c r="O30" s="268">
        <f>IF(เวลาเรียน!C30=0," ",คุณลักษณะ!AI30)</f>
        <v>0</v>
      </c>
      <c r="P30" s="268">
        <f>IF(เวลาเรียน!B30=0," ",การอ่าน!G30)</f>
        <v>0</v>
      </c>
      <c r="Q30" s="238">
        <f>IF(เวลาเรียน!C30=0," ",สมรรถนะ!H30)</f>
        <v>0</v>
      </c>
      <c r="R30" s="196"/>
    </row>
    <row r="31" spans="1:18" ht="15.2" customHeight="1">
      <c r="A31" s="196"/>
      <c r="B31" s="222">
        <v>26</v>
      </c>
      <c r="C31" s="121"/>
      <c r="D31" s="104">
        <f>IF(เวลาเรียน!C31=0," ",ลับ!DG31)</f>
        <v>0</v>
      </c>
      <c r="E31" s="122"/>
      <c r="F31" s="123"/>
      <c r="G31" s="223" t="str">
        <f>IF(เวลาเรียน!C31=0," ",IF(สรุปคะแนน!$J$1=0," ",IF(D31="ร",D31,IF(E31&lt;สรุปคะแนน!$E$5/2,IF(สรุปคะแนน!F31&gt;0,SUM(สรุปคะแนน!C31:D31,สรุปคะแนน!F31),SUM(สรุปคะแนน!C31:E31)),SUM(สรุปคะแนน!C31:E31)))))</f>
        <v xml:space="preserve"> </v>
      </c>
      <c r="H31" s="269"/>
      <c r="I31" s="154"/>
      <c r="J31" s="230" t="str">
        <f>IF(เวลาเรียน!C31=0," ",IF(สรุปคะแนน!$J$1=0," ",IF(G31="ร",G31,IF(H31="มส",IF(I31&gt;0,SUM(สรุปคะแนน!G31,สรุปคะแนน!I31),H31),IF(H31&lt;สรุปคะแนน!$H$5/2,IF(สรุปคะแนน!I31&gt;0,SUM(สรุปคะแนน!G31,สรุปคะแนน!I31),SUM(สรุปคะแนน!G31:H31)),SUM(สรุปคะแนน!G31:H31))))))</f>
        <v xml:space="preserve"> </v>
      </c>
      <c r="K31" s="1259" t="str">
        <f t="shared" si="0"/>
        <v xml:space="preserve"> </v>
      </c>
      <c r="L31" s="1260"/>
      <c r="M31" s="223"/>
      <c r="N31" s="259" t="str">
        <f>IF(เวลาเรียน!C31=0," ",IF(ตัวชี้วัด!EC31=ตัวชี้วัด!$EC$5,"ผ","มผ"))</f>
        <v>ผ</v>
      </c>
      <c r="O31" s="260">
        <f>IF(เวลาเรียน!C31=0," ",คุณลักษณะ!AI31)</f>
        <v>0</v>
      </c>
      <c r="P31" s="260">
        <f>IF(เวลาเรียน!B31=0," ",การอ่าน!G31)</f>
        <v>0</v>
      </c>
      <c r="Q31" s="223">
        <f>IF(เวลาเรียน!C31=0," ",สมรรถนะ!H31)</f>
        <v>0</v>
      </c>
      <c r="R31" s="196"/>
    </row>
    <row r="32" spans="1:18" ht="15.2" customHeight="1">
      <c r="A32" s="196"/>
      <c r="B32" s="232">
        <v>27</v>
      </c>
      <c r="C32" s="106"/>
      <c r="D32" s="107">
        <f>IF(เวลาเรียน!C32=0," ",ลับ!DG32)</f>
        <v>0</v>
      </c>
      <c r="E32" s="107"/>
      <c r="F32" s="108"/>
      <c r="G32" s="159" t="str">
        <f>IF(เวลาเรียน!C32=0," ",IF(สรุปคะแนน!$J$1=0," ",IF(D32="ร",D32,IF(E32&lt;สรุปคะแนน!$E$5/2,IF(สรุปคะแนน!F32&gt;0,SUM(สรุปคะแนน!C32:D32,สรุปคะแนน!F32),SUM(สรุปคะแนน!C32:E32)),SUM(สรุปคะแนน!C32:E32)))))</f>
        <v xml:space="preserve"> </v>
      </c>
      <c r="H32" s="261"/>
      <c r="I32" s="158"/>
      <c r="J32" s="236" t="str">
        <f>IF(เวลาเรียน!C32=0," ",IF(สรุปคะแนน!$J$1=0," ",IF(G32="ร",G32,IF(H32="มส",IF(I32&gt;0,SUM(สรุปคะแนน!G32,สรุปคะแนน!I32),H32),IF(H32&lt;สรุปคะแนน!$H$5/2,IF(สรุปคะแนน!I32&gt;0,SUM(สรุปคะแนน!G32,สรุปคะแนน!I32),SUM(สรุปคะแนน!G32:H32)),SUM(สรุปคะแนน!G32:H32))))))</f>
        <v xml:space="preserve"> </v>
      </c>
      <c r="K32" s="1256" t="str">
        <f t="shared" si="0"/>
        <v xml:space="preserve"> </v>
      </c>
      <c r="L32" s="1257"/>
      <c r="M32" s="159"/>
      <c r="N32" s="264" t="str">
        <f>IF(เวลาเรียน!C32=0," ",IF(ตัวชี้วัด!EC32=ตัวชี้วัด!$EC$5,"ผ","มผ"))</f>
        <v>ผ</v>
      </c>
      <c r="O32" s="160">
        <f>IF(เวลาเรียน!C32=0," ",คุณลักษณะ!AI32)</f>
        <v>0</v>
      </c>
      <c r="P32" s="160">
        <f>IF(เวลาเรียน!B32=0," ",การอ่าน!G32)</f>
        <v>0</v>
      </c>
      <c r="Q32" s="159">
        <f>IF(เวลาเรียน!C32=0," ",สมรรถนะ!H32)</f>
        <v>0</v>
      </c>
      <c r="R32" s="196"/>
    </row>
    <row r="33" spans="1:18" ht="15.2" customHeight="1">
      <c r="A33" s="196"/>
      <c r="B33" s="232">
        <v>28</v>
      </c>
      <c r="C33" s="106"/>
      <c r="D33" s="107">
        <f>IF(เวลาเรียน!C33=0," ",ลับ!DG33)</f>
        <v>0</v>
      </c>
      <c r="E33" s="107"/>
      <c r="F33" s="108"/>
      <c r="G33" s="159" t="str">
        <f>IF(เวลาเรียน!C33=0," ",IF(สรุปคะแนน!$J$1=0," ",IF(D33="ร",D33,IF(E33&lt;สรุปคะแนน!$E$5/2,IF(สรุปคะแนน!F33&gt;0,SUM(สรุปคะแนน!C33:D33,สรุปคะแนน!F33),SUM(สรุปคะแนน!C33:E33)),SUM(สรุปคะแนน!C33:E33)))))</f>
        <v xml:space="preserve"> </v>
      </c>
      <c r="H33" s="261"/>
      <c r="I33" s="158"/>
      <c r="J33" s="236" t="str">
        <f>IF(เวลาเรียน!C33=0," ",IF(สรุปคะแนน!$J$1=0," ",IF(G33="ร",G33,IF(H33="มส",IF(I33&gt;0,SUM(สรุปคะแนน!G33,สรุปคะแนน!I33),H33),IF(H33&lt;สรุปคะแนน!$H$5/2,IF(สรุปคะแนน!I33&gt;0,SUM(สรุปคะแนน!G33,สรุปคะแนน!I33),SUM(สรุปคะแนน!G33:H33)),SUM(สรุปคะแนน!G33:H33))))))</f>
        <v xml:space="preserve"> </v>
      </c>
      <c r="K33" s="1256" t="str">
        <f t="shared" si="0"/>
        <v xml:space="preserve"> </v>
      </c>
      <c r="L33" s="1257"/>
      <c r="M33" s="159"/>
      <c r="N33" s="264" t="str">
        <f>IF(เวลาเรียน!C33=0," ",IF(ตัวชี้วัด!EC33=ตัวชี้วัด!$EC$5,"ผ","มผ"))</f>
        <v>ผ</v>
      </c>
      <c r="O33" s="160">
        <f>IF(เวลาเรียน!C33=0," ",คุณลักษณะ!AI33)</f>
        <v>0</v>
      </c>
      <c r="P33" s="160">
        <f>IF(เวลาเรียน!B33=0," ",การอ่าน!G33)</f>
        <v>0</v>
      </c>
      <c r="Q33" s="159">
        <f>IF(เวลาเรียน!C33=0," ",สมรรถนะ!H33)</f>
        <v>0</v>
      </c>
      <c r="R33" s="196"/>
    </row>
    <row r="34" spans="1:18" ht="15.2" customHeight="1">
      <c r="A34" s="196"/>
      <c r="B34" s="232">
        <v>29</v>
      </c>
      <c r="C34" s="106"/>
      <c r="D34" s="107">
        <f>IF(เวลาเรียน!C34=0," ",ลับ!DG34)</f>
        <v>0</v>
      </c>
      <c r="E34" s="107"/>
      <c r="F34" s="108"/>
      <c r="G34" s="159" t="str">
        <f>IF(เวลาเรียน!C34=0," ",IF(สรุปคะแนน!$J$1=0," ",IF(D34="ร",D34,IF(E34&lt;สรุปคะแนน!$E$5/2,IF(สรุปคะแนน!F34&gt;0,SUM(สรุปคะแนน!C34:D34,สรุปคะแนน!F34),SUM(สรุปคะแนน!C34:E34)),SUM(สรุปคะแนน!C34:E34)))))</f>
        <v xml:space="preserve"> </v>
      </c>
      <c r="H34" s="261"/>
      <c r="I34" s="158"/>
      <c r="J34" s="236" t="str">
        <f>IF(เวลาเรียน!C34=0," ",IF(สรุปคะแนน!$J$1=0," ",IF(G34="ร",G34,IF(H34="มส",IF(I34&gt;0,SUM(สรุปคะแนน!G34,สรุปคะแนน!I34),H34),IF(H34&lt;สรุปคะแนน!$H$5/2,IF(สรุปคะแนน!I34&gt;0,SUM(สรุปคะแนน!G34,สรุปคะแนน!I34),SUM(สรุปคะแนน!G34:H34)),SUM(สรุปคะแนน!G34:H34))))))</f>
        <v xml:space="preserve"> </v>
      </c>
      <c r="K34" s="1256" t="str">
        <f t="shared" si="0"/>
        <v xml:space="preserve"> </v>
      </c>
      <c r="L34" s="1257"/>
      <c r="M34" s="159"/>
      <c r="N34" s="264" t="str">
        <f>IF(เวลาเรียน!C34=0," ",IF(ตัวชี้วัด!EC34=ตัวชี้วัด!$EC$5,"ผ","มผ"))</f>
        <v>ผ</v>
      </c>
      <c r="O34" s="160">
        <f>IF(เวลาเรียน!C34=0," ",คุณลักษณะ!AI34)</f>
        <v>0</v>
      </c>
      <c r="P34" s="160">
        <f>IF(เวลาเรียน!B34=0," ",การอ่าน!G34)</f>
        <v>0</v>
      </c>
      <c r="Q34" s="159">
        <f>IF(เวลาเรียน!C34=0," ",สมรรถนะ!H34)</f>
        <v>0</v>
      </c>
      <c r="R34" s="196"/>
    </row>
    <row r="35" spans="1:18" ht="15.2" customHeight="1" thickBot="1">
      <c r="A35" s="196"/>
      <c r="B35" s="270">
        <v>30</v>
      </c>
      <c r="C35" s="124"/>
      <c r="D35" s="110">
        <f>IF(เวลาเรียน!C35=0," ",ลับ!DG35)</f>
        <v>0</v>
      </c>
      <c r="E35" s="125"/>
      <c r="F35" s="126"/>
      <c r="G35" s="238" t="str">
        <f>IF(เวลาเรียน!C35=0," ",IF(สรุปคะแนน!$J$1=0," ",IF(D35="ร",D35,IF(E35&lt;สรุปคะแนน!$E$5/2,IF(สรุปคะแนน!F35&gt;0,SUM(สรุปคะแนน!C35:D35,สรุปคะแนน!F35),SUM(สรุปคะแนน!C35:E35)),SUM(สรุปคะแนน!C35:E35)))))</f>
        <v xml:space="preserve"> </v>
      </c>
      <c r="H35" s="271"/>
      <c r="I35" s="163"/>
      <c r="J35" s="243" t="str">
        <f>IF(เวลาเรียน!C35=0," ",IF(สรุปคะแนน!$J$1=0," ",IF(G35="ร",G35,IF(H35="มส",IF(I35&gt;0,SUM(สรุปคะแนน!G35,สรุปคะแนน!I35),H35),IF(H35&lt;สรุปคะแนน!$H$5/2,IF(สรุปคะแนน!I35&gt;0,SUM(สรุปคะแนน!G35,สรุปคะแนน!I35),SUM(สรุปคะแนน!G35:H35)),SUM(สรุปคะแนน!G35:H35))))))</f>
        <v xml:space="preserve"> </v>
      </c>
      <c r="K35" s="1252" t="str">
        <f t="shared" si="0"/>
        <v xml:space="preserve"> </v>
      </c>
      <c r="L35" s="1253"/>
      <c r="M35" s="238"/>
      <c r="N35" s="267" t="str">
        <f>IF(เวลาเรียน!C35=0," ",IF(ตัวชี้วัด!EC35=ตัวชี้วัด!$EC$5,"ผ","มผ"))</f>
        <v>ผ</v>
      </c>
      <c r="O35" s="268">
        <f>IF(เวลาเรียน!C35=0," ",คุณลักษณะ!AI35)</f>
        <v>0</v>
      </c>
      <c r="P35" s="268">
        <f>IF(เวลาเรียน!B35=0," ",การอ่าน!G35)</f>
        <v>0</v>
      </c>
      <c r="Q35" s="238">
        <f>IF(เวลาเรียน!C35=0," ",สมรรถนะ!H35)</f>
        <v>0</v>
      </c>
      <c r="R35" s="196"/>
    </row>
    <row r="36" spans="1:18" ht="15.2" customHeight="1">
      <c r="A36" s="196"/>
      <c r="B36" s="225">
        <v>31</v>
      </c>
      <c r="C36" s="103"/>
      <c r="D36" s="104">
        <f>IF(เวลาเรียน!C36=0," ",ลับ!DG36)</f>
        <v>0</v>
      </c>
      <c r="E36" s="104"/>
      <c r="F36" s="105"/>
      <c r="G36" s="223" t="str">
        <f>IF(เวลาเรียน!C36=0," ",IF(สรุปคะแนน!$J$1=0," ",IF(D36="ร",D36,IF(E36&lt;สรุปคะแนน!$E$5/2,IF(สรุปคะแนน!F36&gt;0,SUM(สรุปคะแนน!C36:D36,สรุปคะแนน!F36),SUM(สรุปคะแนน!C36:E36)),SUM(สรุปคะแนน!C36:E36)))))</f>
        <v xml:space="preserve"> </v>
      </c>
      <c r="H36" s="256"/>
      <c r="I36" s="274"/>
      <c r="J36" s="230" t="str">
        <f>IF(เวลาเรียน!C36=0," ",IF(สรุปคะแนน!$J$1=0," ",IF(G36="ร",G36,IF(H36="มส",IF(I36&gt;0,SUM(สรุปคะแนน!G36,สรุปคะแนน!I36),H36),IF(H36&lt;สรุปคะแนน!$H$5/2,IF(สรุปคะแนน!I36&gt;0,SUM(สรุปคะแนน!G36,สรุปคะแนน!I36),SUM(สรุปคะแนน!G36:H36)),SUM(สรุปคะแนน!G36:H36))))))</f>
        <v xml:space="preserve"> </v>
      </c>
      <c r="K36" s="1254" t="str">
        <f t="shared" si="0"/>
        <v xml:space="preserve"> </v>
      </c>
      <c r="L36" s="1255"/>
      <c r="M36" s="155"/>
      <c r="N36" s="259" t="str">
        <f>IF(เวลาเรียน!C36=0," ",IF(ตัวชี้วัด!EC36=ตัวชี้วัด!$EC$5,"ผ","มผ"))</f>
        <v>ผ</v>
      </c>
      <c r="O36" s="260">
        <f>IF(เวลาเรียน!C36=0," ",คุณลักษณะ!AI36)</f>
        <v>0</v>
      </c>
      <c r="P36" s="260">
        <f>IF(เวลาเรียน!B36=0," ",การอ่าน!G36)</f>
        <v>0</v>
      </c>
      <c r="Q36" s="223">
        <f>IF(เวลาเรียน!C36=0," ",สมรรถนะ!H36)</f>
        <v>0</v>
      </c>
      <c r="R36" s="196"/>
    </row>
    <row r="37" spans="1:18" ht="15.2" customHeight="1">
      <c r="A37" s="196"/>
      <c r="B37" s="232">
        <v>32</v>
      </c>
      <c r="C37" s="106"/>
      <c r="D37" s="107">
        <f>IF(เวลาเรียน!C37=0," ",ลับ!DG37)</f>
        <v>0</v>
      </c>
      <c r="E37" s="107"/>
      <c r="F37" s="108"/>
      <c r="G37" s="159" t="str">
        <f>IF(เวลาเรียน!C37=0," ",IF(สรุปคะแนน!$J$1=0," ",IF(D37="ร",D37,IF(E37&lt;สรุปคะแนน!$E$5/2,IF(สรุปคะแนน!F37&gt;0,SUM(สรุปคะแนน!C37:D37,สรุปคะแนน!F37),SUM(สรุปคะแนน!C37:E37)),SUM(สรุปคะแนน!C37:E37)))))</f>
        <v xml:space="preserve"> </v>
      </c>
      <c r="H37" s="261"/>
      <c r="I37" s="158"/>
      <c r="J37" s="236" t="str">
        <f>IF(เวลาเรียน!C37=0," ",IF(สรุปคะแนน!$J$1=0," ",IF(G37="ร",G37,IF(H37="มส",IF(I37&gt;0,SUM(สรุปคะแนน!G37,สรุปคะแนน!I37),H37),IF(H37&lt;สรุปคะแนน!$H$5/2,IF(สรุปคะแนน!I37&gt;0,SUM(สรุปคะแนน!G37,สรุปคะแนน!I37),SUM(สรุปคะแนน!G37:H37)),SUM(สรุปคะแนน!G37:H37))))))</f>
        <v xml:space="preserve"> </v>
      </c>
      <c r="K37" s="1256" t="str">
        <f t="shared" si="0"/>
        <v xml:space="preserve"> </v>
      </c>
      <c r="L37" s="1257"/>
      <c r="M37" s="159"/>
      <c r="N37" s="264" t="str">
        <f>IF(เวลาเรียน!C37=0," ",IF(ตัวชี้วัด!EC37=ตัวชี้วัด!$EC$5,"ผ","มผ"))</f>
        <v>ผ</v>
      </c>
      <c r="O37" s="160">
        <f>IF(เวลาเรียน!C37=0," ",คุณลักษณะ!AI37)</f>
        <v>0</v>
      </c>
      <c r="P37" s="160">
        <f>IF(เวลาเรียน!B37=0," ",การอ่าน!G37)</f>
        <v>0</v>
      </c>
      <c r="Q37" s="159">
        <f>IF(เวลาเรียน!C37=0," ",สมรรถนะ!H37)</f>
        <v>0</v>
      </c>
      <c r="R37" s="196"/>
    </row>
    <row r="38" spans="1:18" ht="15.2" customHeight="1">
      <c r="A38" s="196"/>
      <c r="B38" s="232">
        <v>33</v>
      </c>
      <c r="C38" s="106"/>
      <c r="D38" s="107">
        <f>IF(เวลาเรียน!C38=0," ",ลับ!DG38)</f>
        <v>0</v>
      </c>
      <c r="E38" s="107"/>
      <c r="F38" s="108"/>
      <c r="G38" s="159" t="str">
        <f>IF(เวลาเรียน!C38=0," ",IF(สรุปคะแนน!$J$1=0," ",IF(D38="ร",D38,IF(E38&lt;สรุปคะแนน!$E$5/2,IF(สรุปคะแนน!F38&gt;0,SUM(สรุปคะแนน!C38:D38,สรุปคะแนน!F38),SUM(สรุปคะแนน!C38:E38)),SUM(สรุปคะแนน!C38:E38)))))</f>
        <v xml:space="preserve"> </v>
      </c>
      <c r="H38" s="261"/>
      <c r="I38" s="158"/>
      <c r="J38" s="236" t="str">
        <f>IF(เวลาเรียน!C38=0," ",IF(สรุปคะแนน!$J$1=0," ",IF(G38="ร",G38,IF(H38="มส",IF(I38&gt;0,SUM(สรุปคะแนน!G38,สรุปคะแนน!I38),H38),IF(H38&lt;สรุปคะแนน!$H$5/2,IF(สรุปคะแนน!I38&gt;0,SUM(สรุปคะแนน!G38,สรุปคะแนน!I38),SUM(สรุปคะแนน!G38:H38)),SUM(สรุปคะแนน!G38:H38))))))</f>
        <v xml:space="preserve"> </v>
      </c>
      <c r="K38" s="1256" t="str">
        <f t="shared" si="0"/>
        <v xml:space="preserve"> </v>
      </c>
      <c r="L38" s="1257"/>
      <c r="M38" s="159"/>
      <c r="N38" s="264" t="str">
        <f>IF(เวลาเรียน!C38=0," ",IF(ตัวชี้วัด!EC38=ตัวชี้วัด!$EC$5,"ผ","มผ"))</f>
        <v>ผ</v>
      </c>
      <c r="O38" s="160">
        <f>IF(เวลาเรียน!C38=0," ",คุณลักษณะ!AI38)</f>
        <v>0</v>
      </c>
      <c r="P38" s="160">
        <f>IF(เวลาเรียน!B38=0," ",การอ่าน!G38)</f>
        <v>0</v>
      </c>
      <c r="Q38" s="159">
        <f>IF(เวลาเรียน!C38=0," ",สมรรถนะ!H38)</f>
        <v>0</v>
      </c>
      <c r="R38" s="196"/>
    </row>
    <row r="39" spans="1:18" ht="15.2" customHeight="1">
      <c r="A39" s="196"/>
      <c r="B39" s="232">
        <v>34</v>
      </c>
      <c r="C39" s="106"/>
      <c r="D39" s="107">
        <f>IF(เวลาเรียน!C39=0," ",ลับ!DG39)</f>
        <v>0</v>
      </c>
      <c r="E39" s="107"/>
      <c r="F39" s="108"/>
      <c r="G39" s="159" t="str">
        <f>IF(เวลาเรียน!C39=0," ",IF(สรุปคะแนน!$J$1=0," ",IF(D39="ร",D39,IF(E39&lt;สรุปคะแนน!$E$5/2,IF(สรุปคะแนน!F39&gt;0,SUM(สรุปคะแนน!C39:D39,สรุปคะแนน!F39),SUM(สรุปคะแนน!C39:E39)),SUM(สรุปคะแนน!C39:E39)))))</f>
        <v xml:space="preserve"> </v>
      </c>
      <c r="H39" s="261"/>
      <c r="I39" s="158"/>
      <c r="J39" s="236" t="str">
        <f>IF(เวลาเรียน!C39=0," ",IF(สรุปคะแนน!$J$1=0," ",IF(G39="ร",G39,IF(H39="มส",IF(I39&gt;0,SUM(สรุปคะแนน!G39,สรุปคะแนน!I39),H39),IF(H39&lt;สรุปคะแนน!$H$5/2,IF(สรุปคะแนน!I39&gt;0,SUM(สรุปคะแนน!G39,สรุปคะแนน!I39),SUM(สรุปคะแนน!G39:H39)),SUM(สรุปคะแนน!G39:H39))))))</f>
        <v xml:space="preserve"> </v>
      </c>
      <c r="K39" s="1256" t="str">
        <f t="shared" si="0"/>
        <v xml:space="preserve"> </v>
      </c>
      <c r="L39" s="1257"/>
      <c r="M39" s="159"/>
      <c r="N39" s="264" t="str">
        <f>IF(เวลาเรียน!C39=0," ",IF(ตัวชี้วัด!EC39=ตัวชี้วัด!$EC$5,"ผ","มผ"))</f>
        <v>ผ</v>
      </c>
      <c r="O39" s="160">
        <f>IF(เวลาเรียน!C39=0," ",คุณลักษณะ!AI39)</f>
        <v>0</v>
      </c>
      <c r="P39" s="160">
        <f>IF(เวลาเรียน!B39=0," ",การอ่าน!G39)</f>
        <v>0</v>
      </c>
      <c r="Q39" s="159">
        <f>IF(เวลาเรียน!C39=0," ",สมรรถนะ!H39)</f>
        <v>0</v>
      </c>
      <c r="R39" s="196"/>
    </row>
    <row r="40" spans="1:18" ht="15.2" customHeight="1" thickBot="1">
      <c r="A40" s="196"/>
      <c r="B40" s="237">
        <v>35</v>
      </c>
      <c r="C40" s="109"/>
      <c r="D40" s="110">
        <f>IF(เวลาเรียน!C40=0," ",ลับ!DG40)</f>
        <v>0</v>
      </c>
      <c r="E40" s="110"/>
      <c r="F40" s="111"/>
      <c r="G40" s="238" t="str">
        <f>IF(เวลาเรียน!C40=0," ",IF(สรุปคะแนน!$J$1=0," ",IF(D40="ร",D40,IF(E40&lt;สรุปคะแนน!$E$5/2,IF(สรุปคะแนน!F40&gt;0,SUM(สรุปคะแนน!C40:D40,สรุปคะแนน!F40),SUM(สรุปคะแนน!C40:E40)),SUM(สรุปคะแนน!C40:E40)))))</f>
        <v xml:space="preserve"> </v>
      </c>
      <c r="H40" s="265"/>
      <c r="I40" s="275"/>
      <c r="J40" s="243" t="str">
        <f>IF(เวลาเรียน!C40=0," ",IF(สรุปคะแนน!$J$1=0," ",IF(G40="ร",G40,IF(H40="มส",IF(I40&gt;0,SUM(สรุปคะแนน!G40,สรุปคะแนน!I40),H40),IF(H40&lt;สรุปคะแนน!$H$5/2,IF(สรุปคะแนน!I40&gt;0,SUM(สรุปคะแนน!G40,สรุปคะแนน!I40),SUM(สรุปคะแนน!G40:H40)),SUM(สรุปคะแนน!G40:H40))))))</f>
        <v xml:space="preserve"> </v>
      </c>
      <c r="K40" s="1108" t="str">
        <f t="shared" si="0"/>
        <v xml:space="preserve"> </v>
      </c>
      <c r="L40" s="1258"/>
      <c r="M40" s="164"/>
      <c r="N40" s="267" t="str">
        <f>IF(เวลาเรียน!C40=0," ",IF(ตัวชี้วัด!EC40=ตัวชี้วัด!$EC$5,"ผ","มผ"))</f>
        <v>ผ</v>
      </c>
      <c r="O40" s="268">
        <f>IF(เวลาเรียน!C40=0," ",คุณลักษณะ!AI40)</f>
        <v>0</v>
      </c>
      <c r="P40" s="268">
        <f>IF(เวลาเรียน!B40=0," ",การอ่าน!G40)</f>
        <v>0</v>
      </c>
      <c r="Q40" s="238">
        <f>IF(เวลาเรียน!C40=0," ",สมรรถนะ!H40)</f>
        <v>0</v>
      </c>
      <c r="R40" s="196"/>
    </row>
    <row r="41" spans="1:18" ht="15.2" customHeight="1">
      <c r="A41" s="196"/>
      <c r="B41" s="222">
        <v>36</v>
      </c>
      <c r="C41" s="121"/>
      <c r="D41" s="104">
        <f>IF(เวลาเรียน!C41=0," ",ลับ!DG41)</f>
        <v>0</v>
      </c>
      <c r="E41" s="122"/>
      <c r="F41" s="123"/>
      <c r="G41" s="223" t="str">
        <f>IF(เวลาเรียน!C41=0," ",IF(สรุปคะแนน!$J$1=0," ",IF(D41="ร",D41,IF(E41&lt;สรุปคะแนน!$E$5/2,IF(สรุปคะแนน!F41&gt;0,SUM(สรุปคะแนน!C41:D41,สรุปคะแนน!F41),SUM(สรุปคะแนน!C41:E41)),SUM(สรุปคะแนน!C41:E41)))))</f>
        <v xml:space="preserve"> </v>
      </c>
      <c r="H41" s="269"/>
      <c r="I41" s="154"/>
      <c r="J41" s="230" t="str">
        <f>IF(เวลาเรียน!C41=0," ",IF(สรุปคะแนน!$J$1=0," ",IF(G41="ร",G41,IF(H41="มส",IF(I41&gt;0,SUM(สรุปคะแนน!G41,สรุปคะแนน!I41),H41),IF(H41&lt;สรุปคะแนน!$H$5/2,IF(สรุปคะแนน!I41&gt;0,SUM(สรุปคะแนน!G41,สรุปคะแนน!I41),SUM(สรุปคะแนน!G41:H41)),SUM(สรุปคะแนน!G41:H41))))))</f>
        <v xml:space="preserve"> </v>
      </c>
      <c r="K41" s="1259" t="str">
        <f t="shared" si="0"/>
        <v xml:space="preserve"> </v>
      </c>
      <c r="L41" s="1260"/>
      <c r="M41" s="223"/>
      <c r="N41" s="259" t="str">
        <f>IF(เวลาเรียน!C41=0," ",IF(ตัวชี้วัด!EC41=ตัวชี้วัด!$EC$5,"ผ","มผ"))</f>
        <v>ผ</v>
      </c>
      <c r="O41" s="260">
        <f>IF(เวลาเรียน!C41=0," ",คุณลักษณะ!AI41)</f>
        <v>0</v>
      </c>
      <c r="P41" s="260">
        <f>IF(เวลาเรียน!B41=0," ",การอ่าน!G41)</f>
        <v>0</v>
      </c>
      <c r="Q41" s="223">
        <f>IF(เวลาเรียน!C41=0," ",สมรรถนะ!H41)</f>
        <v>0</v>
      </c>
      <c r="R41" s="196"/>
    </row>
    <row r="42" spans="1:18" ht="15.2" customHeight="1">
      <c r="A42" s="196"/>
      <c r="B42" s="232">
        <v>37</v>
      </c>
      <c r="C42" s="106"/>
      <c r="D42" s="107">
        <f>IF(เวลาเรียน!C42=0," ",ลับ!DG42)</f>
        <v>0</v>
      </c>
      <c r="E42" s="107"/>
      <c r="F42" s="108"/>
      <c r="G42" s="159" t="str">
        <f>IF(เวลาเรียน!C42=0," ",IF(สรุปคะแนน!$J$1=0," ",IF(D42="ร",D42,IF(E42&lt;สรุปคะแนน!$E$5/2,IF(สรุปคะแนน!F42&gt;0,SUM(สรุปคะแนน!C42:D42,สรุปคะแนน!F42),SUM(สรุปคะแนน!C42:E42)),SUM(สรุปคะแนน!C42:E42)))))</f>
        <v xml:space="preserve"> </v>
      </c>
      <c r="H42" s="261"/>
      <c r="I42" s="158"/>
      <c r="J42" s="236" t="str">
        <f>IF(เวลาเรียน!C42=0," ",IF(สรุปคะแนน!$J$1=0," ",IF(G42="ร",G42,IF(H42="มส",IF(I42&gt;0,SUM(สรุปคะแนน!G42,สรุปคะแนน!I42),H42),IF(H42&lt;สรุปคะแนน!$H$5/2,IF(สรุปคะแนน!I42&gt;0,SUM(สรุปคะแนน!G42,สรุปคะแนน!I42),SUM(สรุปคะแนน!G42:H42)),SUM(สรุปคะแนน!G42:H42))))))</f>
        <v xml:space="preserve"> </v>
      </c>
      <c r="K42" s="1256" t="str">
        <f t="shared" si="0"/>
        <v xml:space="preserve"> </v>
      </c>
      <c r="L42" s="1257"/>
      <c r="M42" s="159"/>
      <c r="N42" s="264" t="str">
        <f>IF(เวลาเรียน!C42=0," ",IF(ตัวชี้วัด!EC42=ตัวชี้วัด!$EC$5,"ผ","มผ"))</f>
        <v>ผ</v>
      </c>
      <c r="O42" s="160">
        <f>IF(เวลาเรียน!C42=0," ",คุณลักษณะ!AI42)</f>
        <v>0</v>
      </c>
      <c r="P42" s="160">
        <f>IF(เวลาเรียน!B42=0," ",การอ่าน!G42)</f>
        <v>0</v>
      </c>
      <c r="Q42" s="159">
        <f>IF(เวลาเรียน!C42=0," ",สมรรถนะ!H42)</f>
        <v>0</v>
      </c>
      <c r="R42" s="196"/>
    </row>
    <row r="43" spans="1:18" ht="15.2" customHeight="1">
      <c r="A43" s="196"/>
      <c r="B43" s="232">
        <v>38</v>
      </c>
      <c r="C43" s="106"/>
      <c r="D43" s="107">
        <f>IF(เวลาเรียน!C43=0," ",ลับ!DG43)</f>
        <v>0</v>
      </c>
      <c r="E43" s="107"/>
      <c r="F43" s="108"/>
      <c r="G43" s="159" t="str">
        <f>IF(เวลาเรียน!C43=0," ",IF(สรุปคะแนน!$J$1=0," ",IF(D43="ร",D43,IF(E43&lt;สรุปคะแนน!$E$5/2,IF(สรุปคะแนน!F43&gt;0,SUM(สรุปคะแนน!C43:D43,สรุปคะแนน!F43),SUM(สรุปคะแนน!C43:E43)),SUM(สรุปคะแนน!C43:E43)))))</f>
        <v xml:space="preserve"> </v>
      </c>
      <c r="H43" s="261"/>
      <c r="I43" s="158"/>
      <c r="J43" s="236" t="str">
        <f>IF(เวลาเรียน!C43=0," ",IF(สรุปคะแนน!$J$1=0," ",IF(G43="ร",G43,IF(H43="มส",IF(I43&gt;0,SUM(สรุปคะแนน!G43,สรุปคะแนน!I43),H43),IF(H43&lt;สรุปคะแนน!$H$5/2,IF(สรุปคะแนน!I43&gt;0,SUM(สรุปคะแนน!G43,สรุปคะแนน!I43),SUM(สรุปคะแนน!G43:H43)),SUM(สรุปคะแนน!G43:H43))))))</f>
        <v xml:space="preserve"> </v>
      </c>
      <c r="K43" s="1256" t="str">
        <f t="shared" si="0"/>
        <v xml:space="preserve"> </v>
      </c>
      <c r="L43" s="1257"/>
      <c r="M43" s="159"/>
      <c r="N43" s="264" t="str">
        <f>IF(เวลาเรียน!C43=0," ",IF(ตัวชี้วัด!EC43=ตัวชี้วัด!$EC$5,"ผ","มผ"))</f>
        <v>ผ</v>
      </c>
      <c r="O43" s="160">
        <f>IF(เวลาเรียน!C43=0," ",คุณลักษณะ!AI43)</f>
        <v>0</v>
      </c>
      <c r="P43" s="160">
        <f>IF(เวลาเรียน!B43=0," ",การอ่าน!G43)</f>
        <v>0</v>
      </c>
      <c r="Q43" s="159">
        <f>IF(เวลาเรียน!C43=0," ",สมรรถนะ!H43)</f>
        <v>0</v>
      </c>
      <c r="R43" s="196"/>
    </row>
    <row r="44" spans="1:18" ht="15.2" customHeight="1">
      <c r="A44" s="196"/>
      <c r="B44" s="232">
        <v>39</v>
      </c>
      <c r="C44" s="106"/>
      <c r="D44" s="107">
        <f>IF(เวลาเรียน!C44=0," ",ลับ!DG44)</f>
        <v>0</v>
      </c>
      <c r="E44" s="107"/>
      <c r="F44" s="108"/>
      <c r="G44" s="159" t="str">
        <f>IF(เวลาเรียน!C44=0," ",IF(สรุปคะแนน!$J$1=0," ",IF(D44="ร",D44,IF(E44&lt;สรุปคะแนน!$E$5/2,IF(สรุปคะแนน!F44&gt;0,SUM(สรุปคะแนน!C44:D44,สรุปคะแนน!F44),SUM(สรุปคะแนน!C44:E44)),SUM(สรุปคะแนน!C44:E44)))))</f>
        <v xml:space="preserve"> </v>
      </c>
      <c r="H44" s="261"/>
      <c r="I44" s="158"/>
      <c r="J44" s="236" t="str">
        <f>IF(เวลาเรียน!C44=0," ",IF(สรุปคะแนน!$J$1=0," ",IF(G44="ร",G44,IF(H44="มส",IF(I44&gt;0,SUM(สรุปคะแนน!G44,สรุปคะแนน!I44),H44),IF(H44&lt;สรุปคะแนน!$H$5/2,IF(สรุปคะแนน!I44&gt;0,SUM(สรุปคะแนน!G44,สรุปคะแนน!I44),SUM(สรุปคะแนน!G44:H44)),SUM(สรุปคะแนน!G44:H44))))))</f>
        <v xml:space="preserve"> </v>
      </c>
      <c r="K44" s="1256" t="str">
        <f t="shared" si="0"/>
        <v xml:space="preserve"> </v>
      </c>
      <c r="L44" s="1257"/>
      <c r="M44" s="159"/>
      <c r="N44" s="264" t="str">
        <f>IF(เวลาเรียน!C44=0," ",IF(ตัวชี้วัด!EC44=ตัวชี้วัด!$EC$5,"ผ","มผ"))</f>
        <v>ผ</v>
      </c>
      <c r="O44" s="160">
        <f>IF(เวลาเรียน!C44=0," ",คุณลักษณะ!AI44)</f>
        <v>0</v>
      </c>
      <c r="P44" s="160">
        <f>IF(เวลาเรียน!B44=0," ",การอ่าน!G44)</f>
        <v>0</v>
      </c>
      <c r="Q44" s="159">
        <f>IF(เวลาเรียน!C44=0," ",สมรรถนะ!H44)</f>
        <v>0</v>
      </c>
      <c r="R44" s="196"/>
    </row>
    <row r="45" spans="1:18" ht="15.2" customHeight="1" thickBot="1">
      <c r="A45" s="196"/>
      <c r="B45" s="270">
        <v>40</v>
      </c>
      <c r="C45" s="124"/>
      <c r="D45" s="110">
        <f>IF(เวลาเรียน!C45=0," ",ลับ!DG45)</f>
        <v>0</v>
      </c>
      <c r="E45" s="125"/>
      <c r="F45" s="126"/>
      <c r="G45" s="238" t="str">
        <f>IF(เวลาเรียน!C45=0," ",IF(สรุปคะแนน!$J$1=0," ",IF(D45="ร",D45,IF(E45&lt;สรุปคะแนน!$E$5/2,IF(สรุปคะแนน!F45&gt;0,SUM(สรุปคะแนน!C45:D45,สรุปคะแนน!F45),SUM(สรุปคะแนน!C45:E45)),SUM(สรุปคะแนน!C45:E45)))))</f>
        <v xml:space="preserve"> </v>
      </c>
      <c r="H45" s="271"/>
      <c r="I45" s="163"/>
      <c r="J45" s="243" t="str">
        <f>IF(เวลาเรียน!C45=0," ",IF(สรุปคะแนน!$J$1=0," ",IF(G45="ร",G45,IF(H45="มส",IF(I45&gt;0,SUM(สรุปคะแนน!G45,สรุปคะแนน!I45),H45),IF(H45&lt;สรุปคะแนน!$H$5/2,IF(สรุปคะแนน!I45&gt;0,SUM(สรุปคะแนน!G45,สรุปคะแนน!I45),SUM(สรุปคะแนน!G45:H45)),SUM(สรุปคะแนน!G45:H45))))))</f>
        <v xml:space="preserve"> </v>
      </c>
      <c r="K45" s="1252" t="str">
        <f t="shared" si="0"/>
        <v xml:space="preserve"> </v>
      </c>
      <c r="L45" s="1253"/>
      <c r="M45" s="238"/>
      <c r="N45" s="267" t="str">
        <f>IF(เวลาเรียน!C45=0," ",IF(ตัวชี้วัด!EC45=ตัวชี้วัด!$EC$5,"ผ","มผ"))</f>
        <v>ผ</v>
      </c>
      <c r="O45" s="268">
        <f>IF(เวลาเรียน!C45=0," ",คุณลักษณะ!AI45)</f>
        <v>0</v>
      </c>
      <c r="P45" s="268">
        <f>IF(เวลาเรียน!B45=0," ",การอ่าน!G45)</f>
        <v>0</v>
      </c>
      <c r="Q45" s="238">
        <f>IF(เวลาเรียน!C45=0," ",สมรรถนะ!H45)</f>
        <v>0</v>
      </c>
      <c r="R45" s="196"/>
    </row>
    <row r="46" spans="1:18" ht="15.2" customHeight="1">
      <c r="A46" s="196"/>
      <c r="B46" s="225">
        <v>41</v>
      </c>
      <c r="C46" s="103"/>
      <c r="D46" s="104">
        <f>IF(เวลาเรียน!C46=0," ",ลับ!DG46)</f>
        <v>0</v>
      </c>
      <c r="E46" s="104"/>
      <c r="F46" s="105"/>
      <c r="G46" s="223" t="str">
        <f>IF(เวลาเรียน!C46=0," ",IF(สรุปคะแนน!$J$1=0," ",IF(D46="ร",D46,IF(E46&lt;สรุปคะแนน!$E$5/2,IF(สรุปคะแนน!F46&gt;0,SUM(สรุปคะแนน!C46:D46,สรุปคะแนน!F46),SUM(สรุปคะแนน!C46:E46)),SUM(สรุปคะแนน!C46:E46)))))</f>
        <v xml:space="preserve"> </v>
      </c>
      <c r="H46" s="256"/>
      <c r="I46" s="274"/>
      <c r="J46" s="230" t="str">
        <f>IF(เวลาเรียน!C46=0," ",IF(สรุปคะแนน!$J$1=0," ",IF(G46="ร",G46,IF(H46="มส",IF(I46&gt;0,SUM(สรุปคะแนน!G46,สรุปคะแนน!I46),H46),IF(H46&lt;สรุปคะแนน!$H$5/2,IF(สรุปคะแนน!I46&gt;0,SUM(สรุปคะแนน!G46,สรุปคะแนน!I46),SUM(สรุปคะแนน!G46:H46)),SUM(สรุปคะแนน!G46:H46))))))</f>
        <v xml:space="preserve"> </v>
      </c>
      <c r="K46" s="1254" t="str">
        <f t="shared" si="0"/>
        <v xml:space="preserve"> </v>
      </c>
      <c r="L46" s="1255"/>
      <c r="M46" s="155"/>
      <c r="N46" s="259" t="str">
        <f>IF(เวลาเรียน!C46=0," ",IF(ตัวชี้วัด!EC46=ตัวชี้วัด!$EC$5,"ผ","มผ"))</f>
        <v>ผ</v>
      </c>
      <c r="O46" s="260">
        <f>IF(เวลาเรียน!C46=0," ",คุณลักษณะ!AI46)</f>
        <v>0</v>
      </c>
      <c r="P46" s="260">
        <f>IF(เวลาเรียน!B46=0," ",การอ่าน!G46)</f>
        <v>0</v>
      </c>
      <c r="Q46" s="223">
        <f>IF(เวลาเรียน!C46=0," ",สมรรถนะ!H46)</f>
        <v>0</v>
      </c>
      <c r="R46" s="196"/>
    </row>
    <row r="47" spans="1:18" ht="15.2" customHeight="1">
      <c r="A47" s="196"/>
      <c r="B47" s="232">
        <v>42</v>
      </c>
      <c r="C47" s="106"/>
      <c r="D47" s="107">
        <f>IF(เวลาเรียน!C47=0," ",ลับ!DG47)</f>
        <v>0</v>
      </c>
      <c r="E47" s="107"/>
      <c r="F47" s="108"/>
      <c r="G47" s="159" t="str">
        <f>IF(เวลาเรียน!C47=0," ",IF(สรุปคะแนน!$J$1=0," ",IF(D47="ร",D47,IF(E47&lt;สรุปคะแนน!$E$5/2,IF(สรุปคะแนน!F47&gt;0,SUM(สรุปคะแนน!C47:D47,สรุปคะแนน!F47),SUM(สรุปคะแนน!C47:E47)),SUM(สรุปคะแนน!C47:E47)))))</f>
        <v xml:space="preserve"> </v>
      </c>
      <c r="H47" s="261"/>
      <c r="I47" s="158"/>
      <c r="J47" s="236" t="str">
        <f>IF(เวลาเรียน!C47=0," ",IF(สรุปคะแนน!$J$1=0," ",IF(G47="ร",G47,IF(H47="มส",IF(I47&gt;0,SUM(สรุปคะแนน!G47,สรุปคะแนน!I47),H47),IF(H47&lt;สรุปคะแนน!$H$5/2,IF(สรุปคะแนน!I47&gt;0,SUM(สรุปคะแนน!G47,สรุปคะแนน!I47),SUM(สรุปคะแนน!G47:H47)),SUM(สรุปคะแนน!G47:H47))))))</f>
        <v xml:space="preserve"> </v>
      </c>
      <c r="K47" s="1256" t="str">
        <f t="shared" si="0"/>
        <v xml:space="preserve"> </v>
      </c>
      <c r="L47" s="1257"/>
      <c r="M47" s="159"/>
      <c r="N47" s="264" t="str">
        <f>IF(เวลาเรียน!C47=0," ",IF(ตัวชี้วัด!EC47=ตัวชี้วัด!$EC$5,"ผ","มผ"))</f>
        <v>ผ</v>
      </c>
      <c r="O47" s="160">
        <f>IF(เวลาเรียน!C47=0," ",คุณลักษณะ!AI47)</f>
        <v>0</v>
      </c>
      <c r="P47" s="160">
        <f>IF(เวลาเรียน!B47=0," ",การอ่าน!G47)</f>
        <v>0</v>
      </c>
      <c r="Q47" s="159">
        <f>IF(เวลาเรียน!C47=0," ",สมรรถนะ!H47)</f>
        <v>0</v>
      </c>
      <c r="R47" s="196"/>
    </row>
    <row r="48" spans="1:18" ht="15.2" customHeight="1">
      <c r="A48" s="196"/>
      <c r="B48" s="232">
        <v>43</v>
      </c>
      <c r="C48" s="106"/>
      <c r="D48" s="107">
        <f>IF(เวลาเรียน!C48=0," ",ลับ!DG48)</f>
        <v>0</v>
      </c>
      <c r="E48" s="107"/>
      <c r="F48" s="108"/>
      <c r="G48" s="159" t="str">
        <f>IF(เวลาเรียน!C48=0," ",IF(สรุปคะแนน!$J$1=0," ",IF(D48="ร",D48,IF(E48&lt;สรุปคะแนน!$E$5/2,IF(สรุปคะแนน!F48&gt;0,SUM(สรุปคะแนน!C48:D48,สรุปคะแนน!F48),SUM(สรุปคะแนน!C48:E48)),SUM(สรุปคะแนน!C48:E48)))))</f>
        <v xml:space="preserve"> </v>
      </c>
      <c r="H48" s="261"/>
      <c r="I48" s="158"/>
      <c r="J48" s="236" t="str">
        <f>IF(เวลาเรียน!C48=0," ",IF(สรุปคะแนน!$J$1=0," ",IF(G48="ร",G48,IF(H48="มส",IF(I48&gt;0,SUM(สรุปคะแนน!G48,สรุปคะแนน!I48),H48),IF(H48&lt;สรุปคะแนน!$H$5/2,IF(สรุปคะแนน!I48&gt;0,SUM(สรุปคะแนน!G48,สรุปคะแนน!I48),SUM(สรุปคะแนน!G48:H48)),SUM(สรุปคะแนน!G48:H48))))))</f>
        <v xml:space="preserve"> </v>
      </c>
      <c r="K48" s="1256" t="str">
        <f t="shared" si="0"/>
        <v xml:space="preserve"> </v>
      </c>
      <c r="L48" s="1257"/>
      <c r="M48" s="159"/>
      <c r="N48" s="264" t="str">
        <f>IF(เวลาเรียน!C48=0," ",IF(ตัวชี้วัด!EC48=ตัวชี้วัด!$EC$5,"ผ","มผ"))</f>
        <v>ผ</v>
      </c>
      <c r="O48" s="160">
        <f>IF(เวลาเรียน!C48=0," ",คุณลักษณะ!AI48)</f>
        <v>0</v>
      </c>
      <c r="P48" s="160">
        <f>IF(เวลาเรียน!B48=0," ",การอ่าน!G48)</f>
        <v>0</v>
      </c>
      <c r="Q48" s="159">
        <f>IF(เวลาเรียน!C48=0," ",สมรรถนะ!H48)</f>
        <v>0</v>
      </c>
      <c r="R48" s="196"/>
    </row>
    <row r="49" spans="1:18" ht="15.2" customHeight="1">
      <c r="A49" s="196"/>
      <c r="B49" s="232">
        <v>44</v>
      </c>
      <c r="C49" s="106"/>
      <c r="D49" s="107">
        <f>IF(เวลาเรียน!C49=0," ",ลับ!DG49)</f>
        <v>0</v>
      </c>
      <c r="E49" s="107"/>
      <c r="F49" s="108"/>
      <c r="G49" s="159" t="str">
        <f>IF(เวลาเรียน!C49=0," ",IF(สรุปคะแนน!$J$1=0," ",IF(D49="ร",D49,IF(E49&lt;สรุปคะแนน!$E$5/2,IF(สรุปคะแนน!F49&gt;0,SUM(สรุปคะแนน!C49:D49,สรุปคะแนน!F49),SUM(สรุปคะแนน!C49:E49)),SUM(สรุปคะแนน!C49:E49)))))</f>
        <v xml:space="preserve"> </v>
      </c>
      <c r="H49" s="261"/>
      <c r="I49" s="158"/>
      <c r="J49" s="236" t="str">
        <f>IF(เวลาเรียน!C49=0," ",IF(สรุปคะแนน!$J$1=0," ",IF(G49="ร",G49,IF(H49="มส",IF(I49&gt;0,SUM(สรุปคะแนน!G49,สรุปคะแนน!I49),H49),IF(H49&lt;สรุปคะแนน!$H$5/2,IF(สรุปคะแนน!I49&gt;0,SUM(สรุปคะแนน!G49,สรุปคะแนน!I49),SUM(สรุปคะแนน!G49:H49)),SUM(สรุปคะแนน!G49:H49))))))</f>
        <v xml:space="preserve"> </v>
      </c>
      <c r="K49" s="1256" t="str">
        <f t="shared" si="0"/>
        <v xml:space="preserve"> </v>
      </c>
      <c r="L49" s="1257"/>
      <c r="M49" s="159"/>
      <c r="N49" s="264" t="str">
        <f>IF(เวลาเรียน!C49=0," ",IF(ตัวชี้วัด!EC49=ตัวชี้วัด!$EC$5,"ผ","มผ"))</f>
        <v>ผ</v>
      </c>
      <c r="O49" s="160">
        <f>IF(เวลาเรียน!C49=0," ",คุณลักษณะ!AI49)</f>
        <v>0</v>
      </c>
      <c r="P49" s="160">
        <f>IF(เวลาเรียน!B49=0," ",การอ่าน!G49)</f>
        <v>0</v>
      </c>
      <c r="Q49" s="159">
        <f>IF(เวลาเรียน!C49=0," ",สมรรถนะ!H49)</f>
        <v>0</v>
      </c>
      <c r="R49" s="196"/>
    </row>
    <row r="50" spans="1:18" ht="15.2" customHeight="1" thickBot="1">
      <c r="A50" s="196"/>
      <c r="B50" s="237">
        <v>45</v>
      </c>
      <c r="C50" s="109"/>
      <c r="D50" s="110">
        <f>IF(เวลาเรียน!C50=0," ",ลับ!DG50)</f>
        <v>0</v>
      </c>
      <c r="E50" s="110"/>
      <c r="F50" s="111"/>
      <c r="G50" s="238" t="str">
        <f>IF(เวลาเรียน!C50=0," ",IF(สรุปคะแนน!$J$1=0," ",IF(D50="ร",D50,IF(E50&lt;สรุปคะแนน!$E$5/2,IF(สรุปคะแนน!F50&gt;0,SUM(สรุปคะแนน!C50:D50,สรุปคะแนน!F50),SUM(สรุปคะแนน!C50:E50)),SUM(สรุปคะแนน!C50:E50)))))</f>
        <v xml:space="preserve"> </v>
      </c>
      <c r="H50" s="265"/>
      <c r="I50" s="275"/>
      <c r="J50" s="243" t="str">
        <f>IF(เวลาเรียน!C50=0," ",IF(สรุปคะแนน!$J$1=0," ",IF(G50="ร",G50,IF(H50="มส",IF(I50&gt;0,SUM(สรุปคะแนน!G50,สรุปคะแนน!I50),H50),IF(H50&lt;สรุปคะแนน!$H$5/2,IF(สรุปคะแนน!I50&gt;0,SUM(สรุปคะแนน!G50,สรุปคะแนน!I50),SUM(สรุปคะแนน!G50:H50)),SUM(สรุปคะแนน!G50:H50))))))</f>
        <v xml:space="preserve"> </v>
      </c>
      <c r="K50" s="1108" t="str">
        <f t="shared" si="0"/>
        <v xml:space="preserve"> </v>
      </c>
      <c r="L50" s="1258"/>
      <c r="M50" s="164"/>
      <c r="N50" s="267" t="str">
        <f>IF(เวลาเรียน!C50=0," ",IF(ตัวชี้วัด!EC50=ตัวชี้วัด!$EC$5,"ผ","มผ"))</f>
        <v>ผ</v>
      </c>
      <c r="O50" s="268">
        <f>IF(เวลาเรียน!C50=0," ",คุณลักษณะ!AI50)</f>
        <v>0</v>
      </c>
      <c r="P50" s="268">
        <f>IF(เวลาเรียน!B50=0," ",การอ่าน!G50)</f>
        <v>0</v>
      </c>
      <c r="Q50" s="238">
        <f>IF(เวลาเรียน!C50=0," ",สมรรถนะ!H50)</f>
        <v>0</v>
      </c>
      <c r="R50" s="196"/>
    </row>
    <row r="51" spans="1:18" ht="15.2" customHeight="1">
      <c r="A51" s="196"/>
      <c r="B51" s="222">
        <v>46</v>
      </c>
      <c r="C51" s="121"/>
      <c r="D51" s="104">
        <f>IF(เวลาเรียน!C51=0," ",ลับ!DG51)</f>
        <v>0</v>
      </c>
      <c r="E51" s="122"/>
      <c r="F51" s="123"/>
      <c r="G51" s="223" t="str">
        <f>IF(เวลาเรียน!C51=0," ",IF(สรุปคะแนน!$J$1=0," ",IF(D51="ร",D51,IF(E51&lt;สรุปคะแนน!$E$5/2,IF(สรุปคะแนน!F51&gt;0,SUM(สรุปคะแนน!C51:D51,สรุปคะแนน!F51),SUM(สรุปคะแนน!C51:E51)),SUM(สรุปคะแนน!C51:E51)))))</f>
        <v xml:space="preserve"> </v>
      </c>
      <c r="H51" s="269"/>
      <c r="I51" s="154"/>
      <c r="J51" s="230" t="str">
        <f>IF(เวลาเรียน!C51=0," ",IF(สรุปคะแนน!$J$1=0," ",IF(G51="ร",G51,IF(H51="มส",IF(I51&gt;0,SUM(สรุปคะแนน!G51,สรุปคะแนน!I51),H51),IF(H51&lt;สรุปคะแนน!$H$5/2,IF(สรุปคะแนน!I51&gt;0,SUM(สรุปคะแนน!G51,สรุปคะแนน!I51),SUM(สรุปคะแนน!G51:H51)),SUM(สรุปคะแนน!G51:H51))))))</f>
        <v xml:space="preserve"> </v>
      </c>
      <c r="K51" s="1259" t="str">
        <f t="shared" si="0"/>
        <v xml:space="preserve"> </v>
      </c>
      <c r="L51" s="1260"/>
      <c r="M51" s="223"/>
      <c r="N51" s="259" t="str">
        <f>IF(เวลาเรียน!C51=0," ",IF(ตัวชี้วัด!EC51=ตัวชี้วัด!$EC$5,"ผ","มผ"))</f>
        <v>ผ</v>
      </c>
      <c r="O51" s="260">
        <f>IF(เวลาเรียน!C51=0," ",คุณลักษณะ!AI51)</f>
        <v>0</v>
      </c>
      <c r="P51" s="260">
        <f>IF(เวลาเรียน!B51=0," ",การอ่าน!G51)</f>
        <v>0</v>
      </c>
      <c r="Q51" s="223">
        <f>IF(เวลาเรียน!C51=0," ",สมรรถนะ!H51)</f>
        <v>0</v>
      </c>
      <c r="R51" s="196"/>
    </row>
    <row r="52" spans="1:18" ht="15.2" customHeight="1">
      <c r="A52" s="196"/>
      <c r="B52" s="232">
        <v>47</v>
      </c>
      <c r="C52" s="106"/>
      <c r="D52" s="107">
        <f>IF(เวลาเรียน!C52=0," ",ลับ!DG52)</f>
        <v>0</v>
      </c>
      <c r="E52" s="107"/>
      <c r="F52" s="108"/>
      <c r="G52" s="159" t="str">
        <f>IF(เวลาเรียน!C52=0," ",IF(สรุปคะแนน!$J$1=0," ",IF(D52="ร",D52,IF(E52&lt;สรุปคะแนน!$E$5/2,IF(สรุปคะแนน!F52&gt;0,SUM(สรุปคะแนน!C52:D52,สรุปคะแนน!F52),SUM(สรุปคะแนน!C52:E52)),SUM(สรุปคะแนน!C52:E52)))))</f>
        <v xml:space="preserve"> </v>
      </c>
      <c r="H52" s="261"/>
      <c r="I52" s="158"/>
      <c r="J52" s="236" t="str">
        <f>IF(เวลาเรียน!C52=0," ",IF(สรุปคะแนน!$J$1=0," ",IF(G52="ร",G52,IF(H52="มส",IF(I52&gt;0,SUM(สรุปคะแนน!G52,สรุปคะแนน!I52),H52),IF(H52&lt;สรุปคะแนน!$H$5/2,IF(สรุปคะแนน!I52&gt;0,SUM(สรุปคะแนน!G52,สรุปคะแนน!I52),SUM(สรุปคะแนน!G52:H52)),SUM(สรุปคะแนน!G52:H52))))))</f>
        <v xml:space="preserve"> </v>
      </c>
      <c r="K52" s="1256" t="str">
        <f t="shared" si="0"/>
        <v xml:space="preserve"> </v>
      </c>
      <c r="L52" s="1257"/>
      <c r="M52" s="159"/>
      <c r="N52" s="264" t="str">
        <f>IF(เวลาเรียน!C52=0," ",IF(ตัวชี้วัด!EC52=ตัวชี้วัด!$EC$5,"ผ","มผ"))</f>
        <v>ผ</v>
      </c>
      <c r="O52" s="160">
        <f>IF(เวลาเรียน!C52=0," ",คุณลักษณะ!AI52)</f>
        <v>0</v>
      </c>
      <c r="P52" s="160">
        <f>IF(เวลาเรียน!B52=0," ",การอ่าน!G52)</f>
        <v>0</v>
      </c>
      <c r="Q52" s="159">
        <f>IF(เวลาเรียน!C52=0," ",สมรรถนะ!H52)</f>
        <v>0</v>
      </c>
      <c r="R52" s="196"/>
    </row>
    <row r="53" spans="1:18" ht="15.2" customHeight="1">
      <c r="A53" s="196"/>
      <c r="B53" s="232">
        <v>48</v>
      </c>
      <c r="C53" s="106"/>
      <c r="D53" s="107">
        <f>IF(เวลาเรียน!C53=0," ",ลับ!DG53)</f>
        <v>0</v>
      </c>
      <c r="E53" s="107"/>
      <c r="F53" s="108"/>
      <c r="G53" s="159" t="str">
        <f>IF(เวลาเรียน!C53=0," ",IF(สรุปคะแนน!$J$1=0," ",IF(D53="ร",D53,IF(E53&lt;สรุปคะแนน!$E$5/2,IF(สรุปคะแนน!F53&gt;0,SUM(สรุปคะแนน!C53:D53,สรุปคะแนน!F53),SUM(สรุปคะแนน!C53:E53)),SUM(สรุปคะแนน!C53:E53)))))</f>
        <v xml:space="preserve"> </v>
      </c>
      <c r="H53" s="261"/>
      <c r="I53" s="158"/>
      <c r="J53" s="236" t="str">
        <f>IF(เวลาเรียน!C53=0," ",IF(สรุปคะแนน!$J$1=0," ",IF(G53="ร",G53,IF(H53="มส",IF(I53&gt;0,SUM(สรุปคะแนน!G53,สรุปคะแนน!I53),H53),IF(H53&lt;สรุปคะแนน!$H$5/2,IF(สรุปคะแนน!I53&gt;0,SUM(สรุปคะแนน!G53,สรุปคะแนน!I53),SUM(สรุปคะแนน!G53:H53)),SUM(สรุปคะแนน!G53:H53))))))</f>
        <v xml:space="preserve"> </v>
      </c>
      <c r="K53" s="1256" t="str">
        <f t="shared" si="0"/>
        <v xml:space="preserve"> </v>
      </c>
      <c r="L53" s="1257"/>
      <c r="M53" s="159"/>
      <c r="N53" s="264" t="str">
        <f>IF(เวลาเรียน!C53=0," ",IF(ตัวชี้วัด!EC53=ตัวชี้วัด!$EC$5,"ผ","มผ"))</f>
        <v>ผ</v>
      </c>
      <c r="O53" s="160">
        <f>IF(เวลาเรียน!C53=0," ",คุณลักษณะ!AI53)</f>
        <v>0</v>
      </c>
      <c r="P53" s="160">
        <f>IF(เวลาเรียน!B53=0," ",การอ่าน!G53)</f>
        <v>0</v>
      </c>
      <c r="Q53" s="159">
        <f>IF(เวลาเรียน!C53=0," ",สมรรถนะ!H53)</f>
        <v>0</v>
      </c>
      <c r="R53" s="196"/>
    </row>
    <row r="54" spans="1:18" ht="15.2" customHeight="1">
      <c r="A54" s="196"/>
      <c r="B54" s="232">
        <v>49</v>
      </c>
      <c r="C54" s="106"/>
      <c r="D54" s="107">
        <f>IF(เวลาเรียน!C54=0," ",ลับ!DG54)</f>
        <v>0</v>
      </c>
      <c r="E54" s="107"/>
      <c r="F54" s="108"/>
      <c r="G54" s="159" t="str">
        <f>IF(เวลาเรียน!C54=0," ",IF(สรุปคะแนน!$J$1=0," ",IF(D54="ร",D54,IF(E54&lt;สรุปคะแนน!$E$5/2,IF(สรุปคะแนน!F54&gt;0,SUM(สรุปคะแนน!C54:D54,สรุปคะแนน!F54),SUM(สรุปคะแนน!C54:E54)),SUM(สรุปคะแนน!C54:E54)))))</f>
        <v xml:space="preserve"> </v>
      </c>
      <c r="H54" s="261"/>
      <c r="I54" s="158"/>
      <c r="J54" s="236" t="str">
        <f>IF(เวลาเรียน!C54=0," ",IF(สรุปคะแนน!$J$1=0," ",IF(G54="ร",G54,IF(H54="มส",IF(I54&gt;0,SUM(สรุปคะแนน!G54,สรุปคะแนน!I54),H54),IF(H54&lt;สรุปคะแนน!$H$5/2,IF(สรุปคะแนน!I54&gt;0,SUM(สรุปคะแนน!G54,สรุปคะแนน!I54),SUM(สรุปคะแนน!G54:H54)),SUM(สรุปคะแนน!G54:H54))))))</f>
        <v xml:space="preserve"> </v>
      </c>
      <c r="K54" s="1256" t="str">
        <f t="shared" si="0"/>
        <v xml:space="preserve"> </v>
      </c>
      <c r="L54" s="1257"/>
      <c r="M54" s="159"/>
      <c r="N54" s="264" t="str">
        <f>IF(เวลาเรียน!C54=0," ",IF(ตัวชี้วัด!EC54=ตัวชี้วัด!$EC$5,"ผ","มผ"))</f>
        <v>ผ</v>
      </c>
      <c r="O54" s="160">
        <f>IF(เวลาเรียน!C54=0," ",คุณลักษณะ!AI54)</f>
        <v>0</v>
      </c>
      <c r="P54" s="160">
        <f>IF(เวลาเรียน!B54=0," ",การอ่าน!G54)</f>
        <v>0</v>
      </c>
      <c r="Q54" s="159">
        <f>IF(เวลาเรียน!C54=0," ",สมรรถนะ!H54)</f>
        <v>0</v>
      </c>
      <c r="R54" s="196"/>
    </row>
    <row r="55" spans="1:18" ht="15.2" customHeight="1" thickBot="1">
      <c r="A55" s="196"/>
      <c r="B55" s="237">
        <v>50</v>
      </c>
      <c r="C55" s="109"/>
      <c r="D55" s="110">
        <f>IF(เวลาเรียน!C55=0," ",ลับ!DG55)</f>
        <v>0</v>
      </c>
      <c r="E55" s="110"/>
      <c r="F55" s="111"/>
      <c r="G55" s="238" t="str">
        <f>IF(เวลาเรียน!C55=0," ",IF(สรุปคะแนน!$J$1=0," ",IF(D55="ร",D55,IF(E55&lt;สรุปคะแนน!$E$5/2,IF(สรุปคะแนน!F55&gt;0,SUM(สรุปคะแนน!C55:D55,สรุปคะแนน!F55),SUM(สรุปคะแนน!C55:E55)),SUM(สรุปคะแนน!C55:E55)))))</f>
        <v xml:space="preserve"> </v>
      </c>
      <c r="H55" s="265"/>
      <c r="I55" s="275"/>
      <c r="J55" s="243" t="str">
        <f>IF(เวลาเรียน!C55=0," ",IF(สรุปคะแนน!$J$1=0," ",IF(G55="ร",G55,IF(H55="มส",IF(I55&gt;0,SUM(สรุปคะแนน!G55,สรุปคะแนน!I55),H55),IF(H55&lt;สรุปคะแนน!$H$5/2,IF(สรุปคะแนน!I55&gt;0,SUM(สรุปคะแนน!G55,สรุปคะแนน!I55),SUM(สรุปคะแนน!G55:H55)),SUM(สรุปคะแนน!G55:H55))))))</f>
        <v xml:space="preserve"> </v>
      </c>
      <c r="K55" s="1252" t="str">
        <f t="shared" si="0"/>
        <v xml:space="preserve"> </v>
      </c>
      <c r="L55" s="1253"/>
      <c r="M55" s="238"/>
      <c r="N55" s="267" t="str">
        <f>IF(เวลาเรียน!C55=0," ",IF(ตัวชี้วัด!EC55=ตัวชี้วัด!$EC$5,"ผ","มผ"))</f>
        <v>ผ</v>
      </c>
      <c r="O55" s="268">
        <f>IF(เวลาเรียน!C55=0," ",คุณลักษณะ!AI55)</f>
        <v>0</v>
      </c>
      <c r="P55" s="268">
        <f>IF(เวลาเรียน!B55=0," ",การอ่าน!G55)</f>
        <v>0</v>
      </c>
      <c r="Q55" s="238">
        <f>IF(เวลาเรียน!C55=0," ",สมรรถนะ!H55)</f>
        <v>0</v>
      </c>
      <c r="R55" s="196"/>
    </row>
    <row r="56" spans="1:18" ht="18">
      <c r="A56" s="196"/>
      <c r="B56" s="276"/>
      <c r="C56" s="276"/>
      <c r="D56" s="276"/>
      <c r="E56" s="231"/>
      <c r="F56" s="231"/>
      <c r="G56" s="231"/>
      <c r="H56" s="231"/>
      <c r="I56" s="231"/>
      <c r="J56" s="231"/>
      <c r="K56" s="231"/>
      <c r="L56" s="231"/>
      <c r="M56" s="231"/>
      <c r="N56" s="231"/>
      <c r="O56" s="195"/>
      <c r="P56" s="195"/>
      <c r="Q56" s="195"/>
      <c r="R56" s="196"/>
    </row>
    <row r="57" spans="1:18" ht="18">
      <c r="A57" s="196"/>
      <c r="B57" s="276"/>
      <c r="C57" s="276"/>
      <c r="D57" s="276"/>
      <c r="E57" s="231"/>
      <c r="F57" s="231"/>
      <c r="G57" s="231"/>
      <c r="H57" s="231"/>
      <c r="I57" s="231"/>
      <c r="J57" s="231"/>
      <c r="K57" s="231"/>
      <c r="L57" s="231"/>
      <c r="M57" s="231"/>
      <c r="N57" s="231"/>
      <c r="O57" s="195"/>
      <c r="P57" s="195"/>
      <c r="Q57" s="195"/>
      <c r="R57" s="196"/>
    </row>
    <row r="58" spans="1:18" ht="18">
      <c r="A58" s="196"/>
      <c r="B58" s="276"/>
      <c r="C58" s="276"/>
      <c r="D58" s="276"/>
      <c r="E58" s="231"/>
      <c r="F58" s="231"/>
      <c r="G58" s="231"/>
      <c r="H58" s="231"/>
      <c r="I58" s="231"/>
      <c r="J58" s="231"/>
      <c r="K58" s="231"/>
      <c r="L58" s="231"/>
      <c r="M58" s="231"/>
      <c r="N58" s="231"/>
      <c r="O58" s="195"/>
      <c r="P58" s="195"/>
      <c r="Q58" s="195"/>
      <c r="R58" s="196"/>
    </row>
    <row r="59" spans="1:18" ht="18">
      <c r="A59" s="196"/>
      <c r="B59" s="276"/>
      <c r="C59" s="276"/>
      <c r="D59" s="276"/>
      <c r="E59" s="231"/>
      <c r="F59" s="231"/>
      <c r="G59" s="231"/>
      <c r="H59" s="231"/>
      <c r="I59" s="231"/>
      <c r="J59" s="231"/>
      <c r="K59" s="231"/>
      <c r="L59" s="231"/>
      <c r="M59" s="231"/>
      <c r="N59" s="231"/>
      <c r="O59" s="195"/>
      <c r="P59" s="195"/>
      <c r="Q59" s="195"/>
      <c r="R59" s="196"/>
    </row>
    <row r="60" spans="1:18" ht="18">
      <c r="A60" s="196"/>
      <c r="B60" s="276"/>
      <c r="C60" s="276"/>
      <c r="D60" s="276"/>
      <c r="E60" s="231"/>
      <c r="F60" s="231"/>
      <c r="G60" s="231"/>
      <c r="H60" s="231"/>
      <c r="I60" s="231"/>
      <c r="J60" s="231"/>
      <c r="K60" s="231"/>
      <c r="L60" s="231"/>
      <c r="M60" s="231"/>
      <c r="N60" s="231"/>
      <c r="O60" s="195"/>
      <c r="P60" s="195"/>
      <c r="Q60" s="195"/>
      <c r="R60" s="196"/>
    </row>
    <row r="61" spans="1:18" ht="18">
      <c r="A61" s="196"/>
      <c r="B61" s="276"/>
      <c r="C61" s="276"/>
      <c r="D61" s="276"/>
      <c r="E61" s="231"/>
      <c r="F61" s="231"/>
      <c r="G61" s="231"/>
      <c r="H61" s="231"/>
      <c r="I61" s="231"/>
      <c r="J61" s="231"/>
      <c r="K61" s="231"/>
      <c r="L61" s="231"/>
      <c r="M61" s="231"/>
      <c r="N61" s="231"/>
      <c r="O61" s="196"/>
      <c r="P61" s="196"/>
      <c r="Q61" s="196"/>
      <c r="R61" s="196"/>
    </row>
    <row r="62" spans="1:18" ht="18">
      <c r="A62" s="196"/>
      <c r="B62" s="276"/>
      <c r="C62" s="276"/>
      <c r="D62" s="276"/>
      <c r="E62" s="231"/>
      <c r="F62" s="231"/>
      <c r="G62" s="231"/>
      <c r="H62" s="231"/>
      <c r="I62" s="231"/>
      <c r="J62" s="231"/>
      <c r="K62" s="231"/>
      <c r="L62" s="231"/>
      <c r="M62" s="231"/>
      <c r="N62" s="231"/>
      <c r="O62" s="196"/>
      <c r="P62" s="196"/>
      <c r="Q62" s="196"/>
      <c r="R62" s="196"/>
    </row>
    <row r="63" spans="1:18" ht="18">
      <c r="A63" s="196"/>
      <c r="B63" s="276"/>
      <c r="C63" s="276"/>
      <c r="D63" s="276"/>
      <c r="E63" s="231"/>
      <c r="F63" s="231"/>
      <c r="G63" s="231"/>
      <c r="H63" s="231"/>
      <c r="I63" s="231"/>
      <c r="J63" s="231"/>
      <c r="K63" s="231"/>
      <c r="L63" s="231"/>
      <c r="M63" s="231"/>
      <c r="N63" s="231"/>
      <c r="O63" s="196"/>
      <c r="P63" s="196"/>
      <c r="Q63" s="196"/>
      <c r="R63" s="196"/>
    </row>
    <row r="64" spans="1:18" ht="18">
      <c r="A64" s="196"/>
      <c r="B64" s="276"/>
      <c r="C64" s="276"/>
      <c r="D64" s="276"/>
      <c r="E64" s="231"/>
      <c r="F64" s="231"/>
      <c r="G64" s="231"/>
      <c r="H64" s="231"/>
      <c r="I64" s="231"/>
      <c r="J64" s="231"/>
      <c r="K64" s="231"/>
      <c r="L64" s="231"/>
      <c r="M64" s="231"/>
      <c r="N64" s="231"/>
      <c r="O64" s="196"/>
      <c r="P64" s="196"/>
      <c r="Q64" s="196"/>
      <c r="R64" s="196"/>
    </row>
    <row r="65" spans="1:18" ht="18">
      <c r="A65" s="196"/>
      <c r="B65" s="276"/>
      <c r="C65" s="276"/>
      <c r="D65" s="276"/>
      <c r="E65" s="231"/>
      <c r="F65" s="231"/>
      <c r="G65" s="231"/>
      <c r="H65" s="231"/>
      <c r="I65" s="231"/>
      <c r="J65" s="231"/>
      <c r="K65" s="231"/>
      <c r="L65" s="231"/>
      <c r="M65" s="231"/>
      <c r="N65" s="231"/>
      <c r="O65" s="196"/>
      <c r="P65" s="196"/>
      <c r="Q65" s="196"/>
      <c r="R65" s="196"/>
    </row>
    <row r="66" spans="1:18" ht="18">
      <c r="A66" s="196"/>
      <c r="B66" s="276"/>
      <c r="C66" s="276"/>
      <c r="D66" s="276"/>
      <c r="E66" s="231"/>
      <c r="F66" s="231"/>
      <c r="G66" s="231"/>
      <c r="H66" s="231"/>
      <c r="I66" s="231"/>
      <c r="J66" s="231"/>
      <c r="K66" s="231"/>
      <c r="L66" s="231"/>
      <c r="M66" s="231"/>
      <c r="N66" s="231"/>
      <c r="O66" s="196"/>
      <c r="P66" s="196"/>
      <c r="Q66" s="196"/>
      <c r="R66" s="196"/>
    </row>
    <row r="67" spans="1:18">
      <c r="A67" s="196"/>
      <c r="B67" s="231"/>
      <c r="C67" s="231"/>
      <c r="D67" s="231"/>
      <c r="E67" s="231"/>
      <c r="F67" s="231"/>
      <c r="G67" s="231"/>
      <c r="H67" s="231"/>
      <c r="I67" s="231"/>
      <c r="J67" s="231"/>
      <c r="K67" s="231"/>
      <c r="L67" s="231"/>
      <c r="M67" s="231"/>
      <c r="N67" s="231"/>
      <c r="O67" s="196"/>
      <c r="P67" s="196"/>
      <c r="Q67" s="196"/>
      <c r="R67" s="196"/>
    </row>
    <row r="68" spans="1:18">
      <c r="A68" s="196"/>
      <c r="B68" s="231"/>
      <c r="C68" s="231"/>
      <c r="D68" s="231"/>
      <c r="E68" s="231"/>
      <c r="F68" s="231"/>
      <c r="G68" s="231"/>
      <c r="H68" s="231"/>
      <c r="I68" s="231"/>
      <c r="J68" s="231"/>
      <c r="K68" s="231"/>
      <c r="L68" s="231"/>
      <c r="M68" s="231"/>
      <c r="N68" s="231"/>
      <c r="O68" s="196"/>
      <c r="P68" s="196"/>
      <c r="Q68" s="196"/>
      <c r="R68" s="196"/>
    </row>
    <row r="69" spans="1:18">
      <c r="A69" s="196"/>
      <c r="B69" s="231"/>
      <c r="C69" s="231"/>
      <c r="D69" s="231"/>
      <c r="E69" s="231"/>
      <c r="F69" s="231"/>
      <c r="G69" s="231"/>
      <c r="H69" s="231"/>
      <c r="I69" s="231"/>
      <c r="J69" s="231"/>
      <c r="K69" s="231"/>
      <c r="L69" s="231"/>
      <c r="M69" s="231"/>
      <c r="N69" s="231"/>
      <c r="O69" s="196"/>
      <c r="P69" s="196"/>
      <c r="Q69" s="196"/>
      <c r="R69" s="196"/>
    </row>
    <row r="70" spans="1:18">
      <c r="A70" s="196"/>
      <c r="B70" s="231"/>
      <c r="C70" s="231"/>
      <c r="D70" s="231"/>
      <c r="E70" s="231"/>
      <c r="F70" s="231"/>
      <c r="G70" s="231"/>
      <c r="H70" s="231"/>
      <c r="I70" s="231"/>
      <c r="J70" s="231"/>
      <c r="K70" s="231"/>
      <c r="L70" s="231"/>
      <c r="M70" s="231"/>
      <c r="N70" s="231"/>
      <c r="O70" s="196"/>
      <c r="P70" s="196"/>
      <c r="Q70" s="196"/>
      <c r="R70" s="196"/>
    </row>
    <row r="71" spans="1:18">
      <c r="A71" s="196"/>
      <c r="B71" s="231"/>
      <c r="C71" s="231"/>
      <c r="D71" s="231"/>
      <c r="E71" s="231"/>
      <c r="F71" s="231"/>
      <c r="G71" s="231"/>
      <c r="H71" s="231"/>
      <c r="I71" s="231"/>
      <c r="J71" s="231"/>
      <c r="K71" s="231"/>
      <c r="L71" s="231"/>
      <c r="M71" s="231"/>
      <c r="N71" s="231"/>
      <c r="O71" s="196"/>
      <c r="P71" s="196"/>
      <c r="Q71" s="196"/>
      <c r="R71" s="196"/>
    </row>
    <row r="72" spans="1:18">
      <c r="A72" s="196"/>
      <c r="B72" s="231"/>
      <c r="C72" s="231"/>
      <c r="D72" s="231"/>
      <c r="E72" s="231"/>
      <c r="F72" s="231"/>
      <c r="G72" s="231"/>
      <c r="H72" s="231"/>
      <c r="I72" s="231"/>
      <c r="J72" s="231"/>
      <c r="K72" s="231"/>
      <c r="L72" s="231"/>
      <c r="M72" s="231"/>
      <c r="N72" s="231"/>
      <c r="O72" s="196"/>
      <c r="P72" s="196"/>
      <c r="Q72" s="196"/>
      <c r="R72" s="196"/>
    </row>
    <row r="73" spans="1:18">
      <c r="A73" s="196"/>
      <c r="B73" s="231"/>
      <c r="C73" s="231"/>
      <c r="D73" s="231"/>
      <c r="E73" s="231"/>
      <c r="F73" s="231"/>
      <c r="G73" s="231"/>
      <c r="H73" s="231"/>
      <c r="I73" s="231"/>
      <c r="J73" s="231"/>
      <c r="K73" s="231"/>
      <c r="L73" s="231"/>
      <c r="M73" s="231"/>
      <c r="N73" s="231"/>
      <c r="O73" s="196"/>
      <c r="P73" s="196"/>
      <c r="Q73" s="196"/>
      <c r="R73" s="196"/>
    </row>
    <row r="74" spans="1:18">
      <c r="A74" s="196"/>
      <c r="B74" s="231"/>
      <c r="C74" s="231"/>
      <c r="D74" s="231"/>
      <c r="E74" s="231"/>
      <c r="F74" s="231"/>
      <c r="G74" s="231"/>
      <c r="H74" s="231"/>
      <c r="I74" s="231"/>
      <c r="J74" s="231"/>
      <c r="K74" s="231"/>
      <c r="L74" s="231"/>
      <c r="M74" s="231"/>
      <c r="N74" s="231"/>
      <c r="O74" s="196"/>
      <c r="P74" s="196"/>
      <c r="Q74" s="196"/>
      <c r="R74" s="196"/>
    </row>
    <row r="75" spans="1:18">
      <c r="A75" s="196"/>
      <c r="B75" s="231"/>
      <c r="C75" s="231"/>
      <c r="D75" s="231"/>
      <c r="E75" s="231"/>
      <c r="F75" s="231"/>
      <c r="G75" s="231"/>
      <c r="H75" s="231"/>
      <c r="I75" s="231"/>
      <c r="J75" s="231"/>
      <c r="K75" s="231"/>
      <c r="L75" s="231"/>
      <c r="M75" s="231"/>
      <c r="N75" s="231"/>
      <c r="O75" s="196"/>
      <c r="P75" s="196"/>
      <c r="Q75" s="196"/>
      <c r="R75" s="196"/>
    </row>
    <row r="76" spans="1:18">
      <c r="B76" s="76"/>
      <c r="C76" s="76"/>
      <c r="D76" s="76"/>
      <c r="E76" s="76"/>
      <c r="F76" s="76"/>
      <c r="G76" s="76"/>
      <c r="H76" s="76"/>
      <c r="I76" s="76"/>
      <c r="J76" s="76"/>
      <c r="K76" s="76"/>
      <c r="L76" s="76"/>
      <c r="M76" s="76"/>
      <c r="N76" s="76"/>
    </row>
    <row r="77" spans="1:18">
      <c r="B77" s="76"/>
      <c r="C77" s="76"/>
      <c r="D77" s="76"/>
      <c r="E77" s="76"/>
      <c r="F77" s="76"/>
      <c r="G77" s="76"/>
      <c r="H77" s="76"/>
      <c r="I77" s="76"/>
      <c r="J77" s="76"/>
      <c r="K77" s="76"/>
      <c r="L77" s="76"/>
      <c r="M77" s="76"/>
      <c r="N77" s="76"/>
    </row>
    <row r="78" spans="1:18">
      <c r="B78" s="76"/>
      <c r="C78" s="76"/>
      <c r="D78" s="76"/>
      <c r="E78" s="76"/>
      <c r="F78" s="76"/>
      <c r="G78" s="76"/>
      <c r="H78" s="76"/>
      <c r="I78" s="76"/>
      <c r="J78" s="76"/>
      <c r="K78" s="76"/>
      <c r="L78" s="76"/>
      <c r="M78" s="76"/>
      <c r="N78" s="76"/>
    </row>
    <row r="79" spans="1:18">
      <c r="B79" s="76"/>
      <c r="C79" s="76"/>
      <c r="D79" s="76"/>
      <c r="E79" s="76"/>
      <c r="F79" s="76"/>
      <c r="G79" s="76"/>
      <c r="H79" s="76"/>
      <c r="I79" s="76"/>
      <c r="J79" s="76"/>
      <c r="K79" s="76"/>
      <c r="L79" s="76"/>
      <c r="M79" s="76"/>
      <c r="N79" s="76"/>
    </row>
    <row r="80" spans="1:18">
      <c r="B80" s="76"/>
      <c r="C80" s="76"/>
      <c r="D80" s="76"/>
      <c r="E80" s="76"/>
      <c r="F80" s="76"/>
      <c r="G80" s="76"/>
      <c r="H80" s="76"/>
      <c r="I80" s="76"/>
      <c r="J80" s="76"/>
      <c r="K80" s="76"/>
      <c r="L80" s="76"/>
      <c r="M80" s="76"/>
      <c r="N80" s="76"/>
    </row>
    <row r="81" spans="2:14">
      <c r="B81" s="76"/>
      <c r="C81" s="76"/>
      <c r="D81" s="76"/>
      <c r="E81" s="76"/>
      <c r="F81" s="76"/>
      <c r="G81" s="76"/>
      <c r="H81" s="76"/>
      <c r="I81" s="76"/>
      <c r="J81" s="76"/>
      <c r="K81" s="76"/>
      <c r="L81" s="76"/>
      <c r="M81" s="76"/>
      <c r="N81" s="76"/>
    </row>
    <row r="82" spans="2:14">
      <c r="B82" s="76"/>
      <c r="C82" s="76"/>
      <c r="D82" s="76"/>
      <c r="E82" s="76"/>
      <c r="F82" s="76"/>
      <c r="G82" s="76"/>
      <c r="H82" s="76"/>
      <c r="I82" s="76"/>
      <c r="J82" s="76"/>
      <c r="K82" s="76"/>
      <c r="L82" s="76"/>
      <c r="M82" s="76"/>
      <c r="N82" s="76"/>
    </row>
    <row r="83" spans="2:14">
      <c r="B83" s="76"/>
      <c r="C83" s="76"/>
      <c r="D83" s="76"/>
      <c r="E83" s="76"/>
      <c r="F83" s="76"/>
      <c r="G83" s="76"/>
      <c r="H83" s="76"/>
      <c r="I83" s="76"/>
      <c r="J83" s="76"/>
      <c r="K83" s="76"/>
      <c r="L83" s="76"/>
      <c r="M83" s="76"/>
      <c r="N83" s="76"/>
    </row>
    <row r="84" spans="2:14">
      <c r="B84" s="76"/>
      <c r="C84" s="76"/>
      <c r="D84" s="76"/>
      <c r="E84" s="76"/>
      <c r="F84" s="76"/>
      <c r="G84" s="76"/>
      <c r="H84" s="76"/>
      <c r="I84" s="76"/>
      <c r="J84" s="76"/>
      <c r="K84" s="76"/>
      <c r="L84" s="76"/>
      <c r="M84" s="76"/>
      <c r="N84" s="76"/>
    </row>
    <row r="85" spans="2:14">
      <c r="B85" s="76"/>
      <c r="C85" s="76"/>
      <c r="D85" s="76"/>
      <c r="E85" s="76"/>
      <c r="F85" s="76"/>
      <c r="G85" s="76"/>
      <c r="H85" s="76"/>
      <c r="I85" s="76"/>
      <c r="J85" s="76"/>
      <c r="K85" s="76"/>
      <c r="L85" s="76"/>
      <c r="M85" s="76"/>
      <c r="N85" s="76"/>
    </row>
    <row r="86" spans="2:14">
      <c r="B86" s="76"/>
      <c r="C86" s="76"/>
      <c r="D86" s="76"/>
      <c r="E86" s="76"/>
      <c r="F86" s="76"/>
      <c r="G86" s="76"/>
      <c r="H86" s="76"/>
      <c r="I86" s="76"/>
      <c r="J86" s="76"/>
      <c r="K86" s="76"/>
      <c r="L86" s="76"/>
      <c r="M86" s="76"/>
      <c r="N86" s="76"/>
    </row>
    <row r="87" spans="2:14">
      <c r="B87" s="76"/>
      <c r="C87" s="76"/>
      <c r="D87" s="76"/>
      <c r="E87" s="76"/>
      <c r="F87" s="76"/>
      <c r="G87" s="76"/>
      <c r="H87" s="76"/>
      <c r="I87" s="76"/>
      <c r="J87" s="76"/>
      <c r="K87" s="76"/>
      <c r="L87" s="76"/>
      <c r="M87" s="76"/>
      <c r="N87" s="76"/>
    </row>
    <row r="88" spans="2:14">
      <c r="B88" s="76"/>
      <c r="C88" s="76"/>
      <c r="D88" s="76"/>
      <c r="E88" s="76"/>
      <c r="F88" s="76"/>
      <c r="G88" s="76"/>
      <c r="H88" s="76"/>
      <c r="I88" s="76"/>
      <c r="J88" s="76"/>
      <c r="K88" s="76"/>
      <c r="L88" s="76"/>
      <c r="M88" s="76"/>
      <c r="N88" s="76"/>
    </row>
    <row r="89" spans="2:14">
      <c r="B89" s="76"/>
      <c r="C89" s="76"/>
      <c r="D89" s="76"/>
      <c r="E89" s="76"/>
      <c r="F89" s="76"/>
      <c r="G89" s="76"/>
      <c r="H89" s="76"/>
      <c r="I89" s="76"/>
      <c r="J89" s="76"/>
      <c r="K89" s="76"/>
      <c r="L89" s="76"/>
      <c r="M89" s="76"/>
      <c r="N89" s="76"/>
    </row>
    <row r="90" spans="2:14">
      <c r="B90" s="76"/>
      <c r="C90" s="76"/>
      <c r="D90" s="76"/>
      <c r="E90" s="76"/>
      <c r="F90" s="76"/>
      <c r="G90" s="76"/>
      <c r="H90" s="76"/>
      <c r="I90" s="76"/>
      <c r="J90" s="76"/>
      <c r="K90" s="76"/>
      <c r="L90" s="76"/>
      <c r="M90" s="76"/>
      <c r="N90" s="76"/>
    </row>
    <row r="91" spans="2:14">
      <c r="B91" s="76"/>
      <c r="C91" s="76"/>
      <c r="D91" s="76"/>
      <c r="E91" s="76"/>
      <c r="F91" s="76"/>
      <c r="G91" s="76"/>
      <c r="H91" s="76"/>
      <c r="I91" s="76"/>
      <c r="J91" s="76"/>
      <c r="K91" s="76"/>
      <c r="L91" s="76"/>
      <c r="M91" s="76"/>
      <c r="N91" s="76"/>
    </row>
    <row r="92" spans="2:14">
      <c r="B92" s="76"/>
      <c r="C92" s="76"/>
      <c r="D92" s="76"/>
      <c r="E92" s="76"/>
      <c r="F92" s="76"/>
      <c r="G92" s="76"/>
      <c r="H92" s="76"/>
      <c r="I92" s="76"/>
      <c r="J92" s="76"/>
      <c r="K92" s="76"/>
      <c r="L92" s="76"/>
      <c r="M92" s="76"/>
      <c r="N92" s="76"/>
    </row>
    <row r="93" spans="2:14">
      <c r="B93" s="76"/>
      <c r="C93" s="76"/>
      <c r="D93" s="76"/>
      <c r="E93" s="76"/>
      <c r="F93" s="76"/>
      <c r="G93" s="76"/>
      <c r="H93" s="76"/>
      <c r="I93" s="76"/>
      <c r="J93" s="76"/>
      <c r="K93" s="76"/>
      <c r="L93" s="76"/>
      <c r="M93" s="76"/>
      <c r="N93" s="76"/>
    </row>
    <row r="94" spans="2:14">
      <c r="B94" s="76"/>
      <c r="C94" s="76"/>
      <c r="D94" s="76"/>
      <c r="E94" s="76"/>
      <c r="F94" s="76"/>
      <c r="G94" s="76"/>
      <c r="H94" s="76"/>
      <c r="I94" s="76"/>
      <c r="J94" s="76"/>
      <c r="K94" s="76"/>
      <c r="L94" s="76"/>
      <c r="M94" s="76"/>
      <c r="N94" s="76"/>
    </row>
    <row r="95" spans="2:14">
      <c r="B95" s="76"/>
      <c r="C95" s="76"/>
      <c r="D95" s="76"/>
      <c r="E95" s="76"/>
      <c r="F95" s="76"/>
      <c r="G95" s="76"/>
      <c r="H95" s="76"/>
      <c r="I95" s="76"/>
      <c r="J95" s="76"/>
      <c r="K95" s="76"/>
      <c r="L95" s="76"/>
      <c r="M95" s="76"/>
      <c r="N95" s="76"/>
    </row>
    <row r="96" spans="2:14">
      <c r="B96" s="76"/>
      <c r="C96" s="76"/>
      <c r="D96" s="76"/>
      <c r="E96" s="76"/>
      <c r="F96" s="76"/>
      <c r="G96" s="76"/>
      <c r="H96" s="76"/>
      <c r="I96" s="76"/>
      <c r="J96" s="76"/>
      <c r="K96" s="76"/>
      <c r="L96" s="76"/>
      <c r="M96" s="76"/>
      <c r="N96" s="76"/>
    </row>
    <row r="97" spans="2:14">
      <c r="B97" s="76"/>
      <c r="C97" s="76"/>
      <c r="D97" s="76"/>
      <c r="E97" s="76"/>
      <c r="F97" s="76"/>
      <c r="G97" s="76"/>
      <c r="H97" s="76"/>
      <c r="I97" s="76"/>
      <c r="J97" s="76"/>
      <c r="K97" s="76"/>
      <c r="L97" s="76"/>
      <c r="M97" s="76"/>
      <c r="N97" s="76"/>
    </row>
    <row r="98" spans="2:14">
      <c r="B98" s="76"/>
      <c r="C98" s="76"/>
      <c r="D98" s="76"/>
      <c r="E98" s="76"/>
      <c r="F98" s="76"/>
      <c r="G98" s="76"/>
      <c r="H98" s="76"/>
      <c r="I98" s="76"/>
      <c r="J98" s="76"/>
      <c r="K98" s="76"/>
      <c r="L98" s="76"/>
      <c r="M98" s="76"/>
      <c r="N98" s="76"/>
    </row>
    <row r="99" spans="2:14">
      <c r="B99" s="76"/>
      <c r="C99" s="76"/>
      <c r="D99" s="76"/>
      <c r="E99" s="76"/>
      <c r="F99" s="76"/>
      <c r="G99" s="76"/>
      <c r="H99" s="76"/>
      <c r="I99" s="76"/>
      <c r="J99" s="76"/>
      <c r="K99" s="76"/>
      <c r="L99" s="76"/>
      <c r="M99" s="76"/>
      <c r="N99" s="76"/>
    </row>
    <row r="100" spans="2:14">
      <c r="B100" s="76"/>
      <c r="C100" s="76"/>
      <c r="D100" s="76"/>
      <c r="E100" s="76"/>
      <c r="F100" s="76"/>
      <c r="G100" s="76"/>
      <c r="H100" s="76"/>
      <c r="I100" s="76"/>
      <c r="J100" s="76"/>
      <c r="K100" s="76"/>
      <c r="L100" s="76"/>
      <c r="M100" s="76"/>
      <c r="N100" s="76"/>
    </row>
    <row r="101" spans="2:14">
      <c r="B101" s="76"/>
      <c r="C101" s="76"/>
      <c r="D101" s="76"/>
      <c r="E101" s="76"/>
      <c r="F101" s="76"/>
      <c r="G101" s="76"/>
      <c r="H101" s="76"/>
      <c r="I101" s="76"/>
      <c r="J101" s="76"/>
      <c r="K101" s="76"/>
      <c r="L101" s="76"/>
      <c r="M101" s="76"/>
      <c r="N101" s="76"/>
    </row>
    <row r="102" spans="2:14">
      <c r="B102" s="76"/>
      <c r="C102" s="76"/>
      <c r="D102" s="76"/>
      <c r="E102" s="76"/>
      <c r="F102" s="76"/>
      <c r="G102" s="76"/>
      <c r="H102" s="76"/>
      <c r="I102" s="76"/>
      <c r="J102" s="76"/>
      <c r="K102" s="76"/>
      <c r="L102" s="76"/>
      <c r="M102" s="76"/>
      <c r="N102" s="76"/>
    </row>
    <row r="103" spans="2:14">
      <c r="B103" s="76"/>
      <c r="C103" s="76"/>
      <c r="D103" s="76"/>
      <c r="E103" s="76"/>
      <c r="F103" s="76"/>
      <c r="G103" s="76"/>
      <c r="H103" s="76"/>
      <c r="I103" s="76"/>
      <c r="J103" s="76"/>
      <c r="K103" s="76"/>
      <c r="L103" s="76"/>
      <c r="M103" s="76"/>
      <c r="N103" s="76"/>
    </row>
    <row r="104" spans="2:14">
      <c r="B104" s="76"/>
      <c r="C104" s="76"/>
      <c r="D104" s="76"/>
      <c r="E104" s="76"/>
      <c r="F104" s="76"/>
      <c r="G104" s="76"/>
      <c r="H104" s="76"/>
      <c r="I104" s="76"/>
      <c r="J104" s="76"/>
      <c r="K104" s="76"/>
      <c r="L104" s="76"/>
      <c r="M104" s="76"/>
      <c r="N104" s="76"/>
    </row>
    <row r="105" spans="2:14">
      <c r="B105" s="76"/>
      <c r="C105" s="76"/>
      <c r="D105" s="76"/>
      <c r="E105" s="76"/>
      <c r="F105" s="76"/>
      <c r="G105" s="76"/>
      <c r="H105" s="76"/>
      <c r="I105" s="76"/>
      <c r="J105" s="76"/>
      <c r="K105" s="76"/>
      <c r="L105" s="76"/>
      <c r="M105" s="76"/>
      <c r="N105" s="76"/>
    </row>
    <row r="106" spans="2:14">
      <c r="B106" s="76"/>
      <c r="C106" s="76"/>
      <c r="D106" s="76"/>
      <c r="E106" s="76"/>
      <c r="F106" s="76"/>
      <c r="G106" s="76"/>
      <c r="H106" s="76"/>
      <c r="I106" s="76"/>
      <c r="J106" s="76"/>
      <c r="K106" s="76"/>
      <c r="L106" s="76"/>
      <c r="M106" s="76"/>
      <c r="N106" s="76"/>
    </row>
    <row r="107" spans="2:14">
      <c r="B107" s="76"/>
      <c r="C107" s="76"/>
      <c r="D107" s="76"/>
      <c r="E107" s="76"/>
      <c r="F107" s="76"/>
      <c r="G107" s="76"/>
      <c r="H107" s="76"/>
      <c r="I107" s="76"/>
      <c r="J107" s="76"/>
      <c r="K107" s="76"/>
      <c r="L107" s="76"/>
      <c r="M107" s="76"/>
      <c r="N107" s="76"/>
    </row>
    <row r="108" spans="2:14">
      <c r="B108" s="76"/>
      <c r="C108" s="76"/>
      <c r="D108" s="76"/>
      <c r="E108" s="76"/>
      <c r="F108" s="76"/>
      <c r="G108" s="76"/>
      <c r="H108" s="76"/>
      <c r="I108" s="76"/>
      <c r="J108" s="76"/>
      <c r="K108" s="76"/>
      <c r="L108" s="76"/>
      <c r="M108" s="76"/>
      <c r="N108" s="76"/>
    </row>
    <row r="109" spans="2:14">
      <c r="B109" s="76"/>
      <c r="C109" s="76"/>
      <c r="D109" s="76"/>
      <c r="E109" s="76"/>
      <c r="F109" s="76"/>
      <c r="G109" s="76"/>
      <c r="H109" s="76"/>
      <c r="I109" s="76"/>
      <c r="J109" s="76"/>
      <c r="K109" s="76"/>
      <c r="L109" s="76"/>
      <c r="M109" s="76"/>
      <c r="N109" s="76"/>
    </row>
    <row r="110" spans="2:14">
      <c r="B110" s="76"/>
      <c r="C110" s="76"/>
      <c r="D110" s="76"/>
      <c r="E110" s="76"/>
      <c r="F110" s="76"/>
      <c r="G110" s="76"/>
      <c r="H110" s="76"/>
      <c r="I110" s="76"/>
      <c r="J110" s="76"/>
      <c r="K110" s="76"/>
      <c r="L110" s="76"/>
      <c r="M110" s="76"/>
      <c r="N110" s="76"/>
    </row>
    <row r="111" spans="2:14">
      <c r="B111" s="76"/>
      <c r="C111" s="76"/>
      <c r="D111" s="76"/>
      <c r="E111" s="76"/>
      <c r="F111" s="76"/>
      <c r="G111" s="76"/>
      <c r="H111" s="76"/>
      <c r="I111" s="76"/>
      <c r="J111" s="76"/>
      <c r="K111" s="76"/>
      <c r="L111" s="76"/>
      <c r="M111" s="76"/>
      <c r="N111" s="76"/>
    </row>
    <row r="112" spans="2:14">
      <c r="B112" s="76"/>
      <c r="C112" s="76"/>
      <c r="D112" s="76"/>
      <c r="E112" s="76"/>
      <c r="F112" s="76"/>
      <c r="G112" s="76"/>
      <c r="H112" s="76"/>
      <c r="I112" s="76"/>
      <c r="J112" s="76"/>
      <c r="K112" s="76"/>
      <c r="L112" s="76"/>
      <c r="M112" s="76"/>
      <c r="N112" s="76"/>
    </row>
    <row r="113" spans="2:14">
      <c r="B113" s="76"/>
      <c r="C113" s="76"/>
      <c r="D113" s="76"/>
      <c r="E113" s="76"/>
      <c r="F113" s="76"/>
      <c r="G113" s="76"/>
      <c r="H113" s="76"/>
      <c r="I113" s="76"/>
      <c r="J113" s="76"/>
      <c r="K113" s="76"/>
      <c r="L113" s="76"/>
      <c r="M113" s="76"/>
      <c r="N113" s="76"/>
    </row>
    <row r="114" spans="2:14">
      <c r="B114" s="76"/>
      <c r="C114" s="76"/>
      <c r="D114" s="76"/>
      <c r="E114" s="76"/>
      <c r="F114" s="76"/>
      <c r="G114" s="76"/>
      <c r="H114" s="76"/>
      <c r="I114" s="76"/>
      <c r="J114" s="76"/>
      <c r="K114" s="76"/>
      <c r="L114" s="76"/>
      <c r="M114" s="76"/>
      <c r="N114" s="76"/>
    </row>
    <row r="115" spans="2:14">
      <c r="B115" s="76"/>
      <c r="C115" s="76"/>
      <c r="D115" s="76"/>
      <c r="E115" s="76"/>
      <c r="F115" s="76"/>
      <c r="G115" s="76"/>
      <c r="H115" s="76"/>
      <c r="I115" s="76"/>
      <c r="J115" s="76"/>
      <c r="K115" s="76"/>
      <c r="L115" s="76"/>
      <c r="M115" s="76"/>
      <c r="N115" s="76"/>
    </row>
    <row r="116" spans="2:14">
      <c r="B116" s="76"/>
      <c r="C116" s="76"/>
      <c r="D116" s="76"/>
      <c r="E116" s="76"/>
      <c r="F116" s="76"/>
      <c r="G116" s="76"/>
      <c r="H116" s="76"/>
      <c r="I116" s="76"/>
      <c r="J116" s="76"/>
      <c r="K116" s="76"/>
      <c r="L116" s="76"/>
      <c r="M116" s="76"/>
      <c r="N116" s="76"/>
    </row>
    <row r="117" spans="2:14">
      <c r="B117" s="76"/>
      <c r="C117" s="76"/>
      <c r="D117" s="76"/>
      <c r="E117" s="76"/>
      <c r="F117" s="76"/>
      <c r="G117" s="76"/>
      <c r="H117" s="76"/>
      <c r="I117" s="76"/>
      <c r="J117" s="76"/>
      <c r="K117" s="76"/>
      <c r="L117" s="76"/>
      <c r="M117" s="76"/>
      <c r="N117" s="76"/>
    </row>
    <row r="118" spans="2:14">
      <c r="B118" s="76"/>
      <c r="C118" s="76"/>
      <c r="D118" s="76"/>
      <c r="E118" s="76"/>
      <c r="F118" s="76"/>
      <c r="G118" s="76"/>
      <c r="H118" s="76"/>
      <c r="I118" s="76"/>
      <c r="J118" s="76"/>
      <c r="K118" s="76"/>
      <c r="L118" s="76"/>
      <c r="M118" s="76"/>
      <c r="N118" s="76"/>
    </row>
    <row r="119" spans="2:14">
      <c r="B119" s="76"/>
      <c r="C119" s="76"/>
      <c r="D119" s="76"/>
      <c r="E119" s="76"/>
      <c r="F119" s="76"/>
      <c r="G119" s="76"/>
      <c r="H119" s="76"/>
      <c r="I119" s="76"/>
      <c r="J119" s="76"/>
      <c r="K119" s="76"/>
      <c r="L119" s="76"/>
      <c r="M119" s="76"/>
      <c r="N119" s="76"/>
    </row>
    <row r="120" spans="2:14">
      <c r="B120" s="76"/>
      <c r="C120" s="76"/>
      <c r="D120" s="76"/>
      <c r="E120" s="76"/>
      <c r="F120" s="76"/>
      <c r="G120" s="76"/>
      <c r="H120" s="76"/>
      <c r="I120" s="76"/>
      <c r="J120" s="76"/>
      <c r="K120" s="76"/>
      <c r="L120" s="76"/>
      <c r="M120" s="76"/>
      <c r="N120" s="76"/>
    </row>
    <row r="121" spans="2:14">
      <c r="B121" s="76"/>
      <c r="C121" s="76"/>
      <c r="D121" s="76"/>
      <c r="E121" s="76"/>
      <c r="F121" s="76"/>
      <c r="G121" s="76"/>
      <c r="H121" s="76"/>
      <c r="I121" s="76"/>
      <c r="J121" s="76"/>
      <c r="K121" s="76"/>
      <c r="L121" s="76"/>
      <c r="M121" s="76"/>
      <c r="N121" s="76"/>
    </row>
    <row r="122" spans="2:14">
      <c r="B122" s="76"/>
      <c r="C122" s="76"/>
      <c r="D122" s="76"/>
      <c r="E122" s="76"/>
      <c r="F122" s="76"/>
      <c r="G122" s="76"/>
      <c r="H122" s="76"/>
      <c r="I122" s="76"/>
      <c r="J122" s="76"/>
      <c r="K122" s="76"/>
      <c r="L122" s="76"/>
      <c r="M122" s="76"/>
      <c r="N122" s="76"/>
    </row>
    <row r="123" spans="2:14">
      <c r="B123" s="76"/>
      <c r="C123" s="76"/>
      <c r="D123" s="76"/>
      <c r="E123" s="76"/>
      <c r="F123" s="76"/>
      <c r="G123" s="76"/>
      <c r="H123" s="76"/>
      <c r="I123" s="76"/>
      <c r="J123" s="76"/>
      <c r="K123" s="76"/>
      <c r="L123" s="76"/>
      <c r="M123" s="76"/>
      <c r="N123" s="76"/>
    </row>
    <row r="124" spans="2:14">
      <c r="B124" s="76"/>
      <c r="C124" s="76"/>
      <c r="D124" s="76"/>
      <c r="E124" s="76"/>
      <c r="F124" s="76"/>
      <c r="G124" s="76"/>
      <c r="H124" s="76"/>
      <c r="I124" s="76"/>
      <c r="J124" s="76"/>
      <c r="K124" s="76"/>
      <c r="L124" s="76"/>
      <c r="M124" s="76"/>
      <c r="N124" s="76"/>
    </row>
    <row r="125" spans="2:14">
      <c r="B125" s="76"/>
      <c r="C125" s="76"/>
      <c r="D125" s="76"/>
      <c r="E125" s="76"/>
      <c r="F125" s="76"/>
      <c r="G125" s="76"/>
      <c r="H125" s="76"/>
      <c r="I125" s="76"/>
      <c r="J125" s="76"/>
      <c r="K125" s="76"/>
      <c r="L125" s="76"/>
      <c r="M125" s="76"/>
      <c r="N125" s="76"/>
    </row>
    <row r="126" spans="2:14">
      <c r="B126" s="76"/>
      <c r="C126" s="76"/>
      <c r="D126" s="76"/>
      <c r="E126" s="76"/>
      <c r="F126" s="76"/>
      <c r="G126" s="76"/>
      <c r="H126" s="76"/>
      <c r="I126" s="76"/>
      <c r="J126" s="76"/>
      <c r="K126" s="76"/>
      <c r="L126" s="76"/>
      <c r="M126" s="76"/>
      <c r="N126" s="76"/>
    </row>
    <row r="127" spans="2:14">
      <c r="B127" s="76"/>
      <c r="C127" s="76"/>
      <c r="D127" s="76"/>
      <c r="E127" s="76"/>
      <c r="F127" s="76"/>
      <c r="G127" s="76"/>
      <c r="H127" s="76"/>
      <c r="I127" s="76"/>
      <c r="J127" s="76"/>
      <c r="K127" s="76"/>
      <c r="L127" s="76"/>
      <c r="M127" s="76"/>
      <c r="N127" s="76"/>
    </row>
    <row r="128" spans="2:14">
      <c r="B128" s="76"/>
      <c r="C128" s="76"/>
      <c r="D128" s="76"/>
      <c r="E128" s="76"/>
      <c r="F128" s="76"/>
      <c r="G128" s="76"/>
      <c r="H128" s="76"/>
      <c r="I128" s="76"/>
      <c r="J128" s="76"/>
      <c r="K128" s="76"/>
      <c r="L128" s="76"/>
      <c r="M128" s="76"/>
      <c r="N128" s="76"/>
    </row>
    <row r="129" spans="2:14">
      <c r="B129" s="76"/>
      <c r="C129" s="76"/>
      <c r="D129" s="76"/>
      <c r="E129" s="76"/>
      <c r="F129" s="76"/>
      <c r="G129" s="76"/>
      <c r="H129" s="76"/>
      <c r="I129" s="76"/>
      <c r="J129" s="76"/>
      <c r="K129" s="76"/>
      <c r="L129" s="76"/>
      <c r="M129" s="76"/>
      <c r="N129" s="76"/>
    </row>
    <row r="130" spans="2:14">
      <c r="B130" s="76"/>
      <c r="C130" s="76"/>
      <c r="D130" s="76"/>
      <c r="E130" s="76"/>
      <c r="F130" s="76"/>
      <c r="G130" s="76"/>
      <c r="H130" s="76"/>
      <c r="I130" s="76"/>
      <c r="J130" s="76"/>
      <c r="K130" s="76"/>
      <c r="L130" s="76"/>
      <c r="M130" s="76"/>
      <c r="N130" s="76"/>
    </row>
    <row r="131" spans="2:14">
      <c r="B131" s="76"/>
      <c r="C131" s="76"/>
      <c r="D131" s="76"/>
      <c r="E131" s="76"/>
      <c r="F131" s="76"/>
      <c r="G131" s="76"/>
      <c r="H131" s="76"/>
      <c r="I131" s="76"/>
      <c r="J131" s="76"/>
      <c r="K131" s="76"/>
      <c r="L131" s="76"/>
      <c r="M131" s="76"/>
      <c r="N131" s="76"/>
    </row>
    <row r="132" spans="2:14">
      <c r="B132" s="76"/>
      <c r="C132" s="76"/>
      <c r="D132" s="76"/>
      <c r="E132" s="76"/>
      <c r="F132" s="76"/>
      <c r="G132" s="76"/>
      <c r="H132" s="76"/>
      <c r="I132" s="76"/>
      <c r="J132" s="76"/>
      <c r="K132" s="76"/>
      <c r="L132" s="76"/>
      <c r="M132" s="76"/>
      <c r="N132" s="76"/>
    </row>
    <row r="133" spans="2:14">
      <c r="B133" s="76"/>
      <c r="C133" s="76"/>
      <c r="D133" s="76"/>
      <c r="E133" s="76"/>
      <c r="F133" s="76"/>
      <c r="G133" s="76"/>
      <c r="H133" s="76"/>
      <c r="I133" s="76"/>
      <c r="J133" s="76"/>
      <c r="K133" s="76"/>
      <c r="L133" s="76"/>
      <c r="M133" s="76"/>
      <c r="N133" s="76"/>
    </row>
    <row r="134" spans="2:14">
      <c r="B134" s="76"/>
      <c r="C134" s="76"/>
      <c r="D134" s="76"/>
      <c r="E134" s="76"/>
      <c r="F134" s="76"/>
      <c r="G134" s="76"/>
      <c r="H134" s="76"/>
      <c r="I134" s="76"/>
      <c r="J134" s="76"/>
      <c r="K134" s="76"/>
      <c r="L134" s="76"/>
      <c r="M134" s="76"/>
      <c r="N134" s="76"/>
    </row>
    <row r="135" spans="2:14">
      <c r="B135" s="76"/>
      <c r="C135" s="76"/>
      <c r="D135" s="76"/>
      <c r="E135" s="76"/>
      <c r="F135" s="76"/>
      <c r="G135" s="76"/>
      <c r="H135" s="76"/>
      <c r="I135" s="76"/>
      <c r="J135" s="76"/>
      <c r="K135" s="76"/>
      <c r="L135" s="76"/>
      <c r="M135" s="76"/>
      <c r="N135" s="76"/>
    </row>
    <row r="136" spans="2:14">
      <c r="B136" s="76"/>
      <c r="C136" s="76"/>
      <c r="D136" s="76"/>
      <c r="E136" s="76"/>
      <c r="F136" s="76"/>
      <c r="G136" s="76"/>
      <c r="H136" s="76"/>
      <c r="I136" s="76"/>
      <c r="J136" s="76"/>
      <c r="K136" s="76"/>
      <c r="L136" s="76"/>
      <c r="M136" s="76"/>
      <c r="N136" s="76"/>
    </row>
    <row r="137" spans="2:14">
      <c r="B137" s="76"/>
      <c r="C137" s="76"/>
      <c r="D137" s="76"/>
      <c r="E137" s="76"/>
      <c r="F137" s="76"/>
      <c r="G137" s="76"/>
      <c r="H137" s="76"/>
      <c r="I137" s="76"/>
      <c r="J137" s="76"/>
      <c r="K137" s="76"/>
      <c r="L137" s="76"/>
      <c r="M137" s="76"/>
      <c r="N137" s="76"/>
    </row>
    <row r="138" spans="2:14">
      <c r="B138" s="76"/>
      <c r="C138" s="76"/>
      <c r="D138" s="76"/>
      <c r="E138" s="76"/>
      <c r="F138" s="76"/>
      <c r="G138" s="76"/>
      <c r="H138" s="76"/>
      <c r="I138" s="76"/>
      <c r="J138" s="76"/>
      <c r="K138" s="76"/>
      <c r="L138" s="76"/>
      <c r="M138" s="76"/>
      <c r="N138" s="76"/>
    </row>
    <row r="139" spans="2:14">
      <c r="B139" s="76"/>
      <c r="C139" s="76"/>
      <c r="D139" s="76"/>
      <c r="E139" s="76"/>
      <c r="F139" s="76"/>
      <c r="G139" s="76"/>
      <c r="H139" s="76"/>
      <c r="I139" s="76"/>
      <c r="J139" s="76"/>
      <c r="K139" s="76"/>
      <c r="L139" s="76"/>
      <c r="M139" s="76"/>
      <c r="N139" s="76"/>
    </row>
    <row r="140" spans="2:14">
      <c r="B140" s="76"/>
      <c r="C140" s="76"/>
      <c r="D140" s="76"/>
      <c r="E140" s="76"/>
      <c r="F140" s="76"/>
      <c r="G140" s="76"/>
      <c r="H140" s="76"/>
      <c r="I140" s="76"/>
      <c r="J140" s="76"/>
      <c r="K140" s="76"/>
      <c r="L140" s="76"/>
      <c r="M140" s="76"/>
      <c r="N140" s="76"/>
    </row>
    <row r="141" spans="2:14">
      <c r="B141" s="76"/>
      <c r="C141" s="76"/>
      <c r="D141" s="76"/>
      <c r="E141" s="76"/>
      <c r="F141" s="76"/>
      <c r="G141" s="76"/>
      <c r="H141" s="76"/>
      <c r="I141" s="76"/>
      <c r="J141" s="76"/>
      <c r="K141" s="76"/>
      <c r="L141" s="76"/>
      <c r="M141" s="76"/>
      <c r="N141" s="76"/>
    </row>
    <row r="142" spans="2:14">
      <c r="B142" s="76"/>
      <c r="C142" s="76"/>
      <c r="D142" s="76"/>
      <c r="E142" s="76"/>
      <c r="F142" s="76"/>
      <c r="G142" s="76"/>
      <c r="H142" s="76"/>
      <c r="I142" s="76"/>
      <c r="J142" s="76"/>
      <c r="K142" s="76"/>
      <c r="L142" s="76"/>
      <c r="M142" s="76"/>
      <c r="N142" s="76"/>
    </row>
  </sheetData>
  <protectedRanges>
    <protectedRange sqref="C6:F55 H6:I55 M6:M55 J1 L1" name="ช่วง1"/>
  </protectedRanges>
  <mergeCells count="70">
    <mergeCell ref="K6:L6"/>
    <mergeCell ref="K7:L7"/>
    <mergeCell ref="K9:L9"/>
    <mergeCell ref="K10:L10"/>
    <mergeCell ref="K11:L11"/>
    <mergeCell ref="H2:I2"/>
    <mergeCell ref="H3:I3"/>
    <mergeCell ref="K2:M2"/>
    <mergeCell ref="K3:M3"/>
    <mergeCell ref="H4:I4"/>
    <mergeCell ref="K13:L13"/>
    <mergeCell ref="K14:L14"/>
    <mergeCell ref="K15:L15"/>
    <mergeCell ref="K16:L16"/>
    <mergeCell ref="B1:B5"/>
    <mergeCell ref="C2:G2"/>
    <mergeCell ref="K5:L5"/>
    <mergeCell ref="K4:M4"/>
    <mergeCell ref="C1:I1"/>
    <mergeCell ref="L1:M1"/>
    <mergeCell ref="E3:F3"/>
    <mergeCell ref="E4:F4"/>
    <mergeCell ref="G3:G4"/>
    <mergeCell ref="K12:L12"/>
    <mergeCell ref="K8:L8"/>
    <mergeCell ref="J2:J4"/>
    <mergeCell ref="K23:L23"/>
    <mergeCell ref="K24:L24"/>
    <mergeCell ref="K17:L17"/>
    <mergeCell ref="K18:L18"/>
    <mergeCell ref="K19:L19"/>
    <mergeCell ref="K20:L20"/>
    <mergeCell ref="K55:L55"/>
    <mergeCell ref="K49:L49"/>
    <mergeCell ref="K50:L50"/>
    <mergeCell ref="K51:L51"/>
    <mergeCell ref="K52:L52"/>
    <mergeCell ref="K53:L53"/>
    <mergeCell ref="K46:L46"/>
    <mergeCell ref="K47:L47"/>
    <mergeCell ref="K48:L48"/>
    <mergeCell ref="N3:N5"/>
    <mergeCell ref="K54:L54"/>
    <mergeCell ref="K41:L41"/>
    <mergeCell ref="K42:L42"/>
    <mergeCell ref="K43:L43"/>
    <mergeCell ref="K44:L44"/>
    <mergeCell ref="K37:L37"/>
    <mergeCell ref="K38:L38"/>
    <mergeCell ref="K39:L39"/>
    <mergeCell ref="K40:L40"/>
    <mergeCell ref="K33:L33"/>
    <mergeCell ref="K34:L34"/>
    <mergeCell ref="K35:L35"/>
    <mergeCell ref="O3:O5"/>
    <mergeCell ref="Q3:Q5"/>
    <mergeCell ref="N2:Q2"/>
    <mergeCell ref="P3:P5"/>
    <mergeCell ref="K45:L45"/>
    <mergeCell ref="K36:L36"/>
    <mergeCell ref="K29:L29"/>
    <mergeCell ref="K30:L30"/>
    <mergeCell ref="K31:L31"/>
    <mergeCell ref="K32:L32"/>
    <mergeCell ref="K25:L25"/>
    <mergeCell ref="K26:L26"/>
    <mergeCell ref="K27:L27"/>
    <mergeCell ref="K28:L28"/>
    <mergeCell ref="K21:L21"/>
    <mergeCell ref="K22:L22"/>
  </mergeCells>
  <phoneticPr fontId="4" type="noConversion"/>
  <pageMargins left="0.19685039370078741" right="0.19685039370078741" top="0.19685039370078741" bottom="0.19685039370078741" header="0.51181102362204722" footer="0.51181102362204722"/>
  <pageSetup paperSize="9"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7"/>
  <sheetViews>
    <sheetView workbookViewId="0">
      <selection activeCell="G9" sqref="G9"/>
    </sheetView>
  </sheetViews>
  <sheetFormatPr defaultRowHeight="12.75"/>
  <cols>
    <col min="1" max="1" width="4.7109375" customWidth="1"/>
    <col min="2" max="5" width="10.7109375" customWidth="1"/>
    <col min="6" max="6" width="11.7109375" customWidth="1"/>
    <col min="7" max="9" width="12.7109375" customWidth="1"/>
    <col min="10" max="12" width="4.7109375" customWidth="1"/>
    <col min="13" max="13" width="17.7109375" customWidth="1"/>
    <col min="14" max="14" width="15.7109375" customWidth="1"/>
    <col min="15" max="15" width="13" customWidth="1"/>
    <col min="16" max="16" width="30.7109375" customWidth="1"/>
    <col min="17" max="17" width="15.7109375" customWidth="1"/>
    <col min="18" max="18" width="4.7109375" customWidth="1"/>
    <col min="19" max="20" width="12.28515625" customWidth="1"/>
    <col min="21" max="21" width="12.7109375" customWidth="1"/>
    <col min="22" max="22" width="12.28515625" customWidth="1"/>
    <col min="23" max="23" width="13.7109375" customWidth="1"/>
    <col min="24" max="24" width="12.7109375" customWidth="1"/>
    <col min="25" max="25" width="16.7109375" customWidth="1"/>
    <col min="26" max="28" width="4.7109375" customWidth="1"/>
    <col min="29" max="29" width="13.28515625" customWidth="1"/>
    <col min="30" max="31" width="10.7109375" customWidth="1"/>
    <col min="32" max="32" width="13.140625" customWidth="1"/>
    <col min="33" max="33" width="13" customWidth="1"/>
    <col min="34" max="36" width="10.7109375" customWidth="1"/>
    <col min="37" max="37" width="4.7109375" customWidth="1"/>
  </cols>
  <sheetData>
    <row r="1" spans="1:45" ht="21" customHeight="1" thickBot="1">
      <c r="A1" s="1296" t="s">
        <v>0</v>
      </c>
      <c r="B1" s="1120" t="s">
        <v>98</v>
      </c>
      <c r="C1" s="1121"/>
      <c r="D1" s="1121"/>
      <c r="E1" s="1121"/>
      <c r="F1" s="1121"/>
      <c r="G1" s="1121"/>
      <c r="H1" s="1121"/>
      <c r="I1" s="1150"/>
      <c r="J1" s="131"/>
      <c r="K1" s="131"/>
      <c r="L1" s="1290" t="s">
        <v>0</v>
      </c>
      <c r="M1" s="1120" t="s">
        <v>98</v>
      </c>
      <c r="N1" s="1121"/>
      <c r="O1" s="1121"/>
      <c r="P1" s="1121"/>
      <c r="Q1" s="1150"/>
      <c r="R1" s="1290" t="s">
        <v>0</v>
      </c>
      <c r="S1" s="1120" t="s">
        <v>98</v>
      </c>
      <c r="T1" s="1121"/>
      <c r="U1" s="1121"/>
      <c r="V1" s="1121"/>
      <c r="W1" s="1121"/>
      <c r="X1" s="1121"/>
      <c r="Y1" s="1150"/>
      <c r="Z1" s="131"/>
      <c r="AA1" s="131"/>
      <c r="AB1" s="1290" t="s">
        <v>0</v>
      </c>
      <c r="AC1" s="1120" t="s">
        <v>98</v>
      </c>
      <c r="AD1" s="1121"/>
      <c r="AE1" s="1121"/>
      <c r="AF1" s="1121"/>
      <c r="AG1" s="1121"/>
      <c r="AH1" s="1121"/>
      <c r="AI1" s="1121"/>
      <c r="AJ1" s="1150"/>
      <c r="AK1" s="195"/>
      <c r="AL1" s="195"/>
      <c r="AM1" s="196"/>
    </row>
    <row r="2" spans="1:45" ht="14.25" customHeight="1">
      <c r="A2" s="1297"/>
      <c r="B2" s="1299" t="s">
        <v>34</v>
      </c>
      <c r="C2" s="1300"/>
      <c r="D2" s="1300"/>
      <c r="E2" s="1300"/>
      <c r="F2" s="1301"/>
      <c r="G2" s="1282" t="s">
        <v>35</v>
      </c>
      <c r="H2" s="1282"/>
      <c r="I2" s="1289"/>
      <c r="J2" s="180"/>
      <c r="K2" s="180"/>
      <c r="L2" s="1291"/>
      <c r="M2" s="1293" t="s">
        <v>53</v>
      </c>
      <c r="N2" s="1295"/>
      <c r="O2" s="1303" t="s">
        <v>54</v>
      </c>
      <c r="P2" s="1304"/>
      <c r="Q2" s="1295"/>
      <c r="R2" s="1291"/>
      <c r="S2" s="1293" t="s">
        <v>55</v>
      </c>
      <c r="T2" s="1294"/>
      <c r="U2" s="1295"/>
      <c r="V2" s="1285" t="s">
        <v>87</v>
      </c>
      <c r="W2" s="1285"/>
      <c r="X2" s="1282"/>
      <c r="Y2" s="204" t="s">
        <v>86</v>
      </c>
      <c r="Z2" s="180"/>
      <c r="AA2" s="180"/>
      <c r="AB2" s="1291"/>
      <c r="AC2" s="1288" t="s">
        <v>109</v>
      </c>
      <c r="AD2" s="1282"/>
      <c r="AE2" s="1289"/>
      <c r="AF2" s="1282" t="s">
        <v>85</v>
      </c>
      <c r="AG2" s="1282"/>
      <c r="AH2" s="1282"/>
      <c r="AI2" s="134" t="s">
        <v>17</v>
      </c>
      <c r="AJ2" s="174" t="s">
        <v>17</v>
      </c>
      <c r="AK2" s="195"/>
      <c r="AL2" s="195"/>
      <c r="AM2" s="196"/>
    </row>
    <row r="3" spans="1:45" ht="14.25" customHeight="1">
      <c r="A3" s="1297"/>
      <c r="B3" s="198" t="s">
        <v>36</v>
      </c>
      <c r="C3" s="199" t="s">
        <v>38</v>
      </c>
      <c r="D3" s="199" t="s">
        <v>40</v>
      </c>
      <c r="E3" s="206" t="s">
        <v>43</v>
      </c>
      <c r="F3" s="1286" t="s">
        <v>46</v>
      </c>
      <c r="G3" s="208" t="s">
        <v>47</v>
      </c>
      <c r="H3" s="206" t="s">
        <v>50</v>
      </c>
      <c r="I3" s="1286" t="s">
        <v>52</v>
      </c>
      <c r="J3" s="180"/>
      <c r="K3" s="180"/>
      <c r="L3" s="1291"/>
      <c r="M3" s="209" t="s">
        <v>99</v>
      </c>
      <c r="N3" s="1286" t="s">
        <v>57</v>
      </c>
      <c r="O3" s="198" t="s">
        <v>58</v>
      </c>
      <c r="P3" s="206" t="s">
        <v>101</v>
      </c>
      <c r="Q3" s="1286" t="s">
        <v>61</v>
      </c>
      <c r="R3" s="1291"/>
      <c r="S3" s="198" t="s">
        <v>62</v>
      </c>
      <c r="T3" s="206" t="s">
        <v>65</v>
      </c>
      <c r="U3" s="1286" t="s">
        <v>66</v>
      </c>
      <c r="V3" s="208" t="s">
        <v>84</v>
      </c>
      <c r="W3" s="206" t="s">
        <v>81</v>
      </c>
      <c r="X3" s="1283" t="s">
        <v>78</v>
      </c>
      <c r="Y3" s="210" t="s">
        <v>106</v>
      </c>
      <c r="Z3" s="211"/>
      <c r="AA3" s="211"/>
      <c r="AB3" s="1291"/>
      <c r="AC3" s="198" t="s">
        <v>77</v>
      </c>
      <c r="AD3" s="206" t="s">
        <v>111</v>
      </c>
      <c r="AE3" s="1286" t="s">
        <v>74</v>
      </c>
      <c r="AF3" s="208" t="s">
        <v>73</v>
      </c>
      <c r="AG3" s="206" t="s">
        <v>70</v>
      </c>
      <c r="AH3" s="1283" t="s">
        <v>67</v>
      </c>
      <c r="AI3" s="212" t="s">
        <v>112</v>
      </c>
      <c r="AJ3" s="179" t="s">
        <v>112</v>
      </c>
      <c r="AK3" s="195"/>
      <c r="AL3" s="195"/>
      <c r="AM3" s="196"/>
    </row>
    <row r="4" spans="1:45" ht="14.25" customHeight="1">
      <c r="A4" s="1297"/>
      <c r="B4" s="201" t="s">
        <v>37</v>
      </c>
      <c r="C4" s="202" t="s">
        <v>39</v>
      </c>
      <c r="D4" s="202" t="s">
        <v>41</v>
      </c>
      <c r="E4" s="213" t="s">
        <v>44</v>
      </c>
      <c r="F4" s="1287"/>
      <c r="G4" s="211" t="s">
        <v>48</v>
      </c>
      <c r="H4" s="213" t="s">
        <v>51</v>
      </c>
      <c r="I4" s="1287"/>
      <c r="J4" s="180"/>
      <c r="K4" s="180"/>
      <c r="L4" s="1291"/>
      <c r="M4" s="214" t="s">
        <v>100</v>
      </c>
      <c r="N4" s="1287"/>
      <c r="O4" s="201" t="s">
        <v>59</v>
      </c>
      <c r="P4" s="213" t="s">
        <v>102</v>
      </c>
      <c r="Q4" s="1287"/>
      <c r="R4" s="1291"/>
      <c r="S4" s="201" t="s">
        <v>63</v>
      </c>
      <c r="T4" s="213" t="s">
        <v>105</v>
      </c>
      <c r="U4" s="1287"/>
      <c r="V4" s="211" t="s">
        <v>83</v>
      </c>
      <c r="W4" s="213" t="s">
        <v>80</v>
      </c>
      <c r="X4" s="1284"/>
      <c r="Y4" s="215" t="s">
        <v>107</v>
      </c>
      <c r="Z4" s="211"/>
      <c r="AA4" s="211"/>
      <c r="AB4" s="1291"/>
      <c r="AC4" s="201" t="s">
        <v>76</v>
      </c>
      <c r="AD4" s="213" t="s">
        <v>110</v>
      </c>
      <c r="AE4" s="1287"/>
      <c r="AF4" s="211" t="s">
        <v>72</v>
      </c>
      <c r="AG4" s="213" t="s">
        <v>69</v>
      </c>
      <c r="AH4" s="1284"/>
      <c r="AI4" s="216" t="s">
        <v>113</v>
      </c>
      <c r="AJ4" s="181" t="s">
        <v>114</v>
      </c>
      <c r="AK4" s="195"/>
      <c r="AL4" s="195"/>
      <c r="AM4" s="196"/>
    </row>
    <row r="5" spans="1:45" ht="14.25" customHeight="1" thickBot="1">
      <c r="A5" s="1298"/>
      <c r="B5" s="217"/>
      <c r="C5" s="218"/>
      <c r="D5" s="202" t="s">
        <v>42</v>
      </c>
      <c r="E5" s="213" t="s">
        <v>45</v>
      </c>
      <c r="F5" s="1287"/>
      <c r="G5" s="211" t="s">
        <v>49</v>
      </c>
      <c r="H5" s="213" t="s">
        <v>49</v>
      </c>
      <c r="I5" s="1287"/>
      <c r="J5" s="180"/>
      <c r="K5" s="180"/>
      <c r="L5" s="1302"/>
      <c r="M5" s="214" t="s">
        <v>56</v>
      </c>
      <c r="N5" s="1287"/>
      <c r="O5" s="201" t="s">
        <v>60</v>
      </c>
      <c r="P5" s="213" t="s">
        <v>103</v>
      </c>
      <c r="Q5" s="1287"/>
      <c r="R5" s="1302"/>
      <c r="S5" s="201" t="s">
        <v>64</v>
      </c>
      <c r="T5" s="213" t="s">
        <v>104</v>
      </c>
      <c r="U5" s="1287"/>
      <c r="V5" s="211" t="s">
        <v>82</v>
      </c>
      <c r="W5" s="213" t="s">
        <v>79</v>
      </c>
      <c r="X5" s="1284"/>
      <c r="Y5" s="219" t="s">
        <v>108</v>
      </c>
      <c r="Z5" s="211"/>
      <c r="AA5" s="211"/>
      <c r="AB5" s="1292"/>
      <c r="AC5" s="201" t="s">
        <v>75</v>
      </c>
      <c r="AD5" s="220"/>
      <c r="AE5" s="1287"/>
      <c r="AF5" s="211" t="s">
        <v>71</v>
      </c>
      <c r="AG5" s="213" t="s">
        <v>68</v>
      </c>
      <c r="AH5" s="1284"/>
      <c r="AI5" s="221"/>
      <c r="AJ5" s="183">
        <v>100</v>
      </c>
      <c r="AK5" s="195"/>
      <c r="AL5" s="195"/>
      <c r="AM5" s="196"/>
    </row>
    <row r="6" spans="1:45" ht="15.2" customHeight="1">
      <c r="A6" s="222">
        <v>1</v>
      </c>
      <c r="B6" s="103"/>
      <c r="C6" s="104"/>
      <c r="D6" s="104"/>
      <c r="E6" s="104"/>
      <c r="F6" s="223">
        <f>IF(เวลาเรียน!C6=0," ",IF(คุณลักษณะ!B6=0,0,IF(คุณลักษณะ!C6=0,0,IF(คุณลักษณะ!D6=0,0,IF(คุณลักษณะ!E6=0,0,IF(SUM(B6:E6)&gt;10,3,IF(SUM(B6:E6)&gt;8,2,IF(ลับ!FC6&lt;7,1,2))))))))</f>
        <v>0</v>
      </c>
      <c r="G6" s="103"/>
      <c r="H6" s="104"/>
      <c r="I6" s="223">
        <f>IF(เวลาเรียน!C6=0," ",IF(G6=0,0,IF(H6=0,0,IF(SUM(G6:H6)&gt;5,3,IF(SUM(G6:H6)&gt;4,2,IF(ลับ!FF6&lt;4,1,2))))))</f>
        <v>0</v>
      </c>
      <c r="J6" s="131"/>
      <c r="K6" s="131"/>
      <c r="L6" s="224">
        <v>1</v>
      </c>
      <c r="M6" s="103"/>
      <c r="N6" s="223">
        <f>IF(เวลาเรียน!C6=0," ",M6)</f>
        <v>0</v>
      </c>
      <c r="O6" s="225"/>
      <c r="P6" s="105"/>
      <c r="Q6" s="223">
        <f>IF(เวลาเรียน!C6=0," ",IF(O6=0,0,IF(P6=0,0,IF(SUM(O6:P6)&gt;5,3,IF(SUM(O6:P6)&gt;4,2,IF(ลับ!FI6&lt;4,1,2))))))</f>
        <v>0</v>
      </c>
      <c r="R6" s="226">
        <v>1</v>
      </c>
      <c r="S6" s="225"/>
      <c r="T6" s="105"/>
      <c r="U6" s="223">
        <f>IF(เวลาเรียน!C6=0," ",IF(S6=0,0,IF(T6=0,0,IF(SUM(S6:T6)&gt;5,3,IF(SUM(S6:T6)&gt;4,2,IF(ลับ!FL6&lt;4,1,2))))))</f>
        <v>0</v>
      </c>
      <c r="V6" s="103"/>
      <c r="W6" s="105"/>
      <c r="X6" s="223">
        <f>IF(เวลาเรียน!C6=0," ",IF(V6=0,0,IF(W6=0,0,IF(SUM(V6:W6)&gt;5,3,IF(SUM(V6:W6)&gt;4,2,IF(ลับ!FO6&lt;4,1,2))))))</f>
        <v>0</v>
      </c>
      <c r="Y6" s="227"/>
      <c r="Z6" s="228"/>
      <c r="AA6" s="228"/>
      <c r="AB6" s="226">
        <v>1</v>
      </c>
      <c r="AC6" s="225"/>
      <c r="AD6" s="105"/>
      <c r="AE6" s="223">
        <f>IF(เวลาเรียน!C6=0," ",IF(Y6=0,0,IF(AC6=0,0,IF(AD6=0,0,IF(SUM(Y6,AC6:AD6)&gt;7,3,IF(SUM(Y6,AC6:AD6)&gt;5,2,IF(ลับ!FS6&lt;5,1,2)))))))</f>
        <v>0</v>
      </c>
      <c r="AF6" s="103"/>
      <c r="AG6" s="104"/>
      <c r="AH6" s="229">
        <f>IF(เวลาเรียน!C6=0," ",IF(AF6=0,0,IF(AG6=0,0,IF(SUM(AF6:AG6)&gt;5,3,IF(SUM(AF6:AG6)&gt;4,2,IF(ลับ!FV6&lt;4,1,2))))))</f>
        <v>0</v>
      </c>
      <c r="AI6" s="230">
        <f>IF(เวลาเรียน!C6=0," ",IF(ลับ!GG6=0,0,IF(SUM(คุณลักษณะ!F6,คุณลักษณะ!I6,คุณลักษณะ!N6,คุณลักษณะ!Q6,คุณลักษณะ!U6,คุณลักษณะ!X6,คุณลักษณะ!AE6,คุณลักษณะ!AH6)&gt;20,IF(ลับ!GF6&gt;15,3,2),IF(SUM(คุณลักษณะ!F6,คุณลักษณะ!I6,คุณลักษณะ!N6,คุณลักษณะ!Q6,คุณลักษณะ!U6,คุณลักษณะ!X6,คุณลักษณะ!AE6,คุณลักษณะ!AH6)&gt;16,2,IF(ลับ!GF6&gt;12,2,1)))))</f>
        <v>0</v>
      </c>
      <c r="AJ6" s="193">
        <f t="shared" ref="AJ6:AJ37" si="0">IF(AI6=" "," ",IF(AI6=0,SUM(F6,I6,N6,Q6,U6,X6,AE6,AH6)*(49/21),IF(AI6=1,50+((SUM(F6,I6,N6,Q6,U6,X6,AE6,AH6)-8)*(14/8)),IF(AI6=2,65+((SUM(F6,I6,N6,Q6,U6,X6,AE6,AH6)-13)*(14/9)),80+((SUM(F6,I6,N6,Q6,U6,X6,AE6,AH6)-21)*(20/3))))))</f>
        <v>0</v>
      </c>
      <c r="AK6" s="231"/>
      <c r="AL6" s="231"/>
      <c r="AM6" s="231"/>
      <c r="AN6" s="76"/>
      <c r="AO6" s="76"/>
      <c r="AP6" s="76"/>
      <c r="AQ6" s="76"/>
      <c r="AR6" s="76"/>
      <c r="AS6" s="76"/>
    </row>
    <row r="7" spans="1:45" ht="15.2" customHeight="1">
      <c r="A7" s="232">
        <v>2</v>
      </c>
      <c r="B7" s="106"/>
      <c r="C7" s="107"/>
      <c r="D7" s="107"/>
      <c r="E7" s="107"/>
      <c r="F7" s="159">
        <f>IF(เวลาเรียน!C7=0," ",IF(คุณลักษณะ!B7=0,0,IF(คุณลักษณะ!C7=0,0,IF(คุณลักษณะ!D7=0,0,IF(คุณลักษณะ!E7=0,0,IF(SUM(B7:E7)&gt;10,3,IF(SUM(B7:E7)&gt;8,2,IF(ลับ!FC7&lt;7,1,2))))))))</f>
        <v>0</v>
      </c>
      <c r="G7" s="106"/>
      <c r="H7" s="107"/>
      <c r="I7" s="159">
        <f>IF(เวลาเรียน!C7=0," ",IF(G7=0,0,IF(H7=0,0,IF(SUM(G7:H7)&gt;5,3,IF(SUM(G7:H7)&gt;4,2,IF(ลับ!FF7&lt;4,1,2))))))</f>
        <v>0</v>
      </c>
      <c r="J7" s="131"/>
      <c r="K7" s="131"/>
      <c r="L7" s="233">
        <v>2</v>
      </c>
      <c r="M7" s="106"/>
      <c r="N7" s="159">
        <f>IF(เวลาเรียน!C7=0," ",M7)</f>
        <v>0</v>
      </c>
      <c r="O7" s="232"/>
      <c r="P7" s="108"/>
      <c r="Q7" s="159">
        <f>IF(เวลาเรียน!C7=0," ",IF(O7=0,0,IF(P7=0,0,IF(SUM(O7:P7)&gt;5,3,IF(SUM(O7:P7)&gt;4,2,IF(ลับ!FI7&lt;4,1,2))))))</f>
        <v>0</v>
      </c>
      <c r="R7" s="233">
        <v>2</v>
      </c>
      <c r="S7" s="232"/>
      <c r="T7" s="108"/>
      <c r="U7" s="159">
        <f>IF(เวลาเรียน!C7=0," ",IF(S7=0,0,IF(T7=0,0,IF(SUM(S7:T7)&gt;5,3,IF(SUM(S7:T7)&gt;4,2,IF(ลับ!FL7&lt;4,1,2))))))</f>
        <v>0</v>
      </c>
      <c r="V7" s="106"/>
      <c r="W7" s="108"/>
      <c r="X7" s="159">
        <f>IF(เวลาเรียน!C7=0," ",IF(V7=0,0,IF(W7=0,0,IF(SUM(V7:W7)&gt;5,3,IF(SUM(V7:W7)&gt;4,2,IF(ลับ!FO7&lt;4,1,2))))))</f>
        <v>0</v>
      </c>
      <c r="Y7" s="234"/>
      <c r="Z7" s="228"/>
      <c r="AA7" s="228"/>
      <c r="AB7" s="233">
        <v>2</v>
      </c>
      <c r="AC7" s="232"/>
      <c r="AD7" s="108"/>
      <c r="AE7" s="159">
        <f>IF(เวลาเรียน!C7=0," ",IF(Y7=0,0,IF(AC7=0,0,IF(AD7=0,0,IF(SUM(Y7,AC7:AD7)&gt;7,3,IF(SUM(Y7,AC7:AD7)&gt;5,2,IF(ลับ!FS7&lt;5,1,2)))))))</f>
        <v>0</v>
      </c>
      <c r="AF7" s="106"/>
      <c r="AG7" s="122"/>
      <c r="AH7" s="235">
        <f>IF(เวลาเรียน!C7=0," ",IF(AF7=0,0,IF(AG7=0,0,IF(SUM(AF7:AG7)&gt;5,3,IF(SUM(AF7:AG7)&gt;4,2,IF(ลับ!FV7&lt;4,1,2))))))</f>
        <v>0</v>
      </c>
      <c r="AI7" s="236">
        <f>IF(เวลาเรียน!C7=0," ",IF(ลับ!GG7=0,0,IF(SUM(คุณลักษณะ!F7,คุณลักษณะ!I7,คุณลักษณะ!N7,คุณลักษณะ!Q7,คุณลักษณะ!U7,คุณลักษณะ!X7,คุณลักษณะ!AE7,คุณลักษณะ!AH7)&gt;20,IF(ลับ!GF7&gt;15,3,2),IF(SUM(คุณลักษณะ!F7,คุณลักษณะ!I7,คุณลักษณะ!N7,คุณลักษณะ!Q7,คุณลักษณะ!U7,คุณลักษณะ!X7,คุณลักษณะ!AE7,คุณลักษณะ!AH7)&gt;16,2,IF(ลับ!GF7&gt;12,2,1)))))</f>
        <v>0</v>
      </c>
      <c r="AJ7" s="191">
        <f t="shared" si="0"/>
        <v>0</v>
      </c>
      <c r="AK7" s="231"/>
      <c r="AL7" s="231"/>
      <c r="AM7" s="231"/>
      <c r="AN7" s="76"/>
      <c r="AO7" s="76"/>
      <c r="AP7" s="76"/>
      <c r="AQ7" s="76"/>
      <c r="AR7" s="76"/>
      <c r="AS7" s="76"/>
    </row>
    <row r="8" spans="1:45" ht="15.2" customHeight="1">
      <c r="A8" s="232">
        <v>3</v>
      </c>
      <c r="B8" s="106"/>
      <c r="C8" s="107"/>
      <c r="D8" s="107"/>
      <c r="E8" s="107"/>
      <c r="F8" s="159">
        <f>IF(เวลาเรียน!C8=0," ",IF(คุณลักษณะ!B8=0,0,IF(คุณลักษณะ!C8=0,0,IF(คุณลักษณะ!D8=0,0,IF(คุณลักษณะ!E8=0,0,IF(SUM(B8:E8)&gt;10,3,IF(SUM(B8:E8)&gt;8,2,IF(ลับ!FC8&lt;7,1,2))))))))</f>
        <v>0</v>
      </c>
      <c r="G8" s="106"/>
      <c r="H8" s="107"/>
      <c r="I8" s="159">
        <f>IF(เวลาเรียน!C8=0," ",IF(G8=0,0,IF(H8=0,0,IF(SUM(G8:H8)&gt;5,3,IF(SUM(G8:H8)&gt;4,2,IF(ลับ!FF8&lt;4,1,2))))))</f>
        <v>0</v>
      </c>
      <c r="J8" s="131"/>
      <c r="K8" s="131"/>
      <c r="L8" s="233">
        <v>3</v>
      </c>
      <c r="M8" s="106"/>
      <c r="N8" s="159">
        <f>IF(เวลาเรียน!C8=0," ",M8)</f>
        <v>0</v>
      </c>
      <c r="O8" s="232"/>
      <c r="P8" s="108"/>
      <c r="Q8" s="159">
        <f>IF(เวลาเรียน!C8=0," ",IF(O8=0,0,IF(P8=0,0,IF(SUM(O8:P8)&gt;5,3,IF(SUM(O8:P8)&gt;4,2,IF(ลับ!FI8&lt;4,1,2))))))</f>
        <v>0</v>
      </c>
      <c r="R8" s="233">
        <v>3</v>
      </c>
      <c r="S8" s="232"/>
      <c r="T8" s="108"/>
      <c r="U8" s="159">
        <f>IF(เวลาเรียน!C8=0," ",IF(S8=0,0,IF(T8=0,0,IF(SUM(S8:T8)&gt;5,3,IF(SUM(S8:T8)&gt;4,2,IF(ลับ!FL8&lt;4,1,2))))))</f>
        <v>0</v>
      </c>
      <c r="V8" s="106"/>
      <c r="W8" s="108"/>
      <c r="X8" s="159">
        <f>IF(เวลาเรียน!C8=0," ",IF(V8=0,0,IF(W8=0,0,IF(SUM(V8:W8)&gt;5,3,IF(SUM(V8:W8)&gt;4,2,IF(ลับ!FO8&lt;4,1,2))))))</f>
        <v>0</v>
      </c>
      <c r="Y8" s="234"/>
      <c r="Z8" s="228"/>
      <c r="AA8" s="228"/>
      <c r="AB8" s="233">
        <v>3</v>
      </c>
      <c r="AC8" s="232"/>
      <c r="AD8" s="108"/>
      <c r="AE8" s="159">
        <f>IF(เวลาเรียน!C8=0," ",IF(Y8=0,0,IF(AC8=0,0,IF(AD8=0,0,IF(SUM(Y8,AC8:AD8)&gt;7,3,IF(SUM(Y8,AC8:AD8)&gt;5,2,IF(ลับ!FS8&lt;5,1,2)))))))</f>
        <v>0</v>
      </c>
      <c r="AF8" s="106"/>
      <c r="AG8" s="122"/>
      <c r="AH8" s="235">
        <f>IF(เวลาเรียน!C8=0," ",IF(AF8=0,0,IF(AG8=0,0,IF(SUM(AF8:AG8)&gt;5,3,IF(SUM(AF8:AG8)&gt;4,2,IF(ลับ!FV8&lt;4,1,2))))))</f>
        <v>0</v>
      </c>
      <c r="AI8" s="236">
        <f>IF(เวลาเรียน!C8=0," ",IF(ลับ!GG8=0,0,IF(SUM(คุณลักษณะ!F8,คุณลักษณะ!I8,คุณลักษณะ!N8,คุณลักษณะ!Q8,คุณลักษณะ!U8,คุณลักษณะ!X8,คุณลักษณะ!AE8,คุณลักษณะ!AH8)&gt;20,IF(ลับ!GF8&gt;15,3,2),IF(SUM(คุณลักษณะ!F8,คุณลักษณะ!I8,คุณลักษณะ!N8,คุณลักษณะ!Q8,คุณลักษณะ!U8,คุณลักษณะ!X8,คุณลักษณะ!AE8,คุณลักษณะ!AH8)&gt;16,2,IF(ลับ!GF8&gt;12,2,1)))))</f>
        <v>0</v>
      </c>
      <c r="AJ8" s="191">
        <f t="shared" si="0"/>
        <v>0</v>
      </c>
      <c r="AK8" s="231"/>
      <c r="AL8" s="231"/>
      <c r="AM8" s="231"/>
      <c r="AN8" s="76"/>
      <c r="AO8" s="76"/>
      <c r="AP8" s="76"/>
      <c r="AQ8" s="76"/>
      <c r="AR8" s="76"/>
      <c r="AS8" s="76"/>
    </row>
    <row r="9" spans="1:45" ht="15.2" customHeight="1">
      <c r="A9" s="232">
        <v>4</v>
      </c>
      <c r="B9" s="106"/>
      <c r="C9" s="107"/>
      <c r="D9" s="107"/>
      <c r="E9" s="107"/>
      <c r="F9" s="159">
        <f>IF(เวลาเรียน!C9=0," ",IF(คุณลักษณะ!B9=0,0,IF(คุณลักษณะ!C9=0,0,IF(คุณลักษณะ!D9=0,0,IF(คุณลักษณะ!E9=0,0,IF(SUM(B9:E9)&gt;10,3,IF(SUM(B9:E9)&gt;8,2,IF(ลับ!FC9&lt;7,1,2))))))))</f>
        <v>0</v>
      </c>
      <c r="G9" s="106"/>
      <c r="H9" s="107"/>
      <c r="I9" s="159">
        <f>IF(เวลาเรียน!C9=0," ",IF(G9=0,0,IF(H9=0,0,IF(SUM(G9:H9)&gt;5,3,IF(SUM(G9:H9)&gt;4,2,IF(ลับ!FF9&lt;4,1,2))))))</f>
        <v>0</v>
      </c>
      <c r="J9" s="131"/>
      <c r="K9" s="131"/>
      <c r="L9" s="233">
        <v>4</v>
      </c>
      <c r="M9" s="106"/>
      <c r="N9" s="159">
        <f>IF(เวลาเรียน!C9=0," ",M9)</f>
        <v>0</v>
      </c>
      <c r="O9" s="232"/>
      <c r="P9" s="108"/>
      <c r="Q9" s="159">
        <f>IF(เวลาเรียน!C9=0," ",IF(O9=0,0,IF(P9=0,0,IF(SUM(O9:P9)&gt;5,3,IF(SUM(O9:P9)&gt;4,2,IF(ลับ!FI9&lt;4,1,2))))))</f>
        <v>0</v>
      </c>
      <c r="R9" s="233">
        <v>4</v>
      </c>
      <c r="S9" s="232"/>
      <c r="T9" s="108"/>
      <c r="U9" s="159">
        <f>IF(เวลาเรียน!C9=0," ",IF(S9=0,0,IF(T9=0,0,IF(SUM(S9:T9)&gt;5,3,IF(SUM(S9:T9)&gt;4,2,IF(ลับ!FL9&lt;4,1,2))))))</f>
        <v>0</v>
      </c>
      <c r="V9" s="106"/>
      <c r="W9" s="108"/>
      <c r="X9" s="159">
        <f>IF(เวลาเรียน!C9=0," ",IF(V9=0,0,IF(W9=0,0,IF(SUM(V9:W9)&gt;5,3,IF(SUM(V9:W9)&gt;4,2,IF(ลับ!FO9&lt;4,1,2))))))</f>
        <v>0</v>
      </c>
      <c r="Y9" s="234"/>
      <c r="Z9" s="228"/>
      <c r="AA9" s="228"/>
      <c r="AB9" s="233">
        <v>4</v>
      </c>
      <c r="AC9" s="232"/>
      <c r="AD9" s="108"/>
      <c r="AE9" s="159">
        <f>IF(เวลาเรียน!C9=0," ",IF(Y9=0,0,IF(AC9=0,0,IF(AD9=0,0,IF(SUM(Y9,AC9:AD9)&gt;7,3,IF(SUM(Y9,AC9:AD9)&gt;5,2,IF(ลับ!FS9&lt;5,1,2)))))))</f>
        <v>0</v>
      </c>
      <c r="AF9" s="106"/>
      <c r="AG9" s="122"/>
      <c r="AH9" s="235">
        <f>IF(เวลาเรียน!C9=0," ",IF(AF9=0,0,IF(AG9=0,0,IF(SUM(AF9:AG9)&gt;5,3,IF(SUM(AF9:AG9)&gt;4,2,IF(ลับ!FV9&lt;4,1,2))))))</f>
        <v>0</v>
      </c>
      <c r="AI9" s="236">
        <f>IF(เวลาเรียน!C9=0," ",IF(ลับ!GG9=0,0,IF(SUM(คุณลักษณะ!F9,คุณลักษณะ!I9,คุณลักษณะ!N9,คุณลักษณะ!Q9,คุณลักษณะ!U9,คุณลักษณะ!X9,คุณลักษณะ!AE9,คุณลักษณะ!AH9)&gt;20,IF(ลับ!GF9&gt;15,3,2),IF(SUM(คุณลักษณะ!F9,คุณลักษณะ!I9,คุณลักษณะ!N9,คุณลักษณะ!Q9,คุณลักษณะ!U9,คุณลักษณะ!X9,คุณลักษณะ!AE9,คุณลักษณะ!AH9)&gt;16,2,IF(ลับ!GF9&gt;12,2,1)))))</f>
        <v>0</v>
      </c>
      <c r="AJ9" s="191">
        <f t="shared" si="0"/>
        <v>0</v>
      </c>
      <c r="AK9" s="231"/>
      <c r="AL9" s="231"/>
      <c r="AM9" s="231"/>
      <c r="AN9" s="76"/>
      <c r="AO9" s="76"/>
      <c r="AP9" s="76"/>
      <c r="AQ9" s="76"/>
      <c r="AR9" s="76"/>
      <c r="AS9" s="76"/>
    </row>
    <row r="10" spans="1:45" ht="15.2" customHeight="1" thickBot="1">
      <c r="A10" s="237">
        <v>5</v>
      </c>
      <c r="B10" s="109"/>
      <c r="C10" s="110"/>
      <c r="D10" s="110"/>
      <c r="E10" s="110"/>
      <c r="F10" s="238">
        <f>IF(เวลาเรียน!C10=0," ",IF(คุณลักษณะ!B10=0,0,IF(คุณลักษณะ!C10=0,0,IF(คุณลักษณะ!D10=0,0,IF(คุณลักษณะ!E10=0,0,IF(SUM(B10:E10)&gt;10,3,IF(SUM(B10:E10)&gt;8,2,IF(ลับ!FC10&lt;7,1,2))))))))</f>
        <v>0</v>
      </c>
      <c r="G10" s="109"/>
      <c r="H10" s="110"/>
      <c r="I10" s="238">
        <f>IF(เวลาเรียน!C10=0," ",IF(G10=0,0,IF(H10=0,0,IF(SUM(G10:H10)&gt;5,3,IF(SUM(G10:H10)&gt;4,2,IF(ลับ!FF10&lt;4,1,2))))))</f>
        <v>0</v>
      </c>
      <c r="J10" s="131"/>
      <c r="K10" s="131"/>
      <c r="L10" s="239">
        <v>5</v>
      </c>
      <c r="M10" s="109"/>
      <c r="N10" s="238">
        <f>IF(เวลาเรียน!C10=0," ",M10)</f>
        <v>0</v>
      </c>
      <c r="O10" s="237"/>
      <c r="P10" s="111"/>
      <c r="Q10" s="238">
        <f>IF(เวลาเรียน!C10=0," ",IF(O10=0,0,IF(P10=0,0,IF(SUM(O10:P10)&gt;5,3,IF(SUM(O10:P10)&gt;4,2,IF(ลับ!FI10&lt;4,1,2))))))</f>
        <v>0</v>
      </c>
      <c r="R10" s="239">
        <v>5</v>
      </c>
      <c r="S10" s="237"/>
      <c r="T10" s="111"/>
      <c r="U10" s="238">
        <f>IF(เวลาเรียน!C10=0," ",IF(S10=0,0,IF(T10=0,0,IF(SUM(S10:T10)&gt;5,3,IF(SUM(S10:T10)&gt;4,2,IF(ลับ!FL10&lt;4,1,2))))))</f>
        <v>0</v>
      </c>
      <c r="V10" s="109"/>
      <c r="W10" s="111"/>
      <c r="X10" s="238">
        <f>IF(เวลาเรียน!C10=0," ",IF(V10=0,0,IF(W10=0,0,IF(SUM(V10:W10)&gt;5,3,IF(SUM(V10:W10)&gt;4,2,IF(ลับ!FO10&lt;4,1,2))))))</f>
        <v>0</v>
      </c>
      <c r="Y10" s="240"/>
      <c r="Z10" s="228"/>
      <c r="AA10" s="228"/>
      <c r="AB10" s="239">
        <v>5</v>
      </c>
      <c r="AC10" s="237"/>
      <c r="AD10" s="111"/>
      <c r="AE10" s="238">
        <f>IF(เวลาเรียน!C10=0," ",IF(Y10=0,0,IF(AC10=0,0,IF(AD10=0,0,IF(SUM(Y10,AC10:AD10)&gt;7,3,IF(SUM(Y10,AC10:AD10)&gt;5,2,IF(ลับ!FS10&lt;5,1,2)))))))</f>
        <v>0</v>
      </c>
      <c r="AF10" s="109"/>
      <c r="AG10" s="241"/>
      <c r="AH10" s="242">
        <f>IF(เวลาเรียน!C10=0," ",IF(AF10=0,0,IF(AG10=0,0,IF(SUM(AF10:AG10)&gt;5,3,IF(SUM(AF10:AG10)&gt;4,2,IF(ลับ!FV10&lt;4,1,2))))))</f>
        <v>0</v>
      </c>
      <c r="AI10" s="243">
        <f>IF(เวลาเรียน!C10=0," ",IF(ลับ!GG10=0,0,IF(SUM(คุณลักษณะ!F10,คุณลักษณะ!I10,คุณลักษณะ!N10,คุณลักษณะ!Q10,คุณลักษณะ!U10,คุณลักษณะ!X10,คุณลักษณะ!AE10,คุณลักษณะ!AH10)&gt;20,IF(ลับ!GF10&gt;15,3,2),IF(SUM(คุณลักษณะ!F10,คุณลักษณะ!I10,คุณลักษณะ!N10,คุณลักษณะ!Q10,คุณลักษณะ!U10,คุณลักษณะ!X10,คุณลักษณะ!AE10,คุณลักษณะ!AH10)&gt;16,2,IF(ลับ!GF10&gt;12,2,1)))))</f>
        <v>0</v>
      </c>
      <c r="AJ10" s="194">
        <f t="shared" si="0"/>
        <v>0</v>
      </c>
      <c r="AK10" s="231"/>
      <c r="AL10" s="231"/>
      <c r="AM10" s="231"/>
      <c r="AN10" s="76"/>
      <c r="AO10" s="76"/>
      <c r="AP10" s="76"/>
      <c r="AQ10" s="76"/>
      <c r="AR10" s="76"/>
      <c r="AS10" s="76"/>
    </row>
    <row r="11" spans="1:45" ht="15.2" customHeight="1">
      <c r="A11" s="225">
        <v>6</v>
      </c>
      <c r="B11" s="121"/>
      <c r="C11" s="122"/>
      <c r="D11" s="122"/>
      <c r="E11" s="122"/>
      <c r="F11" s="223">
        <f>IF(เวลาเรียน!C11=0," ",IF(คุณลักษณะ!B11=0,0,IF(คุณลักษณะ!C11=0,0,IF(คุณลักษณะ!D11=0,0,IF(คุณลักษณะ!E11=0,0,IF(SUM(B11:E11)&gt;10,3,IF(SUM(B11:E11)&gt;8,2,IF(ลับ!FC11&lt;7,1,2))))))))</f>
        <v>0</v>
      </c>
      <c r="G11" s="103"/>
      <c r="H11" s="104"/>
      <c r="I11" s="223">
        <f>IF(เวลาเรียน!C11=0," ",IF(G11=0,0,IF(H11=0,0,IF(SUM(G11:H11)&gt;5,3,IF(SUM(G11:H11)&gt;4,2,IF(ลับ!FF11&lt;4,1,2))))))</f>
        <v>0</v>
      </c>
      <c r="J11" s="131"/>
      <c r="K11" s="131"/>
      <c r="L11" s="226">
        <v>6</v>
      </c>
      <c r="M11" s="103"/>
      <c r="N11" s="223">
        <f>IF(เวลาเรียน!C11=0," ",M11)</f>
        <v>0</v>
      </c>
      <c r="O11" s="225"/>
      <c r="P11" s="105"/>
      <c r="Q11" s="223">
        <f>IF(เวลาเรียน!C11=0," ",IF(O11=0,0,IF(P11=0,0,IF(SUM(O11:P11)&gt;5,3,IF(SUM(O11:P11)&gt;4,2,IF(ลับ!FI11&lt;4,1,2))))))</f>
        <v>0</v>
      </c>
      <c r="R11" s="224">
        <v>6</v>
      </c>
      <c r="S11" s="225"/>
      <c r="T11" s="105"/>
      <c r="U11" s="223">
        <f>IF(เวลาเรียน!C11=0," ",IF(S11=0,0,IF(T11=0,0,IF(SUM(S11:T11)&gt;5,3,IF(SUM(S11:T11)&gt;4,2,IF(ลับ!FL11&lt;4,1,2))))))</f>
        <v>0</v>
      </c>
      <c r="V11" s="103"/>
      <c r="W11" s="105"/>
      <c r="X11" s="223">
        <f>IF(เวลาเรียน!C11=0," ",IF(V11=0,0,IF(W11=0,0,IF(SUM(V11:W11)&gt;5,3,IF(SUM(V11:W11)&gt;4,2,IF(ลับ!FO11&lt;4,1,2))))))</f>
        <v>0</v>
      </c>
      <c r="Y11" s="224"/>
      <c r="Z11" s="228"/>
      <c r="AA11" s="228"/>
      <c r="AB11" s="224">
        <v>6</v>
      </c>
      <c r="AC11" s="225"/>
      <c r="AD11" s="105"/>
      <c r="AE11" s="223">
        <f>IF(เวลาเรียน!C11=0," ",IF(Y11=0,0,IF(AC11=0,0,IF(AD11=0,0,IF(SUM(Y11,AC11:AD11)&gt;7,3,IF(SUM(Y11,AC11:AD11)&gt;5,2,IF(ลับ!FS11&lt;5,1,2)))))))</f>
        <v>0</v>
      </c>
      <c r="AF11" s="103"/>
      <c r="AG11" s="104"/>
      <c r="AH11" s="223">
        <f>IF(เวลาเรียน!C11=0," ",IF(AF11=0,0,IF(AG11=0,0,IF(SUM(AF11:AG11)&gt;5,3,IF(SUM(AF11:AG11)&gt;4,2,IF(ลับ!FV11&lt;4,1,2))))))</f>
        <v>0</v>
      </c>
      <c r="AI11" s="230">
        <f>IF(เวลาเรียน!C11=0," ",IF(ลับ!GG11=0,0,IF(SUM(คุณลักษณะ!F11,คุณลักษณะ!I11,คุณลักษณะ!N11,คุณลักษณะ!Q11,คุณลักษณะ!U11,คุณลักษณะ!X11,คุณลักษณะ!AE11,คุณลักษณะ!AH11)&gt;20,IF(ลับ!GF11&gt;15,3,2),IF(SUM(คุณลักษณะ!F11,คุณลักษณะ!I11,คุณลักษณะ!N11,คุณลักษณะ!Q11,คุณลักษณะ!U11,คุณลักษณะ!X11,คุณลักษณะ!AE11,คุณลักษณะ!AH11)&gt;16,2,IF(ลับ!GF11&gt;12,2,1)))))</f>
        <v>0</v>
      </c>
      <c r="AJ11" s="193">
        <f t="shared" si="0"/>
        <v>0</v>
      </c>
      <c r="AK11" s="231"/>
      <c r="AL11" s="231"/>
      <c r="AM11" s="231"/>
      <c r="AN11" s="76"/>
      <c r="AO11" s="76"/>
      <c r="AP11" s="76"/>
      <c r="AQ11" s="76"/>
      <c r="AR11" s="76"/>
      <c r="AS11" s="76"/>
    </row>
    <row r="12" spans="1:45" ht="15.2" customHeight="1">
      <c r="A12" s="232">
        <v>7</v>
      </c>
      <c r="B12" s="106"/>
      <c r="C12" s="107"/>
      <c r="D12" s="107"/>
      <c r="E12" s="107"/>
      <c r="F12" s="159">
        <f>IF(เวลาเรียน!C12=0," ",IF(คุณลักษณะ!B12=0,0,IF(คุณลักษณะ!C12=0,0,IF(คุณลักษณะ!D12=0,0,IF(คุณลักษณะ!E12=0,0,IF(SUM(B12:E12)&gt;10,3,IF(SUM(B12:E12)&gt;8,2,IF(ลับ!FC12&lt;7,1,2))))))))</f>
        <v>0</v>
      </c>
      <c r="G12" s="106"/>
      <c r="H12" s="107"/>
      <c r="I12" s="159">
        <f>IF(เวลาเรียน!C12=0," ",IF(G12=0,0,IF(H12=0,0,IF(SUM(G12:H12)&gt;5,3,IF(SUM(G12:H12)&gt;4,2,IF(ลับ!FF12&lt;4,1,2))))))</f>
        <v>0</v>
      </c>
      <c r="J12" s="131"/>
      <c r="K12" s="131"/>
      <c r="L12" s="233">
        <v>7</v>
      </c>
      <c r="M12" s="106"/>
      <c r="N12" s="159">
        <f>IF(เวลาเรียน!C12=0," ",M12)</f>
        <v>0</v>
      </c>
      <c r="O12" s="232"/>
      <c r="P12" s="108"/>
      <c r="Q12" s="159">
        <f>IF(เวลาเรียน!C12=0," ",IF(O12=0,0,IF(P12=0,0,IF(SUM(O12:P12)&gt;5,3,IF(SUM(O12:P12)&gt;4,2,IF(ลับ!FI12&lt;4,1,2))))))</f>
        <v>0</v>
      </c>
      <c r="R12" s="233">
        <v>7</v>
      </c>
      <c r="S12" s="232"/>
      <c r="T12" s="108"/>
      <c r="U12" s="159">
        <f>IF(เวลาเรียน!C12=0," ",IF(S12=0,0,IF(T12=0,0,IF(SUM(S12:T12)&gt;5,3,IF(SUM(S12:T12)&gt;4,2,IF(ลับ!FL12&lt;4,1,2))))))</f>
        <v>0</v>
      </c>
      <c r="V12" s="106"/>
      <c r="W12" s="108"/>
      <c r="X12" s="159">
        <f>IF(เวลาเรียน!C12=0," ",IF(V12=0,0,IF(W12=0,0,IF(SUM(V12:W12)&gt;5,3,IF(SUM(V12:W12)&gt;4,2,IF(ลับ!FO12&lt;4,1,2))))))</f>
        <v>0</v>
      </c>
      <c r="Y12" s="233"/>
      <c r="Z12" s="228"/>
      <c r="AA12" s="228"/>
      <c r="AB12" s="233">
        <v>7</v>
      </c>
      <c r="AC12" s="232"/>
      <c r="AD12" s="108"/>
      <c r="AE12" s="159">
        <f>IF(เวลาเรียน!C12=0," ",IF(Y12=0,0,IF(AC12=0,0,IF(AD12=0,0,IF(SUM(Y12,AC12:AD12)&gt;7,3,IF(SUM(Y12,AC12:AD12)&gt;5,2,IF(ลับ!FS12&lt;5,1,2)))))))</f>
        <v>0</v>
      </c>
      <c r="AF12" s="106"/>
      <c r="AG12" s="122"/>
      <c r="AH12" s="159">
        <f>IF(เวลาเรียน!C12=0," ",IF(AF12=0,0,IF(AG12=0,0,IF(SUM(AF12:AG12)&gt;5,3,IF(SUM(AF12:AG12)&gt;4,2,IF(ลับ!FV12&lt;4,1,2))))))</f>
        <v>0</v>
      </c>
      <c r="AI12" s="236">
        <f>IF(เวลาเรียน!C12=0," ",IF(ลับ!GG12=0,0,IF(SUM(คุณลักษณะ!F12,คุณลักษณะ!I12,คุณลักษณะ!N12,คุณลักษณะ!Q12,คุณลักษณะ!U12,คุณลักษณะ!X12,คุณลักษณะ!AE12,คุณลักษณะ!AH12)&gt;20,IF(ลับ!GF12&gt;15,3,2),IF(SUM(คุณลักษณะ!F12,คุณลักษณะ!I12,คุณลักษณะ!N12,คุณลักษณะ!Q12,คุณลักษณะ!U12,คุณลักษณะ!X12,คุณลักษณะ!AE12,คุณลักษณะ!AH12)&gt;16,2,IF(ลับ!GF12&gt;12,2,1)))))</f>
        <v>0</v>
      </c>
      <c r="AJ12" s="191">
        <f t="shared" si="0"/>
        <v>0</v>
      </c>
      <c r="AK12" s="231"/>
      <c r="AL12" s="231"/>
      <c r="AM12" s="231"/>
      <c r="AN12" s="76"/>
      <c r="AO12" s="76"/>
      <c r="AP12" s="76"/>
      <c r="AQ12" s="76"/>
      <c r="AR12" s="76"/>
      <c r="AS12" s="76"/>
    </row>
    <row r="13" spans="1:45" ht="15.2" customHeight="1">
      <c r="A13" s="232">
        <v>8</v>
      </c>
      <c r="B13" s="106"/>
      <c r="C13" s="107"/>
      <c r="D13" s="107"/>
      <c r="E13" s="107"/>
      <c r="F13" s="159">
        <f>IF(เวลาเรียน!C13=0," ",IF(คุณลักษณะ!B13=0,0,IF(คุณลักษณะ!C13=0,0,IF(คุณลักษณะ!D13=0,0,IF(คุณลักษณะ!E13=0,0,IF(SUM(B13:E13)&gt;10,3,IF(SUM(B13:E13)&gt;8,2,IF(ลับ!FC13&lt;7,1,2))))))))</f>
        <v>0</v>
      </c>
      <c r="G13" s="106"/>
      <c r="H13" s="107"/>
      <c r="I13" s="159">
        <f>IF(เวลาเรียน!C13=0," ",IF(G13=0,0,IF(H13=0,0,IF(SUM(G13:H13)&gt;5,3,IF(SUM(G13:H13)&gt;4,2,IF(ลับ!FF13&lt;4,1,2))))))</f>
        <v>0</v>
      </c>
      <c r="J13" s="131"/>
      <c r="K13" s="131"/>
      <c r="L13" s="233">
        <v>8</v>
      </c>
      <c r="M13" s="106"/>
      <c r="N13" s="159">
        <f>IF(เวลาเรียน!C13=0," ",M13)</f>
        <v>0</v>
      </c>
      <c r="O13" s="232"/>
      <c r="P13" s="108"/>
      <c r="Q13" s="159">
        <f>IF(เวลาเรียน!C13=0," ",IF(O13=0,0,IF(P13=0,0,IF(SUM(O13:P13)&gt;5,3,IF(SUM(O13:P13)&gt;4,2,IF(ลับ!FI13&lt;4,1,2))))))</f>
        <v>0</v>
      </c>
      <c r="R13" s="233">
        <v>8</v>
      </c>
      <c r="S13" s="232"/>
      <c r="T13" s="108"/>
      <c r="U13" s="159">
        <f>IF(เวลาเรียน!C13=0," ",IF(S13=0,0,IF(T13=0,0,IF(SUM(S13:T13)&gt;5,3,IF(SUM(S13:T13)&gt;4,2,IF(ลับ!FL13&lt;4,1,2))))))</f>
        <v>0</v>
      </c>
      <c r="V13" s="106"/>
      <c r="W13" s="108"/>
      <c r="X13" s="159">
        <f>IF(เวลาเรียน!C13=0," ",IF(V13=0,0,IF(W13=0,0,IF(SUM(V13:W13)&gt;5,3,IF(SUM(V13:W13)&gt;4,2,IF(ลับ!FO13&lt;4,1,2))))))</f>
        <v>0</v>
      </c>
      <c r="Y13" s="233"/>
      <c r="Z13" s="228"/>
      <c r="AA13" s="228"/>
      <c r="AB13" s="233">
        <v>8</v>
      </c>
      <c r="AC13" s="232"/>
      <c r="AD13" s="108"/>
      <c r="AE13" s="159">
        <f>IF(เวลาเรียน!C13=0," ",IF(Y13=0,0,IF(AC13=0,0,IF(AD13=0,0,IF(SUM(Y13,AC13:AD13)&gt;7,3,IF(SUM(Y13,AC13:AD13)&gt;5,2,IF(ลับ!FS13&lt;5,1,2)))))))</f>
        <v>0</v>
      </c>
      <c r="AF13" s="106"/>
      <c r="AG13" s="122"/>
      <c r="AH13" s="159">
        <f>IF(เวลาเรียน!C13=0," ",IF(AF13=0,0,IF(AG13=0,0,IF(SUM(AF13:AG13)&gt;5,3,IF(SUM(AF13:AG13)&gt;4,2,IF(ลับ!FV13&lt;4,1,2))))))</f>
        <v>0</v>
      </c>
      <c r="AI13" s="236">
        <f>IF(เวลาเรียน!C13=0," ",IF(ลับ!GG13=0,0,IF(SUM(คุณลักษณะ!F13,คุณลักษณะ!I13,คุณลักษณะ!N13,คุณลักษณะ!Q13,คุณลักษณะ!U13,คุณลักษณะ!X13,คุณลักษณะ!AE13,คุณลักษณะ!AH13)&gt;20,IF(ลับ!GF13&gt;15,3,2),IF(SUM(คุณลักษณะ!F13,คุณลักษณะ!I13,คุณลักษณะ!N13,คุณลักษณะ!Q13,คุณลักษณะ!U13,คุณลักษณะ!X13,คุณลักษณะ!AE13,คุณลักษณะ!AH13)&gt;16,2,IF(ลับ!GF13&gt;12,2,1)))))</f>
        <v>0</v>
      </c>
      <c r="AJ13" s="191">
        <f t="shared" si="0"/>
        <v>0</v>
      </c>
      <c r="AK13" s="231"/>
      <c r="AL13" s="231"/>
      <c r="AM13" s="231"/>
      <c r="AN13" s="76"/>
      <c r="AO13" s="76"/>
      <c r="AP13" s="76"/>
      <c r="AQ13" s="76"/>
      <c r="AR13" s="76"/>
      <c r="AS13" s="76"/>
    </row>
    <row r="14" spans="1:45" ht="15.2" customHeight="1">
      <c r="A14" s="232">
        <v>9</v>
      </c>
      <c r="B14" s="106"/>
      <c r="C14" s="107"/>
      <c r="D14" s="107"/>
      <c r="E14" s="107"/>
      <c r="F14" s="159">
        <f>IF(เวลาเรียน!C14=0," ",IF(คุณลักษณะ!B14=0,0,IF(คุณลักษณะ!C14=0,0,IF(คุณลักษณะ!D14=0,0,IF(คุณลักษณะ!E14=0,0,IF(SUM(B14:E14)&gt;10,3,IF(SUM(B14:E14)&gt;8,2,IF(ลับ!FC14&lt;7,1,2))))))))</f>
        <v>0</v>
      </c>
      <c r="G14" s="106"/>
      <c r="H14" s="107"/>
      <c r="I14" s="159">
        <f>IF(เวลาเรียน!C14=0," ",IF(G14=0,0,IF(H14=0,0,IF(SUM(G14:H14)&gt;5,3,IF(SUM(G14:H14)&gt;4,2,IF(ลับ!FF14&lt;4,1,2))))))</f>
        <v>0</v>
      </c>
      <c r="J14" s="131"/>
      <c r="K14" s="131"/>
      <c r="L14" s="233">
        <v>9</v>
      </c>
      <c r="M14" s="106"/>
      <c r="N14" s="159">
        <f>IF(เวลาเรียน!C14=0," ",M14)</f>
        <v>0</v>
      </c>
      <c r="O14" s="232"/>
      <c r="P14" s="108"/>
      <c r="Q14" s="159">
        <f>IF(เวลาเรียน!C14=0," ",IF(O14=0,0,IF(P14=0,0,IF(SUM(O14:P14)&gt;5,3,IF(SUM(O14:P14)&gt;4,2,IF(ลับ!FI14&lt;4,1,2))))))</f>
        <v>0</v>
      </c>
      <c r="R14" s="233">
        <v>9</v>
      </c>
      <c r="S14" s="232"/>
      <c r="T14" s="108"/>
      <c r="U14" s="159">
        <f>IF(เวลาเรียน!C14=0," ",IF(S14=0,0,IF(T14=0,0,IF(SUM(S14:T14)&gt;5,3,IF(SUM(S14:T14)&gt;4,2,IF(ลับ!FL14&lt;4,1,2))))))</f>
        <v>0</v>
      </c>
      <c r="V14" s="106"/>
      <c r="W14" s="108"/>
      <c r="X14" s="159">
        <f>IF(เวลาเรียน!C14=0," ",IF(V14=0,0,IF(W14=0,0,IF(SUM(V14:W14)&gt;5,3,IF(SUM(V14:W14)&gt;4,2,IF(ลับ!FO14&lt;4,1,2))))))</f>
        <v>0</v>
      </c>
      <c r="Y14" s="233"/>
      <c r="Z14" s="228"/>
      <c r="AA14" s="228"/>
      <c r="AB14" s="233">
        <v>9</v>
      </c>
      <c r="AC14" s="232"/>
      <c r="AD14" s="108"/>
      <c r="AE14" s="159">
        <f>IF(เวลาเรียน!C14=0," ",IF(Y14=0,0,IF(AC14=0,0,IF(AD14=0,0,IF(SUM(Y14,AC14:AD14)&gt;7,3,IF(SUM(Y14,AC14:AD14)&gt;5,2,IF(ลับ!FS14&lt;5,1,2)))))))</f>
        <v>0</v>
      </c>
      <c r="AF14" s="106"/>
      <c r="AG14" s="122"/>
      <c r="AH14" s="159">
        <f>IF(เวลาเรียน!C14=0," ",IF(AF14=0,0,IF(AG14=0,0,IF(SUM(AF14:AG14)&gt;5,3,IF(SUM(AF14:AG14)&gt;4,2,IF(ลับ!FV14&lt;4,1,2))))))</f>
        <v>0</v>
      </c>
      <c r="AI14" s="236">
        <f>IF(เวลาเรียน!C14=0," ",IF(ลับ!GG14=0,0,IF(SUM(คุณลักษณะ!F14,คุณลักษณะ!I14,คุณลักษณะ!N14,คุณลักษณะ!Q14,คุณลักษณะ!U14,คุณลักษณะ!X14,คุณลักษณะ!AE14,คุณลักษณะ!AH14)&gt;20,IF(ลับ!GF14&gt;15,3,2),IF(SUM(คุณลักษณะ!F14,คุณลักษณะ!I14,คุณลักษณะ!N14,คุณลักษณะ!Q14,คุณลักษณะ!U14,คุณลักษณะ!X14,คุณลักษณะ!AE14,คุณลักษณะ!AH14)&gt;16,2,IF(ลับ!GF14&gt;12,2,1)))))</f>
        <v>0</v>
      </c>
      <c r="AJ14" s="191">
        <f t="shared" si="0"/>
        <v>0</v>
      </c>
      <c r="AK14" s="231"/>
      <c r="AL14" s="231"/>
      <c r="AM14" s="231"/>
      <c r="AN14" s="76"/>
      <c r="AO14" s="76"/>
      <c r="AP14" s="76"/>
      <c r="AQ14" s="76"/>
      <c r="AR14" s="76"/>
      <c r="AS14" s="76"/>
    </row>
    <row r="15" spans="1:45" ht="15.2" customHeight="1" thickBot="1">
      <c r="A15" s="237">
        <v>10</v>
      </c>
      <c r="B15" s="109"/>
      <c r="C15" s="110"/>
      <c r="D15" s="110"/>
      <c r="E15" s="110"/>
      <c r="F15" s="238">
        <f>IF(เวลาเรียน!C15=0," ",IF(คุณลักษณะ!B15=0,0,IF(คุณลักษณะ!C15=0,0,IF(คุณลักษณะ!D15=0,0,IF(คุณลักษณะ!E15=0,0,IF(SUM(B15:E15)&gt;10,3,IF(SUM(B15:E15)&gt;8,2,IF(ลับ!FC15&lt;7,1,2))))))))</f>
        <v>0</v>
      </c>
      <c r="G15" s="109"/>
      <c r="H15" s="110"/>
      <c r="I15" s="238">
        <f>IF(เวลาเรียน!C15=0," ",IF(G15=0,0,IF(H15=0,0,IF(SUM(G15:H15)&gt;5,3,IF(SUM(G15:H15)&gt;4,2,IF(ลับ!FF15&lt;4,1,2))))))</f>
        <v>0</v>
      </c>
      <c r="J15" s="131"/>
      <c r="K15" s="131"/>
      <c r="L15" s="239">
        <v>10</v>
      </c>
      <c r="M15" s="109"/>
      <c r="N15" s="238">
        <f>IF(เวลาเรียน!C15=0," ",M15)</f>
        <v>0</v>
      </c>
      <c r="O15" s="237"/>
      <c r="P15" s="111"/>
      <c r="Q15" s="238">
        <f>IF(เวลาเรียน!C15=0," ",IF(O15=0,0,IF(P15=0,0,IF(SUM(O15:P15)&gt;5,3,IF(SUM(O15:P15)&gt;4,2,IF(ลับ!FI15&lt;4,1,2))))))</f>
        <v>0</v>
      </c>
      <c r="R15" s="244">
        <v>10</v>
      </c>
      <c r="S15" s="237"/>
      <c r="T15" s="111"/>
      <c r="U15" s="238">
        <f>IF(เวลาเรียน!C15=0," ",IF(S15=0,0,IF(T15=0,0,IF(SUM(S15:T15)&gt;5,3,IF(SUM(S15:T15)&gt;4,2,IF(ลับ!FL15&lt;4,1,2))))))</f>
        <v>0</v>
      </c>
      <c r="V15" s="109"/>
      <c r="W15" s="111"/>
      <c r="X15" s="238">
        <f>IF(เวลาเรียน!C15=0," ",IF(V15=0,0,IF(W15=0,0,IF(SUM(V15:W15)&gt;5,3,IF(SUM(V15:W15)&gt;4,2,IF(ลับ!FO15&lt;4,1,2))))))</f>
        <v>0</v>
      </c>
      <c r="Y15" s="244"/>
      <c r="Z15" s="228"/>
      <c r="AA15" s="228"/>
      <c r="AB15" s="244">
        <v>10</v>
      </c>
      <c r="AC15" s="237"/>
      <c r="AD15" s="111"/>
      <c r="AE15" s="238">
        <f>IF(เวลาเรียน!C15=0," ",IF(Y15=0,0,IF(AC15=0,0,IF(AD15=0,0,IF(SUM(Y15,AC15:AD15)&gt;7,3,IF(SUM(Y15,AC15:AD15)&gt;5,2,IF(ลับ!FS15&lt;5,1,2)))))))</f>
        <v>0</v>
      </c>
      <c r="AF15" s="109"/>
      <c r="AG15" s="241"/>
      <c r="AH15" s="238">
        <f>IF(เวลาเรียน!C15=0," ",IF(AF15=0,0,IF(AG15=0,0,IF(SUM(AF15:AG15)&gt;5,3,IF(SUM(AF15:AG15)&gt;4,2,IF(ลับ!FV15&lt;4,1,2))))))</f>
        <v>0</v>
      </c>
      <c r="AI15" s="243">
        <f>IF(เวลาเรียน!C15=0," ",IF(ลับ!GG15=0,0,IF(SUM(คุณลักษณะ!F15,คุณลักษณะ!I15,คุณลักษณะ!N15,คุณลักษณะ!Q15,คุณลักษณะ!U15,คุณลักษณะ!X15,คุณลักษณะ!AE15,คุณลักษณะ!AH15)&gt;20,IF(ลับ!GF15&gt;15,3,2),IF(SUM(คุณลักษณะ!F15,คุณลักษณะ!I15,คุณลักษณะ!N15,คุณลักษณะ!Q15,คุณลักษณะ!U15,คุณลักษณะ!X15,คุณลักษณะ!AE15,คุณลักษณะ!AH15)&gt;16,2,IF(ลับ!GF15&gt;12,2,1)))))</f>
        <v>0</v>
      </c>
      <c r="AJ15" s="194">
        <f t="shared" si="0"/>
        <v>0</v>
      </c>
      <c r="AK15" s="231"/>
      <c r="AL15" s="231"/>
      <c r="AM15" s="231"/>
      <c r="AN15" s="76"/>
      <c r="AO15" s="76"/>
      <c r="AP15" s="76"/>
      <c r="AQ15" s="76"/>
      <c r="AR15" s="76"/>
      <c r="AS15" s="76"/>
    </row>
    <row r="16" spans="1:45" ht="15.2" customHeight="1">
      <c r="A16" s="225">
        <v>11</v>
      </c>
      <c r="B16" s="103"/>
      <c r="C16" s="104"/>
      <c r="D16" s="104"/>
      <c r="E16" s="104"/>
      <c r="F16" s="223">
        <f>IF(เวลาเรียน!C16=0," ",IF(คุณลักษณะ!B16=0,0,IF(คุณลักษณะ!C16=0,0,IF(คุณลักษณะ!D16=0,0,IF(คุณลักษณะ!E16=0,0,IF(SUM(B16:E16)&gt;10,3,IF(SUM(B16:E16)&gt;8,2,IF(ลับ!FC16&lt;7,1,2))))))))</f>
        <v>0</v>
      </c>
      <c r="G16" s="103"/>
      <c r="H16" s="104"/>
      <c r="I16" s="223">
        <f>IF(เวลาเรียน!C16=0," ",IF(G16=0,0,IF(H16=0,0,IF(SUM(G16:H16)&gt;5,3,IF(SUM(G16:H16)&gt;4,2,IF(ลับ!FF16&lt;4,1,2))))))</f>
        <v>0</v>
      </c>
      <c r="J16" s="131"/>
      <c r="K16" s="131"/>
      <c r="L16" s="226">
        <v>11</v>
      </c>
      <c r="M16" s="103"/>
      <c r="N16" s="223">
        <f>IF(เวลาเรียน!C16=0," ",M16)</f>
        <v>0</v>
      </c>
      <c r="O16" s="225"/>
      <c r="P16" s="105"/>
      <c r="Q16" s="223">
        <f>IF(เวลาเรียน!C16=0," ",IF(O16=0,0,IF(P16=0,0,IF(SUM(O16:P16)&gt;5,3,IF(SUM(O16:P16)&gt;4,2,IF(ลับ!FI16&lt;4,1,2))))))</f>
        <v>0</v>
      </c>
      <c r="R16" s="226">
        <v>11</v>
      </c>
      <c r="S16" s="225"/>
      <c r="T16" s="105"/>
      <c r="U16" s="223">
        <f>IF(เวลาเรียน!C16=0," ",IF(S16=0,0,IF(T16=0,0,IF(SUM(S16:T16)&gt;5,3,IF(SUM(S16:T16)&gt;4,2,IF(ลับ!FL16&lt;4,1,2))))))</f>
        <v>0</v>
      </c>
      <c r="V16" s="103"/>
      <c r="W16" s="105"/>
      <c r="X16" s="223">
        <f>IF(เวลาเรียน!C16=0," ",IF(V16=0,0,IF(W16=0,0,IF(SUM(V16:W16)&gt;5,3,IF(SUM(V16:W16)&gt;4,2,IF(ลับ!FO16&lt;4,1,2))))))</f>
        <v>0</v>
      </c>
      <c r="Y16" s="226"/>
      <c r="Z16" s="228"/>
      <c r="AA16" s="228"/>
      <c r="AB16" s="226">
        <v>11</v>
      </c>
      <c r="AC16" s="225"/>
      <c r="AD16" s="105"/>
      <c r="AE16" s="223">
        <f>IF(เวลาเรียน!C16=0," ",IF(Y16=0,0,IF(AC16=0,0,IF(AD16=0,0,IF(SUM(Y16,AC16:AD16)&gt;7,3,IF(SUM(Y16,AC16:AD16)&gt;5,2,IF(ลับ!FS16&lt;5,1,2)))))))</f>
        <v>0</v>
      </c>
      <c r="AF16" s="103"/>
      <c r="AG16" s="104"/>
      <c r="AH16" s="223">
        <f>IF(เวลาเรียน!C16=0," ",IF(AF16=0,0,IF(AG16=0,0,IF(SUM(AF16:AG16)&gt;5,3,IF(SUM(AF16:AG16)&gt;4,2,IF(ลับ!FV16&lt;4,1,2))))))</f>
        <v>0</v>
      </c>
      <c r="AI16" s="230">
        <f>IF(เวลาเรียน!C16=0," ",IF(ลับ!GG16=0,0,IF(SUM(คุณลักษณะ!F16,คุณลักษณะ!I16,คุณลักษณะ!N16,คุณลักษณะ!Q16,คุณลักษณะ!U16,คุณลักษณะ!X16,คุณลักษณะ!AE16,คุณลักษณะ!AH16)&gt;20,IF(ลับ!GF16&gt;15,3,2),IF(SUM(คุณลักษณะ!F16,คุณลักษณะ!I16,คุณลักษณะ!N16,คุณลักษณะ!Q16,คุณลักษณะ!U16,คุณลักษณะ!X16,คุณลักษณะ!AE16,คุณลักษณะ!AH16)&gt;16,2,IF(ลับ!GF16&gt;12,2,1)))))</f>
        <v>0</v>
      </c>
      <c r="AJ16" s="193">
        <f t="shared" si="0"/>
        <v>0</v>
      </c>
      <c r="AK16" s="231"/>
      <c r="AL16" s="231"/>
      <c r="AM16" s="231"/>
      <c r="AN16" s="76"/>
      <c r="AO16" s="76"/>
      <c r="AP16" s="76"/>
      <c r="AQ16" s="76"/>
      <c r="AR16" s="76"/>
      <c r="AS16" s="76"/>
    </row>
    <row r="17" spans="1:45" ht="15.2" customHeight="1">
      <c r="A17" s="232">
        <v>12</v>
      </c>
      <c r="B17" s="106"/>
      <c r="C17" s="107"/>
      <c r="D17" s="107"/>
      <c r="E17" s="107"/>
      <c r="F17" s="159">
        <f>IF(เวลาเรียน!C17=0," ",IF(คุณลักษณะ!B17=0,0,IF(คุณลักษณะ!C17=0,0,IF(คุณลักษณะ!D17=0,0,IF(คุณลักษณะ!E17=0,0,IF(SUM(B17:E17)&gt;10,3,IF(SUM(B17:E17)&gt;8,2,IF(ลับ!FC17&lt;7,1,2))))))))</f>
        <v>0</v>
      </c>
      <c r="G17" s="106"/>
      <c r="H17" s="107"/>
      <c r="I17" s="159">
        <f>IF(เวลาเรียน!C17=0," ",IF(G17=0,0,IF(H17=0,0,IF(SUM(G17:H17)&gt;5,3,IF(SUM(G17:H17)&gt;4,2,IF(ลับ!FF17&lt;4,1,2))))))</f>
        <v>0</v>
      </c>
      <c r="J17" s="131"/>
      <c r="K17" s="131"/>
      <c r="L17" s="233">
        <v>12</v>
      </c>
      <c r="M17" s="106"/>
      <c r="N17" s="159">
        <f>IF(เวลาเรียน!C17=0," ",M17)</f>
        <v>0</v>
      </c>
      <c r="O17" s="232"/>
      <c r="P17" s="108"/>
      <c r="Q17" s="159">
        <f>IF(เวลาเรียน!C17=0," ",IF(O17=0,0,IF(P17=0,0,IF(SUM(O17:P17)&gt;5,3,IF(SUM(O17:P17)&gt;4,2,IF(ลับ!FI17&lt;4,1,2))))))</f>
        <v>0</v>
      </c>
      <c r="R17" s="233">
        <v>12</v>
      </c>
      <c r="S17" s="232"/>
      <c r="T17" s="108"/>
      <c r="U17" s="159">
        <f>IF(เวลาเรียน!C17=0," ",IF(S17=0,0,IF(T17=0,0,IF(SUM(S17:T17)&gt;5,3,IF(SUM(S17:T17)&gt;4,2,IF(ลับ!FL17&lt;4,1,2))))))</f>
        <v>0</v>
      </c>
      <c r="V17" s="106"/>
      <c r="W17" s="108"/>
      <c r="X17" s="159">
        <f>IF(เวลาเรียน!C17=0," ",IF(V17=0,0,IF(W17=0,0,IF(SUM(V17:W17)&gt;5,3,IF(SUM(V17:W17)&gt;4,2,IF(ลับ!FO17&lt;4,1,2))))))</f>
        <v>0</v>
      </c>
      <c r="Y17" s="233"/>
      <c r="Z17" s="228"/>
      <c r="AA17" s="228"/>
      <c r="AB17" s="233">
        <v>12</v>
      </c>
      <c r="AC17" s="232"/>
      <c r="AD17" s="108"/>
      <c r="AE17" s="159">
        <f>IF(เวลาเรียน!C17=0," ",IF(Y17=0,0,IF(AC17=0,0,IF(AD17=0,0,IF(SUM(Y17,AC17:AD17)&gt;7,3,IF(SUM(Y17,AC17:AD17)&gt;5,2,IF(ลับ!FS17&lt;5,1,2)))))))</f>
        <v>0</v>
      </c>
      <c r="AF17" s="106"/>
      <c r="AG17" s="122"/>
      <c r="AH17" s="159">
        <f>IF(เวลาเรียน!C17=0," ",IF(AF17=0,0,IF(AG17=0,0,IF(SUM(AF17:AG17)&gt;5,3,IF(SUM(AF17:AG17)&gt;4,2,IF(ลับ!FV17&lt;4,1,2))))))</f>
        <v>0</v>
      </c>
      <c r="AI17" s="236">
        <f>IF(เวลาเรียน!C17=0," ",IF(ลับ!GG17=0,0,IF(SUM(คุณลักษณะ!F17,คุณลักษณะ!I17,คุณลักษณะ!N17,คุณลักษณะ!Q17,คุณลักษณะ!U17,คุณลักษณะ!X17,คุณลักษณะ!AE17,คุณลักษณะ!AH17)&gt;20,IF(ลับ!GF17&gt;15,3,2),IF(SUM(คุณลักษณะ!F17,คุณลักษณะ!I17,คุณลักษณะ!N17,คุณลักษณะ!Q17,คุณลักษณะ!U17,คุณลักษณะ!X17,คุณลักษณะ!AE17,คุณลักษณะ!AH17)&gt;16,2,IF(ลับ!GF17&gt;12,2,1)))))</f>
        <v>0</v>
      </c>
      <c r="AJ17" s="191">
        <f t="shared" si="0"/>
        <v>0</v>
      </c>
      <c r="AK17" s="231"/>
      <c r="AL17" s="231"/>
      <c r="AM17" s="231"/>
      <c r="AN17" s="76"/>
      <c r="AO17" s="76"/>
      <c r="AP17" s="76"/>
      <c r="AQ17" s="76"/>
      <c r="AR17" s="76"/>
      <c r="AS17" s="76"/>
    </row>
    <row r="18" spans="1:45" ht="15.2" customHeight="1">
      <c r="A18" s="232">
        <v>13</v>
      </c>
      <c r="B18" s="106"/>
      <c r="C18" s="107"/>
      <c r="D18" s="107"/>
      <c r="E18" s="107"/>
      <c r="F18" s="159">
        <f>IF(เวลาเรียน!C18=0," ",IF(คุณลักษณะ!B18=0,0,IF(คุณลักษณะ!C18=0,0,IF(คุณลักษณะ!D18=0,0,IF(คุณลักษณะ!E18=0,0,IF(SUM(B18:E18)&gt;10,3,IF(SUM(B18:E18)&gt;8,2,IF(ลับ!FC18&lt;7,1,2))))))))</f>
        <v>0</v>
      </c>
      <c r="G18" s="106"/>
      <c r="H18" s="107"/>
      <c r="I18" s="159">
        <f>IF(เวลาเรียน!C18=0," ",IF(G18=0,0,IF(H18=0,0,IF(SUM(G18:H18)&gt;5,3,IF(SUM(G18:H18)&gt;4,2,IF(ลับ!FF18&lt;4,1,2))))))</f>
        <v>0</v>
      </c>
      <c r="J18" s="131"/>
      <c r="K18" s="131"/>
      <c r="L18" s="233">
        <v>13</v>
      </c>
      <c r="M18" s="106"/>
      <c r="N18" s="159">
        <f>IF(เวลาเรียน!C18=0," ",M18)</f>
        <v>0</v>
      </c>
      <c r="O18" s="232"/>
      <c r="P18" s="108"/>
      <c r="Q18" s="159">
        <f>IF(เวลาเรียน!C18=0," ",IF(O18=0,0,IF(P18=0,0,IF(SUM(O18:P18)&gt;5,3,IF(SUM(O18:P18)&gt;4,2,IF(ลับ!FI18&lt;4,1,2))))))</f>
        <v>0</v>
      </c>
      <c r="R18" s="233">
        <v>13</v>
      </c>
      <c r="S18" s="232"/>
      <c r="T18" s="108"/>
      <c r="U18" s="159">
        <f>IF(เวลาเรียน!C18=0," ",IF(S18=0,0,IF(T18=0,0,IF(SUM(S18:T18)&gt;5,3,IF(SUM(S18:T18)&gt;4,2,IF(ลับ!FL18&lt;4,1,2))))))</f>
        <v>0</v>
      </c>
      <c r="V18" s="106"/>
      <c r="W18" s="108"/>
      <c r="X18" s="159">
        <f>IF(เวลาเรียน!C18=0," ",IF(V18=0,0,IF(W18=0,0,IF(SUM(V18:W18)&gt;5,3,IF(SUM(V18:W18)&gt;4,2,IF(ลับ!FO18&lt;4,1,2))))))</f>
        <v>0</v>
      </c>
      <c r="Y18" s="233"/>
      <c r="Z18" s="228"/>
      <c r="AA18" s="228"/>
      <c r="AB18" s="233">
        <v>13</v>
      </c>
      <c r="AC18" s="232"/>
      <c r="AD18" s="108"/>
      <c r="AE18" s="159">
        <f>IF(เวลาเรียน!C18=0," ",IF(Y18=0,0,IF(AC18=0,0,IF(AD18=0,0,IF(SUM(Y18,AC18:AD18)&gt;7,3,IF(SUM(Y18,AC18:AD18)&gt;5,2,IF(ลับ!FS18&lt;5,1,2)))))))</f>
        <v>0</v>
      </c>
      <c r="AF18" s="106"/>
      <c r="AG18" s="122"/>
      <c r="AH18" s="159">
        <f>IF(เวลาเรียน!C18=0," ",IF(AF18=0,0,IF(AG18=0,0,IF(SUM(AF18:AG18)&gt;5,3,IF(SUM(AF18:AG18)&gt;4,2,IF(ลับ!FV18&lt;4,1,2))))))</f>
        <v>0</v>
      </c>
      <c r="AI18" s="236">
        <f>IF(เวลาเรียน!C18=0," ",IF(ลับ!GG18=0,0,IF(SUM(คุณลักษณะ!F18,คุณลักษณะ!I18,คุณลักษณะ!N18,คุณลักษณะ!Q18,คุณลักษณะ!U18,คุณลักษณะ!X18,คุณลักษณะ!AE18,คุณลักษณะ!AH18)&gt;20,IF(ลับ!GF18&gt;15,3,2),IF(SUM(คุณลักษณะ!F18,คุณลักษณะ!I18,คุณลักษณะ!N18,คุณลักษณะ!Q18,คุณลักษณะ!U18,คุณลักษณะ!X18,คุณลักษณะ!AE18,คุณลักษณะ!AH18)&gt;16,2,IF(ลับ!GF18&gt;12,2,1)))))</f>
        <v>0</v>
      </c>
      <c r="AJ18" s="191">
        <f t="shared" si="0"/>
        <v>0</v>
      </c>
      <c r="AK18" s="231"/>
      <c r="AL18" s="231"/>
      <c r="AM18" s="231"/>
      <c r="AN18" s="76"/>
      <c r="AO18" s="76"/>
      <c r="AP18" s="76"/>
      <c r="AQ18" s="76"/>
      <c r="AR18" s="76"/>
      <c r="AS18" s="76"/>
    </row>
    <row r="19" spans="1:45" ht="15.2" customHeight="1">
      <c r="A19" s="232">
        <v>14</v>
      </c>
      <c r="B19" s="106"/>
      <c r="C19" s="107"/>
      <c r="D19" s="107"/>
      <c r="E19" s="107"/>
      <c r="F19" s="159">
        <f>IF(เวลาเรียน!C19=0," ",IF(คุณลักษณะ!B19=0,0,IF(คุณลักษณะ!C19=0,0,IF(คุณลักษณะ!D19=0,0,IF(คุณลักษณะ!E19=0,0,IF(SUM(B19:E19)&gt;10,3,IF(SUM(B19:E19)&gt;8,2,IF(ลับ!FC19&lt;7,1,2))))))))</f>
        <v>0</v>
      </c>
      <c r="G19" s="106"/>
      <c r="H19" s="107"/>
      <c r="I19" s="159">
        <f>IF(เวลาเรียน!C19=0," ",IF(G19=0,0,IF(H19=0,0,IF(SUM(G19:H19)&gt;5,3,IF(SUM(G19:H19)&gt;4,2,IF(ลับ!FF19&lt;4,1,2))))))</f>
        <v>0</v>
      </c>
      <c r="J19" s="131"/>
      <c r="K19" s="131"/>
      <c r="L19" s="233">
        <v>14</v>
      </c>
      <c r="M19" s="106"/>
      <c r="N19" s="159">
        <f>IF(เวลาเรียน!C19=0," ",M19)</f>
        <v>0</v>
      </c>
      <c r="O19" s="232"/>
      <c r="P19" s="108"/>
      <c r="Q19" s="159">
        <f>IF(เวลาเรียน!C19=0," ",IF(O19=0,0,IF(P19=0,0,IF(SUM(O19:P19)&gt;5,3,IF(SUM(O19:P19)&gt;4,2,IF(ลับ!FI19&lt;4,1,2))))))</f>
        <v>0</v>
      </c>
      <c r="R19" s="233">
        <v>14</v>
      </c>
      <c r="S19" s="232"/>
      <c r="T19" s="108"/>
      <c r="U19" s="159">
        <f>IF(เวลาเรียน!C19=0," ",IF(S19=0,0,IF(T19=0,0,IF(SUM(S19:T19)&gt;5,3,IF(SUM(S19:T19)&gt;4,2,IF(ลับ!FL19&lt;4,1,2))))))</f>
        <v>0</v>
      </c>
      <c r="V19" s="106"/>
      <c r="W19" s="108"/>
      <c r="X19" s="159">
        <f>IF(เวลาเรียน!C19=0," ",IF(V19=0,0,IF(W19=0,0,IF(SUM(V19:W19)&gt;5,3,IF(SUM(V19:W19)&gt;4,2,IF(ลับ!FO19&lt;4,1,2))))))</f>
        <v>0</v>
      </c>
      <c r="Y19" s="233"/>
      <c r="Z19" s="228"/>
      <c r="AA19" s="228"/>
      <c r="AB19" s="233">
        <v>14</v>
      </c>
      <c r="AC19" s="232"/>
      <c r="AD19" s="108"/>
      <c r="AE19" s="159">
        <f>IF(เวลาเรียน!C19=0," ",IF(Y19=0,0,IF(AC19=0,0,IF(AD19=0,0,IF(SUM(Y19,AC19:AD19)&gt;7,3,IF(SUM(Y19,AC19:AD19)&gt;5,2,IF(ลับ!FS19&lt;5,1,2)))))))</f>
        <v>0</v>
      </c>
      <c r="AF19" s="106"/>
      <c r="AG19" s="122"/>
      <c r="AH19" s="159">
        <f>IF(เวลาเรียน!C19=0," ",IF(AF19=0,0,IF(AG19=0,0,IF(SUM(AF19:AG19)&gt;5,3,IF(SUM(AF19:AG19)&gt;4,2,IF(ลับ!FV19&lt;4,1,2))))))</f>
        <v>0</v>
      </c>
      <c r="AI19" s="236">
        <f>IF(เวลาเรียน!C19=0," ",IF(ลับ!GG19=0,0,IF(SUM(คุณลักษณะ!F19,คุณลักษณะ!I19,คุณลักษณะ!N19,คุณลักษณะ!Q19,คุณลักษณะ!U19,คุณลักษณะ!X19,คุณลักษณะ!AE19,คุณลักษณะ!AH19)&gt;20,IF(ลับ!GF19&gt;15,3,2),IF(SUM(คุณลักษณะ!F19,คุณลักษณะ!I19,คุณลักษณะ!N19,คุณลักษณะ!Q19,คุณลักษณะ!U19,คุณลักษณะ!X19,คุณลักษณะ!AE19,คุณลักษณะ!AH19)&gt;16,2,IF(ลับ!GF19&gt;12,2,1)))))</f>
        <v>0</v>
      </c>
      <c r="AJ19" s="191">
        <f t="shared" si="0"/>
        <v>0</v>
      </c>
      <c r="AK19" s="231"/>
      <c r="AL19" s="231"/>
      <c r="AM19" s="231"/>
      <c r="AN19" s="76"/>
      <c r="AO19" s="76"/>
      <c r="AP19" s="76"/>
      <c r="AQ19" s="76"/>
      <c r="AR19" s="76"/>
      <c r="AS19" s="76"/>
    </row>
    <row r="20" spans="1:45" ht="15.2" customHeight="1" thickBot="1">
      <c r="A20" s="237">
        <v>15</v>
      </c>
      <c r="B20" s="109"/>
      <c r="C20" s="110"/>
      <c r="D20" s="110"/>
      <c r="E20" s="110"/>
      <c r="F20" s="238">
        <f>IF(เวลาเรียน!C20=0," ",IF(คุณลักษณะ!B20=0,0,IF(คุณลักษณะ!C20=0,0,IF(คุณลักษณะ!D20=0,0,IF(คุณลักษณะ!E20=0,0,IF(SUM(B20:E20)&gt;10,3,IF(SUM(B20:E20)&gt;8,2,IF(ลับ!FC20&lt;7,1,2))))))))</f>
        <v>0</v>
      </c>
      <c r="G20" s="109"/>
      <c r="H20" s="110"/>
      <c r="I20" s="238">
        <f>IF(เวลาเรียน!C20=0," ",IF(G20=0,0,IF(H20=0,0,IF(SUM(G20:H20)&gt;5,3,IF(SUM(G20:H20)&gt;4,2,IF(ลับ!FF20&lt;4,1,2))))))</f>
        <v>0</v>
      </c>
      <c r="J20" s="131"/>
      <c r="K20" s="131"/>
      <c r="L20" s="239">
        <v>15</v>
      </c>
      <c r="M20" s="109"/>
      <c r="N20" s="238">
        <f>IF(เวลาเรียน!C20=0," ",M20)</f>
        <v>0</v>
      </c>
      <c r="O20" s="237"/>
      <c r="P20" s="111"/>
      <c r="Q20" s="238">
        <f>IF(เวลาเรียน!C20=0," ",IF(O20=0,0,IF(P20=0,0,IF(SUM(O20:P20)&gt;5,3,IF(SUM(O20:P20)&gt;4,2,IF(ลับ!FI20&lt;4,1,2))))))</f>
        <v>0</v>
      </c>
      <c r="R20" s="239">
        <v>15</v>
      </c>
      <c r="S20" s="237"/>
      <c r="T20" s="111"/>
      <c r="U20" s="238">
        <f>IF(เวลาเรียน!C20=0," ",IF(S20=0,0,IF(T20=0,0,IF(SUM(S20:T20)&gt;5,3,IF(SUM(S20:T20)&gt;4,2,IF(ลับ!FL20&lt;4,1,2))))))</f>
        <v>0</v>
      </c>
      <c r="V20" s="109"/>
      <c r="W20" s="111"/>
      <c r="X20" s="238">
        <f>IF(เวลาเรียน!C20=0," ",IF(V20=0,0,IF(W20=0,0,IF(SUM(V20:W20)&gt;5,3,IF(SUM(V20:W20)&gt;4,2,IF(ลับ!FO20&lt;4,1,2))))))</f>
        <v>0</v>
      </c>
      <c r="Y20" s="239"/>
      <c r="Z20" s="228"/>
      <c r="AA20" s="228"/>
      <c r="AB20" s="239">
        <v>15</v>
      </c>
      <c r="AC20" s="237"/>
      <c r="AD20" s="111"/>
      <c r="AE20" s="238">
        <f>IF(เวลาเรียน!C20=0," ",IF(Y20=0,0,IF(AC20=0,0,IF(AD20=0,0,IF(SUM(Y20,AC20:AD20)&gt;7,3,IF(SUM(Y20,AC20:AD20)&gt;5,2,IF(ลับ!FS20&lt;5,1,2)))))))</f>
        <v>0</v>
      </c>
      <c r="AF20" s="109"/>
      <c r="AG20" s="241"/>
      <c r="AH20" s="238">
        <f>IF(เวลาเรียน!C20=0," ",IF(AF20=0,0,IF(AG20=0,0,IF(SUM(AF20:AG20)&gt;5,3,IF(SUM(AF20:AG20)&gt;4,2,IF(ลับ!FV20&lt;4,1,2))))))</f>
        <v>0</v>
      </c>
      <c r="AI20" s="243">
        <f>IF(เวลาเรียน!C20=0," ",IF(ลับ!GG20=0,0,IF(SUM(คุณลักษณะ!F20,คุณลักษณะ!I20,คุณลักษณะ!N20,คุณลักษณะ!Q20,คุณลักษณะ!U20,คุณลักษณะ!X20,คุณลักษณะ!AE20,คุณลักษณะ!AH20)&gt;20,IF(ลับ!GF20&gt;15,3,2),IF(SUM(คุณลักษณะ!F20,คุณลักษณะ!I20,คุณลักษณะ!N20,คุณลักษณะ!Q20,คุณลักษณะ!U20,คุณลักษณะ!X20,คุณลักษณะ!AE20,คุณลักษณะ!AH20)&gt;16,2,IF(ลับ!GF20&gt;12,2,1)))))</f>
        <v>0</v>
      </c>
      <c r="AJ20" s="194">
        <f t="shared" si="0"/>
        <v>0</v>
      </c>
      <c r="AK20" s="231"/>
      <c r="AL20" s="231"/>
      <c r="AM20" s="231"/>
      <c r="AN20" s="76"/>
      <c r="AO20" s="76"/>
      <c r="AP20" s="76"/>
      <c r="AQ20" s="76"/>
      <c r="AR20" s="76"/>
      <c r="AS20" s="76"/>
    </row>
    <row r="21" spans="1:45" ht="15.2" customHeight="1">
      <c r="A21" s="225">
        <v>16</v>
      </c>
      <c r="B21" s="103"/>
      <c r="C21" s="104"/>
      <c r="D21" s="104"/>
      <c r="E21" s="104"/>
      <c r="F21" s="223">
        <f>IF(เวลาเรียน!C21=0," ",IF(คุณลักษณะ!B21=0,0,IF(คุณลักษณะ!C21=0,0,IF(คุณลักษณะ!D21=0,0,IF(คุณลักษณะ!E21=0,0,IF(SUM(B21:E21)&gt;10,3,IF(SUM(B21:E21)&gt;8,2,IF(ลับ!FC21&lt;7,1,2))))))))</f>
        <v>0</v>
      </c>
      <c r="G21" s="103"/>
      <c r="H21" s="104"/>
      <c r="I21" s="223">
        <f>IF(เวลาเรียน!C21=0," ",IF(G21=0,0,IF(H21=0,0,IF(SUM(G21:H21)&gt;5,3,IF(SUM(G21:H21)&gt;4,2,IF(ลับ!FF21&lt;4,1,2))))))</f>
        <v>0</v>
      </c>
      <c r="J21" s="131"/>
      <c r="K21" s="131"/>
      <c r="L21" s="226">
        <v>16</v>
      </c>
      <c r="M21" s="103"/>
      <c r="N21" s="223">
        <f>IF(เวลาเรียน!C21=0," ",M21)</f>
        <v>0</v>
      </c>
      <c r="O21" s="225"/>
      <c r="P21" s="105"/>
      <c r="Q21" s="223">
        <f>IF(เวลาเรียน!C21=0," ",IF(O21=0,0,IF(P21=0,0,IF(SUM(O21:P21)&gt;5,3,IF(SUM(O21:P21)&gt;4,2,IF(ลับ!FI21&lt;4,1,2))))))</f>
        <v>0</v>
      </c>
      <c r="R21" s="224">
        <v>16</v>
      </c>
      <c r="S21" s="225"/>
      <c r="T21" s="105"/>
      <c r="U21" s="223">
        <f>IF(เวลาเรียน!C21=0," ",IF(S21=0,0,IF(T21=0,0,IF(SUM(S21:T21)&gt;5,3,IF(SUM(S21:T21)&gt;4,2,IF(ลับ!FL21&lt;4,1,2))))))</f>
        <v>0</v>
      </c>
      <c r="V21" s="103"/>
      <c r="W21" s="105"/>
      <c r="X21" s="223">
        <f>IF(เวลาเรียน!C21=0," ",IF(V21=0,0,IF(W21=0,0,IF(SUM(V21:W21)&gt;5,3,IF(SUM(V21:W21)&gt;4,2,IF(ลับ!FO21&lt;4,1,2))))))</f>
        <v>0</v>
      </c>
      <c r="Y21" s="224"/>
      <c r="Z21" s="228"/>
      <c r="AA21" s="228"/>
      <c r="AB21" s="224">
        <v>16</v>
      </c>
      <c r="AC21" s="225"/>
      <c r="AD21" s="105"/>
      <c r="AE21" s="223">
        <f>IF(เวลาเรียน!C21=0," ",IF(Y21=0,0,IF(AC21=0,0,IF(AD21=0,0,IF(SUM(Y21,AC21:AD21)&gt;7,3,IF(SUM(Y21,AC21:AD21)&gt;5,2,IF(ลับ!FS21&lt;5,1,2)))))))</f>
        <v>0</v>
      </c>
      <c r="AF21" s="103"/>
      <c r="AG21" s="104"/>
      <c r="AH21" s="223">
        <f>IF(เวลาเรียน!C21=0," ",IF(AF21=0,0,IF(AG21=0,0,IF(SUM(AF21:AG21)&gt;5,3,IF(SUM(AF21:AG21)&gt;4,2,IF(ลับ!FV21&lt;4,1,2))))))</f>
        <v>0</v>
      </c>
      <c r="AI21" s="230">
        <f>IF(เวลาเรียน!C21=0," ",IF(ลับ!GG21=0,0,IF(SUM(คุณลักษณะ!F21,คุณลักษณะ!I21,คุณลักษณะ!N21,คุณลักษณะ!Q21,คุณลักษณะ!U21,คุณลักษณะ!X21,คุณลักษณะ!AE21,คุณลักษณะ!AH21)&gt;20,IF(ลับ!GF21&gt;15,3,2),IF(SUM(คุณลักษณะ!F21,คุณลักษณะ!I21,คุณลักษณะ!N21,คุณลักษณะ!Q21,คุณลักษณะ!U21,คุณลักษณะ!X21,คุณลักษณะ!AE21,คุณลักษณะ!AH21)&gt;16,2,IF(ลับ!GF21&gt;12,2,1)))))</f>
        <v>0</v>
      </c>
      <c r="AJ21" s="193">
        <f t="shared" si="0"/>
        <v>0</v>
      </c>
      <c r="AK21" s="231"/>
      <c r="AL21" s="231"/>
      <c r="AM21" s="231"/>
      <c r="AN21" s="76"/>
      <c r="AO21" s="76"/>
      <c r="AP21" s="76"/>
      <c r="AQ21" s="76"/>
      <c r="AR21" s="76"/>
      <c r="AS21" s="76"/>
    </row>
    <row r="22" spans="1:45" ht="15.2" customHeight="1">
      <c r="A22" s="232">
        <v>17</v>
      </c>
      <c r="B22" s="106"/>
      <c r="C22" s="107"/>
      <c r="D22" s="107"/>
      <c r="E22" s="107"/>
      <c r="F22" s="159">
        <f>IF(เวลาเรียน!C22=0," ",IF(คุณลักษณะ!B22=0,0,IF(คุณลักษณะ!C22=0,0,IF(คุณลักษณะ!D22=0,0,IF(คุณลักษณะ!E22=0,0,IF(SUM(B22:E22)&gt;10,3,IF(SUM(B22:E22)&gt;8,2,IF(ลับ!FC22&lt;7,1,2))))))))</f>
        <v>0</v>
      </c>
      <c r="G22" s="106"/>
      <c r="H22" s="107"/>
      <c r="I22" s="159">
        <f>IF(เวลาเรียน!C22=0," ",IF(G22=0,0,IF(H22=0,0,IF(SUM(G22:H22)&gt;5,3,IF(SUM(G22:H22)&gt;4,2,IF(ลับ!FF22&lt;4,1,2))))))</f>
        <v>0</v>
      </c>
      <c r="J22" s="131"/>
      <c r="K22" s="131"/>
      <c r="L22" s="233">
        <v>17</v>
      </c>
      <c r="M22" s="106"/>
      <c r="N22" s="159">
        <f>IF(เวลาเรียน!C22=0," ",M22)</f>
        <v>0</v>
      </c>
      <c r="O22" s="232"/>
      <c r="P22" s="108"/>
      <c r="Q22" s="159">
        <f>IF(เวลาเรียน!C22=0," ",IF(O22=0,0,IF(P22=0,0,IF(SUM(O22:P22)&gt;5,3,IF(SUM(O22:P22)&gt;4,2,IF(ลับ!FI22&lt;4,1,2))))))</f>
        <v>0</v>
      </c>
      <c r="R22" s="233">
        <v>17</v>
      </c>
      <c r="S22" s="232"/>
      <c r="T22" s="108"/>
      <c r="U22" s="159">
        <f>IF(เวลาเรียน!C22=0," ",IF(S22=0,0,IF(T22=0,0,IF(SUM(S22:T22)&gt;5,3,IF(SUM(S22:T22)&gt;4,2,IF(ลับ!FL22&lt;4,1,2))))))</f>
        <v>0</v>
      </c>
      <c r="V22" s="106"/>
      <c r="W22" s="108"/>
      <c r="X22" s="159">
        <f>IF(เวลาเรียน!C22=0," ",IF(V22=0,0,IF(W22=0,0,IF(SUM(V22:W22)&gt;5,3,IF(SUM(V22:W22)&gt;4,2,IF(ลับ!FO22&lt;4,1,2))))))</f>
        <v>0</v>
      </c>
      <c r="Y22" s="233"/>
      <c r="Z22" s="228"/>
      <c r="AA22" s="228"/>
      <c r="AB22" s="233">
        <v>17</v>
      </c>
      <c r="AC22" s="232"/>
      <c r="AD22" s="108"/>
      <c r="AE22" s="159">
        <f>IF(เวลาเรียน!C22=0," ",IF(Y22=0,0,IF(AC22=0,0,IF(AD22=0,0,IF(SUM(Y22,AC22:AD22)&gt;7,3,IF(SUM(Y22,AC22:AD22)&gt;5,2,IF(ลับ!FS22&lt;5,1,2)))))))</f>
        <v>0</v>
      </c>
      <c r="AF22" s="106"/>
      <c r="AG22" s="122"/>
      <c r="AH22" s="159">
        <f>IF(เวลาเรียน!C22=0," ",IF(AF22=0,0,IF(AG22=0,0,IF(SUM(AF22:AG22)&gt;5,3,IF(SUM(AF22:AG22)&gt;4,2,IF(ลับ!FV22&lt;4,1,2))))))</f>
        <v>0</v>
      </c>
      <c r="AI22" s="236">
        <f>IF(เวลาเรียน!C22=0," ",IF(ลับ!GG22=0,0,IF(SUM(คุณลักษณะ!F22,คุณลักษณะ!I22,คุณลักษณะ!N22,คุณลักษณะ!Q22,คุณลักษณะ!U22,คุณลักษณะ!X22,คุณลักษณะ!AE22,คุณลักษณะ!AH22)&gt;20,IF(ลับ!GF22&gt;15,3,2),IF(SUM(คุณลักษณะ!F22,คุณลักษณะ!I22,คุณลักษณะ!N22,คุณลักษณะ!Q22,คุณลักษณะ!U22,คุณลักษณะ!X22,คุณลักษณะ!AE22,คุณลักษณะ!AH22)&gt;16,2,IF(ลับ!GF22&gt;12,2,1)))))</f>
        <v>0</v>
      </c>
      <c r="AJ22" s="191">
        <f t="shared" si="0"/>
        <v>0</v>
      </c>
      <c r="AK22" s="231"/>
      <c r="AL22" s="231"/>
      <c r="AM22" s="231"/>
      <c r="AN22" s="76"/>
      <c r="AO22" s="76"/>
      <c r="AP22" s="76"/>
      <c r="AQ22" s="76"/>
      <c r="AR22" s="76"/>
      <c r="AS22" s="76"/>
    </row>
    <row r="23" spans="1:45" ht="15.2" customHeight="1">
      <c r="A23" s="232">
        <v>18</v>
      </c>
      <c r="B23" s="106"/>
      <c r="C23" s="107"/>
      <c r="D23" s="107"/>
      <c r="E23" s="107"/>
      <c r="F23" s="159">
        <f>IF(เวลาเรียน!C23=0," ",IF(คุณลักษณะ!B23=0,0,IF(คุณลักษณะ!C23=0,0,IF(คุณลักษณะ!D23=0,0,IF(คุณลักษณะ!E23=0,0,IF(SUM(B23:E23)&gt;10,3,IF(SUM(B23:E23)&gt;8,2,IF(ลับ!FC23&lt;7,1,2))))))))</f>
        <v>0</v>
      </c>
      <c r="G23" s="106"/>
      <c r="H23" s="107"/>
      <c r="I23" s="159">
        <f>IF(เวลาเรียน!C23=0," ",IF(G23=0,0,IF(H23=0,0,IF(SUM(G23:H23)&gt;5,3,IF(SUM(G23:H23)&gt;4,2,IF(ลับ!FF23&lt;4,1,2))))))</f>
        <v>0</v>
      </c>
      <c r="J23" s="131"/>
      <c r="K23" s="131"/>
      <c r="L23" s="233">
        <v>18</v>
      </c>
      <c r="M23" s="106"/>
      <c r="N23" s="159">
        <f>IF(เวลาเรียน!C23=0," ",M23)</f>
        <v>0</v>
      </c>
      <c r="O23" s="232"/>
      <c r="P23" s="108"/>
      <c r="Q23" s="159">
        <f>IF(เวลาเรียน!C23=0," ",IF(O23=0,0,IF(P23=0,0,IF(SUM(O23:P23)&gt;5,3,IF(SUM(O23:P23)&gt;4,2,IF(ลับ!FI23&lt;4,1,2))))))</f>
        <v>0</v>
      </c>
      <c r="R23" s="233">
        <v>18</v>
      </c>
      <c r="S23" s="232"/>
      <c r="T23" s="108"/>
      <c r="U23" s="159">
        <f>IF(เวลาเรียน!C23=0," ",IF(S23=0,0,IF(T23=0,0,IF(SUM(S23:T23)&gt;5,3,IF(SUM(S23:T23)&gt;4,2,IF(ลับ!FL23&lt;4,1,2))))))</f>
        <v>0</v>
      </c>
      <c r="V23" s="106"/>
      <c r="W23" s="108"/>
      <c r="X23" s="159">
        <f>IF(เวลาเรียน!C23=0," ",IF(V23=0,0,IF(W23=0,0,IF(SUM(V23:W23)&gt;5,3,IF(SUM(V23:W23)&gt;4,2,IF(ลับ!FO23&lt;4,1,2))))))</f>
        <v>0</v>
      </c>
      <c r="Y23" s="233"/>
      <c r="Z23" s="228"/>
      <c r="AA23" s="228"/>
      <c r="AB23" s="233">
        <v>18</v>
      </c>
      <c r="AC23" s="232"/>
      <c r="AD23" s="108"/>
      <c r="AE23" s="159">
        <f>IF(เวลาเรียน!C23=0," ",IF(Y23=0,0,IF(AC23=0,0,IF(AD23=0,0,IF(SUM(Y23,AC23:AD23)&gt;7,3,IF(SUM(Y23,AC23:AD23)&gt;5,2,IF(ลับ!FS23&lt;5,1,2)))))))</f>
        <v>0</v>
      </c>
      <c r="AF23" s="106"/>
      <c r="AG23" s="122"/>
      <c r="AH23" s="159">
        <f>IF(เวลาเรียน!C23=0," ",IF(AF23=0,0,IF(AG23=0,0,IF(SUM(AF23:AG23)&gt;5,3,IF(SUM(AF23:AG23)&gt;4,2,IF(ลับ!FV23&lt;4,1,2))))))</f>
        <v>0</v>
      </c>
      <c r="AI23" s="236">
        <f>IF(เวลาเรียน!C23=0," ",IF(ลับ!GG23=0,0,IF(SUM(คุณลักษณะ!F23,คุณลักษณะ!I23,คุณลักษณะ!N23,คุณลักษณะ!Q23,คุณลักษณะ!U23,คุณลักษณะ!X23,คุณลักษณะ!AE23,คุณลักษณะ!AH23)&gt;20,IF(ลับ!GF23&gt;15,3,2),IF(SUM(คุณลักษณะ!F23,คุณลักษณะ!I23,คุณลักษณะ!N23,คุณลักษณะ!Q23,คุณลักษณะ!U23,คุณลักษณะ!X23,คุณลักษณะ!AE23,คุณลักษณะ!AH23)&gt;16,2,IF(ลับ!GF23&gt;12,2,1)))))</f>
        <v>0</v>
      </c>
      <c r="AJ23" s="191">
        <f t="shared" si="0"/>
        <v>0</v>
      </c>
      <c r="AK23" s="231"/>
      <c r="AL23" s="231"/>
      <c r="AM23" s="231"/>
      <c r="AN23" s="76"/>
      <c r="AO23" s="76"/>
      <c r="AP23" s="76"/>
      <c r="AQ23" s="76"/>
      <c r="AR23" s="76"/>
      <c r="AS23" s="76"/>
    </row>
    <row r="24" spans="1:45" ht="15.2" customHeight="1">
      <c r="A24" s="232">
        <v>19</v>
      </c>
      <c r="B24" s="106"/>
      <c r="C24" s="107"/>
      <c r="D24" s="107"/>
      <c r="E24" s="107"/>
      <c r="F24" s="159">
        <f>IF(เวลาเรียน!C24=0," ",IF(คุณลักษณะ!B24=0,0,IF(คุณลักษณะ!C24=0,0,IF(คุณลักษณะ!D24=0,0,IF(คุณลักษณะ!E24=0,0,IF(SUM(B24:E24)&gt;10,3,IF(SUM(B24:E24)&gt;8,2,IF(ลับ!FC24&lt;7,1,2))))))))</f>
        <v>0</v>
      </c>
      <c r="G24" s="106"/>
      <c r="H24" s="107"/>
      <c r="I24" s="159">
        <f>IF(เวลาเรียน!C24=0," ",IF(G24=0,0,IF(H24=0,0,IF(SUM(G24:H24)&gt;5,3,IF(SUM(G24:H24)&gt;4,2,IF(ลับ!FF24&lt;4,1,2))))))</f>
        <v>0</v>
      </c>
      <c r="J24" s="131"/>
      <c r="K24" s="131"/>
      <c r="L24" s="233">
        <v>19</v>
      </c>
      <c r="M24" s="106"/>
      <c r="N24" s="159">
        <f>IF(เวลาเรียน!C24=0," ",M24)</f>
        <v>0</v>
      </c>
      <c r="O24" s="232"/>
      <c r="P24" s="108"/>
      <c r="Q24" s="159">
        <f>IF(เวลาเรียน!C24=0," ",IF(O24=0,0,IF(P24=0,0,IF(SUM(O24:P24)&gt;5,3,IF(SUM(O24:P24)&gt;4,2,IF(ลับ!FI24&lt;4,1,2))))))</f>
        <v>0</v>
      </c>
      <c r="R24" s="233">
        <v>19</v>
      </c>
      <c r="S24" s="232"/>
      <c r="T24" s="108"/>
      <c r="U24" s="159">
        <f>IF(เวลาเรียน!C24=0," ",IF(S24=0,0,IF(T24=0,0,IF(SUM(S24:T24)&gt;5,3,IF(SUM(S24:T24)&gt;4,2,IF(ลับ!FL24&lt;4,1,2))))))</f>
        <v>0</v>
      </c>
      <c r="V24" s="106"/>
      <c r="W24" s="108"/>
      <c r="X24" s="159">
        <f>IF(เวลาเรียน!C24=0," ",IF(V24=0,0,IF(W24=0,0,IF(SUM(V24:W24)&gt;5,3,IF(SUM(V24:W24)&gt;4,2,IF(ลับ!FO24&lt;4,1,2))))))</f>
        <v>0</v>
      </c>
      <c r="Y24" s="233"/>
      <c r="Z24" s="228"/>
      <c r="AA24" s="228"/>
      <c r="AB24" s="233">
        <v>19</v>
      </c>
      <c r="AC24" s="232"/>
      <c r="AD24" s="108"/>
      <c r="AE24" s="159">
        <f>IF(เวลาเรียน!C24=0," ",IF(Y24=0,0,IF(AC24=0,0,IF(AD24=0,0,IF(SUM(Y24,AC24:AD24)&gt;7,3,IF(SUM(Y24,AC24:AD24)&gt;5,2,IF(ลับ!FS24&lt;5,1,2)))))))</f>
        <v>0</v>
      </c>
      <c r="AF24" s="106"/>
      <c r="AG24" s="122"/>
      <c r="AH24" s="159">
        <f>IF(เวลาเรียน!C24=0," ",IF(AF24=0,0,IF(AG24=0,0,IF(SUM(AF24:AG24)&gt;5,3,IF(SUM(AF24:AG24)&gt;4,2,IF(ลับ!FV24&lt;4,1,2))))))</f>
        <v>0</v>
      </c>
      <c r="AI24" s="236">
        <f>IF(เวลาเรียน!C24=0," ",IF(ลับ!GG24=0,0,IF(SUM(คุณลักษณะ!F24,คุณลักษณะ!I24,คุณลักษณะ!N24,คุณลักษณะ!Q24,คุณลักษณะ!U24,คุณลักษณะ!X24,คุณลักษณะ!AE24,คุณลักษณะ!AH24)&gt;20,IF(ลับ!GF24&gt;15,3,2),IF(SUM(คุณลักษณะ!F24,คุณลักษณะ!I24,คุณลักษณะ!N24,คุณลักษณะ!Q24,คุณลักษณะ!U24,คุณลักษณะ!X24,คุณลักษณะ!AE24,คุณลักษณะ!AH24)&gt;16,2,IF(ลับ!GF24&gt;12,2,1)))))</f>
        <v>0</v>
      </c>
      <c r="AJ24" s="191">
        <f t="shared" si="0"/>
        <v>0</v>
      </c>
      <c r="AK24" s="231"/>
      <c r="AL24" s="231"/>
      <c r="AM24" s="231"/>
      <c r="AN24" s="76"/>
      <c r="AO24" s="76"/>
      <c r="AP24" s="76"/>
      <c r="AQ24" s="76"/>
      <c r="AR24" s="76"/>
      <c r="AS24" s="76"/>
    </row>
    <row r="25" spans="1:45" ht="15.2" customHeight="1" thickBot="1">
      <c r="A25" s="237">
        <v>20</v>
      </c>
      <c r="B25" s="109"/>
      <c r="C25" s="110"/>
      <c r="D25" s="110"/>
      <c r="E25" s="110"/>
      <c r="F25" s="238">
        <f>IF(เวลาเรียน!C25=0," ",IF(คุณลักษณะ!B25=0,0,IF(คุณลักษณะ!C25=0,0,IF(คุณลักษณะ!D25=0,0,IF(คุณลักษณะ!E25=0,0,IF(SUM(B25:E25)&gt;10,3,IF(SUM(B25:E25)&gt;8,2,IF(ลับ!FC25&lt;7,1,2))))))))</f>
        <v>0</v>
      </c>
      <c r="G25" s="109"/>
      <c r="H25" s="110"/>
      <c r="I25" s="238">
        <f>IF(เวลาเรียน!C25=0," ",IF(G25=0,0,IF(H25=0,0,IF(SUM(G25:H25)&gt;5,3,IF(SUM(G25:H25)&gt;4,2,IF(ลับ!FF25&lt;4,1,2))))))</f>
        <v>0</v>
      </c>
      <c r="J25" s="131"/>
      <c r="K25" s="131"/>
      <c r="L25" s="239">
        <v>20</v>
      </c>
      <c r="M25" s="109"/>
      <c r="N25" s="238">
        <f>IF(เวลาเรียน!C25=0," ",M25)</f>
        <v>0</v>
      </c>
      <c r="O25" s="237"/>
      <c r="P25" s="111"/>
      <c r="Q25" s="238">
        <f>IF(เวลาเรียน!C25=0," ",IF(O25=0,0,IF(P25=0,0,IF(SUM(O25:P25)&gt;5,3,IF(SUM(O25:P25)&gt;4,2,IF(ลับ!FI25&lt;4,1,2))))))</f>
        <v>0</v>
      </c>
      <c r="R25" s="244">
        <v>20</v>
      </c>
      <c r="S25" s="237"/>
      <c r="T25" s="111"/>
      <c r="U25" s="238">
        <f>IF(เวลาเรียน!C25=0," ",IF(S25=0,0,IF(T25=0,0,IF(SUM(S25:T25)&gt;5,3,IF(SUM(S25:T25)&gt;4,2,IF(ลับ!FL25&lt;4,1,2))))))</f>
        <v>0</v>
      </c>
      <c r="V25" s="109"/>
      <c r="W25" s="111"/>
      <c r="X25" s="238">
        <f>IF(เวลาเรียน!C25=0," ",IF(V25=0,0,IF(W25=0,0,IF(SUM(V25:W25)&gt;5,3,IF(SUM(V25:W25)&gt;4,2,IF(ลับ!FO25&lt;4,1,2))))))</f>
        <v>0</v>
      </c>
      <c r="Y25" s="244"/>
      <c r="Z25" s="228"/>
      <c r="AA25" s="228"/>
      <c r="AB25" s="244">
        <v>20</v>
      </c>
      <c r="AC25" s="237"/>
      <c r="AD25" s="111"/>
      <c r="AE25" s="238">
        <f>IF(เวลาเรียน!C25=0," ",IF(Y25=0,0,IF(AC25=0,0,IF(AD25=0,0,IF(SUM(Y25,AC25:AD25)&gt;7,3,IF(SUM(Y25,AC25:AD25)&gt;5,2,IF(ลับ!FS25&lt;5,1,2)))))))</f>
        <v>0</v>
      </c>
      <c r="AF25" s="109"/>
      <c r="AG25" s="241"/>
      <c r="AH25" s="238">
        <f>IF(เวลาเรียน!C25=0," ",IF(AF25=0,0,IF(AG25=0,0,IF(SUM(AF25:AG25)&gt;5,3,IF(SUM(AF25:AG25)&gt;4,2,IF(ลับ!FV25&lt;4,1,2))))))</f>
        <v>0</v>
      </c>
      <c r="AI25" s="243">
        <f>IF(เวลาเรียน!C25=0," ",IF(ลับ!GG25=0,0,IF(SUM(คุณลักษณะ!F25,คุณลักษณะ!I25,คุณลักษณะ!N25,คุณลักษณะ!Q25,คุณลักษณะ!U25,คุณลักษณะ!X25,คุณลักษณะ!AE25,คุณลักษณะ!AH25)&gt;20,IF(ลับ!GF25&gt;15,3,2),IF(SUM(คุณลักษณะ!F25,คุณลักษณะ!I25,คุณลักษณะ!N25,คุณลักษณะ!Q25,คุณลักษณะ!U25,คุณลักษณะ!X25,คุณลักษณะ!AE25,คุณลักษณะ!AH25)&gt;16,2,IF(ลับ!GF25&gt;12,2,1)))))</f>
        <v>0</v>
      </c>
      <c r="AJ25" s="194">
        <f t="shared" si="0"/>
        <v>0</v>
      </c>
      <c r="AK25" s="231"/>
      <c r="AL25" s="231"/>
      <c r="AM25" s="231"/>
      <c r="AN25" s="76"/>
      <c r="AO25" s="76"/>
      <c r="AP25" s="76"/>
      <c r="AQ25" s="76"/>
      <c r="AR25" s="76"/>
      <c r="AS25" s="76"/>
    </row>
    <row r="26" spans="1:45" ht="15.2" customHeight="1">
      <c r="A26" s="225">
        <v>21</v>
      </c>
      <c r="B26" s="103"/>
      <c r="C26" s="104"/>
      <c r="D26" s="104"/>
      <c r="E26" s="104"/>
      <c r="F26" s="223">
        <f>IF(เวลาเรียน!C26=0," ",IF(คุณลักษณะ!B26=0,0,IF(คุณลักษณะ!C26=0,0,IF(คุณลักษณะ!D26=0,0,IF(คุณลักษณะ!E26=0,0,IF(SUM(B26:E26)&gt;10,3,IF(SUM(B26:E26)&gt;8,2,IF(ลับ!FC26&lt;7,1,2))))))))</f>
        <v>0</v>
      </c>
      <c r="G26" s="103"/>
      <c r="H26" s="104"/>
      <c r="I26" s="223">
        <f>IF(เวลาเรียน!C26=0," ",IF(G26=0,0,IF(H26=0,0,IF(SUM(G26:H26)&gt;5,3,IF(SUM(G26:H26)&gt;4,2,IF(ลับ!FF26&lt;4,1,2))))))</f>
        <v>0</v>
      </c>
      <c r="J26" s="131"/>
      <c r="K26" s="131"/>
      <c r="L26" s="226">
        <v>21</v>
      </c>
      <c r="M26" s="103"/>
      <c r="N26" s="223">
        <f>IF(เวลาเรียน!C26=0," ",M26)</f>
        <v>0</v>
      </c>
      <c r="O26" s="225"/>
      <c r="P26" s="105"/>
      <c r="Q26" s="223">
        <f>IF(เวลาเรียน!C26=0," ",IF(O26=0,0,IF(P26=0,0,IF(SUM(O26:P26)&gt;5,3,IF(SUM(O26:P26)&gt;4,2,IF(ลับ!FI26&lt;4,1,2))))))</f>
        <v>0</v>
      </c>
      <c r="R26" s="226">
        <v>21</v>
      </c>
      <c r="S26" s="225"/>
      <c r="T26" s="105"/>
      <c r="U26" s="223">
        <f>IF(เวลาเรียน!C26=0," ",IF(S26=0,0,IF(T26=0,0,IF(SUM(S26:T26)&gt;5,3,IF(SUM(S26:T26)&gt;4,2,IF(ลับ!FL26&lt;4,1,2))))))</f>
        <v>0</v>
      </c>
      <c r="V26" s="103"/>
      <c r="W26" s="105"/>
      <c r="X26" s="223">
        <f>IF(เวลาเรียน!C26=0," ",IF(V26=0,0,IF(W26=0,0,IF(SUM(V26:W26)&gt;5,3,IF(SUM(V26:W26)&gt;4,2,IF(ลับ!FO26&lt;4,1,2))))))</f>
        <v>0</v>
      </c>
      <c r="Y26" s="226"/>
      <c r="Z26" s="228"/>
      <c r="AA26" s="228"/>
      <c r="AB26" s="226">
        <v>21</v>
      </c>
      <c r="AC26" s="225"/>
      <c r="AD26" s="105"/>
      <c r="AE26" s="223">
        <f>IF(เวลาเรียน!C26=0," ",IF(Y26=0,0,IF(AC26=0,0,IF(AD26=0,0,IF(SUM(Y26,AC26:AD26)&gt;7,3,IF(SUM(Y26,AC26:AD26)&gt;5,2,IF(ลับ!FS26&lt;5,1,2)))))))</f>
        <v>0</v>
      </c>
      <c r="AF26" s="103"/>
      <c r="AG26" s="104"/>
      <c r="AH26" s="223">
        <f>IF(เวลาเรียน!C26=0," ",IF(AF26=0,0,IF(AG26=0,0,IF(SUM(AF26:AG26)&gt;5,3,IF(SUM(AF26:AG26)&gt;4,2,IF(ลับ!FV26&lt;4,1,2))))))</f>
        <v>0</v>
      </c>
      <c r="AI26" s="230">
        <f>IF(เวลาเรียน!C26=0," ",IF(ลับ!GG26=0,0,IF(SUM(คุณลักษณะ!F26,คุณลักษณะ!I26,คุณลักษณะ!N26,คุณลักษณะ!Q26,คุณลักษณะ!U26,คุณลักษณะ!X26,คุณลักษณะ!AE26,คุณลักษณะ!AH26)&gt;20,IF(ลับ!GF26&gt;15,3,2),IF(SUM(คุณลักษณะ!F26,คุณลักษณะ!I26,คุณลักษณะ!N26,คุณลักษณะ!Q26,คุณลักษณะ!U26,คุณลักษณะ!X26,คุณลักษณะ!AE26,คุณลักษณะ!AH26)&gt;16,2,IF(ลับ!GF26&gt;12,2,1)))))</f>
        <v>0</v>
      </c>
      <c r="AJ26" s="193">
        <f t="shared" si="0"/>
        <v>0</v>
      </c>
      <c r="AK26" s="231"/>
      <c r="AL26" s="231"/>
      <c r="AM26" s="231"/>
      <c r="AN26" s="76"/>
      <c r="AO26" s="76"/>
      <c r="AP26" s="76"/>
      <c r="AQ26" s="76"/>
      <c r="AR26" s="76"/>
      <c r="AS26" s="76"/>
    </row>
    <row r="27" spans="1:45" ht="15.2" customHeight="1">
      <c r="A27" s="232">
        <v>22</v>
      </c>
      <c r="B27" s="106"/>
      <c r="C27" s="107"/>
      <c r="D27" s="107"/>
      <c r="E27" s="107"/>
      <c r="F27" s="159">
        <f>IF(เวลาเรียน!C27=0," ",IF(คุณลักษณะ!B27=0,0,IF(คุณลักษณะ!C27=0,0,IF(คุณลักษณะ!D27=0,0,IF(คุณลักษณะ!E27=0,0,IF(SUM(B27:E27)&gt;10,3,IF(SUM(B27:E27)&gt;8,2,IF(ลับ!FC27&lt;7,1,2))))))))</f>
        <v>0</v>
      </c>
      <c r="G27" s="106"/>
      <c r="H27" s="107"/>
      <c r="I27" s="159">
        <f>IF(เวลาเรียน!C27=0," ",IF(G27=0,0,IF(H27=0,0,IF(SUM(G27:H27)&gt;5,3,IF(SUM(G27:H27)&gt;4,2,IF(ลับ!FF27&lt;4,1,2))))))</f>
        <v>0</v>
      </c>
      <c r="J27" s="131"/>
      <c r="K27" s="131"/>
      <c r="L27" s="233">
        <v>22</v>
      </c>
      <c r="M27" s="106"/>
      <c r="N27" s="159">
        <f>IF(เวลาเรียน!C27=0," ",M27)</f>
        <v>0</v>
      </c>
      <c r="O27" s="232"/>
      <c r="P27" s="108"/>
      <c r="Q27" s="159">
        <f>IF(เวลาเรียน!C27=0," ",IF(O27=0,0,IF(P27=0,0,IF(SUM(O27:P27)&gt;5,3,IF(SUM(O27:P27)&gt;4,2,IF(ลับ!FI27&lt;4,1,2))))))</f>
        <v>0</v>
      </c>
      <c r="R27" s="233">
        <v>22</v>
      </c>
      <c r="S27" s="232"/>
      <c r="T27" s="108"/>
      <c r="U27" s="159">
        <f>IF(เวลาเรียน!C27=0," ",IF(S27=0,0,IF(T27=0,0,IF(SUM(S27:T27)&gt;5,3,IF(SUM(S27:T27)&gt;4,2,IF(ลับ!FL27&lt;4,1,2))))))</f>
        <v>0</v>
      </c>
      <c r="V27" s="106"/>
      <c r="W27" s="108"/>
      <c r="X27" s="159">
        <f>IF(เวลาเรียน!C27=0," ",IF(V27=0,0,IF(W27=0,0,IF(SUM(V27:W27)&gt;5,3,IF(SUM(V27:W27)&gt;4,2,IF(ลับ!FO27&lt;4,1,2))))))</f>
        <v>0</v>
      </c>
      <c r="Y27" s="233"/>
      <c r="Z27" s="228"/>
      <c r="AA27" s="228"/>
      <c r="AB27" s="233">
        <v>22</v>
      </c>
      <c r="AC27" s="232"/>
      <c r="AD27" s="108"/>
      <c r="AE27" s="159">
        <f>IF(เวลาเรียน!C27=0," ",IF(Y27=0,0,IF(AC27=0,0,IF(AD27=0,0,IF(SUM(Y27,AC27:AD27)&gt;7,3,IF(SUM(Y27,AC27:AD27)&gt;5,2,IF(ลับ!FS27&lt;5,1,2)))))))</f>
        <v>0</v>
      </c>
      <c r="AF27" s="106"/>
      <c r="AG27" s="122"/>
      <c r="AH27" s="159">
        <f>IF(เวลาเรียน!C27=0," ",IF(AF27=0,0,IF(AG27=0,0,IF(SUM(AF27:AG27)&gt;5,3,IF(SUM(AF27:AG27)&gt;4,2,IF(ลับ!FV27&lt;4,1,2))))))</f>
        <v>0</v>
      </c>
      <c r="AI27" s="236">
        <f>IF(เวลาเรียน!C27=0," ",IF(ลับ!GG27=0,0,IF(SUM(คุณลักษณะ!F27,คุณลักษณะ!I27,คุณลักษณะ!N27,คุณลักษณะ!Q27,คุณลักษณะ!U27,คุณลักษณะ!X27,คุณลักษณะ!AE27,คุณลักษณะ!AH27)&gt;20,IF(ลับ!GF27&gt;15,3,2),IF(SUM(คุณลักษณะ!F27,คุณลักษณะ!I27,คุณลักษณะ!N27,คุณลักษณะ!Q27,คุณลักษณะ!U27,คุณลักษณะ!X27,คุณลักษณะ!AE27,คุณลักษณะ!AH27)&gt;16,2,IF(ลับ!GF27&gt;12,2,1)))))</f>
        <v>0</v>
      </c>
      <c r="AJ27" s="191">
        <f t="shared" si="0"/>
        <v>0</v>
      </c>
      <c r="AK27" s="231"/>
      <c r="AL27" s="231"/>
      <c r="AM27" s="231"/>
      <c r="AN27" s="76"/>
      <c r="AO27" s="76"/>
      <c r="AP27" s="76"/>
      <c r="AQ27" s="76"/>
      <c r="AR27" s="76"/>
      <c r="AS27" s="76"/>
    </row>
    <row r="28" spans="1:45" ht="15.2" customHeight="1">
      <c r="A28" s="232">
        <v>23</v>
      </c>
      <c r="B28" s="106"/>
      <c r="C28" s="107"/>
      <c r="D28" s="107"/>
      <c r="E28" s="107"/>
      <c r="F28" s="159">
        <f>IF(เวลาเรียน!C28=0," ",IF(คุณลักษณะ!B28=0,0,IF(คุณลักษณะ!C28=0,0,IF(คุณลักษณะ!D28=0,0,IF(คุณลักษณะ!E28=0,0,IF(SUM(B28:E28)&gt;10,3,IF(SUM(B28:E28)&gt;8,2,IF(ลับ!FC28&lt;7,1,2))))))))</f>
        <v>0</v>
      </c>
      <c r="G28" s="106"/>
      <c r="H28" s="107"/>
      <c r="I28" s="159">
        <f>IF(เวลาเรียน!C28=0," ",IF(G28=0,0,IF(H28=0,0,IF(SUM(G28:H28)&gt;5,3,IF(SUM(G28:H28)&gt;4,2,IF(ลับ!FF28&lt;4,1,2))))))</f>
        <v>0</v>
      </c>
      <c r="J28" s="131"/>
      <c r="K28" s="131"/>
      <c r="L28" s="233">
        <v>23</v>
      </c>
      <c r="M28" s="106"/>
      <c r="N28" s="159">
        <f>IF(เวลาเรียน!C28=0," ",M28)</f>
        <v>0</v>
      </c>
      <c r="O28" s="232"/>
      <c r="P28" s="108"/>
      <c r="Q28" s="159">
        <f>IF(เวลาเรียน!C28=0," ",IF(O28=0,0,IF(P28=0,0,IF(SUM(O28:P28)&gt;5,3,IF(SUM(O28:P28)&gt;4,2,IF(ลับ!FI28&lt;4,1,2))))))</f>
        <v>0</v>
      </c>
      <c r="R28" s="233">
        <v>23</v>
      </c>
      <c r="S28" s="232"/>
      <c r="T28" s="108"/>
      <c r="U28" s="159">
        <f>IF(เวลาเรียน!C28=0," ",IF(S28=0,0,IF(T28=0,0,IF(SUM(S28:T28)&gt;5,3,IF(SUM(S28:T28)&gt;4,2,IF(ลับ!FL28&lt;4,1,2))))))</f>
        <v>0</v>
      </c>
      <c r="V28" s="106"/>
      <c r="W28" s="108"/>
      <c r="X28" s="159">
        <f>IF(เวลาเรียน!C28=0," ",IF(V28=0,0,IF(W28=0,0,IF(SUM(V28:W28)&gt;5,3,IF(SUM(V28:W28)&gt;4,2,IF(ลับ!FO28&lt;4,1,2))))))</f>
        <v>0</v>
      </c>
      <c r="Y28" s="233"/>
      <c r="Z28" s="228"/>
      <c r="AA28" s="228"/>
      <c r="AB28" s="233">
        <v>23</v>
      </c>
      <c r="AC28" s="232"/>
      <c r="AD28" s="108"/>
      <c r="AE28" s="159">
        <f>IF(เวลาเรียน!C28=0," ",IF(Y28=0,0,IF(AC28=0,0,IF(AD28=0,0,IF(SUM(Y28,AC28:AD28)&gt;7,3,IF(SUM(Y28,AC28:AD28)&gt;5,2,IF(ลับ!FS28&lt;5,1,2)))))))</f>
        <v>0</v>
      </c>
      <c r="AF28" s="106"/>
      <c r="AG28" s="122"/>
      <c r="AH28" s="159">
        <f>IF(เวลาเรียน!C28=0," ",IF(AF28=0,0,IF(AG28=0,0,IF(SUM(AF28:AG28)&gt;5,3,IF(SUM(AF28:AG28)&gt;4,2,IF(ลับ!FV28&lt;4,1,2))))))</f>
        <v>0</v>
      </c>
      <c r="AI28" s="236">
        <f>IF(เวลาเรียน!C28=0," ",IF(ลับ!GG28=0,0,IF(SUM(คุณลักษณะ!F28,คุณลักษณะ!I28,คุณลักษณะ!N28,คุณลักษณะ!Q28,คุณลักษณะ!U28,คุณลักษณะ!X28,คุณลักษณะ!AE28,คุณลักษณะ!AH28)&gt;20,IF(ลับ!GF28&gt;15,3,2),IF(SUM(คุณลักษณะ!F28,คุณลักษณะ!I28,คุณลักษณะ!N28,คุณลักษณะ!Q28,คุณลักษณะ!U28,คุณลักษณะ!X28,คุณลักษณะ!AE28,คุณลักษณะ!AH28)&gt;16,2,IF(ลับ!GF28&gt;12,2,1)))))</f>
        <v>0</v>
      </c>
      <c r="AJ28" s="191">
        <f t="shared" si="0"/>
        <v>0</v>
      </c>
      <c r="AK28" s="231"/>
      <c r="AL28" s="231"/>
      <c r="AM28" s="231"/>
      <c r="AN28" s="76"/>
      <c r="AO28" s="76"/>
      <c r="AP28" s="76"/>
      <c r="AQ28" s="76"/>
      <c r="AR28" s="76"/>
      <c r="AS28" s="76"/>
    </row>
    <row r="29" spans="1:45" ht="15.2" customHeight="1">
      <c r="A29" s="232">
        <v>24</v>
      </c>
      <c r="B29" s="106"/>
      <c r="C29" s="107"/>
      <c r="D29" s="107"/>
      <c r="E29" s="107"/>
      <c r="F29" s="159">
        <f>IF(เวลาเรียน!C29=0," ",IF(คุณลักษณะ!B29=0,0,IF(คุณลักษณะ!C29=0,0,IF(คุณลักษณะ!D29=0,0,IF(คุณลักษณะ!E29=0,0,IF(SUM(B29:E29)&gt;10,3,IF(SUM(B29:E29)&gt;8,2,IF(ลับ!FC29&lt;7,1,2))))))))</f>
        <v>0</v>
      </c>
      <c r="G29" s="106"/>
      <c r="H29" s="107"/>
      <c r="I29" s="159">
        <f>IF(เวลาเรียน!C29=0," ",IF(G29=0,0,IF(H29=0,0,IF(SUM(G29:H29)&gt;5,3,IF(SUM(G29:H29)&gt;4,2,IF(ลับ!FF29&lt;4,1,2))))))</f>
        <v>0</v>
      </c>
      <c r="J29" s="131"/>
      <c r="K29" s="131"/>
      <c r="L29" s="233">
        <v>24</v>
      </c>
      <c r="M29" s="106"/>
      <c r="N29" s="159">
        <f>IF(เวลาเรียน!C29=0," ",M29)</f>
        <v>0</v>
      </c>
      <c r="O29" s="232"/>
      <c r="P29" s="108"/>
      <c r="Q29" s="159">
        <f>IF(เวลาเรียน!C29=0," ",IF(O29=0,0,IF(P29=0,0,IF(SUM(O29:P29)&gt;5,3,IF(SUM(O29:P29)&gt;4,2,IF(ลับ!FI29&lt;4,1,2))))))</f>
        <v>0</v>
      </c>
      <c r="R29" s="233">
        <v>24</v>
      </c>
      <c r="S29" s="232"/>
      <c r="T29" s="108"/>
      <c r="U29" s="159">
        <f>IF(เวลาเรียน!C29=0," ",IF(S29=0,0,IF(T29=0,0,IF(SUM(S29:T29)&gt;5,3,IF(SUM(S29:T29)&gt;4,2,IF(ลับ!FL29&lt;4,1,2))))))</f>
        <v>0</v>
      </c>
      <c r="V29" s="106"/>
      <c r="W29" s="108"/>
      <c r="X29" s="159">
        <f>IF(เวลาเรียน!C29=0," ",IF(V29=0,0,IF(W29=0,0,IF(SUM(V29:W29)&gt;5,3,IF(SUM(V29:W29)&gt;4,2,IF(ลับ!FO29&lt;4,1,2))))))</f>
        <v>0</v>
      </c>
      <c r="Y29" s="233"/>
      <c r="Z29" s="228"/>
      <c r="AA29" s="228"/>
      <c r="AB29" s="233">
        <v>24</v>
      </c>
      <c r="AC29" s="232"/>
      <c r="AD29" s="108"/>
      <c r="AE29" s="159">
        <f>IF(เวลาเรียน!C29=0," ",IF(Y29=0,0,IF(AC29=0,0,IF(AD29=0,0,IF(SUM(Y29,AC29:AD29)&gt;7,3,IF(SUM(Y29,AC29:AD29)&gt;5,2,IF(ลับ!FS29&lt;5,1,2)))))))</f>
        <v>0</v>
      </c>
      <c r="AF29" s="106"/>
      <c r="AG29" s="122"/>
      <c r="AH29" s="159">
        <f>IF(เวลาเรียน!C29=0," ",IF(AF29=0,0,IF(AG29=0,0,IF(SUM(AF29:AG29)&gt;5,3,IF(SUM(AF29:AG29)&gt;4,2,IF(ลับ!FV29&lt;4,1,2))))))</f>
        <v>0</v>
      </c>
      <c r="AI29" s="236">
        <f>IF(เวลาเรียน!C29=0," ",IF(ลับ!GG29=0,0,IF(SUM(คุณลักษณะ!F29,คุณลักษณะ!I29,คุณลักษณะ!N29,คุณลักษณะ!Q29,คุณลักษณะ!U29,คุณลักษณะ!X29,คุณลักษณะ!AE29,คุณลักษณะ!AH29)&gt;20,IF(ลับ!GF29&gt;15,3,2),IF(SUM(คุณลักษณะ!F29,คุณลักษณะ!I29,คุณลักษณะ!N29,คุณลักษณะ!Q29,คุณลักษณะ!U29,คุณลักษณะ!X29,คุณลักษณะ!AE29,คุณลักษณะ!AH29)&gt;16,2,IF(ลับ!GF29&gt;12,2,1)))))</f>
        <v>0</v>
      </c>
      <c r="AJ29" s="191">
        <f t="shared" si="0"/>
        <v>0</v>
      </c>
      <c r="AK29" s="231"/>
      <c r="AL29" s="231"/>
      <c r="AM29" s="231"/>
      <c r="AN29" s="76"/>
      <c r="AO29" s="76"/>
      <c r="AP29" s="76"/>
      <c r="AQ29" s="76"/>
      <c r="AR29" s="76"/>
      <c r="AS29" s="76"/>
    </row>
    <row r="30" spans="1:45" ht="15.2" customHeight="1" thickBot="1">
      <c r="A30" s="237">
        <v>25</v>
      </c>
      <c r="B30" s="109"/>
      <c r="C30" s="110"/>
      <c r="D30" s="110"/>
      <c r="E30" s="110"/>
      <c r="F30" s="238">
        <f>IF(เวลาเรียน!C30=0," ",IF(คุณลักษณะ!B30=0,0,IF(คุณลักษณะ!C30=0,0,IF(คุณลักษณะ!D30=0,0,IF(คุณลักษณะ!E30=0,0,IF(SUM(B30:E30)&gt;10,3,IF(SUM(B30:E30)&gt;8,2,IF(ลับ!FC30&lt;7,1,2))))))))</f>
        <v>0</v>
      </c>
      <c r="G30" s="109"/>
      <c r="H30" s="110"/>
      <c r="I30" s="238">
        <f>IF(เวลาเรียน!C30=0," ",IF(G30=0,0,IF(H30=0,0,IF(SUM(G30:H30)&gt;5,3,IF(SUM(G30:H30)&gt;4,2,IF(ลับ!FF30&lt;4,1,2))))))</f>
        <v>0</v>
      </c>
      <c r="J30" s="131"/>
      <c r="K30" s="131"/>
      <c r="L30" s="239">
        <v>25</v>
      </c>
      <c r="M30" s="109"/>
      <c r="N30" s="238">
        <f>IF(เวลาเรียน!C30=0," ",M30)</f>
        <v>0</v>
      </c>
      <c r="O30" s="237"/>
      <c r="P30" s="111"/>
      <c r="Q30" s="238">
        <f>IF(เวลาเรียน!C30=0," ",IF(O30=0,0,IF(P30=0,0,IF(SUM(O30:P30)&gt;5,3,IF(SUM(O30:P30)&gt;4,2,IF(ลับ!FI30&lt;4,1,2))))))</f>
        <v>0</v>
      </c>
      <c r="R30" s="239">
        <v>25</v>
      </c>
      <c r="S30" s="237"/>
      <c r="T30" s="111"/>
      <c r="U30" s="238">
        <f>IF(เวลาเรียน!C30=0," ",IF(S30=0,0,IF(T30=0,0,IF(SUM(S30:T30)&gt;5,3,IF(SUM(S30:T30)&gt;4,2,IF(ลับ!FL30&lt;4,1,2))))))</f>
        <v>0</v>
      </c>
      <c r="V30" s="109"/>
      <c r="W30" s="111"/>
      <c r="X30" s="238">
        <f>IF(เวลาเรียน!C30=0," ",IF(V30=0,0,IF(W30=0,0,IF(SUM(V30:W30)&gt;5,3,IF(SUM(V30:W30)&gt;4,2,IF(ลับ!FO30&lt;4,1,2))))))</f>
        <v>0</v>
      </c>
      <c r="Y30" s="239"/>
      <c r="Z30" s="228"/>
      <c r="AA30" s="228"/>
      <c r="AB30" s="239">
        <v>25</v>
      </c>
      <c r="AC30" s="237"/>
      <c r="AD30" s="111"/>
      <c r="AE30" s="238">
        <f>IF(เวลาเรียน!C30=0," ",IF(Y30=0,0,IF(AC30=0,0,IF(AD30=0,0,IF(SUM(Y30,AC30:AD30)&gt;7,3,IF(SUM(Y30,AC30:AD30)&gt;5,2,IF(ลับ!FS30&lt;5,1,2)))))))</f>
        <v>0</v>
      </c>
      <c r="AF30" s="109"/>
      <c r="AG30" s="241"/>
      <c r="AH30" s="238">
        <f>IF(เวลาเรียน!C30=0," ",IF(AF30=0,0,IF(AG30=0,0,IF(SUM(AF30:AG30)&gt;5,3,IF(SUM(AF30:AG30)&gt;4,2,IF(ลับ!FV30&lt;4,1,2))))))</f>
        <v>0</v>
      </c>
      <c r="AI30" s="243">
        <f>IF(เวลาเรียน!C30=0," ",IF(ลับ!GG30=0,0,IF(SUM(คุณลักษณะ!F30,คุณลักษณะ!I30,คุณลักษณะ!N30,คุณลักษณะ!Q30,คุณลักษณะ!U30,คุณลักษณะ!X30,คุณลักษณะ!AE30,คุณลักษณะ!AH30)&gt;20,IF(ลับ!GF30&gt;15,3,2),IF(SUM(คุณลักษณะ!F30,คุณลักษณะ!I30,คุณลักษณะ!N30,คุณลักษณะ!Q30,คุณลักษณะ!U30,คุณลักษณะ!X30,คุณลักษณะ!AE30,คุณลักษณะ!AH30)&gt;16,2,IF(ลับ!GF30&gt;12,2,1)))))</f>
        <v>0</v>
      </c>
      <c r="AJ30" s="194">
        <f t="shared" si="0"/>
        <v>0</v>
      </c>
      <c r="AK30" s="231"/>
      <c r="AL30" s="231"/>
      <c r="AM30" s="231"/>
      <c r="AN30" s="76"/>
      <c r="AO30" s="76"/>
      <c r="AP30" s="76"/>
      <c r="AQ30" s="76"/>
      <c r="AR30" s="76"/>
      <c r="AS30" s="76"/>
    </row>
    <row r="31" spans="1:45" ht="15.2" customHeight="1">
      <c r="A31" s="225">
        <v>26</v>
      </c>
      <c r="B31" s="103"/>
      <c r="C31" s="104"/>
      <c r="D31" s="104"/>
      <c r="E31" s="104"/>
      <c r="F31" s="223">
        <f>IF(เวลาเรียน!C31=0," ",IF(คุณลักษณะ!B31=0,0,IF(คุณลักษณะ!C31=0,0,IF(คุณลักษณะ!D31=0,0,IF(คุณลักษณะ!E31=0,0,IF(SUM(B31:E31)&gt;10,3,IF(SUM(B31:E31)&gt;8,2,IF(ลับ!FC31&lt;7,1,2))))))))</f>
        <v>0</v>
      </c>
      <c r="G31" s="103"/>
      <c r="H31" s="104"/>
      <c r="I31" s="223">
        <f>IF(เวลาเรียน!C31=0," ",IF(G31=0,0,IF(H31=0,0,IF(SUM(G31:H31)&gt;5,3,IF(SUM(G31:H31)&gt;4,2,IF(ลับ!FF31&lt;4,1,2))))))</f>
        <v>0</v>
      </c>
      <c r="J31" s="131"/>
      <c r="K31" s="131"/>
      <c r="L31" s="226">
        <v>26</v>
      </c>
      <c r="M31" s="103"/>
      <c r="N31" s="223">
        <f>IF(เวลาเรียน!C31=0," ",M31)</f>
        <v>0</v>
      </c>
      <c r="O31" s="225"/>
      <c r="P31" s="105"/>
      <c r="Q31" s="223">
        <f>IF(เวลาเรียน!C31=0," ",IF(O31=0,0,IF(P31=0,0,IF(SUM(O31:P31)&gt;5,3,IF(SUM(O31:P31)&gt;4,2,IF(ลับ!FI31&lt;4,1,2))))))</f>
        <v>0</v>
      </c>
      <c r="R31" s="224">
        <v>26</v>
      </c>
      <c r="S31" s="225"/>
      <c r="T31" s="105"/>
      <c r="U31" s="223">
        <f>IF(เวลาเรียน!C31=0," ",IF(S31=0,0,IF(T31=0,0,IF(SUM(S31:T31)&gt;5,3,IF(SUM(S31:T31)&gt;4,2,IF(ลับ!FL31&lt;4,1,2))))))</f>
        <v>0</v>
      </c>
      <c r="V31" s="103"/>
      <c r="W31" s="105"/>
      <c r="X31" s="223">
        <f>IF(เวลาเรียน!C31=0," ",IF(V31=0,0,IF(W31=0,0,IF(SUM(V31:W31)&gt;5,3,IF(SUM(V31:W31)&gt;4,2,IF(ลับ!FO31&lt;4,1,2))))))</f>
        <v>0</v>
      </c>
      <c r="Y31" s="224"/>
      <c r="Z31" s="228"/>
      <c r="AA31" s="228"/>
      <c r="AB31" s="224">
        <v>26</v>
      </c>
      <c r="AC31" s="225"/>
      <c r="AD31" s="105"/>
      <c r="AE31" s="223">
        <f>IF(เวลาเรียน!C31=0," ",IF(Y31=0,0,IF(AC31=0,0,IF(AD31=0,0,IF(SUM(Y31,AC31:AD31)&gt;7,3,IF(SUM(Y31,AC31:AD31)&gt;5,2,IF(ลับ!FS31&lt;5,1,2)))))))</f>
        <v>0</v>
      </c>
      <c r="AF31" s="103"/>
      <c r="AG31" s="104"/>
      <c r="AH31" s="223">
        <f>IF(เวลาเรียน!C31=0," ",IF(AF31=0,0,IF(AG31=0,0,IF(SUM(AF31:AG31)&gt;5,3,IF(SUM(AF31:AG31)&gt;4,2,IF(ลับ!FV31&lt;4,1,2))))))</f>
        <v>0</v>
      </c>
      <c r="AI31" s="230">
        <f>IF(เวลาเรียน!C31=0," ",IF(ลับ!GG31=0,0,IF(SUM(คุณลักษณะ!F31,คุณลักษณะ!I31,คุณลักษณะ!N31,คุณลักษณะ!Q31,คุณลักษณะ!U31,คุณลักษณะ!X31,คุณลักษณะ!AE31,คุณลักษณะ!AH31)&gt;20,IF(ลับ!GF31&gt;15,3,2),IF(SUM(คุณลักษณะ!F31,คุณลักษณะ!I31,คุณลักษณะ!N31,คุณลักษณะ!Q31,คุณลักษณะ!U31,คุณลักษณะ!X31,คุณลักษณะ!AE31,คุณลักษณะ!AH31)&gt;16,2,IF(ลับ!GF31&gt;12,2,1)))))</f>
        <v>0</v>
      </c>
      <c r="AJ31" s="193">
        <f t="shared" si="0"/>
        <v>0</v>
      </c>
      <c r="AK31" s="231"/>
      <c r="AL31" s="231"/>
      <c r="AM31" s="231"/>
      <c r="AN31" s="76"/>
      <c r="AO31" s="76"/>
      <c r="AP31" s="76"/>
      <c r="AQ31" s="76"/>
      <c r="AR31" s="76"/>
      <c r="AS31" s="76"/>
    </row>
    <row r="32" spans="1:45" ht="15.2" customHeight="1">
      <c r="A32" s="232">
        <v>27</v>
      </c>
      <c r="B32" s="106"/>
      <c r="C32" s="107"/>
      <c r="D32" s="107"/>
      <c r="E32" s="107"/>
      <c r="F32" s="159">
        <f>IF(เวลาเรียน!C32=0," ",IF(คุณลักษณะ!B32=0,0,IF(คุณลักษณะ!C32=0,0,IF(คุณลักษณะ!D32=0,0,IF(คุณลักษณะ!E32=0,0,IF(SUM(B32:E32)&gt;10,3,IF(SUM(B32:E32)&gt;8,2,IF(ลับ!FC32&lt;7,1,2))))))))</f>
        <v>0</v>
      </c>
      <c r="G32" s="106"/>
      <c r="H32" s="107"/>
      <c r="I32" s="159">
        <f>IF(เวลาเรียน!C32=0," ",IF(G32=0,0,IF(H32=0,0,IF(SUM(G32:H32)&gt;5,3,IF(SUM(G32:H32)&gt;4,2,IF(ลับ!FF32&lt;4,1,2))))))</f>
        <v>0</v>
      </c>
      <c r="J32" s="131"/>
      <c r="K32" s="131"/>
      <c r="L32" s="233">
        <v>27</v>
      </c>
      <c r="M32" s="106"/>
      <c r="N32" s="159">
        <f>IF(เวลาเรียน!C32=0," ",M32)</f>
        <v>0</v>
      </c>
      <c r="O32" s="232"/>
      <c r="P32" s="108"/>
      <c r="Q32" s="159">
        <f>IF(เวลาเรียน!C32=0," ",IF(O32=0,0,IF(P32=0,0,IF(SUM(O32:P32)&gt;5,3,IF(SUM(O32:P32)&gt;4,2,IF(ลับ!FI32&lt;4,1,2))))))</f>
        <v>0</v>
      </c>
      <c r="R32" s="233">
        <v>27</v>
      </c>
      <c r="S32" s="232"/>
      <c r="T32" s="108"/>
      <c r="U32" s="159">
        <f>IF(เวลาเรียน!C32=0," ",IF(S32=0,0,IF(T32=0,0,IF(SUM(S32:T32)&gt;5,3,IF(SUM(S32:T32)&gt;4,2,IF(ลับ!FL32&lt;4,1,2))))))</f>
        <v>0</v>
      </c>
      <c r="V32" s="106"/>
      <c r="W32" s="108"/>
      <c r="X32" s="159">
        <f>IF(เวลาเรียน!C32=0," ",IF(V32=0,0,IF(W32=0,0,IF(SUM(V32:W32)&gt;5,3,IF(SUM(V32:W32)&gt;4,2,IF(ลับ!FO32&lt;4,1,2))))))</f>
        <v>0</v>
      </c>
      <c r="Y32" s="233"/>
      <c r="Z32" s="228"/>
      <c r="AA32" s="228"/>
      <c r="AB32" s="233">
        <v>27</v>
      </c>
      <c r="AC32" s="232"/>
      <c r="AD32" s="108"/>
      <c r="AE32" s="159">
        <f>IF(เวลาเรียน!C32=0," ",IF(Y32=0,0,IF(AC32=0,0,IF(AD32=0,0,IF(SUM(Y32,AC32:AD32)&gt;7,3,IF(SUM(Y32,AC32:AD32)&gt;5,2,IF(ลับ!FS32&lt;5,1,2)))))))</f>
        <v>0</v>
      </c>
      <c r="AF32" s="106"/>
      <c r="AG32" s="122"/>
      <c r="AH32" s="159">
        <f>IF(เวลาเรียน!C32=0," ",IF(AF32=0,0,IF(AG32=0,0,IF(SUM(AF32:AG32)&gt;5,3,IF(SUM(AF32:AG32)&gt;4,2,IF(ลับ!FV32&lt;4,1,2))))))</f>
        <v>0</v>
      </c>
      <c r="AI32" s="236">
        <f>IF(เวลาเรียน!C32=0," ",IF(ลับ!GG32=0,0,IF(SUM(คุณลักษณะ!F32,คุณลักษณะ!I32,คุณลักษณะ!N32,คุณลักษณะ!Q32,คุณลักษณะ!U32,คุณลักษณะ!X32,คุณลักษณะ!AE32,คุณลักษณะ!AH32)&gt;20,IF(ลับ!GF32&gt;15,3,2),IF(SUM(คุณลักษณะ!F32,คุณลักษณะ!I32,คุณลักษณะ!N32,คุณลักษณะ!Q32,คุณลักษณะ!U32,คุณลักษณะ!X32,คุณลักษณะ!AE32,คุณลักษณะ!AH32)&gt;16,2,IF(ลับ!GF32&gt;12,2,1)))))</f>
        <v>0</v>
      </c>
      <c r="AJ32" s="191">
        <f t="shared" si="0"/>
        <v>0</v>
      </c>
      <c r="AK32" s="231"/>
      <c r="AL32" s="231"/>
      <c r="AM32" s="231"/>
      <c r="AN32" s="76"/>
      <c r="AO32" s="76"/>
      <c r="AP32" s="76"/>
      <c r="AQ32" s="76"/>
      <c r="AR32" s="76"/>
      <c r="AS32" s="76"/>
    </row>
    <row r="33" spans="1:45" ht="15.2" customHeight="1">
      <c r="A33" s="232">
        <v>28</v>
      </c>
      <c r="B33" s="106"/>
      <c r="C33" s="107"/>
      <c r="D33" s="107"/>
      <c r="E33" s="107"/>
      <c r="F33" s="159">
        <f>IF(เวลาเรียน!C33=0," ",IF(คุณลักษณะ!B33=0,0,IF(คุณลักษณะ!C33=0,0,IF(คุณลักษณะ!D33=0,0,IF(คุณลักษณะ!E33=0,0,IF(SUM(B33:E33)&gt;10,3,IF(SUM(B33:E33)&gt;8,2,IF(ลับ!FC33&lt;7,1,2))))))))</f>
        <v>0</v>
      </c>
      <c r="G33" s="106"/>
      <c r="H33" s="107"/>
      <c r="I33" s="159">
        <f>IF(เวลาเรียน!C33=0," ",IF(G33=0,0,IF(H33=0,0,IF(SUM(G33:H33)&gt;5,3,IF(SUM(G33:H33)&gt;4,2,IF(ลับ!FF33&lt;4,1,2))))))</f>
        <v>0</v>
      </c>
      <c r="J33" s="131"/>
      <c r="K33" s="131"/>
      <c r="L33" s="233">
        <v>28</v>
      </c>
      <c r="M33" s="106"/>
      <c r="N33" s="159">
        <f>IF(เวลาเรียน!C33=0," ",M33)</f>
        <v>0</v>
      </c>
      <c r="O33" s="232"/>
      <c r="P33" s="108"/>
      <c r="Q33" s="159">
        <f>IF(เวลาเรียน!C33=0," ",IF(O33=0,0,IF(P33=0,0,IF(SUM(O33:P33)&gt;5,3,IF(SUM(O33:P33)&gt;4,2,IF(ลับ!FI33&lt;4,1,2))))))</f>
        <v>0</v>
      </c>
      <c r="R33" s="233">
        <v>28</v>
      </c>
      <c r="S33" s="232"/>
      <c r="T33" s="108"/>
      <c r="U33" s="159">
        <f>IF(เวลาเรียน!C33=0," ",IF(S33=0,0,IF(T33=0,0,IF(SUM(S33:T33)&gt;5,3,IF(SUM(S33:T33)&gt;4,2,IF(ลับ!FL33&lt;4,1,2))))))</f>
        <v>0</v>
      </c>
      <c r="V33" s="106"/>
      <c r="W33" s="108"/>
      <c r="X33" s="159">
        <f>IF(เวลาเรียน!C33=0," ",IF(V33=0,0,IF(W33=0,0,IF(SUM(V33:W33)&gt;5,3,IF(SUM(V33:W33)&gt;4,2,IF(ลับ!FO33&lt;4,1,2))))))</f>
        <v>0</v>
      </c>
      <c r="Y33" s="233"/>
      <c r="Z33" s="228"/>
      <c r="AA33" s="228"/>
      <c r="AB33" s="233">
        <v>28</v>
      </c>
      <c r="AC33" s="232"/>
      <c r="AD33" s="108"/>
      <c r="AE33" s="159">
        <f>IF(เวลาเรียน!C33=0," ",IF(Y33=0,0,IF(AC33=0,0,IF(AD33=0,0,IF(SUM(Y33,AC33:AD33)&gt;7,3,IF(SUM(Y33,AC33:AD33)&gt;5,2,IF(ลับ!FS33&lt;5,1,2)))))))</f>
        <v>0</v>
      </c>
      <c r="AF33" s="106"/>
      <c r="AG33" s="122"/>
      <c r="AH33" s="159">
        <f>IF(เวลาเรียน!C33=0," ",IF(AF33=0,0,IF(AG33=0,0,IF(SUM(AF33:AG33)&gt;5,3,IF(SUM(AF33:AG33)&gt;4,2,IF(ลับ!FV33&lt;4,1,2))))))</f>
        <v>0</v>
      </c>
      <c r="AI33" s="236">
        <f>IF(เวลาเรียน!C33=0," ",IF(ลับ!GG33=0,0,IF(SUM(คุณลักษณะ!F33,คุณลักษณะ!I33,คุณลักษณะ!N33,คุณลักษณะ!Q33,คุณลักษณะ!U33,คุณลักษณะ!X33,คุณลักษณะ!AE33,คุณลักษณะ!AH33)&gt;20,IF(ลับ!GF33&gt;15,3,2),IF(SUM(คุณลักษณะ!F33,คุณลักษณะ!I33,คุณลักษณะ!N33,คุณลักษณะ!Q33,คุณลักษณะ!U33,คุณลักษณะ!X33,คุณลักษณะ!AE33,คุณลักษณะ!AH33)&gt;16,2,IF(ลับ!GF33&gt;12,2,1)))))</f>
        <v>0</v>
      </c>
      <c r="AJ33" s="191">
        <f t="shared" si="0"/>
        <v>0</v>
      </c>
      <c r="AK33" s="231"/>
      <c r="AL33" s="231"/>
      <c r="AM33" s="231"/>
      <c r="AN33" s="76"/>
      <c r="AO33" s="76"/>
      <c r="AP33" s="76"/>
      <c r="AQ33" s="76"/>
      <c r="AR33" s="76"/>
      <c r="AS33" s="76"/>
    </row>
    <row r="34" spans="1:45" ht="15.2" customHeight="1">
      <c r="A34" s="232">
        <v>29</v>
      </c>
      <c r="B34" s="106"/>
      <c r="C34" s="107"/>
      <c r="D34" s="107"/>
      <c r="E34" s="107"/>
      <c r="F34" s="159">
        <f>IF(เวลาเรียน!C34=0," ",IF(คุณลักษณะ!B34=0,0,IF(คุณลักษณะ!C34=0,0,IF(คุณลักษณะ!D34=0,0,IF(คุณลักษณะ!E34=0,0,IF(SUM(B34:E34)&gt;10,3,IF(SUM(B34:E34)&gt;8,2,IF(ลับ!FC34&lt;7,1,2))))))))</f>
        <v>0</v>
      </c>
      <c r="G34" s="106"/>
      <c r="H34" s="107"/>
      <c r="I34" s="159">
        <f>IF(เวลาเรียน!C34=0," ",IF(G34=0,0,IF(H34=0,0,IF(SUM(G34:H34)&gt;5,3,IF(SUM(G34:H34)&gt;4,2,IF(ลับ!FF34&lt;4,1,2))))))</f>
        <v>0</v>
      </c>
      <c r="J34" s="131"/>
      <c r="K34" s="131"/>
      <c r="L34" s="233">
        <v>29</v>
      </c>
      <c r="M34" s="106"/>
      <c r="N34" s="159">
        <f>IF(เวลาเรียน!C34=0," ",M34)</f>
        <v>0</v>
      </c>
      <c r="O34" s="232"/>
      <c r="P34" s="108"/>
      <c r="Q34" s="159">
        <f>IF(เวลาเรียน!C34=0," ",IF(O34=0,0,IF(P34=0,0,IF(SUM(O34:P34)&gt;5,3,IF(SUM(O34:P34)&gt;4,2,IF(ลับ!FI34&lt;4,1,2))))))</f>
        <v>0</v>
      </c>
      <c r="R34" s="233">
        <v>29</v>
      </c>
      <c r="S34" s="232"/>
      <c r="T34" s="108"/>
      <c r="U34" s="159">
        <f>IF(เวลาเรียน!C34=0," ",IF(S34=0,0,IF(T34=0,0,IF(SUM(S34:T34)&gt;5,3,IF(SUM(S34:T34)&gt;4,2,IF(ลับ!FL34&lt;4,1,2))))))</f>
        <v>0</v>
      </c>
      <c r="V34" s="106"/>
      <c r="W34" s="108"/>
      <c r="X34" s="159">
        <f>IF(เวลาเรียน!C34=0," ",IF(V34=0,0,IF(W34=0,0,IF(SUM(V34:W34)&gt;5,3,IF(SUM(V34:W34)&gt;4,2,IF(ลับ!FO34&lt;4,1,2))))))</f>
        <v>0</v>
      </c>
      <c r="Y34" s="233"/>
      <c r="Z34" s="228"/>
      <c r="AA34" s="228"/>
      <c r="AB34" s="233">
        <v>29</v>
      </c>
      <c r="AC34" s="232"/>
      <c r="AD34" s="108"/>
      <c r="AE34" s="159">
        <f>IF(เวลาเรียน!C34=0," ",IF(Y34=0,0,IF(AC34=0,0,IF(AD34=0,0,IF(SUM(Y34,AC34:AD34)&gt;7,3,IF(SUM(Y34,AC34:AD34)&gt;5,2,IF(ลับ!FS34&lt;5,1,2)))))))</f>
        <v>0</v>
      </c>
      <c r="AF34" s="106"/>
      <c r="AG34" s="122"/>
      <c r="AH34" s="159">
        <f>IF(เวลาเรียน!C34=0," ",IF(AF34=0,0,IF(AG34=0,0,IF(SUM(AF34:AG34)&gt;5,3,IF(SUM(AF34:AG34)&gt;4,2,IF(ลับ!FV34&lt;4,1,2))))))</f>
        <v>0</v>
      </c>
      <c r="AI34" s="236">
        <f>IF(เวลาเรียน!C34=0," ",IF(ลับ!GG34=0,0,IF(SUM(คุณลักษณะ!F34,คุณลักษณะ!I34,คุณลักษณะ!N34,คุณลักษณะ!Q34,คุณลักษณะ!U34,คุณลักษณะ!X34,คุณลักษณะ!AE34,คุณลักษณะ!AH34)&gt;20,IF(ลับ!GF34&gt;15,3,2),IF(SUM(คุณลักษณะ!F34,คุณลักษณะ!I34,คุณลักษณะ!N34,คุณลักษณะ!Q34,คุณลักษณะ!U34,คุณลักษณะ!X34,คุณลักษณะ!AE34,คุณลักษณะ!AH34)&gt;16,2,IF(ลับ!GF34&gt;12,2,1)))))</f>
        <v>0</v>
      </c>
      <c r="AJ34" s="191">
        <f t="shared" si="0"/>
        <v>0</v>
      </c>
      <c r="AK34" s="231"/>
      <c r="AL34" s="231"/>
      <c r="AM34" s="231"/>
      <c r="AN34" s="76"/>
      <c r="AO34" s="76"/>
      <c r="AP34" s="76"/>
      <c r="AQ34" s="76"/>
      <c r="AR34" s="76"/>
      <c r="AS34" s="76"/>
    </row>
    <row r="35" spans="1:45" ht="15.2" customHeight="1" thickBot="1">
      <c r="A35" s="237">
        <v>30</v>
      </c>
      <c r="B35" s="109"/>
      <c r="C35" s="110"/>
      <c r="D35" s="110"/>
      <c r="E35" s="110"/>
      <c r="F35" s="238">
        <f>IF(เวลาเรียน!C35=0," ",IF(คุณลักษณะ!B35=0,0,IF(คุณลักษณะ!C35=0,0,IF(คุณลักษณะ!D35=0,0,IF(คุณลักษณะ!E35=0,0,IF(SUM(B35:E35)&gt;10,3,IF(SUM(B35:E35)&gt;8,2,IF(ลับ!FC35&lt;7,1,2))))))))</f>
        <v>0</v>
      </c>
      <c r="G35" s="109"/>
      <c r="H35" s="110"/>
      <c r="I35" s="238">
        <f>IF(เวลาเรียน!C35=0," ",IF(G35=0,0,IF(H35=0,0,IF(SUM(G35:H35)&gt;5,3,IF(SUM(G35:H35)&gt;4,2,IF(ลับ!FF35&lt;4,1,2))))))</f>
        <v>0</v>
      </c>
      <c r="J35" s="131"/>
      <c r="K35" s="131"/>
      <c r="L35" s="239">
        <v>30</v>
      </c>
      <c r="M35" s="109"/>
      <c r="N35" s="238">
        <f>IF(เวลาเรียน!C35=0," ",M35)</f>
        <v>0</v>
      </c>
      <c r="O35" s="237"/>
      <c r="P35" s="111"/>
      <c r="Q35" s="238">
        <f>IF(เวลาเรียน!C35=0," ",IF(O35=0,0,IF(P35=0,0,IF(SUM(O35:P35)&gt;5,3,IF(SUM(O35:P35)&gt;4,2,IF(ลับ!FI35&lt;4,1,2))))))</f>
        <v>0</v>
      </c>
      <c r="R35" s="244">
        <v>30</v>
      </c>
      <c r="S35" s="237"/>
      <c r="T35" s="111"/>
      <c r="U35" s="238">
        <f>IF(เวลาเรียน!C35=0," ",IF(S35=0,0,IF(T35=0,0,IF(SUM(S35:T35)&gt;5,3,IF(SUM(S35:T35)&gt;4,2,IF(ลับ!FL35&lt;4,1,2))))))</f>
        <v>0</v>
      </c>
      <c r="V35" s="109"/>
      <c r="W35" s="111"/>
      <c r="X35" s="238">
        <f>IF(เวลาเรียน!C35=0," ",IF(V35=0,0,IF(W35=0,0,IF(SUM(V35:W35)&gt;5,3,IF(SUM(V35:W35)&gt;4,2,IF(ลับ!FO35&lt;4,1,2))))))</f>
        <v>0</v>
      </c>
      <c r="Y35" s="244"/>
      <c r="Z35" s="228"/>
      <c r="AA35" s="228"/>
      <c r="AB35" s="244">
        <v>30</v>
      </c>
      <c r="AC35" s="237"/>
      <c r="AD35" s="111"/>
      <c r="AE35" s="238">
        <f>IF(เวลาเรียน!C35=0," ",IF(Y35=0,0,IF(AC35=0,0,IF(AD35=0,0,IF(SUM(Y35,AC35:AD35)&gt;7,3,IF(SUM(Y35,AC35:AD35)&gt;5,2,IF(ลับ!FS35&lt;5,1,2)))))))</f>
        <v>0</v>
      </c>
      <c r="AF35" s="109"/>
      <c r="AG35" s="241"/>
      <c r="AH35" s="238">
        <f>IF(เวลาเรียน!C35=0," ",IF(AF35=0,0,IF(AG35=0,0,IF(SUM(AF35:AG35)&gt;5,3,IF(SUM(AF35:AG35)&gt;4,2,IF(ลับ!FV35&lt;4,1,2))))))</f>
        <v>0</v>
      </c>
      <c r="AI35" s="243">
        <f>IF(เวลาเรียน!C35=0," ",IF(ลับ!GG35=0,0,IF(SUM(คุณลักษณะ!F35,คุณลักษณะ!I35,คุณลักษณะ!N35,คุณลักษณะ!Q35,คุณลักษณะ!U35,คุณลักษณะ!X35,คุณลักษณะ!AE35,คุณลักษณะ!AH35)&gt;20,IF(ลับ!GF35&gt;15,3,2),IF(SUM(คุณลักษณะ!F35,คุณลักษณะ!I35,คุณลักษณะ!N35,คุณลักษณะ!Q35,คุณลักษณะ!U35,คุณลักษณะ!X35,คุณลักษณะ!AE35,คุณลักษณะ!AH35)&gt;16,2,IF(ลับ!GF35&gt;12,2,1)))))</f>
        <v>0</v>
      </c>
      <c r="AJ35" s="194">
        <f t="shared" si="0"/>
        <v>0</v>
      </c>
      <c r="AK35" s="231"/>
      <c r="AL35" s="231"/>
      <c r="AM35" s="231"/>
      <c r="AN35" s="76"/>
      <c r="AO35" s="76"/>
      <c r="AP35" s="76"/>
      <c r="AQ35" s="76"/>
      <c r="AR35" s="76"/>
      <c r="AS35" s="76"/>
    </row>
    <row r="36" spans="1:45" ht="15.2" customHeight="1">
      <c r="A36" s="225">
        <v>31</v>
      </c>
      <c r="B36" s="103"/>
      <c r="C36" s="104"/>
      <c r="D36" s="104"/>
      <c r="E36" s="104"/>
      <c r="F36" s="223">
        <f>IF(เวลาเรียน!C36=0," ",IF(คุณลักษณะ!B36=0,0,IF(คุณลักษณะ!C36=0,0,IF(คุณลักษณะ!D36=0,0,IF(คุณลักษณะ!E36=0,0,IF(SUM(B36:E36)&gt;10,3,IF(SUM(B36:E36)&gt;8,2,IF(ลับ!FC36&lt;7,1,2))))))))</f>
        <v>0</v>
      </c>
      <c r="G36" s="103"/>
      <c r="H36" s="104"/>
      <c r="I36" s="223">
        <f>IF(เวลาเรียน!C36=0," ",IF(G36=0,0,IF(H36=0,0,IF(SUM(G36:H36)&gt;5,3,IF(SUM(G36:H36)&gt;4,2,IF(ลับ!FF36&lt;4,1,2))))))</f>
        <v>0</v>
      </c>
      <c r="J36" s="131"/>
      <c r="K36" s="131"/>
      <c r="L36" s="226">
        <v>31</v>
      </c>
      <c r="M36" s="103"/>
      <c r="N36" s="223">
        <f>IF(เวลาเรียน!C36=0," ",M36)</f>
        <v>0</v>
      </c>
      <c r="O36" s="225"/>
      <c r="P36" s="105"/>
      <c r="Q36" s="223">
        <f>IF(เวลาเรียน!C36=0," ",IF(O36=0,0,IF(P36=0,0,IF(SUM(O36:P36)&gt;5,3,IF(SUM(O36:P36)&gt;4,2,IF(ลับ!FI36&lt;4,1,2))))))</f>
        <v>0</v>
      </c>
      <c r="R36" s="226">
        <v>31</v>
      </c>
      <c r="S36" s="225"/>
      <c r="T36" s="105"/>
      <c r="U36" s="223">
        <f>IF(เวลาเรียน!C36=0," ",IF(S36=0,0,IF(T36=0,0,IF(SUM(S36:T36)&gt;5,3,IF(SUM(S36:T36)&gt;4,2,IF(ลับ!FL36&lt;4,1,2))))))</f>
        <v>0</v>
      </c>
      <c r="V36" s="103"/>
      <c r="W36" s="105"/>
      <c r="X36" s="223">
        <f>IF(เวลาเรียน!C36=0," ",IF(V36=0,0,IF(W36=0,0,IF(SUM(V36:W36)&gt;5,3,IF(SUM(V36:W36)&gt;4,2,IF(ลับ!FO36&lt;4,1,2))))))</f>
        <v>0</v>
      </c>
      <c r="Y36" s="226"/>
      <c r="Z36" s="228"/>
      <c r="AA36" s="228"/>
      <c r="AB36" s="226">
        <v>31</v>
      </c>
      <c r="AC36" s="225"/>
      <c r="AD36" s="105"/>
      <c r="AE36" s="223">
        <f>IF(เวลาเรียน!C36=0," ",IF(Y36=0,0,IF(AC36=0,0,IF(AD36=0,0,IF(SUM(Y36,AC36:AD36)&gt;7,3,IF(SUM(Y36,AC36:AD36)&gt;5,2,IF(ลับ!FS36&lt;5,1,2)))))))</f>
        <v>0</v>
      </c>
      <c r="AF36" s="103"/>
      <c r="AG36" s="104"/>
      <c r="AH36" s="223">
        <f>IF(เวลาเรียน!C36=0," ",IF(AF36=0,0,IF(AG36=0,0,IF(SUM(AF36:AG36)&gt;5,3,IF(SUM(AF36:AG36)&gt;4,2,IF(ลับ!FV36&lt;4,1,2))))))</f>
        <v>0</v>
      </c>
      <c r="AI36" s="230">
        <f>IF(เวลาเรียน!C36=0," ",IF(ลับ!GG36=0,0,IF(SUM(คุณลักษณะ!F36,คุณลักษณะ!I36,คุณลักษณะ!N36,คุณลักษณะ!Q36,คุณลักษณะ!U36,คุณลักษณะ!X36,คุณลักษณะ!AE36,คุณลักษณะ!AH36)&gt;20,IF(ลับ!GF36&gt;15,3,2),IF(SUM(คุณลักษณะ!F36,คุณลักษณะ!I36,คุณลักษณะ!N36,คุณลักษณะ!Q36,คุณลักษณะ!U36,คุณลักษณะ!X36,คุณลักษณะ!AE36,คุณลักษณะ!AH36)&gt;16,2,IF(ลับ!GF36&gt;12,2,1)))))</f>
        <v>0</v>
      </c>
      <c r="AJ36" s="193">
        <f t="shared" si="0"/>
        <v>0</v>
      </c>
      <c r="AK36" s="231"/>
      <c r="AL36" s="231"/>
      <c r="AM36" s="231"/>
      <c r="AN36" s="76"/>
      <c r="AO36" s="76"/>
      <c r="AP36" s="76"/>
      <c r="AQ36" s="76"/>
      <c r="AR36" s="76"/>
      <c r="AS36" s="76"/>
    </row>
    <row r="37" spans="1:45" ht="15.2" customHeight="1">
      <c r="A37" s="232">
        <v>32</v>
      </c>
      <c r="B37" s="106"/>
      <c r="C37" s="107"/>
      <c r="D37" s="107"/>
      <c r="E37" s="107"/>
      <c r="F37" s="159">
        <f>IF(เวลาเรียน!C37=0," ",IF(คุณลักษณะ!B37=0,0,IF(คุณลักษณะ!C37=0,0,IF(คุณลักษณะ!D37=0,0,IF(คุณลักษณะ!E37=0,0,IF(SUM(B37:E37)&gt;10,3,IF(SUM(B37:E37)&gt;8,2,IF(ลับ!FC37&lt;7,1,2))))))))</f>
        <v>0</v>
      </c>
      <c r="G37" s="106"/>
      <c r="H37" s="107"/>
      <c r="I37" s="159">
        <f>IF(เวลาเรียน!C37=0," ",IF(G37=0,0,IF(H37=0,0,IF(SUM(G37:H37)&gt;5,3,IF(SUM(G37:H37)&gt;4,2,IF(ลับ!FF37&lt;4,1,2))))))</f>
        <v>0</v>
      </c>
      <c r="J37" s="131"/>
      <c r="K37" s="131"/>
      <c r="L37" s="233">
        <v>32</v>
      </c>
      <c r="M37" s="106"/>
      <c r="N37" s="159">
        <f>IF(เวลาเรียน!C37=0," ",M37)</f>
        <v>0</v>
      </c>
      <c r="O37" s="232"/>
      <c r="P37" s="108"/>
      <c r="Q37" s="159">
        <f>IF(เวลาเรียน!C37=0," ",IF(O37=0,0,IF(P37=0,0,IF(SUM(O37:P37)&gt;5,3,IF(SUM(O37:P37)&gt;4,2,IF(ลับ!FI37&lt;4,1,2))))))</f>
        <v>0</v>
      </c>
      <c r="R37" s="233">
        <v>32</v>
      </c>
      <c r="S37" s="232"/>
      <c r="T37" s="108"/>
      <c r="U37" s="159">
        <f>IF(เวลาเรียน!C37=0," ",IF(S37=0,0,IF(T37=0,0,IF(SUM(S37:T37)&gt;5,3,IF(SUM(S37:T37)&gt;4,2,IF(ลับ!FL37&lt;4,1,2))))))</f>
        <v>0</v>
      </c>
      <c r="V37" s="106"/>
      <c r="W37" s="108"/>
      <c r="X37" s="159">
        <f>IF(เวลาเรียน!C37=0," ",IF(V37=0,0,IF(W37=0,0,IF(SUM(V37:W37)&gt;5,3,IF(SUM(V37:W37)&gt;4,2,IF(ลับ!FO37&lt;4,1,2))))))</f>
        <v>0</v>
      </c>
      <c r="Y37" s="233"/>
      <c r="Z37" s="228"/>
      <c r="AA37" s="228"/>
      <c r="AB37" s="233">
        <v>32</v>
      </c>
      <c r="AC37" s="232"/>
      <c r="AD37" s="108"/>
      <c r="AE37" s="159">
        <f>IF(เวลาเรียน!C37=0," ",IF(Y37=0,0,IF(AC37=0,0,IF(AD37=0,0,IF(SUM(Y37,AC37:AD37)&gt;7,3,IF(SUM(Y37,AC37:AD37)&gt;5,2,IF(ลับ!FS37&lt;5,1,2)))))))</f>
        <v>0</v>
      </c>
      <c r="AF37" s="106"/>
      <c r="AG37" s="122"/>
      <c r="AH37" s="159">
        <f>IF(เวลาเรียน!C37=0," ",IF(AF37=0,0,IF(AG37=0,0,IF(SUM(AF37:AG37)&gt;5,3,IF(SUM(AF37:AG37)&gt;4,2,IF(ลับ!FV37&lt;4,1,2))))))</f>
        <v>0</v>
      </c>
      <c r="AI37" s="236">
        <f>IF(เวลาเรียน!C37=0," ",IF(ลับ!GG37=0,0,IF(SUM(คุณลักษณะ!F37,คุณลักษณะ!I37,คุณลักษณะ!N37,คุณลักษณะ!Q37,คุณลักษณะ!U37,คุณลักษณะ!X37,คุณลักษณะ!AE37,คุณลักษณะ!AH37)&gt;20,IF(ลับ!GF37&gt;15,3,2),IF(SUM(คุณลักษณะ!F37,คุณลักษณะ!I37,คุณลักษณะ!N37,คุณลักษณะ!Q37,คุณลักษณะ!U37,คุณลักษณะ!X37,คุณลักษณะ!AE37,คุณลักษณะ!AH37)&gt;16,2,IF(ลับ!GF37&gt;12,2,1)))))</f>
        <v>0</v>
      </c>
      <c r="AJ37" s="191">
        <f t="shared" si="0"/>
        <v>0</v>
      </c>
      <c r="AK37" s="231"/>
      <c r="AL37" s="231"/>
      <c r="AM37" s="231"/>
      <c r="AN37" s="76"/>
      <c r="AO37" s="76"/>
      <c r="AP37" s="76"/>
      <c r="AQ37" s="76"/>
      <c r="AR37" s="76"/>
      <c r="AS37" s="76"/>
    </row>
    <row r="38" spans="1:45" ht="15.2" customHeight="1">
      <c r="A38" s="232">
        <v>33</v>
      </c>
      <c r="B38" s="106"/>
      <c r="C38" s="107"/>
      <c r="D38" s="107"/>
      <c r="E38" s="107"/>
      <c r="F38" s="159">
        <f>IF(เวลาเรียน!C38=0," ",IF(คุณลักษณะ!B38=0,0,IF(คุณลักษณะ!C38=0,0,IF(คุณลักษณะ!D38=0,0,IF(คุณลักษณะ!E38=0,0,IF(SUM(B38:E38)&gt;10,3,IF(SUM(B38:E38)&gt;8,2,IF(ลับ!FC38&lt;7,1,2))))))))</f>
        <v>0</v>
      </c>
      <c r="G38" s="106"/>
      <c r="H38" s="107"/>
      <c r="I38" s="159">
        <f>IF(เวลาเรียน!C38=0," ",IF(G38=0,0,IF(H38=0,0,IF(SUM(G38:H38)&gt;5,3,IF(SUM(G38:H38)&gt;4,2,IF(ลับ!FF38&lt;4,1,2))))))</f>
        <v>0</v>
      </c>
      <c r="J38" s="131"/>
      <c r="K38" s="131"/>
      <c r="L38" s="233">
        <v>33</v>
      </c>
      <c r="M38" s="106"/>
      <c r="N38" s="159">
        <f>IF(เวลาเรียน!C38=0," ",M38)</f>
        <v>0</v>
      </c>
      <c r="O38" s="232"/>
      <c r="P38" s="108"/>
      <c r="Q38" s="159">
        <f>IF(เวลาเรียน!C38=0," ",IF(O38=0,0,IF(P38=0,0,IF(SUM(O38:P38)&gt;5,3,IF(SUM(O38:P38)&gt;4,2,IF(ลับ!FI38&lt;4,1,2))))))</f>
        <v>0</v>
      </c>
      <c r="R38" s="233">
        <v>33</v>
      </c>
      <c r="S38" s="232"/>
      <c r="T38" s="108"/>
      <c r="U38" s="159">
        <f>IF(เวลาเรียน!C38=0," ",IF(S38=0,0,IF(T38=0,0,IF(SUM(S38:T38)&gt;5,3,IF(SUM(S38:T38)&gt;4,2,IF(ลับ!FL38&lt;4,1,2))))))</f>
        <v>0</v>
      </c>
      <c r="V38" s="106"/>
      <c r="W38" s="108"/>
      <c r="X38" s="159">
        <f>IF(เวลาเรียน!C38=0," ",IF(V38=0,0,IF(W38=0,0,IF(SUM(V38:W38)&gt;5,3,IF(SUM(V38:W38)&gt;4,2,IF(ลับ!FO38&lt;4,1,2))))))</f>
        <v>0</v>
      </c>
      <c r="Y38" s="233"/>
      <c r="Z38" s="228"/>
      <c r="AA38" s="228"/>
      <c r="AB38" s="233">
        <v>33</v>
      </c>
      <c r="AC38" s="232"/>
      <c r="AD38" s="108"/>
      <c r="AE38" s="159">
        <f>IF(เวลาเรียน!C38=0," ",IF(Y38=0,0,IF(AC38=0,0,IF(AD38=0,0,IF(SUM(Y38,AC38:AD38)&gt;7,3,IF(SUM(Y38,AC38:AD38)&gt;5,2,IF(ลับ!FS38&lt;5,1,2)))))))</f>
        <v>0</v>
      </c>
      <c r="AF38" s="106"/>
      <c r="AG38" s="122"/>
      <c r="AH38" s="159">
        <f>IF(เวลาเรียน!C38=0," ",IF(AF38=0,0,IF(AG38=0,0,IF(SUM(AF38:AG38)&gt;5,3,IF(SUM(AF38:AG38)&gt;4,2,IF(ลับ!FV38&lt;4,1,2))))))</f>
        <v>0</v>
      </c>
      <c r="AI38" s="236">
        <f>IF(เวลาเรียน!C38=0," ",IF(ลับ!GG38=0,0,IF(SUM(คุณลักษณะ!F38,คุณลักษณะ!I38,คุณลักษณะ!N38,คุณลักษณะ!Q38,คุณลักษณะ!U38,คุณลักษณะ!X38,คุณลักษณะ!AE38,คุณลักษณะ!AH38)&gt;20,IF(ลับ!GF38&gt;15,3,2),IF(SUM(คุณลักษณะ!F38,คุณลักษณะ!I38,คุณลักษณะ!N38,คุณลักษณะ!Q38,คุณลักษณะ!U38,คุณลักษณะ!X38,คุณลักษณะ!AE38,คุณลักษณะ!AH38)&gt;16,2,IF(ลับ!GF38&gt;12,2,1)))))</f>
        <v>0</v>
      </c>
      <c r="AJ38" s="191">
        <f t="shared" ref="AJ38:AJ55" si="1">IF(AI38=" "," ",IF(AI38=0,SUM(F38,I38,N38,Q38,U38,X38,AE38,AH38)*(49/21),IF(AI38=1,50+((SUM(F38,I38,N38,Q38,U38,X38,AE38,AH38)-8)*(14/8)),IF(AI38=2,65+((SUM(F38,I38,N38,Q38,U38,X38,AE38,AH38)-13)*(14/9)),80+((SUM(F38,I38,N38,Q38,U38,X38,AE38,AH38)-21)*(20/3))))))</f>
        <v>0</v>
      </c>
      <c r="AK38" s="231"/>
      <c r="AL38" s="231"/>
      <c r="AM38" s="231"/>
      <c r="AN38" s="76"/>
      <c r="AO38" s="76"/>
      <c r="AP38" s="76"/>
      <c r="AQ38" s="76"/>
      <c r="AR38" s="76"/>
      <c r="AS38" s="76"/>
    </row>
    <row r="39" spans="1:45" ht="15.2" customHeight="1">
      <c r="A39" s="232">
        <v>34</v>
      </c>
      <c r="B39" s="106"/>
      <c r="C39" s="107"/>
      <c r="D39" s="107"/>
      <c r="E39" s="107"/>
      <c r="F39" s="159">
        <f>IF(เวลาเรียน!C39=0," ",IF(คุณลักษณะ!B39=0,0,IF(คุณลักษณะ!C39=0,0,IF(คุณลักษณะ!D39=0,0,IF(คุณลักษณะ!E39=0,0,IF(SUM(B39:E39)&gt;10,3,IF(SUM(B39:E39)&gt;8,2,IF(ลับ!FC39&lt;7,1,2))))))))</f>
        <v>0</v>
      </c>
      <c r="G39" s="106"/>
      <c r="H39" s="107"/>
      <c r="I39" s="159">
        <f>IF(เวลาเรียน!C39=0," ",IF(G39=0,0,IF(H39=0,0,IF(SUM(G39:H39)&gt;5,3,IF(SUM(G39:H39)&gt;4,2,IF(ลับ!FF39&lt;4,1,2))))))</f>
        <v>0</v>
      </c>
      <c r="J39" s="131"/>
      <c r="K39" s="131"/>
      <c r="L39" s="233">
        <v>34</v>
      </c>
      <c r="M39" s="106"/>
      <c r="N39" s="159">
        <f>IF(เวลาเรียน!C39=0," ",M39)</f>
        <v>0</v>
      </c>
      <c r="O39" s="232"/>
      <c r="P39" s="108"/>
      <c r="Q39" s="159">
        <f>IF(เวลาเรียน!C39=0," ",IF(O39=0,0,IF(P39=0,0,IF(SUM(O39:P39)&gt;5,3,IF(SUM(O39:P39)&gt;4,2,IF(ลับ!FI39&lt;4,1,2))))))</f>
        <v>0</v>
      </c>
      <c r="R39" s="233">
        <v>34</v>
      </c>
      <c r="S39" s="232"/>
      <c r="T39" s="108"/>
      <c r="U39" s="159">
        <f>IF(เวลาเรียน!C39=0," ",IF(S39=0,0,IF(T39=0,0,IF(SUM(S39:T39)&gt;5,3,IF(SUM(S39:T39)&gt;4,2,IF(ลับ!FL39&lt;4,1,2))))))</f>
        <v>0</v>
      </c>
      <c r="V39" s="106"/>
      <c r="W39" s="108"/>
      <c r="X39" s="159">
        <f>IF(เวลาเรียน!C39=0," ",IF(V39=0,0,IF(W39=0,0,IF(SUM(V39:W39)&gt;5,3,IF(SUM(V39:W39)&gt;4,2,IF(ลับ!FO39&lt;4,1,2))))))</f>
        <v>0</v>
      </c>
      <c r="Y39" s="233"/>
      <c r="Z39" s="228"/>
      <c r="AA39" s="228"/>
      <c r="AB39" s="233">
        <v>34</v>
      </c>
      <c r="AC39" s="232"/>
      <c r="AD39" s="108"/>
      <c r="AE39" s="159">
        <f>IF(เวลาเรียน!C39=0," ",IF(Y39=0,0,IF(AC39=0,0,IF(AD39=0,0,IF(SUM(Y39,AC39:AD39)&gt;7,3,IF(SUM(Y39,AC39:AD39)&gt;5,2,IF(ลับ!FS39&lt;5,1,2)))))))</f>
        <v>0</v>
      </c>
      <c r="AF39" s="106"/>
      <c r="AG39" s="122"/>
      <c r="AH39" s="159">
        <f>IF(เวลาเรียน!C39=0," ",IF(AF39=0,0,IF(AG39=0,0,IF(SUM(AF39:AG39)&gt;5,3,IF(SUM(AF39:AG39)&gt;4,2,IF(ลับ!FV39&lt;4,1,2))))))</f>
        <v>0</v>
      </c>
      <c r="AI39" s="236">
        <f>IF(เวลาเรียน!C39=0," ",IF(ลับ!GG39=0,0,IF(SUM(คุณลักษณะ!F39,คุณลักษณะ!I39,คุณลักษณะ!N39,คุณลักษณะ!Q39,คุณลักษณะ!U39,คุณลักษณะ!X39,คุณลักษณะ!AE39,คุณลักษณะ!AH39)&gt;20,IF(ลับ!GF39&gt;15,3,2),IF(SUM(คุณลักษณะ!F39,คุณลักษณะ!I39,คุณลักษณะ!N39,คุณลักษณะ!Q39,คุณลักษณะ!U39,คุณลักษณะ!X39,คุณลักษณะ!AE39,คุณลักษณะ!AH39)&gt;16,2,IF(ลับ!GF39&gt;12,2,1)))))</f>
        <v>0</v>
      </c>
      <c r="AJ39" s="191">
        <f t="shared" si="1"/>
        <v>0</v>
      </c>
      <c r="AK39" s="231"/>
      <c r="AL39" s="231"/>
      <c r="AM39" s="231"/>
      <c r="AN39" s="76"/>
      <c r="AO39" s="76"/>
      <c r="AP39" s="76"/>
      <c r="AQ39" s="76"/>
      <c r="AR39" s="76"/>
      <c r="AS39" s="76"/>
    </row>
    <row r="40" spans="1:45" ht="15.2" customHeight="1" thickBot="1">
      <c r="A40" s="237">
        <v>35</v>
      </c>
      <c r="B40" s="109"/>
      <c r="C40" s="110"/>
      <c r="D40" s="110"/>
      <c r="E40" s="110"/>
      <c r="F40" s="238">
        <f>IF(เวลาเรียน!C40=0," ",IF(คุณลักษณะ!B40=0,0,IF(คุณลักษณะ!C40=0,0,IF(คุณลักษณะ!D40=0,0,IF(คุณลักษณะ!E40=0,0,IF(SUM(B40:E40)&gt;10,3,IF(SUM(B40:E40)&gt;8,2,IF(ลับ!FC40&lt;7,1,2))))))))</f>
        <v>0</v>
      </c>
      <c r="G40" s="109"/>
      <c r="H40" s="110"/>
      <c r="I40" s="238">
        <f>IF(เวลาเรียน!C40=0," ",IF(G40=0,0,IF(H40=0,0,IF(SUM(G40:H40)&gt;5,3,IF(SUM(G40:H40)&gt;4,2,IF(ลับ!FF40&lt;4,1,2))))))</f>
        <v>0</v>
      </c>
      <c r="J40" s="131"/>
      <c r="K40" s="131"/>
      <c r="L40" s="239">
        <v>35</v>
      </c>
      <c r="M40" s="109"/>
      <c r="N40" s="238">
        <f>IF(เวลาเรียน!C40=0," ",M40)</f>
        <v>0</v>
      </c>
      <c r="O40" s="237"/>
      <c r="P40" s="111"/>
      <c r="Q40" s="238">
        <f>IF(เวลาเรียน!C40=0," ",IF(O40=0,0,IF(P40=0,0,IF(SUM(O40:P40)&gt;5,3,IF(SUM(O40:P40)&gt;4,2,IF(ลับ!FI40&lt;4,1,2))))))</f>
        <v>0</v>
      </c>
      <c r="R40" s="239">
        <v>35</v>
      </c>
      <c r="S40" s="237"/>
      <c r="T40" s="111"/>
      <c r="U40" s="238">
        <f>IF(เวลาเรียน!C40=0," ",IF(S40=0,0,IF(T40=0,0,IF(SUM(S40:T40)&gt;5,3,IF(SUM(S40:T40)&gt;4,2,IF(ลับ!FL40&lt;4,1,2))))))</f>
        <v>0</v>
      </c>
      <c r="V40" s="109"/>
      <c r="W40" s="111"/>
      <c r="X40" s="238">
        <f>IF(เวลาเรียน!C40=0," ",IF(V40=0,0,IF(W40=0,0,IF(SUM(V40:W40)&gt;5,3,IF(SUM(V40:W40)&gt;4,2,IF(ลับ!FO40&lt;4,1,2))))))</f>
        <v>0</v>
      </c>
      <c r="Y40" s="239"/>
      <c r="Z40" s="228"/>
      <c r="AA40" s="228"/>
      <c r="AB40" s="239">
        <v>35</v>
      </c>
      <c r="AC40" s="237"/>
      <c r="AD40" s="111"/>
      <c r="AE40" s="238">
        <f>IF(เวลาเรียน!C40=0," ",IF(Y40=0,0,IF(AC40=0,0,IF(AD40=0,0,IF(SUM(Y40,AC40:AD40)&gt;7,3,IF(SUM(Y40,AC40:AD40)&gt;5,2,IF(ลับ!FS40&lt;5,1,2)))))))</f>
        <v>0</v>
      </c>
      <c r="AF40" s="109"/>
      <c r="AG40" s="241"/>
      <c r="AH40" s="238">
        <f>IF(เวลาเรียน!C40=0," ",IF(AF40=0,0,IF(AG40=0,0,IF(SUM(AF40:AG40)&gt;5,3,IF(SUM(AF40:AG40)&gt;4,2,IF(ลับ!FV40&lt;4,1,2))))))</f>
        <v>0</v>
      </c>
      <c r="AI40" s="243">
        <f>IF(เวลาเรียน!C40=0," ",IF(ลับ!GG40=0,0,IF(SUM(คุณลักษณะ!F40,คุณลักษณะ!I40,คุณลักษณะ!N40,คุณลักษณะ!Q40,คุณลักษณะ!U40,คุณลักษณะ!X40,คุณลักษณะ!AE40,คุณลักษณะ!AH40)&gt;20,IF(ลับ!GF40&gt;15,3,2),IF(SUM(คุณลักษณะ!F40,คุณลักษณะ!I40,คุณลักษณะ!N40,คุณลักษณะ!Q40,คุณลักษณะ!U40,คุณลักษณะ!X40,คุณลักษณะ!AE40,คุณลักษณะ!AH40)&gt;16,2,IF(ลับ!GF40&gt;12,2,1)))))</f>
        <v>0</v>
      </c>
      <c r="AJ40" s="194">
        <f t="shared" si="1"/>
        <v>0</v>
      </c>
      <c r="AK40" s="231"/>
      <c r="AL40" s="231"/>
      <c r="AM40" s="231"/>
      <c r="AN40" s="76"/>
      <c r="AO40" s="76"/>
      <c r="AP40" s="76"/>
      <c r="AQ40" s="76"/>
      <c r="AR40" s="76"/>
      <c r="AS40" s="76"/>
    </row>
    <row r="41" spans="1:45" ht="15.2" customHeight="1">
      <c r="A41" s="225">
        <v>36</v>
      </c>
      <c r="B41" s="103"/>
      <c r="C41" s="104"/>
      <c r="D41" s="104"/>
      <c r="E41" s="104"/>
      <c r="F41" s="223">
        <f>IF(เวลาเรียน!C41=0," ",IF(คุณลักษณะ!B41=0,0,IF(คุณลักษณะ!C41=0,0,IF(คุณลักษณะ!D41=0,0,IF(คุณลักษณะ!E41=0,0,IF(SUM(B41:E41)&gt;10,3,IF(SUM(B41:E41)&gt;8,2,IF(ลับ!FC41&lt;7,1,2))))))))</f>
        <v>0</v>
      </c>
      <c r="G41" s="103"/>
      <c r="H41" s="104"/>
      <c r="I41" s="223">
        <f>IF(เวลาเรียน!C41=0," ",IF(G41=0,0,IF(H41=0,0,IF(SUM(G41:H41)&gt;5,3,IF(SUM(G41:H41)&gt;4,2,IF(ลับ!FF41&lt;4,1,2))))))</f>
        <v>0</v>
      </c>
      <c r="J41" s="131"/>
      <c r="K41" s="131"/>
      <c r="L41" s="226">
        <v>36</v>
      </c>
      <c r="M41" s="103"/>
      <c r="N41" s="223">
        <f>IF(เวลาเรียน!C41=0," ",M41)</f>
        <v>0</v>
      </c>
      <c r="O41" s="225"/>
      <c r="P41" s="105"/>
      <c r="Q41" s="223">
        <f>IF(เวลาเรียน!C41=0," ",IF(O41=0,0,IF(P41=0,0,IF(SUM(O41:P41)&gt;5,3,IF(SUM(O41:P41)&gt;4,2,IF(ลับ!FI41&lt;4,1,2))))))</f>
        <v>0</v>
      </c>
      <c r="R41" s="224">
        <v>36</v>
      </c>
      <c r="S41" s="225"/>
      <c r="T41" s="105"/>
      <c r="U41" s="223">
        <f>IF(เวลาเรียน!C41=0," ",IF(S41=0,0,IF(T41=0,0,IF(SUM(S41:T41)&gt;5,3,IF(SUM(S41:T41)&gt;4,2,IF(ลับ!FL41&lt;4,1,2))))))</f>
        <v>0</v>
      </c>
      <c r="V41" s="103"/>
      <c r="W41" s="105"/>
      <c r="X41" s="223">
        <f>IF(เวลาเรียน!C41=0," ",IF(V41=0,0,IF(W41=0,0,IF(SUM(V41:W41)&gt;5,3,IF(SUM(V41:W41)&gt;4,2,IF(ลับ!FO41&lt;4,1,2))))))</f>
        <v>0</v>
      </c>
      <c r="Y41" s="224"/>
      <c r="Z41" s="228"/>
      <c r="AA41" s="228"/>
      <c r="AB41" s="224">
        <v>36</v>
      </c>
      <c r="AC41" s="225"/>
      <c r="AD41" s="105"/>
      <c r="AE41" s="223">
        <f>IF(เวลาเรียน!C41=0," ",IF(Y41=0,0,IF(AC41=0,0,IF(AD41=0,0,IF(SUM(Y41,AC41:AD41)&gt;7,3,IF(SUM(Y41,AC41:AD41)&gt;5,2,IF(ลับ!FS41&lt;5,1,2)))))))</f>
        <v>0</v>
      </c>
      <c r="AF41" s="103"/>
      <c r="AG41" s="104"/>
      <c r="AH41" s="223">
        <f>IF(เวลาเรียน!C41=0," ",IF(AF41=0,0,IF(AG41=0,0,IF(SUM(AF41:AG41)&gt;5,3,IF(SUM(AF41:AG41)&gt;4,2,IF(ลับ!FV41&lt;4,1,2))))))</f>
        <v>0</v>
      </c>
      <c r="AI41" s="230">
        <f>IF(เวลาเรียน!C41=0," ",IF(ลับ!GG41=0,0,IF(SUM(คุณลักษณะ!F41,คุณลักษณะ!I41,คุณลักษณะ!N41,คุณลักษณะ!Q41,คุณลักษณะ!U41,คุณลักษณะ!X41,คุณลักษณะ!AE41,คุณลักษณะ!AH41)&gt;20,IF(ลับ!GF41&gt;15,3,2),IF(SUM(คุณลักษณะ!F41,คุณลักษณะ!I41,คุณลักษณะ!N41,คุณลักษณะ!Q41,คุณลักษณะ!U41,คุณลักษณะ!X41,คุณลักษณะ!AE41,คุณลักษณะ!AH41)&gt;16,2,IF(ลับ!GF41&gt;12,2,1)))))</f>
        <v>0</v>
      </c>
      <c r="AJ41" s="193">
        <f t="shared" si="1"/>
        <v>0</v>
      </c>
      <c r="AK41" s="231"/>
      <c r="AL41" s="231"/>
      <c r="AM41" s="231"/>
      <c r="AN41" s="76"/>
      <c r="AO41" s="76"/>
      <c r="AP41" s="76"/>
      <c r="AQ41" s="76"/>
      <c r="AR41" s="76"/>
      <c r="AS41" s="76"/>
    </row>
    <row r="42" spans="1:45" ht="15.2" customHeight="1">
      <c r="A42" s="232">
        <v>37</v>
      </c>
      <c r="B42" s="106"/>
      <c r="C42" s="107"/>
      <c r="D42" s="107"/>
      <c r="E42" s="107"/>
      <c r="F42" s="159">
        <f>IF(เวลาเรียน!C42=0," ",IF(คุณลักษณะ!B42=0,0,IF(คุณลักษณะ!C42=0,0,IF(คุณลักษณะ!D42=0,0,IF(คุณลักษณะ!E42=0,0,IF(SUM(B42:E42)&gt;10,3,IF(SUM(B42:E42)&gt;8,2,IF(ลับ!FC42&lt;7,1,2))))))))</f>
        <v>0</v>
      </c>
      <c r="G42" s="106"/>
      <c r="H42" s="107"/>
      <c r="I42" s="159">
        <f>IF(เวลาเรียน!C42=0," ",IF(G42=0,0,IF(H42=0,0,IF(SUM(G42:H42)&gt;5,3,IF(SUM(G42:H42)&gt;4,2,IF(ลับ!FF42&lt;4,1,2))))))</f>
        <v>0</v>
      </c>
      <c r="J42" s="131"/>
      <c r="K42" s="131"/>
      <c r="L42" s="233">
        <v>37</v>
      </c>
      <c r="M42" s="106"/>
      <c r="N42" s="159">
        <f>IF(เวลาเรียน!C42=0," ",M42)</f>
        <v>0</v>
      </c>
      <c r="O42" s="232"/>
      <c r="P42" s="108"/>
      <c r="Q42" s="159">
        <f>IF(เวลาเรียน!C42=0," ",IF(O42=0,0,IF(P42=0,0,IF(SUM(O42:P42)&gt;5,3,IF(SUM(O42:P42)&gt;4,2,IF(ลับ!FI42&lt;4,1,2))))))</f>
        <v>0</v>
      </c>
      <c r="R42" s="233">
        <v>37</v>
      </c>
      <c r="S42" s="232"/>
      <c r="T42" s="108"/>
      <c r="U42" s="159">
        <f>IF(เวลาเรียน!C42=0," ",IF(S42=0,0,IF(T42=0,0,IF(SUM(S42:T42)&gt;5,3,IF(SUM(S42:T42)&gt;4,2,IF(ลับ!FL42&lt;4,1,2))))))</f>
        <v>0</v>
      </c>
      <c r="V42" s="106"/>
      <c r="W42" s="108"/>
      <c r="X42" s="159">
        <f>IF(เวลาเรียน!C42=0," ",IF(V42=0,0,IF(W42=0,0,IF(SUM(V42:W42)&gt;5,3,IF(SUM(V42:W42)&gt;4,2,IF(ลับ!FO42&lt;4,1,2))))))</f>
        <v>0</v>
      </c>
      <c r="Y42" s="233"/>
      <c r="Z42" s="228"/>
      <c r="AA42" s="228"/>
      <c r="AB42" s="233">
        <v>37</v>
      </c>
      <c r="AC42" s="232"/>
      <c r="AD42" s="108"/>
      <c r="AE42" s="159">
        <f>IF(เวลาเรียน!C42=0," ",IF(Y42=0,0,IF(AC42=0,0,IF(AD42=0,0,IF(SUM(Y42,AC42:AD42)&gt;7,3,IF(SUM(Y42,AC42:AD42)&gt;5,2,IF(ลับ!FS42&lt;5,1,2)))))))</f>
        <v>0</v>
      </c>
      <c r="AF42" s="106"/>
      <c r="AG42" s="122"/>
      <c r="AH42" s="159">
        <f>IF(เวลาเรียน!C42=0," ",IF(AF42=0,0,IF(AG42=0,0,IF(SUM(AF42:AG42)&gt;5,3,IF(SUM(AF42:AG42)&gt;4,2,IF(ลับ!FV42&lt;4,1,2))))))</f>
        <v>0</v>
      </c>
      <c r="AI42" s="236">
        <f>IF(เวลาเรียน!C42=0," ",IF(ลับ!GG42=0,0,IF(SUM(คุณลักษณะ!F42,คุณลักษณะ!I42,คุณลักษณะ!N42,คุณลักษณะ!Q42,คุณลักษณะ!U42,คุณลักษณะ!X42,คุณลักษณะ!AE42,คุณลักษณะ!AH42)&gt;20,IF(ลับ!GF42&gt;15,3,2),IF(SUM(คุณลักษณะ!F42,คุณลักษณะ!I42,คุณลักษณะ!N42,คุณลักษณะ!Q42,คุณลักษณะ!U42,คุณลักษณะ!X42,คุณลักษณะ!AE42,คุณลักษณะ!AH42)&gt;16,2,IF(ลับ!GF42&gt;12,2,1)))))</f>
        <v>0</v>
      </c>
      <c r="AJ42" s="191">
        <f t="shared" si="1"/>
        <v>0</v>
      </c>
      <c r="AK42" s="231"/>
      <c r="AL42" s="231"/>
      <c r="AM42" s="231"/>
      <c r="AN42" s="76"/>
      <c r="AO42" s="76"/>
      <c r="AP42" s="76"/>
      <c r="AQ42" s="76"/>
      <c r="AR42" s="76"/>
      <c r="AS42" s="76"/>
    </row>
    <row r="43" spans="1:45" ht="15.2" customHeight="1">
      <c r="A43" s="232">
        <v>38</v>
      </c>
      <c r="B43" s="106"/>
      <c r="C43" s="107"/>
      <c r="D43" s="107"/>
      <c r="E43" s="107"/>
      <c r="F43" s="159">
        <f>IF(เวลาเรียน!C43=0," ",IF(คุณลักษณะ!B43=0,0,IF(คุณลักษณะ!C43=0,0,IF(คุณลักษณะ!D43=0,0,IF(คุณลักษณะ!E43=0,0,IF(SUM(B43:E43)&gt;10,3,IF(SUM(B43:E43)&gt;8,2,IF(ลับ!FC43&lt;7,1,2))))))))</f>
        <v>0</v>
      </c>
      <c r="G43" s="106"/>
      <c r="H43" s="107"/>
      <c r="I43" s="159">
        <f>IF(เวลาเรียน!C43=0," ",IF(G43=0,0,IF(H43=0,0,IF(SUM(G43:H43)&gt;5,3,IF(SUM(G43:H43)&gt;4,2,IF(ลับ!FF43&lt;4,1,2))))))</f>
        <v>0</v>
      </c>
      <c r="J43" s="131"/>
      <c r="K43" s="131"/>
      <c r="L43" s="233">
        <v>38</v>
      </c>
      <c r="M43" s="106"/>
      <c r="N43" s="159">
        <f>IF(เวลาเรียน!C43=0," ",M43)</f>
        <v>0</v>
      </c>
      <c r="O43" s="232"/>
      <c r="P43" s="108"/>
      <c r="Q43" s="159">
        <f>IF(เวลาเรียน!C43=0," ",IF(O43=0,0,IF(P43=0,0,IF(SUM(O43:P43)&gt;5,3,IF(SUM(O43:P43)&gt;4,2,IF(ลับ!FI43&lt;4,1,2))))))</f>
        <v>0</v>
      </c>
      <c r="R43" s="233">
        <v>38</v>
      </c>
      <c r="S43" s="232"/>
      <c r="T43" s="108"/>
      <c r="U43" s="159">
        <f>IF(เวลาเรียน!C43=0," ",IF(S43=0,0,IF(T43=0,0,IF(SUM(S43:T43)&gt;5,3,IF(SUM(S43:T43)&gt;4,2,IF(ลับ!FL43&lt;4,1,2))))))</f>
        <v>0</v>
      </c>
      <c r="V43" s="106"/>
      <c r="W43" s="108"/>
      <c r="X43" s="159">
        <f>IF(เวลาเรียน!C43=0," ",IF(V43=0,0,IF(W43=0,0,IF(SUM(V43:W43)&gt;5,3,IF(SUM(V43:W43)&gt;4,2,IF(ลับ!FO43&lt;4,1,2))))))</f>
        <v>0</v>
      </c>
      <c r="Y43" s="233"/>
      <c r="Z43" s="228"/>
      <c r="AA43" s="228"/>
      <c r="AB43" s="233">
        <v>38</v>
      </c>
      <c r="AC43" s="232"/>
      <c r="AD43" s="108"/>
      <c r="AE43" s="159">
        <f>IF(เวลาเรียน!C43=0," ",IF(Y43=0,0,IF(AC43=0,0,IF(AD43=0,0,IF(SUM(Y43,AC43:AD43)&gt;7,3,IF(SUM(Y43,AC43:AD43)&gt;5,2,IF(ลับ!FS43&lt;5,1,2)))))))</f>
        <v>0</v>
      </c>
      <c r="AF43" s="106"/>
      <c r="AG43" s="122"/>
      <c r="AH43" s="159">
        <f>IF(เวลาเรียน!C43=0," ",IF(AF43=0,0,IF(AG43=0,0,IF(SUM(AF43:AG43)&gt;5,3,IF(SUM(AF43:AG43)&gt;4,2,IF(ลับ!FV43&lt;4,1,2))))))</f>
        <v>0</v>
      </c>
      <c r="AI43" s="236">
        <f>IF(เวลาเรียน!C43=0," ",IF(ลับ!GG43=0,0,IF(SUM(คุณลักษณะ!F43,คุณลักษณะ!I43,คุณลักษณะ!N43,คุณลักษณะ!Q43,คุณลักษณะ!U43,คุณลักษณะ!X43,คุณลักษณะ!AE43,คุณลักษณะ!AH43)&gt;20,IF(ลับ!GF43&gt;15,3,2),IF(SUM(คุณลักษณะ!F43,คุณลักษณะ!I43,คุณลักษณะ!N43,คุณลักษณะ!Q43,คุณลักษณะ!U43,คุณลักษณะ!X43,คุณลักษณะ!AE43,คุณลักษณะ!AH43)&gt;16,2,IF(ลับ!GF43&gt;12,2,1)))))</f>
        <v>0</v>
      </c>
      <c r="AJ43" s="191">
        <f t="shared" si="1"/>
        <v>0</v>
      </c>
      <c r="AK43" s="231"/>
      <c r="AL43" s="231"/>
      <c r="AM43" s="231"/>
      <c r="AN43" s="76"/>
      <c r="AO43" s="76"/>
      <c r="AP43" s="76"/>
      <c r="AQ43" s="76"/>
      <c r="AR43" s="76"/>
      <c r="AS43" s="76"/>
    </row>
    <row r="44" spans="1:45" ht="15.2" customHeight="1">
      <c r="A44" s="232">
        <v>39</v>
      </c>
      <c r="B44" s="106"/>
      <c r="C44" s="107"/>
      <c r="D44" s="107"/>
      <c r="E44" s="107"/>
      <c r="F44" s="159">
        <f>IF(เวลาเรียน!C44=0," ",IF(คุณลักษณะ!B44=0,0,IF(คุณลักษณะ!C44=0,0,IF(คุณลักษณะ!D44=0,0,IF(คุณลักษณะ!E44=0,0,IF(SUM(B44:E44)&gt;10,3,IF(SUM(B44:E44)&gt;8,2,IF(ลับ!FC44&lt;7,1,2))))))))</f>
        <v>0</v>
      </c>
      <c r="G44" s="106"/>
      <c r="H44" s="107"/>
      <c r="I44" s="159">
        <f>IF(เวลาเรียน!C44=0," ",IF(G44=0,0,IF(H44=0,0,IF(SUM(G44:H44)&gt;5,3,IF(SUM(G44:H44)&gt;4,2,IF(ลับ!FF44&lt;4,1,2))))))</f>
        <v>0</v>
      </c>
      <c r="J44" s="131"/>
      <c r="K44" s="131"/>
      <c r="L44" s="233">
        <v>39</v>
      </c>
      <c r="M44" s="106"/>
      <c r="N44" s="159">
        <f>IF(เวลาเรียน!C44=0," ",M44)</f>
        <v>0</v>
      </c>
      <c r="O44" s="232"/>
      <c r="P44" s="108"/>
      <c r="Q44" s="159">
        <f>IF(เวลาเรียน!C44=0," ",IF(O44=0,0,IF(P44=0,0,IF(SUM(O44:P44)&gt;5,3,IF(SUM(O44:P44)&gt;4,2,IF(ลับ!FI44&lt;4,1,2))))))</f>
        <v>0</v>
      </c>
      <c r="R44" s="233">
        <v>39</v>
      </c>
      <c r="S44" s="232"/>
      <c r="T44" s="108"/>
      <c r="U44" s="159">
        <f>IF(เวลาเรียน!C44=0," ",IF(S44=0,0,IF(T44=0,0,IF(SUM(S44:T44)&gt;5,3,IF(SUM(S44:T44)&gt;4,2,IF(ลับ!FL44&lt;4,1,2))))))</f>
        <v>0</v>
      </c>
      <c r="V44" s="106"/>
      <c r="W44" s="108"/>
      <c r="X44" s="159">
        <f>IF(เวลาเรียน!C44=0," ",IF(V44=0,0,IF(W44=0,0,IF(SUM(V44:W44)&gt;5,3,IF(SUM(V44:W44)&gt;4,2,IF(ลับ!FO44&lt;4,1,2))))))</f>
        <v>0</v>
      </c>
      <c r="Y44" s="233"/>
      <c r="Z44" s="228"/>
      <c r="AA44" s="228"/>
      <c r="AB44" s="233">
        <v>39</v>
      </c>
      <c r="AC44" s="232"/>
      <c r="AD44" s="108"/>
      <c r="AE44" s="159">
        <f>IF(เวลาเรียน!C44=0," ",IF(Y44=0,0,IF(AC44=0,0,IF(AD44=0,0,IF(SUM(Y44,AC44:AD44)&gt;7,3,IF(SUM(Y44,AC44:AD44)&gt;5,2,IF(ลับ!FS44&lt;5,1,2)))))))</f>
        <v>0</v>
      </c>
      <c r="AF44" s="106"/>
      <c r="AG44" s="122"/>
      <c r="AH44" s="159">
        <f>IF(เวลาเรียน!C44=0," ",IF(AF44=0,0,IF(AG44=0,0,IF(SUM(AF44:AG44)&gt;5,3,IF(SUM(AF44:AG44)&gt;4,2,IF(ลับ!FV44&lt;4,1,2))))))</f>
        <v>0</v>
      </c>
      <c r="AI44" s="236">
        <f>IF(เวลาเรียน!C44=0," ",IF(ลับ!GG44=0,0,IF(SUM(คุณลักษณะ!F44,คุณลักษณะ!I44,คุณลักษณะ!N44,คุณลักษณะ!Q44,คุณลักษณะ!U44,คุณลักษณะ!X44,คุณลักษณะ!AE44,คุณลักษณะ!AH44)&gt;20,IF(ลับ!GF44&gt;15,3,2),IF(SUM(คุณลักษณะ!F44,คุณลักษณะ!I44,คุณลักษณะ!N44,คุณลักษณะ!Q44,คุณลักษณะ!U44,คุณลักษณะ!X44,คุณลักษณะ!AE44,คุณลักษณะ!AH44)&gt;16,2,IF(ลับ!GF44&gt;12,2,1)))))</f>
        <v>0</v>
      </c>
      <c r="AJ44" s="191">
        <f t="shared" si="1"/>
        <v>0</v>
      </c>
      <c r="AK44" s="231"/>
      <c r="AL44" s="231"/>
      <c r="AM44" s="231"/>
      <c r="AN44" s="76"/>
      <c r="AO44" s="76"/>
      <c r="AP44" s="76"/>
      <c r="AQ44" s="76"/>
      <c r="AR44" s="76"/>
      <c r="AS44" s="76"/>
    </row>
    <row r="45" spans="1:45" ht="15.2" customHeight="1" thickBot="1">
      <c r="A45" s="237">
        <v>40</v>
      </c>
      <c r="B45" s="109"/>
      <c r="C45" s="110"/>
      <c r="D45" s="110"/>
      <c r="E45" s="110"/>
      <c r="F45" s="238">
        <f>IF(เวลาเรียน!C45=0," ",IF(คุณลักษณะ!B45=0,0,IF(คุณลักษณะ!C45=0,0,IF(คุณลักษณะ!D45=0,0,IF(คุณลักษณะ!E45=0,0,IF(SUM(B45:E45)&gt;10,3,IF(SUM(B45:E45)&gt;8,2,IF(ลับ!FC45&lt;7,1,2))))))))</f>
        <v>0</v>
      </c>
      <c r="G45" s="109"/>
      <c r="H45" s="110"/>
      <c r="I45" s="238">
        <f>IF(เวลาเรียน!C45=0," ",IF(G45=0,0,IF(H45=0,0,IF(SUM(G45:H45)&gt;5,3,IF(SUM(G45:H45)&gt;4,2,IF(ลับ!FF45&lt;4,1,2))))))</f>
        <v>0</v>
      </c>
      <c r="J45" s="131"/>
      <c r="K45" s="131"/>
      <c r="L45" s="239">
        <v>40</v>
      </c>
      <c r="M45" s="109"/>
      <c r="N45" s="238">
        <f>IF(เวลาเรียน!C45=0," ",M45)</f>
        <v>0</v>
      </c>
      <c r="O45" s="237"/>
      <c r="P45" s="111"/>
      <c r="Q45" s="238">
        <f>IF(เวลาเรียน!C45=0," ",IF(O45=0,0,IF(P45=0,0,IF(SUM(O45:P45)&gt;5,3,IF(SUM(O45:P45)&gt;4,2,IF(ลับ!FI45&lt;4,1,2))))))</f>
        <v>0</v>
      </c>
      <c r="R45" s="244">
        <v>40</v>
      </c>
      <c r="S45" s="237"/>
      <c r="T45" s="111"/>
      <c r="U45" s="238">
        <f>IF(เวลาเรียน!C45=0," ",IF(S45=0,0,IF(T45=0,0,IF(SUM(S45:T45)&gt;5,3,IF(SUM(S45:T45)&gt;4,2,IF(ลับ!FL45&lt;4,1,2))))))</f>
        <v>0</v>
      </c>
      <c r="V45" s="109"/>
      <c r="W45" s="111"/>
      <c r="X45" s="238">
        <f>IF(เวลาเรียน!C45=0," ",IF(V45=0,0,IF(W45=0,0,IF(SUM(V45:W45)&gt;5,3,IF(SUM(V45:W45)&gt;4,2,IF(ลับ!FO45&lt;4,1,2))))))</f>
        <v>0</v>
      </c>
      <c r="Y45" s="244"/>
      <c r="Z45" s="228"/>
      <c r="AA45" s="228"/>
      <c r="AB45" s="244">
        <v>40</v>
      </c>
      <c r="AC45" s="237"/>
      <c r="AD45" s="111"/>
      <c r="AE45" s="238">
        <f>IF(เวลาเรียน!C45=0," ",IF(Y45=0,0,IF(AC45=0,0,IF(AD45=0,0,IF(SUM(Y45,AC45:AD45)&gt;7,3,IF(SUM(Y45,AC45:AD45)&gt;5,2,IF(ลับ!FS45&lt;5,1,2)))))))</f>
        <v>0</v>
      </c>
      <c r="AF45" s="109"/>
      <c r="AG45" s="241"/>
      <c r="AH45" s="238">
        <f>IF(เวลาเรียน!C45=0," ",IF(AF45=0,0,IF(AG45=0,0,IF(SUM(AF45:AG45)&gt;5,3,IF(SUM(AF45:AG45)&gt;4,2,IF(ลับ!FV45&lt;4,1,2))))))</f>
        <v>0</v>
      </c>
      <c r="AI45" s="243">
        <f>IF(เวลาเรียน!C45=0," ",IF(ลับ!GG45=0,0,IF(SUM(คุณลักษณะ!F45,คุณลักษณะ!I45,คุณลักษณะ!N45,คุณลักษณะ!Q45,คุณลักษณะ!U45,คุณลักษณะ!X45,คุณลักษณะ!AE45,คุณลักษณะ!AH45)&gt;20,IF(ลับ!GF45&gt;15,3,2),IF(SUM(คุณลักษณะ!F45,คุณลักษณะ!I45,คุณลักษณะ!N45,คุณลักษณะ!Q45,คุณลักษณะ!U45,คุณลักษณะ!X45,คุณลักษณะ!AE45,คุณลักษณะ!AH45)&gt;16,2,IF(ลับ!GF45&gt;12,2,1)))))</f>
        <v>0</v>
      </c>
      <c r="AJ45" s="194">
        <f t="shared" si="1"/>
        <v>0</v>
      </c>
      <c r="AK45" s="231"/>
      <c r="AL45" s="231"/>
      <c r="AM45" s="231"/>
      <c r="AN45" s="76"/>
      <c r="AO45" s="76"/>
      <c r="AP45" s="76"/>
      <c r="AQ45" s="76"/>
      <c r="AR45" s="76"/>
      <c r="AS45" s="76"/>
    </row>
    <row r="46" spans="1:45" ht="15.2" customHeight="1">
      <c r="A46" s="225">
        <v>41</v>
      </c>
      <c r="B46" s="103"/>
      <c r="C46" s="104"/>
      <c r="D46" s="104"/>
      <c r="E46" s="104"/>
      <c r="F46" s="223">
        <f>IF(เวลาเรียน!C46=0," ",IF(คุณลักษณะ!B46=0,0,IF(คุณลักษณะ!C46=0,0,IF(คุณลักษณะ!D46=0,0,IF(คุณลักษณะ!E46=0,0,IF(SUM(B46:E46)&gt;10,3,IF(SUM(B46:E46)&gt;8,2,IF(ลับ!FC46&lt;7,1,2))))))))</f>
        <v>0</v>
      </c>
      <c r="G46" s="103"/>
      <c r="H46" s="104"/>
      <c r="I46" s="223">
        <f>IF(เวลาเรียน!C46=0," ",IF(G46=0,0,IF(H46=0,0,IF(SUM(G46:H46)&gt;5,3,IF(SUM(G46:H46)&gt;4,2,IF(ลับ!FF46&lt;4,1,2))))))</f>
        <v>0</v>
      </c>
      <c r="J46" s="131"/>
      <c r="K46" s="131"/>
      <c r="L46" s="226">
        <v>41</v>
      </c>
      <c r="M46" s="103"/>
      <c r="N46" s="223">
        <f>IF(เวลาเรียน!C46=0," ",M46)</f>
        <v>0</v>
      </c>
      <c r="O46" s="225"/>
      <c r="P46" s="105"/>
      <c r="Q46" s="223">
        <f>IF(เวลาเรียน!C46=0," ",IF(O46=0,0,IF(P46=0,0,IF(SUM(O46:P46)&gt;5,3,IF(SUM(O46:P46)&gt;4,2,IF(ลับ!FI46&lt;4,1,2))))))</f>
        <v>0</v>
      </c>
      <c r="R46" s="226">
        <v>41</v>
      </c>
      <c r="S46" s="225"/>
      <c r="T46" s="105"/>
      <c r="U46" s="223">
        <f>IF(เวลาเรียน!C46=0," ",IF(S46=0,0,IF(T46=0,0,IF(SUM(S46:T46)&gt;5,3,IF(SUM(S46:T46)&gt;4,2,IF(ลับ!FL46&lt;4,1,2))))))</f>
        <v>0</v>
      </c>
      <c r="V46" s="103"/>
      <c r="W46" s="105"/>
      <c r="X46" s="223">
        <f>IF(เวลาเรียน!C46=0," ",IF(V46=0,0,IF(W46=0,0,IF(SUM(V46:W46)&gt;5,3,IF(SUM(V46:W46)&gt;4,2,IF(ลับ!FO46&lt;4,1,2))))))</f>
        <v>0</v>
      </c>
      <c r="Y46" s="226"/>
      <c r="Z46" s="228"/>
      <c r="AA46" s="228"/>
      <c r="AB46" s="226">
        <v>41</v>
      </c>
      <c r="AC46" s="225"/>
      <c r="AD46" s="105"/>
      <c r="AE46" s="223">
        <f>IF(เวลาเรียน!C46=0," ",IF(Y46=0,0,IF(AC46=0,0,IF(AD46=0,0,IF(SUM(Y46,AC46:AD46)&gt;7,3,IF(SUM(Y46,AC46:AD46)&gt;5,2,IF(ลับ!FS46&lt;5,1,2)))))))</f>
        <v>0</v>
      </c>
      <c r="AF46" s="103"/>
      <c r="AG46" s="104"/>
      <c r="AH46" s="223">
        <f>IF(เวลาเรียน!C46=0," ",IF(AF46=0,0,IF(AG46=0,0,IF(SUM(AF46:AG46)&gt;5,3,IF(SUM(AF46:AG46)&gt;4,2,IF(ลับ!FV46&lt;4,1,2))))))</f>
        <v>0</v>
      </c>
      <c r="AI46" s="230">
        <f>IF(เวลาเรียน!C46=0," ",IF(ลับ!GG46=0,0,IF(SUM(คุณลักษณะ!F46,คุณลักษณะ!I46,คุณลักษณะ!N46,คุณลักษณะ!Q46,คุณลักษณะ!U46,คุณลักษณะ!X46,คุณลักษณะ!AE46,คุณลักษณะ!AH46)&gt;20,IF(ลับ!GF46&gt;15,3,2),IF(SUM(คุณลักษณะ!F46,คุณลักษณะ!I46,คุณลักษณะ!N46,คุณลักษณะ!Q46,คุณลักษณะ!U46,คุณลักษณะ!X46,คุณลักษณะ!AE46,คุณลักษณะ!AH46)&gt;16,2,IF(ลับ!GF46&gt;12,2,1)))))</f>
        <v>0</v>
      </c>
      <c r="AJ46" s="193">
        <f t="shared" si="1"/>
        <v>0</v>
      </c>
      <c r="AK46" s="231"/>
      <c r="AL46" s="231"/>
      <c r="AM46" s="231"/>
      <c r="AN46" s="76"/>
      <c r="AO46" s="76"/>
      <c r="AP46" s="76"/>
      <c r="AQ46" s="76"/>
      <c r="AR46" s="76"/>
      <c r="AS46" s="76"/>
    </row>
    <row r="47" spans="1:45" ht="15.2" customHeight="1">
      <c r="A47" s="232">
        <v>42</v>
      </c>
      <c r="B47" s="106"/>
      <c r="C47" s="107"/>
      <c r="D47" s="107"/>
      <c r="E47" s="107"/>
      <c r="F47" s="159">
        <f>IF(เวลาเรียน!C47=0," ",IF(คุณลักษณะ!B47=0,0,IF(คุณลักษณะ!C47=0,0,IF(คุณลักษณะ!D47=0,0,IF(คุณลักษณะ!E47=0,0,IF(SUM(B47:E47)&gt;10,3,IF(SUM(B47:E47)&gt;8,2,IF(ลับ!FC47&lt;7,1,2))))))))</f>
        <v>0</v>
      </c>
      <c r="G47" s="106"/>
      <c r="H47" s="107"/>
      <c r="I47" s="159">
        <f>IF(เวลาเรียน!C47=0," ",IF(G47=0,0,IF(H47=0,0,IF(SUM(G47:H47)&gt;5,3,IF(SUM(G47:H47)&gt;4,2,IF(ลับ!FF47&lt;4,1,2))))))</f>
        <v>0</v>
      </c>
      <c r="J47" s="131"/>
      <c r="K47" s="131"/>
      <c r="L47" s="233">
        <v>42</v>
      </c>
      <c r="M47" s="106"/>
      <c r="N47" s="159">
        <f>IF(เวลาเรียน!C47=0," ",M47)</f>
        <v>0</v>
      </c>
      <c r="O47" s="232"/>
      <c r="P47" s="108"/>
      <c r="Q47" s="159">
        <f>IF(เวลาเรียน!C47=0," ",IF(O47=0,0,IF(P47=0,0,IF(SUM(O47:P47)&gt;5,3,IF(SUM(O47:P47)&gt;4,2,IF(ลับ!FI47&lt;4,1,2))))))</f>
        <v>0</v>
      </c>
      <c r="R47" s="233">
        <v>42</v>
      </c>
      <c r="S47" s="232"/>
      <c r="T47" s="108"/>
      <c r="U47" s="159">
        <f>IF(เวลาเรียน!C47=0," ",IF(S47=0,0,IF(T47=0,0,IF(SUM(S47:T47)&gt;5,3,IF(SUM(S47:T47)&gt;4,2,IF(ลับ!FL47&lt;4,1,2))))))</f>
        <v>0</v>
      </c>
      <c r="V47" s="106"/>
      <c r="W47" s="108"/>
      <c r="X47" s="159">
        <f>IF(เวลาเรียน!C47=0," ",IF(V47=0,0,IF(W47=0,0,IF(SUM(V47:W47)&gt;5,3,IF(SUM(V47:W47)&gt;4,2,IF(ลับ!FO47&lt;4,1,2))))))</f>
        <v>0</v>
      </c>
      <c r="Y47" s="233"/>
      <c r="Z47" s="228"/>
      <c r="AA47" s="228"/>
      <c r="AB47" s="233">
        <v>42</v>
      </c>
      <c r="AC47" s="232"/>
      <c r="AD47" s="108"/>
      <c r="AE47" s="159">
        <f>IF(เวลาเรียน!C47=0," ",IF(Y47=0,0,IF(AC47=0,0,IF(AD47=0,0,IF(SUM(Y47,AC47:AD47)&gt;7,3,IF(SUM(Y47,AC47:AD47)&gt;5,2,IF(ลับ!FS47&lt;5,1,2)))))))</f>
        <v>0</v>
      </c>
      <c r="AF47" s="106"/>
      <c r="AG47" s="122"/>
      <c r="AH47" s="159">
        <f>IF(เวลาเรียน!C47=0," ",IF(AF47=0,0,IF(AG47=0,0,IF(SUM(AF47:AG47)&gt;5,3,IF(SUM(AF47:AG47)&gt;4,2,IF(ลับ!FV47&lt;4,1,2))))))</f>
        <v>0</v>
      </c>
      <c r="AI47" s="236">
        <f>IF(เวลาเรียน!C47=0," ",IF(ลับ!GG47=0,0,IF(SUM(คุณลักษณะ!F47,คุณลักษณะ!I47,คุณลักษณะ!N47,คุณลักษณะ!Q47,คุณลักษณะ!U47,คุณลักษณะ!X47,คุณลักษณะ!AE47,คุณลักษณะ!AH47)&gt;20,IF(ลับ!GF47&gt;15,3,2),IF(SUM(คุณลักษณะ!F47,คุณลักษณะ!I47,คุณลักษณะ!N47,คุณลักษณะ!Q47,คุณลักษณะ!U47,คุณลักษณะ!X47,คุณลักษณะ!AE47,คุณลักษณะ!AH47)&gt;16,2,IF(ลับ!GF47&gt;12,2,1)))))</f>
        <v>0</v>
      </c>
      <c r="AJ47" s="191">
        <f t="shared" si="1"/>
        <v>0</v>
      </c>
      <c r="AK47" s="231"/>
      <c r="AL47" s="231"/>
      <c r="AM47" s="231"/>
      <c r="AN47" s="76"/>
      <c r="AO47" s="76"/>
      <c r="AP47" s="76"/>
      <c r="AQ47" s="76"/>
      <c r="AR47" s="76"/>
      <c r="AS47" s="76"/>
    </row>
    <row r="48" spans="1:45" ht="15.2" customHeight="1">
      <c r="A48" s="232">
        <v>43</v>
      </c>
      <c r="B48" s="106"/>
      <c r="C48" s="107"/>
      <c r="D48" s="107"/>
      <c r="E48" s="107"/>
      <c r="F48" s="159">
        <f>IF(เวลาเรียน!C48=0," ",IF(คุณลักษณะ!B48=0,0,IF(คุณลักษณะ!C48=0,0,IF(คุณลักษณะ!D48=0,0,IF(คุณลักษณะ!E48=0,0,IF(SUM(B48:E48)&gt;10,3,IF(SUM(B48:E48)&gt;8,2,IF(ลับ!FC48&lt;7,1,2))))))))</f>
        <v>0</v>
      </c>
      <c r="G48" s="106"/>
      <c r="H48" s="107"/>
      <c r="I48" s="159">
        <f>IF(เวลาเรียน!C48=0," ",IF(G48=0,0,IF(H48=0,0,IF(SUM(G48:H48)&gt;5,3,IF(SUM(G48:H48)&gt;4,2,IF(ลับ!FF48&lt;4,1,2))))))</f>
        <v>0</v>
      </c>
      <c r="J48" s="131"/>
      <c r="K48" s="131"/>
      <c r="L48" s="233">
        <v>43</v>
      </c>
      <c r="M48" s="106"/>
      <c r="N48" s="159">
        <f>IF(เวลาเรียน!C48=0," ",M48)</f>
        <v>0</v>
      </c>
      <c r="O48" s="232"/>
      <c r="P48" s="108"/>
      <c r="Q48" s="159">
        <f>IF(เวลาเรียน!C48=0," ",IF(O48=0,0,IF(P48=0,0,IF(SUM(O48:P48)&gt;5,3,IF(SUM(O48:P48)&gt;4,2,IF(ลับ!FI48&lt;4,1,2))))))</f>
        <v>0</v>
      </c>
      <c r="R48" s="233">
        <v>43</v>
      </c>
      <c r="S48" s="232"/>
      <c r="T48" s="108"/>
      <c r="U48" s="159">
        <f>IF(เวลาเรียน!C48=0," ",IF(S48=0,0,IF(T48=0,0,IF(SUM(S48:T48)&gt;5,3,IF(SUM(S48:T48)&gt;4,2,IF(ลับ!FL48&lt;4,1,2))))))</f>
        <v>0</v>
      </c>
      <c r="V48" s="106"/>
      <c r="W48" s="108"/>
      <c r="X48" s="159">
        <f>IF(เวลาเรียน!C48=0," ",IF(V48=0,0,IF(W48=0,0,IF(SUM(V48:W48)&gt;5,3,IF(SUM(V48:W48)&gt;4,2,IF(ลับ!FO48&lt;4,1,2))))))</f>
        <v>0</v>
      </c>
      <c r="Y48" s="233"/>
      <c r="Z48" s="228"/>
      <c r="AA48" s="228"/>
      <c r="AB48" s="233">
        <v>43</v>
      </c>
      <c r="AC48" s="232"/>
      <c r="AD48" s="108"/>
      <c r="AE48" s="159">
        <f>IF(เวลาเรียน!C48=0," ",IF(Y48=0,0,IF(AC48=0,0,IF(AD48=0,0,IF(SUM(Y48,AC48:AD48)&gt;7,3,IF(SUM(Y48,AC48:AD48)&gt;5,2,IF(ลับ!FS48&lt;5,1,2)))))))</f>
        <v>0</v>
      </c>
      <c r="AF48" s="106"/>
      <c r="AG48" s="122"/>
      <c r="AH48" s="159">
        <f>IF(เวลาเรียน!C48=0," ",IF(AF48=0,0,IF(AG48=0,0,IF(SUM(AF48:AG48)&gt;5,3,IF(SUM(AF48:AG48)&gt;4,2,IF(ลับ!FV48&lt;4,1,2))))))</f>
        <v>0</v>
      </c>
      <c r="AI48" s="236">
        <f>IF(เวลาเรียน!C48=0," ",IF(ลับ!GG48=0,0,IF(SUM(คุณลักษณะ!F48,คุณลักษณะ!I48,คุณลักษณะ!N48,คุณลักษณะ!Q48,คุณลักษณะ!U48,คุณลักษณะ!X48,คุณลักษณะ!AE48,คุณลักษณะ!AH48)&gt;20,IF(ลับ!GF48&gt;15,3,2),IF(SUM(คุณลักษณะ!F48,คุณลักษณะ!I48,คุณลักษณะ!N48,คุณลักษณะ!Q48,คุณลักษณะ!U48,คุณลักษณะ!X48,คุณลักษณะ!AE48,คุณลักษณะ!AH48)&gt;16,2,IF(ลับ!GF48&gt;12,2,1)))))</f>
        <v>0</v>
      </c>
      <c r="AJ48" s="191">
        <f t="shared" si="1"/>
        <v>0</v>
      </c>
      <c r="AK48" s="231"/>
      <c r="AL48" s="231"/>
      <c r="AM48" s="231"/>
      <c r="AN48" s="76"/>
      <c r="AO48" s="76"/>
      <c r="AP48" s="76"/>
      <c r="AQ48" s="76"/>
      <c r="AR48" s="76"/>
      <c r="AS48" s="76"/>
    </row>
    <row r="49" spans="1:45" ht="15.2" customHeight="1">
      <c r="A49" s="232">
        <v>44</v>
      </c>
      <c r="B49" s="106"/>
      <c r="C49" s="107"/>
      <c r="D49" s="107"/>
      <c r="E49" s="107"/>
      <c r="F49" s="159">
        <f>IF(เวลาเรียน!C49=0," ",IF(คุณลักษณะ!B49=0,0,IF(คุณลักษณะ!C49=0,0,IF(คุณลักษณะ!D49=0,0,IF(คุณลักษณะ!E49=0,0,IF(SUM(B49:E49)&gt;10,3,IF(SUM(B49:E49)&gt;8,2,IF(ลับ!FC49&lt;7,1,2))))))))</f>
        <v>0</v>
      </c>
      <c r="G49" s="106"/>
      <c r="H49" s="107"/>
      <c r="I49" s="159">
        <f>IF(เวลาเรียน!C49=0," ",IF(G49=0,0,IF(H49=0,0,IF(SUM(G49:H49)&gt;5,3,IF(SUM(G49:H49)&gt;4,2,IF(ลับ!FF49&lt;4,1,2))))))</f>
        <v>0</v>
      </c>
      <c r="J49" s="131"/>
      <c r="K49" s="131"/>
      <c r="L49" s="233">
        <v>44</v>
      </c>
      <c r="M49" s="106"/>
      <c r="N49" s="159">
        <f>IF(เวลาเรียน!C49=0," ",M49)</f>
        <v>0</v>
      </c>
      <c r="O49" s="232"/>
      <c r="P49" s="108"/>
      <c r="Q49" s="159">
        <f>IF(เวลาเรียน!C49=0," ",IF(O49=0,0,IF(P49=0,0,IF(SUM(O49:P49)&gt;5,3,IF(SUM(O49:P49)&gt;4,2,IF(ลับ!FI49&lt;4,1,2))))))</f>
        <v>0</v>
      </c>
      <c r="R49" s="233">
        <v>44</v>
      </c>
      <c r="S49" s="232"/>
      <c r="T49" s="108"/>
      <c r="U49" s="159">
        <f>IF(เวลาเรียน!C49=0," ",IF(S49=0,0,IF(T49=0,0,IF(SUM(S49:T49)&gt;5,3,IF(SUM(S49:T49)&gt;4,2,IF(ลับ!FL49&lt;4,1,2))))))</f>
        <v>0</v>
      </c>
      <c r="V49" s="106"/>
      <c r="W49" s="108"/>
      <c r="X49" s="159">
        <f>IF(เวลาเรียน!C49=0," ",IF(V49=0,0,IF(W49=0,0,IF(SUM(V49:W49)&gt;5,3,IF(SUM(V49:W49)&gt;4,2,IF(ลับ!FO49&lt;4,1,2))))))</f>
        <v>0</v>
      </c>
      <c r="Y49" s="233"/>
      <c r="Z49" s="228"/>
      <c r="AA49" s="228"/>
      <c r="AB49" s="233">
        <v>44</v>
      </c>
      <c r="AC49" s="232"/>
      <c r="AD49" s="108"/>
      <c r="AE49" s="159">
        <f>IF(เวลาเรียน!C49=0," ",IF(Y49=0,0,IF(AC49=0,0,IF(AD49=0,0,IF(SUM(Y49,AC49:AD49)&gt;7,3,IF(SUM(Y49,AC49:AD49)&gt;5,2,IF(ลับ!FS49&lt;5,1,2)))))))</f>
        <v>0</v>
      </c>
      <c r="AF49" s="106"/>
      <c r="AG49" s="122"/>
      <c r="AH49" s="159">
        <f>IF(เวลาเรียน!C49=0," ",IF(AF49=0,0,IF(AG49=0,0,IF(SUM(AF49:AG49)&gt;5,3,IF(SUM(AF49:AG49)&gt;4,2,IF(ลับ!FV49&lt;4,1,2))))))</f>
        <v>0</v>
      </c>
      <c r="AI49" s="236">
        <f>IF(เวลาเรียน!C49=0," ",IF(ลับ!GG49=0,0,IF(SUM(คุณลักษณะ!F49,คุณลักษณะ!I49,คุณลักษณะ!N49,คุณลักษณะ!Q49,คุณลักษณะ!U49,คุณลักษณะ!X49,คุณลักษณะ!AE49,คุณลักษณะ!AH49)&gt;20,IF(ลับ!GF49&gt;15,3,2),IF(SUM(คุณลักษณะ!F49,คุณลักษณะ!I49,คุณลักษณะ!N49,คุณลักษณะ!Q49,คุณลักษณะ!U49,คุณลักษณะ!X49,คุณลักษณะ!AE49,คุณลักษณะ!AH49)&gt;16,2,IF(ลับ!GF49&gt;12,2,1)))))</f>
        <v>0</v>
      </c>
      <c r="AJ49" s="191">
        <f t="shared" si="1"/>
        <v>0</v>
      </c>
      <c r="AK49" s="231"/>
      <c r="AL49" s="231"/>
      <c r="AM49" s="231"/>
      <c r="AN49" s="76"/>
      <c r="AO49" s="76"/>
      <c r="AP49" s="76"/>
      <c r="AQ49" s="76"/>
      <c r="AR49" s="76"/>
      <c r="AS49" s="76"/>
    </row>
    <row r="50" spans="1:45" ht="15.2" customHeight="1" thickBot="1">
      <c r="A50" s="237">
        <v>45</v>
      </c>
      <c r="B50" s="109"/>
      <c r="C50" s="110"/>
      <c r="D50" s="110"/>
      <c r="E50" s="110"/>
      <c r="F50" s="238">
        <f>IF(เวลาเรียน!C50=0," ",IF(คุณลักษณะ!B50=0,0,IF(คุณลักษณะ!C50=0,0,IF(คุณลักษณะ!D50=0,0,IF(คุณลักษณะ!E50=0,0,IF(SUM(B50:E50)&gt;10,3,IF(SUM(B50:E50)&gt;8,2,IF(ลับ!FC50&lt;7,1,2))))))))</f>
        <v>0</v>
      </c>
      <c r="G50" s="109"/>
      <c r="H50" s="110"/>
      <c r="I50" s="238">
        <f>IF(เวลาเรียน!C50=0," ",IF(G50=0,0,IF(H50=0,0,IF(SUM(G50:H50)&gt;5,3,IF(SUM(G50:H50)&gt;4,2,IF(ลับ!FF50&lt;4,1,2))))))</f>
        <v>0</v>
      </c>
      <c r="J50" s="131"/>
      <c r="K50" s="131"/>
      <c r="L50" s="239">
        <v>45</v>
      </c>
      <c r="M50" s="109"/>
      <c r="N50" s="238">
        <f>IF(เวลาเรียน!C50=0," ",M50)</f>
        <v>0</v>
      </c>
      <c r="O50" s="237"/>
      <c r="P50" s="111"/>
      <c r="Q50" s="238">
        <f>IF(เวลาเรียน!C50=0," ",IF(O50=0,0,IF(P50=0,0,IF(SUM(O50:P50)&gt;5,3,IF(SUM(O50:P50)&gt;4,2,IF(ลับ!FI50&lt;4,1,2))))))</f>
        <v>0</v>
      </c>
      <c r="R50" s="239">
        <v>45</v>
      </c>
      <c r="S50" s="237"/>
      <c r="T50" s="111"/>
      <c r="U50" s="238">
        <f>IF(เวลาเรียน!C50=0," ",IF(S50=0,0,IF(T50=0,0,IF(SUM(S50:T50)&gt;5,3,IF(SUM(S50:T50)&gt;4,2,IF(ลับ!FL50&lt;4,1,2))))))</f>
        <v>0</v>
      </c>
      <c r="V50" s="109"/>
      <c r="W50" s="111"/>
      <c r="X50" s="238">
        <f>IF(เวลาเรียน!C50=0," ",IF(V50=0,0,IF(W50=0,0,IF(SUM(V50:W50)&gt;5,3,IF(SUM(V50:W50)&gt;4,2,IF(ลับ!FO50&lt;4,1,2))))))</f>
        <v>0</v>
      </c>
      <c r="Y50" s="239"/>
      <c r="Z50" s="228"/>
      <c r="AA50" s="228"/>
      <c r="AB50" s="239">
        <v>45</v>
      </c>
      <c r="AC50" s="237"/>
      <c r="AD50" s="111"/>
      <c r="AE50" s="238">
        <f>IF(เวลาเรียน!C50=0," ",IF(Y50=0,0,IF(AC50=0,0,IF(AD50=0,0,IF(SUM(Y50,AC50:AD50)&gt;7,3,IF(SUM(Y50,AC50:AD50)&gt;5,2,IF(ลับ!FS50&lt;5,1,2)))))))</f>
        <v>0</v>
      </c>
      <c r="AF50" s="109"/>
      <c r="AG50" s="241"/>
      <c r="AH50" s="238">
        <f>IF(เวลาเรียน!C50=0," ",IF(AF50=0,0,IF(AG50=0,0,IF(SUM(AF50:AG50)&gt;5,3,IF(SUM(AF50:AG50)&gt;4,2,IF(ลับ!FV50&lt;4,1,2))))))</f>
        <v>0</v>
      </c>
      <c r="AI50" s="243">
        <f>IF(เวลาเรียน!C50=0," ",IF(ลับ!GG50=0,0,IF(SUM(คุณลักษณะ!F50,คุณลักษณะ!I50,คุณลักษณะ!N50,คุณลักษณะ!Q50,คุณลักษณะ!U50,คุณลักษณะ!X50,คุณลักษณะ!AE50,คุณลักษณะ!AH50)&gt;20,IF(ลับ!GF50&gt;15,3,2),IF(SUM(คุณลักษณะ!F50,คุณลักษณะ!I50,คุณลักษณะ!N50,คุณลักษณะ!Q50,คุณลักษณะ!U50,คุณลักษณะ!X50,คุณลักษณะ!AE50,คุณลักษณะ!AH50)&gt;16,2,IF(ลับ!GF50&gt;12,2,1)))))</f>
        <v>0</v>
      </c>
      <c r="AJ50" s="194">
        <f t="shared" si="1"/>
        <v>0</v>
      </c>
      <c r="AK50" s="231"/>
      <c r="AL50" s="231"/>
      <c r="AM50" s="231"/>
      <c r="AN50" s="76"/>
      <c r="AO50" s="76"/>
      <c r="AP50" s="76"/>
      <c r="AQ50" s="76"/>
      <c r="AR50" s="76"/>
      <c r="AS50" s="76"/>
    </row>
    <row r="51" spans="1:45" ht="15.2" customHeight="1">
      <c r="A51" s="225">
        <v>46</v>
      </c>
      <c r="B51" s="103"/>
      <c r="C51" s="104"/>
      <c r="D51" s="104"/>
      <c r="E51" s="104"/>
      <c r="F51" s="223">
        <f>IF(เวลาเรียน!C51=0," ",IF(คุณลักษณะ!B51=0,0,IF(คุณลักษณะ!C51=0,0,IF(คุณลักษณะ!D51=0,0,IF(คุณลักษณะ!E51=0,0,IF(SUM(B51:E51)&gt;10,3,IF(SUM(B51:E51)&gt;8,2,IF(ลับ!FC51&lt;7,1,2))))))))</f>
        <v>0</v>
      </c>
      <c r="G51" s="103"/>
      <c r="H51" s="104"/>
      <c r="I51" s="223">
        <f>IF(เวลาเรียน!C51=0," ",IF(G51=0,0,IF(H51=0,0,IF(SUM(G51:H51)&gt;5,3,IF(SUM(G51:H51)&gt;4,2,IF(ลับ!FF51&lt;4,1,2))))))</f>
        <v>0</v>
      </c>
      <c r="J51" s="131"/>
      <c r="K51" s="131"/>
      <c r="L51" s="226">
        <v>46</v>
      </c>
      <c r="M51" s="103"/>
      <c r="N51" s="223">
        <f>IF(เวลาเรียน!C51=0," ",M51)</f>
        <v>0</v>
      </c>
      <c r="O51" s="225"/>
      <c r="P51" s="105"/>
      <c r="Q51" s="223">
        <f>IF(เวลาเรียน!C51=0," ",IF(O51=0,0,IF(P51=0,0,IF(SUM(O51:P51)&gt;5,3,IF(SUM(O51:P51)&gt;4,2,IF(ลับ!FI51&lt;4,1,2))))))</f>
        <v>0</v>
      </c>
      <c r="R51" s="224">
        <v>46</v>
      </c>
      <c r="S51" s="225"/>
      <c r="T51" s="105"/>
      <c r="U51" s="223">
        <f>IF(เวลาเรียน!C51=0," ",IF(S51=0,0,IF(T51=0,0,IF(SUM(S51:T51)&gt;5,3,IF(SUM(S51:T51)&gt;4,2,IF(ลับ!FL51&lt;4,1,2))))))</f>
        <v>0</v>
      </c>
      <c r="V51" s="103"/>
      <c r="W51" s="105"/>
      <c r="X51" s="223">
        <f>IF(เวลาเรียน!C51=0," ",IF(V51=0,0,IF(W51=0,0,IF(SUM(V51:W51)&gt;5,3,IF(SUM(V51:W51)&gt;4,2,IF(ลับ!FO51&lt;4,1,2))))))</f>
        <v>0</v>
      </c>
      <c r="Y51" s="224"/>
      <c r="Z51" s="228"/>
      <c r="AA51" s="228"/>
      <c r="AB51" s="224">
        <v>46</v>
      </c>
      <c r="AC51" s="225"/>
      <c r="AD51" s="105"/>
      <c r="AE51" s="223">
        <f>IF(เวลาเรียน!C51=0," ",IF(Y51=0,0,IF(AC51=0,0,IF(AD51=0,0,IF(SUM(Y51,AC51:AD51)&gt;7,3,IF(SUM(Y51,AC51:AD51)&gt;5,2,IF(ลับ!FS51&lt;5,1,2)))))))</f>
        <v>0</v>
      </c>
      <c r="AF51" s="103"/>
      <c r="AG51" s="104"/>
      <c r="AH51" s="223">
        <f>IF(เวลาเรียน!C51=0," ",IF(AF51=0,0,IF(AG51=0,0,IF(SUM(AF51:AG51)&gt;5,3,IF(SUM(AF51:AG51)&gt;4,2,IF(ลับ!FV51&lt;4,1,2))))))</f>
        <v>0</v>
      </c>
      <c r="AI51" s="230">
        <f>IF(เวลาเรียน!C51=0," ",IF(ลับ!GG51=0,0,IF(SUM(คุณลักษณะ!F51,คุณลักษณะ!I51,คุณลักษณะ!N51,คุณลักษณะ!Q51,คุณลักษณะ!U51,คุณลักษณะ!X51,คุณลักษณะ!AE51,คุณลักษณะ!AH51)&gt;20,IF(ลับ!GF51&gt;15,3,2),IF(SUM(คุณลักษณะ!F51,คุณลักษณะ!I51,คุณลักษณะ!N51,คุณลักษณะ!Q51,คุณลักษณะ!U51,คุณลักษณะ!X51,คุณลักษณะ!AE51,คุณลักษณะ!AH51)&gt;16,2,IF(ลับ!GF51&gt;12,2,1)))))</f>
        <v>0</v>
      </c>
      <c r="AJ51" s="193">
        <f t="shared" si="1"/>
        <v>0</v>
      </c>
      <c r="AK51" s="231"/>
      <c r="AL51" s="231"/>
      <c r="AM51" s="231"/>
      <c r="AN51" s="76"/>
      <c r="AO51" s="76"/>
      <c r="AP51" s="76"/>
      <c r="AQ51" s="76"/>
      <c r="AR51" s="76"/>
      <c r="AS51" s="76"/>
    </row>
    <row r="52" spans="1:45" ht="15.2" customHeight="1">
      <c r="A52" s="232">
        <v>47</v>
      </c>
      <c r="B52" s="106"/>
      <c r="C52" s="107"/>
      <c r="D52" s="107"/>
      <c r="E52" s="107"/>
      <c r="F52" s="159">
        <f>IF(เวลาเรียน!C52=0," ",IF(คุณลักษณะ!B52=0,0,IF(คุณลักษณะ!C52=0,0,IF(คุณลักษณะ!D52=0,0,IF(คุณลักษณะ!E52=0,0,IF(SUM(B52:E52)&gt;10,3,IF(SUM(B52:E52)&gt;8,2,IF(ลับ!FC52&lt;7,1,2))))))))</f>
        <v>0</v>
      </c>
      <c r="G52" s="106"/>
      <c r="H52" s="107"/>
      <c r="I52" s="159">
        <f>IF(เวลาเรียน!C52=0," ",IF(G52=0,0,IF(H52=0,0,IF(SUM(G52:H52)&gt;5,3,IF(SUM(G52:H52)&gt;4,2,IF(ลับ!FF52&lt;4,1,2))))))</f>
        <v>0</v>
      </c>
      <c r="J52" s="131"/>
      <c r="K52" s="131"/>
      <c r="L52" s="233">
        <v>47</v>
      </c>
      <c r="M52" s="106"/>
      <c r="N52" s="159">
        <f>IF(เวลาเรียน!C52=0," ",M52)</f>
        <v>0</v>
      </c>
      <c r="O52" s="232"/>
      <c r="P52" s="108"/>
      <c r="Q52" s="159">
        <f>IF(เวลาเรียน!C52=0," ",IF(O52=0,0,IF(P52=0,0,IF(SUM(O52:P52)&gt;5,3,IF(SUM(O52:P52)&gt;4,2,IF(ลับ!FI52&lt;4,1,2))))))</f>
        <v>0</v>
      </c>
      <c r="R52" s="233">
        <v>47</v>
      </c>
      <c r="S52" s="232"/>
      <c r="T52" s="108"/>
      <c r="U52" s="159">
        <f>IF(เวลาเรียน!C52=0," ",IF(S52=0,0,IF(T52=0,0,IF(SUM(S52:T52)&gt;5,3,IF(SUM(S52:T52)&gt;4,2,IF(ลับ!FL52&lt;4,1,2))))))</f>
        <v>0</v>
      </c>
      <c r="V52" s="106"/>
      <c r="W52" s="108"/>
      <c r="X52" s="159">
        <f>IF(เวลาเรียน!C52=0," ",IF(V52=0,0,IF(W52=0,0,IF(SUM(V52:W52)&gt;5,3,IF(SUM(V52:W52)&gt;4,2,IF(ลับ!FO52&lt;4,1,2))))))</f>
        <v>0</v>
      </c>
      <c r="Y52" s="233"/>
      <c r="Z52" s="228"/>
      <c r="AA52" s="228"/>
      <c r="AB52" s="233">
        <v>47</v>
      </c>
      <c r="AC52" s="232"/>
      <c r="AD52" s="108"/>
      <c r="AE52" s="159">
        <f>IF(เวลาเรียน!C52=0," ",IF(Y52=0,0,IF(AC52=0,0,IF(AD52=0,0,IF(SUM(Y52,AC52:AD52)&gt;7,3,IF(SUM(Y52,AC52:AD52)&gt;5,2,IF(ลับ!FS52&lt;5,1,2)))))))</f>
        <v>0</v>
      </c>
      <c r="AF52" s="106"/>
      <c r="AG52" s="122"/>
      <c r="AH52" s="159">
        <f>IF(เวลาเรียน!C52=0," ",IF(AF52=0,0,IF(AG52=0,0,IF(SUM(AF52:AG52)&gt;5,3,IF(SUM(AF52:AG52)&gt;4,2,IF(ลับ!FV52&lt;4,1,2))))))</f>
        <v>0</v>
      </c>
      <c r="AI52" s="236">
        <f>IF(เวลาเรียน!C52=0," ",IF(ลับ!GG52=0,0,IF(SUM(คุณลักษณะ!F52,คุณลักษณะ!I52,คุณลักษณะ!N52,คุณลักษณะ!Q52,คุณลักษณะ!U52,คุณลักษณะ!X52,คุณลักษณะ!AE52,คุณลักษณะ!AH52)&gt;20,IF(ลับ!GF52&gt;15,3,2),IF(SUM(คุณลักษณะ!F52,คุณลักษณะ!I52,คุณลักษณะ!N52,คุณลักษณะ!Q52,คุณลักษณะ!U52,คุณลักษณะ!X52,คุณลักษณะ!AE52,คุณลักษณะ!AH52)&gt;16,2,IF(ลับ!GF52&gt;12,2,1)))))</f>
        <v>0</v>
      </c>
      <c r="AJ52" s="191">
        <f t="shared" si="1"/>
        <v>0</v>
      </c>
      <c r="AK52" s="231"/>
      <c r="AL52" s="231"/>
      <c r="AM52" s="231"/>
      <c r="AN52" s="76"/>
      <c r="AO52" s="76"/>
      <c r="AP52" s="76"/>
      <c r="AQ52" s="76"/>
      <c r="AR52" s="76"/>
      <c r="AS52" s="76"/>
    </row>
    <row r="53" spans="1:45" ht="15.2" customHeight="1">
      <c r="A53" s="232">
        <v>48</v>
      </c>
      <c r="B53" s="106"/>
      <c r="C53" s="107"/>
      <c r="D53" s="107"/>
      <c r="E53" s="107"/>
      <c r="F53" s="159">
        <f>IF(เวลาเรียน!C53=0," ",IF(คุณลักษณะ!B53=0,0,IF(คุณลักษณะ!C53=0,0,IF(คุณลักษณะ!D53=0,0,IF(คุณลักษณะ!E53=0,0,IF(SUM(B53:E53)&gt;10,3,IF(SUM(B53:E53)&gt;8,2,IF(ลับ!FC53&lt;7,1,2))))))))</f>
        <v>0</v>
      </c>
      <c r="G53" s="106"/>
      <c r="H53" s="107"/>
      <c r="I53" s="159">
        <f>IF(เวลาเรียน!C53=0," ",IF(G53=0,0,IF(H53=0,0,IF(SUM(G53:H53)&gt;5,3,IF(SUM(G53:H53)&gt;4,2,IF(ลับ!FF53&lt;4,1,2))))))</f>
        <v>0</v>
      </c>
      <c r="J53" s="131"/>
      <c r="K53" s="131"/>
      <c r="L53" s="233">
        <v>48</v>
      </c>
      <c r="M53" s="106"/>
      <c r="N53" s="159">
        <f>IF(เวลาเรียน!C53=0," ",M53)</f>
        <v>0</v>
      </c>
      <c r="O53" s="232"/>
      <c r="P53" s="108"/>
      <c r="Q53" s="159">
        <f>IF(เวลาเรียน!C53=0," ",IF(O53=0,0,IF(P53=0,0,IF(SUM(O53:P53)&gt;5,3,IF(SUM(O53:P53)&gt;4,2,IF(ลับ!FI53&lt;4,1,2))))))</f>
        <v>0</v>
      </c>
      <c r="R53" s="233">
        <v>48</v>
      </c>
      <c r="S53" s="232"/>
      <c r="T53" s="108"/>
      <c r="U53" s="159">
        <f>IF(เวลาเรียน!C53=0," ",IF(S53=0,0,IF(T53=0,0,IF(SUM(S53:T53)&gt;5,3,IF(SUM(S53:T53)&gt;4,2,IF(ลับ!FL53&lt;4,1,2))))))</f>
        <v>0</v>
      </c>
      <c r="V53" s="106"/>
      <c r="W53" s="108"/>
      <c r="X53" s="159">
        <f>IF(เวลาเรียน!C53=0," ",IF(V53=0,0,IF(W53=0,0,IF(SUM(V53:W53)&gt;5,3,IF(SUM(V53:W53)&gt;4,2,IF(ลับ!FO53&lt;4,1,2))))))</f>
        <v>0</v>
      </c>
      <c r="Y53" s="233"/>
      <c r="Z53" s="228"/>
      <c r="AA53" s="228"/>
      <c r="AB53" s="233">
        <v>48</v>
      </c>
      <c r="AC53" s="232"/>
      <c r="AD53" s="108"/>
      <c r="AE53" s="159">
        <f>IF(เวลาเรียน!C53=0," ",IF(Y53=0,0,IF(AC53=0,0,IF(AD53=0,0,IF(SUM(Y53,AC53:AD53)&gt;7,3,IF(SUM(Y53,AC53:AD53)&gt;5,2,IF(ลับ!FS53&lt;5,1,2)))))))</f>
        <v>0</v>
      </c>
      <c r="AF53" s="106"/>
      <c r="AG53" s="122"/>
      <c r="AH53" s="159">
        <f>IF(เวลาเรียน!C53=0," ",IF(AF53=0,0,IF(AG53=0,0,IF(SUM(AF53:AG53)&gt;5,3,IF(SUM(AF53:AG53)&gt;4,2,IF(ลับ!FV53&lt;4,1,2))))))</f>
        <v>0</v>
      </c>
      <c r="AI53" s="236">
        <f>IF(เวลาเรียน!C53=0," ",IF(ลับ!GG53=0,0,IF(SUM(คุณลักษณะ!F53,คุณลักษณะ!I53,คุณลักษณะ!N53,คุณลักษณะ!Q53,คุณลักษณะ!U53,คุณลักษณะ!X53,คุณลักษณะ!AE53,คุณลักษณะ!AH53)&gt;20,IF(ลับ!GF53&gt;15,3,2),IF(SUM(คุณลักษณะ!F53,คุณลักษณะ!I53,คุณลักษณะ!N53,คุณลักษณะ!Q53,คุณลักษณะ!U53,คุณลักษณะ!X53,คุณลักษณะ!AE53,คุณลักษณะ!AH53)&gt;16,2,IF(ลับ!GF53&gt;12,2,1)))))</f>
        <v>0</v>
      </c>
      <c r="AJ53" s="191">
        <f t="shared" si="1"/>
        <v>0</v>
      </c>
      <c r="AK53" s="231"/>
      <c r="AL53" s="231"/>
      <c r="AM53" s="231"/>
      <c r="AN53" s="76"/>
      <c r="AO53" s="76"/>
      <c r="AP53" s="76"/>
      <c r="AQ53" s="76"/>
      <c r="AR53" s="76"/>
      <c r="AS53" s="76"/>
    </row>
    <row r="54" spans="1:45" ht="15.2" customHeight="1">
      <c r="A54" s="232">
        <v>49</v>
      </c>
      <c r="B54" s="106"/>
      <c r="C54" s="107"/>
      <c r="D54" s="107"/>
      <c r="E54" s="107"/>
      <c r="F54" s="159">
        <f>IF(เวลาเรียน!C54=0," ",IF(คุณลักษณะ!B54=0,0,IF(คุณลักษณะ!C54=0,0,IF(คุณลักษณะ!D54=0,0,IF(คุณลักษณะ!E54=0,0,IF(SUM(B54:E54)&gt;10,3,IF(SUM(B54:E54)&gt;8,2,IF(ลับ!FC54&lt;7,1,2))))))))</f>
        <v>0</v>
      </c>
      <c r="G54" s="106"/>
      <c r="H54" s="107"/>
      <c r="I54" s="159">
        <f>IF(เวลาเรียน!C54=0," ",IF(G54=0,0,IF(H54=0,0,IF(SUM(G54:H54)&gt;5,3,IF(SUM(G54:H54)&gt;4,2,IF(ลับ!FF54&lt;4,1,2))))))</f>
        <v>0</v>
      </c>
      <c r="J54" s="131"/>
      <c r="K54" s="131"/>
      <c r="L54" s="233">
        <v>49</v>
      </c>
      <c r="M54" s="106"/>
      <c r="N54" s="159">
        <f>IF(เวลาเรียน!C54=0," ",M54)</f>
        <v>0</v>
      </c>
      <c r="O54" s="232"/>
      <c r="P54" s="108"/>
      <c r="Q54" s="159">
        <f>IF(เวลาเรียน!C54=0," ",IF(O54=0,0,IF(P54=0,0,IF(SUM(O54:P54)&gt;5,3,IF(SUM(O54:P54)&gt;4,2,IF(ลับ!FI54&lt;4,1,2))))))</f>
        <v>0</v>
      </c>
      <c r="R54" s="233">
        <v>49</v>
      </c>
      <c r="S54" s="232"/>
      <c r="T54" s="108"/>
      <c r="U54" s="159">
        <f>IF(เวลาเรียน!C54=0," ",IF(S54=0,0,IF(T54=0,0,IF(SUM(S54:T54)&gt;5,3,IF(SUM(S54:T54)&gt;4,2,IF(ลับ!FL54&lt;4,1,2))))))</f>
        <v>0</v>
      </c>
      <c r="V54" s="106"/>
      <c r="W54" s="108"/>
      <c r="X54" s="159">
        <f>IF(เวลาเรียน!C54=0," ",IF(V54=0,0,IF(W54=0,0,IF(SUM(V54:W54)&gt;5,3,IF(SUM(V54:W54)&gt;4,2,IF(ลับ!FO54&lt;4,1,2))))))</f>
        <v>0</v>
      </c>
      <c r="Y54" s="233"/>
      <c r="Z54" s="228"/>
      <c r="AA54" s="228"/>
      <c r="AB54" s="233">
        <v>49</v>
      </c>
      <c r="AC54" s="232"/>
      <c r="AD54" s="108"/>
      <c r="AE54" s="159">
        <f>IF(เวลาเรียน!C54=0," ",IF(Y54=0,0,IF(AC54=0,0,IF(AD54=0,0,IF(SUM(Y54,AC54:AD54)&gt;7,3,IF(SUM(Y54,AC54:AD54)&gt;5,2,IF(ลับ!FS54&lt;5,1,2)))))))</f>
        <v>0</v>
      </c>
      <c r="AF54" s="106"/>
      <c r="AG54" s="122"/>
      <c r="AH54" s="159">
        <f>IF(เวลาเรียน!C54=0," ",IF(AF54=0,0,IF(AG54=0,0,IF(SUM(AF54:AG54)&gt;5,3,IF(SUM(AF54:AG54)&gt;4,2,IF(ลับ!FV54&lt;4,1,2))))))</f>
        <v>0</v>
      </c>
      <c r="AI54" s="236">
        <f>IF(เวลาเรียน!C54=0," ",IF(ลับ!GG54=0,0,IF(SUM(คุณลักษณะ!F54,คุณลักษณะ!I54,คุณลักษณะ!N54,คุณลักษณะ!Q54,คุณลักษณะ!U54,คุณลักษณะ!X54,คุณลักษณะ!AE54,คุณลักษณะ!AH54)&gt;20,IF(ลับ!GF54&gt;15,3,2),IF(SUM(คุณลักษณะ!F54,คุณลักษณะ!I54,คุณลักษณะ!N54,คุณลักษณะ!Q54,คุณลักษณะ!U54,คุณลักษณะ!X54,คุณลักษณะ!AE54,คุณลักษณะ!AH54)&gt;16,2,IF(ลับ!GF54&gt;12,2,1)))))</f>
        <v>0</v>
      </c>
      <c r="AJ54" s="191">
        <f t="shared" si="1"/>
        <v>0</v>
      </c>
      <c r="AK54" s="231"/>
      <c r="AL54" s="231"/>
      <c r="AM54" s="231"/>
      <c r="AN54" s="76"/>
      <c r="AO54" s="76"/>
      <c r="AP54" s="76"/>
      <c r="AQ54" s="76"/>
      <c r="AR54" s="76"/>
      <c r="AS54" s="76"/>
    </row>
    <row r="55" spans="1:45" ht="15.2" customHeight="1" thickBot="1">
      <c r="A55" s="237">
        <v>50</v>
      </c>
      <c r="B55" s="109"/>
      <c r="C55" s="110"/>
      <c r="D55" s="110"/>
      <c r="E55" s="110"/>
      <c r="F55" s="238">
        <f>IF(เวลาเรียน!C55=0," ",IF(คุณลักษณะ!B55=0,0,IF(คุณลักษณะ!C55=0,0,IF(คุณลักษณะ!D55=0,0,IF(คุณลักษณะ!E55=0,0,IF(SUM(B55:E55)&gt;10,3,IF(SUM(B55:E55)&gt;8,2,IF(ลับ!FC55&lt;7,1,2))))))))</f>
        <v>0</v>
      </c>
      <c r="G55" s="109"/>
      <c r="H55" s="110"/>
      <c r="I55" s="238">
        <f>IF(เวลาเรียน!C55=0," ",IF(G55=0,0,IF(H55=0,0,IF(SUM(G55:H55)&gt;5,3,IF(SUM(G55:H55)&gt;4,2,IF(ลับ!FF55&lt;4,1,2))))))</f>
        <v>0</v>
      </c>
      <c r="J55" s="131"/>
      <c r="K55" s="131"/>
      <c r="L55" s="239">
        <v>50</v>
      </c>
      <c r="M55" s="109"/>
      <c r="N55" s="238">
        <f>IF(เวลาเรียน!C55=0," ",M55)</f>
        <v>0</v>
      </c>
      <c r="O55" s="237"/>
      <c r="P55" s="111"/>
      <c r="Q55" s="238">
        <f>IF(เวลาเรียน!C55=0," ",IF(O55=0,0,IF(P55=0,0,IF(SUM(O55:P55)&gt;5,3,IF(SUM(O55:P55)&gt;4,2,IF(ลับ!FI55&lt;4,1,2))))))</f>
        <v>0</v>
      </c>
      <c r="R55" s="239">
        <v>50</v>
      </c>
      <c r="S55" s="237"/>
      <c r="T55" s="111"/>
      <c r="U55" s="238">
        <f>IF(เวลาเรียน!C55=0," ",IF(S55=0,0,IF(T55=0,0,IF(SUM(S55:T55)&gt;5,3,IF(SUM(S55:T55)&gt;4,2,IF(ลับ!FL55&lt;4,1,2))))))</f>
        <v>0</v>
      </c>
      <c r="V55" s="109"/>
      <c r="W55" s="111"/>
      <c r="X55" s="238">
        <f>IF(เวลาเรียน!C55=0," ",IF(V55=0,0,IF(W55=0,0,IF(SUM(V55:W55)&gt;5,3,IF(SUM(V55:W55)&gt;4,2,IF(ลับ!FO55&lt;4,1,2))))))</f>
        <v>0</v>
      </c>
      <c r="Y55" s="239"/>
      <c r="Z55" s="228"/>
      <c r="AA55" s="228"/>
      <c r="AB55" s="239">
        <v>50</v>
      </c>
      <c r="AC55" s="237"/>
      <c r="AD55" s="111"/>
      <c r="AE55" s="238">
        <f>IF(เวลาเรียน!C55=0," ",IF(Y55=0,0,IF(AC55=0,0,IF(AD55=0,0,IF(SUM(Y55,AC55:AD55)&gt;7,3,IF(SUM(Y55,AC55:AD55)&gt;5,2,IF(ลับ!FS55&lt;5,1,2)))))))</f>
        <v>0</v>
      </c>
      <c r="AF55" s="109"/>
      <c r="AG55" s="241"/>
      <c r="AH55" s="238">
        <f>IF(เวลาเรียน!C55=0," ",IF(AF55=0,0,IF(AG55=0,0,IF(SUM(AF55:AG55)&gt;5,3,IF(SUM(AF55:AG55)&gt;4,2,IF(ลับ!FV55&lt;4,1,2))))))</f>
        <v>0</v>
      </c>
      <c r="AI55" s="243">
        <f>IF(เวลาเรียน!C55=0," ",IF(ลับ!GG55=0,0,IF(SUM(คุณลักษณะ!F55,คุณลักษณะ!I55,คุณลักษณะ!N55,คุณลักษณะ!Q55,คุณลักษณะ!U55,คุณลักษณะ!X55,คุณลักษณะ!AE55,คุณลักษณะ!AH55)&gt;20,IF(ลับ!GF55&gt;15,3,2),IF(SUM(คุณลักษณะ!F55,คุณลักษณะ!I55,คุณลักษณะ!N55,คุณลักษณะ!Q55,คุณลักษณะ!U55,คุณลักษณะ!X55,คุณลักษณะ!AE55,คุณลักษณะ!AH55)&gt;16,2,IF(ลับ!GF55&gt;12,2,1)))))</f>
        <v>0</v>
      </c>
      <c r="AJ55" s="194">
        <f t="shared" si="1"/>
        <v>0</v>
      </c>
      <c r="AK55" s="231"/>
      <c r="AL55" s="231"/>
      <c r="AM55" s="231"/>
      <c r="AN55" s="76"/>
      <c r="AO55" s="76"/>
      <c r="AP55" s="76"/>
      <c r="AQ55" s="76"/>
      <c r="AR55" s="76"/>
      <c r="AS55" s="76"/>
    </row>
    <row r="56" spans="1:45">
      <c r="A56" s="195"/>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76"/>
      <c r="AO56" s="76"/>
      <c r="AP56" s="76"/>
      <c r="AQ56" s="76"/>
      <c r="AR56" s="76"/>
      <c r="AS56" s="76"/>
    </row>
    <row r="57" spans="1:45">
      <c r="A57" s="195"/>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76"/>
      <c r="AO57" s="76"/>
      <c r="AP57" s="76"/>
      <c r="AQ57" s="76"/>
      <c r="AR57" s="76"/>
      <c r="AS57" s="76"/>
    </row>
    <row r="58" spans="1:45">
      <c r="A58" s="195"/>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76"/>
      <c r="AO58" s="76"/>
      <c r="AP58" s="76"/>
      <c r="AQ58" s="76"/>
      <c r="AR58" s="76"/>
      <c r="AS58" s="76"/>
    </row>
    <row r="59" spans="1:45">
      <c r="A59" s="195"/>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76"/>
      <c r="AO59" s="76"/>
      <c r="AP59" s="76"/>
      <c r="AQ59" s="76"/>
      <c r="AR59" s="76"/>
      <c r="AS59" s="76"/>
    </row>
    <row r="60" spans="1:45">
      <c r="A60" s="195"/>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76"/>
      <c r="AO60" s="76"/>
      <c r="AP60" s="76"/>
      <c r="AQ60" s="76"/>
      <c r="AR60" s="76"/>
      <c r="AS60" s="76"/>
    </row>
    <row r="61" spans="1:45">
      <c r="A61" s="195"/>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76"/>
      <c r="AO61" s="76"/>
      <c r="AP61" s="76"/>
      <c r="AQ61" s="76"/>
      <c r="AR61" s="76"/>
      <c r="AS61" s="76"/>
    </row>
    <row r="62" spans="1:45">
      <c r="A62" s="195"/>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76"/>
      <c r="AO62" s="76"/>
      <c r="AP62" s="76"/>
      <c r="AQ62" s="76"/>
      <c r="AR62" s="76"/>
      <c r="AS62" s="76"/>
    </row>
    <row r="63" spans="1:45">
      <c r="A63" s="195"/>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76"/>
      <c r="AO63" s="76"/>
      <c r="AP63" s="76"/>
      <c r="AQ63" s="76"/>
      <c r="AR63" s="76"/>
      <c r="AS63" s="76"/>
    </row>
    <row r="64" spans="1:45">
      <c r="A64" s="195"/>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76"/>
      <c r="AO64" s="76"/>
      <c r="AP64" s="76"/>
      <c r="AQ64" s="76"/>
      <c r="AR64" s="76"/>
      <c r="AS64" s="76"/>
    </row>
    <row r="65" spans="1:45">
      <c r="A65" s="195"/>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76"/>
      <c r="AO65" s="76"/>
      <c r="AP65" s="76"/>
      <c r="AQ65" s="76"/>
      <c r="AR65" s="76"/>
      <c r="AS65" s="76"/>
    </row>
    <row r="66" spans="1:45">
      <c r="A66" s="195"/>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76"/>
      <c r="AO66" s="76"/>
      <c r="AP66" s="76"/>
      <c r="AQ66" s="76"/>
      <c r="AR66" s="76"/>
      <c r="AS66" s="76"/>
    </row>
    <row r="67" spans="1:45">
      <c r="A67" s="195"/>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76"/>
      <c r="AO67" s="76"/>
      <c r="AP67" s="76"/>
      <c r="AQ67" s="76"/>
      <c r="AR67" s="76"/>
      <c r="AS67" s="76"/>
    </row>
    <row r="68" spans="1:45">
      <c r="A68" s="195"/>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76"/>
      <c r="AO68" s="76"/>
      <c r="AP68" s="76"/>
      <c r="AQ68" s="76"/>
      <c r="AR68" s="76"/>
      <c r="AS68" s="76"/>
    </row>
    <row r="69" spans="1:45">
      <c r="A69" s="195"/>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76"/>
      <c r="AO69" s="76"/>
      <c r="AP69" s="76"/>
      <c r="AQ69" s="76"/>
      <c r="AR69" s="76"/>
      <c r="AS69" s="76"/>
    </row>
    <row r="70" spans="1:45">
      <c r="A70" s="195"/>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76"/>
      <c r="AO70" s="76"/>
      <c r="AP70" s="76"/>
      <c r="AQ70" s="76"/>
      <c r="AR70" s="76"/>
      <c r="AS70" s="76"/>
    </row>
    <row r="71" spans="1:45">
      <c r="A71" s="195"/>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76"/>
      <c r="AO71" s="76"/>
      <c r="AP71" s="76"/>
      <c r="AQ71" s="76"/>
      <c r="AR71" s="76"/>
      <c r="AS71" s="76"/>
    </row>
    <row r="72" spans="1:45">
      <c r="A72" s="195"/>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76"/>
      <c r="AO72" s="76"/>
      <c r="AP72" s="76"/>
      <c r="AQ72" s="76"/>
      <c r="AR72" s="76"/>
      <c r="AS72" s="76"/>
    </row>
    <row r="73" spans="1:45">
      <c r="A73" s="195"/>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76"/>
      <c r="AO73" s="76"/>
      <c r="AP73" s="76"/>
      <c r="AQ73" s="76"/>
      <c r="AR73" s="76"/>
      <c r="AS73" s="76"/>
    </row>
    <row r="74" spans="1:45">
      <c r="A74" s="195"/>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76"/>
      <c r="AO74" s="76"/>
      <c r="AP74" s="76"/>
      <c r="AQ74" s="76"/>
      <c r="AR74" s="76"/>
      <c r="AS74" s="76"/>
    </row>
    <row r="75" spans="1:45">
      <c r="A75" s="195"/>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76"/>
      <c r="AO75" s="76"/>
      <c r="AP75" s="76"/>
      <c r="AQ75" s="76"/>
      <c r="AR75" s="76"/>
      <c r="AS75" s="76"/>
    </row>
    <row r="76" spans="1:45">
      <c r="A76" s="195"/>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76"/>
      <c r="AO76" s="76"/>
      <c r="AP76" s="76"/>
      <c r="AQ76" s="76"/>
      <c r="AR76" s="76"/>
      <c r="AS76" s="76"/>
    </row>
    <row r="77" spans="1:45">
      <c r="A77" s="195"/>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76"/>
      <c r="AO77" s="76"/>
      <c r="AP77" s="76"/>
      <c r="AQ77" s="76"/>
      <c r="AR77" s="76"/>
      <c r="AS77" s="76"/>
    </row>
    <row r="78" spans="1:45">
      <c r="A78" s="195"/>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76"/>
      <c r="AO78" s="76"/>
      <c r="AP78" s="76"/>
      <c r="AQ78" s="76"/>
      <c r="AR78" s="76"/>
      <c r="AS78" s="76"/>
    </row>
    <row r="79" spans="1:45">
      <c r="A79" s="195"/>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76"/>
      <c r="AO79" s="76"/>
      <c r="AP79" s="76"/>
      <c r="AQ79" s="76"/>
      <c r="AR79" s="76"/>
      <c r="AS79" s="76"/>
    </row>
    <row r="80" spans="1:45">
      <c r="A80" s="195"/>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76"/>
      <c r="AO80" s="76"/>
      <c r="AP80" s="76"/>
      <c r="AQ80" s="76"/>
      <c r="AR80" s="76"/>
      <c r="AS80" s="76"/>
    </row>
    <row r="81" spans="1:45">
      <c r="A81" s="195"/>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76"/>
      <c r="AO81" s="76"/>
      <c r="AP81" s="76"/>
      <c r="AQ81" s="76"/>
      <c r="AR81" s="76"/>
      <c r="AS81" s="76"/>
    </row>
    <row r="82" spans="1:45">
      <c r="A82" s="195"/>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76"/>
      <c r="AO82" s="76"/>
      <c r="AP82" s="76"/>
      <c r="AQ82" s="76"/>
      <c r="AR82" s="76"/>
      <c r="AS82" s="76"/>
    </row>
    <row r="83" spans="1:45">
      <c r="A83" s="196"/>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76"/>
      <c r="AO83" s="76"/>
      <c r="AP83" s="76"/>
      <c r="AQ83" s="76"/>
      <c r="AR83" s="76"/>
      <c r="AS83" s="76"/>
    </row>
    <row r="84" spans="1:45">
      <c r="A84" s="196"/>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76"/>
      <c r="AO84" s="76"/>
      <c r="AP84" s="76"/>
      <c r="AQ84" s="76"/>
      <c r="AR84" s="76"/>
      <c r="AS84" s="76"/>
    </row>
    <row r="85" spans="1:45">
      <c r="A85" s="196"/>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76"/>
      <c r="AO85" s="76"/>
      <c r="AP85" s="76"/>
      <c r="AQ85" s="76"/>
      <c r="AR85" s="76"/>
      <c r="AS85" s="76"/>
    </row>
    <row r="86" spans="1:45">
      <c r="A86" s="196"/>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76"/>
      <c r="AO86" s="76"/>
      <c r="AP86" s="76"/>
      <c r="AQ86" s="76"/>
      <c r="AR86" s="76"/>
      <c r="AS86" s="76"/>
    </row>
    <row r="87" spans="1:45">
      <c r="A87" s="196"/>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76"/>
      <c r="AO87" s="76"/>
      <c r="AP87" s="76"/>
      <c r="AQ87" s="76"/>
      <c r="AR87" s="76"/>
      <c r="AS87" s="76"/>
    </row>
    <row r="88" spans="1:45">
      <c r="A88" s="196"/>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76"/>
      <c r="AO88" s="76"/>
      <c r="AP88" s="76"/>
      <c r="AQ88" s="76"/>
      <c r="AR88" s="76"/>
      <c r="AS88" s="76"/>
    </row>
    <row r="89" spans="1:45">
      <c r="A89" s="196"/>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76"/>
      <c r="AO89" s="76"/>
      <c r="AP89" s="76"/>
      <c r="AQ89" s="76"/>
      <c r="AR89" s="76"/>
      <c r="AS89" s="76"/>
    </row>
    <row r="90" spans="1:45">
      <c r="A90" s="196"/>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76"/>
      <c r="AO90" s="76"/>
      <c r="AP90" s="76"/>
      <c r="AQ90" s="76"/>
      <c r="AR90" s="76"/>
      <c r="AS90" s="76"/>
    </row>
    <row r="91" spans="1:45">
      <c r="A91" s="196"/>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76"/>
      <c r="AO91" s="76"/>
      <c r="AP91" s="76"/>
      <c r="AQ91" s="76"/>
      <c r="AR91" s="76"/>
      <c r="AS91" s="76"/>
    </row>
    <row r="92" spans="1:45">
      <c r="A92" s="196"/>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76"/>
      <c r="AO92" s="76"/>
      <c r="AP92" s="76"/>
      <c r="AQ92" s="76"/>
      <c r="AR92" s="76"/>
      <c r="AS92" s="76"/>
    </row>
    <row r="93" spans="1:45">
      <c r="A93" s="196"/>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76"/>
      <c r="AO93" s="76"/>
      <c r="AP93" s="76"/>
      <c r="AQ93" s="76"/>
      <c r="AR93" s="76"/>
      <c r="AS93" s="76"/>
    </row>
    <row r="94" spans="1:45">
      <c r="A94" s="196"/>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76"/>
      <c r="AO94" s="76"/>
      <c r="AP94" s="76"/>
      <c r="AQ94" s="76"/>
      <c r="AR94" s="76"/>
      <c r="AS94" s="76"/>
    </row>
    <row r="95" spans="1:45">
      <c r="A95" s="196"/>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76"/>
      <c r="AO95" s="76"/>
      <c r="AP95" s="76"/>
      <c r="AQ95" s="76"/>
      <c r="AR95" s="76"/>
      <c r="AS95" s="76"/>
    </row>
    <row r="96" spans="1:45">
      <c r="A96" s="196"/>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76"/>
      <c r="AO96" s="76"/>
      <c r="AP96" s="76"/>
      <c r="AQ96" s="76"/>
      <c r="AR96" s="76"/>
      <c r="AS96" s="76"/>
    </row>
    <row r="97" spans="1:45">
      <c r="A97" s="196"/>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76"/>
      <c r="AO97" s="76"/>
      <c r="AP97" s="76"/>
      <c r="AQ97" s="76"/>
      <c r="AR97" s="76"/>
      <c r="AS97" s="76"/>
    </row>
    <row r="98" spans="1:45">
      <c r="A98" s="196"/>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76"/>
      <c r="AO98" s="76"/>
      <c r="AP98" s="76"/>
      <c r="AQ98" s="76"/>
      <c r="AR98" s="76"/>
      <c r="AS98" s="76"/>
    </row>
    <row r="99" spans="1:45">
      <c r="A99" s="196"/>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76"/>
      <c r="AO99" s="76"/>
      <c r="AP99" s="76"/>
      <c r="AQ99" s="76"/>
      <c r="AR99" s="76"/>
      <c r="AS99" s="76"/>
    </row>
    <row r="100" spans="1:45">
      <c r="A100" s="196"/>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76"/>
      <c r="AO100" s="76"/>
      <c r="AP100" s="76"/>
      <c r="AQ100" s="76"/>
      <c r="AR100" s="76"/>
      <c r="AS100" s="76"/>
    </row>
    <row r="101" spans="1:45">
      <c r="A101" s="196"/>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76"/>
      <c r="AO101" s="76"/>
      <c r="AP101" s="76"/>
      <c r="AQ101" s="76"/>
      <c r="AR101" s="76"/>
      <c r="AS101" s="76"/>
    </row>
    <row r="102" spans="1:45">
      <c r="A102" s="196"/>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76"/>
      <c r="AO102" s="76"/>
      <c r="AP102" s="76"/>
      <c r="AQ102" s="76"/>
      <c r="AR102" s="76"/>
      <c r="AS102" s="76"/>
    </row>
    <row r="103" spans="1:45">
      <c r="A103" s="196"/>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76"/>
      <c r="AO103" s="76"/>
      <c r="AP103" s="76"/>
      <c r="AQ103" s="76"/>
      <c r="AR103" s="76"/>
      <c r="AS103" s="76"/>
    </row>
    <row r="104" spans="1:45">
      <c r="A104" s="196"/>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76"/>
      <c r="AO104" s="76"/>
      <c r="AP104" s="76"/>
      <c r="AQ104" s="76"/>
      <c r="AR104" s="76"/>
      <c r="AS104" s="76"/>
    </row>
    <row r="105" spans="1:45">
      <c r="A105" s="196"/>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76"/>
      <c r="AO105" s="76"/>
      <c r="AP105" s="76"/>
      <c r="AQ105" s="76"/>
      <c r="AR105" s="76"/>
      <c r="AS105" s="76"/>
    </row>
    <row r="106" spans="1:45">
      <c r="A106" s="196"/>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76"/>
      <c r="AO106" s="76"/>
      <c r="AP106" s="76"/>
      <c r="AQ106" s="76"/>
      <c r="AR106" s="76"/>
      <c r="AS106" s="76"/>
    </row>
    <row r="107" spans="1:45">
      <c r="A107" s="196"/>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76"/>
      <c r="AO107" s="76"/>
      <c r="AP107" s="76"/>
      <c r="AQ107" s="76"/>
      <c r="AR107" s="76"/>
      <c r="AS107" s="76"/>
    </row>
    <row r="108" spans="1:45">
      <c r="A108" s="196"/>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76"/>
      <c r="AO108" s="76"/>
      <c r="AP108" s="76"/>
      <c r="AQ108" s="76"/>
      <c r="AR108" s="76"/>
      <c r="AS108" s="76"/>
    </row>
    <row r="109" spans="1:45">
      <c r="A109" s="196"/>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76"/>
      <c r="AO109" s="76"/>
      <c r="AP109" s="76"/>
      <c r="AQ109" s="76"/>
      <c r="AR109" s="76"/>
      <c r="AS109" s="76"/>
    </row>
    <row r="110" spans="1:45">
      <c r="A110" s="196"/>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76"/>
      <c r="AO110" s="76"/>
      <c r="AP110" s="76"/>
      <c r="AQ110" s="76"/>
      <c r="AR110" s="76"/>
      <c r="AS110" s="76"/>
    </row>
    <row r="111" spans="1:45">
      <c r="A111" s="196"/>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76"/>
      <c r="AO111" s="76"/>
      <c r="AP111" s="76"/>
      <c r="AQ111" s="76"/>
      <c r="AR111" s="76"/>
      <c r="AS111" s="76"/>
    </row>
    <row r="112" spans="1:45">
      <c r="A112" s="196"/>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76"/>
      <c r="AO112" s="76"/>
      <c r="AP112" s="76"/>
      <c r="AQ112" s="76"/>
      <c r="AR112" s="76"/>
      <c r="AS112" s="76"/>
    </row>
    <row r="113" spans="1:45">
      <c r="A113" s="196"/>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76"/>
      <c r="AO113" s="76"/>
      <c r="AP113" s="76"/>
      <c r="AQ113" s="76"/>
      <c r="AR113" s="76"/>
      <c r="AS113" s="76"/>
    </row>
    <row r="114" spans="1:45">
      <c r="A114" s="196"/>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76"/>
      <c r="AO114" s="76"/>
      <c r="AP114" s="76"/>
      <c r="AQ114" s="76"/>
      <c r="AR114" s="76"/>
      <c r="AS114" s="76"/>
    </row>
    <row r="115" spans="1:45">
      <c r="A115" s="196"/>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76"/>
      <c r="AO115" s="76"/>
      <c r="AP115" s="76"/>
      <c r="AQ115" s="76"/>
      <c r="AR115" s="76"/>
      <c r="AS115" s="76"/>
    </row>
    <row r="116" spans="1:45">
      <c r="A116" s="196"/>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76"/>
      <c r="AO116" s="76"/>
      <c r="AP116" s="76"/>
      <c r="AQ116" s="76"/>
      <c r="AR116" s="76"/>
      <c r="AS116" s="76"/>
    </row>
    <row r="117" spans="1:45">
      <c r="A117" s="196"/>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76"/>
      <c r="AO117" s="76"/>
      <c r="AP117" s="76"/>
      <c r="AQ117" s="76"/>
      <c r="AR117" s="76"/>
      <c r="AS117" s="76"/>
    </row>
    <row r="118" spans="1:45">
      <c r="A118" s="196"/>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76"/>
      <c r="AO118" s="76"/>
      <c r="AP118" s="76"/>
      <c r="AQ118" s="76"/>
      <c r="AR118" s="76"/>
      <c r="AS118" s="76"/>
    </row>
    <row r="119" spans="1:45">
      <c r="A119" s="196"/>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76"/>
      <c r="AO119" s="76"/>
      <c r="AP119" s="76"/>
      <c r="AQ119" s="76"/>
      <c r="AR119" s="76"/>
      <c r="AS119" s="76"/>
    </row>
    <row r="120" spans="1:45">
      <c r="A120" s="196"/>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76"/>
      <c r="AO120" s="76"/>
      <c r="AP120" s="76"/>
      <c r="AQ120" s="76"/>
      <c r="AR120" s="76"/>
      <c r="AS120" s="76"/>
    </row>
    <row r="121" spans="1:45">
      <c r="A121" s="196"/>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76"/>
      <c r="AO121" s="76"/>
      <c r="AP121" s="76"/>
      <c r="AQ121" s="76"/>
      <c r="AR121" s="76"/>
      <c r="AS121" s="76"/>
    </row>
    <row r="122" spans="1:45">
      <c r="A122" s="196"/>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76"/>
      <c r="AO122" s="76"/>
      <c r="AP122" s="76"/>
      <c r="AQ122" s="76"/>
      <c r="AR122" s="76"/>
      <c r="AS122" s="76"/>
    </row>
    <row r="123" spans="1:45">
      <c r="A123" s="196"/>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76"/>
      <c r="AO123" s="76"/>
      <c r="AP123" s="76"/>
      <c r="AQ123" s="76"/>
      <c r="AR123" s="76"/>
      <c r="AS123" s="76"/>
    </row>
    <row r="124" spans="1:45">
      <c r="A124" s="196"/>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76"/>
      <c r="AO124" s="76"/>
      <c r="AP124" s="76"/>
      <c r="AQ124" s="76"/>
      <c r="AR124" s="76"/>
      <c r="AS124" s="76"/>
    </row>
    <row r="125" spans="1:45">
      <c r="A125" s="196"/>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76"/>
      <c r="AO125" s="76"/>
      <c r="AP125" s="76"/>
      <c r="AQ125" s="76"/>
      <c r="AR125" s="76"/>
      <c r="AS125" s="76"/>
    </row>
    <row r="126" spans="1:45">
      <c r="A126" s="196"/>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c r="AE126" s="231"/>
      <c r="AF126" s="231"/>
      <c r="AG126" s="231"/>
      <c r="AH126" s="231"/>
      <c r="AI126" s="231"/>
      <c r="AJ126" s="231"/>
      <c r="AK126" s="231"/>
      <c r="AL126" s="231"/>
      <c r="AM126" s="231"/>
      <c r="AN126" s="76"/>
      <c r="AO126" s="76"/>
      <c r="AP126" s="76"/>
      <c r="AQ126" s="76"/>
      <c r="AR126" s="76"/>
      <c r="AS126" s="76"/>
    </row>
    <row r="127" spans="1:45">
      <c r="A127" s="196"/>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76"/>
      <c r="AO127" s="76"/>
      <c r="AP127" s="76"/>
      <c r="AQ127" s="76"/>
      <c r="AR127" s="76"/>
      <c r="AS127" s="76"/>
    </row>
    <row r="128" spans="1:45">
      <c r="A128" s="196"/>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76"/>
      <c r="AO128" s="76"/>
      <c r="AP128" s="76"/>
      <c r="AQ128" s="76"/>
      <c r="AR128" s="76"/>
      <c r="AS128" s="76"/>
    </row>
    <row r="129" spans="1:45">
      <c r="A129" s="196"/>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76"/>
      <c r="AO129" s="76"/>
      <c r="AP129" s="76"/>
      <c r="AQ129" s="76"/>
      <c r="AR129" s="76"/>
      <c r="AS129" s="76"/>
    </row>
    <row r="130" spans="1:45">
      <c r="A130" s="196"/>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76"/>
      <c r="AO130" s="76"/>
      <c r="AP130" s="76"/>
      <c r="AQ130" s="76"/>
      <c r="AR130" s="76"/>
      <c r="AS130" s="76"/>
    </row>
    <row r="131" spans="1:45">
      <c r="A131" s="196"/>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76"/>
      <c r="AO131" s="76"/>
      <c r="AP131" s="76"/>
      <c r="AQ131" s="76"/>
      <c r="AR131" s="76"/>
      <c r="AS131" s="76"/>
    </row>
    <row r="132" spans="1:45">
      <c r="A132" s="196"/>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76"/>
      <c r="AO132" s="76"/>
      <c r="AP132" s="76"/>
      <c r="AQ132" s="76"/>
      <c r="AR132" s="76"/>
      <c r="AS132" s="76"/>
    </row>
    <row r="133" spans="1:45">
      <c r="A133" s="196"/>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76"/>
      <c r="AO133" s="76"/>
      <c r="AP133" s="76"/>
      <c r="AQ133" s="76"/>
      <c r="AR133" s="76"/>
      <c r="AS133" s="76"/>
    </row>
    <row r="134" spans="1:45">
      <c r="A134" s="196"/>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76"/>
      <c r="AO134" s="76"/>
      <c r="AP134" s="76"/>
      <c r="AQ134" s="76"/>
      <c r="AR134" s="76"/>
      <c r="AS134" s="76"/>
    </row>
    <row r="135" spans="1:45">
      <c r="A135" s="196"/>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76"/>
      <c r="AO135" s="76"/>
      <c r="AP135" s="76"/>
      <c r="AQ135" s="76"/>
      <c r="AR135" s="76"/>
      <c r="AS135" s="76"/>
    </row>
    <row r="136" spans="1:45">
      <c r="A136" s="196"/>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76"/>
      <c r="AO136" s="76"/>
      <c r="AP136" s="76"/>
      <c r="AQ136" s="76"/>
      <c r="AR136" s="76"/>
      <c r="AS136" s="76"/>
    </row>
    <row r="137" spans="1:45">
      <c r="A137" s="196"/>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76"/>
      <c r="AO137" s="76"/>
      <c r="AP137" s="76"/>
      <c r="AQ137" s="76"/>
      <c r="AR137" s="76"/>
      <c r="AS137" s="76"/>
    </row>
    <row r="138" spans="1:45">
      <c r="A138" s="196"/>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76"/>
      <c r="AO138" s="76"/>
      <c r="AP138" s="76"/>
      <c r="AQ138" s="76"/>
      <c r="AR138" s="76"/>
      <c r="AS138" s="76"/>
    </row>
    <row r="139" spans="1:45">
      <c r="A139" s="196"/>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76"/>
      <c r="AO139" s="76"/>
      <c r="AP139" s="76"/>
      <c r="AQ139" s="76"/>
      <c r="AR139" s="76"/>
      <c r="AS139" s="76"/>
    </row>
    <row r="140" spans="1:45">
      <c r="A140" s="196"/>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76"/>
      <c r="AO140" s="76"/>
      <c r="AP140" s="76"/>
      <c r="AQ140" s="76"/>
      <c r="AR140" s="76"/>
      <c r="AS140" s="76"/>
    </row>
    <row r="141" spans="1:45">
      <c r="A141" s="196"/>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76"/>
      <c r="AO141" s="76"/>
      <c r="AP141" s="76"/>
      <c r="AQ141" s="76"/>
      <c r="AR141" s="76"/>
      <c r="AS141" s="76"/>
    </row>
    <row r="142" spans="1:45">
      <c r="A142" s="196"/>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76"/>
      <c r="AO142" s="76"/>
      <c r="AP142" s="76"/>
      <c r="AQ142" s="76"/>
      <c r="AR142" s="76"/>
      <c r="AS142" s="76"/>
    </row>
    <row r="143" spans="1:45">
      <c r="A143" s="196"/>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76"/>
      <c r="AO143" s="76"/>
      <c r="AP143" s="76"/>
      <c r="AQ143" s="76"/>
      <c r="AR143" s="76"/>
      <c r="AS143" s="76"/>
    </row>
    <row r="144" spans="1:45">
      <c r="A144" s="196"/>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76"/>
      <c r="AO144" s="76"/>
      <c r="AP144" s="76"/>
      <c r="AQ144" s="76"/>
      <c r="AR144" s="76"/>
      <c r="AS144" s="76"/>
    </row>
    <row r="145" spans="1:45">
      <c r="A145" s="196"/>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76"/>
      <c r="AO145" s="76"/>
      <c r="AP145" s="76"/>
      <c r="AQ145" s="76"/>
      <c r="AR145" s="76"/>
      <c r="AS145" s="76"/>
    </row>
    <row r="146" spans="1:45">
      <c r="A146" s="196"/>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76"/>
      <c r="AO146" s="76"/>
      <c r="AP146" s="76"/>
      <c r="AQ146" s="76"/>
      <c r="AR146" s="76"/>
      <c r="AS146" s="76"/>
    </row>
    <row r="147" spans="1:45">
      <c r="A147" s="196"/>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76"/>
      <c r="AO147" s="76"/>
      <c r="AP147" s="76"/>
      <c r="AQ147" s="76"/>
      <c r="AR147" s="76"/>
      <c r="AS147" s="76"/>
    </row>
    <row r="148" spans="1:45">
      <c r="A148" s="196"/>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76"/>
      <c r="AO148" s="76"/>
      <c r="AP148" s="76"/>
      <c r="AQ148" s="76"/>
      <c r="AR148" s="76"/>
      <c r="AS148" s="76"/>
    </row>
    <row r="149" spans="1:45">
      <c r="A149" s="196"/>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76"/>
      <c r="AO149" s="76"/>
      <c r="AP149" s="76"/>
      <c r="AQ149" s="76"/>
      <c r="AR149" s="76"/>
      <c r="AS149" s="76"/>
    </row>
    <row r="150" spans="1:45">
      <c r="A150" s="196"/>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76"/>
      <c r="AO150" s="76"/>
      <c r="AP150" s="76"/>
      <c r="AQ150" s="76"/>
      <c r="AR150" s="76"/>
      <c r="AS150" s="76"/>
    </row>
    <row r="151" spans="1:45">
      <c r="A151" s="196"/>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76"/>
      <c r="AO151" s="76"/>
      <c r="AP151" s="76"/>
      <c r="AQ151" s="76"/>
      <c r="AR151" s="76"/>
      <c r="AS151" s="76"/>
    </row>
    <row r="152" spans="1:45">
      <c r="A152" s="196"/>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76"/>
      <c r="AO152" s="76"/>
      <c r="AP152" s="76"/>
      <c r="AQ152" s="76"/>
      <c r="AR152" s="76"/>
      <c r="AS152" s="76"/>
    </row>
    <row r="153" spans="1:45">
      <c r="A153" s="196"/>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76"/>
      <c r="AO153" s="76"/>
      <c r="AP153" s="76"/>
      <c r="AQ153" s="76"/>
      <c r="AR153" s="76"/>
      <c r="AS153" s="76"/>
    </row>
    <row r="154" spans="1:45">
      <c r="A154" s="196"/>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76"/>
      <c r="AO154" s="76"/>
      <c r="AP154" s="76"/>
      <c r="AQ154" s="76"/>
      <c r="AR154" s="76"/>
      <c r="AS154" s="76"/>
    </row>
    <row r="155" spans="1:45">
      <c r="A155" s="196"/>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76"/>
      <c r="AO155" s="76"/>
      <c r="AP155" s="76"/>
      <c r="AQ155" s="76"/>
      <c r="AR155" s="76"/>
      <c r="AS155" s="76"/>
    </row>
    <row r="156" spans="1:45">
      <c r="A156" s="196"/>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76"/>
      <c r="AO156" s="76"/>
      <c r="AP156" s="76"/>
      <c r="AQ156" s="76"/>
      <c r="AR156" s="76"/>
      <c r="AS156" s="76"/>
    </row>
    <row r="157" spans="1:45">
      <c r="A157" s="196"/>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76"/>
      <c r="AO157" s="76"/>
      <c r="AP157" s="76"/>
      <c r="AQ157" s="76"/>
      <c r="AR157" s="76"/>
      <c r="AS157" s="76"/>
    </row>
    <row r="158" spans="1:45">
      <c r="A158" s="196"/>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76"/>
      <c r="AO158" s="76"/>
      <c r="AP158" s="76"/>
      <c r="AQ158" s="76"/>
      <c r="AR158" s="76"/>
      <c r="AS158" s="76"/>
    </row>
    <row r="159" spans="1:45">
      <c r="A159" s="196"/>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76"/>
      <c r="AO159" s="76"/>
      <c r="AP159" s="76"/>
      <c r="AQ159" s="76"/>
      <c r="AR159" s="76"/>
      <c r="AS159" s="76"/>
    </row>
    <row r="160" spans="1:45">
      <c r="A160" s="196"/>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1"/>
      <c r="AL160" s="231"/>
      <c r="AM160" s="231"/>
      <c r="AN160" s="76"/>
      <c r="AO160" s="76"/>
      <c r="AP160" s="76"/>
      <c r="AQ160" s="76"/>
      <c r="AR160" s="76"/>
      <c r="AS160" s="76"/>
    </row>
    <row r="161" spans="1:45">
      <c r="A161" s="196"/>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76"/>
      <c r="AO161" s="76"/>
      <c r="AP161" s="76"/>
      <c r="AQ161" s="76"/>
      <c r="AR161" s="76"/>
      <c r="AS161" s="76"/>
    </row>
    <row r="162" spans="1:45">
      <c r="A162" s="196"/>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76"/>
      <c r="AO162" s="76"/>
      <c r="AP162" s="76"/>
      <c r="AQ162" s="76"/>
      <c r="AR162" s="76"/>
      <c r="AS162" s="76"/>
    </row>
    <row r="163" spans="1:45">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row>
    <row r="164" spans="1:4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row>
    <row r="165" spans="1:4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row>
    <row r="166" spans="1:45">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row>
    <row r="167" spans="1:4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row>
    <row r="168" spans="1:4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row>
    <row r="169" spans="1:4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row>
    <row r="170" spans="1:4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row>
    <row r="171" spans="1:4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row>
    <row r="172" spans="1:45">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row>
    <row r="173" spans="1:45">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row>
    <row r="174" spans="1:4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row>
    <row r="175" spans="1:4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row>
    <row r="176" spans="1:45">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row>
    <row r="177" spans="2:45">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row>
    <row r="178" spans="2:45">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row>
    <row r="179" spans="2:4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row>
    <row r="180" spans="2:45">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row>
    <row r="181" spans="2:4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row>
    <row r="182" spans="2:45">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row>
    <row r="183" spans="2:4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row>
    <row r="184" spans="2:4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row>
    <row r="185" spans="2:45">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row>
    <row r="186" spans="2:45">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row>
    <row r="187" spans="2:4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row>
    <row r="188" spans="2:4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row>
    <row r="189" spans="2:4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row>
    <row r="190" spans="2:4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row>
    <row r="191" spans="2:4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row>
    <row r="192" spans="2:4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row>
    <row r="193" spans="2:4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row>
    <row r="194" spans="2:45">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row>
    <row r="195" spans="2:4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row>
    <row r="196" spans="2:4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row>
    <row r="197" spans="2:45">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row>
  </sheetData>
  <protectedRanges>
    <protectedRange sqref="B6:E55 G6:H55 M6:M55 O6:P55 S6:T55 V6:W55 Y6:Y55 AC6:AD55 AF6:AG55" name="ช่วง1"/>
  </protectedRanges>
  <mergeCells count="24">
    <mergeCell ref="L1:L5"/>
    <mergeCell ref="R1:R5"/>
    <mergeCell ref="Q3:Q5"/>
    <mergeCell ref="M2:N2"/>
    <mergeCell ref="O2:Q2"/>
    <mergeCell ref="A1:A5"/>
    <mergeCell ref="F3:F5"/>
    <mergeCell ref="I3:I5"/>
    <mergeCell ref="B1:I1"/>
    <mergeCell ref="B2:F2"/>
    <mergeCell ref="G2:I2"/>
    <mergeCell ref="AF2:AH2"/>
    <mergeCell ref="X3:X5"/>
    <mergeCell ref="S1:Y1"/>
    <mergeCell ref="V2:X2"/>
    <mergeCell ref="N3:N5"/>
    <mergeCell ref="M1:Q1"/>
    <mergeCell ref="AE3:AE5"/>
    <mergeCell ref="AC2:AE2"/>
    <mergeCell ref="AC1:AJ1"/>
    <mergeCell ref="AB1:AB5"/>
    <mergeCell ref="AH3:AH5"/>
    <mergeCell ref="S2:U2"/>
    <mergeCell ref="U3:U5"/>
  </mergeCells>
  <phoneticPr fontId="4"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workbookViewId="0">
      <selection activeCell="F5" sqref="F5"/>
    </sheetView>
  </sheetViews>
  <sheetFormatPr defaultRowHeight="12.75"/>
  <cols>
    <col min="1" max="1" width="4.7109375" customWidth="1"/>
    <col min="2" max="2" width="14.7109375" customWidth="1"/>
    <col min="3" max="3" width="10.7109375" customWidth="1"/>
    <col min="4" max="4" width="16" customWidth="1"/>
    <col min="5" max="5" width="10.7109375" customWidth="1"/>
    <col min="6" max="6" width="19" customWidth="1"/>
    <col min="7" max="8" width="10.7109375" customWidth="1"/>
    <col min="9" max="9" width="4.7109375" customWidth="1"/>
  </cols>
  <sheetData>
    <row r="1" spans="1:17" ht="21" customHeight="1" thickBot="1">
      <c r="A1" s="1095" t="s">
        <v>0</v>
      </c>
      <c r="B1" s="1120" t="s">
        <v>88</v>
      </c>
      <c r="C1" s="1121"/>
      <c r="D1" s="1121"/>
      <c r="E1" s="1121"/>
      <c r="F1" s="1121"/>
      <c r="G1" s="1121"/>
      <c r="H1" s="1150"/>
    </row>
    <row r="2" spans="1:17" ht="14.25" customHeight="1">
      <c r="A2" s="1096"/>
      <c r="B2" s="197" t="s">
        <v>89</v>
      </c>
      <c r="C2" s="132" t="s">
        <v>90</v>
      </c>
      <c r="D2" s="132" t="s">
        <v>91</v>
      </c>
      <c r="E2" s="132" t="s">
        <v>92</v>
      </c>
      <c r="F2" s="133" t="s">
        <v>93</v>
      </c>
      <c r="G2" s="173" t="s">
        <v>17</v>
      </c>
      <c r="H2" s="174" t="s">
        <v>17</v>
      </c>
    </row>
    <row r="3" spans="1:17" ht="14.25" customHeight="1">
      <c r="A3" s="1096"/>
      <c r="B3" s="198" t="s">
        <v>120</v>
      </c>
      <c r="C3" s="199" t="s">
        <v>94</v>
      </c>
      <c r="D3" s="199" t="s">
        <v>117</v>
      </c>
      <c r="E3" s="199" t="s">
        <v>97</v>
      </c>
      <c r="F3" s="200" t="s">
        <v>123</v>
      </c>
      <c r="G3" s="173" t="s">
        <v>112</v>
      </c>
      <c r="H3" s="179" t="s">
        <v>112</v>
      </c>
    </row>
    <row r="4" spans="1:17" ht="14.25" customHeight="1">
      <c r="A4" s="1096"/>
      <c r="B4" s="201" t="s">
        <v>119</v>
      </c>
      <c r="C4" s="202" t="s">
        <v>95</v>
      </c>
      <c r="D4" s="202" t="s">
        <v>116</v>
      </c>
      <c r="E4" s="202" t="s">
        <v>122</v>
      </c>
      <c r="F4" s="203" t="s">
        <v>124</v>
      </c>
      <c r="G4" s="180" t="s">
        <v>113</v>
      </c>
      <c r="H4" s="181" t="s">
        <v>114</v>
      </c>
      <c r="I4" s="24"/>
      <c r="J4" s="24"/>
      <c r="K4" s="24"/>
      <c r="L4" s="24"/>
      <c r="M4" s="24"/>
      <c r="N4" s="24"/>
      <c r="O4" s="24"/>
      <c r="P4" s="24"/>
      <c r="Q4" s="24"/>
    </row>
    <row r="5" spans="1:17" ht="14.25" customHeight="1" thickBot="1">
      <c r="A5" s="1096"/>
      <c r="B5" s="201" t="s">
        <v>118</v>
      </c>
      <c r="C5" s="202" t="s">
        <v>96</v>
      </c>
      <c r="D5" s="202" t="s">
        <v>115</v>
      </c>
      <c r="E5" s="202" t="s">
        <v>121</v>
      </c>
      <c r="F5" s="203" t="s">
        <v>125</v>
      </c>
      <c r="G5" s="182"/>
      <c r="H5" s="183">
        <v>100</v>
      </c>
      <c r="I5" s="24"/>
      <c r="J5" s="24"/>
      <c r="K5" s="24"/>
      <c r="L5" s="24"/>
      <c r="M5" s="24"/>
      <c r="N5" s="24"/>
      <c r="O5" s="24"/>
      <c r="P5" s="24"/>
      <c r="Q5" s="24"/>
    </row>
    <row r="6" spans="1:17" ht="15.2" customHeight="1">
      <c r="A6" s="25">
        <v>1</v>
      </c>
      <c r="B6" s="103"/>
      <c r="C6" s="104"/>
      <c r="D6" s="104"/>
      <c r="E6" s="104"/>
      <c r="F6" s="105"/>
      <c r="G6" s="184">
        <f>IF(เวลาเรียน!C6=0," ",IF(B6=0,0,IF(C6=0,0,IF(D6=0,0,IF(E6=0,0,IF(F6=0,0,IF(SUM(B6:F6)&gt;0,MODE(B6:F6)," ")))))))</f>
        <v>0</v>
      </c>
      <c r="H6" s="185">
        <f>IF(G6=" "," ",IF(G6=0,SUM(B6:F6)*(49/12),IF(G6=1,50+((SUM(B6:F6)-5)*(14/5)),IF(G6=2,65+((SUM(B6:F6)-8)*(14/4)),80+((SUM(B6:F6)-10)*(20/5))))))</f>
        <v>0</v>
      </c>
      <c r="I6" s="24"/>
      <c r="J6" s="24"/>
      <c r="K6" s="24"/>
      <c r="L6" s="24"/>
      <c r="M6" s="24"/>
      <c r="N6" s="24"/>
      <c r="O6" s="24"/>
      <c r="P6" s="24"/>
      <c r="Q6" s="24"/>
    </row>
    <row r="7" spans="1:17" ht="15.2" customHeight="1">
      <c r="A7" s="26">
        <v>2</v>
      </c>
      <c r="B7" s="106"/>
      <c r="C7" s="107"/>
      <c r="D7" s="107"/>
      <c r="E7" s="107"/>
      <c r="F7" s="108"/>
      <c r="G7" s="186">
        <f>IF(เวลาเรียน!C7=0," ",IF(B7=0,0,IF(C7=0,0,IF(D7=0,0,IF(E7=0,0,IF(F7=0,0,IF(SUM(B7:F7)&gt;0,MODE(B7:F7)," ")))))))</f>
        <v>0</v>
      </c>
      <c r="H7" s="187">
        <f t="shared" ref="H7:H55" si="0">IF(G7=" "," ",IF(G7=0,SUM(B7:F7)*(49/12),IF(G7=1,50+((SUM(B7:F7)-5)*(14/5)),IF(G7=2,65+((SUM(B7:F7)-8)*(14/4)),80+((SUM(B7:F7)-10)*(20/5))))))</f>
        <v>0</v>
      </c>
      <c r="I7" s="24"/>
      <c r="J7" s="24"/>
      <c r="K7" s="24"/>
      <c r="L7" s="24"/>
      <c r="M7" s="24"/>
      <c r="N7" s="24"/>
      <c r="O7" s="24"/>
      <c r="P7" s="24"/>
      <c r="Q7" s="24"/>
    </row>
    <row r="8" spans="1:17" ht="15.2" customHeight="1">
      <c r="A8" s="26">
        <v>3</v>
      </c>
      <c r="B8" s="106"/>
      <c r="C8" s="107"/>
      <c r="D8" s="107"/>
      <c r="E8" s="107"/>
      <c r="F8" s="108"/>
      <c r="G8" s="186">
        <f>IF(เวลาเรียน!C8=0," ",IF(B8=0,0,IF(C8=0,0,IF(D8=0,0,IF(E8=0,0,IF(F8=0,0,IF(SUM(B8:F8)&gt;0,MODE(B8:F8)," ")))))))</f>
        <v>0</v>
      </c>
      <c r="H8" s="187">
        <f t="shared" si="0"/>
        <v>0</v>
      </c>
    </row>
    <row r="9" spans="1:17" ht="15.2" customHeight="1">
      <c r="A9" s="26">
        <v>4</v>
      </c>
      <c r="B9" s="106"/>
      <c r="C9" s="107"/>
      <c r="D9" s="107"/>
      <c r="E9" s="107"/>
      <c r="F9" s="108"/>
      <c r="G9" s="186">
        <f>IF(เวลาเรียน!C9=0," ",IF(B9=0,0,IF(C9=0,0,IF(D9=0,0,IF(E9=0,0,IF(F9=0,0,IF(SUM(B9:F9)&gt;0,MODE(B9:F9)," ")))))))</f>
        <v>0</v>
      </c>
      <c r="H9" s="187">
        <f t="shared" si="0"/>
        <v>0</v>
      </c>
    </row>
    <row r="10" spans="1:17" ht="15.2" customHeight="1" thickBot="1">
      <c r="A10" s="27">
        <v>5</v>
      </c>
      <c r="B10" s="109"/>
      <c r="C10" s="110"/>
      <c r="D10" s="110"/>
      <c r="E10" s="110"/>
      <c r="F10" s="111"/>
      <c r="G10" s="188">
        <f>IF(เวลาเรียน!C10=0," ",IF(B10=0,0,IF(C10=0,0,IF(D10=0,0,IF(E10=0,0,IF(F10=0,0,IF(SUM(B10:F10)&gt;0,MODE(B10:F10)," ")))))))</f>
        <v>0</v>
      </c>
      <c r="H10" s="189">
        <f t="shared" si="0"/>
        <v>0</v>
      </c>
    </row>
    <row r="11" spans="1:17" ht="15.2" customHeight="1">
      <c r="A11" s="43">
        <v>6</v>
      </c>
      <c r="B11" s="112"/>
      <c r="C11" s="113"/>
      <c r="D11" s="113"/>
      <c r="E11" s="113"/>
      <c r="F11" s="114"/>
      <c r="G11" s="184">
        <f>IF(เวลาเรียน!C11=0," ",IF(B11=0,0,IF(C11=0,0,IF(D11=0,0,IF(E11=0,0,IF(F11=0,0,IF(SUM(B11:F11)&gt;0,MODE(B11:F11)," ")))))))</f>
        <v>0</v>
      </c>
      <c r="H11" s="190">
        <f t="shared" si="0"/>
        <v>0</v>
      </c>
    </row>
    <row r="12" spans="1:17" ht="15.2" customHeight="1">
      <c r="A12" s="26">
        <v>7</v>
      </c>
      <c r="B12" s="115"/>
      <c r="C12" s="116"/>
      <c r="D12" s="116"/>
      <c r="E12" s="116"/>
      <c r="F12" s="117"/>
      <c r="G12" s="186">
        <f>IF(เวลาเรียน!C12=0," ",IF(B12=0,0,IF(C12=0,0,IF(D12=0,0,IF(E12=0,0,IF(F12=0,0,IF(SUM(B12:F12)&gt;0,MODE(B12:F12)," ")))))))</f>
        <v>0</v>
      </c>
      <c r="H12" s="191">
        <f t="shared" si="0"/>
        <v>0</v>
      </c>
    </row>
    <row r="13" spans="1:17" ht="15.2" customHeight="1">
      <c r="A13" s="26">
        <v>8</v>
      </c>
      <c r="B13" s="115"/>
      <c r="C13" s="116"/>
      <c r="D13" s="116"/>
      <c r="E13" s="116"/>
      <c r="F13" s="117"/>
      <c r="G13" s="186">
        <f>IF(เวลาเรียน!C13=0," ",IF(B13=0,0,IF(C13=0,0,IF(D13=0,0,IF(E13=0,0,IF(F13=0,0,IF(SUM(B13:F13)&gt;0,MODE(B13:F13)," ")))))))</f>
        <v>0</v>
      </c>
      <c r="H13" s="191">
        <f t="shared" si="0"/>
        <v>0</v>
      </c>
    </row>
    <row r="14" spans="1:17" ht="15.2" customHeight="1">
      <c r="A14" s="26">
        <v>9</v>
      </c>
      <c r="B14" s="115"/>
      <c r="C14" s="116"/>
      <c r="D14" s="116"/>
      <c r="E14" s="116"/>
      <c r="F14" s="117"/>
      <c r="G14" s="186">
        <f>IF(เวลาเรียน!C14=0," ",IF(B14=0,0,IF(C14=0,0,IF(D14=0,0,IF(E14=0,0,IF(F14=0,0,IF(SUM(B14:F14)&gt;0,MODE(B14:F14)," ")))))))</f>
        <v>0</v>
      </c>
      <c r="H14" s="191">
        <f t="shared" si="0"/>
        <v>0</v>
      </c>
    </row>
    <row r="15" spans="1:17" ht="15.2" customHeight="1" thickBot="1">
      <c r="A15" s="30">
        <v>10</v>
      </c>
      <c r="B15" s="118"/>
      <c r="C15" s="119"/>
      <c r="D15" s="119"/>
      <c r="E15" s="119"/>
      <c r="F15" s="120"/>
      <c r="G15" s="188">
        <f>IF(เวลาเรียน!C15=0," ",IF(B15=0,0,IF(C15=0,0,IF(D15=0,0,IF(E15=0,0,IF(F15=0,0,IF(SUM(B15:F15)&gt;0,MODE(B15:F15)," ")))))))</f>
        <v>0</v>
      </c>
      <c r="H15" s="192">
        <f t="shared" si="0"/>
        <v>0</v>
      </c>
    </row>
    <row r="16" spans="1:17" ht="15.2" customHeight="1">
      <c r="A16" s="25">
        <v>11</v>
      </c>
      <c r="B16" s="112"/>
      <c r="C16" s="113"/>
      <c r="D16" s="113"/>
      <c r="E16" s="113"/>
      <c r="F16" s="114"/>
      <c r="G16" s="184">
        <f>IF(เวลาเรียน!C16=0," ",IF(B16=0,0,IF(C16=0,0,IF(D16=0,0,IF(E16=0,0,IF(F16=0,0,IF(SUM(B16:F16)&gt;0,MODE(B16:F16)," ")))))))</f>
        <v>0</v>
      </c>
      <c r="H16" s="193">
        <f t="shared" si="0"/>
        <v>0</v>
      </c>
    </row>
    <row r="17" spans="1:8" ht="15.2" customHeight="1">
      <c r="A17" s="26">
        <v>12</v>
      </c>
      <c r="B17" s="115"/>
      <c r="C17" s="116"/>
      <c r="D17" s="116"/>
      <c r="E17" s="116"/>
      <c r="F17" s="117"/>
      <c r="G17" s="186">
        <f>IF(เวลาเรียน!C17=0," ",IF(B17=0,0,IF(C17=0,0,IF(D17=0,0,IF(E17=0,0,IF(F17=0,0,IF(SUM(B17:F17)&gt;0,MODE(B17:F17)," ")))))))</f>
        <v>0</v>
      </c>
      <c r="H17" s="191">
        <f t="shared" si="0"/>
        <v>0</v>
      </c>
    </row>
    <row r="18" spans="1:8" ht="15.2" customHeight="1">
      <c r="A18" s="26">
        <v>13</v>
      </c>
      <c r="B18" s="115"/>
      <c r="C18" s="116"/>
      <c r="D18" s="116"/>
      <c r="E18" s="116"/>
      <c r="F18" s="117"/>
      <c r="G18" s="186">
        <f>IF(เวลาเรียน!C18=0," ",IF(B18=0,0,IF(C18=0,0,IF(D18=0,0,IF(E18=0,0,IF(F18=0,0,IF(SUM(B18:F18)&gt;0,MODE(B18:F18)," ")))))))</f>
        <v>0</v>
      </c>
      <c r="H18" s="191">
        <f t="shared" si="0"/>
        <v>0</v>
      </c>
    </row>
    <row r="19" spans="1:8" ht="15.2" customHeight="1">
      <c r="A19" s="26">
        <v>14</v>
      </c>
      <c r="B19" s="115"/>
      <c r="C19" s="116"/>
      <c r="D19" s="116"/>
      <c r="E19" s="116"/>
      <c r="F19" s="117"/>
      <c r="G19" s="186">
        <f>IF(เวลาเรียน!C19=0," ",IF(B19=0,0,IF(C19=0,0,IF(D19=0,0,IF(E19=0,0,IF(F19=0,0,IF(SUM(B19:F19)&gt;0,MODE(B19:F19)," ")))))))</f>
        <v>0</v>
      </c>
      <c r="H19" s="191">
        <f t="shared" si="0"/>
        <v>0</v>
      </c>
    </row>
    <row r="20" spans="1:8" ht="15.2" customHeight="1" thickBot="1">
      <c r="A20" s="27">
        <v>15</v>
      </c>
      <c r="B20" s="118"/>
      <c r="C20" s="119"/>
      <c r="D20" s="119"/>
      <c r="E20" s="119"/>
      <c r="F20" s="120"/>
      <c r="G20" s="188">
        <f>IF(เวลาเรียน!C20=0," ",IF(B20=0,0,IF(C20=0,0,IF(D20=0,0,IF(E20=0,0,IF(F20=0,0,IF(SUM(B20:F20)&gt;0,MODE(B20:F20)," ")))))))</f>
        <v>0</v>
      </c>
      <c r="H20" s="194">
        <f t="shared" si="0"/>
        <v>0</v>
      </c>
    </row>
    <row r="21" spans="1:8" ht="15.2" customHeight="1">
      <c r="A21" s="43">
        <v>16</v>
      </c>
      <c r="B21" s="112"/>
      <c r="C21" s="113"/>
      <c r="D21" s="113"/>
      <c r="E21" s="113"/>
      <c r="F21" s="114"/>
      <c r="G21" s="184">
        <f>IF(เวลาเรียน!C21=0," ",IF(B21=0,0,IF(C21=0,0,IF(D21=0,0,IF(E21=0,0,IF(F21=0,0,IF(SUM(B21:F21)&gt;0,MODE(B21:F21)," ")))))))</f>
        <v>0</v>
      </c>
      <c r="H21" s="190">
        <f t="shared" si="0"/>
        <v>0</v>
      </c>
    </row>
    <row r="22" spans="1:8" ht="15.2" customHeight="1">
      <c r="A22" s="26">
        <v>17</v>
      </c>
      <c r="B22" s="115"/>
      <c r="C22" s="116"/>
      <c r="D22" s="116"/>
      <c r="E22" s="116"/>
      <c r="F22" s="117"/>
      <c r="G22" s="186">
        <f>IF(เวลาเรียน!C22=0," ",IF(B22=0,0,IF(C22=0,0,IF(D22=0,0,IF(E22=0,0,IF(F22=0,0,IF(SUM(B22:F22)&gt;0,MODE(B22:F22)," ")))))))</f>
        <v>0</v>
      </c>
      <c r="H22" s="191">
        <f t="shared" si="0"/>
        <v>0</v>
      </c>
    </row>
    <row r="23" spans="1:8" ht="15.2" customHeight="1">
      <c r="A23" s="26">
        <v>18</v>
      </c>
      <c r="B23" s="115"/>
      <c r="C23" s="116"/>
      <c r="D23" s="116"/>
      <c r="E23" s="116"/>
      <c r="F23" s="117"/>
      <c r="G23" s="186">
        <f>IF(เวลาเรียน!C23=0," ",IF(B23=0,0,IF(C23=0,0,IF(D23=0,0,IF(E23=0,0,IF(F23=0,0,IF(SUM(B23:F23)&gt;0,MODE(B23:F23)," ")))))))</f>
        <v>0</v>
      </c>
      <c r="H23" s="191">
        <f t="shared" si="0"/>
        <v>0</v>
      </c>
    </row>
    <row r="24" spans="1:8" ht="15.2" customHeight="1">
      <c r="A24" s="26">
        <v>19</v>
      </c>
      <c r="B24" s="115"/>
      <c r="C24" s="116"/>
      <c r="D24" s="116"/>
      <c r="E24" s="116"/>
      <c r="F24" s="117"/>
      <c r="G24" s="186">
        <f>IF(เวลาเรียน!C24=0," ",IF(B24=0,0,IF(C24=0,0,IF(D24=0,0,IF(E24=0,0,IF(F24=0,0,IF(SUM(B24:F24)&gt;0,MODE(B24:F24)," ")))))))</f>
        <v>0</v>
      </c>
      <c r="H24" s="191">
        <f t="shared" si="0"/>
        <v>0</v>
      </c>
    </row>
    <row r="25" spans="1:8" ht="15.2" customHeight="1" thickBot="1">
      <c r="A25" s="30">
        <v>20</v>
      </c>
      <c r="B25" s="118"/>
      <c r="C25" s="119"/>
      <c r="D25" s="119"/>
      <c r="E25" s="119"/>
      <c r="F25" s="120"/>
      <c r="G25" s="188">
        <f>IF(เวลาเรียน!C25=0," ",IF(B25=0,0,IF(C25=0,0,IF(D25=0,0,IF(E25=0,0,IF(F25=0,0,IF(SUM(B25:F25)&gt;0,MODE(B25:F25)," ")))))))</f>
        <v>0</v>
      </c>
      <c r="H25" s="192">
        <f t="shared" si="0"/>
        <v>0</v>
      </c>
    </row>
    <row r="26" spans="1:8" ht="15.2" customHeight="1">
      <c r="A26" s="25">
        <v>21</v>
      </c>
      <c r="B26" s="112"/>
      <c r="C26" s="113"/>
      <c r="D26" s="113"/>
      <c r="E26" s="113"/>
      <c r="F26" s="114"/>
      <c r="G26" s="184">
        <f>IF(เวลาเรียน!C26=0," ",IF(B26=0,0,IF(C26=0,0,IF(D26=0,0,IF(E26=0,0,IF(F26=0,0,IF(SUM(B26:F26)&gt;0,MODE(B26:F26)," ")))))))</f>
        <v>0</v>
      </c>
      <c r="H26" s="193">
        <f t="shared" si="0"/>
        <v>0</v>
      </c>
    </row>
    <row r="27" spans="1:8" ht="15.2" customHeight="1">
      <c r="A27" s="26">
        <v>22</v>
      </c>
      <c r="B27" s="115"/>
      <c r="C27" s="116"/>
      <c r="D27" s="116"/>
      <c r="E27" s="116"/>
      <c r="F27" s="117"/>
      <c r="G27" s="186">
        <f>IF(เวลาเรียน!C27=0," ",IF(B27=0,0,IF(C27=0,0,IF(D27=0,0,IF(E27=0,0,IF(F27=0,0,IF(SUM(B27:F27)&gt;0,MODE(B27:F27)," ")))))))</f>
        <v>0</v>
      </c>
      <c r="H27" s="191">
        <f t="shared" si="0"/>
        <v>0</v>
      </c>
    </row>
    <row r="28" spans="1:8" ht="15.2" customHeight="1">
      <c r="A28" s="26">
        <v>23</v>
      </c>
      <c r="B28" s="115"/>
      <c r="C28" s="116"/>
      <c r="D28" s="116"/>
      <c r="E28" s="116"/>
      <c r="F28" s="117"/>
      <c r="G28" s="186">
        <f>IF(เวลาเรียน!C28=0," ",IF(B28=0,0,IF(C28=0,0,IF(D28=0,0,IF(E28=0,0,IF(F28=0,0,IF(SUM(B28:F28)&gt;0,MODE(B28:F28)," ")))))))</f>
        <v>0</v>
      </c>
      <c r="H28" s="191">
        <f t="shared" si="0"/>
        <v>0</v>
      </c>
    </row>
    <row r="29" spans="1:8" ht="15.2" customHeight="1">
      <c r="A29" s="26">
        <v>24</v>
      </c>
      <c r="B29" s="115"/>
      <c r="C29" s="116"/>
      <c r="D29" s="116"/>
      <c r="E29" s="116"/>
      <c r="F29" s="117"/>
      <c r="G29" s="186">
        <f>IF(เวลาเรียน!C29=0," ",IF(B29=0,0,IF(C29=0,0,IF(D29=0,0,IF(E29=0,0,IF(F29=0,0,IF(SUM(B29:F29)&gt;0,MODE(B29:F29)," ")))))))</f>
        <v>0</v>
      </c>
      <c r="H29" s="191">
        <f t="shared" si="0"/>
        <v>0</v>
      </c>
    </row>
    <row r="30" spans="1:8" ht="15.2" customHeight="1" thickBot="1">
      <c r="A30" s="27">
        <v>25</v>
      </c>
      <c r="B30" s="118"/>
      <c r="C30" s="119"/>
      <c r="D30" s="119"/>
      <c r="E30" s="119"/>
      <c r="F30" s="120"/>
      <c r="G30" s="188">
        <f>IF(เวลาเรียน!C30=0," ",IF(B30=0,0,IF(C30=0,0,IF(D30=0,0,IF(E30=0,0,IF(F30=0,0,IF(SUM(B30:F30)&gt;0,MODE(B30:F30)," ")))))))</f>
        <v>0</v>
      </c>
      <c r="H30" s="194">
        <f t="shared" si="0"/>
        <v>0</v>
      </c>
    </row>
    <row r="31" spans="1:8" ht="15.2" customHeight="1">
      <c r="A31" s="43">
        <v>26</v>
      </c>
      <c r="B31" s="121"/>
      <c r="C31" s="122"/>
      <c r="D31" s="122"/>
      <c r="E31" s="122"/>
      <c r="F31" s="123"/>
      <c r="G31" s="184">
        <f>IF(เวลาเรียน!C31=0," ",IF(B31=0,0,IF(C31=0,0,IF(D31=0,0,IF(E31=0,0,IF(F31=0,0,IF(SUM(B31:F31)&gt;0,MODE(B31:F31)," ")))))))</f>
        <v>0</v>
      </c>
      <c r="H31" s="190">
        <f t="shared" si="0"/>
        <v>0</v>
      </c>
    </row>
    <row r="32" spans="1:8" ht="15.2" customHeight="1">
      <c r="A32" s="26">
        <v>27</v>
      </c>
      <c r="B32" s="106"/>
      <c r="C32" s="107"/>
      <c r="D32" s="107"/>
      <c r="E32" s="107"/>
      <c r="F32" s="108"/>
      <c r="G32" s="186">
        <f>IF(เวลาเรียน!C32=0," ",IF(B32=0,0,IF(C32=0,0,IF(D32=0,0,IF(E32=0,0,IF(F32=0,0,IF(SUM(B32:F32)&gt;0,MODE(B32:F32)," ")))))))</f>
        <v>0</v>
      </c>
      <c r="H32" s="191">
        <f t="shared" si="0"/>
        <v>0</v>
      </c>
    </row>
    <row r="33" spans="1:8" ht="15.2" customHeight="1">
      <c r="A33" s="26">
        <v>28</v>
      </c>
      <c r="B33" s="106"/>
      <c r="C33" s="107"/>
      <c r="D33" s="107"/>
      <c r="E33" s="107"/>
      <c r="F33" s="108"/>
      <c r="G33" s="186">
        <f>IF(เวลาเรียน!C33=0," ",IF(B33=0,0,IF(C33=0,0,IF(D33=0,0,IF(E33=0,0,IF(F33=0,0,IF(SUM(B33:F33)&gt;0,MODE(B33:F33)," ")))))))</f>
        <v>0</v>
      </c>
      <c r="H33" s="191">
        <f t="shared" si="0"/>
        <v>0</v>
      </c>
    </row>
    <row r="34" spans="1:8" ht="15.2" customHeight="1">
      <c r="A34" s="26">
        <v>29</v>
      </c>
      <c r="B34" s="106"/>
      <c r="C34" s="107"/>
      <c r="D34" s="107"/>
      <c r="E34" s="107"/>
      <c r="F34" s="108"/>
      <c r="G34" s="186">
        <f>IF(เวลาเรียน!C34=0," ",IF(B34=0,0,IF(C34=0,0,IF(D34=0,0,IF(E34=0,0,IF(F34=0,0,IF(SUM(B34:F34)&gt;0,MODE(B34:F34)," ")))))))</f>
        <v>0</v>
      </c>
      <c r="H34" s="191">
        <f t="shared" si="0"/>
        <v>0</v>
      </c>
    </row>
    <row r="35" spans="1:8" ht="15.2" customHeight="1" thickBot="1">
      <c r="A35" s="30">
        <v>30</v>
      </c>
      <c r="B35" s="124"/>
      <c r="C35" s="125"/>
      <c r="D35" s="125"/>
      <c r="E35" s="125"/>
      <c r="F35" s="126"/>
      <c r="G35" s="188">
        <f>IF(เวลาเรียน!C35=0," ",IF(B35=0,0,IF(C35=0,0,IF(D35=0,0,IF(E35=0,0,IF(F35=0,0,IF(SUM(B35:F35)&gt;0,MODE(B35:F35)," ")))))))</f>
        <v>0</v>
      </c>
      <c r="H35" s="192">
        <f t="shared" si="0"/>
        <v>0</v>
      </c>
    </row>
    <row r="36" spans="1:8" ht="15.2" customHeight="1">
      <c r="A36" s="25">
        <v>31</v>
      </c>
      <c r="B36" s="103"/>
      <c r="C36" s="104"/>
      <c r="D36" s="104"/>
      <c r="E36" s="104"/>
      <c r="F36" s="105"/>
      <c r="G36" s="184">
        <f>IF(เวลาเรียน!C36=0," ",IF(B36=0,0,IF(C36=0,0,IF(D36=0,0,IF(E36=0,0,IF(F36=0,0,IF(SUM(B36:F36)&gt;0,MODE(B36:F36)," ")))))))</f>
        <v>0</v>
      </c>
      <c r="H36" s="193">
        <f t="shared" si="0"/>
        <v>0</v>
      </c>
    </row>
    <row r="37" spans="1:8" ht="15.2" customHeight="1">
      <c r="A37" s="26">
        <v>32</v>
      </c>
      <c r="B37" s="106"/>
      <c r="C37" s="107"/>
      <c r="D37" s="107"/>
      <c r="E37" s="107"/>
      <c r="F37" s="108"/>
      <c r="G37" s="186">
        <f>IF(เวลาเรียน!C37=0," ",IF(B37=0,0,IF(C37=0,0,IF(D37=0,0,IF(E37=0,0,IF(F37=0,0,IF(SUM(B37:F37)&gt;0,MODE(B37:F37)," ")))))))</f>
        <v>0</v>
      </c>
      <c r="H37" s="191">
        <f t="shared" si="0"/>
        <v>0</v>
      </c>
    </row>
    <row r="38" spans="1:8" ht="15.2" customHeight="1">
      <c r="A38" s="26">
        <v>33</v>
      </c>
      <c r="B38" s="106"/>
      <c r="C38" s="107"/>
      <c r="D38" s="107"/>
      <c r="E38" s="107"/>
      <c r="F38" s="108"/>
      <c r="G38" s="186">
        <f>IF(เวลาเรียน!C38=0," ",IF(B38=0,0,IF(C38=0,0,IF(D38=0,0,IF(E38=0,0,IF(F38=0,0,IF(SUM(B38:F38)&gt;0,MODE(B38:F38)," ")))))))</f>
        <v>0</v>
      </c>
      <c r="H38" s="191">
        <f t="shared" si="0"/>
        <v>0</v>
      </c>
    </row>
    <row r="39" spans="1:8" ht="15.2" customHeight="1">
      <c r="A39" s="26">
        <v>34</v>
      </c>
      <c r="B39" s="106"/>
      <c r="C39" s="107"/>
      <c r="D39" s="107"/>
      <c r="E39" s="107"/>
      <c r="F39" s="108"/>
      <c r="G39" s="186">
        <f>IF(เวลาเรียน!C39=0," ",IF(B39=0,0,IF(C39=0,0,IF(D39=0,0,IF(E39=0,0,IF(F39=0,0,IF(SUM(B39:F39)&gt;0,MODE(B39:F39)," ")))))))</f>
        <v>0</v>
      </c>
      <c r="H39" s="191">
        <f t="shared" si="0"/>
        <v>0</v>
      </c>
    </row>
    <row r="40" spans="1:8" ht="15.2" customHeight="1" thickBot="1">
      <c r="A40" s="27">
        <v>35</v>
      </c>
      <c r="B40" s="109"/>
      <c r="C40" s="110"/>
      <c r="D40" s="110"/>
      <c r="E40" s="110"/>
      <c r="F40" s="111"/>
      <c r="G40" s="188">
        <f>IF(เวลาเรียน!C40=0," ",IF(B40=0,0,IF(C40=0,0,IF(D40=0,0,IF(E40=0,0,IF(F40=0,0,IF(SUM(B40:F40)&gt;0,MODE(B40:F40)," ")))))))</f>
        <v>0</v>
      </c>
      <c r="H40" s="194">
        <f t="shared" si="0"/>
        <v>0</v>
      </c>
    </row>
    <row r="41" spans="1:8" ht="15.2" customHeight="1">
      <c r="A41" s="43">
        <v>36</v>
      </c>
      <c r="B41" s="121"/>
      <c r="C41" s="122"/>
      <c r="D41" s="122"/>
      <c r="E41" s="122"/>
      <c r="F41" s="123"/>
      <c r="G41" s="184">
        <f>IF(เวลาเรียน!C41=0," ",IF(B41=0,0,IF(C41=0,0,IF(D41=0,0,IF(E41=0,0,IF(F41=0,0,IF(SUM(B41:F41)&gt;0,MODE(B41:F41)," ")))))))</f>
        <v>0</v>
      </c>
      <c r="H41" s="190">
        <f t="shared" si="0"/>
        <v>0</v>
      </c>
    </row>
    <row r="42" spans="1:8" ht="15.2" customHeight="1">
      <c r="A42" s="26">
        <v>37</v>
      </c>
      <c r="B42" s="106"/>
      <c r="C42" s="107"/>
      <c r="D42" s="107"/>
      <c r="E42" s="107"/>
      <c r="F42" s="108"/>
      <c r="G42" s="186">
        <f>IF(เวลาเรียน!C42=0," ",IF(B42=0,0,IF(C42=0,0,IF(D42=0,0,IF(E42=0,0,IF(F42=0,0,IF(SUM(B42:F42)&gt;0,MODE(B42:F42)," ")))))))</f>
        <v>0</v>
      </c>
      <c r="H42" s="191">
        <f t="shared" si="0"/>
        <v>0</v>
      </c>
    </row>
    <row r="43" spans="1:8" ht="15.2" customHeight="1">
      <c r="A43" s="26">
        <v>38</v>
      </c>
      <c r="B43" s="106"/>
      <c r="C43" s="107"/>
      <c r="D43" s="107"/>
      <c r="E43" s="107"/>
      <c r="F43" s="108"/>
      <c r="G43" s="186">
        <f>IF(เวลาเรียน!C43=0," ",IF(B43=0,0,IF(C43=0,0,IF(D43=0,0,IF(E43=0,0,IF(F43=0,0,IF(SUM(B43:F43)&gt;0,MODE(B43:F43)," ")))))))</f>
        <v>0</v>
      </c>
      <c r="H43" s="191">
        <f t="shared" si="0"/>
        <v>0</v>
      </c>
    </row>
    <row r="44" spans="1:8" ht="15.2" customHeight="1">
      <c r="A44" s="26">
        <v>39</v>
      </c>
      <c r="B44" s="106"/>
      <c r="C44" s="107"/>
      <c r="D44" s="107"/>
      <c r="E44" s="107"/>
      <c r="F44" s="108"/>
      <c r="G44" s="186">
        <f>IF(เวลาเรียน!C44=0," ",IF(B44=0,0,IF(C44=0,0,IF(D44=0,0,IF(E44=0,0,IF(F44=0,0,IF(SUM(B44:F44)&gt;0,MODE(B44:F44)," ")))))))</f>
        <v>0</v>
      </c>
      <c r="H44" s="191">
        <f t="shared" si="0"/>
        <v>0</v>
      </c>
    </row>
    <row r="45" spans="1:8" ht="15.2" customHeight="1" thickBot="1">
      <c r="A45" s="30">
        <v>40</v>
      </c>
      <c r="B45" s="124"/>
      <c r="C45" s="125"/>
      <c r="D45" s="125"/>
      <c r="E45" s="125"/>
      <c r="F45" s="126"/>
      <c r="G45" s="188">
        <f>IF(เวลาเรียน!C45=0," ",IF(B45=0,0,IF(C45=0,0,IF(D45=0,0,IF(E45=0,0,IF(F45=0,0,IF(SUM(B45:F45)&gt;0,MODE(B45:F45)," ")))))))</f>
        <v>0</v>
      </c>
      <c r="H45" s="192">
        <f t="shared" si="0"/>
        <v>0</v>
      </c>
    </row>
    <row r="46" spans="1:8" ht="15.2" customHeight="1">
      <c r="A46" s="25">
        <v>41</v>
      </c>
      <c r="B46" s="103"/>
      <c r="C46" s="104"/>
      <c r="D46" s="104"/>
      <c r="E46" s="104"/>
      <c r="F46" s="105"/>
      <c r="G46" s="184">
        <f>IF(เวลาเรียน!C46=0," ",IF(B46=0,0,IF(C46=0,0,IF(D46=0,0,IF(E46=0,0,IF(F46=0,0,IF(SUM(B46:F46)&gt;0,MODE(B46:F46)," ")))))))</f>
        <v>0</v>
      </c>
      <c r="H46" s="193">
        <f t="shared" si="0"/>
        <v>0</v>
      </c>
    </row>
    <row r="47" spans="1:8" ht="15.2" customHeight="1">
      <c r="A47" s="26">
        <v>42</v>
      </c>
      <c r="B47" s="106"/>
      <c r="C47" s="107"/>
      <c r="D47" s="107"/>
      <c r="E47" s="107"/>
      <c r="F47" s="108"/>
      <c r="G47" s="186">
        <f>IF(เวลาเรียน!C47=0," ",IF(B47=0,0,IF(C47=0,0,IF(D47=0,0,IF(E47=0,0,IF(F47=0,0,IF(SUM(B47:F47)&gt;0,MODE(B47:F47)," ")))))))</f>
        <v>0</v>
      </c>
      <c r="H47" s="191">
        <f t="shared" si="0"/>
        <v>0</v>
      </c>
    </row>
    <row r="48" spans="1:8" ht="15.2" customHeight="1">
      <c r="A48" s="26">
        <v>43</v>
      </c>
      <c r="B48" s="106"/>
      <c r="C48" s="107"/>
      <c r="D48" s="107"/>
      <c r="E48" s="107"/>
      <c r="F48" s="108"/>
      <c r="G48" s="186">
        <f>IF(เวลาเรียน!C48=0," ",IF(B48=0,0,IF(C48=0,0,IF(D48=0,0,IF(E48=0,0,IF(F48=0,0,IF(SUM(B48:F48)&gt;0,MODE(B48:F48)," ")))))))</f>
        <v>0</v>
      </c>
      <c r="H48" s="191">
        <f t="shared" si="0"/>
        <v>0</v>
      </c>
    </row>
    <row r="49" spans="1:8" ht="15.2" customHeight="1">
      <c r="A49" s="26">
        <v>44</v>
      </c>
      <c r="B49" s="106"/>
      <c r="C49" s="107"/>
      <c r="D49" s="107"/>
      <c r="E49" s="107"/>
      <c r="F49" s="108"/>
      <c r="G49" s="186">
        <f>IF(เวลาเรียน!C49=0," ",IF(B49=0,0,IF(C49=0,0,IF(D49=0,0,IF(E49=0,0,IF(F49=0,0,IF(SUM(B49:F49)&gt;0,MODE(B49:F49)," ")))))))</f>
        <v>0</v>
      </c>
      <c r="H49" s="191">
        <f t="shared" si="0"/>
        <v>0</v>
      </c>
    </row>
    <row r="50" spans="1:8" ht="15.2" customHeight="1" thickBot="1">
      <c r="A50" s="27">
        <v>45</v>
      </c>
      <c r="B50" s="109"/>
      <c r="C50" s="110"/>
      <c r="D50" s="110"/>
      <c r="E50" s="110"/>
      <c r="F50" s="111"/>
      <c r="G50" s="188">
        <f>IF(เวลาเรียน!C50=0," ",IF(B50=0,0,IF(C50=0,0,IF(D50=0,0,IF(E50=0,0,IF(F50=0,0,IF(SUM(B50:F50)&gt;0,MODE(B50:F50)," ")))))))</f>
        <v>0</v>
      </c>
      <c r="H50" s="194">
        <f t="shared" si="0"/>
        <v>0</v>
      </c>
    </row>
    <row r="51" spans="1:8" ht="15.2" customHeight="1">
      <c r="A51" s="43">
        <v>46</v>
      </c>
      <c r="B51" s="121"/>
      <c r="C51" s="122"/>
      <c r="D51" s="122"/>
      <c r="E51" s="122"/>
      <c r="F51" s="123"/>
      <c r="G51" s="184">
        <f>IF(เวลาเรียน!C51=0," ",IF(B51=0,0,IF(C51=0,0,IF(D51=0,0,IF(E51=0,0,IF(F51=0,0,IF(SUM(B51:F51)&gt;0,MODE(B51:F51)," ")))))))</f>
        <v>0</v>
      </c>
      <c r="H51" s="190">
        <f t="shared" si="0"/>
        <v>0</v>
      </c>
    </row>
    <row r="52" spans="1:8" ht="15.2" customHeight="1">
      <c r="A52" s="26">
        <v>47</v>
      </c>
      <c r="B52" s="106"/>
      <c r="C52" s="107"/>
      <c r="D52" s="107"/>
      <c r="E52" s="107"/>
      <c r="F52" s="108"/>
      <c r="G52" s="186">
        <f>IF(เวลาเรียน!C52=0," ",IF(B52=0,0,IF(C52=0,0,IF(D52=0,0,IF(E52=0,0,IF(F52=0,0,IF(SUM(B52:F52)&gt;0,MODE(B52:F52)," ")))))))</f>
        <v>0</v>
      </c>
      <c r="H52" s="191">
        <f t="shared" si="0"/>
        <v>0</v>
      </c>
    </row>
    <row r="53" spans="1:8" ht="15.2" customHeight="1">
      <c r="A53" s="26">
        <v>48</v>
      </c>
      <c r="B53" s="106"/>
      <c r="C53" s="107"/>
      <c r="D53" s="107"/>
      <c r="E53" s="107"/>
      <c r="F53" s="108"/>
      <c r="G53" s="186">
        <f>IF(เวลาเรียน!C53=0," ",IF(B53=0,0,IF(C53=0,0,IF(D53=0,0,IF(E53=0,0,IF(F53=0,0,IF(SUM(B53:F53)&gt;0,MODE(B53:F53)," ")))))))</f>
        <v>0</v>
      </c>
      <c r="H53" s="191">
        <f t="shared" si="0"/>
        <v>0</v>
      </c>
    </row>
    <row r="54" spans="1:8" ht="15.2" customHeight="1">
      <c r="A54" s="26">
        <v>49</v>
      </c>
      <c r="B54" s="106"/>
      <c r="C54" s="107"/>
      <c r="D54" s="107"/>
      <c r="E54" s="107"/>
      <c r="F54" s="108"/>
      <c r="G54" s="186">
        <f>IF(เวลาเรียน!C54=0," ",IF(B54=0,0,IF(C54=0,0,IF(D54=0,0,IF(E54=0,0,IF(F54=0,0,IF(SUM(B54:F54)&gt;0,MODE(B54:F54)," ")))))))</f>
        <v>0</v>
      </c>
      <c r="H54" s="191">
        <f t="shared" si="0"/>
        <v>0</v>
      </c>
    </row>
    <row r="55" spans="1:8" ht="15.2" customHeight="1" thickBot="1">
      <c r="A55" s="27">
        <v>50</v>
      </c>
      <c r="B55" s="109"/>
      <c r="C55" s="110"/>
      <c r="D55" s="110"/>
      <c r="E55" s="110"/>
      <c r="F55" s="111"/>
      <c r="G55" s="188">
        <f>IF(เวลาเรียน!C55=0," ",IF(B55=0,0,IF(C55=0,0,IF(D55=0,0,IF(E55=0,0,IF(F55=0,0,IF(SUM(B55:F55)&gt;0,MODE(B55:F55)," ")))))))</f>
        <v>0</v>
      </c>
      <c r="H55" s="194">
        <f t="shared" si="0"/>
        <v>0</v>
      </c>
    </row>
    <row r="56" spans="1:8">
      <c r="A56" s="102"/>
      <c r="B56" s="195"/>
      <c r="C56" s="195"/>
      <c r="D56" s="195"/>
      <c r="E56" s="195"/>
      <c r="F56" s="195"/>
      <c r="G56" s="195"/>
      <c r="H56" s="195"/>
    </row>
    <row r="57" spans="1:8">
      <c r="A57" s="102"/>
      <c r="B57" s="195"/>
      <c r="C57" s="195"/>
      <c r="D57" s="195"/>
      <c r="E57" s="195"/>
      <c r="F57" s="195"/>
      <c r="G57" s="195"/>
      <c r="H57" s="195"/>
    </row>
    <row r="58" spans="1:8">
      <c r="A58" s="102"/>
      <c r="B58" s="195"/>
      <c r="C58" s="195"/>
      <c r="D58" s="195"/>
      <c r="E58" s="195"/>
      <c r="F58" s="195"/>
      <c r="G58" s="195"/>
      <c r="H58" s="195"/>
    </row>
    <row r="59" spans="1:8">
      <c r="A59" s="102"/>
      <c r="B59" s="195"/>
      <c r="C59" s="195"/>
      <c r="D59" s="195"/>
      <c r="E59" s="195"/>
      <c r="F59" s="195"/>
      <c r="G59" s="195"/>
      <c r="H59" s="195"/>
    </row>
    <row r="60" spans="1:8">
      <c r="A60" s="102"/>
      <c r="B60" s="195"/>
      <c r="C60" s="195"/>
      <c r="D60" s="195"/>
      <c r="E60" s="195"/>
      <c r="F60" s="195"/>
      <c r="G60" s="195"/>
      <c r="H60" s="195"/>
    </row>
    <row r="61" spans="1:8">
      <c r="A61" s="102"/>
      <c r="B61" s="195"/>
      <c r="C61" s="195"/>
      <c r="D61" s="195"/>
      <c r="E61" s="195"/>
      <c r="F61" s="195"/>
      <c r="G61" s="195"/>
      <c r="H61" s="195"/>
    </row>
    <row r="62" spans="1:8">
      <c r="A62" s="102"/>
      <c r="B62" s="195"/>
      <c r="C62" s="195"/>
      <c r="D62" s="195"/>
      <c r="E62" s="195"/>
      <c r="F62" s="195"/>
      <c r="G62" s="195"/>
      <c r="H62" s="195"/>
    </row>
    <row r="63" spans="1:8">
      <c r="A63" s="102"/>
      <c r="B63" s="195"/>
      <c r="C63" s="195"/>
      <c r="D63" s="195"/>
      <c r="E63" s="195"/>
      <c r="F63" s="195"/>
      <c r="G63" s="195"/>
      <c r="H63" s="195"/>
    </row>
    <row r="64" spans="1:8">
      <c r="B64" s="196"/>
      <c r="C64" s="196"/>
      <c r="D64" s="196"/>
      <c r="E64" s="196"/>
      <c r="F64" s="196"/>
      <c r="G64" s="196"/>
      <c r="H64" s="196"/>
    </row>
    <row r="65" spans="2:8">
      <c r="B65" s="196"/>
      <c r="C65" s="196"/>
      <c r="D65" s="196"/>
      <c r="E65" s="196"/>
      <c r="F65" s="196"/>
      <c r="G65" s="196"/>
      <c r="H65" s="196"/>
    </row>
    <row r="66" spans="2:8">
      <c r="B66" s="196"/>
      <c r="C66" s="196"/>
      <c r="D66" s="196"/>
      <c r="E66" s="196"/>
      <c r="F66" s="196"/>
      <c r="G66" s="196"/>
      <c r="H66" s="196"/>
    </row>
    <row r="67" spans="2:8">
      <c r="B67" s="196"/>
      <c r="C67" s="196"/>
      <c r="D67" s="196"/>
      <c r="E67" s="196"/>
      <c r="F67" s="196"/>
      <c r="G67" s="196"/>
      <c r="H67" s="196"/>
    </row>
    <row r="68" spans="2:8">
      <c r="B68" s="196"/>
      <c r="C68" s="196"/>
      <c r="D68" s="196"/>
      <c r="E68" s="196"/>
      <c r="F68" s="196"/>
      <c r="G68" s="196"/>
      <c r="H68" s="196"/>
    </row>
    <row r="69" spans="2:8">
      <c r="B69" s="196"/>
      <c r="C69" s="196"/>
      <c r="D69" s="196"/>
      <c r="E69" s="196"/>
      <c r="F69" s="196"/>
      <c r="G69" s="196"/>
      <c r="H69" s="196"/>
    </row>
    <row r="70" spans="2:8">
      <c r="B70" s="196"/>
      <c r="C70" s="196"/>
      <c r="D70" s="196"/>
      <c r="E70" s="196"/>
      <c r="F70" s="196"/>
      <c r="G70" s="196"/>
      <c r="H70" s="196"/>
    </row>
    <row r="71" spans="2:8">
      <c r="B71" s="196"/>
      <c r="C71" s="196"/>
      <c r="D71" s="196"/>
      <c r="E71" s="196"/>
      <c r="F71" s="196"/>
      <c r="G71" s="196"/>
      <c r="H71" s="196"/>
    </row>
    <row r="72" spans="2:8">
      <c r="B72" s="196"/>
      <c r="C72" s="196"/>
      <c r="D72" s="196"/>
      <c r="E72" s="196"/>
      <c r="F72" s="196"/>
      <c r="G72" s="196"/>
      <c r="H72" s="196"/>
    </row>
    <row r="73" spans="2:8">
      <c r="B73" s="196"/>
      <c r="C73" s="196"/>
      <c r="D73" s="196"/>
      <c r="E73" s="196"/>
      <c r="F73" s="196"/>
      <c r="G73" s="196"/>
      <c r="H73" s="196"/>
    </row>
    <row r="74" spans="2:8">
      <c r="B74" s="196"/>
      <c r="C74" s="196"/>
      <c r="D74" s="196"/>
      <c r="E74" s="196"/>
      <c r="F74" s="196"/>
      <c r="G74" s="196"/>
      <c r="H74" s="196"/>
    </row>
    <row r="75" spans="2:8">
      <c r="B75" s="196"/>
      <c r="C75" s="196"/>
      <c r="D75" s="196"/>
      <c r="E75" s="196"/>
      <c r="F75" s="196"/>
      <c r="G75" s="196"/>
      <c r="H75" s="196"/>
    </row>
    <row r="76" spans="2:8">
      <c r="B76" s="196"/>
      <c r="C76" s="196"/>
      <c r="D76" s="196"/>
      <c r="E76" s="196"/>
      <c r="F76" s="196"/>
      <c r="G76" s="196"/>
      <c r="H76" s="196"/>
    </row>
    <row r="77" spans="2:8">
      <c r="B77" s="196"/>
      <c r="C77" s="196"/>
      <c r="D77" s="196"/>
      <c r="E77" s="196"/>
      <c r="F77" s="196"/>
      <c r="G77" s="196"/>
      <c r="H77" s="196"/>
    </row>
    <row r="78" spans="2:8">
      <c r="B78" s="196"/>
      <c r="C78" s="196"/>
      <c r="D78" s="196"/>
      <c r="E78" s="196"/>
      <c r="F78" s="196"/>
      <c r="G78" s="196"/>
      <c r="H78" s="196"/>
    </row>
    <row r="79" spans="2:8">
      <c r="B79" s="196"/>
      <c r="C79" s="196"/>
      <c r="D79" s="196"/>
      <c r="E79" s="196"/>
      <c r="F79" s="196"/>
      <c r="G79" s="196"/>
      <c r="H79" s="196"/>
    </row>
    <row r="80" spans="2:8">
      <c r="B80" s="196"/>
      <c r="C80" s="196"/>
      <c r="D80" s="196"/>
      <c r="E80" s="196"/>
      <c r="F80" s="196"/>
      <c r="G80" s="196"/>
      <c r="H80" s="196"/>
    </row>
    <row r="81" spans="2:8">
      <c r="B81" s="196"/>
      <c r="C81" s="196"/>
      <c r="D81" s="196"/>
      <c r="E81" s="196"/>
      <c r="F81" s="196"/>
      <c r="G81" s="196"/>
      <c r="H81" s="196"/>
    </row>
    <row r="82" spans="2:8">
      <c r="B82" s="196"/>
      <c r="C82" s="196"/>
      <c r="D82" s="196"/>
      <c r="E82" s="196"/>
      <c r="F82" s="196"/>
      <c r="G82" s="196"/>
      <c r="H82" s="196"/>
    </row>
    <row r="83" spans="2:8">
      <c r="B83" s="196"/>
      <c r="C83" s="196"/>
      <c r="D83" s="196"/>
      <c r="E83" s="196"/>
      <c r="F83" s="196"/>
      <c r="G83" s="196"/>
      <c r="H83" s="196"/>
    </row>
    <row r="84" spans="2:8">
      <c r="B84" s="196"/>
      <c r="C84" s="196"/>
      <c r="D84" s="196"/>
      <c r="E84" s="196"/>
      <c r="F84" s="196"/>
      <c r="G84" s="196"/>
      <c r="H84" s="196"/>
    </row>
    <row r="85" spans="2:8">
      <c r="B85" s="196"/>
      <c r="C85" s="196"/>
      <c r="D85" s="196"/>
      <c r="E85" s="196"/>
      <c r="F85" s="196"/>
      <c r="G85" s="196"/>
      <c r="H85" s="196"/>
    </row>
    <row r="86" spans="2:8">
      <c r="B86" s="196"/>
      <c r="C86" s="196"/>
      <c r="D86" s="196"/>
      <c r="E86" s="196"/>
      <c r="F86" s="196"/>
      <c r="G86" s="196"/>
      <c r="H86" s="196"/>
    </row>
    <row r="87" spans="2:8">
      <c r="B87" s="196"/>
      <c r="C87" s="196"/>
      <c r="D87" s="196"/>
      <c r="E87" s="196"/>
      <c r="F87" s="196"/>
      <c r="G87" s="196"/>
      <c r="H87" s="196"/>
    </row>
    <row r="88" spans="2:8">
      <c r="B88" s="196"/>
      <c r="C88" s="196"/>
      <c r="D88" s="196"/>
      <c r="E88" s="196"/>
      <c r="F88" s="196"/>
      <c r="G88" s="196"/>
      <c r="H88" s="196"/>
    </row>
    <row r="89" spans="2:8">
      <c r="B89" s="196"/>
      <c r="C89" s="196"/>
      <c r="D89" s="196"/>
      <c r="E89" s="196"/>
      <c r="F89" s="196"/>
      <c r="G89" s="196"/>
      <c r="H89" s="196"/>
    </row>
    <row r="90" spans="2:8">
      <c r="B90" s="196"/>
      <c r="C90" s="196"/>
      <c r="D90" s="196"/>
      <c r="E90" s="196"/>
      <c r="F90" s="196"/>
      <c r="G90" s="196"/>
      <c r="H90" s="196"/>
    </row>
    <row r="91" spans="2:8">
      <c r="B91" s="196"/>
      <c r="C91" s="196"/>
      <c r="D91" s="196"/>
      <c r="E91" s="196"/>
      <c r="F91" s="196"/>
      <c r="G91" s="196"/>
      <c r="H91" s="196"/>
    </row>
    <row r="92" spans="2:8">
      <c r="B92" s="196"/>
      <c r="C92" s="196"/>
      <c r="D92" s="196"/>
      <c r="E92" s="196"/>
      <c r="F92" s="196"/>
      <c r="G92" s="196"/>
      <c r="H92" s="196"/>
    </row>
    <row r="93" spans="2:8">
      <c r="B93" s="196"/>
      <c r="C93" s="196"/>
      <c r="D93" s="196"/>
      <c r="E93" s="196"/>
      <c r="F93" s="196"/>
      <c r="G93" s="196"/>
      <c r="H93" s="196"/>
    </row>
    <row r="94" spans="2:8">
      <c r="B94" s="196"/>
      <c r="C94" s="196"/>
      <c r="D94" s="196"/>
      <c r="E94" s="196"/>
      <c r="F94" s="196"/>
      <c r="G94" s="196"/>
      <c r="H94" s="196"/>
    </row>
    <row r="95" spans="2:8">
      <c r="B95" s="196"/>
      <c r="C95" s="196"/>
      <c r="D95" s="196"/>
      <c r="E95" s="196"/>
      <c r="F95" s="196"/>
      <c r="G95" s="196"/>
      <c r="H95" s="196"/>
    </row>
    <row r="96" spans="2:8">
      <c r="B96" s="196"/>
      <c r="C96" s="196"/>
      <c r="D96" s="196"/>
      <c r="E96" s="196"/>
      <c r="F96" s="196"/>
      <c r="G96" s="196"/>
      <c r="H96" s="196"/>
    </row>
    <row r="97" spans="2:8">
      <c r="B97" s="196"/>
      <c r="C97" s="196"/>
      <c r="D97" s="196"/>
      <c r="E97" s="196"/>
      <c r="F97" s="196"/>
      <c r="G97" s="196"/>
      <c r="H97" s="196"/>
    </row>
    <row r="98" spans="2:8">
      <c r="B98" s="196"/>
      <c r="C98" s="196"/>
      <c r="D98" s="196"/>
      <c r="E98" s="196"/>
      <c r="F98" s="196"/>
      <c r="G98" s="196"/>
      <c r="H98" s="196"/>
    </row>
    <row r="99" spans="2:8">
      <c r="B99" s="196"/>
      <c r="C99" s="196"/>
      <c r="D99" s="196"/>
      <c r="E99" s="196"/>
      <c r="F99" s="196"/>
      <c r="G99" s="196"/>
      <c r="H99" s="196"/>
    </row>
    <row r="100" spans="2:8">
      <c r="B100" s="196"/>
      <c r="C100" s="196"/>
      <c r="D100" s="196"/>
      <c r="E100" s="196"/>
      <c r="F100" s="196"/>
      <c r="G100" s="196"/>
      <c r="H100" s="196"/>
    </row>
    <row r="101" spans="2:8">
      <c r="B101" s="196"/>
      <c r="C101" s="196"/>
      <c r="D101" s="196"/>
      <c r="E101" s="196"/>
      <c r="F101" s="196"/>
      <c r="G101" s="196"/>
      <c r="H101" s="196"/>
    </row>
    <row r="102" spans="2:8">
      <c r="B102" s="196"/>
      <c r="C102" s="196"/>
      <c r="D102" s="196"/>
      <c r="E102" s="196"/>
      <c r="F102" s="196"/>
      <c r="G102" s="196"/>
      <c r="H102" s="196"/>
    </row>
    <row r="103" spans="2:8">
      <c r="B103" s="196"/>
      <c r="C103" s="196"/>
      <c r="D103" s="196"/>
      <c r="E103" s="196"/>
      <c r="F103" s="196"/>
      <c r="G103" s="196"/>
      <c r="H103" s="196"/>
    </row>
    <row r="104" spans="2:8">
      <c r="B104" s="196"/>
      <c r="C104" s="196"/>
      <c r="D104" s="196"/>
      <c r="E104" s="196"/>
      <c r="F104" s="196"/>
      <c r="G104" s="196"/>
      <c r="H104" s="196"/>
    </row>
    <row r="105" spans="2:8">
      <c r="B105" s="196"/>
      <c r="C105" s="196"/>
      <c r="D105" s="196"/>
      <c r="E105" s="196"/>
      <c r="F105" s="196"/>
      <c r="G105" s="196"/>
      <c r="H105" s="196"/>
    </row>
    <row r="106" spans="2:8">
      <c r="B106" s="196"/>
      <c r="C106" s="196"/>
      <c r="D106" s="196"/>
      <c r="E106" s="196"/>
      <c r="F106" s="196"/>
      <c r="G106" s="196"/>
      <c r="H106" s="196"/>
    </row>
    <row r="107" spans="2:8">
      <c r="B107" s="196"/>
      <c r="C107" s="196"/>
      <c r="D107" s="196"/>
      <c r="E107" s="196"/>
      <c r="F107" s="196"/>
      <c r="G107" s="196"/>
      <c r="H107" s="196"/>
    </row>
    <row r="108" spans="2:8">
      <c r="B108" s="196"/>
      <c r="C108" s="196"/>
      <c r="D108" s="196"/>
      <c r="E108" s="196"/>
      <c r="F108" s="196"/>
      <c r="G108" s="196"/>
      <c r="H108" s="196"/>
    </row>
    <row r="109" spans="2:8">
      <c r="B109" s="196"/>
      <c r="C109" s="196"/>
      <c r="D109" s="196"/>
      <c r="E109" s="196"/>
      <c r="F109" s="196"/>
      <c r="G109" s="196"/>
      <c r="H109" s="196"/>
    </row>
    <row r="110" spans="2:8">
      <c r="B110" s="196"/>
      <c r="C110" s="196"/>
      <c r="D110" s="196"/>
      <c r="E110" s="196"/>
      <c r="F110" s="196"/>
      <c r="G110" s="196"/>
      <c r="H110" s="196"/>
    </row>
    <row r="111" spans="2:8">
      <c r="B111" s="196"/>
      <c r="C111" s="196"/>
      <c r="D111" s="196"/>
      <c r="E111" s="196"/>
      <c r="F111" s="196"/>
      <c r="G111" s="196"/>
      <c r="H111" s="196"/>
    </row>
    <row r="112" spans="2:8">
      <c r="B112" s="196"/>
      <c r="C112" s="196"/>
      <c r="D112" s="196"/>
      <c r="E112" s="196"/>
      <c r="F112" s="196"/>
      <c r="G112" s="196"/>
      <c r="H112" s="196"/>
    </row>
    <row r="113" spans="2:8">
      <c r="B113" s="196"/>
      <c r="C113" s="196"/>
      <c r="D113" s="196"/>
      <c r="E113" s="196"/>
      <c r="F113" s="196"/>
      <c r="G113" s="196"/>
      <c r="H113" s="196"/>
    </row>
    <row r="114" spans="2:8">
      <c r="B114" s="196"/>
      <c r="C114" s="196"/>
      <c r="D114" s="196"/>
      <c r="E114" s="196"/>
      <c r="F114" s="196"/>
      <c r="G114" s="196"/>
      <c r="H114" s="196"/>
    </row>
    <row r="115" spans="2:8">
      <c r="B115" s="196"/>
      <c r="C115" s="196"/>
      <c r="D115" s="196"/>
      <c r="E115" s="196"/>
      <c r="F115" s="196"/>
      <c r="G115" s="196"/>
      <c r="H115" s="196"/>
    </row>
    <row r="116" spans="2:8">
      <c r="B116" s="196"/>
      <c r="C116" s="196"/>
      <c r="D116" s="196"/>
      <c r="E116" s="196"/>
      <c r="F116" s="196"/>
      <c r="G116" s="196"/>
      <c r="H116" s="196"/>
    </row>
    <row r="117" spans="2:8">
      <c r="B117" s="196"/>
      <c r="C117" s="196"/>
      <c r="D117" s="196"/>
      <c r="E117" s="196"/>
      <c r="F117" s="196"/>
      <c r="G117" s="196"/>
      <c r="H117" s="196"/>
    </row>
    <row r="118" spans="2:8">
      <c r="B118" s="196"/>
      <c r="C118" s="196"/>
      <c r="D118" s="196"/>
      <c r="E118" s="196"/>
      <c r="F118" s="196"/>
      <c r="G118" s="196"/>
      <c r="H118" s="196"/>
    </row>
    <row r="119" spans="2:8">
      <c r="B119" s="196"/>
      <c r="C119" s="196"/>
      <c r="D119" s="196"/>
      <c r="E119" s="196"/>
      <c r="F119" s="196"/>
      <c r="G119" s="196"/>
      <c r="H119" s="196"/>
    </row>
    <row r="120" spans="2:8">
      <c r="B120" s="196"/>
      <c r="C120" s="196"/>
      <c r="D120" s="196"/>
      <c r="E120" s="196"/>
      <c r="F120" s="196"/>
      <c r="G120" s="196"/>
      <c r="H120" s="196"/>
    </row>
    <row r="121" spans="2:8">
      <c r="B121" s="196"/>
      <c r="C121" s="196"/>
      <c r="D121" s="196"/>
      <c r="E121" s="196"/>
      <c r="F121" s="196"/>
      <c r="G121" s="196"/>
      <c r="H121" s="196"/>
    </row>
    <row r="122" spans="2:8">
      <c r="B122" s="196"/>
      <c r="C122" s="196"/>
      <c r="D122" s="196"/>
      <c r="E122" s="196"/>
      <c r="F122" s="196"/>
      <c r="G122" s="196"/>
      <c r="H122" s="196"/>
    </row>
    <row r="123" spans="2:8">
      <c r="B123" s="196"/>
      <c r="C123" s="196"/>
      <c r="D123" s="196"/>
      <c r="E123" s="196"/>
      <c r="F123" s="196"/>
      <c r="G123" s="196"/>
      <c r="H123" s="196"/>
    </row>
    <row r="124" spans="2:8">
      <c r="B124" s="196"/>
      <c r="C124" s="196"/>
      <c r="D124" s="196"/>
      <c r="E124" s="196"/>
      <c r="F124" s="196"/>
      <c r="G124" s="196"/>
      <c r="H124" s="196"/>
    </row>
    <row r="125" spans="2:8">
      <c r="B125" s="196"/>
      <c r="C125" s="196"/>
      <c r="D125" s="196"/>
      <c r="E125" s="196"/>
      <c r="F125" s="196"/>
      <c r="G125" s="196"/>
      <c r="H125" s="196"/>
    </row>
    <row r="126" spans="2:8">
      <c r="B126" s="196"/>
      <c r="C126" s="196"/>
      <c r="D126" s="196"/>
      <c r="E126" s="196"/>
      <c r="F126" s="196"/>
      <c r="G126" s="196"/>
      <c r="H126" s="196"/>
    </row>
    <row r="127" spans="2:8">
      <c r="B127" s="196"/>
      <c r="C127" s="196"/>
      <c r="D127" s="196"/>
      <c r="E127" s="196"/>
      <c r="F127" s="196"/>
      <c r="G127" s="196"/>
      <c r="H127" s="196"/>
    </row>
    <row r="128" spans="2:8">
      <c r="B128" s="196"/>
      <c r="C128" s="196"/>
      <c r="D128" s="196"/>
      <c r="E128" s="196"/>
      <c r="F128" s="196"/>
      <c r="G128" s="196"/>
      <c r="H128" s="196"/>
    </row>
    <row r="129" spans="2:8">
      <c r="B129" s="196"/>
      <c r="C129" s="196"/>
      <c r="D129" s="196"/>
      <c r="E129" s="196"/>
      <c r="F129" s="196"/>
      <c r="G129" s="196"/>
      <c r="H129" s="196"/>
    </row>
    <row r="130" spans="2:8">
      <c r="B130" s="196"/>
      <c r="C130" s="196"/>
      <c r="D130" s="196"/>
      <c r="E130" s="196"/>
      <c r="F130" s="196"/>
      <c r="G130" s="196"/>
      <c r="H130" s="196"/>
    </row>
    <row r="131" spans="2:8">
      <c r="B131" s="196"/>
      <c r="C131" s="196"/>
      <c r="D131" s="196"/>
      <c r="E131" s="196"/>
      <c r="F131" s="196"/>
      <c r="G131" s="196"/>
      <c r="H131" s="196"/>
    </row>
    <row r="132" spans="2:8">
      <c r="B132" s="196"/>
      <c r="C132" s="196"/>
      <c r="D132" s="196"/>
      <c r="E132" s="196"/>
      <c r="F132" s="196"/>
      <c r="G132" s="196"/>
      <c r="H132" s="196"/>
    </row>
    <row r="133" spans="2:8">
      <c r="B133" s="196"/>
      <c r="C133" s="196"/>
      <c r="D133" s="196"/>
      <c r="E133" s="196"/>
      <c r="F133" s="196"/>
      <c r="G133" s="196"/>
      <c r="H133" s="196"/>
    </row>
    <row r="134" spans="2:8">
      <c r="B134" s="196"/>
      <c r="C134" s="196"/>
      <c r="D134" s="196"/>
      <c r="E134" s="196"/>
      <c r="F134" s="196"/>
      <c r="G134" s="196"/>
      <c r="H134" s="196"/>
    </row>
    <row r="135" spans="2:8">
      <c r="B135" s="196"/>
      <c r="C135" s="196"/>
      <c r="D135" s="196"/>
      <c r="E135" s="196"/>
      <c r="F135" s="196"/>
      <c r="G135" s="196"/>
      <c r="H135" s="196"/>
    </row>
    <row r="136" spans="2:8">
      <c r="B136" s="196"/>
      <c r="C136" s="196"/>
      <c r="D136" s="196"/>
      <c r="E136" s="196"/>
      <c r="F136" s="196"/>
      <c r="G136" s="196"/>
      <c r="H136" s="196"/>
    </row>
    <row r="137" spans="2:8">
      <c r="B137" s="196"/>
      <c r="C137" s="196"/>
      <c r="D137" s="196"/>
      <c r="E137" s="196"/>
      <c r="F137" s="196"/>
      <c r="G137" s="196"/>
      <c r="H137" s="196"/>
    </row>
    <row r="138" spans="2:8">
      <c r="B138" s="196"/>
      <c r="C138" s="196"/>
      <c r="D138" s="196"/>
      <c r="E138" s="196"/>
      <c r="F138" s="196"/>
      <c r="G138" s="196"/>
      <c r="H138" s="196"/>
    </row>
    <row r="139" spans="2:8">
      <c r="B139" s="196"/>
      <c r="C139" s="196"/>
      <c r="D139" s="196"/>
      <c r="E139" s="196"/>
      <c r="F139" s="196"/>
      <c r="G139" s="196"/>
      <c r="H139" s="196"/>
    </row>
    <row r="140" spans="2:8">
      <c r="B140" s="196"/>
      <c r="C140" s="196"/>
      <c r="D140" s="196"/>
      <c r="E140" s="196"/>
      <c r="F140" s="196"/>
      <c r="G140" s="196"/>
      <c r="H140" s="196"/>
    </row>
    <row r="141" spans="2:8">
      <c r="B141" s="196"/>
      <c r="C141" s="196"/>
      <c r="D141" s="196"/>
      <c r="E141" s="196"/>
      <c r="F141" s="196"/>
      <c r="G141" s="196"/>
      <c r="H141" s="196"/>
    </row>
    <row r="142" spans="2:8">
      <c r="B142" s="196"/>
      <c r="C142" s="196"/>
      <c r="D142" s="196"/>
      <c r="E142" s="196"/>
      <c r="F142" s="196"/>
      <c r="G142" s="196"/>
      <c r="H142" s="196"/>
    </row>
    <row r="143" spans="2:8">
      <c r="B143" s="196"/>
      <c r="C143" s="196"/>
      <c r="D143" s="196"/>
      <c r="E143" s="196"/>
      <c r="F143" s="196"/>
      <c r="G143" s="196"/>
      <c r="H143" s="196"/>
    </row>
    <row r="144" spans="2:8">
      <c r="B144" s="196"/>
      <c r="C144" s="196"/>
      <c r="D144" s="196"/>
      <c r="E144" s="196"/>
      <c r="F144" s="196"/>
      <c r="G144" s="196"/>
      <c r="H144" s="196"/>
    </row>
    <row r="145" spans="2:8">
      <c r="B145" s="196"/>
      <c r="C145" s="196"/>
      <c r="D145" s="196"/>
      <c r="E145" s="196"/>
      <c r="F145" s="196"/>
      <c r="G145" s="196"/>
      <c r="H145" s="196"/>
    </row>
    <row r="146" spans="2:8">
      <c r="B146" s="196"/>
      <c r="C146" s="196"/>
      <c r="D146" s="196"/>
      <c r="E146" s="196"/>
      <c r="F146" s="196"/>
      <c r="G146" s="196"/>
      <c r="H146" s="196"/>
    </row>
    <row r="147" spans="2:8">
      <c r="B147" s="196"/>
      <c r="C147" s="196"/>
      <c r="D147" s="196"/>
      <c r="E147" s="196"/>
      <c r="F147" s="196"/>
      <c r="G147" s="196"/>
      <c r="H147" s="196"/>
    </row>
    <row r="148" spans="2:8">
      <c r="B148" s="196"/>
      <c r="C148" s="196"/>
      <c r="D148" s="196"/>
      <c r="E148" s="196"/>
      <c r="F148" s="196"/>
      <c r="G148" s="196"/>
      <c r="H148" s="196"/>
    </row>
    <row r="149" spans="2:8">
      <c r="B149" s="196"/>
      <c r="C149" s="196"/>
      <c r="D149" s="196"/>
      <c r="E149" s="196"/>
      <c r="F149" s="196"/>
      <c r="G149" s="196"/>
      <c r="H149" s="196"/>
    </row>
    <row r="150" spans="2:8">
      <c r="B150" s="196"/>
      <c r="C150" s="196"/>
      <c r="D150" s="196"/>
      <c r="E150" s="196"/>
      <c r="F150" s="196"/>
      <c r="G150" s="196"/>
      <c r="H150" s="196"/>
    </row>
    <row r="151" spans="2:8">
      <c r="B151" s="196"/>
      <c r="C151" s="196"/>
      <c r="D151" s="196"/>
      <c r="E151" s="196"/>
      <c r="F151" s="196"/>
      <c r="G151" s="196"/>
      <c r="H151" s="196"/>
    </row>
    <row r="152" spans="2:8">
      <c r="B152" s="196"/>
      <c r="C152" s="196"/>
      <c r="D152" s="196"/>
      <c r="E152" s="196"/>
      <c r="F152" s="196"/>
      <c r="G152" s="196"/>
      <c r="H152" s="196"/>
    </row>
    <row r="153" spans="2:8">
      <c r="B153" s="196"/>
      <c r="C153" s="196"/>
      <c r="D153" s="196"/>
      <c r="E153" s="196"/>
      <c r="F153" s="196"/>
      <c r="G153" s="196"/>
      <c r="H153" s="196"/>
    </row>
    <row r="154" spans="2:8">
      <c r="B154" s="196"/>
      <c r="C154" s="196"/>
      <c r="D154" s="196"/>
      <c r="E154" s="196"/>
      <c r="F154" s="196"/>
      <c r="G154" s="196"/>
      <c r="H154" s="196"/>
    </row>
    <row r="155" spans="2:8">
      <c r="B155" s="196"/>
      <c r="C155" s="196"/>
      <c r="D155" s="196"/>
      <c r="E155" s="196"/>
      <c r="F155" s="196"/>
      <c r="G155" s="196"/>
      <c r="H155" s="196"/>
    </row>
    <row r="156" spans="2:8">
      <c r="B156" s="196"/>
      <c r="C156" s="196"/>
      <c r="D156" s="196"/>
      <c r="E156" s="196"/>
      <c r="F156" s="196"/>
      <c r="G156" s="196"/>
      <c r="H156" s="196"/>
    </row>
    <row r="157" spans="2:8">
      <c r="B157" s="196"/>
      <c r="C157" s="196"/>
      <c r="D157" s="196"/>
      <c r="E157" s="196"/>
      <c r="F157" s="196"/>
      <c r="G157" s="196"/>
      <c r="H157" s="196"/>
    </row>
    <row r="158" spans="2:8">
      <c r="B158" s="196"/>
      <c r="C158" s="196"/>
      <c r="D158" s="196"/>
      <c r="E158" s="196"/>
      <c r="F158" s="196"/>
      <c r="G158" s="196"/>
      <c r="H158" s="196"/>
    </row>
    <row r="159" spans="2:8">
      <c r="B159" s="196"/>
      <c r="C159" s="196"/>
      <c r="D159" s="196"/>
      <c r="E159" s="196"/>
      <c r="F159" s="196"/>
      <c r="G159" s="196"/>
      <c r="H159" s="196"/>
    </row>
    <row r="160" spans="2:8">
      <c r="B160" s="196"/>
      <c r="C160" s="196"/>
      <c r="D160" s="196"/>
      <c r="E160" s="196"/>
      <c r="F160" s="196"/>
      <c r="G160" s="196"/>
      <c r="H160" s="196"/>
    </row>
    <row r="161" spans="2:8">
      <c r="B161" s="196"/>
      <c r="C161" s="196"/>
      <c r="D161" s="196"/>
      <c r="E161" s="196"/>
      <c r="F161" s="196"/>
      <c r="G161" s="196"/>
      <c r="H161" s="196"/>
    </row>
    <row r="162" spans="2:8">
      <c r="B162" s="196"/>
      <c r="C162" s="196"/>
      <c r="D162" s="196"/>
      <c r="E162" s="196"/>
      <c r="F162" s="196"/>
      <c r="G162" s="196"/>
      <c r="H162" s="196"/>
    </row>
    <row r="163" spans="2:8">
      <c r="B163" s="196"/>
      <c r="C163" s="196"/>
      <c r="D163" s="196"/>
      <c r="E163" s="196"/>
      <c r="F163" s="196"/>
      <c r="G163" s="196"/>
      <c r="H163" s="196"/>
    </row>
    <row r="164" spans="2:8">
      <c r="B164" s="196"/>
      <c r="C164" s="196"/>
      <c r="D164" s="196"/>
      <c r="E164" s="196"/>
      <c r="F164" s="196"/>
      <c r="G164" s="196"/>
      <c r="H164" s="196"/>
    </row>
    <row r="165" spans="2:8">
      <c r="B165" s="196"/>
      <c r="C165" s="196"/>
      <c r="D165" s="196"/>
      <c r="E165" s="196"/>
      <c r="F165" s="196"/>
      <c r="G165" s="196"/>
      <c r="H165" s="196"/>
    </row>
  </sheetData>
  <protectedRanges>
    <protectedRange sqref="B6:F55" name="ช่วง2"/>
    <protectedRange sqref="B6:F55" name="ช่วง1"/>
  </protectedRanges>
  <mergeCells count="2">
    <mergeCell ref="A1:A5"/>
    <mergeCell ref="B1:H1"/>
  </mergeCells>
  <phoneticPr fontId="4"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8"/>
  <sheetViews>
    <sheetView topLeftCell="A34" workbookViewId="0">
      <selection activeCell="H6" sqref="H6"/>
    </sheetView>
  </sheetViews>
  <sheetFormatPr defaultRowHeight="12.75"/>
  <cols>
    <col min="1" max="2" width="4.7109375" customWidth="1"/>
    <col min="3" max="5" width="12.7109375" customWidth="1"/>
    <col min="6" max="7" width="15.7109375" customWidth="1"/>
    <col min="8" max="9" width="10.7109375" customWidth="1"/>
    <col min="10" max="10" width="12.5703125" customWidth="1"/>
  </cols>
  <sheetData>
    <row r="1" spans="2:18" ht="21" customHeight="1" thickBot="1">
      <c r="B1" s="1095" t="s">
        <v>0</v>
      </c>
      <c r="C1" s="1120" t="s">
        <v>196</v>
      </c>
      <c r="D1" s="1121"/>
      <c r="E1" s="1121"/>
      <c r="F1" s="1121"/>
      <c r="G1" s="1121"/>
      <c r="H1" s="1121"/>
      <c r="I1" s="1150"/>
    </row>
    <row r="2" spans="2:18" ht="14.25" customHeight="1">
      <c r="B2" s="1096"/>
      <c r="C2" s="172" t="s">
        <v>203</v>
      </c>
      <c r="D2" s="172" t="s">
        <v>204</v>
      </c>
      <c r="E2" s="172" t="s">
        <v>205</v>
      </c>
      <c r="F2" s="172" t="s">
        <v>206</v>
      </c>
      <c r="G2" s="172" t="s">
        <v>207</v>
      </c>
      <c r="H2" s="173" t="s">
        <v>17</v>
      </c>
      <c r="I2" s="174" t="s">
        <v>17</v>
      </c>
    </row>
    <row r="3" spans="2:18" ht="14.25" customHeight="1">
      <c r="B3" s="1096"/>
      <c r="C3" s="175" t="s">
        <v>197</v>
      </c>
      <c r="D3" s="176" t="s">
        <v>197</v>
      </c>
      <c r="E3" s="176" t="s">
        <v>197</v>
      </c>
      <c r="F3" s="177" t="s">
        <v>197</v>
      </c>
      <c r="G3" s="178" t="s">
        <v>197</v>
      </c>
      <c r="H3" s="173" t="s">
        <v>112</v>
      </c>
      <c r="I3" s="179" t="s">
        <v>112</v>
      </c>
    </row>
    <row r="4" spans="2:18" ht="14.25" customHeight="1">
      <c r="B4" s="1096"/>
      <c r="C4" s="1305" t="s">
        <v>198</v>
      </c>
      <c r="D4" s="1307" t="s">
        <v>199</v>
      </c>
      <c r="E4" s="1307" t="s">
        <v>200</v>
      </c>
      <c r="F4" s="1309" t="s">
        <v>201</v>
      </c>
      <c r="G4" s="1311" t="s">
        <v>202</v>
      </c>
      <c r="H4" s="180" t="s">
        <v>113</v>
      </c>
      <c r="I4" s="181" t="s">
        <v>114</v>
      </c>
      <c r="J4" s="24"/>
      <c r="K4" s="24"/>
      <c r="L4" s="24"/>
      <c r="M4" s="24"/>
      <c r="N4" s="24"/>
      <c r="O4" s="24"/>
      <c r="P4" s="24"/>
      <c r="Q4" s="24"/>
      <c r="R4" s="24"/>
    </row>
    <row r="5" spans="2:18" ht="14.25" customHeight="1" thickBot="1">
      <c r="B5" s="1096"/>
      <c r="C5" s="1306"/>
      <c r="D5" s="1308"/>
      <c r="E5" s="1308"/>
      <c r="F5" s="1310"/>
      <c r="G5" s="1312"/>
      <c r="H5" s="182"/>
      <c r="I5" s="183">
        <v>100</v>
      </c>
      <c r="J5" s="24"/>
      <c r="K5" s="24"/>
      <c r="L5" s="24"/>
      <c r="M5" s="24"/>
      <c r="N5" s="24"/>
      <c r="O5" s="24"/>
      <c r="P5" s="24"/>
      <c r="Q5" s="24"/>
      <c r="R5" s="24"/>
    </row>
    <row r="6" spans="2:18" ht="15.2" customHeight="1">
      <c r="B6" s="25">
        <v>1</v>
      </c>
      <c r="C6" s="121"/>
      <c r="D6" s="122"/>
      <c r="E6" s="122"/>
      <c r="F6" s="122"/>
      <c r="G6" s="123"/>
      <c r="H6" s="184">
        <f>IF(เวลาเรียน!C6=0," ",IF(C6=0,0,IF(D6=0,0,IF(E6=0,0,IF(F6=0,0,IF(G6=0,0,IF(SUM(C6:G6)&gt;0,MODE(C6:G6)," ")))))))</f>
        <v>0</v>
      </c>
      <c r="I6" s="185">
        <f t="shared" ref="I6:I37" si="0">IF(H6=" "," ",IF(H6=0,SUM(C6:G6)*(49/12),IF(H6=1,50+((SUM(C6:G6)-5)*(14/5)),IF(H6=2,65+((SUM(C6:G6)-8)*(14/4)),80+((SUM(C6:G6)-10)*(20/5))))))</f>
        <v>0</v>
      </c>
      <c r="J6" s="24"/>
      <c r="K6" s="24"/>
      <c r="L6" s="24"/>
      <c r="M6" s="24"/>
      <c r="N6" s="24"/>
      <c r="O6" s="24"/>
      <c r="P6" s="24"/>
      <c r="Q6" s="24"/>
      <c r="R6" s="24"/>
    </row>
    <row r="7" spans="2:18" ht="15.2" customHeight="1">
      <c r="B7" s="26">
        <v>2</v>
      </c>
      <c r="C7" s="106"/>
      <c r="D7" s="107"/>
      <c r="E7" s="107"/>
      <c r="F7" s="107"/>
      <c r="G7" s="108"/>
      <c r="H7" s="186">
        <f>IF(เวลาเรียน!C7=0," ",IF(C7=0,0,IF(D7=0,0,IF(E7=0,0,IF(F7=0,0,IF(G7=0,0,IF(SUM(C7:G7)&gt;0,MODE(C7:G7)," ")))))))</f>
        <v>0</v>
      </c>
      <c r="I7" s="187">
        <f t="shared" si="0"/>
        <v>0</v>
      </c>
      <c r="J7" s="24"/>
      <c r="K7" s="24"/>
      <c r="L7" s="24"/>
      <c r="M7" s="24"/>
      <c r="N7" s="24"/>
      <c r="O7" s="24"/>
      <c r="P7" s="24"/>
      <c r="Q7" s="24"/>
      <c r="R7" s="24"/>
    </row>
    <row r="8" spans="2:18" ht="15.2" customHeight="1">
      <c r="B8" s="26">
        <v>3</v>
      </c>
      <c r="C8" s="106"/>
      <c r="D8" s="107"/>
      <c r="E8" s="107"/>
      <c r="F8" s="107"/>
      <c r="G8" s="108"/>
      <c r="H8" s="186">
        <f>IF(เวลาเรียน!C8=0," ",IF(C8=0,0,IF(D8=0,0,IF(E8=0,0,IF(F8=0,0,IF(G8=0,0,IF(SUM(C8:G8)&gt;0,MODE(C8:G8)," ")))))))</f>
        <v>0</v>
      </c>
      <c r="I8" s="187">
        <f t="shared" si="0"/>
        <v>0</v>
      </c>
    </row>
    <row r="9" spans="2:18" ht="15.2" customHeight="1">
      <c r="B9" s="26">
        <v>4</v>
      </c>
      <c r="C9" s="106"/>
      <c r="D9" s="107"/>
      <c r="E9" s="107"/>
      <c r="F9" s="107"/>
      <c r="G9" s="108"/>
      <c r="H9" s="186">
        <f>IF(เวลาเรียน!C9=0," ",IF(C9=0,0,IF(D9=0,0,IF(E9=0,0,IF(F9=0,0,IF(G9=0,0,IF(SUM(C9:G9)&gt;0,MODE(C9:G9)," ")))))))</f>
        <v>0</v>
      </c>
      <c r="I9" s="187">
        <f t="shared" si="0"/>
        <v>0</v>
      </c>
    </row>
    <row r="10" spans="2:18" ht="15.2" customHeight="1" thickBot="1">
      <c r="B10" s="27">
        <v>5</v>
      </c>
      <c r="C10" s="109"/>
      <c r="D10" s="110"/>
      <c r="E10" s="110"/>
      <c r="F10" s="110"/>
      <c r="G10" s="111"/>
      <c r="H10" s="188">
        <f>IF(เวลาเรียน!C10=0," ",IF(C10=0,0,IF(D10=0,0,IF(E10=0,0,IF(F10=0,0,IF(G10=0,0,IF(SUM(C10:G10)&gt;0,MODE(C10:G10)," ")))))))</f>
        <v>0</v>
      </c>
      <c r="I10" s="189">
        <f t="shared" si="0"/>
        <v>0</v>
      </c>
    </row>
    <row r="11" spans="2:18" ht="15.2" customHeight="1">
      <c r="B11" s="43">
        <v>6</v>
      </c>
      <c r="C11" s="112"/>
      <c r="D11" s="113"/>
      <c r="E11" s="113"/>
      <c r="F11" s="113"/>
      <c r="G11" s="114"/>
      <c r="H11" s="184">
        <f>IF(เวลาเรียน!C11=0," ",IF(C11=0,0,IF(D11=0,0,IF(E11=0,0,IF(F11=0,0,IF(G11=0,0,IF(SUM(C11:G11)&gt;0,MODE(C11:G11)," ")))))))</f>
        <v>0</v>
      </c>
      <c r="I11" s="190">
        <f t="shared" si="0"/>
        <v>0</v>
      </c>
    </row>
    <row r="12" spans="2:18" ht="15.2" customHeight="1">
      <c r="B12" s="26">
        <v>7</v>
      </c>
      <c r="C12" s="115"/>
      <c r="D12" s="116"/>
      <c r="E12" s="116"/>
      <c r="F12" s="116"/>
      <c r="G12" s="117"/>
      <c r="H12" s="186">
        <f>IF(เวลาเรียน!C12=0," ",IF(C12=0,0,IF(D12=0,0,IF(E12=0,0,IF(F12=0,0,IF(G12=0,0,IF(SUM(C12:G12)&gt;0,MODE(C12:G12)," ")))))))</f>
        <v>0</v>
      </c>
      <c r="I12" s="191">
        <f t="shared" si="0"/>
        <v>0</v>
      </c>
    </row>
    <row r="13" spans="2:18" ht="15.2" customHeight="1">
      <c r="B13" s="26">
        <v>8</v>
      </c>
      <c r="C13" s="115"/>
      <c r="D13" s="116"/>
      <c r="E13" s="116"/>
      <c r="F13" s="116"/>
      <c r="G13" s="117"/>
      <c r="H13" s="186">
        <f>IF(เวลาเรียน!C13=0," ",IF(C13=0,0,IF(D13=0,0,IF(E13=0,0,IF(F13=0,0,IF(G13=0,0,IF(SUM(C13:G13)&gt;0,MODE(C13:G13)," ")))))))</f>
        <v>0</v>
      </c>
      <c r="I13" s="191">
        <f t="shared" si="0"/>
        <v>0</v>
      </c>
    </row>
    <row r="14" spans="2:18" ht="15.2" customHeight="1">
      <c r="B14" s="26">
        <v>9</v>
      </c>
      <c r="C14" s="115"/>
      <c r="D14" s="116"/>
      <c r="E14" s="116"/>
      <c r="F14" s="116"/>
      <c r="G14" s="117"/>
      <c r="H14" s="186">
        <f>IF(เวลาเรียน!C14=0," ",IF(C14=0,0,IF(D14=0,0,IF(E14=0,0,IF(F14=0,0,IF(G14=0,0,IF(SUM(C14:G14)&gt;0,MODE(C14:G14)," ")))))))</f>
        <v>0</v>
      </c>
      <c r="I14" s="191">
        <f t="shared" si="0"/>
        <v>0</v>
      </c>
    </row>
    <row r="15" spans="2:18" ht="15.2" customHeight="1" thickBot="1">
      <c r="B15" s="30">
        <v>10</v>
      </c>
      <c r="C15" s="118"/>
      <c r="D15" s="119"/>
      <c r="E15" s="119"/>
      <c r="F15" s="119"/>
      <c r="G15" s="120"/>
      <c r="H15" s="188">
        <f>IF(เวลาเรียน!C15=0," ",IF(C15=0,0,IF(D15=0,0,IF(E15=0,0,IF(F15=0,0,IF(G15=0,0,IF(SUM(C15:G15)&gt;0,MODE(C15:G15)," ")))))))</f>
        <v>0</v>
      </c>
      <c r="I15" s="192">
        <f t="shared" si="0"/>
        <v>0</v>
      </c>
    </row>
    <row r="16" spans="2:18" ht="15.2" customHeight="1">
      <c r="B16" s="25">
        <v>11</v>
      </c>
      <c r="C16" s="112"/>
      <c r="D16" s="113"/>
      <c r="E16" s="113"/>
      <c r="F16" s="113"/>
      <c r="G16" s="114"/>
      <c r="H16" s="184">
        <f>IF(เวลาเรียน!C16=0," ",IF(C16=0,0,IF(D16=0,0,IF(E16=0,0,IF(F16=0,0,IF(G16=0,0,IF(SUM(C16:G16)&gt;0,MODE(C16:G16)," ")))))))</f>
        <v>0</v>
      </c>
      <c r="I16" s="193">
        <f t="shared" si="0"/>
        <v>0</v>
      </c>
    </row>
    <row r="17" spans="2:9" ht="15.2" customHeight="1">
      <c r="B17" s="26">
        <v>12</v>
      </c>
      <c r="C17" s="115"/>
      <c r="D17" s="116"/>
      <c r="E17" s="116"/>
      <c r="F17" s="116"/>
      <c r="G17" s="117"/>
      <c r="H17" s="186">
        <f>IF(เวลาเรียน!C17=0," ",IF(C17=0,0,IF(D17=0,0,IF(E17=0,0,IF(F17=0,0,IF(G17=0,0,IF(SUM(C17:G17)&gt;0,MODE(C17:G17)," ")))))))</f>
        <v>0</v>
      </c>
      <c r="I17" s="191">
        <f t="shared" si="0"/>
        <v>0</v>
      </c>
    </row>
    <row r="18" spans="2:9" ht="15.2" customHeight="1">
      <c r="B18" s="26">
        <v>13</v>
      </c>
      <c r="C18" s="115"/>
      <c r="D18" s="116"/>
      <c r="E18" s="116"/>
      <c r="F18" s="116"/>
      <c r="G18" s="117"/>
      <c r="H18" s="186">
        <f>IF(เวลาเรียน!C18=0," ",IF(C18=0,0,IF(D18=0,0,IF(E18=0,0,IF(F18=0,0,IF(G18=0,0,IF(SUM(C18:G18)&gt;0,MODE(C18:G18)," ")))))))</f>
        <v>0</v>
      </c>
      <c r="I18" s="191">
        <f t="shared" si="0"/>
        <v>0</v>
      </c>
    </row>
    <row r="19" spans="2:9" ht="15.2" customHeight="1">
      <c r="B19" s="26">
        <v>14</v>
      </c>
      <c r="C19" s="115"/>
      <c r="D19" s="116"/>
      <c r="E19" s="116"/>
      <c r="F19" s="116"/>
      <c r="G19" s="117"/>
      <c r="H19" s="186">
        <f>IF(เวลาเรียน!C19=0," ",IF(C19=0,0,IF(D19=0,0,IF(E19=0,0,IF(F19=0,0,IF(G19=0,0,IF(SUM(C19:G19)&gt;0,MODE(C19:G19)," ")))))))</f>
        <v>0</v>
      </c>
      <c r="I19" s="191">
        <f t="shared" si="0"/>
        <v>0</v>
      </c>
    </row>
    <row r="20" spans="2:9" ht="15.2" customHeight="1" thickBot="1">
      <c r="B20" s="27">
        <v>15</v>
      </c>
      <c r="C20" s="118"/>
      <c r="D20" s="119"/>
      <c r="E20" s="119"/>
      <c r="F20" s="119"/>
      <c r="G20" s="120"/>
      <c r="H20" s="188">
        <f>IF(เวลาเรียน!C20=0," ",IF(C20=0,0,IF(D20=0,0,IF(E20=0,0,IF(F20=0,0,IF(G20=0,0,IF(SUM(C20:G20)&gt;0,MODE(C20:G20)," ")))))))</f>
        <v>0</v>
      </c>
      <c r="I20" s="194">
        <f t="shared" si="0"/>
        <v>0</v>
      </c>
    </row>
    <row r="21" spans="2:9" ht="15.2" customHeight="1">
      <c r="B21" s="43">
        <v>16</v>
      </c>
      <c r="C21" s="112"/>
      <c r="D21" s="113"/>
      <c r="E21" s="113"/>
      <c r="F21" s="113"/>
      <c r="G21" s="114"/>
      <c r="H21" s="184">
        <f>IF(เวลาเรียน!C21=0," ",IF(C21=0,0,IF(D21=0,0,IF(E21=0,0,IF(F21=0,0,IF(G21=0,0,IF(SUM(C21:G21)&gt;0,MODE(C21:G21)," ")))))))</f>
        <v>0</v>
      </c>
      <c r="I21" s="190">
        <f t="shared" si="0"/>
        <v>0</v>
      </c>
    </row>
    <row r="22" spans="2:9" ht="15.2" customHeight="1">
      <c r="B22" s="26">
        <v>17</v>
      </c>
      <c r="C22" s="115"/>
      <c r="D22" s="116"/>
      <c r="E22" s="116"/>
      <c r="F22" s="116"/>
      <c r="G22" s="117"/>
      <c r="H22" s="186">
        <f>IF(เวลาเรียน!C22=0," ",IF(C22=0,0,IF(D22=0,0,IF(E22=0,0,IF(F22=0,0,IF(G22=0,0,IF(SUM(C22:G22)&gt;0,MODE(C22:G22)," ")))))))</f>
        <v>0</v>
      </c>
      <c r="I22" s="191">
        <f t="shared" si="0"/>
        <v>0</v>
      </c>
    </row>
    <row r="23" spans="2:9" ht="15.2" customHeight="1">
      <c r="B23" s="26">
        <v>18</v>
      </c>
      <c r="C23" s="115"/>
      <c r="D23" s="116"/>
      <c r="E23" s="116"/>
      <c r="F23" s="116"/>
      <c r="G23" s="117"/>
      <c r="H23" s="186">
        <f>IF(เวลาเรียน!C23=0," ",IF(C23=0,0,IF(D23=0,0,IF(E23=0,0,IF(F23=0,0,IF(G23=0,0,IF(SUM(C23:G23)&gt;0,MODE(C23:G23)," ")))))))</f>
        <v>0</v>
      </c>
      <c r="I23" s="191">
        <f t="shared" si="0"/>
        <v>0</v>
      </c>
    </row>
    <row r="24" spans="2:9" ht="15.2" customHeight="1">
      <c r="B24" s="26">
        <v>19</v>
      </c>
      <c r="C24" s="115"/>
      <c r="D24" s="116"/>
      <c r="E24" s="116"/>
      <c r="F24" s="116"/>
      <c r="G24" s="117"/>
      <c r="H24" s="186">
        <f>IF(เวลาเรียน!C24=0," ",IF(C24=0,0,IF(D24=0,0,IF(E24=0,0,IF(F24=0,0,IF(G24=0,0,IF(SUM(C24:G24)&gt;0,MODE(C24:G24)," ")))))))</f>
        <v>0</v>
      </c>
      <c r="I24" s="191">
        <f t="shared" si="0"/>
        <v>0</v>
      </c>
    </row>
    <row r="25" spans="2:9" ht="15.2" customHeight="1" thickBot="1">
      <c r="B25" s="30">
        <v>20</v>
      </c>
      <c r="C25" s="118"/>
      <c r="D25" s="119"/>
      <c r="E25" s="119"/>
      <c r="F25" s="119"/>
      <c r="G25" s="120"/>
      <c r="H25" s="188">
        <f>IF(เวลาเรียน!C25=0," ",IF(C25=0,0,IF(D25=0,0,IF(E25=0,0,IF(F25=0,0,IF(G25=0,0,IF(SUM(C25:G25)&gt;0,MODE(C25:G25)," ")))))))</f>
        <v>0</v>
      </c>
      <c r="I25" s="192">
        <f t="shared" si="0"/>
        <v>0</v>
      </c>
    </row>
    <row r="26" spans="2:9" ht="15.2" customHeight="1">
      <c r="B26" s="25">
        <v>21</v>
      </c>
      <c r="C26" s="112"/>
      <c r="D26" s="113"/>
      <c r="E26" s="113"/>
      <c r="F26" s="113"/>
      <c r="G26" s="114"/>
      <c r="H26" s="184">
        <f>IF(เวลาเรียน!C26=0," ",IF(C26=0,0,IF(D26=0,0,IF(E26=0,0,IF(F26=0,0,IF(G26=0,0,IF(SUM(C26:G26)&gt;0,MODE(C26:G26)," ")))))))</f>
        <v>0</v>
      </c>
      <c r="I26" s="193">
        <f t="shared" si="0"/>
        <v>0</v>
      </c>
    </row>
    <row r="27" spans="2:9" ht="15.2" customHeight="1">
      <c r="B27" s="26">
        <v>22</v>
      </c>
      <c r="C27" s="115"/>
      <c r="D27" s="116"/>
      <c r="E27" s="116"/>
      <c r="F27" s="116"/>
      <c r="G27" s="117"/>
      <c r="H27" s="186">
        <f>IF(เวลาเรียน!C27=0," ",IF(C27=0,0,IF(D27=0,0,IF(E27=0,0,IF(F27=0,0,IF(G27=0,0,IF(SUM(C27:G27)&gt;0,MODE(C27:G27)," ")))))))</f>
        <v>0</v>
      </c>
      <c r="I27" s="191">
        <f t="shared" si="0"/>
        <v>0</v>
      </c>
    </row>
    <row r="28" spans="2:9" ht="15.2" customHeight="1">
      <c r="B28" s="26">
        <v>23</v>
      </c>
      <c r="C28" s="115"/>
      <c r="D28" s="116"/>
      <c r="E28" s="116"/>
      <c r="F28" s="116"/>
      <c r="G28" s="117"/>
      <c r="H28" s="186">
        <f>IF(เวลาเรียน!C28=0," ",IF(C28=0,0,IF(D28=0,0,IF(E28=0,0,IF(F28=0,0,IF(G28=0,0,IF(SUM(C28:G28)&gt;0,MODE(C28:G28)," ")))))))</f>
        <v>0</v>
      </c>
      <c r="I28" s="191">
        <f t="shared" si="0"/>
        <v>0</v>
      </c>
    </row>
    <row r="29" spans="2:9" ht="15.2" customHeight="1">
      <c r="B29" s="26">
        <v>24</v>
      </c>
      <c r="C29" s="115"/>
      <c r="D29" s="116"/>
      <c r="E29" s="116"/>
      <c r="F29" s="116"/>
      <c r="G29" s="117"/>
      <c r="H29" s="186">
        <f>IF(เวลาเรียน!C29=0," ",IF(C29=0,0,IF(D29=0,0,IF(E29=0,0,IF(F29=0,0,IF(G29=0,0,IF(SUM(C29:G29)&gt;0,MODE(C29:G29)," ")))))))</f>
        <v>0</v>
      </c>
      <c r="I29" s="191">
        <f t="shared" si="0"/>
        <v>0</v>
      </c>
    </row>
    <row r="30" spans="2:9" ht="15.2" customHeight="1" thickBot="1">
      <c r="B30" s="27">
        <v>25</v>
      </c>
      <c r="C30" s="118"/>
      <c r="D30" s="119"/>
      <c r="E30" s="119"/>
      <c r="F30" s="119"/>
      <c r="G30" s="120"/>
      <c r="H30" s="188">
        <f>IF(เวลาเรียน!C30=0," ",IF(C30=0,0,IF(D30=0,0,IF(E30=0,0,IF(F30=0,0,IF(G30=0,0,IF(SUM(C30:G30)&gt;0,MODE(C30:G30)," ")))))))</f>
        <v>0</v>
      </c>
      <c r="I30" s="194">
        <f t="shared" si="0"/>
        <v>0</v>
      </c>
    </row>
    <row r="31" spans="2:9" ht="15.2" customHeight="1">
      <c r="B31" s="43">
        <v>26</v>
      </c>
      <c r="C31" s="121"/>
      <c r="D31" s="122"/>
      <c r="E31" s="122"/>
      <c r="F31" s="122"/>
      <c r="G31" s="123"/>
      <c r="H31" s="184">
        <f>IF(เวลาเรียน!C31=0," ",IF(C31=0,0,IF(D31=0,0,IF(E31=0,0,IF(F31=0,0,IF(G31=0,0,IF(SUM(C31:G31)&gt;0,MODE(C31:G31)," ")))))))</f>
        <v>0</v>
      </c>
      <c r="I31" s="190">
        <f t="shared" si="0"/>
        <v>0</v>
      </c>
    </row>
    <row r="32" spans="2:9" ht="15.2" customHeight="1">
      <c r="B32" s="26">
        <v>27</v>
      </c>
      <c r="C32" s="106"/>
      <c r="D32" s="107"/>
      <c r="E32" s="107"/>
      <c r="F32" s="107"/>
      <c r="G32" s="108"/>
      <c r="H32" s="186">
        <f>IF(เวลาเรียน!C32=0," ",IF(C32=0,0,IF(D32=0,0,IF(E32=0,0,IF(F32=0,0,IF(G32=0,0,IF(SUM(C32:G32)&gt;0,MODE(C32:G32)," ")))))))</f>
        <v>0</v>
      </c>
      <c r="I32" s="191">
        <f t="shared" si="0"/>
        <v>0</v>
      </c>
    </row>
    <row r="33" spans="2:9" ht="15.2" customHeight="1">
      <c r="B33" s="26">
        <v>28</v>
      </c>
      <c r="C33" s="106"/>
      <c r="D33" s="107"/>
      <c r="E33" s="107"/>
      <c r="F33" s="107"/>
      <c r="G33" s="108"/>
      <c r="H33" s="186">
        <f>IF(เวลาเรียน!C33=0," ",IF(C33=0,0,IF(D33=0,0,IF(E33=0,0,IF(F33=0,0,IF(G33=0,0,IF(SUM(C33:G33)&gt;0,MODE(C33:G33)," ")))))))</f>
        <v>0</v>
      </c>
      <c r="I33" s="191">
        <f t="shared" si="0"/>
        <v>0</v>
      </c>
    </row>
    <row r="34" spans="2:9" ht="15.2" customHeight="1">
      <c r="B34" s="26">
        <v>29</v>
      </c>
      <c r="C34" s="106"/>
      <c r="D34" s="107"/>
      <c r="E34" s="107"/>
      <c r="F34" s="107"/>
      <c r="G34" s="108"/>
      <c r="H34" s="186">
        <f>IF(เวลาเรียน!C34=0," ",IF(C34=0,0,IF(D34=0,0,IF(E34=0,0,IF(F34=0,0,IF(G34=0,0,IF(SUM(C34:G34)&gt;0,MODE(C34:G34)," ")))))))</f>
        <v>0</v>
      </c>
      <c r="I34" s="191">
        <f t="shared" si="0"/>
        <v>0</v>
      </c>
    </row>
    <row r="35" spans="2:9" ht="15.2" customHeight="1" thickBot="1">
      <c r="B35" s="30">
        <v>30</v>
      </c>
      <c r="C35" s="124"/>
      <c r="D35" s="125"/>
      <c r="E35" s="125"/>
      <c r="F35" s="125"/>
      <c r="G35" s="126"/>
      <c r="H35" s="188">
        <f>IF(เวลาเรียน!C35=0," ",IF(C35=0,0,IF(D35=0,0,IF(E35=0,0,IF(F35=0,0,IF(G35=0,0,IF(SUM(C35:G35)&gt;0,MODE(C35:G35)," ")))))))</f>
        <v>0</v>
      </c>
      <c r="I35" s="192">
        <f t="shared" si="0"/>
        <v>0</v>
      </c>
    </row>
    <row r="36" spans="2:9" ht="15.2" customHeight="1">
      <c r="B36" s="25">
        <v>31</v>
      </c>
      <c r="C36" s="103"/>
      <c r="D36" s="104"/>
      <c r="E36" s="104"/>
      <c r="F36" s="104"/>
      <c r="G36" s="105"/>
      <c r="H36" s="184">
        <f>IF(เวลาเรียน!C36=0," ",IF(C36=0,0,IF(D36=0,0,IF(E36=0,0,IF(F36=0,0,IF(G36=0,0,IF(SUM(C36:G36)&gt;0,MODE(C36:G36)," ")))))))</f>
        <v>0</v>
      </c>
      <c r="I36" s="193">
        <f t="shared" si="0"/>
        <v>0</v>
      </c>
    </row>
    <row r="37" spans="2:9" ht="15.2" customHeight="1">
      <c r="B37" s="26">
        <v>32</v>
      </c>
      <c r="C37" s="106"/>
      <c r="D37" s="107"/>
      <c r="E37" s="107"/>
      <c r="F37" s="107"/>
      <c r="G37" s="108"/>
      <c r="H37" s="186">
        <f>IF(เวลาเรียน!C37=0," ",IF(C37=0,0,IF(D37=0,0,IF(E37=0,0,IF(F37=0,0,IF(G37=0,0,IF(SUM(C37:G37)&gt;0,MODE(C37:G37)," ")))))))</f>
        <v>0</v>
      </c>
      <c r="I37" s="191">
        <f t="shared" si="0"/>
        <v>0</v>
      </c>
    </row>
    <row r="38" spans="2:9" ht="15.2" customHeight="1">
      <c r="B38" s="26">
        <v>33</v>
      </c>
      <c r="C38" s="106"/>
      <c r="D38" s="107"/>
      <c r="E38" s="107"/>
      <c r="F38" s="107"/>
      <c r="G38" s="108"/>
      <c r="H38" s="186">
        <f>IF(เวลาเรียน!C38=0," ",IF(C38=0,0,IF(D38=0,0,IF(E38=0,0,IF(F38=0,0,IF(G38=0,0,IF(SUM(C38:G38)&gt;0,MODE(C38:G38)," ")))))))</f>
        <v>0</v>
      </c>
      <c r="I38" s="191">
        <f t="shared" ref="I38:I55" si="1">IF(H38=" "," ",IF(H38=0,SUM(C38:G38)*(49/12),IF(H38=1,50+((SUM(C38:G38)-5)*(14/5)),IF(H38=2,65+((SUM(C38:G38)-8)*(14/4)),80+((SUM(C38:G38)-10)*(20/5))))))</f>
        <v>0</v>
      </c>
    </row>
    <row r="39" spans="2:9" ht="15.2" customHeight="1">
      <c r="B39" s="26">
        <v>34</v>
      </c>
      <c r="C39" s="106"/>
      <c r="D39" s="107"/>
      <c r="E39" s="107"/>
      <c r="F39" s="107"/>
      <c r="G39" s="108"/>
      <c r="H39" s="186">
        <f>IF(เวลาเรียน!C39=0," ",IF(C39=0,0,IF(D39=0,0,IF(E39=0,0,IF(F39=0,0,IF(G39=0,0,IF(SUM(C39:G39)&gt;0,MODE(C39:G39)," ")))))))</f>
        <v>0</v>
      </c>
      <c r="I39" s="191">
        <f t="shared" si="1"/>
        <v>0</v>
      </c>
    </row>
    <row r="40" spans="2:9" ht="15.2" customHeight="1" thickBot="1">
      <c r="B40" s="27">
        <v>35</v>
      </c>
      <c r="C40" s="109"/>
      <c r="D40" s="110"/>
      <c r="E40" s="110"/>
      <c r="F40" s="110"/>
      <c r="G40" s="111"/>
      <c r="H40" s="188">
        <f>IF(เวลาเรียน!C40=0," ",IF(C40=0,0,IF(D40=0,0,IF(E40=0,0,IF(F40=0,0,IF(G40=0,0,IF(SUM(C40:G40)&gt;0,MODE(C40:G40)," ")))))))</f>
        <v>0</v>
      </c>
      <c r="I40" s="194">
        <f t="shared" si="1"/>
        <v>0</v>
      </c>
    </row>
    <row r="41" spans="2:9" ht="15.2" customHeight="1">
      <c r="B41" s="43">
        <v>36</v>
      </c>
      <c r="C41" s="121"/>
      <c r="D41" s="122"/>
      <c r="E41" s="122"/>
      <c r="F41" s="122"/>
      <c r="G41" s="123"/>
      <c r="H41" s="184">
        <f>IF(เวลาเรียน!C41=0," ",IF(C41=0,0,IF(D41=0,0,IF(E41=0,0,IF(F41=0,0,IF(G41=0,0,IF(SUM(C41:G41)&gt;0,MODE(C41:G41)," ")))))))</f>
        <v>0</v>
      </c>
      <c r="I41" s="190">
        <f t="shared" si="1"/>
        <v>0</v>
      </c>
    </row>
    <row r="42" spans="2:9" ht="15.2" customHeight="1">
      <c r="B42" s="26">
        <v>37</v>
      </c>
      <c r="C42" s="106"/>
      <c r="D42" s="107"/>
      <c r="E42" s="107"/>
      <c r="F42" s="107"/>
      <c r="G42" s="108"/>
      <c r="H42" s="186">
        <f>IF(เวลาเรียน!C42=0," ",IF(C42=0,0,IF(D42=0,0,IF(E42=0,0,IF(F42=0,0,IF(G42=0,0,IF(SUM(C42:G42)&gt;0,MODE(C42:G42)," ")))))))</f>
        <v>0</v>
      </c>
      <c r="I42" s="191">
        <f t="shared" si="1"/>
        <v>0</v>
      </c>
    </row>
    <row r="43" spans="2:9" ht="15.2" customHeight="1">
      <c r="B43" s="26">
        <v>38</v>
      </c>
      <c r="C43" s="106"/>
      <c r="D43" s="107"/>
      <c r="E43" s="107"/>
      <c r="F43" s="107"/>
      <c r="G43" s="108"/>
      <c r="H43" s="186">
        <f>IF(เวลาเรียน!C43=0," ",IF(C43=0,0,IF(D43=0,0,IF(E43=0,0,IF(F43=0,0,IF(G43=0,0,IF(SUM(C43:G43)&gt;0,MODE(C43:G43)," ")))))))</f>
        <v>0</v>
      </c>
      <c r="I43" s="191">
        <f t="shared" si="1"/>
        <v>0</v>
      </c>
    </row>
    <row r="44" spans="2:9" ht="15.2" customHeight="1">
      <c r="B44" s="26">
        <v>39</v>
      </c>
      <c r="C44" s="106"/>
      <c r="D44" s="107"/>
      <c r="E44" s="107"/>
      <c r="F44" s="107"/>
      <c r="G44" s="108"/>
      <c r="H44" s="186">
        <f>IF(เวลาเรียน!C44=0," ",IF(C44=0,0,IF(D44=0,0,IF(E44=0,0,IF(F44=0,0,IF(G44=0,0,IF(SUM(C44:G44)&gt;0,MODE(C44:G44)," ")))))))</f>
        <v>0</v>
      </c>
      <c r="I44" s="191">
        <f t="shared" si="1"/>
        <v>0</v>
      </c>
    </row>
    <row r="45" spans="2:9" ht="15.2" customHeight="1" thickBot="1">
      <c r="B45" s="30">
        <v>40</v>
      </c>
      <c r="C45" s="124"/>
      <c r="D45" s="125"/>
      <c r="E45" s="125"/>
      <c r="F45" s="125"/>
      <c r="G45" s="126"/>
      <c r="H45" s="188">
        <f>IF(เวลาเรียน!C45=0," ",IF(C45=0,0,IF(D45=0,0,IF(E45=0,0,IF(F45=0,0,IF(G45=0,0,IF(SUM(C45:G45)&gt;0,MODE(C45:G45)," ")))))))</f>
        <v>0</v>
      </c>
      <c r="I45" s="192">
        <f t="shared" si="1"/>
        <v>0</v>
      </c>
    </row>
    <row r="46" spans="2:9" ht="15.2" customHeight="1">
      <c r="B46" s="25">
        <v>41</v>
      </c>
      <c r="C46" s="103"/>
      <c r="D46" s="104"/>
      <c r="E46" s="104"/>
      <c r="F46" s="104"/>
      <c r="G46" s="105"/>
      <c r="H46" s="184">
        <f>IF(เวลาเรียน!C46=0," ",IF(C46=0,0,IF(D46=0,0,IF(E46=0,0,IF(F46=0,0,IF(G46=0,0,IF(SUM(C46:G46)&gt;0,MODE(C46:G46)," ")))))))</f>
        <v>0</v>
      </c>
      <c r="I46" s="193">
        <f t="shared" si="1"/>
        <v>0</v>
      </c>
    </row>
    <row r="47" spans="2:9" ht="15.2" customHeight="1">
      <c r="B47" s="26">
        <v>42</v>
      </c>
      <c r="C47" s="106"/>
      <c r="D47" s="107"/>
      <c r="E47" s="107"/>
      <c r="F47" s="107"/>
      <c r="G47" s="108"/>
      <c r="H47" s="186">
        <f>IF(เวลาเรียน!C47=0," ",IF(C47=0,0,IF(D47=0,0,IF(E47=0,0,IF(F47=0,0,IF(G47=0,0,IF(SUM(C47:G47)&gt;0,MODE(C47:G47)," ")))))))</f>
        <v>0</v>
      </c>
      <c r="I47" s="191">
        <f t="shared" si="1"/>
        <v>0</v>
      </c>
    </row>
    <row r="48" spans="2:9" ht="15.2" customHeight="1">
      <c r="B48" s="26">
        <v>43</v>
      </c>
      <c r="C48" s="106"/>
      <c r="D48" s="107"/>
      <c r="E48" s="107"/>
      <c r="F48" s="107"/>
      <c r="G48" s="108"/>
      <c r="H48" s="186">
        <f>IF(เวลาเรียน!C48=0," ",IF(C48=0,0,IF(D48=0,0,IF(E48=0,0,IF(F48=0,0,IF(G48=0,0,IF(SUM(C48:G48)&gt;0,MODE(C48:G48)," ")))))))</f>
        <v>0</v>
      </c>
      <c r="I48" s="191">
        <f t="shared" si="1"/>
        <v>0</v>
      </c>
    </row>
    <row r="49" spans="2:9" ht="15.2" customHeight="1">
      <c r="B49" s="26">
        <v>44</v>
      </c>
      <c r="C49" s="106"/>
      <c r="D49" s="107"/>
      <c r="E49" s="107"/>
      <c r="F49" s="107"/>
      <c r="G49" s="108"/>
      <c r="H49" s="186">
        <f>IF(เวลาเรียน!C49=0," ",IF(C49=0,0,IF(D49=0,0,IF(E49=0,0,IF(F49=0,0,IF(G49=0,0,IF(SUM(C49:G49)&gt;0,MODE(C49:G49)," ")))))))</f>
        <v>0</v>
      </c>
      <c r="I49" s="191">
        <f t="shared" si="1"/>
        <v>0</v>
      </c>
    </row>
    <row r="50" spans="2:9" ht="15.2" customHeight="1" thickBot="1">
      <c r="B50" s="27">
        <v>45</v>
      </c>
      <c r="C50" s="109"/>
      <c r="D50" s="110"/>
      <c r="E50" s="110"/>
      <c r="F50" s="110"/>
      <c r="G50" s="111"/>
      <c r="H50" s="188">
        <f>IF(เวลาเรียน!C50=0," ",IF(C50=0,0,IF(D50=0,0,IF(E50=0,0,IF(F50=0,0,IF(G50=0,0,IF(SUM(C50:G50)&gt;0,MODE(C50:G50)," ")))))))</f>
        <v>0</v>
      </c>
      <c r="I50" s="194">
        <f t="shared" si="1"/>
        <v>0</v>
      </c>
    </row>
    <row r="51" spans="2:9" ht="15.2" customHeight="1">
      <c r="B51" s="43">
        <v>46</v>
      </c>
      <c r="C51" s="121"/>
      <c r="D51" s="122"/>
      <c r="E51" s="122"/>
      <c r="F51" s="122"/>
      <c r="G51" s="123"/>
      <c r="H51" s="184">
        <f>IF(เวลาเรียน!C51=0," ",IF(C51=0,0,IF(D51=0,0,IF(E51=0,0,IF(F51=0,0,IF(G51=0,0,IF(SUM(C51:G51)&gt;0,MODE(C51:G51)," ")))))))</f>
        <v>0</v>
      </c>
      <c r="I51" s="190">
        <f t="shared" si="1"/>
        <v>0</v>
      </c>
    </row>
    <row r="52" spans="2:9" ht="15.2" customHeight="1">
      <c r="B52" s="26">
        <v>47</v>
      </c>
      <c r="C52" s="106"/>
      <c r="D52" s="107"/>
      <c r="E52" s="107"/>
      <c r="F52" s="107"/>
      <c r="G52" s="108"/>
      <c r="H52" s="186">
        <f>IF(เวลาเรียน!C52=0," ",IF(C52=0,0,IF(D52=0,0,IF(E52=0,0,IF(F52=0,0,IF(G52=0,0,IF(SUM(C52:G52)&gt;0,MODE(C52:G52)," ")))))))</f>
        <v>0</v>
      </c>
      <c r="I52" s="191">
        <f t="shared" si="1"/>
        <v>0</v>
      </c>
    </row>
    <row r="53" spans="2:9" ht="15.2" customHeight="1">
      <c r="B53" s="26">
        <v>48</v>
      </c>
      <c r="C53" s="106"/>
      <c r="D53" s="107"/>
      <c r="E53" s="107"/>
      <c r="F53" s="107"/>
      <c r="G53" s="108"/>
      <c r="H53" s="186">
        <f>IF(เวลาเรียน!C53=0," ",IF(C53=0,0,IF(D53=0,0,IF(E53=0,0,IF(F53=0,0,IF(G53=0,0,IF(SUM(C53:G53)&gt;0,MODE(C53:G53)," ")))))))</f>
        <v>0</v>
      </c>
      <c r="I53" s="191">
        <f t="shared" si="1"/>
        <v>0</v>
      </c>
    </row>
    <row r="54" spans="2:9" ht="15.2" customHeight="1">
      <c r="B54" s="26">
        <v>49</v>
      </c>
      <c r="C54" s="106"/>
      <c r="D54" s="107"/>
      <c r="E54" s="107"/>
      <c r="F54" s="107"/>
      <c r="G54" s="108"/>
      <c r="H54" s="186">
        <f>IF(เวลาเรียน!C54=0," ",IF(C54=0,0,IF(D54=0,0,IF(E54=0,0,IF(F54=0,0,IF(G54=0,0,IF(SUM(C54:G54)&gt;0,MODE(C54:G54)," ")))))))</f>
        <v>0</v>
      </c>
      <c r="I54" s="191">
        <f t="shared" si="1"/>
        <v>0</v>
      </c>
    </row>
    <row r="55" spans="2:9" ht="15.2" customHeight="1" thickBot="1">
      <c r="B55" s="27">
        <v>50</v>
      </c>
      <c r="C55" s="109"/>
      <c r="D55" s="110"/>
      <c r="E55" s="110"/>
      <c r="F55" s="110"/>
      <c r="G55" s="111"/>
      <c r="H55" s="188">
        <f>IF(เวลาเรียน!C55=0," ",IF(C55=0,0,IF(D55=0,0,IF(E55=0,0,IF(F55=0,0,IF(G55=0,0,IF(SUM(C55:G55)&gt;0,MODE(C55:G55)," ")))))))</f>
        <v>0</v>
      </c>
      <c r="I55" s="194">
        <f t="shared" si="1"/>
        <v>0</v>
      </c>
    </row>
    <row r="56" spans="2:9">
      <c r="B56" s="102"/>
      <c r="C56" s="195"/>
      <c r="D56" s="195"/>
      <c r="E56" s="195"/>
      <c r="F56" s="195"/>
      <c r="G56" s="195"/>
      <c r="H56" s="195"/>
      <c r="I56" s="195"/>
    </row>
    <row r="57" spans="2:9">
      <c r="B57" s="102"/>
      <c r="C57" s="195"/>
      <c r="D57" s="195"/>
      <c r="E57" s="195"/>
      <c r="F57" s="195"/>
      <c r="G57" s="195"/>
      <c r="H57" s="195"/>
      <c r="I57" s="195"/>
    </row>
    <row r="58" spans="2:9">
      <c r="B58" s="102"/>
      <c r="C58" s="195"/>
      <c r="D58" s="195"/>
      <c r="E58" s="195"/>
      <c r="F58" s="195"/>
      <c r="G58" s="195"/>
      <c r="H58" s="195"/>
      <c r="I58" s="195"/>
    </row>
    <row r="59" spans="2:9">
      <c r="B59" s="102"/>
      <c r="C59" s="195"/>
      <c r="D59" s="195"/>
      <c r="E59" s="195"/>
      <c r="F59" s="195"/>
      <c r="G59" s="195"/>
      <c r="H59" s="195"/>
      <c r="I59" s="195"/>
    </row>
    <row r="60" spans="2:9">
      <c r="B60" s="102"/>
      <c r="C60" s="195"/>
      <c r="D60" s="195"/>
      <c r="E60" s="195"/>
      <c r="F60" s="195"/>
      <c r="G60" s="195"/>
      <c r="H60" s="195"/>
      <c r="I60" s="195"/>
    </row>
    <row r="61" spans="2:9">
      <c r="B61" s="102"/>
      <c r="C61" s="195"/>
      <c r="D61" s="195"/>
      <c r="E61" s="195"/>
      <c r="F61" s="195"/>
      <c r="G61" s="195"/>
      <c r="H61" s="195"/>
      <c r="I61" s="195"/>
    </row>
    <row r="62" spans="2:9">
      <c r="B62" s="102"/>
      <c r="C62" s="195"/>
      <c r="D62" s="195"/>
      <c r="E62" s="195"/>
      <c r="F62" s="195"/>
      <c r="G62" s="195"/>
      <c r="H62" s="195"/>
      <c r="I62" s="195"/>
    </row>
    <row r="63" spans="2:9">
      <c r="B63" s="102"/>
      <c r="C63" s="195"/>
      <c r="D63" s="195"/>
      <c r="E63" s="195"/>
      <c r="F63" s="195"/>
      <c r="G63" s="195"/>
      <c r="H63" s="195"/>
      <c r="I63" s="195"/>
    </row>
    <row r="64" spans="2:9">
      <c r="C64" s="196"/>
      <c r="D64" s="196"/>
      <c r="E64" s="196"/>
      <c r="F64" s="196"/>
      <c r="G64" s="196"/>
      <c r="H64" s="196"/>
      <c r="I64" s="196"/>
    </row>
    <row r="65" spans="3:9">
      <c r="C65" s="196"/>
      <c r="D65" s="196"/>
      <c r="E65" s="196"/>
      <c r="F65" s="196"/>
      <c r="G65" s="196"/>
      <c r="H65" s="196"/>
      <c r="I65" s="196"/>
    </row>
    <row r="66" spans="3:9">
      <c r="C66" s="196"/>
      <c r="D66" s="196"/>
      <c r="E66" s="196"/>
      <c r="F66" s="196"/>
      <c r="G66" s="196"/>
      <c r="H66" s="196"/>
      <c r="I66" s="196"/>
    </row>
    <row r="67" spans="3:9">
      <c r="C67" s="196"/>
      <c r="D67" s="196"/>
      <c r="E67" s="196"/>
      <c r="F67" s="196"/>
      <c r="G67" s="196"/>
      <c r="H67" s="196"/>
      <c r="I67" s="196"/>
    </row>
    <row r="68" spans="3:9">
      <c r="C68" s="196"/>
      <c r="D68" s="196"/>
      <c r="E68" s="196"/>
      <c r="F68" s="196"/>
      <c r="G68" s="196"/>
      <c r="H68" s="196"/>
      <c r="I68" s="196"/>
    </row>
    <row r="69" spans="3:9">
      <c r="C69" s="196"/>
      <c r="D69" s="196"/>
      <c r="E69" s="196"/>
      <c r="F69" s="196"/>
      <c r="G69" s="196"/>
      <c r="H69" s="196"/>
      <c r="I69" s="196"/>
    </row>
    <row r="70" spans="3:9">
      <c r="C70" s="196"/>
      <c r="D70" s="196"/>
      <c r="E70" s="196"/>
      <c r="F70" s="196"/>
      <c r="G70" s="196"/>
      <c r="H70" s="196"/>
      <c r="I70" s="196"/>
    </row>
    <row r="71" spans="3:9">
      <c r="C71" s="196"/>
      <c r="D71" s="196"/>
      <c r="E71" s="196"/>
      <c r="F71" s="196"/>
      <c r="G71" s="196"/>
      <c r="H71" s="196"/>
      <c r="I71" s="196"/>
    </row>
    <row r="72" spans="3:9">
      <c r="C72" s="196"/>
      <c r="D72" s="196"/>
      <c r="E72" s="196"/>
      <c r="F72" s="196"/>
      <c r="G72" s="196"/>
      <c r="H72" s="196"/>
      <c r="I72" s="196"/>
    </row>
    <row r="73" spans="3:9">
      <c r="C73" s="196"/>
      <c r="D73" s="196"/>
      <c r="E73" s="196"/>
      <c r="F73" s="196"/>
      <c r="G73" s="196"/>
      <c r="H73" s="196"/>
      <c r="I73" s="196"/>
    </row>
    <row r="74" spans="3:9">
      <c r="C74" s="196"/>
      <c r="D74" s="196"/>
      <c r="E74" s="196"/>
      <c r="F74" s="196"/>
      <c r="G74" s="196"/>
      <c r="H74" s="196"/>
      <c r="I74" s="196"/>
    </row>
    <row r="75" spans="3:9">
      <c r="C75" s="196"/>
      <c r="D75" s="196"/>
      <c r="E75" s="196"/>
      <c r="F75" s="196"/>
      <c r="G75" s="196"/>
      <c r="H75" s="196"/>
      <c r="I75" s="196"/>
    </row>
    <row r="76" spans="3:9">
      <c r="C76" s="196"/>
      <c r="D76" s="196"/>
      <c r="E76" s="196"/>
      <c r="F76" s="196"/>
      <c r="G76" s="196"/>
      <c r="H76" s="196"/>
      <c r="I76" s="196"/>
    </row>
    <row r="77" spans="3:9">
      <c r="C77" s="196"/>
      <c r="D77" s="196"/>
      <c r="E77" s="196"/>
      <c r="F77" s="196"/>
      <c r="G77" s="196"/>
      <c r="H77" s="196"/>
      <c r="I77" s="196"/>
    </row>
    <row r="78" spans="3:9">
      <c r="C78" s="196"/>
      <c r="D78" s="196"/>
      <c r="E78" s="196"/>
      <c r="F78" s="196"/>
      <c r="G78" s="196"/>
      <c r="H78" s="196"/>
      <c r="I78" s="196"/>
    </row>
    <row r="79" spans="3:9">
      <c r="C79" s="196"/>
      <c r="D79" s="196"/>
      <c r="E79" s="196"/>
      <c r="F79" s="196"/>
      <c r="G79" s="196"/>
      <c r="H79" s="196"/>
      <c r="I79" s="196"/>
    </row>
    <row r="80" spans="3:9">
      <c r="C80" s="196"/>
      <c r="D80" s="196"/>
      <c r="E80" s="196"/>
      <c r="F80" s="196"/>
      <c r="G80" s="196"/>
      <c r="H80" s="196"/>
      <c r="I80" s="196"/>
    </row>
    <row r="81" spans="3:9">
      <c r="C81" s="196"/>
      <c r="D81" s="196"/>
      <c r="E81" s="196"/>
      <c r="F81" s="196"/>
      <c r="G81" s="196"/>
      <c r="H81" s="196"/>
      <c r="I81" s="196"/>
    </row>
    <row r="82" spans="3:9">
      <c r="C82" s="196"/>
      <c r="D82" s="196"/>
      <c r="E82" s="196"/>
      <c r="F82" s="196"/>
      <c r="G82" s="196"/>
      <c r="H82" s="196"/>
      <c r="I82" s="196"/>
    </row>
    <row r="83" spans="3:9">
      <c r="C83" s="196"/>
      <c r="D83" s="196"/>
      <c r="E83" s="196"/>
      <c r="F83" s="196"/>
      <c r="G83" s="196"/>
      <c r="H83" s="196"/>
      <c r="I83" s="196"/>
    </row>
    <row r="84" spans="3:9">
      <c r="C84" s="196"/>
      <c r="D84" s="196"/>
      <c r="E84" s="196"/>
      <c r="F84" s="196"/>
      <c r="G84" s="196"/>
      <c r="H84" s="196"/>
      <c r="I84" s="196"/>
    </row>
    <row r="85" spans="3:9">
      <c r="C85" s="196"/>
      <c r="D85" s="196"/>
      <c r="E85" s="196"/>
      <c r="F85" s="196"/>
      <c r="G85" s="196"/>
      <c r="H85" s="196"/>
      <c r="I85" s="196"/>
    </row>
    <row r="86" spans="3:9">
      <c r="C86" s="196"/>
      <c r="D86" s="196"/>
      <c r="E86" s="196"/>
      <c r="F86" s="196"/>
      <c r="G86" s="196"/>
      <c r="H86" s="196"/>
      <c r="I86" s="196"/>
    </row>
    <row r="87" spans="3:9">
      <c r="C87" s="196"/>
      <c r="D87" s="196"/>
      <c r="E87" s="196"/>
      <c r="F87" s="196"/>
      <c r="G87" s="196"/>
      <c r="H87" s="196"/>
      <c r="I87" s="196"/>
    </row>
    <row r="88" spans="3:9">
      <c r="C88" s="196"/>
      <c r="D88" s="196"/>
      <c r="E88" s="196"/>
      <c r="F88" s="196"/>
      <c r="G88" s="196"/>
      <c r="H88" s="196"/>
      <c r="I88" s="196"/>
    </row>
    <row r="89" spans="3:9">
      <c r="C89" s="196"/>
      <c r="D89" s="196"/>
      <c r="E89" s="196"/>
      <c r="F89" s="196"/>
      <c r="G89" s="196"/>
      <c r="H89" s="196"/>
      <c r="I89" s="196"/>
    </row>
    <row r="90" spans="3:9">
      <c r="C90" s="196"/>
      <c r="D90" s="196"/>
      <c r="E90" s="196"/>
      <c r="F90" s="196"/>
      <c r="G90" s="196"/>
      <c r="H90" s="196"/>
      <c r="I90" s="196"/>
    </row>
    <row r="91" spans="3:9">
      <c r="C91" s="196"/>
      <c r="D91" s="196"/>
      <c r="E91" s="196"/>
      <c r="F91" s="196"/>
      <c r="G91" s="196"/>
      <c r="H91" s="196"/>
      <c r="I91" s="196"/>
    </row>
    <row r="92" spans="3:9">
      <c r="C92" s="196"/>
      <c r="D92" s="196"/>
      <c r="E92" s="196"/>
      <c r="F92" s="196"/>
      <c r="G92" s="196"/>
      <c r="H92" s="196"/>
      <c r="I92" s="196"/>
    </row>
    <row r="93" spans="3:9">
      <c r="C93" s="196"/>
      <c r="D93" s="196"/>
      <c r="E93" s="196"/>
      <c r="F93" s="196"/>
      <c r="G93" s="196"/>
      <c r="H93" s="196"/>
      <c r="I93" s="196"/>
    </row>
    <row r="94" spans="3:9">
      <c r="C94" s="196"/>
      <c r="D94" s="196"/>
      <c r="E94" s="196"/>
      <c r="F94" s="196"/>
      <c r="G94" s="196"/>
      <c r="H94" s="196"/>
      <c r="I94" s="196"/>
    </row>
    <row r="95" spans="3:9">
      <c r="C95" s="196"/>
      <c r="D95" s="196"/>
      <c r="E95" s="196"/>
      <c r="F95" s="196"/>
      <c r="G95" s="196"/>
      <c r="H95" s="196"/>
      <c r="I95" s="196"/>
    </row>
    <row r="96" spans="3:9">
      <c r="C96" s="196"/>
      <c r="D96" s="196"/>
      <c r="E96" s="196"/>
      <c r="F96" s="196"/>
      <c r="G96" s="196"/>
      <c r="H96" s="196"/>
      <c r="I96" s="196"/>
    </row>
    <row r="97" spans="3:9">
      <c r="C97" s="196"/>
      <c r="D97" s="196"/>
      <c r="E97" s="196"/>
      <c r="F97" s="196"/>
      <c r="G97" s="196"/>
      <c r="H97" s="196"/>
      <c r="I97" s="196"/>
    </row>
    <row r="98" spans="3:9">
      <c r="C98" s="196"/>
      <c r="D98" s="196"/>
      <c r="E98" s="196"/>
      <c r="F98" s="196"/>
      <c r="G98" s="196"/>
      <c r="H98" s="196"/>
      <c r="I98" s="196"/>
    </row>
    <row r="99" spans="3:9">
      <c r="C99" s="196"/>
      <c r="D99" s="196"/>
      <c r="E99" s="196"/>
      <c r="F99" s="196"/>
      <c r="G99" s="196"/>
      <c r="H99" s="196"/>
      <c r="I99" s="196"/>
    </row>
    <row r="100" spans="3:9">
      <c r="C100" s="196"/>
      <c r="D100" s="196"/>
      <c r="E100" s="196"/>
      <c r="F100" s="196"/>
      <c r="G100" s="196"/>
      <c r="H100" s="196"/>
      <c r="I100" s="196"/>
    </row>
    <row r="101" spans="3:9">
      <c r="C101" s="196"/>
      <c r="D101" s="196"/>
      <c r="E101" s="196"/>
      <c r="F101" s="196"/>
      <c r="G101" s="196"/>
      <c r="H101" s="196"/>
      <c r="I101" s="196"/>
    </row>
    <row r="102" spans="3:9">
      <c r="C102" s="196"/>
      <c r="D102" s="196"/>
      <c r="E102" s="196"/>
      <c r="F102" s="196"/>
      <c r="G102" s="196"/>
      <c r="H102" s="196"/>
      <c r="I102" s="196"/>
    </row>
    <row r="103" spans="3:9">
      <c r="C103" s="196"/>
      <c r="D103" s="196"/>
      <c r="E103" s="196"/>
      <c r="F103" s="196"/>
      <c r="G103" s="196"/>
      <c r="H103" s="196"/>
      <c r="I103" s="196"/>
    </row>
    <row r="104" spans="3:9">
      <c r="C104" s="196"/>
      <c r="D104" s="196"/>
      <c r="E104" s="196"/>
      <c r="F104" s="196"/>
      <c r="G104" s="196"/>
      <c r="H104" s="196"/>
      <c r="I104" s="196"/>
    </row>
    <row r="105" spans="3:9">
      <c r="C105" s="196"/>
      <c r="D105" s="196"/>
      <c r="E105" s="196"/>
      <c r="F105" s="196"/>
      <c r="G105" s="196"/>
      <c r="H105" s="196"/>
      <c r="I105" s="196"/>
    </row>
    <row r="106" spans="3:9">
      <c r="C106" s="196"/>
      <c r="D106" s="196"/>
      <c r="E106" s="196"/>
      <c r="F106" s="196"/>
      <c r="G106" s="196"/>
      <c r="H106" s="196"/>
      <c r="I106" s="196"/>
    </row>
    <row r="107" spans="3:9">
      <c r="C107" s="196"/>
      <c r="D107" s="196"/>
      <c r="E107" s="196"/>
      <c r="F107" s="196"/>
      <c r="G107" s="196"/>
      <c r="H107" s="196"/>
      <c r="I107" s="196"/>
    </row>
    <row r="108" spans="3:9">
      <c r="C108" s="196"/>
      <c r="D108" s="196"/>
      <c r="E108" s="196"/>
      <c r="F108" s="196"/>
      <c r="G108" s="196"/>
      <c r="H108" s="196"/>
      <c r="I108" s="196"/>
    </row>
    <row r="109" spans="3:9">
      <c r="C109" s="196"/>
      <c r="D109" s="196"/>
      <c r="E109" s="196"/>
      <c r="F109" s="196"/>
      <c r="G109" s="196"/>
      <c r="H109" s="196"/>
      <c r="I109" s="196"/>
    </row>
    <row r="110" spans="3:9">
      <c r="C110" s="196"/>
      <c r="D110" s="196"/>
      <c r="E110" s="196"/>
      <c r="F110" s="196"/>
      <c r="G110" s="196"/>
      <c r="H110" s="196"/>
      <c r="I110" s="196"/>
    </row>
    <row r="111" spans="3:9">
      <c r="C111" s="196"/>
      <c r="D111" s="196"/>
      <c r="E111" s="196"/>
      <c r="F111" s="196"/>
      <c r="G111" s="196"/>
      <c r="H111" s="196"/>
      <c r="I111" s="196"/>
    </row>
    <row r="112" spans="3:9">
      <c r="C112" s="196"/>
      <c r="D112" s="196"/>
      <c r="E112" s="196"/>
      <c r="F112" s="196"/>
      <c r="G112" s="196"/>
      <c r="H112" s="196"/>
      <c r="I112" s="196"/>
    </row>
    <row r="113" spans="3:9">
      <c r="C113" s="196"/>
      <c r="D113" s="196"/>
      <c r="E113" s="196"/>
      <c r="F113" s="196"/>
      <c r="G113" s="196"/>
      <c r="H113" s="196"/>
      <c r="I113" s="196"/>
    </row>
    <row r="114" spans="3:9">
      <c r="C114" s="196"/>
      <c r="D114" s="196"/>
      <c r="E114" s="196"/>
      <c r="F114" s="196"/>
      <c r="G114" s="196"/>
      <c r="H114" s="196"/>
      <c r="I114" s="196"/>
    </row>
    <row r="115" spans="3:9">
      <c r="C115" s="196"/>
      <c r="D115" s="196"/>
      <c r="E115" s="196"/>
      <c r="F115" s="196"/>
      <c r="G115" s="196"/>
      <c r="H115" s="196"/>
      <c r="I115" s="196"/>
    </row>
    <row r="116" spans="3:9">
      <c r="C116" s="196"/>
      <c r="D116" s="196"/>
      <c r="E116" s="196"/>
      <c r="F116" s="196"/>
      <c r="G116" s="196"/>
      <c r="H116" s="196"/>
      <c r="I116" s="196"/>
    </row>
    <row r="117" spans="3:9">
      <c r="C117" s="196"/>
      <c r="D117" s="196"/>
      <c r="E117" s="196"/>
      <c r="F117" s="196"/>
      <c r="G117" s="196"/>
      <c r="H117" s="196"/>
      <c r="I117" s="196"/>
    </row>
    <row r="118" spans="3:9">
      <c r="C118" s="196"/>
      <c r="D118" s="196"/>
      <c r="E118" s="196"/>
      <c r="F118" s="196"/>
      <c r="G118" s="196"/>
      <c r="H118" s="196"/>
      <c r="I118" s="196"/>
    </row>
    <row r="119" spans="3:9">
      <c r="C119" s="196"/>
      <c r="D119" s="196"/>
      <c r="E119" s="196"/>
      <c r="F119" s="196"/>
      <c r="G119" s="196"/>
      <c r="H119" s="196"/>
      <c r="I119" s="196"/>
    </row>
    <row r="120" spans="3:9">
      <c r="C120" s="196"/>
      <c r="D120" s="196"/>
      <c r="E120" s="196"/>
      <c r="F120" s="196"/>
      <c r="G120" s="196"/>
      <c r="H120" s="196"/>
      <c r="I120" s="196"/>
    </row>
    <row r="121" spans="3:9">
      <c r="C121" s="196"/>
      <c r="D121" s="196"/>
      <c r="E121" s="196"/>
      <c r="F121" s="196"/>
      <c r="G121" s="196"/>
      <c r="H121" s="196"/>
      <c r="I121" s="196"/>
    </row>
    <row r="122" spans="3:9">
      <c r="C122" s="196"/>
      <c r="D122" s="196"/>
      <c r="E122" s="196"/>
      <c r="F122" s="196"/>
      <c r="G122" s="196"/>
      <c r="H122" s="196"/>
      <c r="I122" s="196"/>
    </row>
    <row r="123" spans="3:9">
      <c r="C123" s="196"/>
      <c r="D123" s="196"/>
      <c r="E123" s="196"/>
      <c r="F123" s="196"/>
      <c r="G123" s="196"/>
      <c r="H123" s="196"/>
      <c r="I123" s="196"/>
    </row>
    <row r="124" spans="3:9">
      <c r="C124" s="196"/>
      <c r="D124" s="196"/>
      <c r="E124" s="196"/>
      <c r="F124" s="196"/>
      <c r="G124" s="196"/>
      <c r="H124" s="196"/>
      <c r="I124" s="196"/>
    </row>
    <row r="125" spans="3:9">
      <c r="C125" s="196"/>
      <c r="D125" s="196"/>
      <c r="E125" s="196"/>
      <c r="F125" s="196"/>
      <c r="G125" s="196"/>
      <c r="H125" s="196"/>
      <c r="I125" s="196"/>
    </row>
    <row r="126" spans="3:9">
      <c r="C126" s="196"/>
      <c r="D126" s="196"/>
      <c r="E126" s="196"/>
      <c r="F126" s="196"/>
      <c r="G126" s="196"/>
      <c r="H126" s="196"/>
      <c r="I126" s="196"/>
    </row>
    <row r="127" spans="3:9">
      <c r="C127" s="196"/>
      <c r="D127" s="196"/>
      <c r="E127" s="196"/>
      <c r="F127" s="196"/>
      <c r="G127" s="196"/>
      <c r="H127" s="196"/>
      <c r="I127" s="196"/>
    </row>
    <row r="128" spans="3:9">
      <c r="C128" s="196"/>
      <c r="D128" s="196"/>
      <c r="E128" s="196"/>
      <c r="F128" s="196"/>
      <c r="G128" s="196"/>
      <c r="H128" s="196"/>
      <c r="I128" s="196"/>
    </row>
    <row r="129" spans="3:9">
      <c r="C129" s="196"/>
      <c r="D129" s="196"/>
      <c r="E129" s="196"/>
      <c r="F129" s="196"/>
      <c r="G129" s="196"/>
      <c r="H129" s="196"/>
      <c r="I129" s="196"/>
    </row>
    <row r="130" spans="3:9">
      <c r="C130" s="196"/>
      <c r="D130" s="196"/>
      <c r="E130" s="196"/>
      <c r="F130" s="196"/>
      <c r="G130" s="196"/>
      <c r="H130" s="196"/>
      <c r="I130" s="196"/>
    </row>
    <row r="131" spans="3:9">
      <c r="C131" s="196"/>
      <c r="D131" s="196"/>
      <c r="E131" s="196"/>
      <c r="F131" s="196"/>
      <c r="G131" s="196"/>
      <c r="H131" s="196"/>
      <c r="I131" s="196"/>
    </row>
    <row r="132" spans="3:9">
      <c r="C132" s="196"/>
      <c r="D132" s="196"/>
      <c r="E132" s="196"/>
      <c r="F132" s="196"/>
      <c r="G132" s="196"/>
      <c r="H132" s="196"/>
      <c r="I132" s="196"/>
    </row>
    <row r="133" spans="3:9">
      <c r="C133" s="196"/>
      <c r="D133" s="196"/>
      <c r="E133" s="196"/>
      <c r="F133" s="196"/>
      <c r="G133" s="196"/>
      <c r="H133" s="196"/>
      <c r="I133" s="196"/>
    </row>
    <row r="134" spans="3:9">
      <c r="C134" s="196"/>
      <c r="D134" s="196"/>
      <c r="E134" s="196"/>
      <c r="F134" s="196"/>
      <c r="G134" s="196"/>
      <c r="H134" s="196"/>
      <c r="I134" s="196"/>
    </row>
    <row r="135" spans="3:9">
      <c r="C135" s="196"/>
      <c r="D135" s="196"/>
      <c r="E135" s="196"/>
      <c r="F135" s="196"/>
      <c r="G135" s="196"/>
      <c r="H135" s="196"/>
      <c r="I135" s="196"/>
    </row>
    <row r="136" spans="3:9">
      <c r="C136" s="196"/>
      <c r="D136" s="196"/>
      <c r="E136" s="196"/>
      <c r="F136" s="196"/>
      <c r="G136" s="196"/>
      <c r="H136" s="196"/>
      <c r="I136" s="196"/>
    </row>
    <row r="137" spans="3:9">
      <c r="C137" s="196"/>
      <c r="D137" s="196"/>
      <c r="E137" s="196"/>
      <c r="F137" s="196"/>
      <c r="G137" s="196"/>
      <c r="H137" s="196"/>
      <c r="I137" s="196"/>
    </row>
    <row r="138" spans="3:9">
      <c r="C138" s="196"/>
      <c r="D138" s="196"/>
      <c r="E138" s="196"/>
      <c r="F138" s="196"/>
      <c r="G138" s="196"/>
      <c r="H138" s="196"/>
      <c r="I138" s="196"/>
    </row>
  </sheetData>
  <protectedRanges>
    <protectedRange sqref="C6:G55" name="ช่วง2"/>
    <protectedRange sqref="C6:G55" name="ช่วง1"/>
  </protectedRanges>
  <mergeCells count="7">
    <mergeCell ref="B1:B5"/>
    <mergeCell ref="C1:I1"/>
    <mergeCell ref="C4:C5"/>
    <mergeCell ref="D4:D5"/>
    <mergeCell ref="E4:E5"/>
    <mergeCell ref="F4:F5"/>
    <mergeCell ref="G4:G5"/>
  </mergeCells>
  <phoneticPr fontId="4"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Layout" zoomScaleNormal="85" workbookViewId="0">
      <selection activeCell="O7" sqref="O7"/>
    </sheetView>
  </sheetViews>
  <sheetFormatPr defaultColWidth="6.42578125" defaultRowHeight="21.75"/>
  <cols>
    <col min="1" max="1" width="2.42578125" style="333" customWidth="1"/>
    <col min="2" max="2" width="6.42578125" style="333"/>
    <col min="3" max="3" width="7.5703125" style="333" customWidth="1"/>
    <col min="4" max="13" width="6.42578125" style="333"/>
    <col min="14" max="14" width="18" style="333" customWidth="1"/>
    <col min="15" max="16384" width="6.42578125" style="334"/>
  </cols>
  <sheetData>
    <row r="1" spans="1:14" ht="20.25" customHeight="1"/>
    <row r="2" spans="1:14" s="335" customFormat="1" ht="31.5" customHeight="1">
      <c r="B2" s="1318" t="s">
        <v>342</v>
      </c>
      <c r="C2" s="1319"/>
      <c r="D2" s="1319"/>
      <c r="E2" s="1319"/>
      <c r="F2" s="1319"/>
      <c r="G2" s="1319"/>
      <c r="H2" s="1319"/>
      <c r="I2" s="1319"/>
      <c r="J2" s="1319"/>
      <c r="K2" s="1319"/>
      <c r="L2" s="1319"/>
      <c r="M2" s="1319"/>
      <c r="N2" s="1320"/>
    </row>
    <row r="3" spans="1:14" ht="2.25" customHeight="1">
      <c r="B3" s="447"/>
      <c r="N3" s="448"/>
    </row>
    <row r="4" spans="1:14" s="337" customFormat="1" ht="28.5" customHeight="1">
      <c r="A4" s="336"/>
      <c r="B4" s="1321" t="s">
        <v>343</v>
      </c>
      <c r="C4" s="1321"/>
      <c r="D4" s="1321" t="s">
        <v>344</v>
      </c>
      <c r="E4" s="1321"/>
      <c r="F4" s="1321"/>
      <c r="G4" s="1321"/>
      <c r="H4" s="1321"/>
      <c r="I4" s="1321"/>
      <c r="J4" s="1321"/>
      <c r="K4" s="1321"/>
      <c r="L4" s="1321"/>
      <c r="M4" s="1321"/>
      <c r="N4" s="1321"/>
    </row>
    <row r="5" spans="1:14" ht="28.35" customHeight="1">
      <c r="A5" s="336"/>
      <c r="B5" s="1313"/>
      <c r="C5" s="1313"/>
      <c r="D5" s="1314"/>
      <c r="E5" s="1314"/>
      <c r="F5" s="1314"/>
      <c r="G5" s="1314"/>
      <c r="H5" s="1314"/>
      <c r="I5" s="1314"/>
      <c r="J5" s="1314"/>
      <c r="K5" s="1314"/>
      <c r="L5" s="1314"/>
      <c r="M5" s="1314"/>
      <c r="N5" s="1314"/>
    </row>
    <row r="6" spans="1:14" ht="28.35" customHeight="1">
      <c r="B6" s="1315"/>
      <c r="C6" s="1315"/>
      <c r="D6" s="1314"/>
      <c r="E6" s="1314"/>
      <c r="F6" s="1314"/>
      <c r="G6" s="1314"/>
      <c r="H6" s="1314"/>
      <c r="I6" s="1314"/>
      <c r="J6" s="1314"/>
      <c r="K6" s="1314"/>
      <c r="L6" s="1314"/>
      <c r="M6" s="1314"/>
      <c r="N6" s="1314"/>
    </row>
    <row r="7" spans="1:14" ht="28.35" customHeight="1">
      <c r="B7" s="1313"/>
      <c r="C7" s="1313"/>
      <c r="D7" s="1314"/>
      <c r="E7" s="1314"/>
      <c r="F7" s="1314"/>
      <c r="G7" s="1314"/>
      <c r="H7" s="1314"/>
      <c r="I7" s="1314"/>
      <c r="J7" s="1314"/>
      <c r="K7" s="1314"/>
      <c r="L7" s="1314"/>
      <c r="M7" s="1314"/>
      <c r="N7" s="1314"/>
    </row>
    <row r="8" spans="1:14" ht="28.35" customHeight="1">
      <c r="B8" s="1313"/>
      <c r="C8" s="1313"/>
      <c r="D8" s="1317"/>
      <c r="E8" s="1317"/>
      <c r="F8" s="1317"/>
      <c r="G8" s="1317"/>
      <c r="H8" s="1317"/>
      <c r="I8" s="1317"/>
      <c r="J8" s="1317"/>
      <c r="K8" s="1317"/>
      <c r="L8" s="1317"/>
      <c r="M8" s="1317"/>
      <c r="N8" s="1317"/>
    </row>
    <row r="9" spans="1:14" ht="28.35" customHeight="1">
      <c r="B9" s="1313"/>
      <c r="C9" s="1313"/>
      <c r="D9" s="1314"/>
      <c r="E9" s="1314"/>
      <c r="F9" s="1314"/>
      <c r="G9" s="1314"/>
      <c r="H9" s="1314"/>
      <c r="I9" s="1314"/>
      <c r="J9" s="1314"/>
      <c r="K9" s="1314"/>
      <c r="L9" s="1314"/>
      <c r="M9" s="1314"/>
      <c r="N9" s="1314"/>
    </row>
    <row r="10" spans="1:14" ht="28.35" customHeight="1">
      <c r="B10" s="1313"/>
      <c r="C10" s="1313"/>
      <c r="D10" s="1314"/>
      <c r="E10" s="1314"/>
      <c r="F10" s="1314"/>
      <c r="G10" s="1314"/>
      <c r="H10" s="1314"/>
      <c r="I10" s="1314"/>
      <c r="J10" s="1314"/>
      <c r="K10" s="1314"/>
      <c r="L10" s="1314"/>
      <c r="M10" s="1314"/>
      <c r="N10" s="1314"/>
    </row>
    <row r="11" spans="1:14" ht="28.35" customHeight="1">
      <c r="B11" s="1313"/>
      <c r="C11" s="1313"/>
      <c r="D11" s="1314"/>
      <c r="E11" s="1314"/>
      <c r="F11" s="1314"/>
      <c r="G11" s="1314"/>
      <c r="H11" s="1314"/>
      <c r="I11" s="1314"/>
      <c r="J11" s="1314"/>
      <c r="K11" s="1314"/>
      <c r="L11" s="1314"/>
      <c r="M11" s="1314"/>
      <c r="N11" s="1314"/>
    </row>
    <row r="12" spans="1:14" ht="28.35" customHeight="1">
      <c r="B12" s="1313"/>
      <c r="C12" s="1313"/>
      <c r="D12" s="1314"/>
      <c r="E12" s="1314"/>
      <c r="F12" s="1314"/>
      <c r="G12" s="1314"/>
      <c r="H12" s="1314"/>
      <c r="I12" s="1314"/>
      <c r="J12" s="1314"/>
      <c r="K12" s="1314"/>
      <c r="L12" s="1314"/>
      <c r="M12" s="1314"/>
      <c r="N12" s="1314"/>
    </row>
    <row r="13" spans="1:14" ht="28.35" customHeight="1">
      <c r="B13" s="1313"/>
      <c r="C13" s="1313"/>
      <c r="D13" s="1314"/>
      <c r="E13" s="1314"/>
      <c r="F13" s="1314"/>
      <c r="G13" s="1314"/>
      <c r="H13" s="1314"/>
      <c r="I13" s="1314"/>
      <c r="J13" s="1314"/>
      <c r="K13" s="1314"/>
      <c r="L13" s="1314"/>
      <c r="M13" s="1314"/>
      <c r="N13" s="1314"/>
    </row>
    <row r="14" spans="1:14" ht="28.35" customHeight="1">
      <c r="B14" s="1313"/>
      <c r="C14" s="1313"/>
      <c r="D14" s="1314"/>
      <c r="E14" s="1314"/>
      <c r="F14" s="1314"/>
      <c r="G14" s="1314"/>
      <c r="H14" s="1314"/>
      <c r="I14" s="1314"/>
      <c r="J14" s="1314"/>
      <c r="K14" s="1314"/>
      <c r="L14" s="1314"/>
      <c r="M14" s="1314"/>
      <c r="N14" s="1314"/>
    </row>
    <row r="15" spans="1:14" ht="28.35" customHeight="1">
      <c r="B15" s="1316"/>
      <c r="C15" s="1316"/>
      <c r="D15" s="1314"/>
      <c r="E15" s="1314"/>
      <c r="F15" s="1314"/>
      <c r="G15" s="1314"/>
      <c r="H15" s="1314"/>
      <c r="I15" s="1314"/>
      <c r="J15" s="1314"/>
      <c r="K15" s="1314"/>
      <c r="L15" s="1314"/>
      <c r="M15" s="1314"/>
      <c r="N15" s="1314"/>
    </row>
    <row r="16" spans="1:14" ht="28.35" customHeight="1">
      <c r="B16" s="1313"/>
      <c r="C16" s="1313"/>
      <c r="D16" s="1314"/>
      <c r="E16" s="1314"/>
      <c r="F16" s="1314"/>
      <c r="G16" s="1314"/>
      <c r="H16" s="1314"/>
      <c r="I16" s="1314"/>
      <c r="J16" s="1314"/>
      <c r="K16" s="1314"/>
      <c r="L16" s="1314"/>
      <c r="M16" s="1314"/>
      <c r="N16" s="1314"/>
    </row>
    <row r="17" spans="2:14" ht="28.35" customHeight="1">
      <c r="B17" s="1313"/>
      <c r="C17" s="1313"/>
      <c r="D17" s="1314"/>
      <c r="E17" s="1314"/>
      <c r="F17" s="1314"/>
      <c r="G17" s="1314"/>
      <c r="H17" s="1314"/>
      <c r="I17" s="1314"/>
      <c r="J17" s="1314"/>
      <c r="K17" s="1314"/>
      <c r="L17" s="1314"/>
      <c r="M17" s="1314"/>
      <c r="N17" s="1314"/>
    </row>
    <row r="18" spans="2:14" ht="28.35" customHeight="1">
      <c r="B18" s="1313"/>
      <c r="C18" s="1313"/>
      <c r="D18" s="1314"/>
      <c r="E18" s="1314"/>
      <c r="F18" s="1314"/>
      <c r="G18" s="1314"/>
      <c r="H18" s="1314"/>
      <c r="I18" s="1314"/>
      <c r="J18" s="1314"/>
      <c r="K18" s="1314"/>
      <c r="L18" s="1314"/>
      <c r="M18" s="1314"/>
      <c r="N18" s="1314"/>
    </row>
    <row r="19" spans="2:14" ht="28.35" customHeight="1">
      <c r="B19" s="1313"/>
      <c r="C19" s="1313"/>
      <c r="D19" s="1314"/>
      <c r="E19" s="1314"/>
      <c r="F19" s="1314"/>
      <c r="G19" s="1314"/>
      <c r="H19" s="1314"/>
      <c r="I19" s="1314"/>
      <c r="J19" s="1314"/>
      <c r="K19" s="1314"/>
      <c r="L19" s="1314"/>
      <c r="M19" s="1314"/>
      <c r="N19" s="1314"/>
    </row>
    <row r="20" spans="2:14" ht="28.35" customHeight="1">
      <c r="B20" s="1313"/>
      <c r="C20" s="1313"/>
      <c r="D20" s="1314"/>
      <c r="E20" s="1314"/>
      <c r="F20" s="1314"/>
      <c r="G20" s="1314"/>
      <c r="H20" s="1314"/>
      <c r="I20" s="1314"/>
      <c r="J20" s="1314"/>
      <c r="K20" s="1314"/>
      <c r="L20" s="1314"/>
      <c r="M20" s="1314"/>
      <c r="N20" s="1314"/>
    </row>
    <row r="21" spans="2:14" ht="28.35" customHeight="1">
      <c r="B21" s="1313"/>
      <c r="C21" s="1313"/>
      <c r="D21" s="1314"/>
      <c r="E21" s="1314"/>
      <c r="F21" s="1314"/>
      <c r="G21" s="1314"/>
      <c r="H21" s="1314"/>
      <c r="I21" s="1314"/>
      <c r="J21" s="1314"/>
      <c r="K21" s="1314"/>
      <c r="L21" s="1314"/>
      <c r="M21" s="1314"/>
      <c r="N21" s="1314"/>
    </row>
    <row r="22" spans="2:14" ht="28.35" customHeight="1">
      <c r="B22" s="1313"/>
      <c r="C22" s="1313"/>
      <c r="D22" s="1314"/>
      <c r="E22" s="1314"/>
      <c r="F22" s="1314"/>
      <c r="G22" s="1314"/>
      <c r="H22" s="1314"/>
      <c r="I22" s="1314"/>
      <c r="J22" s="1314"/>
      <c r="K22" s="1314"/>
      <c r="L22" s="1314"/>
      <c r="M22" s="1314"/>
      <c r="N22" s="1314"/>
    </row>
    <row r="23" spans="2:14" ht="28.35" customHeight="1">
      <c r="B23" s="1315"/>
      <c r="C23" s="1315"/>
      <c r="D23" s="1314"/>
      <c r="E23" s="1314"/>
      <c r="F23" s="1314"/>
      <c r="G23" s="1314"/>
      <c r="H23" s="1314"/>
      <c r="I23" s="1314"/>
      <c r="J23" s="1314"/>
      <c r="K23" s="1314"/>
      <c r="L23" s="1314"/>
      <c r="M23" s="1314"/>
      <c r="N23" s="1314"/>
    </row>
    <row r="24" spans="2:14" ht="28.35" customHeight="1">
      <c r="B24" s="1315"/>
      <c r="C24" s="1315"/>
      <c r="D24" s="1314"/>
      <c r="E24" s="1314"/>
      <c r="F24" s="1314"/>
      <c r="G24" s="1314"/>
      <c r="H24" s="1314"/>
      <c r="I24" s="1314"/>
      <c r="J24" s="1314"/>
      <c r="K24" s="1314"/>
      <c r="L24" s="1314"/>
      <c r="M24" s="1314"/>
      <c r="N24" s="1314"/>
    </row>
    <row r="25" spans="2:14" ht="28.35" customHeight="1">
      <c r="B25" s="1313"/>
      <c r="C25" s="1313"/>
      <c r="D25" s="1314"/>
      <c r="E25" s="1314"/>
      <c r="F25" s="1314"/>
      <c r="G25" s="1314"/>
      <c r="H25" s="1314"/>
      <c r="I25" s="1314"/>
      <c r="J25" s="1314"/>
      <c r="K25" s="1314"/>
      <c r="L25" s="1314"/>
      <c r="M25" s="1314"/>
      <c r="N25" s="1314"/>
    </row>
    <row r="26" spans="2:14" ht="28.35" customHeight="1">
      <c r="B26" s="1313"/>
      <c r="C26" s="1313"/>
      <c r="D26" s="1314"/>
      <c r="E26" s="1314"/>
      <c r="F26" s="1314"/>
      <c r="G26" s="1314"/>
      <c r="H26" s="1314"/>
      <c r="I26" s="1314"/>
      <c r="J26" s="1314"/>
      <c r="K26" s="1314"/>
      <c r="L26" s="1314"/>
      <c r="M26" s="1314"/>
      <c r="N26" s="1314"/>
    </row>
    <row r="27" spans="2:14" ht="28.35" customHeight="1">
      <c r="B27" s="1313"/>
      <c r="C27" s="1313"/>
      <c r="D27" s="1314"/>
      <c r="E27" s="1314"/>
      <c r="F27" s="1314"/>
      <c r="G27" s="1314"/>
      <c r="H27" s="1314"/>
      <c r="I27" s="1314"/>
      <c r="J27" s="1314"/>
      <c r="K27" s="1314"/>
      <c r="L27" s="1314"/>
      <c r="M27" s="1314"/>
      <c r="N27" s="1314"/>
    </row>
    <row r="28" spans="2:14" ht="28.35" customHeight="1">
      <c r="B28" s="1313"/>
      <c r="C28" s="1313"/>
      <c r="D28" s="1314"/>
      <c r="E28" s="1314"/>
      <c r="F28" s="1314"/>
      <c r="G28" s="1314"/>
      <c r="H28" s="1314"/>
      <c r="I28" s="1314"/>
      <c r="J28" s="1314"/>
      <c r="K28" s="1314"/>
      <c r="L28" s="1314"/>
      <c r="M28" s="1314"/>
      <c r="N28" s="1314"/>
    </row>
    <row r="29" spans="2:14" ht="28.35" customHeight="1">
      <c r="B29" s="1313"/>
      <c r="C29" s="1313"/>
      <c r="D29" s="1314"/>
      <c r="E29" s="1314"/>
      <c r="F29" s="1314"/>
      <c r="G29" s="1314"/>
      <c r="H29" s="1314"/>
      <c r="I29" s="1314"/>
      <c r="J29" s="1314"/>
      <c r="K29" s="1314"/>
      <c r="L29" s="1314"/>
      <c r="M29" s="1314"/>
      <c r="N29" s="1314"/>
    </row>
    <row r="30" spans="2:14" ht="20.100000000000001" customHeight="1"/>
    <row r="31" spans="2:14" ht="20.100000000000001" customHeight="1"/>
    <row r="32" spans="2:14" ht="20.100000000000001" customHeight="1"/>
    <row r="33" ht="20.100000000000001" customHeight="1"/>
  </sheetData>
  <mergeCells count="53">
    <mergeCell ref="B2:N2"/>
    <mergeCell ref="B6:C6"/>
    <mergeCell ref="D6:N6"/>
    <mergeCell ref="B4:C4"/>
    <mergeCell ref="D4:N4"/>
    <mergeCell ref="B5:C5"/>
    <mergeCell ref="D5:N5"/>
    <mergeCell ref="B7:C7"/>
    <mergeCell ref="D7:N7"/>
    <mergeCell ref="B8:C8"/>
    <mergeCell ref="D8:N8"/>
    <mergeCell ref="B9:C9"/>
    <mergeCell ref="D9:N9"/>
    <mergeCell ref="B10:C10"/>
    <mergeCell ref="D10:N10"/>
    <mergeCell ref="B11:C11"/>
    <mergeCell ref="D11:N11"/>
    <mergeCell ref="B12:C12"/>
    <mergeCell ref="D12:N12"/>
    <mergeCell ref="B13:C13"/>
    <mergeCell ref="D13:N13"/>
    <mergeCell ref="B14:C14"/>
    <mergeCell ref="D14:N14"/>
    <mergeCell ref="B15:C15"/>
    <mergeCell ref="D15:N15"/>
    <mergeCell ref="B16:C16"/>
    <mergeCell ref="D16:N16"/>
    <mergeCell ref="B17:C17"/>
    <mergeCell ref="D17:N17"/>
    <mergeCell ref="B18:C18"/>
    <mergeCell ref="D18:N18"/>
    <mergeCell ref="B19:C19"/>
    <mergeCell ref="D19:N19"/>
    <mergeCell ref="B20:C20"/>
    <mergeCell ref="D20:N20"/>
    <mergeCell ref="B21:C21"/>
    <mergeCell ref="D21:N21"/>
    <mergeCell ref="B22:C22"/>
    <mergeCell ref="D22:N22"/>
    <mergeCell ref="B23:C23"/>
    <mergeCell ref="D23:N23"/>
    <mergeCell ref="B24:C24"/>
    <mergeCell ref="D24:N24"/>
    <mergeCell ref="B28:C28"/>
    <mergeCell ref="D28:N28"/>
    <mergeCell ref="B29:C29"/>
    <mergeCell ref="D29:N29"/>
    <mergeCell ref="B25:C25"/>
    <mergeCell ref="D25:N25"/>
    <mergeCell ref="B26:C26"/>
    <mergeCell ref="D26:N26"/>
    <mergeCell ref="B27:C27"/>
    <mergeCell ref="D27:N27"/>
  </mergeCells>
  <printOptions horizontalCentered="1"/>
  <pageMargins left="0.39370078740157483" right="0.19685039370078741" top="0.39370078740157483" bottom="0.39370078740157483" header="0" footer="0"/>
  <pageSetup paperSize="2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6"/>
  <sheetViews>
    <sheetView topLeftCell="A13" workbookViewId="0">
      <selection activeCell="E27" sqref="E27:E32"/>
    </sheetView>
  </sheetViews>
  <sheetFormatPr defaultRowHeight="12.75"/>
  <cols>
    <col min="1" max="1" width="4.7109375" customWidth="1"/>
    <col min="2" max="2" width="5.7109375" customWidth="1"/>
    <col min="3" max="3" width="13.7109375" customWidth="1"/>
    <col min="4" max="4" width="62.7109375" customWidth="1"/>
    <col min="5" max="5" width="14.7109375" customWidth="1"/>
    <col min="6" max="6" width="9.7109375" customWidth="1"/>
  </cols>
  <sheetData>
    <row r="1" spans="2:11" ht="3" customHeight="1"/>
    <row r="2" spans="2:11" ht="18" customHeight="1">
      <c r="B2" s="1027" t="s">
        <v>177</v>
      </c>
      <c r="C2" s="1027"/>
      <c r="D2" s="1027"/>
      <c r="E2" s="1027"/>
      <c r="F2" s="31"/>
      <c r="G2" s="31"/>
      <c r="H2" s="31"/>
      <c r="I2" s="31"/>
      <c r="J2" s="31"/>
      <c r="K2" s="31"/>
    </row>
    <row r="3" spans="2:11" ht="6" customHeight="1">
      <c r="B3" s="12"/>
      <c r="C3" s="12"/>
      <c r="D3" s="12"/>
      <c r="E3" s="12"/>
      <c r="F3" s="31"/>
      <c r="G3" s="31"/>
      <c r="H3" s="31"/>
      <c r="I3" s="31"/>
      <c r="J3" s="31"/>
      <c r="K3" s="31"/>
    </row>
    <row r="4" spans="2:11" ht="18" customHeight="1">
      <c r="B4" s="1322" t="s">
        <v>173</v>
      </c>
      <c r="C4" s="81" t="s">
        <v>174</v>
      </c>
      <c r="D4" s="1322" t="s">
        <v>176</v>
      </c>
      <c r="E4" s="81" t="s">
        <v>182</v>
      </c>
      <c r="F4" s="31"/>
      <c r="G4" s="31"/>
      <c r="H4" s="31"/>
      <c r="I4" s="31"/>
      <c r="J4" s="31"/>
      <c r="K4" s="31"/>
    </row>
    <row r="5" spans="2:11" ht="18" customHeight="1">
      <c r="B5" s="1323"/>
      <c r="C5" s="21" t="s">
        <v>175</v>
      </c>
      <c r="D5" s="1323"/>
      <c r="E5" s="21" t="s">
        <v>175</v>
      </c>
      <c r="F5" s="31"/>
      <c r="G5" s="31"/>
      <c r="H5" s="31"/>
      <c r="I5" s="31"/>
      <c r="J5" s="31"/>
      <c r="K5" s="31"/>
    </row>
    <row r="6" spans="2:11" ht="17.45" customHeight="1">
      <c r="B6" s="2">
        <v>1</v>
      </c>
      <c r="C6" s="58"/>
      <c r="D6" s="94"/>
      <c r="E6" s="2"/>
      <c r="F6" s="31"/>
      <c r="G6" s="31"/>
      <c r="H6" s="31"/>
      <c r="I6" s="31"/>
      <c r="J6" s="31"/>
      <c r="K6" s="31"/>
    </row>
    <row r="7" spans="2:11" ht="17.45" customHeight="1">
      <c r="B7" s="2">
        <v>2</v>
      </c>
      <c r="C7" s="2"/>
      <c r="D7" s="94"/>
      <c r="E7" s="2"/>
      <c r="F7" s="31"/>
      <c r="G7" s="31"/>
      <c r="H7" s="31"/>
      <c r="I7" s="31"/>
      <c r="J7" s="31"/>
      <c r="K7" s="31"/>
    </row>
    <row r="8" spans="2:11" ht="17.45" customHeight="1">
      <c r="B8" s="2">
        <v>3</v>
      </c>
      <c r="C8" s="2"/>
      <c r="D8" s="94"/>
      <c r="E8" s="2"/>
      <c r="F8" s="31"/>
      <c r="G8" s="31"/>
      <c r="H8" s="31"/>
      <c r="I8" s="31"/>
      <c r="J8" s="31"/>
      <c r="K8" s="31"/>
    </row>
    <row r="9" spans="2:11" ht="17.45" customHeight="1">
      <c r="B9" s="2">
        <v>4</v>
      </c>
      <c r="C9" s="58"/>
      <c r="D9" s="94"/>
      <c r="E9" s="2"/>
      <c r="F9" s="31"/>
      <c r="G9" s="31"/>
      <c r="H9" s="31"/>
      <c r="I9" s="31"/>
      <c r="J9" s="31"/>
      <c r="K9" s="31"/>
    </row>
    <row r="10" spans="2:11" ht="17.45" customHeight="1">
      <c r="B10" s="2">
        <v>5</v>
      </c>
      <c r="C10" s="2"/>
      <c r="D10" s="94"/>
      <c r="E10" s="2"/>
      <c r="F10" s="31"/>
      <c r="G10" s="31"/>
      <c r="H10" s="31"/>
      <c r="I10" s="31"/>
      <c r="J10" s="31"/>
      <c r="K10" s="31"/>
    </row>
    <row r="11" spans="2:11" ht="17.45" customHeight="1">
      <c r="B11" s="2">
        <v>6</v>
      </c>
      <c r="C11" s="2"/>
      <c r="D11" s="94"/>
      <c r="E11" s="2"/>
      <c r="F11" s="31"/>
      <c r="G11" s="31"/>
      <c r="H11" s="31"/>
      <c r="I11" s="31"/>
      <c r="J11" s="31"/>
      <c r="K11" s="31"/>
    </row>
    <row r="12" spans="2:11" ht="17.45" customHeight="1">
      <c r="B12" s="2">
        <v>7</v>
      </c>
      <c r="C12" s="2"/>
      <c r="D12" s="94"/>
      <c r="E12" s="2"/>
      <c r="F12" s="31"/>
      <c r="G12" s="31"/>
      <c r="H12" s="31"/>
      <c r="I12" s="31"/>
      <c r="J12" s="31"/>
      <c r="K12" s="31"/>
    </row>
    <row r="13" spans="2:11" ht="17.45" customHeight="1">
      <c r="B13" s="2">
        <v>8</v>
      </c>
      <c r="C13" s="58"/>
      <c r="D13" s="94"/>
      <c r="E13" s="2"/>
      <c r="F13" s="31"/>
      <c r="G13" s="31"/>
      <c r="H13" s="31"/>
      <c r="I13" s="31"/>
      <c r="J13" s="31"/>
      <c r="K13" s="31"/>
    </row>
    <row r="14" spans="2:11" ht="17.45" customHeight="1">
      <c r="B14" s="2">
        <v>9</v>
      </c>
      <c r="C14" s="2"/>
      <c r="D14" s="94"/>
      <c r="E14" s="2"/>
      <c r="F14" s="31"/>
      <c r="G14" s="31"/>
      <c r="H14" s="31"/>
      <c r="I14" s="31"/>
      <c r="J14" s="31"/>
      <c r="K14" s="31"/>
    </row>
    <row r="15" spans="2:11" ht="17.45" customHeight="1">
      <c r="B15" s="2">
        <v>10</v>
      </c>
      <c r="C15" s="2"/>
      <c r="D15" s="94"/>
      <c r="E15" s="2"/>
      <c r="F15" s="31"/>
      <c r="G15" s="31"/>
      <c r="H15" s="31"/>
      <c r="I15" s="31"/>
      <c r="J15" s="31"/>
      <c r="K15" s="31"/>
    </row>
    <row r="16" spans="2:11" ht="18" customHeight="1">
      <c r="F16" s="31"/>
      <c r="G16" s="31"/>
      <c r="H16" s="31"/>
      <c r="I16" s="31"/>
      <c r="J16" s="31"/>
      <c r="K16" s="31"/>
    </row>
    <row r="17" spans="2:11" ht="17.45" customHeight="1">
      <c r="B17" s="1027" t="s">
        <v>178</v>
      </c>
      <c r="C17" s="1027"/>
      <c r="D17" s="1027"/>
      <c r="E17" s="1027"/>
      <c r="F17" s="31"/>
      <c r="G17" s="31"/>
      <c r="H17" s="31"/>
      <c r="I17" s="31"/>
      <c r="J17" s="31"/>
      <c r="K17" s="31"/>
    </row>
    <row r="18" spans="2:11" ht="6" customHeight="1">
      <c r="B18" s="12"/>
      <c r="C18" s="12"/>
      <c r="D18" s="12"/>
      <c r="E18" s="11"/>
      <c r="F18" s="31"/>
      <c r="G18" s="31"/>
      <c r="H18" s="31"/>
      <c r="I18" s="31"/>
      <c r="J18" s="31"/>
      <c r="K18" s="31"/>
    </row>
    <row r="19" spans="2:11" ht="17.25" customHeight="1">
      <c r="B19" s="1322" t="s">
        <v>173</v>
      </c>
      <c r="C19" s="1322" t="s">
        <v>179</v>
      </c>
      <c r="D19" s="1324" t="s">
        <v>180</v>
      </c>
      <c r="E19" s="80" t="s">
        <v>130</v>
      </c>
      <c r="F19" s="31"/>
      <c r="G19" s="31"/>
      <c r="H19" s="31"/>
      <c r="I19" s="31"/>
      <c r="J19" s="31"/>
      <c r="K19" s="31"/>
    </row>
    <row r="20" spans="2:11" ht="17.25" customHeight="1">
      <c r="B20" s="1323"/>
      <c r="C20" s="1323"/>
      <c r="D20" s="1325"/>
      <c r="E20" s="93" t="s">
        <v>181</v>
      </c>
      <c r="F20" s="31"/>
      <c r="G20" s="31"/>
      <c r="H20" s="31"/>
      <c r="I20" s="31"/>
      <c r="J20" s="31"/>
      <c r="K20" s="31"/>
    </row>
    <row r="21" spans="2:11" ht="17.45" customHeight="1">
      <c r="B21" s="1326">
        <v>1</v>
      </c>
      <c r="C21" s="2"/>
      <c r="D21" s="94"/>
      <c r="E21" s="1326"/>
      <c r="F21" s="31"/>
      <c r="G21" s="31"/>
      <c r="H21" s="31"/>
      <c r="I21" s="31"/>
      <c r="J21" s="31"/>
      <c r="K21" s="31"/>
    </row>
    <row r="22" spans="2:11" ht="17.45" customHeight="1">
      <c r="B22" s="1327"/>
      <c r="C22" s="2"/>
      <c r="D22" s="94"/>
      <c r="E22" s="1327"/>
      <c r="F22" s="31"/>
      <c r="G22" s="31"/>
      <c r="H22" s="31"/>
      <c r="I22" s="31"/>
      <c r="J22" s="31"/>
      <c r="K22" s="31"/>
    </row>
    <row r="23" spans="2:11" ht="17.45" customHeight="1">
      <c r="B23" s="1327"/>
      <c r="C23" s="2"/>
      <c r="D23" s="94"/>
      <c r="E23" s="1327"/>
      <c r="F23" s="31"/>
      <c r="G23" s="31"/>
      <c r="H23" s="31"/>
      <c r="I23" s="31"/>
      <c r="J23" s="31"/>
      <c r="K23" s="31"/>
    </row>
    <row r="24" spans="2:11" ht="17.45" customHeight="1">
      <c r="B24" s="1327"/>
      <c r="C24" s="2"/>
      <c r="D24" s="94"/>
      <c r="E24" s="1327"/>
      <c r="F24" s="31"/>
      <c r="G24" s="31"/>
      <c r="H24" s="31"/>
      <c r="I24" s="31"/>
      <c r="J24" s="31"/>
      <c r="K24" s="31"/>
    </row>
    <row r="25" spans="2:11" ht="17.45" customHeight="1">
      <c r="B25" s="1327"/>
      <c r="C25" s="2"/>
      <c r="D25" s="94"/>
      <c r="E25" s="1327"/>
      <c r="F25" s="31"/>
      <c r="G25" s="31"/>
      <c r="H25" s="31"/>
      <c r="I25" s="31"/>
      <c r="J25" s="31"/>
      <c r="K25" s="31"/>
    </row>
    <row r="26" spans="2:11" ht="17.45" customHeight="1">
      <c r="B26" s="1328"/>
      <c r="C26" s="2"/>
      <c r="D26" s="94"/>
      <c r="E26" s="1328"/>
      <c r="F26" s="31"/>
      <c r="G26" s="31"/>
      <c r="H26" s="31"/>
      <c r="I26" s="31"/>
      <c r="J26" s="31"/>
      <c r="K26" s="31"/>
    </row>
    <row r="27" spans="2:11" ht="17.45" customHeight="1">
      <c r="B27" s="1326">
        <v>2</v>
      </c>
      <c r="C27" s="2"/>
      <c r="D27" s="94"/>
      <c r="E27" s="1326"/>
      <c r="F27" s="31"/>
      <c r="G27" s="31"/>
      <c r="H27" s="31"/>
      <c r="I27" s="31"/>
      <c r="J27" s="31"/>
      <c r="K27" s="31"/>
    </row>
    <row r="28" spans="2:11" ht="17.45" customHeight="1">
      <c r="B28" s="1327"/>
      <c r="C28" s="2"/>
      <c r="D28" s="94"/>
      <c r="E28" s="1327"/>
      <c r="F28" s="31"/>
      <c r="G28" s="31"/>
      <c r="H28" s="31"/>
      <c r="I28" s="31"/>
      <c r="J28" s="31"/>
      <c r="K28" s="31"/>
    </row>
    <row r="29" spans="2:11" ht="17.45" customHeight="1">
      <c r="B29" s="1327"/>
      <c r="C29" s="2"/>
      <c r="D29" s="94"/>
      <c r="E29" s="1327"/>
      <c r="F29" s="31"/>
      <c r="G29" s="31"/>
      <c r="H29" s="31"/>
      <c r="I29" s="31"/>
      <c r="J29" s="31"/>
      <c r="K29" s="31"/>
    </row>
    <row r="30" spans="2:11" ht="17.45" customHeight="1">
      <c r="B30" s="1327"/>
      <c r="C30" s="2"/>
      <c r="D30" s="94"/>
      <c r="E30" s="1327"/>
      <c r="F30" s="31"/>
      <c r="G30" s="31"/>
      <c r="H30" s="31"/>
      <c r="I30" s="31"/>
      <c r="J30" s="31"/>
      <c r="K30" s="31"/>
    </row>
    <row r="31" spans="2:11" ht="17.45" customHeight="1">
      <c r="B31" s="1327"/>
      <c r="C31" s="2"/>
      <c r="D31" s="94"/>
      <c r="E31" s="1327"/>
      <c r="F31" s="31"/>
      <c r="G31" s="31"/>
      <c r="H31" s="31"/>
      <c r="I31" s="31"/>
      <c r="J31" s="31"/>
      <c r="K31" s="31"/>
    </row>
    <row r="32" spans="2:11" ht="17.45" customHeight="1">
      <c r="B32" s="1328"/>
      <c r="C32" s="2"/>
      <c r="D32" s="94"/>
      <c r="E32" s="1328"/>
      <c r="F32" s="31"/>
      <c r="G32" s="31"/>
      <c r="H32" s="31"/>
      <c r="I32" s="31"/>
      <c r="J32" s="31"/>
      <c r="K32" s="31"/>
    </row>
    <row r="33" spans="2:11" ht="17.45" customHeight="1">
      <c r="B33" s="1326">
        <v>3</v>
      </c>
      <c r="C33" s="2"/>
      <c r="D33" s="94"/>
      <c r="E33" s="1326"/>
      <c r="F33" s="31"/>
      <c r="G33" s="31"/>
      <c r="H33" s="31"/>
      <c r="I33" s="31"/>
      <c r="J33" s="31"/>
      <c r="K33" s="31"/>
    </row>
    <row r="34" spans="2:11" ht="17.45" customHeight="1">
      <c r="B34" s="1327"/>
      <c r="C34" s="2"/>
      <c r="D34" s="94"/>
      <c r="E34" s="1327"/>
      <c r="F34" s="31"/>
      <c r="G34" s="31"/>
      <c r="H34" s="31"/>
      <c r="I34" s="31"/>
      <c r="J34" s="31"/>
      <c r="K34" s="31"/>
    </row>
    <row r="35" spans="2:11" ht="17.45" customHeight="1">
      <c r="B35" s="1327"/>
      <c r="C35" s="2"/>
      <c r="D35" s="94"/>
      <c r="E35" s="1327"/>
      <c r="F35" s="31"/>
      <c r="G35" s="31"/>
      <c r="H35" s="31"/>
      <c r="I35" s="31"/>
      <c r="J35" s="31"/>
      <c r="K35" s="31"/>
    </row>
    <row r="36" spans="2:11" ht="17.45" customHeight="1">
      <c r="B36" s="1327"/>
      <c r="C36" s="2"/>
      <c r="D36" s="94"/>
      <c r="E36" s="1327"/>
      <c r="F36" s="31"/>
      <c r="G36" s="31"/>
      <c r="H36" s="31"/>
      <c r="I36" s="31"/>
      <c r="J36" s="31"/>
      <c r="K36" s="31"/>
    </row>
    <row r="37" spans="2:11" ht="17.45" customHeight="1">
      <c r="B37" s="1327"/>
      <c r="C37" s="2"/>
      <c r="D37" s="94"/>
      <c r="E37" s="1327"/>
      <c r="F37" s="31"/>
      <c r="G37" s="31"/>
      <c r="H37" s="31"/>
      <c r="I37" s="31"/>
      <c r="J37" s="31"/>
      <c r="K37" s="31"/>
    </row>
    <row r="38" spans="2:11" ht="17.45" customHeight="1">
      <c r="B38" s="1328"/>
      <c r="C38" s="2"/>
      <c r="D38" s="94"/>
      <c r="E38" s="1328"/>
      <c r="F38" s="31"/>
      <c r="G38" s="31"/>
      <c r="H38" s="31"/>
      <c r="I38" s="31"/>
      <c r="J38" s="31"/>
      <c r="K38" s="31"/>
    </row>
    <row r="39" spans="2:11" ht="17.45" customHeight="1">
      <c r="B39" s="1326">
        <v>4</v>
      </c>
      <c r="C39" s="2"/>
      <c r="D39" s="94"/>
      <c r="E39" s="1326"/>
      <c r="F39" s="31"/>
      <c r="G39" s="31"/>
      <c r="H39" s="31"/>
      <c r="I39" s="31"/>
      <c r="J39" s="31"/>
      <c r="K39" s="31"/>
    </row>
    <row r="40" spans="2:11" ht="17.45" customHeight="1">
      <c r="B40" s="1327"/>
      <c r="C40" s="2"/>
      <c r="D40" s="94"/>
      <c r="E40" s="1327"/>
      <c r="F40" s="31"/>
      <c r="G40" s="31"/>
      <c r="H40" s="31"/>
      <c r="I40" s="31"/>
      <c r="J40" s="31"/>
      <c r="K40" s="31"/>
    </row>
    <row r="41" spans="2:11" ht="17.45" customHeight="1">
      <c r="B41" s="1327"/>
      <c r="C41" s="2"/>
      <c r="D41" s="94"/>
      <c r="E41" s="1327"/>
      <c r="F41" s="31"/>
      <c r="G41" s="31"/>
      <c r="H41" s="31"/>
      <c r="I41" s="31"/>
      <c r="J41" s="31"/>
      <c r="K41" s="31"/>
    </row>
    <row r="42" spans="2:11" ht="17.45" customHeight="1">
      <c r="B42" s="1327"/>
      <c r="C42" s="2"/>
      <c r="D42" s="94"/>
      <c r="E42" s="1327"/>
      <c r="F42" s="31"/>
      <c r="G42" s="31"/>
      <c r="H42" s="31"/>
      <c r="I42" s="31"/>
      <c r="J42" s="31"/>
      <c r="K42" s="31"/>
    </row>
    <row r="43" spans="2:11" ht="17.45" customHeight="1">
      <c r="B43" s="1327"/>
      <c r="C43" s="2"/>
      <c r="D43" s="94"/>
      <c r="E43" s="1327"/>
      <c r="F43" s="31"/>
      <c r="G43" s="31"/>
      <c r="H43" s="31"/>
      <c r="I43" s="31"/>
      <c r="J43" s="31"/>
      <c r="K43" s="31"/>
    </row>
    <row r="44" spans="2:11" ht="17.45" customHeight="1">
      <c r="B44" s="1328"/>
      <c r="C44" s="2"/>
      <c r="D44" s="94"/>
      <c r="E44" s="1328"/>
      <c r="F44" s="31"/>
      <c r="G44" s="31"/>
      <c r="H44" s="31"/>
      <c r="I44" s="31"/>
      <c r="J44" s="31"/>
      <c r="K44" s="31"/>
    </row>
    <row r="45" spans="2:11" ht="17.45" customHeight="1">
      <c r="B45" s="1326">
        <v>5</v>
      </c>
      <c r="C45" s="2"/>
      <c r="D45" s="94"/>
      <c r="E45" s="1326"/>
      <c r="F45" s="31"/>
      <c r="G45" s="31"/>
      <c r="H45" s="31"/>
      <c r="I45" s="31"/>
      <c r="J45" s="31"/>
      <c r="K45" s="31"/>
    </row>
    <row r="46" spans="2:11" ht="17.45" customHeight="1">
      <c r="B46" s="1327"/>
      <c r="C46" s="2"/>
      <c r="D46" s="94"/>
      <c r="E46" s="1327"/>
      <c r="F46" s="31"/>
      <c r="G46" s="31"/>
      <c r="H46" s="31"/>
      <c r="I46" s="31"/>
      <c r="J46" s="31"/>
      <c r="K46" s="31"/>
    </row>
    <row r="47" spans="2:11" ht="17.25" customHeight="1">
      <c r="B47" s="1327"/>
      <c r="C47" s="2"/>
      <c r="D47" s="94"/>
      <c r="E47" s="1327"/>
      <c r="F47" s="31"/>
      <c r="G47" s="31"/>
      <c r="H47" s="31"/>
      <c r="I47" s="31"/>
      <c r="J47" s="31"/>
      <c r="K47" s="31"/>
    </row>
    <row r="48" spans="2:11" ht="17.25" customHeight="1">
      <c r="B48" s="1327"/>
      <c r="C48" s="2"/>
      <c r="D48" s="94"/>
      <c r="E48" s="1327"/>
      <c r="F48" s="31"/>
      <c r="G48" s="31"/>
      <c r="H48" s="31"/>
      <c r="I48" s="31"/>
      <c r="J48" s="31"/>
      <c r="K48" s="31"/>
    </row>
    <row r="49" spans="2:11" ht="17.25" customHeight="1">
      <c r="B49" s="1327"/>
      <c r="C49" s="2"/>
      <c r="D49" s="94"/>
      <c r="E49" s="1327"/>
      <c r="F49" s="31"/>
      <c r="G49" s="31"/>
      <c r="H49" s="31"/>
      <c r="I49" s="31"/>
      <c r="J49" s="31"/>
      <c r="K49" s="31"/>
    </row>
    <row r="50" spans="2:11" ht="17.25" customHeight="1">
      <c r="B50" s="1328"/>
      <c r="C50" s="2"/>
      <c r="D50" s="94"/>
      <c r="E50" s="1328"/>
      <c r="F50" s="31"/>
      <c r="G50" s="31"/>
      <c r="H50" s="31"/>
      <c r="I50" s="31"/>
      <c r="J50" s="31"/>
      <c r="K50" s="31"/>
    </row>
    <row r="51" spans="2:11" ht="17.25" customHeight="1">
      <c r="B51" s="22"/>
      <c r="C51" s="31"/>
      <c r="D51" s="31"/>
      <c r="E51" s="31"/>
      <c r="F51" s="31"/>
      <c r="G51" s="31"/>
      <c r="H51" s="31"/>
      <c r="I51" s="31"/>
      <c r="J51" s="31"/>
      <c r="K51" s="31"/>
    </row>
    <row r="52" spans="2:11" ht="17.25" customHeight="1">
      <c r="B52" s="22"/>
      <c r="C52" s="31"/>
      <c r="D52" s="31"/>
      <c r="E52" s="31"/>
      <c r="F52" s="31"/>
      <c r="G52" s="31"/>
      <c r="H52" s="31"/>
      <c r="I52" s="31"/>
      <c r="J52" s="31"/>
      <c r="K52" s="31"/>
    </row>
    <row r="53" spans="2:11" ht="18" customHeight="1">
      <c r="B53" s="31"/>
      <c r="C53" s="31"/>
      <c r="D53" s="31"/>
      <c r="E53" s="31"/>
      <c r="F53" s="31"/>
      <c r="G53" s="31"/>
      <c r="H53" s="31"/>
      <c r="I53" s="31"/>
      <c r="J53" s="31"/>
      <c r="K53" s="31"/>
    </row>
    <row r="54" spans="2:11" ht="18" customHeight="1">
      <c r="B54" s="31"/>
      <c r="C54" s="31"/>
      <c r="D54" s="31"/>
      <c r="E54" s="31"/>
      <c r="F54" s="31"/>
      <c r="G54" s="31"/>
      <c r="H54" s="31"/>
      <c r="I54" s="31"/>
      <c r="J54" s="31"/>
      <c r="K54" s="31"/>
    </row>
    <row r="55" spans="2:11" ht="18" customHeight="1">
      <c r="B55" s="31"/>
      <c r="C55" s="31"/>
      <c r="D55" s="31"/>
      <c r="E55" s="31"/>
      <c r="F55" s="31"/>
      <c r="G55" s="31"/>
      <c r="H55" s="31"/>
      <c r="I55" s="31"/>
      <c r="J55" s="31"/>
      <c r="K55" s="31"/>
    </row>
    <row r="56" spans="2:11" ht="18" customHeight="1">
      <c r="B56" s="31"/>
      <c r="C56" s="31"/>
      <c r="D56" s="31"/>
      <c r="E56" s="31"/>
      <c r="F56" s="31"/>
      <c r="G56" s="31"/>
      <c r="H56" s="31"/>
      <c r="I56" s="31"/>
      <c r="J56" s="31"/>
      <c r="K56" s="31"/>
    </row>
    <row r="57" spans="2:11" ht="18" customHeight="1">
      <c r="B57" s="31"/>
      <c r="C57" s="31"/>
      <c r="D57" s="31"/>
      <c r="E57" s="31"/>
      <c r="F57" s="31"/>
      <c r="G57" s="31"/>
      <c r="H57" s="31"/>
      <c r="I57" s="31"/>
      <c r="J57" s="31"/>
      <c r="K57" s="31"/>
    </row>
    <row r="58" spans="2:11" ht="18" customHeight="1">
      <c r="B58" s="31"/>
      <c r="C58" s="31"/>
      <c r="D58" s="31"/>
      <c r="E58" s="31"/>
      <c r="F58" s="31"/>
      <c r="G58" s="31"/>
      <c r="H58" s="31"/>
      <c r="I58" s="31"/>
      <c r="J58" s="31"/>
      <c r="K58" s="31"/>
    </row>
    <row r="59" spans="2:11" ht="18" customHeight="1">
      <c r="B59" s="31"/>
      <c r="C59" s="31"/>
      <c r="D59" s="31"/>
      <c r="E59" s="31"/>
      <c r="F59" s="31"/>
      <c r="G59" s="31"/>
      <c r="H59" s="31"/>
      <c r="I59" s="31"/>
      <c r="J59" s="31"/>
      <c r="K59" s="31"/>
    </row>
    <row r="60" spans="2:11" ht="18" customHeight="1">
      <c r="B60" s="31"/>
      <c r="C60" s="31"/>
      <c r="D60" s="31"/>
      <c r="E60" s="31"/>
      <c r="F60" s="31"/>
      <c r="G60" s="31"/>
      <c r="H60" s="31"/>
      <c r="I60" s="31"/>
      <c r="J60" s="31"/>
      <c r="K60" s="31"/>
    </row>
    <row r="61" spans="2:11" ht="18" customHeight="1">
      <c r="B61" s="31"/>
      <c r="C61" s="31"/>
      <c r="D61" s="31"/>
      <c r="E61" s="31"/>
      <c r="F61" s="31"/>
      <c r="G61" s="31"/>
      <c r="H61" s="31"/>
      <c r="I61" s="31"/>
      <c r="J61" s="31"/>
      <c r="K61" s="31"/>
    </row>
    <row r="62" spans="2:11" ht="18" customHeight="1">
      <c r="B62" s="31"/>
      <c r="C62" s="31"/>
      <c r="D62" s="31"/>
      <c r="E62" s="31"/>
      <c r="F62" s="31"/>
      <c r="G62" s="31"/>
      <c r="H62" s="31"/>
      <c r="I62" s="31"/>
      <c r="J62" s="31"/>
      <c r="K62" s="31"/>
    </row>
    <row r="63" spans="2:11" ht="18" customHeight="1">
      <c r="B63" s="31"/>
      <c r="C63" s="31"/>
      <c r="D63" s="31"/>
      <c r="E63" s="31"/>
      <c r="F63" s="31"/>
      <c r="G63" s="31"/>
      <c r="H63" s="31"/>
      <c r="I63" s="31"/>
      <c r="J63" s="31"/>
      <c r="K63" s="31"/>
    </row>
    <row r="64" spans="2:11" ht="18" customHeight="1">
      <c r="B64" s="31"/>
      <c r="C64" s="31"/>
      <c r="D64" s="31"/>
      <c r="E64" s="31"/>
      <c r="F64" s="31"/>
      <c r="G64" s="31"/>
      <c r="H64" s="31"/>
      <c r="I64" s="31"/>
      <c r="J64" s="31"/>
      <c r="K64" s="31"/>
    </row>
    <row r="65" spans="2:11" ht="18" customHeight="1">
      <c r="B65" s="31"/>
      <c r="C65" s="31"/>
      <c r="D65" s="31"/>
      <c r="E65" s="31"/>
      <c r="F65" s="31"/>
      <c r="G65" s="31"/>
      <c r="H65" s="31"/>
      <c r="I65" s="31"/>
      <c r="J65" s="31"/>
      <c r="K65" s="31"/>
    </row>
    <row r="66" spans="2:11" ht="18" customHeight="1">
      <c r="B66" s="31"/>
      <c r="C66" s="31"/>
      <c r="D66" s="31"/>
      <c r="E66" s="31"/>
      <c r="F66" s="31"/>
      <c r="G66" s="31"/>
      <c r="H66" s="31"/>
      <c r="I66" s="31"/>
      <c r="J66" s="31"/>
      <c r="K66" s="31"/>
    </row>
    <row r="67" spans="2:11" ht="18" customHeight="1">
      <c r="B67" s="31"/>
      <c r="C67" s="31"/>
      <c r="D67" s="31"/>
      <c r="E67" s="31"/>
      <c r="F67" s="31"/>
      <c r="G67" s="31"/>
      <c r="H67" s="31"/>
      <c r="I67" s="31"/>
      <c r="J67" s="31"/>
      <c r="K67" s="31"/>
    </row>
    <row r="68" spans="2:11" ht="18" customHeight="1">
      <c r="B68" s="31"/>
      <c r="C68" s="31"/>
      <c r="D68" s="31"/>
      <c r="E68" s="31"/>
      <c r="F68" s="31"/>
      <c r="G68" s="31"/>
      <c r="H68" s="31"/>
      <c r="I68" s="31"/>
      <c r="J68" s="31"/>
      <c r="K68" s="31"/>
    </row>
    <row r="69" spans="2:11" ht="18" customHeight="1">
      <c r="B69" s="31"/>
      <c r="C69" s="31"/>
      <c r="D69" s="31"/>
      <c r="E69" s="31"/>
      <c r="F69" s="31"/>
      <c r="G69" s="31"/>
      <c r="H69" s="31"/>
      <c r="I69" s="31"/>
      <c r="J69" s="31"/>
      <c r="K69" s="31"/>
    </row>
    <row r="70" spans="2:11" ht="18" customHeight="1">
      <c r="B70" s="31"/>
      <c r="C70" s="31"/>
      <c r="D70" s="31"/>
      <c r="E70" s="31"/>
      <c r="F70" s="31"/>
      <c r="G70" s="31"/>
      <c r="H70" s="31"/>
      <c r="I70" s="31"/>
      <c r="J70" s="31"/>
      <c r="K70" s="31"/>
    </row>
    <row r="71" spans="2:11" ht="18" customHeight="1">
      <c r="B71" s="31"/>
      <c r="C71" s="31"/>
      <c r="D71" s="31"/>
      <c r="E71" s="31"/>
      <c r="F71" s="31"/>
      <c r="G71" s="31"/>
      <c r="H71" s="31"/>
      <c r="I71" s="31"/>
      <c r="J71" s="31"/>
      <c r="K71" s="31"/>
    </row>
    <row r="72" spans="2:11" ht="18" customHeight="1">
      <c r="B72" s="31"/>
      <c r="C72" s="31"/>
      <c r="D72" s="31"/>
      <c r="E72" s="31"/>
      <c r="F72" s="31"/>
      <c r="G72" s="31"/>
      <c r="H72" s="31"/>
      <c r="I72" s="31"/>
      <c r="J72" s="31"/>
      <c r="K72" s="31"/>
    </row>
    <row r="73" spans="2:11" ht="18" customHeight="1">
      <c r="B73" s="31"/>
      <c r="C73" s="31"/>
      <c r="D73" s="31"/>
      <c r="E73" s="31"/>
      <c r="F73" s="31"/>
      <c r="G73" s="31"/>
      <c r="H73" s="31"/>
      <c r="I73" s="31"/>
      <c r="J73" s="31"/>
      <c r="K73" s="31"/>
    </row>
    <row r="74" spans="2:11" ht="18" customHeight="1">
      <c r="B74" s="31"/>
      <c r="C74" s="31"/>
      <c r="D74" s="31"/>
      <c r="E74" s="31"/>
      <c r="F74" s="31"/>
      <c r="G74" s="31"/>
      <c r="H74" s="31"/>
      <c r="I74" s="31"/>
      <c r="J74" s="31"/>
      <c r="K74" s="31"/>
    </row>
    <row r="75" spans="2:11" ht="18" customHeight="1">
      <c r="B75" s="31"/>
      <c r="C75" s="31"/>
      <c r="D75" s="31"/>
      <c r="E75" s="31"/>
      <c r="F75" s="31"/>
      <c r="G75" s="31"/>
      <c r="H75" s="31"/>
      <c r="I75" s="31"/>
      <c r="J75" s="31"/>
      <c r="K75" s="31"/>
    </row>
    <row r="76" spans="2:11" ht="18" customHeight="1">
      <c r="B76" s="31"/>
      <c r="C76" s="31"/>
      <c r="D76" s="31"/>
      <c r="E76" s="31"/>
      <c r="F76" s="31"/>
      <c r="G76" s="31"/>
      <c r="H76" s="31"/>
      <c r="I76" s="31"/>
      <c r="J76" s="31"/>
      <c r="K76" s="31"/>
    </row>
    <row r="77" spans="2:11" ht="18" customHeight="1">
      <c r="B77" s="31"/>
      <c r="C77" s="31"/>
      <c r="D77" s="31"/>
      <c r="E77" s="31"/>
      <c r="F77" s="31"/>
      <c r="G77" s="31"/>
      <c r="H77" s="31"/>
      <c r="I77" s="31"/>
      <c r="J77" s="31"/>
      <c r="K77" s="31"/>
    </row>
    <row r="78" spans="2:11" ht="18" customHeight="1">
      <c r="B78" s="31"/>
      <c r="C78" s="31"/>
      <c r="D78" s="31"/>
      <c r="E78" s="31"/>
      <c r="F78" s="31"/>
      <c r="G78" s="31"/>
      <c r="H78" s="31"/>
      <c r="I78" s="31"/>
      <c r="J78" s="31"/>
      <c r="K78" s="31"/>
    </row>
    <row r="79" spans="2:11" ht="18" customHeight="1">
      <c r="B79" s="31"/>
      <c r="C79" s="31"/>
      <c r="D79" s="31"/>
      <c r="E79" s="31"/>
      <c r="F79" s="31"/>
      <c r="G79" s="31"/>
      <c r="H79" s="31"/>
      <c r="I79" s="31"/>
      <c r="J79" s="31"/>
      <c r="K79" s="31"/>
    </row>
    <row r="80" spans="2:11" ht="18" customHeight="1">
      <c r="B80" s="31"/>
      <c r="C80" s="31"/>
      <c r="D80" s="31"/>
      <c r="E80" s="31"/>
      <c r="F80" s="31"/>
      <c r="G80" s="31"/>
      <c r="H80" s="31"/>
      <c r="I80" s="31"/>
      <c r="J80" s="31"/>
      <c r="K80" s="31"/>
    </row>
    <row r="81" spans="2:11" ht="18" customHeight="1">
      <c r="B81" s="31"/>
      <c r="C81" s="31"/>
      <c r="D81" s="31"/>
      <c r="E81" s="31"/>
      <c r="F81" s="31"/>
      <c r="G81" s="31"/>
      <c r="H81" s="31"/>
      <c r="I81" s="31"/>
      <c r="J81" s="31"/>
      <c r="K81" s="31"/>
    </row>
    <row r="82" spans="2:11" ht="18" customHeight="1">
      <c r="B82" s="31"/>
      <c r="C82" s="31"/>
      <c r="D82" s="31"/>
      <c r="E82" s="31"/>
      <c r="F82" s="31"/>
      <c r="G82" s="31"/>
      <c r="H82" s="31"/>
      <c r="I82" s="31"/>
      <c r="J82" s="31"/>
      <c r="K82" s="31"/>
    </row>
    <row r="83" spans="2:11" ht="18" customHeight="1">
      <c r="B83" s="31"/>
      <c r="C83" s="31"/>
      <c r="D83" s="31"/>
      <c r="E83" s="31"/>
      <c r="F83" s="31"/>
      <c r="G83" s="31"/>
      <c r="H83" s="31"/>
      <c r="I83" s="31"/>
      <c r="J83" s="31"/>
      <c r="K83" s="31"/>
    </row>
    <row r="84" spans="2:11" ht="18" customHeight="1">
      <c r="B84" s="31"/>
      <c r="C84" s="31"/>
      <c r="D84" s="31"/>
      <c r="E84" s="31"/>
      <c r="F84" s="31"/>
      <c r="G84" s="31"/>
      <c r="H84" s="31"/>
      <c r="I84" s="31"/>
      <c r="J84" s="31"/>
      <c r="K84" s="31"/>
    </row>
    <row r="85" spans="2:11" ht="18" customHeight="1">
      <c r="B85" s="31"/>
      <c r="C85" s="31"/>
      <c r="D85" s="31"/>
      <c r="E85" s="31"/>
      <c r="F85" s="31"/>
      <c r="G85" s="31"/>
      <c r="H85" s="31"/>
      <c r="I85" s="31"/>
      <c r="J85" s="31"/>
      <c r="K85" s="31"/>
    </row>
    <row r="86" spans="2:11" ht="18" customHeight="1">
      <c r="B86" s="31"/>
      <c r="C86" s="31"/>
      <c r="D86" s="31"/>
      <c r="E86" s="31"/>
      <c r="F86" s="31"/>
      <c r="G86" s="31"/>
      <c r="H86" s="31"/>
      <c r="I86" s="31"/>
      <c r="J86" s="31"/>
      <c r="K86" s="31"/>
    </row>
    <row r="87" spans="2:11" ht="18" customHeight="1">
      <c r="B87" s="31"/>
      <c r="C87" s="31"/>
      <c r="D87" s="31"/>
      <c r="E87" s="31"/>
      <c r="F87" s="31"/>
      <c r="G87" s="31"/>
      <c r="H87" s="31"/>
      <c r="I87" s="31"/>
      <c r="J87" s="31"/>
      <c r="K87" s="31"/>
    </row>
    <row r="88" spans="2:11" ht="18" customHeight="1">
      <c r="B88" s="31"/>
      <c r="C88" s="31"/>
      <c r="D88" s="31"/>
      <c r="E88" s="31"/>
      <c r="F88" s="31"/>
      <c r="G88" s="31"/>
      <c r="H88" s="31"/>
      <c r="I88" s="31"/>
      <c r="J88" s="31"/>
      <c r="K88" s="31"/>
    </row>
    <row r="89" spans="2:11" ht="18" customHeight="1">
      <c r="B89" s="31"/>
      <c r="C89" s="31"/>
      <c r="D89" s="31"/>
      <c r="E89" s="31"/>
      <c r="F89" s="31"/>
      <c r="G89" s="31"/>
      <c r="H89" s="31"/>
      <c r="I89" s="31"/>
      <c r="J89" s="31"/>
      <c r="K89" s="31"/>
    </row>
    <row r="90" spans="2:11" ht="18" customHeight="1">
      <c r="B90" s="31"/>
      <c r="C90" s="31"/>
      <c r="D90" s="31"/>
      <c r="E90" s="31"/>
      <c r="F90" s="31"/>
      <c r="G90" s="31"/>
      <c r="H90" s="31"/>
      <c r="I90" s="31"/>
      <c r="J90" s="31"/>
      <c r="K90" s="31"/>
    </row>
    <row r="91" spans="2:11" ht="18" customHeight="1">
      <c r="B91" s="31"/>
      <c r="C91" s="31"/>
      <c r="D91" s="31"/>
      <c r="E91" s="31"/>
      <c r="F91" s="31"/>
      <c r="G91" s="31"/>
      <c r="H91" s="31"/>
      <c r="I91" s="31"/>
      <c r="J91" s="31"/>
      <c r="K91" s="31"/>
    </row>
    <row r="92" spans="2:11" ht="18" customHeight="1">
      <c r="B92" s="31"/>
      <c r="C92" s="31"/>
      <c r="D92" s="31"/>
      <c r="E92" s="31"/>
      <c r="F92" s="31"/>
      <c r="G92" s="31"/>
      <c r="H92" s="31"/>
      <c r="I92" s="31"/>
      <c r="J92" s="31"/>
      <c r="K92" s="31"/>
    </row>
    <row r="93" spans="2:11" ht="18" customHeight="1">
      <c r="B93" s="31"/>
      <c r="C93" s="31"/>
      <c r="D93" s="31"/>
      <c r="E93" s="31"/>
      <c r="F93" s="31"/>
      <c r="G93" s="31"/>
      <c r="H93" s="31"/>
      <c r="I93" s="31"/>
      <c r="J93" s="31"/>
      <c r="K93" s="31"/>
    </row>
    <row r="94" spans="2:11" ht="18" customHeight="1">
      <c r="B94" s="31"/>
      <c r="C94" s="31"/>
      <c r="D94" s="31"/>
      <c r="E94" s="31"/>
      <c r="F94" s="31"/>
      <c r="G94" s="31"/>
      <c r="H94" s="31"/>
      <c r="I94" s="31"/>
      <c r="J94" s="31"/>
      <c r="K94" s="31"/>
    </row>
    <row r="95" spans="2:11" ht="18" customHeight="1">
      <c r="B95" s="31"/>
      <c r="C95" s="31"/>
      <c r="D95" s="31"/>
      <c r="E95" s="31"/>
      <c r="F95" s="31"/>
      <c r="G95" s="31"/>
      <c r="H95" s="31"/>
      <c r="I95" s="31"/>
      <c r="J95" s="31"/>
      <c r="K95" s="31"/>
    </row>
    <row r="96" spans="2:11" ht="18" customHeight="1">
      <c r="B96" s="31"/>
      <c r="C96" s="31"/>
      <c r="D96" s="31"/>
      <c r="E96" s="31"/>
      <c r="F96" s="31"/>
      <c r="G96" s="31"/>
      <c r="H96" s="31"/>
      <c r="I96" s="31"/>
      <c r="J96" s="31"/>
      <c r="K96" s="31"/>
    </row>
    <row r="97" spans="2:11" ht="18" customHeight="1">
      <c r="B97" s="31"/>
      <c r="C97" s="31"/>
      <c r="D97" s="31"/>
      <c r="E97" s="31"/>
      <c r="F97" s="31"/>
      <c r="G97" s="31"/>
      <c r="H97" s="31"/>
      <c r="I97" s="31"/>
      <c r="J97" s="31"/>
      <c r="K97" s="31"/>
    </row>
    <row r="98" spans="2:11" ht="18" customHeight="1">
      <c r="B98" s="31"/>
      <c r="C98" s="31"/>
      <c r="D98" s="31"/>
      <c r="E98" s="31"/>
      <c r="F98" s="31"/>
      <c r="G98" s="31"/>
      <c r="H98" s="31"/>
      <c r="I98" s="31"/>
      <c r="J98" s="31"/>
      <c r="K98" s="31"/>
    </row>
    <row r="99" spans="2:11" ht="18" customHeight="1">
      <c r="B99" s="31"/>
      <c r="C99" s="31"/>
      <c r="D99" s="31"/>
      <c r="E99" s="31"/>
      <c r="F99" s="31"/>
      <c r="G99" s="31"/>
      <c r="H99" s="31"/>
      <c r="I99" s="31"/>
      <c r="J99" s="31"/>
      <c r="K99" s="31"/>
    </row>
    <row r="100" spans="2:11" ht="18" customHeight="1">
      <c r="B100" s="31"/>
      <c r="C100" s="31"/>
      <c r="D100" s="31"/>
      <c r="E100" s="31"/>
      <c r="F100" s="31"/>
      <c r="G100" s="31"/>
      <c r="H100" s="31"/>
      <c r="I100" s="31"/>
      <c r="J100" s="31"/>
      <c r="K100" s="31"/>
    </row>
    <row r="101" spans="2:11" ht="18" customHeight="1">
      <c r="B101" s="31"/>
      <c r="C101" s="31"/>
      <c r="D101" s="31"/>
      <c r="E101" s="31"/>
      <c r="F101" s="31"/>
      <c r="G101" s="31"/>
      <c r="H101" s="31"/>
      <c r="I101" s="31"/>
      <c r="J101" s="31"/>
      <c r="K101" s="31"/>
    </row>
    <row r="102" spans="2:11" ht="18" customHeight="1">
      <c r="B102" s="31"/>
      <c r="C102" s="31"/>
      <c r="D102" s="31"/>
      <c r="E102" s="31"/>
      <c r="F102" s="31"/>
      <c r="G102" s="31"/>
      <c r="H102" s="31"/>
      <c r="I102" s="31"/>
      <c r="J102" s="31"/>
      <c r="K102" s="31"/>
    </row>
    <row r="103" spans="2:11" ht="18" customHeight="1">
      <c r="B103" s="31"/>
      <c r="C103" s="31"/>
      <c r="D103" s="31"/>
      <c r="E103" s="31"/>
      <c r="F103" s="31"/>
      <c r="G103" s="31"/>
      <c r="H103" s="31"/>
      <c r="I103" s="31"/>
      <c r="J103" s="31"/>
      <c r="K103" s="31"/>
    </row>
    <row r="104" spans="2:11" ht="21">
      <c r="B104" s="31"/>
      <c r="C104" s="31"/>
      <c r="D104" s="31"/>
      <c r="E104" s="31"/>
      <c r="F104" s="31"/>
      <c r="G104" s="31"/>
      <c r="H104" s="31"/>
      <c r="I104" s="31"/>
      <c r="J104" s="31"/>
      <c r="K104" s="31"/>
    </row>
    <row r="105" spans="2:11" ht="21">
      <c r="B105" s="31"/>
      <c r="C105" s="31"/>
      <c r="D105" s="31"/>
      <c r="E105" s="31"/>
      <c r="F105" s="31"/>
      <c r="G105" s="31"/>
      <c r="H105" s="31"/>
      <c r="I105" s="31"/>
      <c r="J105" s="31"/>
      <c r="K105" s="31"/>
    </row>
    <row r="106" spans="2:11" ht="21">
      <c r="B106" s="31"/>
      <c r="C106" s="31"/>
      <c r="D106" s="31"/>
      <c r="E106" s="31"/>
      <c r="F106" s="31"/>
      <c r="G106" s="31"/>
      <c r="H106" s="31"/>
      <c r="I106" s="31"/>
      <c r="J106" s="31"/>
      <c r="K106" s="31"/>
    </row>
    <row r="107" spans="2:11" ht="21">
      <c r="B107" s="31"/>
      <c r="C107" s="31"/>
      <c r="D107" s="31"/>
      <c r="E107" s="31"/>
      <c r="F107" s="31"/>
      <c r="G107" s="31"/>
      <c r="H107" s="31"/>
      <c r="I107" s="31"/>
      <c r="J107" s="31"/>
      <c r="K107" s="31"/>
    </row>
    <row r="108" spans="2:11" ht="21">
      <c r="B108" s="31"/>
      <c r="C108" s="31"/>
      <c r="D108" s="31"/>
      <c r="E108" s="31"/>
      <c r="F108" s="31"/>
      <c r="G108" s="31"/>
      <c r="H108" s="31"/>
      <c r="I108" s="31"/>
      <c r="J108" s="31"/>
      <c r="K108" s="31"/>
    </row>
    <row r="109" spans="2:11" ht="21">
      <c r="B109" s="31"/>
      <c r="C109" s="31"/>
      <c r="D109" s="31"/>
      <c r="E109" s="31"/>
      <c r="F109" s="31"/>
      <c r="G109" s="31"/>
      <c r="H109" s="31"/>
      <c r="I109" s="31"/>
      <c r="J109" s="31"/>
      <c r="K109" s="31"/>
    </row>
    <row r="110" spans="2:11" ht="21">
      <c r="B110" s="31"/>
      <c r="C110" s="31"/>
      <c r="D110" s="31"/>
      <c r="E110" s="31"/>
      <c r="F110" s="31"/>
      <c r="G110" s="31"/>
      <c r="H110" s="31"/>
      <c r="I110" s="31"/>
      <c r="J110" s="31"/>
      <c r="K110" s="31"/>
    </row>
    <row r="111" spans="2:11" ht="21">
      <c r="B111" s="31"/>
      <c r="C111" s="31"/>
      <c r="D111" s="31"/>
      <c r="E111" s="31"/>
      <c r="F111" s="31"/>
      <c r="G111" s="31"/>
      <c r="H111" s="31"/>
      <c r="I111" s="31"/>
      <c r="J111" s="31"/>
      <c r="K111" s="31"/>
    </row>
    <row r="112" spans="2:11" ht="21">
      <c r="B112" s="31"/>
      <c r="C112" s="31"/>
      <c r="D112" s="31"/>
      <c r="E112" s="31"/>
      <c r="F112" s="31"/>
      <c r="G112" s="31"/>
      <c r="H112" s="31"/>
      <c r="I112" s="31"/>
      <c r="J112" s="31"/>
      <c r="K112" s="31"/>
    </row>
    <row r="113" spans="2:11" ht="21">
      <c r="B113" s="31"/>
      <c r="C113" s="31"/>
      <c r="D113" s="31"/>
      <c r="E113" s="31"/>
      <c r="F113" s="31"/>
      <c r="G113" s="31"/>
      <c r="H113" s="31"/>
      <c r="I113" s="31"/>
      <c r="J113" s="31"/>
      <c r="K113" s="31"/>
    </row>
    <row r="114" spans="2:11" ht="21">
      <c r="B114" s="31"/>
      <c r="C114" s="31"/>
      <c r="D114" s="31"/>
      <c r="E114" s="31"/>
      <c r="F114" s="31"/>
      <c r="G114" s="31"/>
      <c r="H114" s="31"/>
      <c r="I114" s="31"/>
      <c r="J114" s="31"/>
      <c r="K114" s="31"/>
    </row>
    <row r="115" spans="2:11" ht="21">
      <c r="B115" s="31"/>
      <c r="C115" s="31"/>
      <c r="D115" s="31"/>
      <c r="E115" s="31"/>
      <c r="F115" s="31"/>
      <c r="G115" s="31"/>
      <c r="H115" s="31"/>
      <c r="I115" s="31"/>
      <c r="J115" s="31"/>
      <c r="K115" s="31"/>
    </row>
    <row r="116" spans="2:11" ht="21">
      <c r="B116" s="31"/>
      <c r="C116" s="31"/>
      <c r="D116" s="31"/>
      <c r="E116" s="31"/>
      <c r="F116" s="31"/>
      <c r="G116" s="31"/>
      <c r="H116" s="31"/>
      <c r="I116" s="31"/>
      <c r="J116" s="31"/>
      <c r="K116" s="31"/>
    </row>
    <row r="117" spans="2:11" ht="21">
      <c r="B117" s="31"/>
      <c r="C117" s="31"/>
      <c r="D117" s="31"/>
      <c r="E117" s="31"/>
      <c r="F117" s="31"/>
      <c r="G117" s="31"/>
      <c r="H117" s="31"/>
      <c r="I117" s="31"/>
      <c r="J117" s="31"/>
      <c r="K117" s="31"/>
    </row>
    <row r="118" spans="2:11" ht="21">
      <c r="B118" s="31"/>
      <c r="C118" s="31"/>
      <c r="D118" s="31"/>
      <c r="E118" s="31"/>
      <c r="F118" s="31"/>
      <c r="G118" s="31"/>
      <c r="H118" s="31"/>
      <c r="I118" s="31"/>
      <c r="J118" s="31"/>
      <c r="K118" s="31"/>
    </row>
    <row r="119" spans="2:11" ht="21">
      <c r="B119" s="31"/>
      <c r="C119" s="31"/>
      <c r="D119" s="31"/>
      <c r="E119" s="31"/>
      <c r="F119" s="31"/>
      <c r="G119" s="31"/>
      <c r="H119" s="31"/>
      <c r="I119" s="31"/>
      <c r="J119" s="31"/>
      <c r="K119" s="31"/>
    </row>
    <row r="120" spans="2:11" ht="21">
      <c r="B120" s="31"/>
      <c r="C120" s="31"/>
      <c r="D120" s="31"/>
      <c r="E120" s="31"/>
      <c r="F120" s="31"/>
      <c r="G120" s="31"/>
      <c r="H120" s="31"/>
      <c r="I120" s="31"/>
      <c r="J120" s="31"/>
      <c r="K120" s="31"/>
    </row>
    <row r="121" spans="2:11" ht="21">
      <c r="B121" s="31"/>
      <c r="C121" s="31"/>
      <c r="D121" s="31"/>
      <c r="E121" s="31"/>
      <c r="F121" s="31"/>
      <c r="G121" s="31"/>
      <c r="H121" s="31"/>
      <c r="I121" s="31"/>
      <c r="J121" s="31"/>
      <c r="K121" s="31"/>
    </row>
    <row r="122" spans="2:11" ht="21">
      <c r="B122" s="31"/>
      <c r="C122" s="31"/>
      <c r="D122" s="31"/>
      <c r="E122" s="31"/>
      <c r="F122" s="31"/>
      <c r="G122" s="31"/>
      <c r="H122" s="31"/>
      <c r="I122" s="31"/>
      <c r="J122" s="31"/>
      <c r="K122" s="31"/>
    </row>
    <row r="123" spans="2:11" ht="21">
      <c r="B123" s="31"/>
      <c r="C123" s="31"/>
      <c r="D123" s="31"/>
      <c r="E123" s="31"/>
      <c r="F123" s="31"/>
      <c r="G123" s="31"/>
      <c r="H123" s="31"/>
      <c r="I123" s="31"/>
      <c r="J123" s="31"/>
      <c r="K123" s="31"/>
    </row>
    <row r="124" spans="2:11" ht="21">
      <c r="B124" s="31"/>
      <c r="C124" s="31"/>
      <c r="D124" s="31"/>
      <c r="E124" s="31"/>
      <c r="F124" s="31"/>
      <c r="G124" s="31"/>
      <c r="H124" s="31"/>
      <c r="I124" s="31"/>
      <c r="J124" s="31"/>
      <c r="K124" s="31"/>
    </row>
    <row r="125" spans="2:11" ht="21">
      <c r="B125" s="31"/>
      <c r="C125" s="31"/>
      <c r="D125" s="31"/>
      <c r="E125" s="31"/>
      <c r="F125" s="31"/>
      <c r="G125" s="31"/>
      <c r="H125" s="31"/>
      <c r="I125" s="31"/>
      <c r="J125" s="31"/>
      <c r="K125" s="31"/>
    </row>
    <row r="126" spans="2:11" ht="21">
      <c r="B126" s="31"/>
      <c r="C126" s="31"/>
      <c r="D126" s="31"/>
      <c r="E126" s="31"/>
      <c r="F126" s="31"/>
      <c r="G126" s="31"/>
      <c r="H126" s="31"/>
      <c r="I126" s="31"/>
      <c r="J126" s="31"/>
      <c r="K126" s="31"/>
    </row>
    <row r="127" spans="2:11" ht="21">
      <c r="B127" s="31"/>
      <c r="C127" s="31"/>
      <c r="D127" s="31"/>
      <c r="E127" s="31"/>
      <c r="F127" s="31"/>
      <c r="G127" s="31"/>
      <c r="H127" s="31"/>
      <c r="I127" s="31"/>
      <c r="J127" s="31"/>
      <c r="K127" s="31"/>
    </row>
    <row r="128" spans="2:11" ht="21">
      <c r="B128" s="31"/>
      <c r="C128" s="31"/>
      <c r="D128" s="31"/>
      <c r="E128" s="31"/>
      <c r="F128" s="31"/>
      <c r="G128" s="31"/>
      <c r="H128" s="31"/>
      <c r="I128" s="31"/>
      <c r="J128" s="31"/>
      <c r="K128" s="31"/>
    </row>
    <row r="129" spans="2:11" ht="21">
      <c r="B129" s="31"/>
      <c r="C129" s="31"/>
      <c r="D129" s="31"/>
      <c r="E129" s="31"/>
      <c r="F129" s="31"/>
      <c r="G129" s="31"/>
      <c r="H129" s="31"/>
      <c r="I129" s="31"/>
      <c r="J129" s="31"/>
      <c r="K129" s="31"/>
    </row>
    <row r="130" spans="2:11" ht="21">
      <c r="B130" s="31"/>
      <c r="C130" s="31"/>
      <c r="D130" s="31"/>
      <c r="E130" s="31"/>
      <c r="F130" s="31"/>
      <c r="G130" s="31"/>
      <c r="H130" s="31"/>
      <c r="I130" s="31"/>
      <c r="J130" s="31"/>
      <c r="K130" s="31"/>
    </row>
    <row r="131" spans="2:11" ht="21">
      <c r="B131" s="31"/>
      <c r="C131" s="31"/>
      <c r="D131" s="31"/>
      <c r="E131" s="31"/>
      <c r="F131" s="31"/>
      <c r="G131" s="31"/>
      <c r="H131" s="31"/>
      <c r="I131" s="31"/>
      <c r="J131" s="31"/>
      <c r="K131" s="31"/>
    </row>
    <row r="132" spans="2:11" ht="21">
      <c r="B132" s="31"/>
      <c r="C132" s="31"/>
      <c r="D132" s="31"/>
      <c r="E132" s="31"/>
      <c r="F132" s="31"/>
      <c r="G132" s="31"/>
      <c r="H132" s="31"/>
      <c r="I132" s="31"/>
      <c r="J132" s="31"/>
      <c r="K132" s="31"/>
    </row>
    <row r="133" spans="2:11" ht="21">
      <c r="B133" s="31"/>
      <c r="C133" s="31"/>
      <c r="D133" s="31"/>
      <c r="E133" s="31"/>
      <c r="F133" s="31"/>
      <c r="G133" s="31"/>
      <c r="H133" s="31"/>
      <c r="I133" s="31"/>
      <c r="J133" s="31"/>
      <c r="K133" s="31"/>
    </row>
    <row r="134" spans="2:11" ht="21">
      <c r="B134" s="31"/>
      <c r="C134" s="31"/>
      <c r="D134" s="31"/>
      <c r="E134" s="31"/>
      <c r="F134" s="31"/>
      <c r="G134" s="31"/>
      <c r="H134" s="31"/>
      <c r="I134" s="31"/>
      <c r="J134" s="31"/>
      <c r="K134" s="31"/>
    </row>
    <row r="135" spans="2:11" ht="21">
      <c r="B135" s="31"/>
      <c r="C135" s="31"/>
      <c r="D135" s="31"/>
      <c r="E135" s="31"/>
      <c r="F135" s="31"/>
      <c r="G135" s="31"/>
      <c r="H135" s="31"/>
      <c r="I135" s="31"/>
      <c r="J135" s="31"/>
      <c r="K135" s="31"/>
    </row>
    <row r="136" spans="2:11" ht="21">
      <c r="B136" s="31"/>
      <c r="C136" s="31"/>
      <c r="D136" s="31"/>
      <c r="E136" s="31"/>
      <c r="F136" s="31"/>
      <c r="G136" s="31"/>
      <c r="H136" s="31"/>
      <c r="I136" s="31"/>
      <c r="J136" s="31"/>
      <c r="K136" s="31"/>
    </row>
    <row r="137" spans="2:11" ht="21">
      <c r="B137" s="31"/>
      <c r="C137" s="31"/>
      <c r="D137" s="31"/>
      <c r="E137" s="31"/>
      <c r="F137" s="31"/>
      <c r="G137" s="31"/>
      <c r="H137" s="31"/>
      <c r="I137" s="31"/>
      <c r="J137" s="31"/>
      <c r="K137" s="31"/>
    </row>
    <row r="138" spans="2:11" ht="21">
      <c r="B138" s="31"/>
      <c r="C138" s="31"/>
      <c r="D138" s="31"/>
      <c r="E138" s="31"/>
      <c r="F138" s="31"/>
      <c r="G138" s="31"/>
      <c r="H138" s="31"/>
      <c r="I138" s="31"/>
      <c r="J138" s="31"/>
      <c r="K138" s="31"/>
    </row>
    <row r="139" spans="2:11" ht="21">
      <c r="B139" s="31"/>
      <c r="C139" s="31"/>
      <c r="D139" s="31"/>
      <c r="E139" s="31"/>
      <c r="F139" s="31"/>
      <c r="G139" s="31"/>
      <c r="H139" s="31"/>
      <c r="I139" s="31"/>
      <c r="J139" s="31"/>
      <c r="K139" s="31"/>
    </row>
    <row r="140" spans="2:11" ht="21">
      <c r="B140" s="31"/>
      <c r="C140" s="31"/>
      <c r="D140" s="31"/>
      <c r="E140" s="31"/>
      <c r="F140" s="31"/>
      <c r="G140" s="31"/>
      <c r="H140" s="31"/>
      <c r="I140" s="31"/>
      <c r="J140" s="31"/>
      <c r="K140" s="31"/>
    </row>
    <row r="141" spans="2:11" ht="21">
      <c r="B141" s="31"/>
      <c r="C141" s="31"/>
      <c r="D141" s="31"/>
      <c r="E141" s="31"/>
      <c r="F141" s="31"/>
      <c r="G141" s="31"/>
      <c r="H141" s="31"/>
      <c r="I141" s="31"/>
      <c r="J141" s="31"/>
      <c r="K141" s="31"/>
    </row>
    <row r="142" spans="2:11" ht="21">
      <c r="B142" s="31"/>
      <c r="C142" s="31"/>
      <c r="D142" s="31"/>
      <c r="E142" s="31"/>
      <c r="F142" s="31"/>
      <c r="G142" s="31"/>
      <c r="H142" s="31"/>
      <c r="I142" s="31"/>
      <c r="J142" s="31"/>
      <c r="K142" s="31"/>
    </row>
    <row r="143" spans="2:11" ht="21">
      <c r="B143" s="31"/>
      <c r="C143" s="31"/>
      <c r="D143" s="31"/>
      <c r="E143" s="31"/>
      <c r="F143" s="31"/>
      <c r="G143" s="31"/>
      <c r="H143" s="31"/>
      <c r="I143" s="31"/>
      <c r="J143" s="31"/>
      <c r="K143" s="31"/>
    </row>
    <row r="144" spans="2:11" ht="21">
      <c r="B144" s="31"/>
      <c r="C144" s="31"/>
      <c r="D144" s="31"/>
      <c r="E144" s="31"/>
      <c r="F144" s="31"/>
      <c r="G144" s="31"/>
      <c r="H144" s="31"/>
      <c r="I144" s="31"/>
      <c r="J144" s="31"/>
      <c r="K144" s="31"/>
    </row>
    <row r="145" spans="2:11" ht="21">
      <c r="B145" s="31"/>
      <c r="C145" s="31"/>
      <c r="D145" s="31"/>
      <c r="E145" s="31"/>
      <c r="F145" s="31"/>
      <c r="G145" s="31"/>
      <c r="H145" s="31"/>
      <c r="I145" s="31"/>
      <c r="J145" s="31"/>
      <c r="K145" s="31"/>
    </row>
    <row r="146" spans="2:11" ht="21">
      <c r="B146" s="31"/>
      <c r="C146" s="31"/>
      <c r="D146" s="31"/>
      <c r="E146" s="31"/>
      <c r="F146" s="31"/>
      <c r="G146" s="31"/>
      <c r="H146" s="31"/>
      <c r="I146" s="31"/>
      <c r="J146" s="31"/>
      <c r="K146" s="31"/>
    </row>
    <row r="147" spans="2:11" ht="21">
      <c r="B147" s="31"/>
      <c r="C147" s="31"/>
      <c r="D147" s="31"/>
      <c r="E147" s="31"/>
      <c r="F147" s="31"/>
      <c r="G147" s="31"/>
      <c r="H147" s="31"/>
      <c r="I147" s="31"/>
      <c r="J147" s="31"/>
      <c r="K147" s="31"/>
    </row>
    <row r="148" spans="2:11" ht="21">
      <c r="B148" s="31"/>
      <c r="C148" s="31"/>
      <c r="D148" s="31"/>
      <c r="E148" s="31"/>
      <c r="F148" s="31"/>
      <c r="G148" s="31"/>
      <c r="H148" s="31"/>
      <c r="I148" s="31"/>
      <c r="J148" s="31"/>
      <c r="K148" s="31"/>
    </row>
    <row r="149" spans="2:11" ht="21">
      <c r="B149" s="31"/>
      <c r="C149" s="31"/>
      <c r="D149" s="31"/>
      <c r="E149" s="31"/>
      <c r="F149" s="31"/>
      <c r="G149" s="31"/>
      <c r="H149" s="31"/>
      <c r="I149" s="31"/>
      <c r="J149" s="31"/>
      <c r="K149" s="31"/>
    </row>
    <row r="150" spans="2:11" ht="21">
      <c r="B150" s="31"/>
      <c r="C150" s="31"/>
      <c r="D150" s="31"/>
      <c r="E150" s="31"/>
      <c r="F150" s="31"/>
      <c r="G150" s="31"/>
      <c r="H150" s="31"/>
      <c r="I150" s="31"/>
      <c r="J150" s="31"/>
      <c r="K150" s="31"/>
    </row>
    <row r="151" spans="2:11" ht="21">
      <c r="B151" s="31"/>
      <c r="C151" s="31"/>
      <c r="D151" s="31"/>
      <c r="E151" s="31"/>
      <c r="F151" s="31"/>
      <c r="G151" s="31"/>
      <c r="H151" s="31"/>
      <c r="I151" s="31"/>
      <c r="J151" s="31"/>
      <c r="K151" s="31"/>
    </row>
    <row r="152" spans="2:11" ht="21">
      <c r="B152" s="31"/>
      <c r="C152" s="31"/>
      <c r="D152" s="31"/>
      <c r="E152" s="31"/>
      <c r="F152" s="31"/>
      <c r="G152" s="31"/>
      <c r="H152" s="31"/>
      <c r="I152" s="31"/>
      <c r="J152" s="31"/>
      <c r="K152" s="31"/>
    </row>
    <row r="153" spans="2:11" ht="21">
      <c r="B153" s="31"/>
      <c r="C153" s="31"/>
      <c r="D153" s="31"/>
      <c r="E153" s="31"/>
      <c r="F153" s="31"/>
      <c r="G153" s="31"/>
      <c r="H153" s="31"/>
      <c r="I153" s="31"/>
      <c r="J153" s="31"/>
      <c r="K153" s="31"/>
    </row>
    <row r="154" spans="2:11" ht="21">
      <c r="B154" s="31"/>
      <c r="C154" s="31"/>
      <c r="D154" s="31"/>
      <c r="E154" s="31"/>
      <c r="F154" s="31"/>
      <c r="G154" s="31"/>
      <c r="H154" s="31"/>
      <c r="I154" s="31"/>
      <c r="J154" s="31"/>
      <c r="K154" s="31"/>
    </row>
    <row r="155" spans="2:11" ht="21">
      <c r="B155" s="31"/>
      <c r="C155" s="31"/>
      <c r="D155" s="31"/>
      <c r="E155" s="31"/>
      <c r="F155" s="31"/>
      <c r="G155" s="31"/>
      <c r="H155" s="31"/>
      <c r="I155" s="31"/>
      <c r="J155" s="31"/>
      <c r="K155" s="31"/>
    </row>
    <row r="156" spans="2:11" ht="21">
      <c r="B156" s="31"/>
      <c r="C156" s="31"/>
      <c r="D156" s="31"/>
      <c r="E156" s="31"/>
      <c r="F156" s="31"/>
      <c r="G156" s="31"/>
      <c r="H156" s="31"/>
      <c r="I156" s="31"/>
      <c r="J156" s="31"/>
      <c r="K156" s="31"/>
    </row>
    <row r="157" spans="2:11" ht="21">
      <c r="B157" s="31"/>
      <c r="C157" s="31"/>
      <c r="D157" s="31"/>
      <c r="E157" s="31"/>
      <c r="F157" s="31"/>
      <c r="G157" s="31"/>
      <c r="H157" s="31"/>
      <c r="I157" s="31"/>
      <c r="J157" s="31"/>
      <c r="K157" s="31"/>
    </row>
    <row r="158" spans="2:11" ht="21">
      <c r="B158" s="31"/>
      <c r="C158" s="31"/>
      <c r="D158" s="31"/>
      <c r="E158" s="31"/>
      <c r="F158" s="31"/>
      <c r="G158" s="31"/>
      <c r="H158" s="31"/>
      <c r="I158" s="31"/>
      <c r="J158" s="31"/>
      <c r="K158" s="31"/>
    </row>
    <row r="159" spans="2:11" ht="21">
      <c r="B159" s="31"/>
      <c r="C159" s="31"/>
      <c r="D159" s="31"/>
      <c r="E159" s="31"/>
      <c r="F159" s="31"/>
      <c r="G159" s="31"/>
      <c r="H159" s="31"/>
      <c r="I159" s="31"/>
      <c r="J159" s="31"/>
      <c r="K159" s="31"/>
    </row>
    <row r="160" spans="2:11" ht="21">
      <c r="B160" s="31"/>
      <c r="C160" s="31"/>
      <c r="D160" s="31"/>
      <c r="E160" s="31"/>
      <c r="F160" s="31"/>
      <c r="G160" s="31"/>
      <c r="H160" s="31"/>
      <c r="I160" s="31"/>
      <c r="J160" s="31"/>
      <c r="K160" s="31"/>
    </row>
    <row r="161" spans="2:11" ht="21">
      <c r="B161" s="31"/>
      <c r="C161" s="31"/>
      <c r="D161" s="31"/>
      <c r="E161" s="31"/>
      <c r="F161" s="31"/>
      <c r="G161" s="31"/>
      <c r="H161" s="31"/>
      <c r="I161" s="31"/>
      <c r="J161" s="31"/>
      <c r="K161" s="31"/>
    </row>
    <row r="162" spans="2:11" ht="21">
      <c r="B162" s="31"/>
      <c r="C162" s="31"/>
      <c r="D162" s="31"/>
      <c r="E162" s="31"/>
      <c r="F162" s="31"/>
      <c r="G162" s="31"/>
      <c r="H162" s="31"/>
      <c r="I162" s="31"/>
      <c r="J162" s="31"/>
      <c r="K162" s="31"/>
    </row>
    <row r="163" spans="2:11" ht="21">
      <c r="B163" s="31"/>
      <c r="C163" s="31"/>
      <c r="D163" s="31"/>
      <c r="E163" s="31"/>
      <c r="F163" s="31"/>
      <c r="G163" s="31"/>
      <c r="H163" s="31"/>
      <c r="I163" s="31"/>
      <c r="J163" s="31"/>
      <c r="K163" s="31"/>
    </row>
    <row r="164" spans="2:11" ht="21">
      <c r="B164" s="31"/>
      <c r="C164" s="31"/>
      <c r="D164" s="31"/>
      <c r="E164" s="31"/>
      <c r="F164" s="31"/>
      <c r="G164" s="31"/>
      <c r="H164" s="31"/>
      <c r="I164" s="31"/>
      <c r="J164" s="31"/>
      <c r="K164" s="31"/>
    </row>
    <row r="165" spans="2:11" ht="21">
      <c r="B165" s="31"/>
      <c r="C165" s="31"/>
      <c r="D165" s="31"/>
      <c r="E165" s="31"/>
      <c r="F165" s="31"/>
      <c r="G165" s="31"/>
      <c r="H165" s="31"/>
      <c r="I165" s="31"/>
      <c r="J165" s="31"/>
      <c r="K165" s="31"/>
    </row>
    <row r="166" spans="2:11" ht="21">
      <c r="B166" s="31"/>
      <c r="C166" s="31"/>
      <c r="D166" s="31"/>
      <c r="E166" s="31"/>
      <c r="F166" s="31"/>
      <c r="G166" s="31"/>
      <c r="H166" s="31"/>
      <c r="I166" s="31"/>
      <c r="J166" s="31"/>
      <c r="K166" s="31"/>
    </row>
    <row r="167" spans="2:11" ht="21">
      <c r="B167" s="31"/>
      <c r="C167" s="31"/>
      <c r="D167" s="31"/>
      <c r="E167" s="31"/>
      <c r="F167" s="31"/>
      <c r="G167" s="31"/>
      <c r="H167" s="31"/>
      <c r="I167" s="31"/>
      <c r="J167" s="31"/>
      <c r="K167" s="31"/>
    </row>
    <row r="168" spans="2:11" ht="21">
      <c r="B168" s="31"/>
      <c r="C168" s="31"/>
      <c r="D168" s="31"/>
      <c r="E168" s="31"/>
      <c r="F168" s="31"/>
      <c r="G168" s="31"/>
      <c r="H168" s="31"/>
      <c r="I168" s="31"/>
      <c r="J168" s="31"/>
      <c r="K168" s="31"/>
    </row>
    <row r="169" spans="2:11" ht="21">
      <c r="B169" s="31"/>
      <c r="C169" s="31"/>
      <c r="D169" s="31"/>
      <c r="E169" s="31"/>
      <c r="F169" s="31"/>
      <c r="G169" s="31"/>
      <c r="H169" s="31"/>
      <c r="I169" s="31"/>
      <c r="J169" s="31"/>
      <c r="K169" s="31"/>
    </row>
    <row r="170" spans="2:11" ht="21">
      <c r="B170" s="31"/>
      <c r="C170" s="31"/>
      <c r="D170" s="31"/>
      <c r="E170" s="31"/>
      <c r="F170" s="31"/>
      <c r="G170" s="31"/>
      <c r="H170" s="31"/>
      <c r="I170" s="31"/>
      <c r="J170" s="31"/>
      <c r="K170" s="31"/>
    </row>
    <row r="171" spans="2:11" ht="21">
      <c r="B171" s="31"/>
      <c r="C171" s="31"/>
      <c r="D171" s="31"/>
      <c r="E171" s="31"/>
      <c r="F171" s="31"/>
      <c r="G171" s="31"/>
      <c r="H171" s="31"/>
      <c r="I171" s="31"/>
      <c r="J171" s="31"/>
      <c r="K171" s="31"/>
    </row>
    <row r="172" spans="2:11" ht="21">
      <c r="B172" s="31"/>
      <c r="C172" s="31"/>
      <c r="D172" s="31"/>
      <c r="E172" s="31"/>
      <c r="F172" s="31"/>
      <c r="G172" s="31"/>
      <c r="H172" s="31"/>
      <c r="I172" s="31"/>
      <c r="J172" s="31"/>
      <c r="K172" s="31"/>
    </row>
    <row r="173" spans="2:11" ht="21">
      <c r="B173" s="31"/>
      <c r="C173" s="31"/>
      <c r="D173" s="31"/>
      <c r="E173" s="31"/>
      <c r="F173" s="31"/>
      <c r="G173" s="31"/>
      <c r="H173" s="31"/>
      <c r="I173" s="31"/>
      <c r="J173" s="31"/>
      <c r="K173" s="31"/>
    </row>
    <row r="174" spans="2:11" ht="21">
      <c r="B174" s="31"/>
      <c r="C174" s="31"/>
      <c r="D174" s="31"/>
      <c r="E174" s="31"/>
      <c r="F174" s="31"/>
      <c r="G174" s="31"/>
      <c r="H174" s="31"/>
      <c r="I174" s="31"/>
      <c r="J174" s="31"/>
      <c r="K174" s="31"/>
    </row>
    <row r="175" spans="2:11" ht="21">
      <c r="B175" s="31"/>
      <c r="C175" s="31"/>
      <c r="D175" s="31"/>
      <c r="E175" s="31"/>
      <c r="F175" s="31"/>
      <c r="G175" s="31"/>
      <c r="H175" s="31"/>
      <c r="I175" s="31"/>
      <c r="J175" s="31"/>
      <c r="K175" s="31"/>
    </row>
    <row r="176" spans="2:11" ht="21">
      <c r="B176" s="31"/>
      <c r="C176" s="31"/>
      <c r="D176" s="31"/>
      <c r="E176" s="31"/>
      <c r="F176" s="31"/>
      <c r="G176" s="31"/>
      <c r="H176" s="31"/>
      <c r="I176" s="31"/>
      <c r="J176" s="31"/>
      <c r="K176" s="31"/>
    </row>
    <row r="177" spans="2:11" ht="21">
      <c r="B177" s="31"/>
      <c r="C177" s="31"/>
      <c r="D177" s="31"/>
      <c r="E177" s="31"/>
      <c r="F177" s="31"/>
      <c r="G177" s="31"/>
      <c r="H177" s="31"/>
      <c r="I177" s="31"/>
      <c r="J177" s="31"/>
      <c r="K177" s="31"/>
    </row>
    <row r="178" spans="2:11" ht="21">
      <c r="B178" s="31"/>
      <c r="C178" s="31"/>
      <c r="D178" s="31"/>
      <c r="E178" s="31"/>
      <c r="F178" s="31"/>
      <c r="G178" s="31"/>
      <c r="H178" s="31"/>
      <c r="I178" s="31"/>
      <c r="J178" s="31"/>
      <c r="K178" s="31"/>
    </row>
    <row r="179" spans="2:11" ht="21">
      <c r="B179" s="31"/>
      <c r="C179" s="31"/>
      <c r="D179" s="31"/>
      <c r="E179" s="31"/>
      <c r="F179" s="31"/>
      <c r="G179" s="31"/>
      <c r="H179" s="31"/>
      <c r="I179" s="31"/>
      <c r="J179" s="31"/>
      <c r="K179" s="31"/>
    </row>
    <row r="180" spans="2:11" ht="21">
      <c r="B180" s="31"/>
      <c r="C180" s="31"/>
      <c r="D180" s="31"/>
      <c r="E180" s="31"/>
      <c r="F180" s="31"/>
      <c r="G180" s="31"/>
      <c r="H180" s="31"/>
      <c r="I180" s="31"/>
      <c r="J180" s="31"/>
      <c r="K180" s="31"/>
    </row>
    <row r="181" spans="2:11" ht="21">
      <c r="B181" s="31"/>
      <c r="C181" s="31"/>
      <c r="D181" s="31"/>
      <c r="E181" s="31"/>
      <c r="F181" s="31"/>
      <c r="G181" s="31"/>
      <c r="H181" s="31"/>
      <c r="I181" s="31"/>
      <c r="J181" s="31"/>
      <c r="K181" s="31"/>
    </row>
    <row r="182" spans="2:11" ht="21">
      <c r="B182" s="31"/>
      <c r="C182" s="31"/>
      <c r="D182" s="31"/>
      <c r="E182" s="31"/>
      <c r="F182" s="31"/>
      <c r="G182" s="31"/>
      <c r="H182" s="31"/>
      <c r="I182" s="31"/>
      <c r="J182" s="31"/>
      <c r="K182" s="31"/>
    </row>
    <row r="183" spans="2:11" ht="21">
      <c r="B183" s="31"/>
      <c r="C183" s="31"/>
      <c r="D183" s="31"/>
      <c r="E183" s="31"/>
      <c r="F183" s="31"/>
      <c r="G183" s="31"/>
      <c r="H183" s="31"/>
      <c r="I183" s="31"/>
      <c r="J183" s="31"/>
      <c r="K183" s="31"/>
    </row>
    <row r="184" spans="2:11" ht="21">
      <c r="B184" s="31"/>
      <c r="C184" s="31"/>
      <c r="D184" s="31"/>
      <c r="E184" s="31"/>
      <c r="F184" s="31"/>
      <c r="G184" s="31"/>
      <c r="H184" s="31"/>
      <c r="I184" s="31"/>
      <c r="J184" s="31"/>
      <c r="K184" s="31"/>
    </row>
    <row r="185" spans="2:11" ht="21">
      <c r="B185" s="31"/>
      <c r="C185" s="31"/>
      <c r="D185" s="31"/>
      <c r="E185" s="31"/>
      <c r="F185" s="31"/>
      <c r="G185" s="31"/>
      <c r="H185" s="31"/>
      <c r="I185" s="31"/>
      <c r="J185" s="31"/>
      <c r="K185" s="31"/>
    </row>
    <row r="186" spans="2:11" ht="21">
      <c r="B186" s="31"/>
      <c r="C186" s="31"/>
      <c r="D186" s="31"/>
      <c r="E186" s="31"/>
      <c r="F186" s="31"/>
      <c r="G186" s="31"/>
      <c r="H186" s="31"/>
      <c r="I186" s="31"/>
      <c r="J186" s="31"/>
      <c r="K186" s="31"/>
    </row>
  </sheetData>
  <protectedRanges>
    <protectedRange sqref="C6:E15" name="ช่วง1"/>
  </protectedRanges>
  <mergeCells count="17">
    <mergeCell ref="B39:B44"/>
    <mergeCell ref="E39:E44"/>
    <mergeCell ref="B45:B50"/>
    <mergeCell ref="E45:E50"/>
    <mergeCell ref="B21:B26"/>
    <mergeCell ref="E21:E26"/>
    <mergeCell ref="B27:B32"/>
    <mergeCell ref="E27:E32"/>
    <mergeCell ref="B33:B38"/>
    <mergeCell ref="E33:E38"/>
    <mergeCell ref="B2:E2"/>
    <mergeCell ref="B17:E17"/>
    <mergeCell ref="B4:B5"/>
    <mergeCell ref="D4:D5"/>
    <mergeCell ref="B19:B20"/>
    <mergeCell ref="C19:C20"/>
    <mergeCell ref="D19:D20"/>
  </mergeCells>
  <phoneticPr fontId="4" type="noConversion"/>
  <pageMargins left="0.19685039370078741" right="0.19685039370078741" top="0.19685039370078741" bottom="0.19685039370078741"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Layout" zoomScaleNormal="100" workbookViewId="0">
      <selection sqref="A1:F40"/>
    </sheetView>
  </sheetViews>
  <sheetFormatPr defaultRowHeight="21"/>
  <cols>
    <col min="1" max="6" width="15.42578125" style="31" customWidth="1"/>
    <col min="7" max="16384" width="9.140625" style="31"/>
  </cols>
  <sheetData>
    <row r="1" spans="1:6" ht="26.25">
      <c r="A1" s="1329" t="s">
        <v>345</v>
      </c>
      <c r="B1" s="1329"/>
      <c r="C1" s="1329"/>
      <c r="D1" s="1329"/>
      <c r="E1" s="1329"/>
      <c r="F1" s="1329"/>
    </row>
    <row r="2" spans="1:6" ht="7.5" customHeight="1"/>
    <row r="3" spans="1:6" ht="23.25">
      <c r="A3" s="1330" t="s">
        <v>346</v>
      </c>
      <c r="B3" s="1330"/>
      <c r="C3" s="1330"/>
      <c r="D3" s="1330"/>
      <c r="E3" s="1330"/>
      <c r="F3" s="1330"/>
    </row>
    <row r="4" spans="1:6" ht="3.75" customHeight="1"/>
    <row r="5" spans="1:6">
      <c r="A5" s="31" t="s">
        <v>348</v>
      </c>
    </row>
    <row r="6" spans="1:6">
      <c r="A6" s="31" t="s">
        <v>349</v>
      </c>
    </row>
    <row r="7" spans="1:6">
      <c r="A7" s="31" t="s">
        <v>525</v>
      </c>
    </row>
    <row r="8" spans="1:6">
      <c r="A8" s="31" t="s">
        <v>350</v>
      </c>
    </row>
    <row r="9" spans="1:6">
      <c r="A9" s="31" t="s">
        <v>347</v>
      </c>
    </row>
    <row r="10" spans="1:6">
      <c r="A10" s="31" t="s">
        <v>351</v>
      </c>
    </row>
    <row r="11" spans="1:6">
      <c r="A11" s="31" t="s">
        <v>352</v>
      </c>
    </row>
    <row r="12" spans="1:6">
      <c r="A12" s="31" t="s">
        <v>353</v>
      </c>
    </row>
    <row r="13" spans="1:6">
      <c r="A13" s="31" t="s">
        <v>354</v>
      </c>
    </row>
    <row r="14" spans="1:6">
      <c r="A14" s="31" t="s">
        <v>355</v>
      </c>
    </row>
    <row r="15" spans="1:6">
      <c r="A15" s="31" t="s">
        <v>356</v>
      </c>
    </row>
    <row r="16" spans="1:6">
      <c r="A16" s="31" t="s">
        <v>357</v>
      </c>
    </row>
    <row r="17" spans="1:6">
      <c r="A17" s="31" t="s">
        <v>358</v>
      </c>
    </row>
    <row r="18" spans="1:6">
      <c r="A18" s="31" t="s">
        <v>359</v>
      </c>
    </row>
    <row r="19" spans="1:6">
      <c r="B19" s="31" t="s">
        <v>360</v>
      </c>
    </row>
    <row r="20" spans="1:6">
      <c r="B20" s="31" t="s">
        <v>361</v>
      </c>
    </row>
    <row r="21" spans="1:6">
      <c r="B21" s="31" t="s">
        <v>362</v>
      </c>
    </row>
    <row r="22" spans="1:6">
      <c r="A22" s="31" t="s">
        <v>363</v>
      </c>
    </row>
    <row r="23" spans="1:6">
      <c r="B23" s="31" t="s">
        <v>364</v>
      </c>
    </row>
    <row r="24" spans="1:6">
      <c r="B24" s="31" t="s">
        <v>365</v>
      </c>
    </row>
    <row r="25" spans="1:6">
      <c r="B25" s="31" t="s">
        <v>366</v>
      </c>
    </row>
    <row r="26" spans="1:6">
      <c r="A26" s="31" t="s">
        <v>367</v>
      </c>
    </row>
    <row r="27" spans="1:6">
      <c r="A27" s="31" t="s">
        <v>368</v>
      </c>
    </row>
    <row r="28" spans="1:6">
      <c r="A28" s="31" t="s">
        <v>369</v>
      </c>
    </row>
    <row r="29" spans="1:6">
      <c r="A29" s="31" t="s">
        <v>370</v>
      </c>
    </row>
    <row r="30" spans="1:6" ht="6" customHeight="1"/>
    <row r="31" spans="1:6" ht="26.25">
      <c r="A31" s="1331" t="s">
        <v>371</v>
      </c>
      <c r="B31" s="1331"/>
      <c r="C31" s="1331"/>
      <c r="D31" s="1331"/>
      <c r="E31" s="1331"/>
      <c r="F31" s="1331"/>
    </row>
    <row r="32" spans="1:6" ht="6.75" customHeight="1">
      <c r="A32" s="300"/>
    </row>
    <row r="33" spans="1:6" ht="23.25">
      <c r="A33" s="37" t="s">
        <v>372</v>
      </c>
      <c r="B33" s="37" t="s">
        <v>171</v>
      </c>
      <c r="C33" s="37" t="s">
        <v>373</v>
      </c>
      <c r="D33" s="340">
        <v>0.8</v>
      </c>
      <c r="E33" s="340">
        <v>0.6</v>
      </c>
      <c r="F33" s="37" t="s">
        <v>374</v>
      </c>
    </row>
    <row r="34" spans="1:6">
      <c r="A34" s="341">
        <v>0.5</v>
      </c>
      <c r="B34" s="342">
        <v>1</v>
      </c>
      <c r="C34" s="342">
        <f>40*A34</f>
        <v>20</v>
      </c>
      <c r="D34" s="342">
        <f>C34*$D$33</f>
        <v>16</v>
      </c>
      <c r="E34" s="342">
        <f>C34*$E$33</f>
        <v>12</v>
      </c>
      <c r="F34" s="342">
        <f>D34-E34</f>
        <v>4</v>
      </c>
    </row>
    <row r="35" spans="1:6">
      <c r="A35" s="343">
        <v>1</v>
      </c>
      <c r="B35" s="344">
        <v>2</v>
      </c>
      <c r="C35" s="344">
        <f t="shared" ref="C35:C39" si="0">40*A35</f>
        <v>40</v>
      </c>
      <c r="D35" s="344">
        <f t="shared" ref="D35:D39" si="1">C35*$D$33</f>
        <v>32</v>
      </c>
      <c r="E35" s="344">
        <f t="shared" ref="E35:E39" si="2">C35*$E$33</f>
        <v>24</v>
      </c>
      <c r="F35" s="344">
        <f t="shared" ref="F35:F39" si="3">D35-E35</f>
        <v>8</v>
      </c>
    </row>
    <row r="36" spans="1:6">
      <c r="A36" s="343">
        <v>1.5</v>
      </c>
      <c r="B36" s="344">
        <v>3</v>
      </c>
      <c r="C36" s="344">
        <f t="shared" si="0"/>
        <v>60</v>
      </c>
      <c r="D36" s="344">
        <f t="shared" si="1"/>
        <v>48</v>
      </c>
      <c r="E36" s="344">
        <f t="shared" si="2"/>
        <v>36</v>
      </c>
      <c r="F36" s="344">
        <f t="shared" si="3"/>
        <v>12</v>
      </c>
    </row>
    <row r="37" spans="1:6">
      <c r="A37" s="343">
        <v>2</v>
      </c>
      <c r="B37" s="344">
        <v>4</v>
      </c>
      <c r="C37" s="344">
        <f t="shared" si="0"/>
        <v>80</v>
      </c>
      <c r="D37" s="344">
        <f t="shared" si="1"/>
        <v>64</v>
      </c>
      <c r="E37" s="344">
        <f t="shared" si="2"/>
        <v>48</v>
      </c>
      <c r="F37" s="344">
        <f t="shared" si="3"/>
        <v>16</v>
      </c>
    </row>
    <row r="38" spans="1:6">
      <c r="A38" s="343">
        <v>2.5</v>
      </c>
      <c r="B38" s="344">
        <v>5</v>
      </c>
      <c r="C38" s="344">
        <f t="shared" si="0"/>
        <v>100</v>
      </c>
      <c r="D38" s="344">
        <f t="shared" si="1"/>
        <v>80</v>
      </c>
      <c r="E38" s="344">
        <f t="shared" si="2"/>
        <v>60</v>
      </c>
      <c r="F38" s="344">
        <f t="shared" si="3"/>
        <v>20</v>
      </c>
    </row>
    <row r="39" spans="1:6">
      <c r="A39" s="345">
        <v>3</v>
      </c>
      <c r="B39" s="346">
        <v>6</v>
      </c>
      <c r="C39" s="346">
        <f t="shared" si="0"/>
        <v>120</v>
      </c>
      <c r="D39" s="346">
        <f t="shared" si="1"/>
        <v>96</v>
      </c>
      <c r="E39" s="346">
        <f t="shared" si="2"/>
        <v>72</v>
      </c>
      <c r="F39" s="346">
        <f t="shared" si="3"/>
        <v>24</v>
      </c>
    </row>
    <row r="40" spans="1:6">
      <c r="A40" s="338"/>
      <c r="B40" s="338"/>
      <c r="C40" s="339"/>
      <c r="D40" s="339"/>
      <c r="E40" s="339"/>
      <c r="F40" s="339"/>
    </row>
  </sheetData>
  <mergeCells count="3">
    <mergeCell ref="A1:F1"/>
    <mergeCell ref="A3:F3"/>
    <mergeCell ref="A31:F31"/>
  </mergeCells>
  <printOptions horizontalCentered="1"/>
  <pageMargins left="0.51181102362204722" right="0.51181102362204722" top="0.35433070866141736" bottom="0.55118110236220474" header="0.31496062992125984" footer="0.31496062992125984"/>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Layout" topLeftCell="A40" zoomScaleNormal="130" workbookViewId="0">
      <selection activeCell="B44" sqref="B44"/>
    </sheetView>
  </sheetViews>
  <sheetFormatPr defaultRowHeight="21"/>
  <cols>
    <col min="1" max="1" width="18.85546875" style="31" customWidth="1"/>
    <col min="2" max="2" width="22.28515625" style="31" customWidth="1"/>
    <col min="3" max="6" width="6.140625" style="31" customWidth="1"/>
    <col min="7" max="9" width="9.140625" style="31"/>
    <col min="10" max="10" width="18.85546875" style="31" customWidth="1"/>
    <col min="11" max="11" width="22.28515625" style="31" customWidth="1"/>
    <col min="12" max="15" width="6.140625" style="31" customWidth="1"/>
    <col min="16" max="16384" width="9.140625" style="31"/>
  </cols>
  <sheetData>
    <row r="1" spans="1:7">
      <c r="A1" s="31" t="s">
        <v>375</v>
      </c>
    </row>
    <row r="2" spans="1:7">
      <c r="A2" s="31" t="s">
        <v>376</v>
      </c>
    </row>
    <row r="3" spans="1:7">
      <c r="A3" s="31" t="s">
        <v>377</v>
      </c>
    </row>
    <row r="4" spans="1:7">
      <c r="A4" s="31" t="s">
        <v>378</v>
      </c>
    </row>
    <row r="5" spans="1:7">
      <c r="A5" s="31" t="s">
        <v>379</v>
      </c>
    </row>
    <row r="6" spans="1:7">
      <c r="A6" s="31" t="s">
        <v>380</v>
      </c>
    </row>
    <row r="7" spans="1:7" ht="5.25" customHeight="1"/>
    <row r="8" spans="1:7">
      <c r="B8" s="347" t="s">
        <v>381</v>
      </c>
      <c r="C8" s="2">
        <v>1</v>
      </c>
      <c r="D8" s="2">
        <v>1</v>
      </c>
      <c r="E8" s="2">
        <v>2</v>
      </c>
      <c r="F8" s="2">
        <v>2</v>
      </c>
      <c r="G8" s="1332" t="s">
        <v>130</v>
      </c>
    </row>
    <row r="9" spans="1:7">
      <c r="B9" s="347" t="s">
        <v>339</v>
      </c>
      <c r="C9" s="2">
        <v>1</v>
      </c>
      <c r="D9" s="2">
        <v>2</v>
      </c>
      <c r="E9" s="2">
        <v>3</v>
      </c>
      <c r="F9" s="2">
        <v>4</v>
      </c>
      <c r="G9" s="1332"/>
    </row>
    <row r="10" spans="1:7">
      <c r="B10" s="347" t="s">
        <v>382</v>
      </c>
      <c r="C10" s="2">
        <v>10</v>
      </c>
      <c r="D10" s="2">
        <v>10</v>
      </c>
      <c r="E10" s="347"/>
      <c r="F10" s="347"/>
      <c r="G10" s="15">
        <v>20</v>
      </c>
    </row>
    <row r="11" spans="1:7">
      <c r="B11" s="347" t="s">
        <v>383</v>
      </c>
      <c r="C11" s="2">
        <v>6</v>
      </c>
      <c r="D11" s="348" t="s">
        <v>386</v>
      </c>
      <c r="E11" s="347"/>
      <c r="F11" s="347"/>
      <c r="G11" s="15">
        <v>12</v>
      </c>
    </row>
    <row r="12" spans="1:7">
      <c r="B12" s="347" t="s">
        <v>384</v>
      </c>
      <c r="C12" s="348" t="s">
        <v>385</v>
      </c>
      <c r="D12" s="2">
        <v>8</v>
      </c>
      <c r="E12" s="347"/>
      <c r="F12" s="347"/>
      <c r="G12" s="15">
        <v>14</v>
      </c>
    </row>
    <row r="13" spans="1:7">
      <c r="A13" s="31" t="s">
        <v>387</v>
      </c>
    </row>
    <row r="14" spans="1:7">
      <c r="A14" s="31" t="s">
        <v>388</v>
      </c>
    </row>
    <row r="15" spans="1:7">
      <c r="A15" s="31" t="s">
        <v>389</v>
      </c>
    </row>
    <row r="16" spans="1:7">
      <c r="A16" s="31" t="s">
        <v>390</v>
      </c>
    </row>
    <row r="17" spans="1:1">
      <c r="A17" s="31" t="s">
        <v>391</v>
      </c>
    </row>
    <row r="18" spans="1:1">
      <c r="A18" s="31" t="s">
        <v>392</v>
      </c>
    </row>
    <row r="19" spans="1:1">
      <c r="A19" s="31" t="s">
        <v>393</v>
      </c>
    </row>
    <row r="20" spans="1:1">
      <c r="A20" s="31" t="s">
        <v>422</v>
      </c>
    </row>
    <row r="21" spans="1:1">
      <c r="A21" s="31" t="s">
        <v>423</v>
      </c>
    </row>
    <row r="22" spans="1:1">
      <c r="A22" s="31" t="s">
        <v>394</v>
      </c>
    </row>
    <row r="23" spans="1:1">
      <c r="A23" s="31" t="s">
        <v>395</v>
      </c>
    </row>
    <row r="24" spans="1:1">
      <c r="A24" s="31" t="s">
        <v>396</v>
      </c>
    </row>
    <row r="25" spans="1:1">
      <c r="A25" s="31" t="s">
        <v>397</v>
      </c>
    </row>
    <row r="26" spans="1:1">
      <c r="A26" s="31" t="s">
        <v>398</v>
      </c>
    </row>
    <row r="27" spans="1:1">
      <c r="A27" s="31" t="s">
        <v>399</v>
      </c>
    </row>
    <row r="28" spans="1:1">
      <c r="A28" s="31" t="s">
        <v>400</v>
      </c>
    </row>
    <row r="29" spans="1:1">
      <c r="A29" s="31" t="s">
        <v>401</v>
      </c>
    </row>
    <row r="30" spans="1:1">
      <c r="A30" s="31" t="s">
        <v>402</v>
      </c>
    </row>
    <row r="31" spans="1:1">
      <c r="A31" s="31" t="s">
        <v>403</v>
      </c>
    </row>
    <row r="32" spans="1:1">
      <c r="A32" s="31" t="s">
        <v>404</v>
      </c>
    </row>
    <row r="33" spans="1:7">
      <c r="A33" s="31" t="s">
        <v>405</v>
      </c>
    </row>
    <row r="34" spans="1:7">
      <c r="A34" s="31" t="s">
        <v>406</v>
      </c>
    </row>
    <row r="35" spans="1:7">
      <c r="A35" s="31" t="s">
        <v>407</v>
      </c>
    </row>
    <row r="36" spans="1:7">
      <c r="A36" s="31" t="s">
        <v>408</v>
      </c>
    </row>
    <row r="38" spans="1:7" ht="32.25" customHeight="1"/>
    <row r="39" spans="1:7">
      <c r="A39" s="31" t="s">
        <v>375</v>
      </c>
    </row>
    <row r="40" spans="1:7">
      <c r="A40" s="31" t="s">
        <v>376</v>
      </c>
    </row>
    <row r="41" spans="1:7">
      <c r="A41" s="31" t="s">
        <v>377</v>
      </c>
    </row>
    <row r="42" spans="1:7">
      <c r="A42" s="31" t="s">
        <v>378</v>
      </c>
    </row>
    <row r="43" spans="1:7">
      <c r="A43" s="31" t="s">
        <v>379</v>
      </c>
    </row>
    <row r="44" spans="1:7">
      <c r="A44" s="31" t="s">
        <v>380</v>
      </c>
    </row>
    <row r="46" spans="1:7">
      <c r="B46" s="347" t="s">
        <v>381</v>
      </c>
      <c r="C46" s="2">
        <v>1</v>
      </c>
      <c r="D46" s="2">
        <v>1</v>
      </c>
      <c r="E46" s="2">
        <v>2</v>
      </c>
      <c r="F46" s="2">
        <v>2</v>
      </c>
      <c r="G46" s="1332" t="s">
        <v>130</v>
      </c>
    </row>
    <row r="47" spans="1:7">
      <c r="B47" s="347" t="s">
        <v>339</v>
      </c>
      <c r="C47" s="2">
        <v>1</v>
      </c>
      <c r="D47" s="2">
        <v>2</v>
      </c>
      <c r="E47" s="2">
        <v>3</v>
      </c>
      <c r="F47" s="2">
        <v>4</v>
      </c>
      <c r="G47" s="1332"/>
    </row>
    <row r="48" spans="1:7">
      <c r="B48" s="347" t="s">
        <v>382</v>
      </c>
      <c r="C48" s="2">
        <v>10</v>
      </c>
      <c r="D48" s="2">
        <v>10</v>
      </c>
      <c r="E48" s="347"/>
      <c r="F48" s="347"/>
      <c r="G48" s="15">
        <v>20</v>
      </c>
    </row>
    <row r="49" spans="1:7">
      <c r="B49" s="347" t="s">
        <v>383</v>
      </c>
      <c r="C49" s="2">
        <v>6</v>
      </c>
      <c r="D49" s="348" t="s">
        <v>386</v>
      </c>
      <c r="E49" s="347"/>
      <c r="F49" s="347"/>
      <c r="G49" s="15">
        <v>12</v>
      </c>
    </row>
    <row r="50" spans="1:7">
      <c r="B50" s="347" t="s">
        <v>384</v>
      </c>
      <c r="C50" s="348" t="s">
        <v>385</v>
      </c>
      <c r="D50" s="2">
        <v>8</v>
      </c>
      <c r="E50" s="347"/>
      <c r="F50" s="347"/>
      <c r="G50" s="15">
        <v>14</v>
      </c>
    </row>
    <row r="51" spans="1:7" ht="12.75" customHeight="1"/>
    <row r="52" spans="1:7">
      <c r="A52" s="31" t="s">
        <v>409</v>
      </c>
    </row>
    <row r="53" spans="1:7">
      <c r="A53" s="31" t="s">
        <v>410</v>
      </c>
    </row>
    <row r="54" spans="1:7">
      <c r="A54" s="31" t="s">
        <v>411</v>
      </c>
    </row>
    <row r="55" spans="1:7">
      <c r="A55" s="31" t="s">
        <v>412</v>
      </c>
    </row>
    <row r="56" spans="1:7">
      <c r="A56" s="31" t="s">
        <v>413</v>
      </c>
    </row>
    <row r="57" spans="1:7">
      <c r="A57" s="31" t="s">
        <v>414</v>
      </c>
    </row>
    <row r="58" spans="1:7">
      <c r="A58" s="31" t="s">
        <v>416</v>
      </c>
    </row>
    <row r="59" spans="1:7">
      <c r="A59" s="31" t="s">
        <v>415</v>
      </c>
    </row>
    <row r="60" spans="1:7">
      <c r="A60" s="31" t="s">
        <v>417</v>
      </c>
    </row>
    <row r="61" spans="1:7">
      <c r="A61" s="306" t="s">
        <v>418</v>
      </c>
    </row>
    <row r="62" spans="1:7">
      <c r="A62" s="31" t="s">
        <v>419</v>
      </c>
    </row>
    <row r="63" spans="1:7">
      <c r="A63" s="31" t="s">
        <v>420</v>
      </c>
    </row>
    <row r="64" spans="1:7">
      <c r="A64" s="31" t="s">
        <v>421</v>
      </c>
    </row>
    <row r="65" spans="1:1">
      <c r="A65" s="31" t="s">
        <v>400</v>
      </c>
    </row>
    <row r="66" spans="1:1">
      <c r="A66" s="31" t="s">
        <v>401</v>
      </c>
    </row>
    <row r="67" spans="1:1">
      <c r="A67" s="31" t="s">
        <v>402</v>
      </c>
    </row>
    <row r="68" spans="1:1">
      <c r="A68" s="31" t="s">
        <v>403</v>
      </c>
    </row>
    <row r="69" spans="1:1">
      <c r="A69" s="31" t="s">
        <v>404</v>
      </c>
    </row>
    <row r="70" spans="1:1">
      <c r="A70" s="31" t="s">
        <v>405</v>
      </c>
    </row>
    <row r="71" spans="1:1">
      <c r="A71" s="31" t="s">
        <v>406</v>
      </c>
    </row>
    <row r="72" spans="1:1">
      <c r="A72" s="31" t="s">
        <v>407</v>
      </c>
    </row>
    <row r="73" spans="1:1">
      <c r="A73" s="31" t="s">
        <v>408</v>
      </c>
    </row>
  </sheetData>
  <mergeCells count="2">
    <mergeCell ref="G8:G9"/>
    <mergeCell ref="G46:G47"/>
  </mergeCells>
  <printOptions horizontalCentered="1"/>
  <pageMargins left="0.51181102362204722" right="0.51181102362204722" top="0.35433070866141736" bottom="0.55118110236220474"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U19"/>
  <sheetViews>
    <sheetView topLeftCell="G1" workbookViewId="0">
      <selection activeCell="J12" sqref="J12"/>
    </sheetView>
  </sheetViews>
  <sheetFormatPr defaultColWidth="9.140625" defaultRowHeight="21.75"/>
  <cols>
    <col min="1" max="1" width="6.28515625" style="549" hidden="1" customWidth="1"/>
    <col min="2" max="2" width="17" style="549" hidden="1" customWidth="1"/>
    <col min="3" max="3" width="21.5703125" style="549" hidden="1" customWidth="1"/>
    <col min="4" max="4" width="17.5703125" style="549" hidden="1" customWidth="1"/>
    <col min="5" max="6" width="29.42578125" style="549" hidden="1" customWidth="1"/>
    <col min="7" max="7" width="2.140625" style="549" customWidth="1"/>
    <col min="8" max="8" width="10.85546875" style="549" customWidth="1"/>
    <col min="9" max="9" width="7" style="549" customWidth="1"/>
    <col min="10" max="10" width="6.5703125" style="549" customWidth="1"/>
    <col min="11" max="11" width="6" style="549" customWidth="1"/>
    <col min="12" max="12" width="7.42578125" style="549" customWidth="1"/>
    <col min="13" max="13" width="10.5703125" style="549" bestFit="1" customWidth="1"/>
    <col min="14" max="14" width="9.85546875" style="549" bestFit="1" customWidth="1"/>
    <col min="15" max="16384" width="9.140625" style="549"/>
  </cols>
  <sheetData>
    <row r="1" spans="1:21">
      <c r="H1" s="549" t="str">
        <f>IF(ปก!Q12=""," ",ปก!Q12)</f>
        <v>ปีการศึกษา</v>
      </c>
      <c r="I1" s="550" t="str">
        <f>IF(ปก!R12=""," ",ปก!R12)</f>
        <v xml:space="preserve"> </v>
      </c>
      <c r="K1" s="551" t="s">
        <v>166</v>
      </c>
      <c r="L1" s="550" t="str">
        <f>IF(ปก!N12=""," ",ปก!N12)</f>
        <v xml:space="preserve"> </v>
      </c>
    </row>
    <row r="2" spans="1:21" ht="26.25" customHeight="1">
      <c r="A2" s="552" t="s">
        <v>160</v>
      </c>
      <c r="B2" s="553" t="s">
        <v>186</v>
      </c>
      <c r="H2" s="554" t="str">
        <f>IF(ปก!D13=""," ",ปก!D13)</f>
        <v>ง30103</v>
      </c>
      <c r="I2" s="555" t="s">
        <v>424</v>
      </c>
      <c r="J2" s="555" t="s">
        <v>425</v>
      </c>
      <c r="M2" s="556" t="s">
        <v>426</v>
      </c>
      <c r="P2" s="549" t="str">
        <f>IF(ปก!D13=""," ",ปก!D13)</f>
        <v>ง30103</v>
      </c>
      <c r="Q2" s="550">
        <f>COUNT(MAX(ผลการเรียน!BC5:BC54))</f>
        <v>1</v>
      </c>
      <c r="R2" s="549" t="s">
        <v>491</v>
      </c>
    </row>
    <row r="3" spans="1:21" ht="26.25" customHeight="1">
      <c r="A3" s="557">
        <v>4</v>
      </c>
      <c r="B3" s="557">
        <v>1922</v>
      </c>
      <c r="C3" s="549">
        <f t="shared" ref="C3:C10" si="0">A3*B3</f>
        <v>7688</v>
      </c>
      <c r="D3" s="549">
        <f t="shared" ref="D3:D10" si="1">(A3*A3)*B3</f>
        <v>30752</v>
      </c>
      <c r="I3" s="558">
        <v>4</v>
      </c>
      <c r="J3" s="559">
        <f>SUM(COUNTIF(ผลการเรียน!$BC$5:$BC$54,$I3))</f>
        <v>0</v>
      </c>
      <c r="K3" s="560">
        <f t="shared" ref="K3:K10" si="2">I3*J3</f>
        <v>0</v>
      </c>
      <c r="L3" s="560">
        <f t="shared" ref="L3:L10" si="3">(I3*I3)*J3</f>
        <v>0</v>
      </c>
      <c r="M3" s="561">
        <f t="shared" ref="M3:M10" si="4">(J3/J$11)*100</f>
        <v>0</v>
      </c>
      <c r="Q3" s="550">
        <f>MAX(ผลการเรียน!$BB$5:$BB$54)</f>
        <v>0</v>
      </c>
      <c r="R3" s="549" t="s">
        <v>489</v>
      </c>
    </row>
    <row r="4" spans="1:21" ht="26.25" customHeight="1">
      <c r="A4" s="557">
        <v>3.5</v>
      </c>
      <c r="B4" s="557">
        <v>590</v>
      </c>
      <c r="C4" s="549">
        <f t="shared" si="0"/>
        <v>2065</v>
      </c>
      <c r="D4" s="549">
        <f t="shared" si="1"/>
        <v>7227.5</v>
      </c>
      <c r="I4" s="562">
        <v>3.5</v>
      </c>
      <c r="J4" s="562">
        <f>SUM(COUNTIF(ผลการเรียน!$BC$5:$BC$54,$I4))</f>
        <v>0</v>
      </c>
      <c r="K4" s="560">
        <f t="shared" si="2"/>
        <v>0</v>
      </c>
      <c r="L4" s="560">
        <f t="shared" si="3"/>
        <v>0</v>
      </c>
      <c r="M4" s="561">
        <f t="shared" si="4"/>
        <v>0</v>
      </c>
      <c r="Q4" s="550">
        <f>MIN(ผลการเรียน!$BB$5:$BB$54)</f>
        <v>0</v>
      </c>
      <c r="R4" s="549" t="s">
        <v>490</v>
      </c>
    </row>
    <row r="5" spans="1:21" ht="26.25" customHeight="1">
      <c r="A5" s="557">
        <v>3</v>
      </c>
      <c r="B5" s="557">
        <v>646</v>
      </c>
      <c r="C5" s="549">
        <f t="shared" si="0"/>
        <v>1938</v>
      </c>
      <c r="D5" s="549">
        <f t="shared" si="1"/>
        <v>5814</v>
      </c>
      <c r="I5" s="563">
        <v>3</v>
      </c>
      <c r="J5" s="563">
        <f>SUM(COUNTIF(ผลการเรียน!$BC$5:$BC$54,$I5))</f>
        <v>0</v>
      </c>
      <c r="K5" s="560">
        <f t="shared" si="2"/>
        <v>0</v>
      </c>
      <c r="L5" s="560">
        <f t="shared" si="3"/>
        <v>0</v>
      </c>
      <c r="M5" s="561">
        <f t="shared" si="4"/>
        <v>0</v>
      </c>
      <c r="Q5" s="564">
        <f>AVERAGE(ผลการเรียน!BB5:BB44)</f>
        <v>0</v>
      </c>
      <c r="R5" s="549" t="s">
        <v>183</v>
      </c>
    </row>
    <row r="6" spans="1:21" ht="26.25" customHeight="1">
      <c r="A6" s="557">
        <v>2.5</v>
      </c>
      <c r="B6" s="557">
        <v>636</v>
      </c>
      <c r="C6" s="549">
        <f t="shared" si="0"/>
        <v>1590</v>
      </c>
      <c r="D6" s="549">
        <f t="shared" si="1"/>
        <v>3975</v>
      </c>
      <c r="I6" s="565">
        <v>2.5</v>
      </c>
      <c r="J6" s="565">
        <f>SUM(COUNTIF(ผลการเรียน!$BC$5:$BC$54,$I6))</f>
        <v>0</v>
      </c>
      <c r="K6" s="560">
        <f t="shared" si="2"/>
        <v>0</v>
      </c>
      <c r="L6" s="560">
        <f t="shared" si="3"/>
        <v>0</v>
      </c>
      <c r="M6" s="561">
        <f t="shared" si="4"/>
        <v>0</v>
      </c>
    </row>
    <row r="7" spans="1:21" ht="26.25" customHeight="1">
      <c r="A7" s="557">
        <v>2</v>
      </c>
      <c r="B7" s="557">
        <v>622</v>
      </c>
      <c r="C7" s="549">
        <f t="shared" si="0"/>
        <v>1244</v>
      </c>
      <c r="D7" s="549">
        <f t="shared" si="1"/>
        <v>2488</v>
      </c>
      <c r="I7" s="566">
        <v>2</v>
      </c>
      <c r="J7" s="566">
        <f>SUM(COUNTIF(ผลการเรียน!$BC$5:$BC$54,$I7))</f>
        <v>0</v>
      </c>
      <c r="K7" s="560">
        <f t="shared" si="2"/>
        <v>0</v>
      </c>
      <c r="L7" s="560">
        <f t="shared" si="3"/>
        <v>0</v>
      </c>
      <c r="M7" s="561">
        <f t="shared" si="4"/>
        <v>0</v>
      </c>
    </row>
    <row r="8" spans="1:21" ht="26.25" customHeight="1">
      <c r="A8" s="557">
        <v>1.5</v>
      </c>
      <c r="B8" s="557">
        <v>518</v>
      </c>
      <c r="C8" s="549">
        <f t="shared" si="0"/>
        <v>777</v>
      </c>
      <c r="D8" s="549">
        <f t="shared" si="1"/>
        <v>1165.5</v>
      </c>
      <c r="I8" s="567">
        <v>1.5</v>
      </c>
      <c r="J8" s="567">
        <f>SUM(COUNTIF(ผลการเรียน!$BC$5:$BC$54,$I8))</f>
        <v>0</v>
      </c>
      <c r="K8" s="560">
        <f t="shared" si="2"/>
        <v>0</v>
      </c>
      <c r="L8" s="560">
        <f t="shared" si="3"/>
        <v>0</v>
      </c>
      <c r="M8" s="561">
        <f t="shared" si="4"/>
        <v>0</v>
      </c>
    </row>
    <row r="9" spans="1:21" ht="26.25" customHeight="1">
      <c r="A9" s="557">
        <v>1</v>
      </c>
      <c r="B9" s="557">
        <v>371</v>
      </c>
      <c r="C9" s="549">
        <f t="shared" si="0"/>
        <v>371</v>
      </c>
      <c r="D9" s="549">
        <f t="shared" si="1"/>
        <v>371</v>
      </c>
      <c r="I9" s="568">
        <v>1</v>
      </c>
      <c r="J9" s="568">
        <f>SUM(COUNTIF(ผลการเรียน!$BC$5:$BC$54,$I9))</f>
        <v>0</v>
      </c>
      <c r="K9" s="560">
        <f t="shared" si="2"/>
        <v>0</v>
      </c>
      <c r="L9" s="560">
        <f t="shared" si="3"/>
        <v>0</v>
      </c>
      <c r="M9" s="561">
        <f t="shared" si="4"/>
        <v>0</v>
      </c>
    </row>
    <row r="10" spans="1:21" ht="26.25" customHeight="1">
      <c r="A10" s="557">
        <v>0</v>
      </c>
      <c r="B10" s="557">
        <v>301</v>
      </c>
      <c r="C10" s="549">
        <f t="shared" si="0"/>
        <v>0</v>
      </c>
      <c r="D10" s="549">
        <f t="shared" si="1"/>
        <v>0</v>
      </c>
      <c r="I10" s="569">
        <v>0</v>
      </c>
      <c r="J10" s="569">
        <f>SUM(COUNTIF(ผลการเรียน!$BC$5:$BC$54,$I10))</f>
        <v>1</v>
      </c>
      <c r="K10" s="560">
        <f t="shared" si="2"/>
        <v>0</v>
      </c>
      <c r="L10" s="560">
        <f t="shared" si="3"/>
        <v>0</v>
      </c>
      <c r="M10" s="561">
        <f t="shared" si="4"/>
        <v>100</v>
      </c>
      <c r="N10" s="561">
        <f>SUM(M3:M10)</f>
        <v>100</v>
      </c>
    </row>
    <row r="11" spans="1:21" ht="26.25" customHeight="1">
      <c r="A11" s="557"/>
      <c r="B11" s="557">
        <f>SUM(B3:B10)</f>
        <v>5606</v>
      </c>
      <c r="C11" s="549">
        <f>SUM(C3:C10)</f>
        <v>15673</v>
      </c>
      <c r="D11" s="549">
        <f>SUM(D3:D10)</f>
        <v>51793</v>
      </c>
      <c r="E11" s="549">
        <f>D11/B11</f>
        <v>9.2388512308241175</v>
      </c>
      <c r="I11" s="570" t="s">
        <v>427</v>
      </c>
      <c r="J11" s="571">
        <f>SUM(J3:J10)</f>
        <v>1</v>
      </c>
      <c r="K11" s="560">
        <f>SUM(K3:K10)</f>
        <v>0</v>
      </c>
      <c r="L11" s="560">
        <f>SUM(L3:L10)</f>
        <v>0</v>
      </c>
      <c r="M11" s="561">
        <f>L11/J11</f>
        <v>0</v>
      </c>
    </row>
    <row r="12" spans="1:21" ht="26.25" customHeight="1">
      <c r="A12" s="572"/>
      <c r="B12" s="573">
        <f>C11/B11</f>
        <v>2.7957545486978237</v>
      </c>
      <c r="I12" s="574" t="s">
        <v>428</v>
      </c>
      <c r="J12" s="574">
        <f>K11/J11</f>
        <v>0</v>
      </c>
      <c r="K12" s="560"/>
      <c r="L12" s="560"/>
      <c r="M12" s="560"/>
    </row>
    <row r="13" spans="1:21" ht="26.25" customHeight="1">
      <c r="A13" s="572" t="s">
        <v>429</v>
      </c>
      <c r="B13" s="573">
        <f>SQRT(E13)</f>
        <v>1.1927312078836312</v>
      </c>
      <c r="E13" s="549">
        <f>E11-(B12*B12)</f>
        <v>1.4226077342595458</v>
      </c>
      <c r="I13" s="575" t="s">
        <v>429</v>
      </c>
      <c r="J13" s="575">
        <f>SQRT(M13)</f>
        <v>0</v>
      </c>
      <c r="K13" s="560"/>
      <c r="L13" s="560"/>
      <c r="M13" s="561">
        <f>M11-(J12*J12)</f>
        <v>0</v>
      </c>
    </row>
    <row r="16" spans="1:21">
      <c r="U16" s="576"/>
    </row>
    <row r="19" spans="10:15">
      <c r="J19" s="577"/>
      <c r="K19" s="577"/>
      <c r="L19" s="577"/>
      <c r="M19" s="577"/>
      <c r="N19" s="577"/>
      <c r="O19" s="577"/>
    </row>
  </sheetData>
  <pageMargins left="0.11811023622047245" right="0.11811023622047245" top="0.19685039370078741" bottom="0.78740157480314965" header="3.937007874015748E-2" footer="0.1181102362204724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D915"/>
  <sheetViews>
    <sheetView showGridLines="0" topLeftCell="O1" zoomScaleNormal="100" workbookViewId="0">
      <selection activeCell="H11" sqref="H11"/>
    </sheetView>
  </sheetViews>
  <sheetFormatPr defaultColWidth="14.42578125" defaultRowHeight="0" customHeight="1" zeroHeight="1"/>
  <cols>
    <col min="1" max="1" width="2" style="734" customWidth="1"/>
    <col min="2" max="2" width="6.5703125" style="734" customWidth="1"/>
    <col min="3" max="3" width="5.42578125" style="734" customWidth="1"/>
    <col min="4" max="4" width="9.5703125" style="734" customWidth="1"/>
    <col min="5" max="5" width="29.7109375" style="734" customWidth="1"/>
    <col min="6" max="6" width="8.5703125" style="734" customWidth="1"/>
    <col min="7" max="7" width="3.5703125" style="734" customWidth="1"/>
    <col min="8" max="8" width="0.85546875" style="734" customWidth="1"/>
    <col min="9" max="9" width="5.140625" style="735" customWidth="1"/>
    <col min="10" max="10" width="8.5703125" style="735" customWidth="1"/>
    <col min="11" max="11" width="23.7109375" style="752" customWidth="1"/>
    <col min="12" max="12" width="7.140625" style="735" customWidth="1"/>
    <col min="13" max="13" width="1.5703125" style="734" customWidth="1"/>
    <col min="14" max="14" width="1.85546875" style="736" customWidth="1"/>
    <col min="15" max="15" width="6.140625" style="736" customWidth="1"/>
    <col min="16" max="16" width="25.5703125" style="734" customWidth="1"/>
    <col min="17" max="17" width="7.42578125" style="734" customWidth="1"/>
    <col min="18" max="18" width="12.42578125" style="734" customWidth="1"/>
    <col min="19" max="19" width="11.85546875" style="734" customWidth="1"/>
    <col min="20" max="20" width="19.140625" style="734" customWidth="1"/>
    <col min="21" max="21" width="13.140625" style="734" customWidth="1"/>
    <col min="22" max="23" width="14.42578125" style="734" customWidth="1"/>
    <col min="24" max="24" width="17.42578125" style="734" customWidth="1"/>
    <col min="25" max="141" width="14.42578125" style="734" customWidth="1"/>
    <col min="142" max="16384" width="14.42578125" style="734"/>
  </cols>
  <sheetData>
    <row r="1" spans="2:30" ht="25.5" customHeight="1">
      <c r="B1" s="733"/>
      <c r="C1" s="733"/>
      <c r="D1" s="733"/>
      <c r="E1" s="733"/>
      <c r="F1" s="733"/>
      <c r="G1" s="733"/>
      <c r="I1" s="1340" t="s">
        <v>541</v>
      </c>
      <c r="J1" s="1340"/>
      <c r="K1" s="1340"/>
      <c r="L1" s="735" t="s">
        <v>542</v>
      </c>
    </row>
    <row r="2" spans="2:30" ht="27" customHeight="1">
      <c r="B2" s="737"/>
      <c r="C2" s="1341" t="s">
        <v>543</v>
      </c>
      <c r="D2" s="1342"/>
      <c r="E2" s="1342"/>
      <c r="F2" s="1343"/>
      <c r="G2" s="737"/>
      <c r="H2" s="737"/>
      <c r="I2" s="1344" t="s">
        <v>543</v>
      </c>
      <c r="J2" s="1345"/>
      <c r="K2" s="1345"/>
      <c r="L2" s="1346"/>
      <c r="M2" s="737"/>
      <c r="N2" s="738"/>
      <c r="O2" s="1347" t="s">
        <v>544</v>
      </c>
      <c r="P2" s="1347"/>
      <c r="Q2" s="1347"/>
      <c r="R2" s="1347"/>
      <c r="S2" s="1347"/>
      <c r="T2" s="1347"/>
      <c r="U2" s="1347"/>
      <c r="V2" s="1347"/>
      <c r="W2" s="1347"/>
      <c r="X2" s="1347"/>
      <c r="Z2" s="739"/>
      <c r="AA2" s="739"/>
      <c r="AB2" s="739"/>
      <c r="AC2" s="739"/>
      <c r="AD2" s="739"/>
    </row>
    <row r="3" spans="2:30" s="735" customFormat="1" ht="18.75" customHeight="1">
      <c r="C3" s="740" t="s">
        <v>0</v>
      </c>
      <c r="D3" s="741" t="s">
        <v>545</v>
      </c>
      <c r="E3" s="742" t="s">
        <v>546</v>
      </c>
      <c r="F3" s="743" t="s">
        <v>160</v>
      </c>
      <c r="G3" s="744"/>
      <c r="H3" s="744"/>
      <c r="I3" s="745" t="s">
        <v>0</v>
      </c>
      <c r="J3" s="746" t="s">
        <v>545</v>
      </c>
      <c r="K3" s="746" t="s">
        <v>546</v>
      </c>
      <c r="L3" s="743" t="s">
        <v>160</v>
      </c>
      <c r="N3" s="738"/>
      <c r="O3" s="1337" t="s">
        <v>564</v>
      </c>
      <c r="P3" s="1337"/>
      <c r="Q3" s="1337"/>
      <c r="R3" s="1337"/>
      <c r="S3" s="1337"/>
      <c r="T3" s="1337"/>
      <c r="U3" s="1337"/>
      <c r="V3" s="1337"/>
      <c r="W3" s="1337"/>
      <c r="X3" s="1337"/>
      <c r="Y3" s="747"/>
      <c r="Z3" s="747"/>
      <c r="AA3" s="747"/>
      <c r="AB3" s="747"/>
      <c r="AC3" s="747"/>
      <c r="AD3" s="747"/>
    </row>
    <row r="4" spans="2:30" s="735" customFormat="1" ht="17.25" customHeight="1">
      <c r="B4" s="735">
        <f>IF(G4=1,COUNT(G$4:G4),0)</f>
        <v>0</v>
      </c>
      <c r="C4" s="740">
        <v>1</v>
      </c>
      <c r="D4" s="748" t="str">
        <f>ผลการเรียน!B5</f>
        <v/>
      </c>
      <c r="E4" s="749" t="str">
        <f>ผลการเรียน!BX5&amp;"."&amp;ผลการเรียน!BY5&amp;"  "&amp;ผลการเรียน!BZ5</f>
        <v xml:space="preserve">.  </v>
      </c>
      <c r="F4" s="774" t="str">
        <f>ผลการเรียน!BC5</f>
        <v>0</v>
      </c>
      <c r="G4" s="750" t="str">
        <f>IF(OR(F4="ร",F4="มส",F4=0),1,"")</f>
        <v/>
      </c>
      <c r="H4" s="750"/>
      <c r="I4" s="740" t="str">
        <f>IFERROR(VLOOKUP(C4,B4:E63,2,FALSE),"")</f>
        <v/>
      </c>
      <c r="J4" s="740" t="str">
        <f>IFERROR(VLOOKUP(C4,B4:E63,3,FALSE),"")</f>
        <v/>
      </c>
      <c r="K4" s="751" t="str">
        <f>IFERROR(VLOOKUP(C4,B4:E63,4,FALSE),"")</f>
        <v/>
      </c>
      <c r="L4" s="743" t="str">
        <f>IFERROR(VLOOKUP(C4,B4:F63,5,FALSE),"")</f>
        <v/>
      </c>
      <c r="N4" s="738"/>
      <c r="O4" s="1337" t="str">
        <f>"รหัสวิชา..."&amp;ปก!$D$13&amp;"...ชื่อรายวิชา....."&amp;ปก!$I$13&amp;"... จำนวน.."&amp;ปก!$R$13&amp;"..หน่วยการเรียน"</f>
        <v>รหัสวิชา...ง30103...ชื่อรายวิชา.....การงานอาชีพ(งานคอมพิวเตอร์)... จำนวน....หน่วยการเรียน</v>
      </c>
      <c r="P4" s="1337"/>
      <c r="Q4" s="1337"/>
      <c r="R4" s="1337"/>
      <c r="S4" s="1337"/>
      <c r="T4" s="1337"/>
      <c r="U4" s="1337"/>
      <c r="V4" s="1337"/>
      <c r="W4" s="1337"/>
      <c r="X4" s="1337"/>
      <c r="Y4" s="747"/>
      <c r="Z4" s="747"/>
      <c r="AA4" s="747"/>
      <c r="AB4" s="747"/>
      <c r="AC4" s="747"/>
      <c r="AD4" s="747"/>
    </row>
    <row r="5" spans="2:30" s="752" customFormat="1" ht="15.75" customHeight="1">
      <c r="B5" s="752">
        <f>IF(G5=1,COUNT(G$4:G5),0)</f>
        <v>0</v>
      </c>
      <c r="C5" s="753">
        <v>2</v>
      </c>
      <c r="D5" s="748" t="str">
        <f>ผลการเรียน!B6</f>
        <v/>
      </c>
      <c r="E5" s="749" t="str">
        <f>ผลการเรียน!BX6&amp;"."&amp;ผลการเรียน!BY6&amp;"  "&amp;ผลการเรียน!BZ6</f>
        <v xml:space="preserve">.  </v>
      </c>
      <c r="F5" s="774" t="str">
        <f>ผลการเรียน!BC6</f>
        <v/>
      </c>
      <c r="G5" s="750" t="str">
        <f t="shared" ref="G5:G63" si="0">IF(OR(F5="ร",F5="มส",F5=0),1,"")</f>
        <v/>
      </c>
      <c r="H5" s="750"/>
      <c r="I5" s="740" t="str">
        <f t="shared" ref="I5" si="1">IFERROR(VLOOKUP(C5,B5:E64,2,FALSE),"")</f>
        <v/>
      </c>
      <c r="J5" s="740" t="str">
        <f t="shared" ref="J5" si="2">IFERROR(VLOOKUP(C5,B5:E64,3,FALSE),"")</f>
        <v/>
      </c>
      <c r="K5" s="751" t="str">
        <f t="shared" ref="K5" si="3">IFERROR(VLOOKUP(C5,B5:E64,4,FALSE),"")</f>
        <v/>
      </c>
      <c r="L5" s="745" t="str">
        <f t="shared" ref="L5" si="4">IFERROR(VLOOKUP(C5,B5:F64,5,FALSE),"")</f>
        <v/>
      </c>
      <c r="N5" s="738"/>
      <c r="O5" s="1337" t="str">
        <f>"ชั้น..ม."&amp;ปก!$G$12&amp;"/"&amp;ปก!$J$12&amp;"...ภาคเรียนที่.."&amp;ปก!$N$12&amp;"..ปีการศึกษา..."&amp;ปก!$R$12&amp;"....."</f>
        <v>ชั้น..ม./...ภาคเรียนที่....ปีการศึกษา........</v>
      </c>
      <c r="P5" s="1337"/>
      <c r="Q5" s="1337"/>
      <c r="R5" s="1337"/>
      <c r="S5" s="1337"/>
      <c r="T5" s="1337"/>
      <c r="U5" s="1337"/>
      <c r="V5" s="1337"/>
      <c r="W5" s="1337"/>
      <c r="X5" s="1337"/>
      <c r="Y5" s="747"/>
      <c r="Z5" s="754"/>
      <c r="AA5" s="754"/>
      <c r="AB5" s="754"/>
      <c r="AC5" s="754"/>
      <c r="AD5" s="754"/>
    </row>
    <row r="6" spans="2:30" s="755" customFormat="1" ht="15.75" customHeight="1">
      <c r="B6" s="755">
        <f>IF(G6=1,COUNT(G$4:G6),0)</f>
        <v>0</v>
      </c>
      <c r="C6" s="756">
        <v>3</v>
      </c>
      <c r="D6" s="748" t="str">
        <f>ผลการเรียน!B7</f>
        <v/>
      </c>
      <c r="E6" s="749" t="str">
        <f>ผลการเรียน!BX7&amp;"."&amp;ผลการเรียน!BY7&amp;"  "&amp;ผลการเรียน!BZ7</f>
        <v xml:space="preserve">.  </v>
      </c>
      <c r="F6" s="774" t="str">
        <f>ผลการเรียน!BC7</f>
        <v/>
      </c>
      <c r="G6" s="757" t="str">
        <f t="shared" si="0"/>
        <v/>
      </c>
      <c r="H6" s="757"/>
      <c r="I6" s="756" t="str">
        <f>IFERROR(VLOOKUP(C6,B6:E64,2,FALSE),"")</f>
        <v/>
      </c>
      <c r="J6" s="756" t="str">
        <f>IFERROR(VLOOKUP(C6,B6:E64,3,FALSE),"")</f>
        <v/>
      </c>
      <c r="K6" s="751" t="str">
        <f>IFERROR(VLOOKUP(C6,B6:E64,4,FALSE),"")</f>
        <v/>
      </c>
      <c r="L6" s="758" t="str">
        <f>IFERROR(VLOOKUP(C6,B6:F64,5,FALSE),"")</f>
        <v/>
      </c>
      <c r="N6" s="759"/>
      <c r="O6" s="1338" t="s">
        <v>524</v>
      </c>
      <c r="P6" s="1338" t="s">
        <v>1</v>
      </c>
      <c r="Q6" s="1338" t="s">
        <v>0</v>
      </c>
      <c r="R6" s="1338" t="s">
        <v>16</v>
      </c>
      <c r="S6" s="1338" t="s">
        <v>32</v>
      </c>
      <c r="T6" s="915" t="s">
        <v>176</v>
      </c>
      <c r="U6" s="915" t="s">
        <v>547</v>
      </c>
      <c r="V6" s="915" t="s">
        <v>547</v>
      </c>
      <c r="W6" s="915" t="s">
        <v>548</v>
      </c>
      <c r="X6" s="1338" t="s">
        <v>6</v>
      </c>
      <c r="Y6" s="760"/>
      <c r="Z6" s="760"/>
      <c r="AA6" s="760"/>
      <c r="AB6" s="760"/>
      <c r="AC6" s="760"/>
      <c r="AD6" s="760"/>
    </row>
    <row r="7" spans="2:30" s="755" customFormat="1" ht="15.75" customHeight="1">
      <c r="B7" s="755">
        <f>IF(G7=1,COUNT(G$4:G7),0)</f>
        <v>0</v>
      </c>
      <c r="C7" s="761">
        <v>4</v>
      </c>
      <c r="D7" s="748" t="str">
        <f>ผลการเรียน!B8</f>
        <v/>
      </c>
      <c r="E7" s="749" t="str">
        <f>ผลการเรียน!BX8&amp;"."&amp;ผลการเรียน!BY8&amp;"  "&amp;ผลการเรียน!BZ8</f>
        <v xml:space="preserve">.  </v>
      </c>
      <c r="F7" s="774" t="str">
        <f>ผลการเรียน!BC8</f>
        <v/>
      </c>
      <c r="G7" s="757" t="str">
        <f t="shared" si="0"/>
        <v/>
      </c>
      <c r="H7" s="757"/>
      <c r="I7" s="756" t="str">
        <f>IFERROR(VLOOKUP(C7,B7:E64,2,FALSE),"")</f>
        <v/>
      </c>
      <c r="J7" s="756" t="str">
        <f>IFERROR(VLOOKUP(C7,B7:E64,3,FALSE),"")</f>
        <v/>
      </c>
      <c r="K7" s="751" t="str">
        <f>IFERROR(VLOOKUP(C7,B7:E64,4,FALSE),"")</f>
        <v/>
      </c>
      <c r="L7" s="758" t="str">
        <f>IFERROR(VLOOKUP(C7,B7:F64,5,FALSE),"")</f>
        <v/>
      </c>
      <c r="N7" s="759"/>
      <c r="O7" s="1339"/>
      <c r="P7" s="1339"/>
      <c r="Q7" s="1339"/>
      <c r="R7" s="1339"/>
      <c r="S7" s="1339"/>
      <c r="T7" s="916" t="s">
        <v>549</v>
      </c>
      <c r="U7" s="916" t="s">
        <v>550</v>
      </c>
      <c r="V7" s="916" t="s">
        <v>551</v>
      </c>
      <c r="W7" s="916" t="s">
        <v>552</v>
      </c>
      <c r="X7" s="1339"/>
      <c r="Y7" s="760"/>
      <c r="Z7" s="760"/>
      <c r="AA7" s="760"/>
      <c r="AB7" s="760"/>
      <c r="AC7" s="760"/>
      <c r="AD7" s="760"/>
    </row>
    <row r="8" spans="2:30" s="762" customFormat="1" ht="15.75" customHeight="1">
      <c r="B8" s="762">
        <f>IF(G8=1,COUNT(G$4:G8),0)</f>
        <v>0</v>
      </c>
      <c r="C8" s="763">
        <v>5</v>
      </c>
      <c r="D8" s="748" t="str">
        <f>ผลการเรียน!B9</f>
        <v/>
      </c>
      <c r="E8" s="749" t="str">
        <f>ผลการเรียน!BX9&amp;"."&amp;ผลการเรียน!BY9&amp;"  "&amp;ผลการเรียน!BZ9</f>
        <v xml:space="preserve">.  </v>
      </c>
      <c r="F8" s="774" t="str">
        <f>ผลการเรียน!BC9</f>
        <v/>
      </c>
      <c r="G8" s="764" t="str">
        <f t="shared" si="0"/>
        <v/>
      </c>
      <c r="H8" s="764"/>
      <c r="I8" s="740" t="str">
        <f>IFERROR(VLOOKUP(C8,B8:E64,2,FALSE),"")</f>
        <v/>
      </c>
      <c r="J8" s="740" t="str">
        <f>IFERROR(VLOOKUP(C8,B8:E64,3,FALSE),"")</f>
        <v/>
      </c>
      <c r="K8" s="751" t="str">
        <f>IFERROR(VLOOKUP(C8,B8:E64,4,FALSE),"")</f>
        <v/>
      </c>
      <c r="L8" s="745" t="str">
        <f>IFERROR(VLOOKUP(C8,B8:F64,5,FALSE),"")</f>
        <v/>
      </c>
      <c r="N8" s="765"/>
      <c r="O8" s="766">
        <v>1</v>
      </c>
      <c r="P8" s="767" t="str">
        <f t="shared" ref="P8:P22" si="5">K4</f>
        <v/>
      </c>
      <c r="Q8" s="766" t="str">
        <f t="shared" ref="Q8:R22" si="6">I4</f>
        <v/>
      </c>
      <c r="R8" s="766" t="str">
        <f t="shared" si="6"/>
        <v/>
      </c>
      <c r="S8" s="766" t="str">
        <f t="shared" ref="S8:S22" si="7">L4</f>
        <v/>
      </c>
      <c r="T8" s="768"/>
      <c r="U8" s="768"/>
      <c r="V8" s="768"/>
      <c r="W8" s="768"/>
      <c r="X8" s="769"/>
      <c r="Y8" s="770"/>
      <c r="Z8" s="770"/>
      <c r="AA8" s="770"/>
      <c r="AB8" s="770"/>
      <c r="AC8" s="770"/>
      <c r="AD8" s="770"/>
    </row>
    <row r="9" spans="2:30" s="762" customFormat="1" ht="15.75" customHeight="1">
      <c r="B9" s="762">
        <f>IF(G9=1,COUNT(G$4:G9),0)</f>
        <v>0</v>
      </c>
      <c r="C9" s="771">
        <v>6</v>
      </c>
      <c r="D9" s="748" t="str">
        <f>ผลการเรียน!B10</f>
        <v/>
      </c>
      <c r="E9" s="749" t="str">
        <f>ผลการเรียน!BX10&amp;"."&amp;ผลการเรียน!BY10&amp;"  "&amp;ผลการเรียน!BZ10</f>
        <v xml:space="preserve">.  </v>
      </c>
      <c r="F9" s="774" t="str">
        <f>ผลการเรียน!BC10</f>
        <v/>
      </c>
      <c r="G9" s="764" t="str">
        <f t="shared" si="0"/>
        <v/>
      </c>
      <c r="H9" s="764"/>
      <c r="I9" s="740" t="str">
        <f>IFERROR(VLOOKUP(C9,B9:E64,2,FALSE),"")</f>
        <v/>
      </c>
      <c r="J9" s="740" t="str">
        <f>IFERROR(VLOOKUP(C9,B9:E64,3,FALSE),"")</f>
        <v/>
      </c>
      <c r="K9" s="751" t="str">
        <f>IFERROR(VLOOKUP(C9,B9:E64,4,FALSE),"")</f>
        <v/>
      </c>
      <c r="L9" s="745" t="str">
        <f>IFERROR(VLOOKUP(C9,B9:F64,5,FALSE),"")</f>
        <v/>
      </c>
      <c r="N9" s="765"/>
      <c r="O9" s="766">
        <v>2</v>
      </c>
      <c r="P9" s="767" t="str">
        <f t="shared" si="5"/>
        <v/>
      </c>
      <c r="Q9" s="766" t="str">
        <f t="shared" si="6"/>
        <v/>
      </c>
      <c r="R9" s="766" t="str">
        <f t="shared" si="6"/>
        <v/>
      </c>
      <c r="S9" s="766" t="str">
        <f t="shared" si="7"/>
        <v/>
      </c>
      <c r="T9" s="768"/>
      <c r="U9" s="768"/>
      <c r="V9" s="768"/>
      <c r="W9" s="768"/>
      <c r="X9" s="769"/>
      <c r="Y9" s="770"/>
      <c r="Z9" s="770"/>
      <c r="AA9" s="770"/>
      <c r="AB9" s="770"/>
      <c r="AC9" s="770"/>
      <c r="AD9" s="770"/>
    </row>
    <row r="10" spans="2:30" s="762" customFormat="1" ht="15.75" customHeight="1">
      <c r="B10" s="762">
        <f>IF(G10=1,COUNT(G$4:G10),0)</f>
        <v>0</v>
      </c>
      <c r="C10" s="763">
        <v>7</v>
      </c>
      <c r="D10" s="748" t="str">
        <f>ผลการเรียน!B11</f>
        <v/>
      </c>
      <c r="E10" s="749" t="str">
        <f>ผลการเรียน!BX11&amp;"."&amp;ผลการเรียน!BY11&amp;"  "&amp;ผลการเรียน!BZ11</f>
        <v xml:space="preserve">.  </v>
      </c>
      <c r="F10" s="774" t="str">
        <f>ผลการเรียน!BC11</f>
        <v/>
      </c>
      <c r="G10" s="764" t="str">
        <f t="shared" si="0"/>
        <v/>
      </c>
      <c r="H10" s="764"/>
      <c r="I10" s="740" t="str">
        <f>IFERROR(VLOOKUP(C10,B10:E65,2,FALSE),"")</f>
        <v/>
      </c>
      <c r="J10" s="740" t="str">
        <f>IFERROR(VLOOKUP(C10,B10:E65,3,FALSE),"")</f>
        <v/>
      </c>
      <c r="K10" s="751" t="str">
        <f>IFERROR(VLOOKUP(C10,B10:E65,4,FALSE),"")</f>
        <v/>
      </c>
      <c r="L10" s="745" t="str">
        <f>IFERROR(VLOOKUP(C10,B10:F65,5,FALSE),"")</f>
        <v/>
      </c>
      <c r="N10" s="765"/>
      <c r="O10" s="766">
        <v>3</v>
      </c>
      <c r="P10" s="767" t="str">
        <f t="shared" si="5"/>
        <v/>
      </c>
      <c r="Q10" s="766" t="str">
        <f t="shared" si="6"/>
        <v/>
      </c>
      <c r="R10" s="766" t="str">
        <f t="shared" si="6"/>
        <v/>
      </c>
      <c r="S10" s="766" t="str">
        <f t="shared" si="7"/>
        <v/>
      </c>
      <c r="T10" s="768"/>
      <c r="U10" s="768"/>
      <c r="V10" s="768"/>
      <c r="W10" s="768"/>
      <c r="X10" s="769"/>
      <c r="Y10" s="770"/>
      <c r="Z10" s="770"/>
      <c r="AA10" s="770"/>
      <c r="AB10" s="770"/>
      <c r="AC10" s="770"/>
      <c r="AD10" s="770"/>
    </row>
    <row r="11" spans="2:30" s="762" customFormat="1" ht="15.75" customHeight="1">
      <c r="B11" s="762">
        <f>IF(G11=1,COUNT(G$4:G11),0)</f>
        <v>0</v>
      </c>
      <c r="C11" s="771">
        <v>8</v>
      </c>
      <c r="D11" s="748" t="str">
        <f>ผลการเรียน!B12</f>
        <v/>
      </c>
      <c r="E11" s="749" t="str">
        <f>ผลการเรียน!BX12&amp;"."&amp;ผลการเรียน!BY12&amp;"  "&amp;ผลการเรียน!BZ12</f>
        <v xml:space="preserve">.  </v>
      </c>
      <c r="F11" s="774" t="str">
        <f>ผลการเรียน!BC12</f>
        <v/>
      </c>
      <c r="G11" s="764" t="str">
        <f t="shared" si="0"/>
        <v/>
      </c>
      <c r="H11" s="764"/>
      <c r="I11" s="740" t="str">
        <f>IFERROR(VLOOKUP(C11,B11:E65,2,FALSE),"")</f>
        <v/>
      </c>
      <c r="J11" s="740" t="str">
        <f>IFERROR(VLOOKUP(C11,B11:E65,3,FALSE),"")</f>
        <v/>
      </c>
      <c r="K11" s="751" t="str">
        <f>IFERROR(VLOOKUP(C11,B11:E65,4,FALSE),"")</f>
        <v/>
      </c>
      <c r="L11" s="745" t="str">
        <f>IFERROR(VLOOKUP(C11,B11:F65,5,FALSE),"")</f>
        <v/>
      </c>
      <c r="N11" s="765"/>
      <c r="O11" s="766">
        <v>4</v>
      </c>
      <c r="P11" s="767" t="str">
        <f t="shared" si="5"/>
        <v/>
      </c>
      <c r="Q11" s="766" t="str">
        <f t="shared" si="6"/>
        <v/>
      </c>
      <c r="R11" s="766" t="str">
        <f t="shared" si="6"/>
        <v/>
      </c>
      <c r="S11" s="766" t="str">
        <f t="shared" si="7"/>
        <v/>
      </c>
      <c r="T11" s="768"/>
      <c r="U11" s="768"/>
      <c r="V11" s="768"/>
      <c r="W11" s="768"/>
      <c r="X11" s="769"/>
      <c r="Y11" s="770"/>
      <c r="Z11" s="770"/>
      <c r="AA11" s="770"/>
      <c r="AB11" s="770"/>
      <c r="AC11" s="770"/>
      <c r="AD11" s="770"/>
    </row>
    <row r="12" spans="2:30" s="762" customFormat="1" ht="15.75" customHeight="1">
      <c r="B12" s="762">
        <f>IF(G12=1,COUNT(G$4:G12),0)</f>
        <v>0</v>
      </c>
      <c r="C12" s="763">
        <v>9</v>
      </c>
      <c r="D12" s="748" t="str">
        <f>ผลการเรียน!B13</f>
        <v/>
      </c>
      <c r="E12" s="749" t="str">
        <f>ผลการเรียน!BX13&amp;"."&amp;ผลการเรียน!BY13&amp;"  "&amp;ผลการเรียน!BZ13</f>
        <v xml:space="preserve">.  </v>
      </c>
      <c r="F12" s="774" t="str">
        <f>ผลการเรียน!BC13</f>
        <v/>
      </c>
      <c r="G12" s="764" t="str">
        <f t="shared" si="0"/>
        <v/>
      </c>
      <c r="H12" s="764"/>
      <c r="I12" s="740" t="str">
        <f>IFERROR(VLOOKUP(C12,B12:E65,2,FALSE),"")</f>
        <v/>
      </c>
      <c r="J12" s="740" t="str">
        <f>IFERROR(VLOOKUP(C12,B12:E65,3,FALSE),"")</f>
        <v/>
      </c>
      <c r="K12" s="751" t="str">
        <f>IFERROR(VLOOKUP(C12,B12:E65,4,FALSE),"")</f>
        <v/>
      </c>
      <c r="L12" s="745" t="str">
        <f>IFERROR(VLOOKUP(C12,B12:F65,5,FALSE),"")</f>
        <v/>
      </c>
      <c r="N12" s="765"/>
      <c r="O12" s="766">
        <v>5</v>
      </c>
      <c r="P12" s="767" t="str">
        <f t="shared" si="5"/>
        <v/>
      </c>
      <c r="Q12" s="766" t="str">
        <f t="shared" si="6"/>
        <v/>
      </c>
      <c r="R12" s="766" t="str">
        <f t="shared" si="6"/>
        <v/>
      </c>
      <c r="S12" s="766" t="str">
        <f t="shared" si="7"/>
        <v/>
      </c>
      <c r="T12" s="768"/>
      <c r="U12" s="768"/>
      <c r="V12" s="768"/>
      <c r="W12" s="768"/>
      <c r="X12" s="769"/>
      <c r="Y12" s="770"/>
      <c r="Z12" s="770"/>
      <c r="AA12" s="770"/>
      <c r="AB12" s="770"/>
      <c r="AC12" s="770"/>
      <c r="AD12" s="770"/>
    </row>
    <row r="13" spans="2:30" s="762" customFormat="1" ht="15.75" customHeight="1">
      <c r="B13" s="762">
        <f>IF(G13=1,COUNT(G$4:G13),0)</f>
        <v>0</v>
      </c>
      <c r="C13" s="771">
        <v>10</v>
      </c>
      <c r="D13" s="748" t="str">
        <f>ผลการเรียน!B14</f>
        <v/>
      </c>
      <c r="E13" s="749" t="str">
        <f>ผลการเรียน!BX14&amp;"."&amp;ผลการเรียน!BY14&amp;"  "&amp;ผลการเรียน!BZ14</f>
        <v xml:space="preserve">.  </v>
      </c>
      <c r="F13" s="774" t="str">
        <f>ผลการเรียน!BC14</f>
        <v/>
      </c>
      <c r="G13" s="764" t="str">
        <f t="shared" si="0"/>
        <v/>
      </c>
      <c r="H13" s="764"/>
      <c r="I13" s="740" t="str">
        <f>IFERROR(VLOOKUP(C13,B13:E65,2,FALSE),"")</f>
        <v/>
      </c>
      <c r="J13" s="740" t="str">
        <f>IFERROR(VLOOKUP(C13,B13:E65,3,FALSE),"")</f>
        <v/>
      </c>
      <c r="K13" s="751" t="str">
        <f>IFERROR(VLOOKUP(C13,B13:E65,4,FALSE),"")</f>
        <v/>
      </c>
      <c r="L13" s="745" t="str">
        <f>IFERROR(VLOOKUP(C13,B13:F65,5,FALSE),"")</f>
        <v/>
      </c>
      <c r="N13" s="765"/>
      <c r="O13" s="766">
        <v>6</v>
      </c>
      <c r="P13" s="767" t="str">
        <f t="shared" si="5"/>
        <v/>
      </c>
      <c r="Q13" s="766" t="str">
        <f t="shared" si="6"/>
        <v/>
      </c>
      <c r="R13" s="766" t="str">
        <f t="shared" si="6"/>
        <v/>
      </c>
      <c r="S13" s="766" t="str">
        <f t="shared" si="7"/>
        <v/>
      </c>
      <c r="T13" s="768"/>
      <c r="U13" s="768"/>
      <c r="V13" s="768"/>
      <c r="W13" s="768"/>
      <c r="X13" s="769"/>
      <c r="Y13" s="770"/>
      <c r="Z13" s="770"/>
      <c r="AA13" s="770"/>
      <c r="AB13" s="770"/>
      <c r="AC13" s="770"/>
      <c r="AD13" s="770"/>
    </row>
    <row r="14" spans="2:30" s="762" customFormat="1" ht="15.75" customHeight="1">
      <c r="B14" s="762">
        <f>IF(G14=1,COUNT(G$4:G14),0)</f>
        <v>0</v>
      </c>
      <c r="C14" s="763">
        <v>11</v>
      </c>
      <c r="D14" s="748" t="str">
        <f>ผลการเรียน!B15</f>
        <v/>
      </c>
      <c r="E14" s="749" t="str">
        <f>ผลการเรียน!BX15&amp;"."&amp;ผลการเรียน!BY15&amp;"  "&amp;ผลการเรียน!BZ15</f>
        <v xml:space="preserve">.  </v>
      </c>
      <c r="F14" s="774" t="str">
        <f>ผลการเรียน!BC15</f>
        <v/>
      </c>
      <c r="G14" s="764" t="str">
        <f t="shared" si="0"/>
        <v/>
      </c>
      <c r="H14" s="764"/>
      <c r="I14" s="740" t="str">
        <f>IFERROR(VLOOKUP(C14,B14:E65,2,FALSE),"")</f>
        <v/>
      </c>
      <c r="J14" s="740" t="str">
        <f>IFERROR(VLOOKUP(C14,B14:E65,3,FALSE),"")</f>
        <v/>
      </c>
      <c r="K14" s="751" t="str">
        <f>IFERROR(VLOOKUP(C14,B14:E65,4,FALSE),"")</f>
        <v/>
      </c>
      <c r="L14" s="745" t="str">
        <f>IFERROR(VLOOKUP(C14,B14:F65,5,FALSE),"")</f>
        <v/>
      </c>
      <c r="N14" s="765"/>
      <c r="O14" s="766">
        <v>7</v>
      </c>
      <c r="P14" s="767" t="str">
        <f t="shared" si="5"/>
        <v/>
      </c>
      <c r="Q14" s="766" t="str">
        <f t="shared" si="6"/>
        <v/>
      </c>
      <c r="R14" s="766" t="str">
        <f t="shared" si="6"/>
        <v/>
      </c>
      <c r="S14" s="766" t="str">
        <f t="shared" si="7"/>
        <v/>
      </c>
      <c r="T14" s="768"/>
      <c r="U14" s="768"/>
      <c r="V14" s="768"/>
      <c r="W14" s="768"/>
      <c r="X14" s="769"/>
      <c r="Y14" s="770"/>
      <c r="Z14" s="770"/>
      <c r="AA14" s="770"/>
      <c r="AB14" s="770"/>
      <c r="AC14" s="770"/>
      <c r="AD14" s="770"/>
    </row>
    <row r="15" spans="2:30" s="762" customFormat="1" ht="15.75" customHeight="1">
      <c r="B15" s="762">
        <f>IF(G15=1,COUNT(G$4:G15),0)</f>
        <v>0</v>
      </c>
      <c r="C15" s="771">
        <v>12</v>
      </c>
      <c r="D15" s="748" t="str">
        <f>ผลการเรียน!B16</f>
        <v/>
      </c>
      <c r="E15" s="749" t="str">
        <f>ผลการเรียน!BX16&amp;"."&amp;ผลการเรียน!BY16&amp;"  "&amp;ผลการเรียน!BZ16</f>
        <v xml:space="preserve">.  </v>
      </c>
      <c r="F15" s="774" t="str">
        <f>ผลการเรียน!BC16</f>
        <v/>
      </c>
      <c r="G15" s="764" t="str">
        <f t="shared" si="0"/>
        <v/>
      </c>
      <c r="H15" s="764"/>
      <c r="I15" s="740" t="str">
        <f>IFERROR(VLOOKUP(C15,B15:E65,2,FALSE),"")</f>
        <v/>
      </c>
      <c r="J15" s="740" t="str">
        <f>IFERROR(VLOOKUP(C15,B15:E65,3,FALSE),"")</f>
        <v/>
      </c>
      <c r="K15" s="751" t="str">
        <f>IFERROR(VLOOKUP(C15,B15:E65,4,FALSE),"")</f>
        <v/>
      </c>
      <c r="L15" s="745" t="str">
        <f>IFERROR(VLOOKUP(C15,B15:F65,5,FALSE),"")</f>
        <v/>
      </c>
      <c r="N15" s="765"/>
      <c r="O15" s="766">
        <v>8</v>
      </c>
      <c r="P15" s="767" t="str">
        <f t="shared" si="5"/>
        <v/>
      </c>
      <c r="Q15" s="766" t="str">
        <f t="shared" si="6"/>
        <v/>
      </c>
      <c r="R15" s="766" t="str">
        <f t="shared" si="6"/>
        <v/>
      </c>
      <c r="S15" s="766" t="str">
        <f t="shared" si="7"/>
        <v/>
      </c>
      <c r="T15" s="768"/>
      <c r="U15" s="768"/>
      <c r="V15" s="768"/>
      <c r="W15" s="768"/>
      <c r="X15" s="769"/>
      <c r="Y15" s="770"/>
      <c r="Z15" s="770"/>
      <c r="AA15" s="770"/>
      <c r="AB15" s="770"/>
      <c r="AC15" s="770"/>
      <c r="AD15" s="770"/>
    </row>
    <row r="16" spans="2:30" s="762" customFormat="1" ht="15.75" customHeight="1">
      <c r="B16" s="762">
        <f>IF(G16=1,COUNT(G$4:G16),0)</f>
        <v>0</v>
      </c>
      <c r="C16" s="763">
        <v>13</v>
      </c>
      <c r="D16" s="748" t="str">
        <f>ผลการเรียน!B17</f>
        <v/>
      </c>
      <c r="E16" s="749" t="str">
        <f>ผลการเรียน!BX17&amp;"."&amp;ผลการเรียน!BY17&amp;"  "&amp;ผลการเรียน!BZ17</f>
        <v xml:space="preserve">.  </v>
      </c>
      <c r="F16" s="774" t="str">
        <f>ผลการเรียน!BC17</f>
        <v/>
      </c>
      <c r="G16" s="764" t="str">
        <f t="shared" si="0"/>
        <v/>
      </c>
      <c r="H16" s="764"/>
      <c r="I16" s="740" t="str">
        <f>IFERROR(VLOOKUP(C16,B16:E65,2,FALSE),"")</f>
        <v/>
      </c>
      <c r="J16" s="740" t="str">
        <f>IFERROR(VLOOKUP(C16,B16:E65,3,FALSE),"")</f>
        <v/>
      </c>
      <c r="K16" s="751" t="str">
        <f>IFERROR(VLOOKUP(C16,B16:E65,4,FALSE),"")</f>
        <v/>
      </c>
      <c r="L16" s="745" t="str">
        <f>IFERROR(VLOOKUP(C16,B16:F65,5,FALSE),"")</f>
        <v/>
      </c>
      <c r="N16" s="765"/>
      <c r="O16" s="766">
        <v>9</v>
      </c>
      <c r="P16" s="767" t="str">
        <f t="shared" si="5"/>
        <v/>
      </c>
      <c r="Q16" s="766" t="str">
        <f t="shared" si="6"/>
        <v/>
      </c>
      <c r="R16" s="766" t="str">
        <f t="shared" si="6"/>
        <v/>
      </c>
      <c r="S16" s="766" t="str">
        <f t="shared" si="7"/>
        <v/>
      </c>
      <c r="T16" s="768"/>
      <c r="U16" s="768"/>
      <c r="V16" s="768"/>
      <c r="W16" s="768"/>
      <c r="X16" s="769"/>
      <c r="Y16" s="770"/>
      <c r="Z16" s="770"/>
      <c r="AA16" s="770"/>
      <c r="AB16" s="770"/>
      <c r="AC16" s="770"/>
      <c r="AD16" s="770"/>
    </row>
    <row r="17" spans="2:30" s="762" customFormat="1" ht="15.75" customHeight="1">
      <c r="B17" s="762">
        <f>IF(G17=1,COUNT(G$4:G17),0)</f>
        <v>0</v>
      </c>
      <c r="C17" s="771">
        <v>14</v>
      </c>
      <c r="D17" s="748" t="str">
        <f>ผลการเรียน!B18</f>
        <v/>
      </c>
      <c r="E17" s="749" t="str">
        <f>ผลการเรียน!BX18&amp;"."&amp;ผลการเรียน!BY18&amp;"  "&amp;ผลการเรียน!BZ18</f>
        <v xml:space="preserve">.  </v>
      </c>
      <c r="F17" s="774" t="str">
        <f>ผลการเรียน!BC18</f>
        <v/>
      </c>
      <c r="G17" s="764" t="str">
        <f t="shared" si="0"/>
        <v/>
      </c>
      <c r="H17" s="764"/>
      <c r="I17" s="740" t="str">
        <f>IFERROR(VLOOKUP(C17,B17:E65,2,FALSE),"")</f>
        <v/>
      </c>
      <c r="J17" s="740" t="str">
        <f>IFERROR(VLOOKUP(C17,B17:E65,3,FALSE),"")</f>
        <v/>
      </c>
      <c r="K17" s="751" t="str">
        <f>IFERROR(VLOOKUP(C17,B17:E65,4,FALSE),"")</f>
        <v/>
      </c>
      <c r="L17" s="745" t="str">
        <f>IFERROR(VLOOKUP(C17,B17:F65,5,FALSE),"")</f>
        <v/>
      </c>
      <c r="N17" s="765"/>
      <c r="O17" s="766">
        <v>10</v>
      </c>
      <c r="P17" s="767" t="str">
        <f t="shared" si="5"/>
        <v/>
      </c>
      <c r="Q17" s="766" t="str">
        <f t="shared" si="6"/>
        <v/>
      </c>
      <c r="R17" s="766" t="str">
        <f t="shared" si="6"/>
        <v/>
      </c>
      <c r="S17" s="766" t="str">
        <f t="shared" si="7"/>
        <v/>
      </c>
      <c r="T17" s="768"/>
      <c r="U17" s="768"/>
      <c r="V17" s="768"/>
      <c r="W17" s="768"/>
      <c r="X17" s="772"/>
      <c r="Y17" s="770"/>
      <c r="Z17" s="770"/>
      <c r="AA17" s="770"/>
      <c r="AB17" s="770"/>
      <c r="AC17" s="770"/>
      <c r="AD17" s="770"/>
    </row>
    <row r="18" spans="2:30" s="762" customFormat="1" ht="15.75" customHeight="1">
      <c r="B18" s="762">
        <f>IF(G18=1,COUNT(G$4:G18),0)</f>
        <v>0</v>
      </c>
      <c r="C18" s="763">
        <v>15</v>
      </c>
      <c r="D18" s="748" t="str">
        <f>ผลการเรียน!B19</f>
        <v/>
      </c>
      <c r="E18" s="749" t="str">
        <f>ผลการเรียน!BX19&amp;"."&amp;ผลการเรียน!BY19&amp;"  "&amp;ผลการเรียน!BZ19</f>
        <v xml:space="preserve">.  </v>
      </c>
      <c r="F18" s="774" t="str">
        <f>ผลการเรียน!BC19</f>
        <v/>
      </c>
      <c r="G18" s="764" t="str">
        <f t="shared" si="0"/>
        <v/>
      </c>
      <c r="H18" s="764"/>
      <c r="I18" s="740" t="str">
        <f>IFERROR(VLOOKUP(C18,B18:E65,2,FALSE),"")</f>
        <v/>
      </c>
      <c r="J18" s="740" t="str">
        <f>IFERROR(VLOOKUP(C18,B18:E65,3,FALSE),"")</f>
        <v/>
      </c>
      <c r="K18" s="751" t="str">
        <f>IFERROR(VLOOKUP(C18,B18:E65,4,FALSE),"")</f>
        <v/>
      </c>
      <c r="L18" s="745" t="str">
        <f>IFERROR(VLOOKUP(C18,B18:F65,5,FALSE),"")</f>
        <v/>
      </c>
      <c r="N18" s="765"/>
      <c r="O18" s="766">
        <v>11</v>
      </c>
      <c r="P18" s="767" t="str">
        <f t="shared" si="5"/>
        <v/>
      </c>
      <c r="Q18" s="766" t="str">
        <f t="shared" si="6"/>
        <v/>
      </c>
      <c r="R18" s="766" t="str">
        <f t="shared" si="6"/>
        <v/>
      </c>
      <c r="S18" s="766" t="str">
        <f t="shared" si="7"/>
        <v/>
      </c>
      <c r="T18" s="768"/>
      <c r="U18" s="768"/>
      <c r="V18" s="768"/>
      <c r="W18" s="768"/>
      <c r="X18" s="772"/>
      <c r="Y18" s="770"/>
      <c r="Z18" s="770"/>
      <c r="AA18" s="770"/>
      <c r="AB18" s="770"/>
      <c r="AC18" s="770"/>
      <c r="AD18" s="770"/>
    </row>
    <row r="19" spans="2:30" s="762" customFormat="1" ht="15.75" customHeight="1">
      <c r="B19" s="762">
        <f>IF(G19=1,COUNT(G$4:G19),0)</f>
        <v>0</v>
      </c>
      <c r="C19" s="771">
        <v>16</v>
      </c>
      <c r="D19" s="748" t="str">
        <f>ผลการเรียน!B20</f>
        <v/>
      </c>
      <c r="E19" s="749" t="str">
        <f>ผลการเรียน!BX20&amp;"."&amp;ผลการเรียน!BY20&amp;"  "&amp;ผลการเรียน!BZ20</f>
        <v xml:space="preserve">.  </v>
      </c>
      <c r="F19" s="774" t="str">
        <f>ผลการเรียน!BC20</f>
        <v/>
      </c>
      <c r="G19" s="764" t="str">
        <f t="shared" si="0"/>
        <v/>
      </c>
      <c r="H19" s="764"/>
      <c r="I19" s="740" t="str">
        <f>IFERROR(VLOOKUP(C19,B19:E65,2,FALSE),"")</f>
        <v/>
      </c>
      <c r="J19" s="740" t="str">
        <f>IFERROR(VLOOKUP(C19,B19:E65,3,FALSE),"")</f>
        <v/>
      </c>
      <c r="K19" s="751" t="str">
        <f>IFERROR(VLOOKUP(C19,B19:E65,4,FALSE),"")</f>
        <v/>
      </c>
      <c r="L19" s="745" t="str">
        <f>IFERROR(VLOOKUP(C19,B19:F65,5,FALSE),"")</f>
        <v/>
      </c>
      <c r="N19" s="765"/>
      <c r="O19" s="766">
        <v>12</v>
      </c>
      <c r="P19" s="767" t="str">
        <f t="shared" si="5"/>
        <v/>
      </c>
      <c r="Q19" s="766" t="str">
        <f t="shared" si="6"/>
        <v/>
      </c>
      <c r="R19" s="766" t="str">
        <f t="shared" si="6"/>
        <v/>
      </c>
      <c r="S19" s="766" t="str">
        <f t="shared" si="7"/>
        <v/>
      </c>
      <c r="T19" s="768"/>
      <c r="U19" s="768"/>
      <c r="V19" s="768"/>
      <c r="W19" s="768"/>
      <c r="X19" s="772"/>
      <c r="Y19" s="770"/>
      <c r="Z19" s="770"/>
      <c r="AA19" s="770"/>
      <c r="AB19" s="770"/>
      <c r="AC19" s="770"/>
      <c r="AD19" s="770"/>
    </row>
    <row r="20" spans="2:30" s="762" customFormat="1" ht="15.75" customHeight="1">
      <c r="B20" s="762">
        <f>IF(G20=1,COUNT(G$4:G20),0)</f>
        <v>0</v>
      </c>
      <c r="C20" s="763">
        <v>17</v>
      </c>
      <c r="D20" s="748" t="str">
        <f>ผลการเรียน!B21</f>
        <v/>
      </c>
      <c r="E20" s="749" t="str">
        <f>ผลการเรียน!BX21&amp;"."&amp;ผลการเรียน!BY21&amp;"  "&amp;ผลการเรียน!BZ21</f>
        <v xml:space="preserve">.  </v>
      </c>
      <c r="F20" s="774" t="str">
        <f>ผลการเรียน!BC21</f>
        <v/>
      </c>
      <c r="G20" s="764" t="str">
        <f t="shared" si="0"/>
        <v/>
      </c>
      <c r="H20" s="764"/>
      <c r="I20" s="740" t="str">
        <f>IFERROR(VLOOKUP(C20,B20:E65,2,FALSE),"")</f>
        <v/>
      </c>
      <c r="J20" s="740" t="str">
        <f>IFERROR(VLOOKUP(C20,B20:E65,3,FALSE),"")</f>
        <v/>
      </c>
      <c r="K20" s="751" t="str">
        <f>IFERROR(VLOOKUP(C20,B20:E65,4,FALSE),"")</f>
        <v/>
      </c>
      <c r="L20" s="745" t="str">
        <f>IFERROR(VLOOKUP(C20,B20:F65,5,FALSE),"")</f>
        <v/>
      </c>
      <c r="N20" s="765"/>
      <c r="O20" s="766">
        <v>13</v>
      </c>
      <c r="P20" s="767" t="str">
        <f t="shared" si="5"/>
        <v/>
      </c>
      <c r="Q20" s="766" t="str">
        <f t="shared" si="6"/>
        <v/>
      </c>
      <c r="R20" s="766" t="str">
        <f t="shared" si="6"/>
        <v/>
      </c>
      <c r="S20" s="766" t="str">
        <f t="shared" si="7"/>
        <v/>
      </c>
      <c r="T20" s="768"/>
      <c r="U20" s="768"/>
      <c r="V20" s="768"/>
      <c r="W20" s="768"/>
      <c r="X20" s="772"/>
      <c r="Y20" s="770"/>
      <c r="Z20" s="770"/>
      <c r="AA20" s="770"/>
      <c r="AB20" s="770"/>
      <c r="AC20" s="770"/>
      <c r="AD20" s="770"/>
    </row>
    <row r="21" spans="2:30" s="762" customFormat="1" ht="15.75" customHeight="1">
      <c r="B21" s="762">
        <f>IF(G21=1,COUNT(G$4:G21),0)</f>
        <v>0</v>
      </c>
      <c r="C21" s="771">
        <v>18</v>
      </c>
      <c r="D21" s="748" t="str">
        <f>ผลการเรียน!B22</f>
        <v/>
      </c>
      <c r="E21" s="749" t="str">
        <f>ผลการเรียน!BX22&amp;"."&amp;ผลการเรียน!BY22&amp;"  "&amp;ผลการเรียน!BZ22</f>
        <v xml:space="preserve">.  </v>
      </c>
      <c r="F21" s="774" t="str">
        <f>ผลการเรียน!BC22</f>
        <v/>
      </c>
      <c r="G21" s="764" t="str">
        <f t="shared" si="0"/>
        <v/>
      </c>
      <c r="H21" s="764"/>
      <c r="I21" s="740" t="str">
        <f>IFERROR(VLOOKUP(C21,B21:E65,2,FALSE),"")</f>
        <v/>
      </c>
      <c r="J21" s="740" t="str">
        <f>IFERROR(VLOOKUP(C21,B21:E65,3,FALSE),"")</f>
        <v/>
      </c>
      <c r="K21" s="751" t="str">
        <f>IFERROR(VLOOKUP(C21,B21:E65,4,FALSE),"")</f>
        <v/>
      </c>
      <c r="L21" s="745" t="str">
        <f>IFERROR(VLOOKUP(C21,B21:F65,5,FALSE),"")</f>
        <v/>
      </c>
      <c r="N21" s="765"/>
      <c r="O21" s="766">
        <v>14</v>
      </c>
      <c r="P21" s="767" t="str">
        <f t="shared" si="5"/>
        <v/>
      </c>
      <c r="Q21" s="766" t="str">
        <f t="shared" si="6"/>
        <v/>
      </c>
      <c r="R21" s="766" t="str">
        <f t="shared" si="6"/>
        <v/>
      </c>
      <c r="S21" s="766" t="str">
        <f t="shared" si="7"/>
        <v/>
      </c>
      <c r="T21" s="768"/>
      <c r="U21" s="768"/>
      <c r="V21" s="768"/>
      <c r="W21" s="768"/>
      <c r="X21" s="772"/>
      <c r="Y21" s="770"/>
      <c r="Z21" s="770"/>
      <c r="AA21" s="770"/>
      <c r="AB21" s="770"/>
      <c r="AC21" s="770"/>
      <c r="AD21" s="770"/>
    </row>
    <row r="22" spans="2:30" s="762" customFormat="1" ht="15.75" customHeight="1">
      <c r="B22" s="762">
        <f>IF(G22=1,COUNT(G$4:G22),0)</f>
        <v>0</v>
      </c>
      <c r="C22" s="763">
        <v>19</v>
      </c>
      <c r="D22" s="748" t="str">
        <f>ผลการเรียน!B23</f>
        <v/>
      </c>
      <c r="E22" s="749" t="str">
        <f>ผลการเรียน!BX23&amp;"."&amp;ผลการเรียน!BY23&amp;"  "&amp;ผลการเรียน!BZ23</f>
        <v xml:space="preserve">.  </v>
      </c>
      <c r="F22" s="774" t="str">
        <f>ผลการเรียน!BC23</f>
        <v/>
      </c>
      <c r="G22" s="764" t="str">
        <f t="shared" si="0"/>
        <v/>
      </c>
      <c r="H22" s="764"/>
      <c r="I22" s="740" t="str">
        <f>IFERROR(VLOOKUP(C22,B22:E65,2,FALSE),"")</f>
        <v/>
      </c>
      <c r="J22" s="740" t="str">
        <f>IFERROR(VLOOKUP(C22,B22:E65,3,FALSE),"")</f>
        <v/>
      </c>
      <c r="K22" s="751" t="str">
        <f>IFERROR(VLOOKUP(C22,B22:E65,4,FALSE),"")</f>
        <v/>
      </c>
      <c r="L22" s="745" t="str">
        <f>IFERROR(VLOOKUP(C22,B22:F65,5,FALSE),"")</f>
        <v/>
      </c>
      <c r="N22" s="765"/>
      <c r="O22" s="766">
        <v>15</v>
      </c>
      <c r="P22" s="767" t="str">
        <f t="shared" si="5"/>
        <v/>
      </c>
      <c r="Q22" s="766" t="str">
        <f t="shared" si="6"/>
        <v/>
      </c>
      <c r="R22" s="766" t="str">
        <f t="shared" si="6"/>
        <v/>
      </c>
      <c r="S22" s="766" t="str">
        <f t="shared" si="7"/>
        <v/>
      </c>
      <c r="T22" s="768"/>
      <c r="U22" s="768"/>
      <c r="V22" s="768"/>
      <c r="W22" s="768"/>
      <c r="X22" s="772"/>
      <c r="Y22" s="770"/>
      <c r="Z22" s="770"/>
      <c r="AA22" s="770"/>
      <c r="AB22" s="770"/>
      <c r="AC22" s="770"/>
      <c r="AD22" s="770"/>
    </row>
    <row r="23" spans="2:30" s="762" customFormat="1" ht="15.75" customHeight="1">
      <c r="B23" s="762">
        <f>IF(G23=1,COUNT(G$4:G23),0)</f>
        <v>0</v>
      </c>
      <c r="C23" s="771">
        <v>20</v>
      </c>
      <c r="D23" s="748" t="str">
        <f>ผลการเรียน!B24</f>
        <v/>
      </c>
      <c r="E23" s="749" t="str">
        <f>ผลการเรียน!BX24&amp;"."&amp;ผลการเรียน!BY24&amp;"  "&amp;ผลการเรียน!BZ24</f>
        <v xml:space="preserve">.  </v>
      </c>
      <c r="F23" s="774" t="str">
        <f>ผลการเรียน!BC24</f>
        <v/>
      </c>
      <c r="G23" s="764" t="str">
        <f t="shared" si="0"/>
        <v/>
      </c>
      <c r="H23" s="764"/>
      <c r="I23" s="740" t="str">
        <f>IFERROR(VLOOKUP(C23,B23:E65,2,FALSE),"")</f>
        <v/>
      </c>
      <c r="J23" s="740" t="str">
        <f>IFERROR(VLOOKUP(C23,B23:E65,3,FALSE),"")</f>
        <v/>
      </c>
      <c r="K23" s="751" t="str">
        <f>IFERROR(VLOOKUP(C23,B23:E65,4,FALSE),"")</f>
        <v/>
      </c>
      <c r="L23" s="745" t="str">
        <f>IFERROR(VLOOKUP(C23,B23:F65,5,FALSE),"")</f>
        <v/>
      </c>
      <c r="N23" s="765"/>
      <c r="O23" s="1333" t="s">
        <v>553</v>
      </c>
      <c r="P23" s="1334"/>
      <c r="Q23" s="1334"/>
      <c r="R23" s="1334"/>
      <c r="S23" s="1335"/>
      <c r="T23" s="1333" t="str">
        <f>"ลงชื่อ....................................หัวหน้ากลุ่มสาระ"&amp;ปก!$I$10&amp;"  ......../.........../.............."</f>
        <v>ลงชื่อ....................................หัวหน้ากลุ่มสาระ  ......../.........../..............</v>
      </c>
      <c r="U23" s="1334"/>
      <c r="V23" s="1334"/>
      <c r="W23" s="1334"/>
      <c r="X23" s="1335"/>
      <c r="Y23" s="770"/>
      <c r="Z23" s="770"/>
      <c r="AA23" s="770"/>
      <c r="AB23" s="770"/>
      <c r="AC23" s="770"/>
      <c r="AD23" s="770"/>
    </row>
    <row r="24" spans="2:30" s="762" customFormat="1" ht="15.75" customHeight="1">
      <c r="B24" s="762">
        <f>IF(G24=1,COUNT(G$4:G24),0)</f>
        <v>0</v>
      </c>
      <c r="C24" s="763">
        <v>21</v>
      </c>
      <c r="D24" s="748" t="str">
        <f>ผลการเรียน!B25</f>
        <v/>
      </c>
      <c r="E24" s="749" t="str">
        <f>ผลการเรียน!BX25&amp;"."&amp;ผลการเรียน!BY25&amp;"  "&amp;ผลการเรียน!BZ25</f>
        <v xml:space="preserve">.  </v>
      </c>
      <c r="F24" s="774" t="str">
        <f>ผลการเรียน!BC25</f>
        <v/>
      </c>
      <c r="G24" s="764" t="str">
        <f t="shared" si="0"/>
        <v/>
      </c>
      <c r="H24" s="764"/>
      <c r="I24" s="740" t="str">
        <f>IFERROR(VLOOKUP(C24,B24:E65,2,FALSE),"")</f>
        <v/>
      </c>
      <c r="J24" s="740" t="str">
        <f>IFERROR(VLOOKUP(C24,B24:E65,3,FALSE),"")</f>
        <v/>
      </c>
      <c r="K24" s="751" t="str">
        <f>IFERROR(VLOOKUP(C24,B24:E65,4,FALSE),"")</f>
        <v/>
      </c>
      <c r="L24" s="745" t="str">
        <f>IFERROR(VLOOKUP(C24,B24:F65,5,FALSE),"")</f>
        <v/>
      </c>
      <c r="N24" s="765"/>
      <c r="O24" s="1336" t="s">
        <v>554</v>
      </c>
      <c r="P24" s="1336"/>
      <c r="Q24" s="1336"/>
      <c r="R24" s="1336"/>
      <c r="S24" s="1336"/>
      <c r="T24" s="1336" t="s">
        <v>555</v>
      </c>
      <c r="U24" s="1336"/>
      <c r="V24" s="1336"/>
      <c r="W24" s="1336"/>
      <c r="X24" s="1336"/>
      <c r="Y24" s="770"/>
      <c r="Z24" s="770"/>
      <c r="AA24" s="770"/>
      <c r="AB24" s="770"/>
      <c r="AC24" s="770"/>
      <c r="AD24" s="770"/>
    </row>
    <row r="25" spans="2:30" s="762" customFormat="1" ht="15.75" customHeight="1">
      <c r="B25" s="762">
        <f>IF(G25=1,COUNT(G$4:G25),0)</f>
        <v>0</v>
      </c>
      <c r="C25" s="771">
        <v>22</v>
      </c>
      <c r="D25" s="748" t="str">
        <f>ผลการเรียน!B26</f>
        <v/>
      </c>
      <c r="E25" s="749" t="str">
        <f>ผลการเรียน!BX26&amp;"."&amp;ผลการเรียน!BY26&amp;"  "&amp;ผลการเรียน!BZ26</f>
        <v xml:space="preserve">.  </v>
      </c>
      <c r="F25" s="774" t="str">
        <f>ผลการเรียน!BC26</f>
        <v/>
      </c>
      <c r="G25" s="764" t="str">
        <f t="shared" si="0"/>
        <v/>
      </c>
      <c r="H25" s="764"/>
      <c r="I25" s="740" t="str">
        <f>IFERROR(VLOOKUP(C25,B25:E65,2,FALSE),"")</f>
        <v/>
      </c>
      <c r="J25" s="740" t="str">
        <f>IFERROR(VLOOKUP(C25,B25:E65,3,FALSE),"")</f>
        <v/>
      </c>
      <c r="K25" s="751" t="str">
        <f>IFERROR(VLOOKUP(C25,B25:E65,4,FALSE),"")</f>
        <v/>
      </c>
      <c r="L25" s="745" t="str">
        <f>IFERROR(VLOOKUP(C25,B25:F65,5,FALSE),"")</f>
        <v/>
      </c>
      <c r="N25" s="759"/>
      <c r="O25" s="1333" t="s">
        <v>556</v>
      </c>
      <c r="P25" s="1334"/>
      <c r="Q25" s="1334"/>
      <c r="R25" s="1334"/>
      <c r="S25" s="1334"/>
      <c r="T25" s="1334"/>
      <c r="U25" s="1334"/>
      <c r="V25" s="1334"/>
      <c r="W25" s="1334"/>
      <c r="X25" s="1335"/>
      <c r="Y25" s="770"/>
      <c r="Z25" s="770"/>
      <c r="AA25" s="770"/>
      <c r="AB25" s="770"/>
      <c r="AC25" s="770"/>
      <c r="AD25" s="770"/>
    </row>
    <row r="26" spans="2:30" s="762" customFormat="1" ht="15.75" customHeight="1">
      <c r="B26" s="762">
        <f>IF(G26=1,COUNT(G$4:G26),0)</f>
        <v>0</v>
      </c>
      <c r="C26" s="763">
        <v>23</v>
      </c>
      <c r="D26" s="748" t="str">
        <f>ผลการเรียน!B27</f>
        <v/>
      </c>
      <c r="E26" s="749" t="str">
        <f>ผลการเรียน!BX27&amp;"."&amp;ผลการเรียน!BY27&amp;"  "&amp;ผลการเรียน!BZ27</f>
        <v xml:space="preserve">.  </v>
      </c>
      <c r="F26" s="774" t="str">
        <f>ผลการเรียน!BC27</f>
        <v/>
      </c>
      <c r="G26" s="764" t="str">
        <f t="shared" si="0"/>
        <v/>
      </c>
      <c r="H26" s="764"/>
      <c r="I26" s="740" t="str">
        <f>IFERROR(VLOOKUP(C26,B26:E65,2,FALSE),"")</f>
        <v/>
      </c>
      <c r="J26" s="740" t="str">
        <f>IFERROR(VLOOKUP(C26,B26:E65,3,FALSE),"")</f>
        <v/>
      </c>
      <c r="K26" s="751" t="str">
        <f>IFERROR(VLOOKUP(C26,B26:E65,4,FALSE),"")</f>
        <v/>
      </c>
      <c r="L26" s="745" t="str">
        <f>IFERROR(VLOOKUP(C26,B26:F65,5,FALSE),"")</f>
        <v/>
      </c>
      <c r="N26" s="759"/>
      <c r="O26" s="759" t="s">
        <v>557</v>
      </c>
      <c r="P26" s="759"/>
      <c r="Q26" s="759"/>
      <c r="R26" s="759"/>
      <c r="S26" s="759"/>
      <c r="T26" s="759"/>
      <c r="U26" s="759"/>
      <c r="V26" s="759"/>
      <c r="W26" s="759"/>
      <c r="X26" s="759"/>
      <c r="Y26" s="770"/>
      <c r="Z26" s="770"/>
      <c r="AA26" s="770"/>
      <c r="AB26" s="770"/>
      <c r="AC26" s="770"/>
      <c r="AD26" s="770"/>
    </row>
    <row r="27" spans="2:30" ht="15.75" customHeight="1">
      <c r="B27" s="734">
        <f>IF(G27=1,COUNT(G$4:G27),0)</f>
        <v>0</v>
      </c>
      <c r="C27" s="771">
        <v>24</v>
      </c>
      <c r="D27" s="748" t="str">
        <f>ผลการเรียน!B28</f>
        <v/>
      </c>
      <c r="E27" s="749" t="str">
        <f>ผลการเรียน!BX28&amp;"."&amp;ผลการเรียน!BY28&amp;"  "&amp;ผลการเรียน!BZ28</f>
        <v xml:space="preserve">.  </v>
      </c>
      <c r="F27" s="774" t="str">
        <f>ผลการเรียน!BC28</f>
        <v/>
      </c>
      <c r="G27" s="764" t="str">
        <f t="shared" si="0"/>
        <v/>
      </c>
      <c r="H27" s="764"/>
      <c r="I27" s="740" t="str">
        <f>IFERROR(VLOOKUP(C27,B27:E65,2,FALSE),"")</f>
        <v/>
      </c>
      <c r="J27" s="740" t="str">
        <f>IFERROR(VLOOKUP(C27,B27:E65,3,FALSE),"")</f>
        <v/>
      </c>
      <c r="K27" s="751" t="str">
        <f>IFERROR(VLOOKUP(C27,B27:E65,4,FALSE),"")</f>
        <v/>
      </c>
      <c r="L27" s="743" t="str">
        <f>IFERROR(VLOOKUP(C27,B27:F65,5,FALSE),"")</f>
        <v/>
      </c>
      <c r="N27" s="759"/>
      <c r="O27" s="759" t="s">
        <v>558</v>
      </c>
      <c r="P27" s="759"/>
      <c r="Q27" s="759"/>
      <c r="R27" s="759"/>
      <c r="S27" s="759"/>
      <c r="T27" s="759"/>
      <c r="U27" s="759"/>
      <c r="V27" s="759"/>
      <c r="W27" s="759"/>
      <c r="X27" s="759"/>
      <c r="Y27" s="770"/>
      <c r="Z27" s="739"/>
      <c r="AA27" s="739"/>
      <c r="AB27" s="739"/>
      <c r="AC27" s="739"/>
      <c r="AD27" s="739"/>
    </row>
    <row r="28" spans="2:30" ht="15.75" customHeight="1">
      <c r="B28" s="734">
        <f>IF(G28=1,COUNT(G$4:G28),0)</f>
        <v>0</v>
      </c>
      <c r="C28" s="763">
        <v>25</v>
      </c>
      <c r="D28" s="748" t="str">
        <f>ผลการเรียน!B29</f>
        <v/>
      </c>
      <c r="E28" s="749" t="str">
        <f>ผลการเรียน!BX29&amp;"."&amp;ผลการเรียน!BY29&amp;"  "&amp;ผลการเรียน!BZ29</f>
        <v xml:space="preserve">.  </v>
      </c>
      <c r="F28" s="774" t="str">
        <f>ผลการเรียน!BC29</f>
        <v/>
      </c>
      <c r="G28" s="764" t="str">
        <f t="shared" si="0"/>
        <v/>
      </c>
      <c r="H28" s="764"/>
      <c r="I28" s="740" t="str">
        <f>IFERROR(VLOOKUP(C28,B28:E65,2,FALSE),"")</f>
        <v/>
      </c>
      <c r="J28" s="740" t="str">
        <f>IFERROR(VLOOKUP(C28,B28:E65,3,FALSE),"")</f>
        <v/>
      </c>
      <c r="K28" s="751" t="str">
        <f>IFERROR(VLOOKUP(C28,B28:E65,4,FALSE),"")</f>
        <v/>
      </c>
      <c r="L28" s="743" t="str">
        <f>IFERROR(VLOOKUP(C28,B28:F65,5,FALSE),"")</f>
        <v/>
      </c>
      <c r="N28" s="759"/>
      <c r="O28" s="759" t="s">
        <v>559</v>
      </c>
      <c r="P28" s="759"/>
      <c r="Q28" s="759"/>
      <c r="R28" s="759"/>
      <c r="S28" s="759"/>
      <c r="T28" s="759"/>
      <c r="U28" s="759"/>
      <c r="V28" s="759"/>
      <c r="W28" s="759"/>
      <c r="X28" s="759"/>
      <c r="Y28" s="739"/>
      <c r="Z28" s="739"/>
      <c r="AA28" s="739"/>
      <c r="AB28" s="739"/>
      <c r="AC28" s="739"/>
      <c r="AD28" s="739"/>
    </row>
    <row r="29" spans="2:30" ht="15.75" customHeight="1">
      <c r="B29" s="734">
        <f>IF(G29=1,COUNT(G$4:G29),0)</f>
        <v>0</v>
      </c>
      <c r="C29" s="771">
        <v>26</v>
      </c>
      <c r="D29" s="748" t="str">
        <f>ผลการเรียน!B30</f>
        <v/>
      </c>
      <c r="E29" s="749" t="str">
        <f>ผลการเรียน!BX30&amp;"."&amp;ผลการเรียน!BY30&amp;"  "&amp;ผลการเรียน!BZ30</f>
        <v xml:space="preserve">.  </v>
      </c>
      <c r="F29" s="774" t="str">
        <f>ผลการเรียน!BC30</f>
        <v/>
      </c>
      <c r="G29" s="764" t="str">
        <f t="shared" si="0"/>
        <v/>
      </c>
      <c r="H29" s="764"/>
      <c r="I29" s="740" t="str">
        <f>IFERROR(VLOOKUP(C29,B29:E65,2,FALSE),"")</f>
        <v/>
      </c>
      <c r="J29" s="740" t="str">
        <f>IFERROR(VLOOKUP(C29,B29:E65,3,FALSE),"")</f>
        <v/>
      </c>
      <c r="K29" s="751" t="str">
        <f>IFERROR(VLOOKUP(C29,B29:E65,4,FALSE),"")</f>
        <v/>
      </c>
      <c r="L29" s="743" t="str">
        <f>IFERROR(VLOOKUP(C29,B29:F65,5,FALSE),"")</f>
        <v/>
      </c>
      <c r="N29" s="759"/>
      <c r="O29" s="759"/>
      <c r="P29" s="759" t="s">
        <v>560</v>
      </c>
      <c r="Q29" s="759"/>
      <c r="R29" s="759"/>
      <c r="S29" s="759"/>
      <c r="T29" s="759"/>
      <c r="U29" s="759"/>
      <c r="V29" s="759"/>
      <c r="W29" s="759"/>
      <c r="X29" s="759"/>
      <c r="Y29" s="739"/>
      <c r="Z29" s="739"/>
      <c r="AA29" s="739"/>
      <c r="AB29" s="739"/>
      <c r="AC29" s="739"/>
      <c r="AD29" s="739"/>
    </row>
    <row r="30" spans="2:30" ht="15.75" customHeight="1">
      <c r="B30" s="734">
        <f>IF(G30=1,COUNT(G$4:G30),0)</f>
        <v>0</v>
      </c>
      <c r="C30" s="763">
        <v>27</v>
      </c>
      <c r="D30" s="748" t="str">
        <f>ผลการเรียน!B31</f>
        <v/>
      </c>
      <c r="E30" s="749" t="str">
        <f>ผลการเรียน!BX31&amp;"."&amp;ผลการเรียน!BY31&amp;"  "&amp;ผลการเรียน!BZ31</f>
        <v xml:space="preserve">.  </v>
      </c>
      <c r="F30" s="774" t="str">
        <f>ผลการเรียน!BC31</f>
        <v/>
      </c>
      <c r="G30" s="764" t="str">
        <f t="shared" si="0"/>
        <v/>
      </c>
      <c r="H30" s="764"/>
      <c r="I30" s="740" t="str">
        <f>IFERROR(VLOOKUP(C30,B30:E65,2,FALSE),"")</f>
        <v/>
      </c>
      <c r="J30" s="740" t="str">
        <f>IFERROR(VLOOKUP(C30,B30:E65,3,FALSE),"")</f>
        <v/>
      </c>
      <c r="K30" s="751" t="str">
        <f>IFERROR(VLOOKUP(C30,B30:E65,4,FALSE),"")</f>
        <v/>
      </c>
      <c r="L30" s="743" t="str">
        <f>IFERROR(VLOOKUP(C30,B30:F65,5,FALSE),"")</f>
        <v/>
      </c>
      <c r="N30" s="759"/>
      <c r="O30" s="759"/>
      <c r="P30" s="759" t="s">
        <v>561</v>
      </c>
      <c r="Q30" s="759"/>
      <c r="R30" s="759"/>
      <c r="S30" s="759"/>
      <c r="T30" s="759"/>
      <c r="U30" s="759"/>
      <c r="V30" s="759"/>
      <c r="W30" s="759"/>
      <c r="X30" s="759"/>
      <c r="Y30" s="739"/>
      <c r="Z30" s="739"/>
      <c r="AA30" s="739"/>
      <c r="AB30" s="739"/>
      <c r="AC30" s="739"/>
      <c r="AD30" s="739"/>
    </row>
    <row r="31" spans="2:30" ht="15.75" customHeight="1">
      <c r="B31" s="734">
        <f>IF(G31=1,COUNT(G$4:G31),0)</f>
        <v>0</v>
      </c>
      <c r="C31" s="771">
        <v>28</v>
      </c>
      <c r="D31" s="748" t="str">
        <f>ผลการเรียน!B32</f>
        <v/>
      </c>
      <c r="E31" s="749" t="str">
        <f>ผลการเรียน!BX32&amp;"."&amp;ผลการเรียน!BY32&amp;"  "&amp;ผลการเรียน!BZ32</f>
        <v xml:space="preserve">.  </v>
      </c>
      <c r="F31" s="774" t="str">
        <f>ผลการเรียน!BC32</f>
        <v/>
      </c>
      <c r="G31" s="764" t="str">
        <f t="shared" si="0"/>
        <v/>
      </c>
      <c r="H31" s="764"/>
      <c r="I31" s="740" t="str">
        <f>IFERROR(VLOOKUP(C31,B31:E65,2,FALSE),"")</f>
        <v/>
      </c>
      <c r="J31" s="740" t="str">
        <f>IFERROR(VLOOKUP(C31,B31:E65,3,FALSE),"")</f>
        <v/>
      </c>
      <c r="K31" s="751" t="str">
        <f>IFERROR(VLOOKUP(C31,B31:E65,4,FALSE),"")</f>
        <v/>
      </c>
      <c r="L31" s="743" t="str">
        <f>IFERROR(VLOOKUP(C31,B31:F65,5,FALSE),"")</f>
        <v/>
      </c>
      <c r="N31" s="759"/>
      <c r="O31" s="759"/>
      <c r="P31" s="759" t="s">
        <v>562</v>
      </c>
      <c r="Q31" s="759"/>
      <c r="R31" s="759"/>
      <c r="S31" s="759"/>
      <c r="T31" s="759"/>
      <c r="U31" s="759"/>
      <c r="V31" s="759"/>
      <c r="W31" s="759"/>
      <c r="X31" s="759"/>
      <c r="Y31" s="739"/>
      <c r="Z31" s="739"/>
      <c r="AA31" s="739"/>
      <c r="AB31" s="739"/>
      <c r="AC31" s="739"/>
      <c r="AD31" s="739"/>
    </row>
    <row r="32" spans="2:30" ht="15.75" customHeight="1">
      <c r="B32" s="734">
        <f>IF(G32=1,COUNT(G$4:G32),0)</f>
        <v>0</v>
      </c>
      <c r="C32" s="763">
        <v>29</v>
      </c>
      <c r="D32" s="748" t="str">
        <f>ผลการเรียน!B33</f>
        <v/>
      </c>
      <c r="E32" s="749" t="str">
        <f>ผลการเรียน!BX33&amp;"."&amp;ผลการเรียน!BY33&amp;"  "&amp;ผลการเรียน!BZ33</f>
        <v xml:space="preserve">.  </v>
      </c>
      <c r="F32" s="774" t="str">
        <f>ผลการเรียน!BC33</f>
        <v/>
      </c>
      <c r="G32" s="764" t="str">
        <f t="shared" si="0"/>
        <v/>
      </c>
      <c r="H32" s="764"/>
      <c r="I32" s="740" t="str">
        <f>IFERROR(VLOOKUP(C32,B32:E65,2,FALSE),"")</f>
        <v/>
      </c>
      <c r="J32" s="740" t="str">
        <f>IFERROR(VLOOKUP(C32,B32:E65,3,FALSE),"")</f>
        <v/>
      </c>
      <c r="K32" s="751" t="str">
        <f>IFERROR(VLOOKUP(C32,B32:E65,4,FALSE),"")</f>
        <v/>
      </c>
      <c r="L32" s="743" t="str">
        <f>IFERROR(VLOOKUP(C32,B32:F65,5,FALSE),"")</f>
        <v/>
      </c>
      <c r="N32" s="759"/>
      <c r="O32" s="759"/>
      <c r="P32" s="759"/>
      <c r="Q32" s="759"/>
      <c r="R32" s="759"/>
      <c r="S32" s="759"/>
      <c r="T32" s="759"/>
      <c r="U32" s="759"/>
      <c r="V32" s="759"/>
      <c r="W32" s="759"/>
      <c r="X32" s="759"/>
      <c r="Y32" s="739"/>
      <c r="Z32" s="739"/>
      <c r="AA32" s="739"/>
      <c r="AB32" s="739"/>
      <c r="AC32" s="739"/>
      <c r="AD32" s="739"/>
    </row>
    <row r="33" spans="2:30" ht="15.75" customHeight="1">
      <c r="B33" s="734">
        <f>IF(G33=1,COUNT(G$4:G33),0)</f>
        <v>0</v>
      </c>
      <c r="C33" s="771">
        <v>30</v>
      </c>
      <c r="D33" s="748" t="str">
        <f>ผลการเรียน!B34</f>
        <v/>
      </c>
      <c r="E33" s="749" t="str">
        <f>ผลการเรียน!BX34&amp;"."&amp;ผลการเรียน!BY34&amp;"  "&amp;ผลการเรียน!BZ34</f>
        <v xml:space="preserve">.  </v>
      </c>
      <c r="F33" s="774" t="str">
        <f>ผลการเรียน!BC34</f>
        <v/>
      </c>
      <c r="G33" s="764" t="str">
        <f t="shared" si="0"/>
        <v/>
      </c>
      <c r="H33" s="764"/>
      <c r="I33" s="740" t="str">
        <f>IFERROR(VLOOKUP(C33,B33:E65,2,FALSE),"")</f>
        <v/>
      </c>
      <c r="J33" s="740" t="str">
        <f>IFERROR(VLOOKUP(C33,B33:E65,3,FALSE),"")</f>
        <v/>
      </c>
      <c r="K33" s="751" t="str">
        <f>IFERROR(VLOOKUP(C33,B33:E65,4,FALSE),"")</f>
        <v/>
      </c>
      <c r="L33" s="743" t="str">
        <f>IFERROR(VLOOKUP(C33,B33:F65,5,FALSE),"")</f>
        <v/>
      </c>
      <c r="N33" s="773"/>
      <c r="O33" s="773"/>
      <c r="P33" s="773"/>
      <c r="Q33" s="773"/>
      <c r="R33" s="773"/>
      <c r="S33" s="773"/>
      <c r="T33" s="773"/>
      <c r="U33" s="773"/>
      <c r="V33" s="773"/>
      <c r="W33" s="773"/>
      <c r="X33" s="773"/>
      <c r="Y33" s="739"/>
      <c r="Z33" s="739"/>
      <c r="AA33" s="739"/>
      <c r="AB33" s="739"/>
      <c r="AC33" s="739"/>
      <c r="AD33" s="739"/>
    </row>
    <row r="34" spans="2:30" ht="15.75" customHeight="1">
      <c r="B34" s="734">
        <f>IF(G34=1,COUNT(G$4:G34),0)</f>
        <v>0</v>
      </c>
      <c r="C34" s="763">
        <v>31</v>
      </c>
      <c r="D34" s="748" t="str">
        <f>ผลการเรียน!B35</f>
        <v/>
      </c>
      <c r="E34" s="749" t="str">
        <f>ผลการเรียน!BX35&amp;"."&amp;ผลการเรียน!BY35&amp;"  "&amp;ผลการเรียน!BZ35</f>
        <v xml:space="preserve">.  </v>
      </c>
      <c r="F34" s="774" t="str">
        <f>ผลการเรียน!BC35</f>
        <v/>
      </c>
      <c r="G34" s="764" t="str">
        <f t="shared" si="0"/>
        <v/>
      </c>
      <c r="H34" s="764"/>
      <c r="I34" s="740" t="str">
        <f>IFERROR(VLOOKUP(C34,B34:E65,2,FALSE),"")</f>
        <v/>
      </c>
      <c r="J34" s="740" t="str">
        <f>IFERROR(VLOOKUP(C34,B34:E65,3,FALSE),"")</f>
        <v/>
      </c>
      <c r="K34" s="751" t="str">
        <f>IFERROR(VLOOKUP(C34,B34:E65,4,FALSE),"")</f>
        <v/>
      </c>
      <c r="L34" s="743" t="str">
        <f>IFERROR(VLOOKUP(C34,B34:F65,5,FALSE),"")</f>
        <v/>
      </c>
      <c r="P34" s="739"/>
      <c r="Q34" s="739"/>
      <c r="R34" s="739"/>
      <c r="S34" s="739"/>
      <c r="T34" s="739"/>
      <c r="U34" s="739"/>
      <c r="V34" s="739"/>
      <c r="W34" s="739"/>
      <c r="X34" s="739"/>
      <c r="Y34" s="739"/>
      <c r="Z34" s="739"/>
      <c r="AA34" s="739"/>
      <c r="AB34" s="739"/>
      <c r="AC34" s="739"/>
      <c r="AD34" s="739"/>
    </row>
    <row r="35" spans="2:30" ht="15" customHeight="1">
      <c r="B35" s="734">
        <f>IF(G35=1,COUNT(G$4:G35),0)</f>
        <v>0</v>
      </c>
      <c r="C35" s="771">
        <v>32</v>
      </c>
      <c r="D35" s="748" t="str">
        <f>ผลการเรียน!B36</f>
        <v/>
      </c>
      <c r="E35" s="749" t="str">
        <f>ผลการเรียน!BX36&amp;"."&amp;ผลการเรียน!BY36&amp;"  "&amp;ผลการเรียน!BZ36</f>
        <v xml:space="preserve">.  </v>
      </c>
      <c r="F35" s="774" t="str">
        <f>ผลการเรียน!BC36</f>
        <v/>
      </c>
      <c r="G35" s="764" t="str">
        <f t="shared" si="0"/>
        <v/>
      </c>
      <c r="H35" s="764"/>
      <c r="I35" s="740" t="str">
        <f>IFERROR(VLOOKUP(C35,B35:E65,2,FALSE),"")</f>
        <v/>
      </c>
      <c r="J35" s="740" t="str">
        <f>IFERROR(VLOOKUP(C35,B35:E65,3,FALSE),"")</f>
        <v/>
      </c>
      <c r="K35" s="751" t="str">
        <f>IFERROR(VLOOKUP(C35,B35:E65,4,FALSE),"")</f>
        <v/>
      </c>
      <c r="L35" s="743" t="str">
        <f>IFERROR(VLOOKUP(C35,B35:F65,5,FALSE),"")</f>
        <v/>
      </c>
      <c r="P35" s="739"/>
      <c r="Q35" s="739"/>
      <c r="R35" s="739"/>
      <c r="S35" s="739"/>
      <c r="T35" s="739"/>
      <c r="U35" s="739"/>
      <c r="V35" s="739"/>
      <c r="W35" s="739"/>
      <c r="X35" s="739"/>
      <c r="Y35" s="739"/>
      <c r="Z35" s="739"/>
      <c r="AA35" s="739"/>
      <c r="AB35" s="739"/>
      <c r="AC35" s="739"/>
      <c r="AD35" s="739"/>
    </row>
    <row r="36" spans="2:30" ht="15.75" customHeight="1">
      <c r="B36" s="734">
        <f>IF(G36=1,COUNT(G$4:G36),0)</f>
        <v>0</v>
      </c>
      <c r="C36" s="763">
        <v>33</v>
      </c>
      <c r="D36" s="748" t="str">
        <f>ผลการเรียน!B37</f>
        <v/>
      </c>
      <c r="E36" s="749" t="str">
        <f>ผลการเรียน!BX37&amp;"."&amp;ผลการเรียน!BY37&amp;"  "&amp;ผลการเรียน!BZ37</f>
        <v xml:space="preserve">.  </v>
      </c>
      <c r="F36" s="774" t="str">
        <f>ผลการเรียน!BC37</f>
        <v/>
      </c>
      <c r="G36" s="764" t="str">
        <f t="shared" si="0"/>
        <v/>
      </c>
      <c r="H36" s="764"/>
      <c r="I36" s="740" t="str">
        <f>IFERROR(VLOOKUP(C36,B36:E65,2,FALSE),"")</f>
        <v/>
      </c>
      <c r="J36" s="740" t="str">
        <f>IFERROR(VLOOKUP(C36,B36:E65,3,FALSE),"")</f>
        <v/>
      </c>
      <c r="K36" s="751" t="str">
        <f>IFERROR(VLOOKUP(C36,B36:E65,4,FALSE),"")</f>
        <v/>
      </c>
      <c r="L36" s="743" t="str">
        <f>IFERROR(VLOOKUP(C36,B36:F65,5,FALSE),"")</f>
        <v/>
      </c>
      <c r="P36" s="739"/>
      <c r="Q36" s="739"/>
      <c r="R36" s="739"/>
      <c r="S36" s="739"/>
      <c r="T36" s="739"/>
      <c r="U36" s="739"/>
      <c r="V36" s="739"/>
      <c r="W36" s="739"/>
      <c r="X36" s="739"/>
      <c r="Y36" s="739"/>
      <c r="Z36" s="739"/>
      <c r="AA36" s="739"/>
      <c r="AB36" s="739"/>
      <c r="AC36" s="739"/>
      <c r="AD36" s="739"/>
    </row>
    <row r="37" spans="2:30" ht="15.75" customHeight="1">
      <c r="B37" s="734">
        <f>IF(G37=1,COUNT(G$4:G37),0)</f>
        <v>0</v>
      </c>
      <c r="C37" s="771">
        <v>34</v>
      </c>
      <c r="D37" s="748" t="str">
        <f>ผลการเรียน!B38</f>
        <v/>
      </c>
      <c r="E37" s="749" t="str">
        <f>ผลการเรียน!BX38&amp;"."&amp;ผลการเรียน!BY38&amp;"  "&amp;ผลการเรียน!BZ38</f>
        <v xml:space="preserve">.  </v>
      </c>
      <c r="F37" s="774" t="str">
        <f>ผลการเรียน!BC38</f>
        <v/>
      </c>
      <c r="G37" s="764" t="str">
        <f t="shared" si="0"/>
        <v/>
      </c>
      <c r="H37" s="764"/>
      <c r="I37" s="740" t="str">
        <f>IFERROR(VLOOKUP(C37,B37:E65,2,FALSE),"")</f>
        <v/>
      </c>
      <c r="J37" s="740" t="str">
        <f>IFERROR(VLOOKUP(C37,B37:E65,3,FALSE),"")</f>
        <v/>
      </c>
      <c r="K37" s="751" t="str">
        <f>IFERROR(VLOOKUP(C37,B37:E65,4,FALSE),"")</f>
        <v/>
      </c>
      <c r="L37" s="743" t="str">
        <f>IFERROR(VLOOKUP(C37,B37:F65,5,FALSE),"")</f>
        <v/>
      </c>
      <c r="P37" s="739"/>
      <c r="Q37" s="739"/>
      <c r="R37" s="739"/>
      <c r="S37" s="739"/>
      <c r="T37" s="739"/>
      <c r="U37" s="739"/>
      <c r="V37" s="739"/>
      <c r="W37" s="739"/>
      <c r="X37" s="739"/>
      <c r="Y37" s="739"/>
      <c r="Z37" s="739"/>
      <c r="AA37" s="739"/>
      <c r="AB37" s="739"/>
      <c r="AC37" s="739"/>
      <c r="AD37" s="739"/>
    </row>
    <row r="38" spans="2:30" ht="15.75" customHeight="1">
      <c r="B38" s="734">
        <f>IF(G38=1,COUNT(G$4:G38),0)</f>
        <v>0</v>
      </c>
      <c r="C38" s="763">
        <v>35</v>
      </c>
      <c r="D38" s="748" t="str">
        <f>ผลการเรียน!B39</f>
        <v/>
      </c>
      <c r="E38" s="749" t="str">
        <f>ผลการเรียน!BX39&amp;"."&amp;ผลการเรียน!BY39&amp;"  "&amp;ผลการเรียน!BZ39</f>
        <v xml:space="preserve">.  </v>
      </c>
      <c r="F38" s="774" t="str">
        <f>ผลการเรียน!BC39</f>
        <v/>
      </c>
      <c r="G38" s="764" t="str">
        <f t="shared" si="0"/>
        <v/>
      </c>
      <c r="H38" s="764"/>
      <c r="I38" s="740" t="str">
        <f>IFERROR(VLOOKUP(C38,B38:E65,2,FALSE),"")</f>
        <v/>
      </c>
      <c r="J38" s="740" t="str">
        <f>IFERROR(VLOOKUP(C38,B38:E65,3,FALSE),"")</f>
        <v/>
      </c>
      <c r="K38" s="751" t="str">
        <f>IFERROR(VLOOKUP(C38,B38:E65,4,FALSE),"")</f>
        <v/>
      </c>
      <c r="L38" s="743" t="str">
        <f>IFERROR(VLOOKUP(C38,B38:F65,5,FALSE),"")</f>
        <v/>
      </c>
      <c r="P38" s="739"/>
      <c r="Q38" s="739"/>
      <c r="R38" s="739"/>
      <c r="S38" s="739"/>
      <c r="T38" s="739"/>
      <c r="U38" s="739"/>
      <c r="V38" s="739"/>
      <c r="W38" s="739"/>
      <c r="X38" s="739"/>
      <c r="Y38" s="739"/>
      <c r="Z38" s="739"/>
      <c r="AA38" s="739"/>
      <c r="AB38" s="739"/>
      <c r="AC38" s="739"/>
      <c r="AD38" s="739"/>
    </row>
    <row r="39" spans="2:30" ht="15.75" customHeight="1">
      <c r="B39" s="734">
        <f>IF(G39=1,COUNT(G$4:G39),0)</f>
        <v>0</v>
      </c>
      <c r="C39" s="771">
        <v>36</v>
      </c>
      <c r="D39" s="748" t="str">
        <f>ผลการเรียน!B40</f>
        <v/>
      </c>
      <c r="E39" s="749" t="str">
        <f>ผลการเรียน!BX40&amp;"."&amp;ผลการเรียน!BY40&amp;"  "&amp;ผลการเรียน!BZ40</f>
        <v xml:space="preserve">.  </v>
      </c>
      <c r="F39" s="774" t="str">
        <f>ผลการเรียน!BC40</f>
        <v/>
      </c>
      <c r="G39" s="764" t="str">
        <f t="shared" si="0"/>
        <v/>
      </c>
      <c r="H39" s="764"/>
      <c r="I39" s="740" t="str">
        <f>IFERROR(VLOOKUP(C39,B39:E65,2,FALSE),"")</f>
        <v/>
      </c>
      <c r="J39" s="740" t="str">
        <f>IFERROR(VLOOKUP(C39,B39:E65,3,FALSE),"")</f>
        <v/>
      </c>
      <c r="K39" s="751" t="str">
        <f>IFERROR(VLOOKUP(C39,B39:E65,4,FALSE),"")</f>
        <v/>
      </c>
      <c r="L39" s="743" t="str">
        <f>IFERROR(VLOOKUP(C39,B39:F65,5,FALSE),"")</f>
        <v/>
      </c>
      <c r="P39" s="739"/>
      <c r="Q39" s="739"/>
      <c r="R39" s="739"/>
      <c r="S39" s="739"/>
      <c r="T39" s="739"/>
      <c r="U39" s="739"/>
      <c r="V39" s="739"/>
      <c r="W39" s="739"/>
      <c r="X39" s="739"/>
      <c r="Y39" s="739"/>
      <c r="Z39" s="739"/>
      <c r="AA39" s="739"/>
      <c r="AB39" s="739"/>
      <c r="AC39" s="739"/>
      <c r="AD39" s="739"/>
    </row>
    <row r="40" spans="2:30" ht="15.75" customHeight="1">
      <c r="B40" s="734">
        <f>IF(G40=1,COUNT(G$4:G40),0)</f>
        <v>0</v>
      </c>
      <c r="C40" s="763">
        <v>37</v>
      </c>
      <c r="D40" s="748" t="str">
        <f>ผลการเรียน!B41</f>
        <v/>
      </c>
      <c r="E40" s="749" t="str">
        <f>ผลการเรียน!BX41&amp;"."&amp;ผลการเรียน!BY41&amp;"  "&amp;ผลการเรียน!BZ41</f>
        <v xml:space="preserve">.  </v>
      </c>
      <c r="F40" s="774" t="str">
        <f>ผลการเรียน!BC41</f>
        <v/>
      </c>
      <c r="G40" s="764" t="str">
        <f t="shared" si="0"/>
        <v/>
      </c>
      <c r="H40" s="764"/>
      <c r="I40" s="740" t="str">
        <f>IFERROR(VLOOKUP(C40,B40:E65,2,FALSE),"")</f>
        <v/>
      </c>
      <c r="J40" s="740" t="str">
        <f>IFERROR(VLOOKUP(C40,B40:E65,3,FALSE),"")</f>
        <v/>
      </c>
      <c r="K40" s="751" t="str">
        <f>IFERROR(VLOOKUP(C40,B40:E65,4,FALSE),"")</f>
        <v/>
      </c>
      <c r="L40" s="743" t="str">
        <f>IFERROR(VLOOKUP(C40,B40:F65,5,FALSE),"")</f>
        <v/>
      </c>
      <c r="P40" s="739"/>
      <c r="Q40" s="739"/>
      <c r="R40" s="739"/>
      <c r="S40" s="739"/>
      <c r="T40" s="739"/>
      <c r="U40" s="739"/>
      <c r="V40" s="739"/>
      <c r="W40" s="739"/>
      <c r="X40" s="739"/>
      <c r="Y40" s="739"/>
      <c r="Z40" s="739"/>
      <c r="AA40" s="739"/>
      <c r="AB40" s="739"/>
      <c r="AC40" s="739"/>
      <c r="AD40" s="739"/>
    </row>
    <row r="41" spans="2:30" ht="15.75" customHeight="1">
      <c r="B41" s="734">
        <f>IF(G41=1,COUNT(G$4:G41),0)</f>
        <v>0</v>
      </c>
      <c r="C41" s="771">
        <v>38</v>
      </c>
      <c r="D41" s="748" t="str">
        <f>ผลการเรียน!B42</f>
        <v/>
      </c>
      <c r="E41" s="749" t="str">
        <f>ผลการเรียน!BX42&amp;"."&amp;ผลการเรียน!BY42&amp;"  "&amp;ผลการเรียน!BZ42</f>
        <v xml:space="preserve">.  </v>
      </c>
      <c r="F41" s="774" t="str">
        <f>ผลการเรียน!BC42</f>
        <v/>
      </c>
      <c r="G41" s="764" t="str">
        <f t="shared" si="0"/>
        <v/>
      </c>
      <c r="H41" s="764"/>
      <c r="I41" s="740" t="str">
        <f>IFERROR(VLOOKUP(C41,B41:E65,2,FALSE),"")</f>
        <v/>
      </c>
      <c r="J41" s="740" t="str">
        <f>IFERROR(VLOOKUP(C41,B41:E65,3,FALSE),"")</f>
        <v/>
      </c>
      <c r="K41" s="751" t="str">
        <f>IFERROR(VLOOKUP(C41,B41:E65,4,FALSE),"")</f>
        <v/>
      </c>
      <c r="L41" s="743" t="str">
        <f>IFERROR(VLOOKUP(C41,B41:F65,5,FALSE),"")</f>
        <v/>
      </c>
      <c r="P41" s="739"/>
      <c r="Q41" s="739"/>
      <c r="R41" s="739"/>
      <c r="S41" s="739"/>
      <c r="T41" s="739"/>
      <c r="U41" s="739"/>
      <c r="V41" s="739"/>
      <c r="W41" s="739"/>
      <c r="X41" s="739"/>
      <c r="Y41" s="739"/>
      <c r="Z41" s="739"/>
      <c r="AA41" s="739"/>
      <c r="AB41" s="739"/>
      <c r="AC41" s="739"/>
      <c r="AD41" s="739"/>
    </row>
    <row r="42" spans="2:30" ht="15.75" customHeight="1">
      <c r="B42" s="734">
        <f>IF(G42=1,COUNT(G$4:G42),0)</f>
        <v>0</v>
      </c>
      <c r="C42" s="763">
        <v>39</v>
      </c>
      <c r="D42" s="748" t="str">
        <f>ผลการเรียน!B43</f>
        <v/>
      </c>
      <c r="E42" s="749" t="str">
        <f>ผลการเรียน!BX43&amp;"."&amp;ผลการเรียน!BY43&amp;"  "&amp;ผลการเรียน!BZ43</f>
        <v xml:space="preserve">.  </v>
      </c>
      <c r="F42" s="774" t="str">
        <f>ผลการเรียน!BC43</f>
        <v/>
      </c>
      <c r="G42" s="764" t="str">
        <f t="shared" si="0"/>
        <v/>
      </c>
      <c r="H42" s="764"/>
      <c r="I42" s="740" t="str">
        <f>IFERROR(VLOOKUP(C42,B42:E65,2,FALSE),"")</f>
        <v/>
      </c>
      <c r="J42" s="740" t="str">
        <f>IFERROR(VLOOKUP(C42,B42:E65,3,FALSE),"")</f>
        <v/>
      </c>
      <c r="K42" s="751" t="str">
        <f>IFERROR(VLOOKUP(C42,B42:E65,4,FALSE),"")</f>
        <v/>
      </c>
      <c r="L42" s="743" t="str">
        <f>IFERROR(VLOOKUP(C42,B42:F65,5,FALSE),"")</f>
        <v/>
      </c>
      <c r="P42" s="739"/>
      <c r="Q42" s="739"/>
      <c r="R42" s="739"/>
      <c r="S42" s="739"/>
      <c r="T42" s="739"/>
      <c r="U42" s="739"/>
      <c r="V42" s="739"/>
      <c r="W42" s="739"/>
      <c r="X42" s="739"/>
      <c r="Y42" s="739"/>
      <c r="Z42" s="739"/>
      <c r="AA42" s="739"/>
      <c r="AB42" s="739"/>
      <c r="AC42" s="739"/>
      <c r="AD42" s="739"/>
    </row>
    <row r="43" spans="2:30" ht="15.75" customHeight="1">
      <c r="B43" s="734">
        <f>IF(G43=1,COUNT(G$4:G43),0)</f>
        <v>0</v>
      </c>
      <c r="C43" s="771">
        <v>40</v>
      </c>
      <c r="D43" s="748" t="str">
        <f>ผลการเรียน!B44</f>
        <v/>
      </c>
      <c r="E43" s="749" t="str">
        <f>ผลการเรียน!BX44&amp;"."&amp;ผลการเรียน!BY44&amp;"  "&amp;ผลการเรียน!BZ44</f>
        <v xml:space="preserve">.  </v>
      </c>
      <c r="F43" s="774" t="str">
        <f>ผลการเรียน!BC44</f>
        <v/>
      </c>
      <c r="G43" s="764" t="str">
        <f t="shared" si="0"/>
        <v/>
      </c>
      <c r="H43" s="764"/>
      <c r="I43" s="740" t="str">
        <f>IFERROR(VLOOKUP(C43,B43:E65,2,FALSE),"")</f>
        <v/>
      </c>
      <c r="J43" s="740" t="str">
        <f>IFERROR(VLOOKUP(C43,B43:E65,3,FALSE),"")</f>
        <v/>
      </c>
      <c r="K43" s="751" t="str">
        <f>IFERROR(VLOOKUP(C43,B43:E65,4,FALSE),"")</f>
        <v/>
      </c>
      <c r="L43" s="743" t="str">
        <f>IFERROR(VLOOKUP(C43,B43:F65,5,FALSE),"")</f>
        <v/>
      </c>
      <c r="P43" s="739"/>
      <c r="Q43" s="739"/>
      <c r="R43" s="739"/>
      <c r="S43" s="739"/>
      <c r="T43" s="739"/>
      <c r="U43" s="739"/>
      <c r="V43" s="739"/>
      <c r="W43" s="739"/>
      <c r="X43" s="739"/>
      <c r="Y43" s="739"/>
      <c r="Z43" s="739"/>
      <c r="AA43" s="739"/>
      <c r="AB43" s="739"/>
      <c r="AC43" s="739"/>
      <c r="AD43" s="739"/>
    </row>
    <row r="44" spans="2:30" ht="15.75" customHeight="1">
      <c r="B44" s="734">
        <f>IF(G44=1,COUNT(G$4:G44),0)</f>
        <v>0</v>
      </c>
      <c r="C44" s="763">
        <v>41</v>
      </c>
      <c r="D44" s="748" t="str">
        <f>ผลการเรียน!B45</f>
        <v/>
      </c>
      <c r="E44" s="749" t="str">
        <f>ผลการเรียน!BX45&amp;"."&amp;ผลการเรียน!BY45&amp;"  "&amp;ผลการเรียน!BZ45</f>
        <v xml:space="preserve">.  </v>
      </c>
      <c r="F44" s="774" t="str">
        <f>ผลการเรียน!BC45</f>
        <v/>
      </c>
      <c r="G44" s="764" t="str">
        <f t="shared" si="0"/>
        <v/>
      </c>
      <c r="H44" s="764"/>
      <c r="I44" s="740" t="str">
        <f>IFERROR(VLOOKUP(C44,B44:E65,2,FALSE),"")</f>
        <v/>
      </c>
      <c r="J44" s="740" t="str">
        <f>IFERROR(VLOOKUP(C44,B44:E65,3,FALSE),"")</f>
        <v/>
      </c>
      <c r="K44" s="751" t="str">
        <f>IFERROR(VLOOKUP(C44,B44:E65,4,FALSE),"")</f>
        <v/>
      </c>
      <c r="L44" s="743" t="str">
        <f>IFERROR(VLOOKUP(C44,B44:F65,5,FALSE),"")</f>
        <v/>
      </c>
      <c r="P44" s="739"/>
      <c r="Q44" s="739"/>
      <c r="R44" s="739"/>
      <c r="S44" s="739"/>
      <c r="T44" s="739"/>
      <c r="U44" s="739"/>
      <c r="V44" s="739"/>
      <c r="W44" s="739"/>
      <c r="X44" s="739"/>
      <c r="Y44" s="739"/>
      <c r="Z44" s="739"/>
      <c r="AA44" s="739"/>
      <c r="AB44" s="739"/>
      <c r="AC44" s="739"/>
      <c r="AD44" s="739"/>
    </row>
    <row r="45" spans="2:30" ht="15.75" customHeight="1">
      <c r="B45" s="734">
        <f>IF(G45=1,COUNT(G$4:G45),0)</f>
        <v>0</v>
      </c>
      <c r="C45" s="771">
        <v>42</v>
      </c>
      <c r="D45" s="748" t="str">
        <f>ผลการเรียน!B46</f>
        <v/>
      </c>
      <c r="E45" s="749" t="str">
        <f>ผลการเรียน!BX46&amp;"."&amp;ผลการเรียน!BY46&amp;"  "&amp;ผลการเรียน!BZ46</f>
        <v xml:space="preserve">.  </v>
      </c>
      <c r="F45" s="774" t="str">
        <f>ผลการเรียน!BC46</f>
        <v/>
      </c>
      <c r="G45" s="764" t="str">
        <f t="shared" si="0"/>
        <v/>
      </c>
      <c r="H45" s="764"/>
      <c r="I45" s="740" t="str">
        <f>IFERROR(VLOOKUP(C45,B45:E65,2,FALSE),"")</f>
        <v/>
      </c>
      <c r="J45" s="740" t="str">
        <f>IFERROR(VLOOKUP(C45,B45:E65,3,FALSE),"")</f>
        <v/>
      </c>
      <c r="K45" s="751" t="str">
        <f>IFERROR(VLOOKUP(C45,B45:E65,4,FALSE),"")</f>
        <v/>
      </c>
      <c r="L45" s="743" t="str">
        <f>IFERROR(VLOOKUP(C45,B45:F65,5,FALSE),"")</f>
        <v/>
      </c>
      <c r="P45" s="739"/>
      <c r="Q45" s="739"/>
      <c r="R45" s="739"/>
      <c r="S45" s="739"/>
      <c r="T45" s="739"/>
      <c r="U45" s="739"/>
      <c r="V45" s="739"/>
      <c r="W45" s="739"/>
      <c r="X45" s="739"/>
      <c r="Y45" s="739"/>
      <c r="Z45" s="739"/>
      <c r="AA45" s="739"/>
      <c r="AB45" s="739"/>
      <c r="AC45" s="739"/>
      <c r="AD45" s="739"/>
    </row>
    <row r="46" spans="2:30" ht="15.75" customHeight="1">
      <c r="B46" s="734">
        <f>IF(G46=1,COUNT(G$4:G46),0)</f>
        <v>0</v>
      </c>
      <c r="C46" s="763">
        <v>43</v>
      </c>
      <c r="D46" s="748" t="str">
        <f>ผลการเรียน!B47</f>
        <v/>
      </c>
      <c r="E46" s="749" t="str">
        <f>ผลการเรียน!BX47&amp;"."&amp;ผลการเรียน!BY47&amp;"  "&amp;ผลการเรียน!BZ47</f>
        <v xml:space="preserve">.  </v>
      </c>
      <c r="F46" s="774" t="str">
        <f>ผลการเรียน!BC47</f>
        <v/>
      </c>
      <c r="G46" s="764" t="str">
        <f t="shared" si="0"/>
        <v/>
      </c>
      <c r="H46" s="764"/>
      <c r="I46" s="740" t="str">
        <f>IFERROR(VLOOKUP(C46,B46:E65,2,FALSE),"")</f>
        <v/>
      </c>
      <c r="J46" s="740" t="str">
        <f>IFERROR(VLOOKUP(C46,B46:E65,3,FALSE),"")</f>
        <v/>
      </c>
      <c r="K46" s="751" t="str">
        <f>IFERROR(VLOOKUP(C46,B46:E65,4,FALSE),"")</f>
        <v/>
      </c>
      <c r="L46" s="743" t="str">
        <f>IFERROR(VLOOKUP(C46,B46:F65,5,FALSE),"")</f>
        <v/>
      </c>
      <c r="P46" s="739"/>
      <c r="Q46" s="739"/>
      <c r="R46" s="739"/>
      <c r="S46" s="739"/>
      <c r="T46" s="739"/>
      <c r="U46" s="739"/>
      <c r="V46" s="739"/>
      <c r="W46" s="739"/>
      <c r="X46" s="739"/>
      <c r="Y46" s="739"/>
      <c r="Z46" s="739"/>
      <c r="AA46" s="739"/>
      <c r="AB46" s="739"/>
      <c r="AC46" s="739"/>
      <c r="AD46" s="739"/>
    </row>
    <row r="47" spans="2:30" ht="15.75" customHeight="1">
      <c r="B47" s="734">
        <f>IF(G47=1,COUNT(G$4:G47),0)</f>
        <v>0</v>
      </c>
      <c r="C47" s="771">
        <v>44</v>
      </c>
      <c r="D47" s="748" t="str">
        <f>ผลการเรียน!B48</f>
        <v/>
      </c>
      <c r="E47" s="749" t="str">
        <f>ผลการเรียน!BX48&amp;"."&amp;ผลการเรียน!BY48&amp;"  "&amp;ผลการเรียน!BZ48</f>
        <v xml:space="preserve">.  </v>
      </c>
      <c r="F47" s="774" t="str">
        <f>ผลการเรียน!BC48</f>
        <v/>
      </c>
      <c r="G47" s="764" t="str">
        <f t="shared" si="0"/>
        <v/>
      </c>
      <c r="H47" s="764"/>
      <c r="I47" s="740" t="str">
        <f>IFERROR(VLOOKUP(C47,B47:E65,2,FALSE),"")</f>
        <v/>
      </c>
      <c r="J47" s="740" t="str">
        <f>IFERROR(VLOOKUP(C47,B47:E65,3,FALSE),"")</f>
        <v/>
      </c>
      <c r="K47" s="751" t="str">
        <f>IFERROR(VLOOKUP(C47,B47:E65,4,FALSE),"")</f>
        <v/>
      </c>
      <c r="L47" s="743" t="str">
        <f>IFERROR(VLOOKUP(C47,B47:F65,5,FALSE),"")</f>
        <v/>
      </c>
      <c r="P47" s="739"/>
      <c r="Q47" s="739"/>
      <c r="R47" s="739"/>
      <c r="S47" s="739"/>
      <c r="T47" s="739"/>
      <c r="U47" s="739"/>
      <c r="V47" s="739"/>
      <c r="W47" s="739"/>
      <c r="X47" s="739"/>
      <c r="Y47" s="739"/>
      <c r="Z47" s="739"/>
      <c r="AA47" s="739"/>
      <c r="AB47" s="739"/>
      <c r="AC47" s="739"/>
      <c r="AD47" s="739"/>
    </row>
    <row r="48" spans="2:30" ht="15.75" customHeight="1">
      <c r="B48" s="734">
        <f>IF(G48=1,COUNT(G$4:G48),0)</f>
        <v>0</v>
      </c>
      <c r="C48" s="763">
        <v>45</v>
      </c>
      <c r="D48" s="748" t="str">
        <f>ผลการเรียน!B49</f>
        <v/>
      </c>
      <c r="E48" s="749" t="str">
        <f>ผลการเรียน!BX49&amp;"."&amp;ผลการเรียน!BY49&amp;"  "&amp;ผลการเรียน!BZ49</f>
        <v xml:space="preserve">.  </v>
      </c>
      <c r="F48" s="774" t="str">
        <f>ผลการเรียน!BC49</f>
        <v/>
      </c>
      <c r="G48" s="764" t="str">
        <f t="shared" si="0"/>
        <v/>
      </c>
      <c r="H48" s="764"/>
      <c r="I48" s="740" t="str">
        <f>IFERROR(VLOOKUP(C48,B48:E65,2,FALSE),"")</f>
        <v/>
      </c>
      <c r="J48" s="740" t="str">
        <f>IFERROR(VLOOKUP(C48,B48:E65,3,FALSE),"")</f>
        <v/>
      </c>
      <c r="K48" s="751" t="str">
        <f>IFERROR(VLOOKUP(C48,B48:E65,4,FALSE),"")</f>
        <v/>
      </c>
      <c r="L48" s="743" t="str">
        <f>IFERROR(VLOOKUP(C48,B48:F65,5,FALSE),"")</f>
        <v/>
      </c>
      <c r="P48" s="739"/>
      <c r="Q48" s="739"/>
      <c r="R48" s="739"/>
      <c r="S48" s="739"/>
      <c r="T48" s="739"/>
      <c r="U48" s="739"/>
      <c r="V48" s="739"/>
      <c r="W48" s="739"/>
      <c r="X48" s="739"/>
      <c r="Y48" s="739"/>
      <c r="Z48" s="739"/>
      <c r="AA48" s="739"/>
      <c r="AB48" s="739"/>
      <c r="AC48" s="739"/>
      <c r="AD48" s="739"/>
    </row>
    <row r="49" spans="2:30" ht="15.75" customHeight="1">
      <c r="B49" s="734">
        <f>IF(G49=1,COUNT(G$4:G49),0)</f>
        <v>0</v>
      </c>
      <c r="C49" s="771">
        <v>46</v>
      </c>
      <c r="D49" s="748" t="str">
        <f>ผลการเรียน!B50</f>
        <v/>
      </c>
      <c r="E49" s="749" t="str">
        <f>ผลการเรียน!BX50&amp;"."&amp;ผลการเรียน!BY50&amp;"  "&amp;ผลการเรียน!BZ50</f>
        <v xml:space="preserve">.  </v>
      </c>
      <c r="F49" s="774" t="str">
        <f>ผลการเรียน!BC50</f>
        <v/>
      </c>
      <c r="G49" s="764" t="str">
        <f t="shared" si="0"/>
        <v/>
      </c>
      <c r="H49" s="764"/>
      <c r="I49" s="740" t="str">
        <f>IFERROR(VLOOKUP(C49,B49:E65,2,FALSE),"")</f>
        <v/>
      </c>
      <c r="J49" s="740" t="str">
        <f>IFERROR(VLOOKUP(C49,B49:E65,3,FALSE),"")</f>
        <v/>
      </c>
      <c r="K49" s="751" t="str">
        <f>IFERROR(VLOOKUP(C49,B49:E65,4,FALSE),"")</f>
        <v/>
      </c>
      <c r="L49" s="743" t="str">
        <f>IFERROR(VLOOKUP(C49,B49:F65,5,FALSE),"")</f>
        <v/>
      </c>
      <c r="P49" s="739"/>
      <c r="Q49" s="739"/>
      <c r="R49" s="739"/>
      <c r="S49" s="739"/>
      <c r="T49" s="739"/>
      <c r="U49" s="739"/>
      <c r="V49" s="739"/>
      <c r="W49" s="739"/>
      <c r="X49" s="739"/>
      <c r="Y49" s="739"/>
      <c r="Z49" s="739"/>
      <c r="AA49" s="739"/>
      <c r="AB49" s="739"/>
      <c r="AC49" s="739"/>
      <c r="AD49" s="739"/>
    </row>
    <row r="50" spans="2:30" ht="15.75" customHeight="1">
      <c r="B50" s="734">
        <f>IF(G50=1,COUNT(G$4:G50),0)</f>
        <v>0</v>
      </c>
      <c r="C50" s="763">
        <v>47</v>
      </c>
      <c r="D50" s="748" t="str">
        <f>ผลการเรียน!B51</f>
        <v/>
      </c>
      <c r="E50" s="749" t="str">
        <f>ผลการเรียน!BX51&amp;"."&amp;ผลการเรียน!BY51&amp;"  "&amp;ผลการเรียน!BZ51</f>
        <v xml:space="preserve">.  </v>
      </c>
      <c r="F50" s="774" t="str">
        <f>ผลการเรียน!BC51</f>
        <v/>
      </c>
      <c r="G50" s="764" t="str">
        <f t="shared" si="0"/>
        <v/>
      </c>
      <c r="H50" s="764"/>
      <c r="I50" s="740" t="str">
        <f>IFERROR(VLOOKUP(C50,B50:E65,2,FALSE),"")</f>
        <v/>
      </c>
      <c r="J50" s="740" t="str">
        <f>IFERROR(VLOOKUP(C50,B50:E65,3,FALSE),"")</f>
        <v/>
      </c>
      <c r="K50" s="751" t="str">
        <f>IFERROR(VLOOKUP(C50,B50:E65,4,FALSE),"")</f>
        <v/>
      </c>
      <c r="L50" s="743" t="str">
        <f>IFERROR(VLOOKUP(C50,B50:F65,5,FALSE),"")</f>
        <v/>
      </c>
      <c r="P50" s="739"/>
      <c r="Q50" s="739"/>
      <c r="R50" s="739"/>
      <c r="S50" s="739"/>
      <c r="T50" s="739"/>
      <c r="U50" s="739"/>
      <c r="V50" s="739"/>
      <c r="W50" s="739"/>
      <c r="X50" s="739"/>
      <c r="Y50" s="739"/>
      <c r="Z50" s="739"/>
      <c r="AA50" s="739"/>
      <c r="AB50" s="739"/>
      <c r="AC50" s="739"/>
      <c r="AD50" s="739"/>
    </row>
    <row r="51" spans="2:30" ht="15.75" customHeight="1">
      <c r="B51" s="734">
        <f>IF(G51=1,COUNT(G$4:G51),0)</f>
        <v>0</v>
      </c>
      <c r="C51" s="771">
        <v>48</v>
      </c>
      <c r="D51" s="748" t="str">
        <f>ผลการเรียน!B52</f>
        <v/>
      </c>
      <c r="E51" s="749" t="str">
        <f>ผลการเรียน!BX52&amp;"."&amp;ผลการเรียน!BY52&amp;"  "&amp;ผลการเรียน!BZ52</f>
        <v xml:space="preserve">.  </v>
      </c>
      <c r="F51" s="774" t="str">
        <f>ผลการเรียน!BC52</f>
        <v/>
      </c>
      <c r="G51" s="764" t="str">
        <f t="shared" si="0"/>
        <v/>
      </c>
      <c r="H51" s="764"/>
      <c r="I51" s="740" t="str">
        <f>IFERROR(VLOOKUP(C51,B51:E65,2,FALSE),"")</f>
        <v/>
      </c>
      <c r="J51" s="740" t="str">
        <f>IFERROR(VLOOKUP(C51,B51:E65,3,FALSE),"")</f>
        <v/>
      </c>
      <c r="K51" s="751" t="str">
        <f>IFERROR(VLOOKUP(C51,B51:E65,4,FALSE),"")</f>
        <v/>
      </c>
      <c r="L51" s="743" t="str">
        <f>IFERROR(VLOOKUP(C51,B51:F65,5,FALSE),"")</f>
        <v/>
      </c>
      <c r="P51" s="739"/>
      <c r="Q51" s="739"/>
      <c r="R51" s="739"/>
      <c r="S51" s="739"/>
      <c r="T51" s="739"/>
      <c r="U51" s="739"/>
      <c r="V51" s="739"/>
      <c r="W51" s="739"/>
      <c r="X51" s="739"/>
      <c r="Y51" s="739"/>
      <c r="Z51" s="739"/>
      <c r="AA51" s="739"/>
      <c r="AB51" s="739"/>
      <c r="AC51" s="739"/>
      <c r="AD51" s="739"/>
    </row>
    <row r="52" spans="2:30" ht="15.75" customHeight="1">
      <c r="B52" s="734">
        <f>IF(G52=1,COUNT(G$4:G52),0)</f>
        <v>0</v>
      </c>
      <c r="C52" s="763">
        <v>49</v>
      </c>
      <c r="D52" s="748" t="str">
        <f>ผลการเรียน!B53</f>
        <v/>
      </c>
      <c r="E52" s="749" t="str">
        <f>ผลการเรียน!BX53&amp;"."&amp;ผลการเรียน!BY53&amp;"  "&amp;ผลการเรียน!BZ53</f>
        <v xml:space="preserve">.  </v>
      </c>
      <c r="F52" s="774" t="str">
        <f>ผลการเรียน!BC53</f>
        <v/>
      </c>
      <c r="G52" s="764" t="str">
        <f t="shared" si="0"/>
        <v/>
      </c>
      <c r="H52" s="764"/>
      <c r="I52" s="740" t="str">
        <f>IFERROR(VLOOKUP(C52,B52:E65,2,FALSE),"")</f>
        <v/>
      </c>
      <c r="J52" s="740" t="str">
        <f>IFERROR(VLOOKUP(C52,B52:E65,3,FALSE),"")</f>
        <v/>
      </c>
      <c r="K52" s="751" t="str">
        <f>IFERROR(VLOOKUP(C52,B52:E65,4,FALSE),"")</f>
        <v/>
      </c>
      <c r="L52" s="743" t="str">
        <f>IFERROR(VLOOKUP(C52,B52:F65,5,FALSE),"")</f>
        <v/>
      </c>
      <c r="P52" s="739"/>
      <c r="Q52" s="739"/>
      <c r="R52" s="739"/>
      <c r="S52" s="739"/>
      <c r="T52" s="739"/>
      <c r="U52" s="739"/>
      <c r="V52" s="739"/>
      <c r="W52" s="739"/>
      <c r="X52" s="739"/>
      <c r="Y52" s="739"/>
      <c r="Z52" s="739"/>
      <c r="AA52" s="739"/>
      <c r="AB52" s="739"/>
      <c r="AC52" s="739"/>
      <c r="AD52" s="739"/>
    </row>
    <row r="53" spans="2:30" ht="15.75" customHeight="1">
      <c r="B53" s="734">
        <f>IF(G53=1,COUNT(G$4:G53),0)</f>
        <v>0</v>
      </c>
      <c r="C53" s="771">
        <v>50</v>
      </c>
      <c r="D53" s="748" t="str">
        <f>ผลการเรียน!B54</f>
        <v/>
      </c>
      <c r="E53" s="749" t="str">
        <f>ผลการเรียน!BX54&amp;"."&amp;ผลการเรียน!BY54&amp;"  "&amp;ผลการเรียน!BZ54</f>
        <v xml:space="preserve">.  </v>
      </c>
      <c r="F53" s="774" t="str">
        <f>ผลการเรียน!BC54</f>
        <v/>
      </c>
      <c r="G53" s="764" t="str">
        <f t="shared" si="0"/>
        <v/>
      </c>
      <c r="H53" s="764"/>
      <c r="I53" s="740" t="str">
        <f>IFERROR(VLOOKUP(C53,B53:E65,2,FALSE),"")</f>
        <v/>
      </c>
      <c r="J53" s="740" t="str">
        <f>IFERROR(VLOOKUP(C53,B53:E65,3,FALSE),"")</f>
        <v/>
      </c>
      <c r="K53" s="751" t="str">
        <f>IFERROR(VLOOKUP(C53,B53:E65,4,FALSE),"")</f>
        <v/>
      </c>
      <c r="L53" s="743" t="str">
        <f>IFERROR(VLOOKUP(C53,B53:F65,5,FALSE),"")</f>
        <v/>
      </c>
      <c r="P53" s="739"/>
      <c r="Q53" s="739"/>
      <c r="R53" s="739"/>
      <c r="S53" s="739"/>
      <c r="T53" s="739"/>
      <c r="U53" s="739"/>
      <c r="V53" s="739"/>
      <c r="W53" s="739"/>
      <c r="X53" s="739"/>
      <c r="Y53" s="739"/>
      <c r="Z53" s="739"/>
      <c r="AA53" s="739"/>
      <c r="AB53" s="739"/>
      <c r="AC53" s="739"/>
      <c r="AD53" s="739"/>
    </row>
    <row r="54" spans="2:30" ht="15.75" customHeight="1">
      <c r="B54" s="734" t="e">
        <f>IF(G54=1,COUNT(G$4:G54),0)</f>
        <v>#REF!</v>
      </c>
      <c r="C54" s="763">
        <v>51</v>
      </c>
      <c r="D54" s="748" t="e">
        <f>ผลการเรียน!#REF!</f>
        <v>#REF!</v>
      </c>
      <c r="E54" s="749" t="e">
        <f>ผลการเรียน!#REF!&amp;"."&amp;ผลการเรียน!#REF!&amp;"  "&amp;ผลการเรียน!#REF!</f>
        <v>#REF!</v>
      </c>
      <c r="F54" s="774" t="e">
        <f>ผลการเรียน!#REF!</f>
        <v>#REF!</v>
      </c>
      <c r="G54" s="764" t="e">
        <f t="shared" si="0"/>
        <v>#REF!</v>
      </c>
      <c r="H54" s="764"/>
      <c r="I54" s="740" t="str">
        <f>IFERROR(VLOOKUP(C54,B54:E65,2,FALSE),"")</f>
        <v/>
      </c>
      <c r="J54" s="740" t="str">
        <f>IFERROR(VLOOKUP(C54,B54:E65,3,FALSE),"")</f>
        <v/>
      </c>
      <c r="K54" s="751" t="str">
        <f>IFERROR(VLOOKUP(C54,B54:E65,4,FALSE),"")</f>
        <v/>
      </c>
      <c r="L54" s="743" t="str">
        <f>IFERROR(VLOOKUP(C54,B54:F65,5,FALSE),"")</f>
        <v/>
      </c>
      <c r="P54" s="739"/>
      <c r="Q54" s="739"/>
      <c r="R54" s="739"/>
      <c r="S54" s="739"/>
      <c r="T54" s="739"/>
      <c r="U54" s="739"/>
      <c r="V54" s="739"/>
      <c r="W54" s="739"/>
      <c r="X54" s="739"/>
      <c r="Y54" s="739"/>
      <c r="Z54" s="739"/>
      <c r="AA54" s="739"/>
      <c r="AB54" s="739"/>
      <c r="AC54" s="739"/>
      <c r="AD54" s="739"/>
    </row>
    <row r="55" spans="2:30" ht="15.75" customHeight="1">
      <c r="B55" s="734" t="e">
        <f>IF(G55=1,COUNT(G$4:G55),0)</f>
        <v>#REF!</v>
      </c>
      <c r="C55" s="771">
        <v>52</v>
      </c>
      <c r="D55" s="748" t="e">
        <f>ผลการเรียน!#REF!</f>
        <v>#REF!</v>
      </c>
      <c r="E55" s="749" t="e">
        <f>ผลการเรียน!#REF!&amp;"."&amp;ผลการเรียน!#REF!&amp;"  "&amp;ผลการเรียน!#REF!</f>
        <v>#REF!</v>
      </c>
      <c r="F55" s="774" t="e">
        <f>ผลการเรียน!#REF!</f>
        <v>#REF!</v>
      </c>
      <c r="G55" s="764" t="e">
        <f t="shared" si="0"/>
        <v>#REF!</v>
      </c>
      <c r="H55" s="764"/>
      <c r="I55" s="740" t="str">
        <f>IFERROR(VLOOKUP(C55,B55:E65,2,FALSE),"")</f>
        <v/>
      </c>
      <c r="J55" s="740" t="str">
        <f>IFERROR(VLOOKUP(C55,B55:E65,3,FALSE),"")</f>
        <v/>
      </c>
      <c r="K55" s="751" t="str">
        <f>IFERROR(VLOOKUP(C55,B55:E65,4,FALSE),"")</f>
        <v/>
      </c>
      <c r="L55" s="743" t="str">
        <f>IFERROR(VLOOKUP(C55,B55:F65,5,FALSE),"")</f>
        <v/>
      </c>
      <c r="P55" s="739"/>
      <c r="Q55" s="739"/>
      <c r="R55" s="739"/>
      <c r="S55" s="739"/>
      <c r="T55" s="739"/>
      <c r="U55" s="739"/>
      <c r="V55" s="739"/>
      <c r="W55" s="739"/>
      <c r="X55" s="739"/>
      <c r="Y55" s="739"/>
      <c r="Z55" s="739"/>
      <c r="AA55" s="739"/>
      <c r="AB55" s="739"/>
      <c r="AC55" s="739"/>
      <c r="AD55" s="739"/>
    </row>
    <row r="56" spans="2:30" ht="15.75" customHeight="1">
      <c r="B56" s="734" t="e">
        <f>IF(G56=1,COUNT(G$4:G56),0)</f>
        <v>#REF!</v>
      </c>
      <c r="C56" s="763">
        <v>53</v>
      </c>
      <c r="D56" s="748" t="e">
        <f>ผลการเรียน!#REF!</f>
        <v>#REF!</v>
      </c>
      <c r="E56" s="749" t="e">
        <f>ผลการเรียน!#REF!&amp;"."&amp;ผลการเรียน!#REF!&amp;"  "&amp;ผลการเรียน!#REF!</f>
        <v>#REF!</v>
      </c>
      <c r="F56" s="774" t="e">
        <f>ผลการเรียน!#REF!</f>
        <v>#REF!</v>
      </c>
      <c r="G56" s="764" t="e">
        <f t="shared" si="0"/>
        <v>#REF!</v>
      </c>
      <c r="H56" s="764"/>
      <c r="I56" s="740" t="str">
        <f>IFERROR(VLOOKUP(C56,B56:E65,2,FALSE),"")</f>
        <v/>
      </c>
      <c r="J56" s="740" t="str">
        <f>IFERROR(VLOOKUP(C56,B56:E65,3,FALSE),"")</f>
        <v/>
      </c>
      <c r="K56" s="751" t="str">
        <f>IFERROR(VLOOKUP(C56,B56:E65,4,FALSE),"")</f>
        <v/>
      </c>
      <c r="L56" s="743" t="str">
        <f>IFERROR(VLOOKUP(C56,B56:F65,5,FALSE),"")</f>
        <v/>
      </c>
      <c r="P56" s="739"/>
      <c r="Q56" s="739"/>
      <c r="R56" s="739"/>
      <c r="S56" s="739"/>
      <c r="T56" s="739"/>
      <c r="U56" s="739"/>
      <c r="V56" s="739"/>
      <c r="W56" s="739"/>
      <c r="X56" s="739"/>
      <c r="Y56" s="739"/>
      <c r="Z56" s="739"/>
      <c r="AA56" s="739"/>
      <c r="AB56" s="739"/>
      <c r="AC56" s="739"/>
      <c r="AD56" s="739"/>
    </row>
    <row r="57" spans="2:30" ht="15.75" customHeight="1">
      <c r="B57" s="734" t="e">
        <f>IF(G57=1,COUNT(G$4:G57),0)</f>
        <v>#REF!</v>
      </c>
      <c r="C57" s="771">
        <v>54</v>
      </c>
      <c r="D57" s="748" t="e">
        <f>ผลการเรียน!#REF!</f>
        <v>#REF!</v>
      </c>
      <c r="E57" s="749" t="e">
        <f>ผลการเรียน!#REF!&amp;"."&amp;ผลการเรียน!#REF!&amp;"  "&amp;ผลการเรียน!#REF!</f>
        <v>#REF!</v>
      </c>
      <c r="F57" s="774" t="e">
        <f>ผลการเรียน!#REF!</f>
        <v>#REF!</v>
      </c>
      <c r="G57" s="764" t="e">
        <f t="shared" si="0"/>
        <v>#REF!</v>
      </c>
      <c r="H57" s="764"/>
      <c r="I57" s="740" t="str">
        <f>IFERROR(VLOOKUP(C57,B57:E65,2,FALSE),"")</f>
        <v/>
      </c>
      <c r="J57" s="740" t="str">
        <f>IFERROR(VLOOKUP(C57,B57:E65,3,FALSE),"")</f>
        <v/>
      </c>
      <c r="K57" s="751" t="str">
        <f>IFERROR(VLOOKUP(C57,B57:E65,4,FALSE),"")</f>
        <v/>
      </c>
      <c r="L57" s="743" t="str">
        <f>IFERROR(VLOOKUP(C57,B57:F65,5,FALSE),"")</f>
        <v/>
      </c>
      <c r="P57" s="739"/>
      <c r="Q57" s="739"/>
      <c r="R57" s="739"/>
      <c r="S57" s="739"/>
      <c r="T57" s="739"/>
      <c r="U57" s="739"/>
      <c r="V57" s="739"/>
      <c r="W57" s="739"/>
      <c r="X57" s="739"/>
      <c r="Y57" s="739"/>
      <c r="Z57" s="739"/>
      <c r="AA57" s="739"/>
      <c r="AB57" s="739"/>
      <c r="AC57" s="739"/>
      <c r="AD57" s="739"/>
    </row>
    <row r="58" spans="2:30" ht="15.75" customHeight="1">
      <c r="B58" s="734" t="e">
        <f>IF(G58=1,COUNT(G$4:G58),0)</f>
        <v>#REF!</v>
      </c>
      <c r="C58" s="763">
        <v>55</v>
      </c>
      <c r="D58" s="748" t="e">
        <f>ผลการเรียน!#REF!</f>
        <v>#REF!</v>
      </c>
      <c r="E58" s="749" t="e">
        <f>ผลการเรียน!#REF!&amp;"."&amp;ผลการเรียน!#REF!&amp;"  "&amp;ผลการเรียน!#REF!</f>
        <v>#REF!</v>
      </c>
      <c r="F58" s="774" t="e">
        <f>ผลการเรียน!#REF!</f>
        <v>#REF!</v>
      </c>
      <c r="G58" s="764" t="e">
        <f t="shared" si="0"/>
        <v>#REF!</v>
      </c>
      <c r="H58" s="764"/>
      <c r="I58" s="740" t="str">
        <f>IFERROR(VLOOKUP(C58,B58:E65,2,FALSE),"")</f>
        <v/>
      </c>
      <c r="J58" s="740" t="str">
        <f>IFERROR(VLOOKUP(C58,B58:E65,3,FALSE),"")</f>
        <v/>
      </c>
      <c r="K58" s="751" t="str">
        <f>IFERROR(VLOOKUP(C58,B58:E65,4,FALSE),"")</f>
        <v/>
      </c>
      <c r="L58" s="743" t="str">
        <f>IFERROR(VLOOKUP(C58,B58:F65,5,FALSE),"")</f>
        <v/>
      </c>
      <c r="P58" s="739"/>
      <c r="Q58" s="739"/>
      <c r="R58" s="739"/>
      <c r="S58" s="739"/>
      <c r="T58" s="739"/>
      <c r="U58" s="739"/>
      <c r="V58" s="739"/>
      <c r="W58" s="739"/>
      <c r="X58" s="739"/>
      <c r="Y58" s="739"/>
      <c r="Z58" s="739"/>
      <c r="AA58" s="739"/>
      <c r="AB58" s="739"/>
      <c r="AC58" s="739"/>
      <c r="AD58" s="739"/>
    </row>
    <row r="59" spans="2:30" ht="15.75" customHeight="1">
      <c r="B59" s="734" t="e">
        <f>IF(G59=1,COUNT(G$4:G59),0)</f>
        <v>#REF!</v>
      </c>
      <c r="C59" s="771">
        <v>56</v>
      </c>
      <c r="D59" s="748" t="e">
        <f>ผลการเรียน!#REF!</f>
        <v>#REF!</v>
      </c>
      <c r="E59" s="749" t="e">
        <f>ผลการเรียน!#REF!&amp;"."&amp;ผลการเรียน!#REF!&amp;"  "&amp;ผลการเรียน!#REF!</f>
        <v>#REF!</v>
      </c>
      <c r="F59" s="774" t="e">
        <f>ผลการเรียน!#REF!</f>
        <v>#REF!</v>
      </c>
      <c r="G59" s="764" t="e">
        <f t="shared" si="0"/>
        <v>#REF!</v>
      </c>
      <c r="H59" s="764"/>
      <c r="I59" s="740" t="str">
        <f>IFERROR(VLOOKUP(C59,B59:E65,2,FALSE),"")</f>
        <v/>
      </c>
      <c r="J59" s="740" t="str">
        <f>IFERROR(VLOOKUP(C59,B59:E65,3,FALSE),"")</f>
        <v/>
      </c>
      <c r="K59" s="751" t="str">
        <f>IFERROR(VLOOKUP(C59,B59:E65,4,FALSE),"")</f>
        <v/>
      </c>
      <c r="L59" s="743" t="str">
        <f>IFERROR(VLOOKUP(C59,B59:F65,5,FALSE),"")</f>
        <v/>
      </c>
      <c r="P59" s="739"/>
      <c r="Q59" s="739"/>
      <c r="R59" s="739"/>
      <c r="S59" s="739"/>
      <c r="T59" s="739"/>
      <c r="U59" s="739"/>
      <c r="V59" s="739"/>
      <c r="W59" s="739"/>
      <c r="X59" s="739"/>
      <c r="Y59" s="739"/>
      <c r="Z59" s="739"/>
      <c r="AA59" s="739"/>
      <c r="AB59" s="739"/>
      <c r="AC59" s="739"/>
      <c r="AD59" s="739"/>
    </row>
    <row r="60" spans="2:30" ht="15.75" customHeight="1">
      <c r="B60" s="734" t="e">
        <f>IF(G60=1,COUNT(G$4:G60),0)</f>
        <v>#REF!</v>
      </c>
      <c r="C60" s="763">
        <v>57</v>
      </c>
      <c r="D60" s="748" t="e">
        <f>ผลการเรียน!#REF!</f>
        <v>#REF!</v>
      </c>
      <c r="E60" s="749" t="e">
        <f>ผลการเรียน!#REF!&amp;"."&amp;ผลการเรียน!#REF!&amp;"  "&amp;ผลการเรียน!#REF!</f>
        <v>#REF!</v>
      </c>
      <c r="F60" s="774" t="e">
        <f>ผลการเรียน!#REF!</f>
        <v>#REF!</v>
      </c>
      <c r="G60" s="764" t="e">
        <f t="shared" si="0"/>
        <v>#REF!</v>
      </c>
      <c r="H60" s="764"/>
      <c r="I60" s="740" t="str">
        <f>IFERROR(VLOOKUP(C60,B60:E65,2,FALSE),"")</f>
        <v/>
      </c>
      <c r="J60" s="740" t="str">
        <f>IFERROR(VLOOKUP(C60,B60:E65,3,FALSE),"")</f>
        <v/>
      </c>
      <c r="K60" s="751" t="str">
        <f>IFERROR(VLOOKUP(C60,B60:E65,4,FALSE),"")</f>
        <v/>
      </c>
      <c r="L60" s="743" t="str">
        <f>IFERROR(VLOOKUP(C60,B60:F65,5,FALSE),"")</f>
        <v/>
      </c>
      <c r="P60" s="739"/>
      <c r="Q60" s="739"/>
      <c r="R60" s="739"/>
      <c r="S60" s="739"/>
      <c r="T60" s="739"/>
      <c r="U60" s="739"/>
      <c r="V60" s="739"/>
      <c r="W60" s="739"/>
      <c r="X60" s="739"/>
      <c r="Y60" s="739"/>
      <c r="Z60" s="739"/>
      <c r="AA60" s="739"/>
      <c r="AB60" s="739"/>
      <c r="AC60" s="739"/>
      <c r="AD60" s="739"/>
    </row>
    <row r="61" spans="2:30" ht="15.75" customHeight="1">
      <c r="B61" s="734" t="e">
        <f>IF(G61=1,COUNT(G$4:G61),0)</f>
        <v>#REF!</v>
      </c>
      <c r="C61" s="771">
        <v>58</v>
      </c>
      <c r="D61" s="748" t="e">
        <f>ผลการเรียน!#REF!</f>
        <v>#REF!</v>
      </c>
      <c r="E61" s="749" t="e">
        <f>ผลการเรียน!#REF!&amp;"."&amp;ผลการเรียน!#REF!&amp;"  "&amp;ผลการเรียน!#REF!</f>
        <v>#REF!</v>
      </c>
      <c r="F61" s="774" t="e">
        <f>ผลการเรียน!#REF!</f>
        <v>#REF!</v>
      </c>
      <c r="G61" s="764" t="e">
        <f t="shared" si="0"/>
        <v>#REF!</v>
      </c>
      <c r="H61" s="764"/>
      <c r="I61" s="740" t="str">
        <f>IFERROR(VLOOKUP(C61,B61:E65,2,FALSE),"")</f>
        <v/>
      </c>
      <c r="J61" s="740" t="str">
        <f>IFERROR(VLOOKUP(C61,B61:E65,3,FALSE),"")</f>
        <v/>
      </c>
      <c r="K61" s="751" t="str">
        <f>IFERROR(VLOOKUP(C61,B61:E65,4,FALSE),"")</f>
        <v/>
      </c>
      <c r="L61" s="743" t="str">
        <f>IFERROR(VLOOKUP(C61,B61:F65,5,FALSE),"")</f>
        <v/>
      </c>
      <c r="P61" s="739"/>
      <c r="Q61" s="739"/>
      <c r="R61" s="739"/>
      <c r="S61" s="739"/>
      <c r="T61" s="739"/>
      <c r="U61" s="739"/>
      <c r="V61" s="739"/>
      <c r="W61" s="739"/>
      <c r="X61" s="739"/>
      <c r="Y61" s="739"/>
      <c r="Z61" s="739"/>
      <c r="AA61" s="739"/>
      <c r="AB61" s="739"/>
      <c r="AC61" s="739"/>
      <c r="AD61" s="739"/>
    </row>
    <row r="62" spans="2:30" ht="15.75" customHeight="1">
      <c r="B62" s="734" t="e">
        <f>IF(G62=1,COUNT(G$4:G62),0)</f>
        <v>#REF!</v>
      </c>
      <c r="C62" s="763">
        <v>59</v>
      </c>
      <c r="D62" s="748" t="e">
        <f>ผลการเรียน!#REF!</f>
        <v>#REF!</v>
      </c>
      <c r="E62" s="749" t="e">
        <f>ผลการเรียน!#REF!&amp;"."&amp;ผลการเรียน!#REF!&amp;"  "&amp;ผลการเรียน!#REF!</f>
        <v>#REF!</v>
      </c>
      <c r="F62" s="774" t="e">
        <f>ผลการเรียน!#REF!</f>
        <v>#REF!</v>
      </c>
      <c r="G62" s="764" t="e">
        <f t="shared" si="0"/>
        <v>#REF!</v>
      </c>
      <c r="H62" s="764"/>
      <c r="I62" s="740" t="str">
        <f>IFERROR(VLOOKUP(C62,B62:E65,2,FALSE),"")</f>
        <v/>
      </c>
      <c r="J62" s="740" t="str">
        <f>IFERROR(VLOOKUP(C62,B62:E65,3,FALSE),"")</f>
        <v/>
      </c>
      <c r="K62" s="751" t="str">
        <f>IFERROR(VLOOKUP(C62,B62:E65,4,FALSE),"")</f>
        <v/>
      </c>
      <c r="L62" s="743" t="str">
        <f>IFERROR(VLOOKUP(C62,B62:F65,5,FALSE),"")</f>
        <v/>
      </c>
      <c r="P62" s="739"/>
      <c r="Q62" s="739"/>
      <c r="R62" s="739"/>
      <c r="S62" s="739"/>
      <c r="T62" s="739"/>
      <c r="U62" s="739"/>
      <c r="V62" s="739"/>
      <c r="W62" s="739"/>
      <c r="X62" s="739"/>
      <c r="Y62" s="739"/>
      <c r="Z62" s="739"/>
      <c r="AA62" s="739"/>
      <c r="AB62" s="739"/>
      <c r="AC62" s="739"/>
      <c r="AD62" s="739"/>
    </row>
    <row r="63" spans="2:30" ht="15.75" customHeight="1">
      <c r="B63" s="734" t="e">
        <f>IF(G63=1,COUNT(G$4:G63),0)</f>
        <v>#REF!</v>
      </c>
      <c r="C63" s="771">
        <v>60</v>
      </c>
      <c r="D63" s="748" t="e">
        <f>ผลการเรียน!#REF!</f>
        <v>#REF!</v>
      </c>
      <c r="E63" s="749" t="e">
        <f>ผลการเรียน!#REF!&amp;"."&amp;ผลการเรียน!#REF!&amp;"  "&amp;ผลการเรียน!#REF!</f>
        <v>#REF!</v>
      </c>
      <c r="F63" s="774" t="e">
        <f>ผลการเรียน!#REF!</f>
        <v>#REF!</v>
      </c>
      <c r="G63" s="764" t="e">
        <f t="shared" si="0"/>
        <v>#REF!</v>
      </c>
      <c r="H63" s="764"/>
      <c r="I63" s="740" t="str">
        <f>IFERROR(VLOOKUP(C63,B63:E65,2,FALSE),"")</f>
        <v/>
      </c>
      <c r="J63" s="740" t="str">
        <f>IFERROR(VLOOKUP(C63,B63:E65,3,FALSE),"")</f>
        <v/>
      </c>
      <c r="K63" s="751" t="str">
        <f>IFERROR(VLOOKUP(C63,B63:E65,4,FALSE),"")</f>
        <v/>
      </c>
      <c r="L63" s="743" t="str">
        <f>IFERROR(VLOOKUP(C63,B63:F65,5,FALSE),"")</f>
        <v/>
      </c>
      <c r="P63" s="739"/>
      <c r="Q63" s="739"/>
      <c r="R63" s="739"/>
      <c r="S63" s="739"/>
      <c r="T63" s="739"/>
      <c r="U63" s="739"/>
      <c r="V63" s="739"/>
      <c r="W63" s="739"/>
      <c r="X63" s="739"/>
      <c r="Y63" s="739"/>
      <c r="Z63" s="739"/>
      <c r="AA63" s="739"/>
      <c r="AB63" s="739"/>
      <c r="AC63" s="739"/>
      <c r="AD63" s="739"/>
    </row>
    <row r="64" spans="2:30" ht="15.75" customHeight="1">
      <c r="P64" s="739"/>
      <c r="Q64" s="739"/>
      <c r="R64" s="739"/>
      <c r="S64" s="739"/>
      <c r="T64" s="739"/>
      <c r="U64" s="739"/>
      <c r="V64" s="739"/>
      <c r="W64" s="739"/>
      <c r="X64" s="739"/>
      <c r="Y64" s="739"/>
      <c r="Z64" s="739"/>
      <c r="AA64" s="739"/>
      <c r="AB64" s="739"/>
      <c r="AC64" s="739"/>
      <c r="AD64" s="739"/>
    </row>
    <row r="65" spans="16:30" ht="15.75" customHeight="1">
      <c r="P65" s="739"/>
      <c r="Q65" s="739"/>
      <c r="R65" s="739"/>
      <c r="S65" s="739"/>
      <c r="T65" s="739"/>
      <c r="U65" s="739"/>
      <c r="V65" s="739"/>
      <c r="W65" s="739"/>
      <c r="X65" s="739"/>
      <c r="Y65" s="739"/>
      <c r="Z65" s="739"/>
      <c r="AA65" s="739"/>
      <c r="AB65" s="739"/>
      <c r="AC65" s="739"/>
      <c r="AD65" s="739"/>
    </row>
    <row r="66" spans="16:30" ht="42" hidden="1" customHeight="1">
      <c r="P66" s="739"/>
      <c r="Q66" s="739"/>
      <c r="R66" s="739"/>
      <c r="S66" s="739"/>
      <c r="T66" s="739"/>
      <c r="U66" s="739"/>
      <c r="V66" s="739"/>
      <c r="W66" s="739"/>
      <c r="X66" s="739"/>
      <c r="Y66" s="739"/>
      <c r="Z66" s="739"/>
      <c r="AA66" s="739"/>
      <c r="AB66" s="739"/>
      <c r="AC66" s="739"/>
      <c r="AD66" s="739"/>
    </row>
    <row r="67" spans="16:30" ht="42" hidden="1" customHeight="1">
      <c r="P67" s="739"/>
      <c r="Q67" s="739"/>
      <c r="R67" s="739"/>
      <c r="S67" s="739"/>
      <c r="T67" s="739"/>
      <c r="U67" s="739"/>
      <c r="V67" s="739"/>
      <c r="W67" s="739"/>
      <c r="X67" s="739"/>
      <c r="Y67" s="739"/>
      <c r="Z67" s="739"/>
      <c r="AA67" s="739"/>
      <c r="AB67" s="739"/>
      <c r="AC67" s="739"/>
      <c r="AD67" s="739"/>
    </row>
    <row r="68" spans="16:30" ht="42" hidden="1" customHeight="1">
      <c r="P68" s="739"/>
      <c r="Q68" s="739"/>
      <c r="R68" s="739"/>
      <c r="S68" s="739"/>
      <c r="T68" s="739"/>
      <c r="U68" s="739"/>
      <c r="V68" s="739"/>
      <c r="W68" s="739"/>
      <c r="X68" s="739"/>
      <c r="Y68" s="739"/>
      <c r="Z68" s="739"/>
      <c r="AA68" s="739"/>
      <c r="AB68" s="739"/>
      <c r="AC68" s="739"/>
      <c r="AD68" s="739"/>
    </row>
    <row r="69" spans="16:30" ht="42" hidden="1" customHeight="1">
      <c r="P69" s="739"/>
      <c r="Q69" s="739"/>
      <c r="R69" s="739"/>
      <c r="S69" s="739"/>
      <c r="T69" s="739"/>
      <c r="U69" s="739"/>
      <c r="V69" s="739"/>
      <c r="W69" s="739"/>
      <c r="X69" s="739"/>
      <c r="Y69" s="739"/>
      <c r="Z69" s="739"/>
      <c r="AA69" s="739"/>
      <c r="AB69" s="739"/>
      <c r="AC69" s="739"/>
      <c r="AD69" s="739"/>
    </row>
    <row r="70" spans="16:30" ht="42" hidden="1" customHeight="1">
      <c r="P70" s="739"/>
      <c r="Q70" s="739"/>
      <c r="R70" s="739"/>
      <c r="S70" s="739"/>
      <c r="T70" s="739"/>
      <c r="U70" s="739"/>
      <c r="V70" s="739"/>
      <c r="W70" s="739"/>
      <c r="X70" s="739"/>
      <c r="Y70" s="739"/>
      <c r="Z70" s="739"/>
      <c r="AA70" s="739"/>
      <c r="AB70" s="739"/>
      <c r="AC70" s="739"/>
      <c r="AD70" s="739"/>
    </row>
    <row r="71" spans="16:30" ht="42" hidden="1" customHeight="1">
      <c r="P71" s="739"/>
      <c r="Q71" s="739"/>
      <c r="R71" s="739"/>
      <c r="S71" s="739"/>
      <c r="T71" s="739"/>
      <c r="U71" s="739"/>
      <c r="V71" s="739"/>
      <c r="W71" s="739"/>
      <c r="X71" s="739"/>
      <c r="Y71" s="739"/>
      <c r="Z71" s="739"/>
      <c r="AA71" s="739"/>
      <c r="AB71" s="739"/>
      <c r="AC71" s="739"/>
      <c r="AD71" s="739"/>
    </row>
    <row r="72" spans="16:30" ht="42" hidden="1" customHeight="1">
      <c r="P72" s="739"/>
      <c r="Q72" s="739"/>
      <c r="R72" s="739"/>
      <c r="S72" s="739"/>
      <c r="T72" s="739"/>
      <c r="U72" s="739"/>
      <c r="V72" s="739"/>
      <c r="W72" s="739"/>
      <c r="X72" s="739"/>
      <c r="Y72" s="739"/>
      <c r="Z72" s="739"/>
      <c r="AA72" s="739"/>
      <c r="AB72" s="739"/>
      <c r="AC72" s="739"/>
      <c r="AD72" s="739"/>
    </row>
    <row r="73" spans="16:30" ht="42" hidden="1" customHeight="1">
      <c r="P73" s="739"/>
      <c r="Q73" s="739"/>
      <c r="R73" s="739"/>
      <c r="S73" s="739"/>
      <c r="T73" s="739"/>
      <c r="U73" s="739"/>
      <c r="V73" s="739"/>
      <c r="W73" s="739"/>
      <c r="X73" s="739"/>
      <c r="Y73" s="739"/>
      <c r="Z73" s="739"/>
      <c r="AA73" s="739"/>
      <c r="AB73" s="739"/>
      <c r="AC73" s="739"/>
      <c r="AD73" s="739"/>
    </row>
    <row r="74" spans="16:30" ht="42" hidden="1" customHeight="1">
      <c r="P74" s="739"/>
      <c r="Q74" s="739"/>
      <c r="R74" s="739"/>
      <c r="S74" s="739"/>
      <c r="T74" s="739"/>
      <c r="U74" s="739"/>
      <c r="V74" s="739"/>
      <c r="W74" s="739"/>
      <c r="X74" s="739"/>
      <c r="Y74" s="739"/>
      <c r="Z74" s="739"/>
      <c r="AA74" s="739"/>
      <c r="AB74" s="739"/>
      <c r="AC74" s="739"/>
      <c r="AD74" s="739"/>
    </row>
    <row r="75" spans="16:30" ht="42" hidden="1" customHeight="1">
      <c r="P75" s="739"/>
      <c r="Q75" s="739"/>
      <c r="R75" s="739"/>
      <c r="S75" s="739"/>
      <c r="T75" s="739"/>
      <c r="U75" s="739"/>
      <c r="V75" s="739"/>
      <c r="W75" s="739"/>
      <c r="X75" s="739"/>
      <c r="Y75" s="739"/>
      <c r="Z75" s="739"/>
      <c r="AA75" s="739"/>
      <c r="AB75" s="739"/>
      <c r="AC75" s="739"/>
      <c r="AD75" s="739"/>
    </row>
    <row r="76" spans="16:30" ht="42" hidden="1" customHeight="1">
      <c r="P76" s="739"/>
      <c r="Q76" s="739"/>
      <c r="R76" s="739"/>
      <c r="S76" s="739"/>
      <c r="T76" s="739"/>
      <c r="U76" s="739"/>
      <c r="V76" s="739"/>
      <c r="W76" s="739"/>
      <c r="X76" s="739"/>
      <c r="Y76" s="739"/>
      <c r="Z76" s="739"/>
      <c r="AA76" s="739"/>
      <c r="AB76" s="739"/>
      <c r="AC76" s="739"/>
      <c r="AD76" s="739"/>
    </row>
    <row r="77" spans="16:30" ht="42" hidden="1" customHeight="1">
      <c r="P77" s="739"/>
      <c r="Q77" s="739"/>
      <c r="R77" s="739"/>
      <c r="S77" s="739"/>
      <c r="T77" s="739"/>
      <c r="U77" s="739"/>
      <c r="V77" s="739"/>
      <c r="W77" s="739"/>
      <c r="X77" s="739"/>
      <c r="Y77" s="739"/>
      <c r="Z77" s="739"/>
      <c r="AA77" s="739"/>
      <c r="AB77" s="739"/>
      <c r="AC77" s="739"/>
      <c r="AD77" s="739"/>
    </row>
    <row r="78" spans="16:30" ht="42" hidden="1" customHeight="1">
      <c r="P78" s="739"/>
      <c r="Q78" s="739"/>
      <c r="R78" s="739"/>
      <c r="S78" s="739"/>
      <c r="T78" s="739"/>
      <c r="U78" s="739"/>
      <c r="V78" s="739"/>
      <c r="W78" s="739"/>
      <c r="X78" s="739"/>
      <c r="Y78" s="739"/>
      <c r="Z78" s="739"/>
      <c r="AA78" s="739"/>
      <c r="AB78" s="739"/>
      <c r="AC78" s="739"/>
      <c r="AD78" s="739"/>
    </row>
    <row r="79" spans="16:30" ht="42" hidden="1" customHeight="1">
      <c r="P79" s="739"/>
      <c r="Q79" s="739"/>
      <c r="R79" s="739"/>
      <c r="S79" s="739"/>
      <c r="T79" s="739"/>
      <c r="U79" s="739"/>
      <c r="V79" s="739"/>
      <c r="W79" s="739"/>
      <c r="X79" s="739"/>
      <c r="Y79" s="739"/>
      <c r="Z79" s="739"/>
      <c r="AA79" s="739"/>
      <c r="AB79" s="739"/>
      <c r="AC79" s="739"/>
      <c r="AD79" s="739"/>
    </row>
    <row r="80" spans="16:30" ht="42" hidden="1" customHeight="1">
      <c r="P80" s="739"/>
      <c r="Q80" s="739"/>
      <c r="R80" s="739"/>
      <c r="S80" s="739"/>
      <c r="T80" s="739"/>
      <c r="U80" s="739"/>
      <c r="V80" s="739"/>
      <c r="W80" s="739"/>
      <c r="X80" s="739"/>
      <c r="Y80" s="739"/>
      <c r="Z80" s="739"/>
      <c r="AA80" s="739"/>
      <c r="AB80" s="739"/>
      <c r="AC80" s="739"/>
      <c r="AD80" s="739"/>
    </row>
    <row r="81" spans="16:30" ht="42" hidden="1" customHeight="1">
      <c r="P81" s="739"/>
      <c r="Q81" s="739"/>
      <c r="R81" s="739"/>
      <c r="S81" s="739"/>
      <c r="T81" s="739"/>
      <c r="U81" s="739"/>
      <c r="V81" s="739"/>
      <c r="W81" s="739"/>
      <c r="X81" s="739"/>
      <c r="Y81" s="739"/>
      <c r="Z81" s="739"/>
      <c r="AA81" s="739"/>
      <c r="AB81" s="739"/>
      <c r="AC81" s="739"/>
      <c r="AD81" s="739"/>
    </row>
    <row r="82" spans="16:30" ht="42" hidden="1" customHeight="1">
      <c r="P82" s="739"/>
      <c r="Q82" s="739"/>
      <c r="R82" s="739"/>
      <c r="S82" s="739"/>
      <c r="T82" s="739"/>
      <c r="U82" s="739"/>
      <c r="V82" s="739"/>
      <c r="W82" s="739"/>
      <c r="X82" s="739"/>
      <c r="Y82" s="739"/>
      <c r="Z82" s="739"/>
      <c r="AA82" s="739"/>
      <c r="AB82" s="739"/>
      <c r="AC82" s="739"/>
      <c r="AD82" s="739"/>
    </row>
    <row r="83" spans="16:30" ht="42" hidden="1" customHeight="1">
      <c r="P83" s="739"/>
      <c r="Q83" s="739"/>
      <c r="R83" s="739"/>
      <c r="S83" s="739"/>
      <c r="T83" s="739"/>
      <c r="U83" s="739"/>
      <c r="V83" s="739"/>
      <c r="W83" s="739"/>
      <c r="X83" s="739"/>
      <c r="Y83" s="739"/>
      <c r="Z83" s="739"/>
      <c r="AA83" s="739"/>
      <c r="AB83" s="739"/>
      <c r="AC83" s="739"/>
      <c r="AD83" s="739"/>
    </row>
    <row r="84" spans="16:30" ht="42" hidden="1" customHeight="1">
      <c r="P84" s="739"/>
      <c r="Q84" s="739"/>
      <c r="R84" s="739"/>
      <c r="S84" s="739"/>
      <c r="T84" s="739"/>
      <c r="U84" s="739"/>
      <c r="V84" s="739"/>
      <c r="W84" s="739"/>
      <c r="X84" s="739"/>
      <c r="Y84" s="739"/>
      <c r="Z84" s="739"/>
      <c r="AA84" s="739"/>
      <c r="AB84" s="739"/>
      <c r="AC84" s="739"/>
      <c r="AD84" s="739"/>
    </row>
    <row r="85" spans="16:30" ht="42" hidden="1" customHeight="1">
      <c r="P85" s="739"/>
      <c r="Q85" s="739"/>
      <c r="R85" s="739"/>
      <c r="S85" s="739"/>
      <c r="T85" s="739"/>
      <c r="U85" s="739"/>
      <c r="V85" s="739"/>
      <c r="W85" s="739"/>
      <c r="X85" s="739"/>
      <c r="Y85" s="739"/>
      <c r="Z85" s="739"/>
      <c r="AA85" s="739"/>
      <c r="AB85" s="739"/>
      <c r="AC85" s="739"/>
      <c r="AD85" s="739"/>
    </row>
    <row r="86" spans="16:30" ht="42" hidden="1" customHeight="1">
      <c r="P86" s="739"/>
      <c r="Q86" s="739"/>
      <c r="R86" s="739"/>
      <c r="S86" s="739"/>
      <c r="T86" s="739"/>
      <c r="U86" s="739"/>
      <c r="V86" s="739"/>
      <c r="W86" s="739"/>
      <c r="X86" s="739"/>
      <c r="Y86" s="739"/>
      <c r="Z86" s="739"/>
      <c r="AA86" s="739"/>
      <c r="AB86" s="739"/>
      <c r="AC86" s="739"/>
      <c r="AD86" s="739"/>
    </row>
    <row r="87" spans="16:30" ht="42" hidden="1" customHeight="1">
      <c r="P87" s="739"/>
      <c r="Q87" s="739"/>
      <c r="R87" s="739"/>
      <c r="S87" s="739"/>
      <c r="T87" s="739"/>
      <c r="U87" s="739"/>
      <c r="V87" s="739"/>
      <c r="W87" s="739"/>
      <c r="X87" s="739"/>
      <c r="Y87" s="739"/>
      <c r="Z87" s="739"/>
      <c r="AA87" s="739"/>
      <c r="AB87" s="739"/>
      <c r="AC87" s="739"/>
      <c r="AD87" s="739"/>
    </row>
    <row r="88" spans="16:30" ht="42" hidden="1" customHeight="1">
      <c r="P88" s="739"/>
      <c r="Q88" s="739"/>
      <c r="R88" s="739"/>
      <c r="S88" s="739"/>
      <c r="T88" s="739"/>
      <c r="U88" s="739"/>
      <c r="V88" s="739"/>
      <c r="W88" s="739"/>
      <c r="X88" s="739"/>
      <c r="Y88" s="739"/>
      <c r="Z88" s="739"/>
      <c r="AA88" s="739"/>
      <c r="AB88" s="739"/>
      <c r="AC88" s="739"/>
      <c r="AD88" s="739"/>
    </row>
    <row r="89" spans="16:30" ht="42" hidden="1" customHeight="1">
      <c r="P89" s="739"/>
      <c r="Q89" s="739"/>
      <c r="R89" s="739"/>
      <c r="S89" s="739"/>
      <c r="T89" s="739"/>
      <c r="U89" s="739"/>
      <c r="V89" s="739"/>
      <c r="W89" s="739"/>
      <c r="X89" s="739"/>
      <c r="Y89" s="739"/>
      <c r="Z89" s="739"/>
      <c r="AA89" s="739"/>
      <c r="AB89" s="739"/>
      <c r="AC89" s="739"/>
      <c r="AD89" s="739"/>
    </row>
    <row r="90" spans="16:30" ht="42" hidden="1" customHeight="1">
      <c r="P90" s="739"/>
      <c r="Q90" s="739"/>
      <c r="R90" s="739"/>
      <c r="S90" s="739"/>
      <c r="T90" s="739"/>
      <c r="U90" s="739"/>
      <c r="V90" s="739"/>
      <c r="W90" s="739"/>
      <c r="X90" s="739"/>
      <c r="Y90" s="739"/>
      <c r="Z90" s="739"/>
      <c r="AA90" s="739"/>
      <c r="AB90" s="739"/>
      <c r="AC90" s="739"/>
      <c r="AD90" s="739"/>
    </row>
    <row r="91" spans="16:30" ht="42" hidden="1" customHeight="1">
      <c r="P91" s="739"/>
      <c r="Q91" s="739"/>
      <c r="R91" s="739"/>
      <c r="S91" s="739"/>
      <c r="T91" s="739"/>
      <c r="U91" s="739"/>
      <c r="V91" s="739"/>
      <c r="W91" s="739"/>
      <c r="X91" s="739"/>
      <c r="Y91" s="739"/>
      <c r="Z91" s="739"/>
      <c r="AA91" s="739"/>
      <c r="AB91" s="739"/>
      <c r="AC91" s="739"/>
      <c r="AD91" s="739"/>
    </row>
    <row r="92" spans="16:30" ht="42" hidden="1" customHeight="1">
      <c r="P92" s="739"/>
      <c r="Q92" s="739"/>
      <c r="R92" s="739"/>
      <c r="S92" s="739"/>
      <c r="T92" s="739"/>
      <c r="U92" s="739"/>
      <c r="V92" s="739"/>
      <c r="W92" s="739"/>
      <c r="X92" s="739"/>
      <c r="Y92" s="739"/>
      <c r="Z92" s="739"/>
      <c r="AA92" s="739"/>
      <c r="AB92" s="739"/>
      <c r="AC92" s="739"/>
      <c r="AD92" s="739"/>
    </row>
    <row r="93" spans="16:30" ht="42" hidden="1" customHeight="1">
      <c r="P93" s="739"/>
      <c r="Q93" s="739"/>
      <c r="R93" s="739"/>
      <c r="S93" s="739"/>
      <c r="T93" s="739"/>
      <c r="U93" s="739"/>
      <c r="V93" s="739"/>
      <c r="W93" s="739"/>
      <c r="X93" s="739"/>
      <c r="Y93" s="739"/>
      <c r="Z93" s="739"/>
      <c r="AA93" s="739"/>
      <c r="AB93" s="739"/>
      <c r="AC93" s="739"/>
      <c r="AD93" s="739"/>
    </row>
    <row r="94" spans="16:30" ht="42" hidden="1" customHeight="1">
      <c r="P94" s="739"/>
      <c r="Q94" s="739"/>
      <c r="R94" s="739"/>
      <c r="S94" s="739"/>
      <c r="T94" s="739"/>
      <c r="U94" s="739"/>
      <c r="V94" s="739"/>
      <c r="W94" s="739"/>
      <c r="X94" s="739"/>
      <c r="Y94" s="739"/>
      <c r="Z94" s="739"/>
      <c r="AA94" s="739"/>
      <c r="AB94" s="739"/>
      <c r="AC94" s="739"/>
      <c r="AD94" s="739"/>
    </row>
    <row r="95" spans="16:30" ht="42" hidden="1" customHeight="1">
      <c r="P95" s="739"/>
      <c r="Q95" s="739"/>
      <c r="R95" s="739"/>
      <c r="S95" s="739"/>
      <c r="T95" s="739"/>
      <c r="U95" s="739"/>
      <c r="V95" s="739"/>
      <c r="W95" s="739"/>
      <c r="X95" s="739"/>
      <c r="Y95" s="739"/>
      <c r="Z95" s="739"/>
      <c r="AA95" s="739"/>
      <c r="AB95" s="739"/>
      <c r="AC95" s="739"/>
      <c r="AD95" s="739"/>
    </row>
    <row r="96" spans="16:30" ht="42" hidden="1" customHeight="1">
      <c r="P96" s="739"/>
      <c r="Q96" s="739"/>
      <c r="R96" s="739"/>
      <c r="S96" s="739"/>
      <c r="T96" s="739"/>
      <c r="U96" s="739"/>
      <c r="V96" s="739"/>
      <c r="W96" s="739"/>
      <c r="X96" s="739"/>
      <c r="Y96" s="739"/>
      <c r="Z96" s="739"/>
      <c r="AA96" s="739"/>
      <c r="AB96" s="739"/>
      <c r="AC96" s="739"/>
      <c r="AD96" s="739"/>
    </row>
    <row r="97" spans="16:30" ht="42" hidden="1" customHeight="1">
      <c r="P97" s="739"/>
      <c r="Q97" s="739"/>
      <c r="R97" s="739"/>
      <c r="S97" s="739"/>
      <c r="T97" s="739"/>
      <c r="U97" s="739"/>
      <c r="V97" s="739"/>
      <c r="W97" s="739"/>
      <c r="X97" s="739"/>
      <c r="Y97" s="739"/>
      <c r="Z97" s="739"/>
      <c r="AA97" s="739"/>
      <c r="AB97" s="739"/>
      <c r="AC97" s="739"/>
      <c r="AD97" s="739"/>
    </row>
    <row r="98" spans="16:30" ht="42" hidden="1" customHeight="1">
      <c r="P98" s="739"/>
      <c r="Q98" s="739"/>
      <c r="R98" s="739"/>
      <c r="S98" s="739"/>
      <c r="T98" s="739"/>
      <c r="U98" s="739"/>
      <c r="V98" s="739"/>
      <c r="W98" s="739"/>
      <c r="X98" s="739"/>
      <c r="Y98" s="739"/>
      <c r="Z98" s="739"/>
      <c r="AA98" s="739"/>
      <c r="AB98" s="739"/>
      <c r="AC98" s="739"/>
      <c r="AD98" s="739"/>
    </row>
    <row r="99" spans="16:30" ht="42" hidden="1" customHeight="1">
      <c r="P99" s="739"/>
      <c r="Q99" s="739"/>
      <c r="R99" s="739"/>
      <c r="S99" s="739"/>
      <c r="T99" s="739"/>
      <c r="U99" s="739"/>
      <c r="V99" s="739"/>
      <c r="W99" s="739"/>
      <c r="X99" s="739"/>
      <c r="Y99" s="739"/>
      <c r="Z99" s="739"/>
      <c r="AA99" s="739"/>
      <c r="AB99" s="739"/>
      <c r="AC99" s="739"/>
      <c r="AD99" s="739"/>
    </row>
    <row r="100" spans="16:30" ht="42" hidden="1" customHeight="1">
      <c r="P100" s="739"/>
      <c r="Q100" s="739"/>
      <c r="R100" s="739"/>
      <c r="S100" s="739"/>
      <c r="T100" s="739"/>
      <c r="U100" s="739"/>
      <c r="V100" s="739"/>
      <c r="W100" s="739"/>
      <c r="X100" s="739"/>
      <c r="Y100" s="739"/>
      <c r="Z100" s="739"/>
      <c r="AA100" s="739"/>
      <c r="AB100" s="739"/>
      <c r="AC100" s="739"/>
      <c r="AD100" s="739"/>
    </row>
    <row r="101" spans="16:30" ht="42" hidden="1" customHeight="1">
      <c r="P101" s="739"/>
      <c r="Q101" s="739"/>
      <c r="R101" s="739"/>
      <c r="S101" s="739"/>
      <c r="T101" s="739"/>
      <c r="U101" s="739"/>
      <c r="V101" s="739"/>
      <c r="W101" s="739"/>
      <c r="X101" s="739"/>
      <c r="Y101" s="739"/>
      <c r="Z101" s="739"/>
      <c r="AA101" s="739"/>
      <c r="AB101" s="739"/>
      <c r="AC101" s="739"/>
      <c r="AD101" s="739"/>
    </row>
    <row r="102" spans="16:30" ht="42" hidden="1" customHeight="1">
      <c r="P102" s="739"/>
      <c r="Q102" s="739"/>
      <c r="R102" s="739"/>
      <c r="S102" s="739"/>
      <c r="T102" s="739"/>
      <c r="U102" s="739"/>
      <c r="V102" s="739"/>
      <c r="W102" s="739"/>
      <c r="X102" s="739"/>
      <c r="Y102" s="739"/>
      <c r="Z102" s="739"/>
      <c r="AA102" s="739"/>
      <c r="AB102" s="739"/>
      <c r="AC102" s="739"/>
      <c r="AD102" s="739"/>
    </row>
    <row r="103" spans="16:30" ht="42" hidden="1" customHeight="1">
      <c r="P103" s="739"/>
      <c r="Q103" s="739"/>
      <c r="R103" s="739"/>
      <c r="S103" s="739"/>
      <c r="T103" s="739"/>
      <c r="U103" s="739"/>
      <c r="V103" s="739"/>
      <c r="W103" s="739"/>
      <c r="X103" s="739"/>
      <c r="Y103" s="739"/>
      <c r="Z103" s="739"/>
      <c r="AA103" s="739"/>
      <c r="AB103" s="739"/>
      <c r="AC103" s="739"/>
      <c r="AD103" s="739"/>
    </row>
    <row r="104" spans="16:30" ht="42" hidden="1" customHeight="1">
      <c r="P104" s="739"/>
      <c r="Q104" s="739"/>
      <c r="R104" s="739"/>
      <c r="S104" s="739"/>
      <c r="T104" s="739"/>
      <c r="U104" s="739"/>
      <c r="V104" s="739"/>
      <c r="W104" s="739"/>
      <c r="X104" s="739"/>
      <c r="Y104" s="739"/>
      <c r="Z104" s="739"/>
      <c r="AA104" s="739"/>
      <c r="AB104" s="739"/>
      <c r="AC104" s="739"/>
      <c r="AD104" s="739"/>
    </row>
    <row r="105" spans="16:30" ht="42" hidden="1" customHeight="1">
      <c r="P105" s="739"/>
      <c r="Q105" s="739"/>
      <c r="R105" s="739"/>
      <c r="S105" s="739"/>
      <c r="T105" s="739"/>
      <c r="U105" s="739"/>
      <c r="V105" s="739"/>
      <c r="W105" s="739"/>
      <c r="X105" s="739"/>
      <c r="Y105" s="739"/>
      <c r="Z105" s="739"/>
      <c r="AA105" s="739"/>
      <c r="AB105" s="739"/>
      <c r="AC105" s="739"/>
      <c r="AD105" s="739"/>
    </row>
    <row r="106" spans="16:30" ht="42" hidden="1" customHeight="1">
      <c r="P106" s="739"/>
      <c r="Q106" s="739"/>
      <c r="R106" s="739"/>
      <c r="S106" s="739"/>
      <c r="T106" s="739"/>
      <c r="U106" s="739"/>
      <c r="V106" s="739"/>
      <c r="W106" s="739"/>
      <c r="X106" s="739"/>
      <c r="Y106" s="739"/>
      <c r="Z106" s="739"/>
      <c r="AA106" s="739"/>
      <c r="AB106" s="739"/>
      <c r="AC106" s="739"/>
      <c r="AD106" s="739"/>
    </row>
    <row r="107" spans="16:30" ht="42" hidden="1" customHeight="1">
      <c r="P107" s="739"/>
      <c r="Q107" s="739"/>
      <c r="R107" s="739"/>
      <c r="S107" s="739"/>
      <c r="T107" s="739"/>
      <c r="U107" s="739"/>
      <c r="V107" s="739"/>
      <c r="W107" s="739"/>
      <c r="X107" s="739"/>
      <c r="Y107" s="739"/>
      <c r="Z107" s="739"/>
      <c r="AA107" s="739"/>
      <c r="AB107" s="739"/>
      <c r="AC107" s="739"/>
      <c r="AD107" s="739"/>
    </row>
    <row r="108" spans="16:30" ht="42" hidden="1" customHeight="1">
      <c r="P108" s="739"/>
      <c r="Q108" s="739"/>
      <c r="R108" s="739"/>
      <c r="S108" s="739"/>
      <c r="T108" s="739"/>
      <c r="U108" s="739"/>
      <c r="V108" s="739"/>
      <c r="W108" s="739"/>
      <c r="X108" s="739"/>
      <c r="Y108" s="739"/>
      <c r="Z108" s="739"/>
      <c r="AA108" s="739"/>
      <c r="AB108" s="739"/>
      <c r="AC108" s="739"/>
      <c r="AD108" s="739"/>
    </row>
    <row r="109" spans="16:30" ht="42" hidden="1" customHeight="1">
      <c r="P109" s="739"/>
      <c r="Q109" s="739"/>
      <c r="R109" s="739"/>
      <c r="S109" s="739"/>
      <c r="T109" s="739"/>
      <c r="U109" s="739"/>
      <c r="V109" s="739"/>
      <c r="W109" s="739"/>
      <c r="X109" s="739"/>
      <c r="Y109" s="739"/>
      <c r="Z109" s="739"/>
      <c r="AA109" s="739"/>
      <c r="AB109" s="739"/>
      <c r="AC109" s="739"/>
      <c r="AD109" s="739"/>
    </row>
    <row r="110" spans="16:30" ht="42" hidden="1" customHeight="1">
      <c r="P110" s="739"/>
      <c r="Q110" s="739"/>
      <c r="R110" s="739"/>
      <c r="S110" s="739"/>
      <c r="T110" s="739"/>
      <c r="U110" s="739"/>
      <c r="V110" s="739"/>
      <c r="W110" s="739"/>
      <c r="X110" s="739"/>
      <c r="Y110" s="739"/>
      <c r="Z110" s="739"/>
      <c r="AA110" s="739"/>
      <c r="AB110" s="739"/>
      <c r="AC110" s="739"/>
      <c r="AD110" s="739"/>
    </row>
    <row r="111" spans="16:30" ht="42" hidden="1" customHeight="1">
      <c r="P111" s="739"/>
      <c r="Q111" s="739"/>
      <c r="R111" s="739"/>
      <c r="S111" s="739"/>
      <c r="T111" s="739"/>
      <c r="U111" s="739"/>
      <c r="V111" s="739"/>
      <c r="W111" s="739"/>
      <c r="X111" s="739"/>
      <c r="Y111" s="739"/>
      <c r="Z111" s="739"/>
      <c r="AA111" s="739"/>
      <c r="AB111" s="739"/>
      <c r="AC111" s="739"/>
      <c r="AD111" s="739"/>
    </row>
    <row r="112" spans="16:30" ht="42" hidden="1" customHeight="1">
      <c r="P112" s="739"/>
      <c r="Q112" s="739"/>
      <c r="R112" s="739"/>
      <c r="S112" s="739"/>
      <c r="T112" s="739"/>
      <c r="U112" s="739"/>
      <c r="V112" s="739"/>
      <c r="W112" s="739"/>
      <c r="X112" s="739"/>
      <c r="Y112" s="739"/>
      <c r="Z112" s="739"/>
      <c r="AA112" s="739"/>
      <c r="AB112" s="739"/>
      <c r="AC112" s="739"/>
      <c r="AD112" s="739"/>
    </row>
    <row r="113" spans="16:30" ht="42" hidden="1" customHeight="1">
      <c r="P113" s="739"/>
      <c r="Q113" s="739"/>
      <c r="R113" s="739"/>
      <c r="S113" s="739"/>
      <c r="T113" s="739"/>
      <c r="U113" s="739"/>
      <c r="V113" s="739"/>
      <c r="W113" s="739"/>
      <c r="X113" s="739"/>
      <c r="Y113" s="739"/>
      <c r="Z113" s="739"/>
      <c r="AA113" s="739"/>
      <c r="AB113" s="739"/>
      <c r="AC113" s="739"/>
      <c r="AD113" s="739"/>
    </row>
    <row r="114" spans="16:30" ht="42" hidden="1" customHeight="1">
      <c r="P114" s="739"/>
      <c r="Q114" s="739"/>
      <c r="R114" s="739"/>
      <c r="S114" s="739"/>
      <c r="T114" s="739"/>
      <c r="U114" s="739"/>
      <c r="V114" s="739"/>
      <c r="W114" s="739"/>
      <c r="X114" s="739"/>
      <c r="Y114" s="739"/>
      <c r="Z114" s="739"/>
      <c r="AA114" s="739"/>
      <c r="AB114" s="739"/>
      <c r="AC114" s="739"/>
      <c r="AD114" s="739"/>
    </row>
    <row r="115" spans="16:30" ht="42" hidden="1" customHeight="1">
      <c r="P115" s="739"/>
      <c r="Q115" s="739"/>
      <c r="R115" s="739"/>
      <c r="S115" s="739"/>
      <c r="T115" s="739"/>
      <c r="U115" s="739"/>
      <c r="V115" s="739"/>
      <c r="W115" s="739"/>
      <c r="X115" s="739"/>
      <c r="Y115" s="739"/>
      <c r="Z115" s="739"/>
      <c r="AA115" s="739"/>
      <c r="AB115" s="739"/>
      <c r="AC115" s="739"/>
      <c r="AD115" s="739"/>
    </row>
    <row r="116" spans="16:30" ht="42" hidden="1" customHeight="1">
      <c r="P116" s="739"/>
      <c r="Q116" s="739"/>
      <c r="R116" s="739"/>
      <c r="S116" s="739"/>
      <c r="T116" s="739"/>
      <c r="U116" s="739"/>
      <c r="V116" s="739"/>
      <c r="W116" s="739"/>
      <c r="X116" s="739"/>
      <c r="Y116" s="739"/>
      <c r="Z116" s="739"/>
      <c r="AA116" s="739"/>
      <c r="AB116" s="739"/>
      <c r="AC116" s="739"/>
      <c r="AD116" s="739"/>
    </row>
    <row r="117" spans="16:30" ht="42" hidden="1" customHeight="1">
      <c r="P117" s="739"/>
      <c r="Q117" s="739"/>
      <c r="R117" s="739"/>
      <c r="S117" s="739"/>
      <c r="T117" s="739"/>
      <c r="U117" s="739"/>
      <c r="V117" s="739"/>
      <c r="W117" s="739"/>
      <c r="X117" s="739"/>
      <c r="Y117" s="739"/>
      <c r="Z117" s="739"/>
      <c r="AA117" s="739"/>
      <c r="AB117" s="739"/>
      <c r="AC117" s="739"/>
      <c r="AD117" s="739"/>
    </row>
    <row r="118" spans="16:30" ht="42" hidden="1" customHeight="1">
      <c r="P118" s="739"/>
      <c r="Q118" s="739"/>
      <c r="R118" s="739"/>
      <c r="S118" s="739"/>
      <c r="T118" s="739"/>
      <c r="U118" s="739"/>
      <c r="V118" s="739"/>
      <c r="W118" s="739"/>
      <c r="X118" s="739"/>
      <c r="Y118" s="739"/>
      <c r="Z118" s="739"/>
      <c r="AA118" s="739"/>
      <c r="AB118" s="739"/>
      <c r="AC118" s="739"/>
      <c r="AD118" s="739"/>
    </row>
    <row r="119" spans="16:30" ht="42" hidden="1" customHeight="1">
      <c r="P119" s="739"/>
      <c r="Q119" s="739"/>
      <c r="R119" s="739"/>
      <c r="S119" s="739"/>
      <c r="T119" s="739"/>
      <c r="U119" s="739"/>
      <c r="V119" s="739"/>
      <c r="W119" s="739"/>
      <c r="X119" s="739"/>
      <c r="Y119" s="739"/>
      <c r="Z119" s="739"/>
      <c r="AA119" s="739"/>
      <c r="AB119" s="739"/>
      <c r="AC119" s="739"/>
      <c r="AD119" s="739"/>
    </row>
    <row r="120" spans="16:30" ht="42" hidden="1" customHeight="1">
      <c r="P120" s="739"/>
      <c r="Q120" s="739"/>
      <c r="R120" s="739"/>
      <c r="S120" s="739"/>
      <c r="T120" s="739"/>
      <c r="U120" s="739"/>
      <c r="V120" s="739"/>
      <c r="W120" s="739"/>
      <c r="X120" s="739"/>
      <c r="Y120" s="739"/>
      <c r="Z120" s="739"/>
      <c r="AA120" s="739"/>
      <c r="AB120" s="739"/>
      <c r="AC120" s="739"/>
      <c r="AD120" s="739"/>
    </row>
    <row r="121" spans="16:30" ht="42" hidden="1" customHeight="1">
      <c r="P121" s="739"/>
      <c r="Q121" s="739"/>
      <c r="R121" s="739"/>
      <c r="S121" s="739"/>
      <c r="T121" s="739"/>
      <c r="U121" s="739"/>
      <c r="V121" s="739"/>
      <c r="W121" s="739"/>
      <c r="X121" s="739"/>
      <c r="Y121" s="739"/>
      <c r="Z121" s="739"/>
      <c r="AA121" s="739"/>
      <c r="AB121" s="739"/>
      <c r="AC121" s="739"/>
      <c r="AD121" s="739"/>
    </row>
    <row r="122" spans="16:30" ht="42" hidden="1" customHeight="1">
      <c r="P122" s="739"/>
      <c r="Q122" s="739"/>
      <c r="R122" s="739"/>
      <c r="S122" s="739"/>
      <c r="T122" s="739"/>
      <c r="U122" s="739"/>
      <c r="V122" s="739"/>
      <c r="W122" s="739"/>
      <c r="X122" s="739"/>
      <c r="Y122" s="739"/>
      <c r="Z122" s="739"/>
      <c r="AA122" s="739"/>
      <c r="AB122" s="739"/>
      <c r="AC122" s="739"/>
      <c r="AD122" s="739"/>
    </row>
    <row r="123" spans="16:30" ht="42" hidden="1" customHeight="1">
      <c r="P123" s="739"/>
      <c r="Q123" s="739"/>
      <c r="R123" s="739"/>
      <c r="S123" s="739"/>
      <c r="T123" s="739"/>
      <c r="U123" s="739"/>
      <c r="V123" s="739"/>
      <c r="W123" s="739"/>
      <c r="X123" s="739"/>
      <c r="Y123" s="739"/>
      <c r="Z123" s="739"/>
      <c r="AA123" s="739"/>
      <c r="AB123" s="739"/>
      <c r="AC123" s="739"/>
      <c r="AD123" s="739"/>
    </row>
    <row r="124" spans="16:30" ht="42" hidden="1" customHeight="1">
      <c r="P124" s="739"/>
      <c r="Q124" s="739"/>
      <c r="R124" s="739"/>
      <c r="S124" s="739"/>
      <c r="T124" s="739"/>
      <c r="U124" s="739"/>
      <c r="V124" s="739"/>
      <c r="W124" s="739"/>
      <c r="X124" s="739"/>
      <c r="Y124" s="739"/>
      <c r="Z124" s="739"/>
      <c r="AA124" s="739"/>
      <c r="AB124" s="739"/>
      <c r="AC124" s="739"/>
      <c r="AD124" s="739"/>
    </row>
    <row r="125" spans="16:30" ht="42" hidden="1" customHeight="1">
      <c r="P125" s="739"/>
      <c r="Q125" s="739"/>
      <c r="R125" s="739"/>
      <c r="S125" s="739"/>
      <c r="T125" s="739"/>
      <c r="U125" s="739"/>
      <c r="V125" s="739"/>
      <c r="W125" s="739"/>
      <c r="X125" s="739"/>
      <c r="Y125" s="739"/>
      <c r="Z125" s="739"/>
      <c r="AA125" s="739"/>
      <c r="AB125" s="739"/>
      <c r="AC125" s="739"/>
      <c r="AD125" s="739"/>
    </row>
    <row r="126" spans="16:30" ht="42" hidden="1" customHeight="1">
      <c r="P126" s="739"/>
      <c r="Q126" s="739"/>
      <c r="R126" s="739"/>
      <c r="S126" s="739"/>
      <c r="T126" s="739"/>
      <c r="U126" s="739"/>
      <c r="V126" s="739"/>
      <c r="W126" s="739"/>
      <c r="X126" s="739"/>
      <c r="Y126" s="739"/>
      <c r="Z126" s="739"/>
      <c r="AA126" s="739"/>
      <c r="AB126" s="739"/>
      <c r="AC126" s="739"/>
      <c r="AD126" s="739"/>
    </row>
    <row r="127" spans="16:30" ht="42" hidden="1" customHeight="1">
      <c r="P127" s="739"/>
      <c r="Q127" s="739"/>
      <c r="R127" s="739"/>
      <c r="S127" s="739"/>
      <c r="T127" s="739"/>
      <c r="U127" s="739"/>
      <c r="V127" s="739"/>
      <c r="W127" s="739"/>
      <c r="X127" s="739"/>
      <c r="Y127" s="739"/>
      <c r="Z127" s="739"/>
      <c r="AA127" s="739"/>
      <c r="AB127" s="739"/>
      <c r="AC127" s="739"/>
      <c r="AD127" s="739"/>
    </row>
    <row r="128" spans="16:30" ht="42" hidden="1" customHeight="1">
      <c r="P128" s="739"/>
      <c r="Q128" s="739"/>
      <c r="R128" s="739"/>
      <c r="S128" s="739"/>
      <c r="T128" s="739"/>
      <c r="U128" s="739"/>
      <c r="V128" s="739"/>
      <c r="W128" s="739"/>
      <c r="X128" s="739"/>
      <c r="Y128" s="739"/>
      <c r="Z128" s="739"/>
      <c r="AA128" s="739"/>
      <c r="AB128" s="739"/>
      <c r="AC128" s="739"/>
      <c r="AD128" s="739"/>
    </row>
    <row r="129" spans="16:30" ht="42" hidden="1" customHeight="1">
      <c r="P129" s="739"/>
      <c r="Q129" s="739"/>
      <c r="R129" s="739"/>
      <c r="S129" s="739"/>
      <c r="T129" s="739"/>
      <c r="U129" s="739"/>
      <c r="V129" s="739"/>
      <c r="W129" s="739"/>
      <c r="X129" s="739"/>
      <c r="Y129" s="739"/>
      <c r="Z129" s="739"/>
      <c r="AA129" s="739"/>
      <c r="AB129" s="739"/>
      <c r="AC129" s="739"/>
      <c r="AD129" s="739"/>
    </row>
    <row r="130" spans="16:30" ht="42" hidden="1" customHeight="1">
      <c r="P130" s="739"/>
      <c r="Q130" s="739"/>
      <c r="R130" s="739"/>
      <c r="S130" s="739"/>
      <c r="T130" s="739"/>
      <c r="U130" s="739"/>
      <c r="V130" s="739"/>
      <c r="W130" s="739"/>
      <c r="X130" s="739"/>
      <c r="Y130" s="739"/>
      <c r="Z130" s="739"/>
      <c r="AA130" s="739"/>
      <c r="AB130" s="739"/>
      <c r="AC130" s="739"/>
      <c r="AD130" s="739"/>
    </row>
    <row r="131" spans="16:30" ht="42" hidden="1" customHeight="1">
      <c r="P131" s="739"/>
      <c r="Q131" s="739"/>
      <c r="R131" s="739"/>
      <c r="S131" s="739"/>
      <c r="T131" s="739"/>
      <c r="U131" s="739"/>
      <c r="V131" s="739"/>
      <c r="W131" s="739"/>
      <c r="X131" s="739"/>
      <c r="Y131" s="739"/>
      <c r="Z131" s="739"/>
      <c r="AA131" s="739"/>
      <c r="AB131" s="739"/>
      <c r="AC131" s="739"/>
      <c r="AD131" s="739"/>
    </row>
    <row r="132" spans="16:30" ht="42" hidden="1" customHeight="1">
      <c r="P132" s="739"/>
      <c r="Q132" s="739"/>
      <c r="R132" s="739"/>
      <c r="S132" s="739"/>
      <c r="T132" s="739"/>
      <c r="U132" s="739"/>
      <c r="V132" s="739"/>
      <c r="W132" s="739"/>
      <c r="X132" s="739"/>
      <c r="Y132" s="739"/>
      <c r="Z132" s="739"/>
      <c r="AA132" s="739"/>
      <c r="AB132" s="739"/>
      <c r="AC132" s="739"/>
      <c r="AD132" s="739"/>
    </row>
    <row r="133" spans="16:30" ht="42" hidden="1" customHeight="1">
      <c r="P133" s="739"/>
      <c r="Q133" s="739"/>
      <c r="R133" s="739"/>
      <c r="S133" s="739"/>
      <c r="T133" s="739"/>
      <c r="U133" s="739"/>
      <c r="V133" s="739"/>
      <c r="W133" s="739"/>
      <c r="X133" s="739"/>
      <c r="Y133" s="739"/>
      <c r="Z133" s="739"/>
      <c r="AA133" s="739"/>
      <c r="AB133" s="739"/>
      <c r="AC133" s="739"/>
      <c r="AD133" s="739"/>
    </row>
    <row r="134" spans="16:30" ht="42" hidden="1" customHeight="1">
      <c r="P134" s="739"/>
      <c r="Q134" s="739"/>
      <c r="R134" s="739"/>
      <c r="S134" s="739"/>
      <c r="T134" s="739"/>
      <c r="U134" s="739"/>
      <c r="V134" s="739"/>
      <c r="W134" s="739"/>
      <c r="X134" s="739"/>
      <c r="Y134" s="739"/>
      <c r="Z134" s="739"/>
      <c r="AA134" s="739"/>
      <c r="AB134" s="739"/>
      <c r="AC134" s="739"/>
      <c r="AD134" s="739"/>
    </row>
    <row r="135" spans="16:30" ht="42" hidden="1" customHeight="1">
      <c r="P135" s="739"/>
      <c r="Q135" s="739"/>
      <c r="R135" s="739"/>
      <c r="S135" s="739"/>
      <c r="T135" s="739"/>
      <c r="U135" s="739"/>
      <c r="V135" s="739"/>
      <c r="W135" s="739"/>
      <c r="X135" s="739"/>
      <c r="Y135" s="739"/>
      <c r="Z135" s="739"/>
      <c r="AA135" s="739"/>
      <c r="AB135" s="739"/>
      <c r="AC135" s="739"/>
      <c r="AD135" s="739"/>
    </row>
    <row r="136" spans="16:30" ht="42" hidden="1" customHeight="1">
      <c r="P136" s="739"/>
      <c r="Q136" s="739"/>
      <c r="R136" s="739"/>
      <c r="S136" s="739"/>
      <c r="T136" s="739"/>
      <c r="U136" s="739"/>
      <c r="V136" s="739"/>
      <c r="W136" s="739"/>
      <c r="X136" s="739"/>
      <c r="Y136" s="739"/>
      <c r="Z136" s="739"/>
      <c r="AA136" s="739"/>
      <c r="AB136" s="739"/>
      <c r="AC136" s="739"/>
      <c r="AD136" s="739"/>
    </row>
    <row r="137" spans="16:30" ht="42" hidden="1" customHeight="1">
      <c r="P137" s="739"/>
      <c r="Q137" s="739"/>
      <c r="R137" s="739"/>
      <c r="S137" s="739"/>
      <c r="T137" s="739"/>
      <c r="U137" s="739"/>
      <c r="V137" s="739"/>
      <c r="W137" s="739"/>
      <c r="X137" s="739"/>
      <c r="Y137" s="739"/>
      <c r="Z137" s="739"/>
      <c r="AA137" s="739"/>
      <c r="AB137" s="739"/>
      <c r="AC137" s="739"/>
      <c r="AD137" s="739"/>
    </row>
    <row r="138" spans="16:30" ht="42" hidden="1" customHeight="1">
      <c r="P138" s="739"/>
      <c r="Q138" s="739"/>
      <c r="R138" s="739"/>
      <c r="S138" s="739"/>
      <c r="T138" s="739"/>
      <c r="U138" s="739"/>
      <c r="V138" s="739"/>
      <c r="W138" s="739"/>
      <c r="X138" s="739"/>
      <c r="Y138" s="739"/>
      <c r="Z138" s="739"/>
      <c r="AA138" s="739"/>
      <c r="AB138" s="739"/>
      <c r="AC138" s="739"/>
      <c r="AD138" s="739"/>
    </row>
    <row r="139" spans="16:30" ht="42" hidden="1" customHeight="1">
      <c r="P139" s="739"/>
      <c r="Q139" s="739"/>
      <c r="R139" s="739"/>
      <c r="S139" s="739"/>
      <c r="T139" s="739"/>
      <c r="U139" s="739"/>
      <c r="V139" s="739"/>
      <c r="W139" s="739"/>
      <c r="X139" s="739"/>
      <c r="Y139" s="739"/>
      <c r="Z139" s="739"/>
      <c r="AA139" s="739"/>
      <c r="AB139" s="739"/>
      <c r="AC139" s="739"/>
      <c r="AD139" s="739"/>
    </row>
    <row r="140" spans="16:30" ht="42" hidden="1" customHeight="1">
      <c r="P140" s="739"/>
      <c r="Q140" s="739"/>
      <c r="R140" s="739"/>
      <c r="S140" s="739"/>
      <c r="T140" s="739"/>
      <c r="U140" s="739"/>
      <c r="V140" s="739"/>
      <c r="W140" s="739"/>
      <c r="X140" s="739"/>
      <c r="Y140" s="739"/>
      <c r="Z140" s="739"/>
      <c r="AA140" s="739"/>
      <c r="AB140" s="739"/>
      <c r="AC140" s="739"/>
      <c r="AD140" s="739"/>
    </row>
    <row r="141" spans="16:30" ht="42" hidden="1" customHeight="1">
      <c r="P141" s="739"/>
      <c r="Q141" s="739"/>
      <c r="R141" s="739"/>
      <c r="S141" s="739"/>
      <c r="T141" s="739"/>
      <c r="U141" s="739"/>
      <c r="V141" s="739"/>
      <c r="W141" s="739"/>
      <c r="X141" s="739"/>
      <c r="Y141" s="739"/>
      <c r="Z141" s="739"/>
      <c r="AA141" s="739"/>
      <c r="AB141" s="739"/>
      <c r="AC141" s="739"/>
      <c r="AD141" s="739"/>
    </row>
    <row r="142" spans="16:30" ht="42" hidden="1" customHeight="1">
      <c r="P142" s="739"/>
      <c r="Q142" s="739"/>
      <c r="R142" s="739"/>
      <c r="S142" s="739"/>
      <c r="T142" s="739"/>
      <c r="U142" s="739"/>
      <c r="V142" s="739"/>
      <c r="W142" s="739"/>
      <c r="X142" s="739"/>
      <c r="Y142" s="739"/>
      <c r="Z142" s="739"/>
      <c r="AA142" s="739"/>
      <c r="AB142" s="739"/>
      <c r="AC142" s="739"/>
      <c r="AD142" s="739"/>
    </row>
    <row r="143" spans="16:30" ht="42" hidden="1" customHeight="1">
      <c r="P143" s="739"/>
      <c r="Q143" s="739"/>
      <c r="R143" s="739"/>
      <c r="S143" s="739"/>
      <c r="T143" s="739"/>
      <c r="U143" s="739"/>
      <c r="V143" s="739"/>
      <c r="W143" s="739"/>
      <c r="X143" s="739"/>
      <c r="Y143" s="739"/>
      <c r="Z143" s="739"/>
      <c r="AA143" s="739"/>
      <c r="AB143" s="739"/>
      <c r="AC143" s="739"/>
      <c r="AD143" s="739"/>
    </row>
    <row r="144" spans="16:30" ht="42" hidden="1" customHeight="1">
      <c r="P144" s="739"/>
      <c r="Q144" s="739"/>
      <c r="R144" s="739"/>
      <c r="S144" s="739"/>
      <c r="T144" s="739"/>
      <c r="U144" s="739"/>
      <c r="V144" s="739"/>
      <c r="W144" s="739"/>
      <c r="X144" s="739"/>
      <c r="Y144" s="739"/>
      <c r="Z144" s="739"/>
      <c r="AA144" s="739"/>
      <c r="AB144" s="739"/>
      <c r="AC144" s="739"/>
      <c r="AD144" s="739"/>
    </row>
    <row r="145" spans="16:30" ht="42" hidden="1" customHeight="1">
      <c r="P145" s="739"/>
      <c r="Q145" s="739"/>
      <c r="R145" s="739"/>
      <c r="S145" s="739"/>
      <c r="T145" s="739"/>
      <c r="U145" s="739"/>
      <c r="V145" s="739"/>
      <c r="W145" s="739"/>
      <c r="X145" s="739"/>
      <c r="Y145" s="739"/>
      <c r="Z145" s="739"/>
      <c r="AA145" s="739"/>
      <c r="AB145" s="739"/>
      <c r="AC145" s="739"/>
      <c r="AD145" s="739"/>
    </row>
    <row r="146" spans="16:30" ht="42" hidden="1" customHeight="1">
      <c r="P146" s="739"/>
      <c r="Q146" s="739"/>
      <c r="R146" s="739"/>
      <c r="S146" s="739"/>
      <c r="T146" s="739"/>
      <c r="U146" s="739"/>
      <c r="V146" s="739"/>
      <c r="W146" s="739"/>
      <c r="X146" s="739"/>
      <c r="Y146" s="739"/>
      <c r="Z146" s="739"/>
      <c r="AA146" s="739"/>
      <c r="AB146" s="739"/>
      <c r="AC146" s="739"/>
      <c r="AD146" s="739"/>
    </row>
    <row r="147" spans="16:30" ht="42" hidden="1" customHeight="1">
      <c r="P147" s="739"/>
      <c r="Q147" s="739"/>
      <c r="R147" s="739"/>
      <c r="S147" s="739"/>
      <c r="T147" s="739"/>
      <c r="U147" s="739"/>
      <c r="V147" s="739"/>
      <c r="W147" s="739"/>
      <c r="X147" s="739"/>
      <c r="Y147" s="739"/>
      <c r="Z147" s="739"/>
      <c r="AA147" s="739"/>
      <c r="AB147" s="739"/>
      <c r="AC147" s="739"/>
      <c r="AD147" s="739"/>
    </row>
    <row r="148" spans="16:30" ht="42" hidden="1" customHeight="1">
      <c r="P148" s="739"/>
      <c r="Q148" s="739"/>
      <c r="R148" s="739"/>
      <c r="S148" s="739"/>
      <c r="T148" s="739"/>
      <c r="U148" s="739"/>
      <c r="V148" s="739"/>
      <c r="W148" s="739"/>
      <c r="X148" s="739"/>
      <c r="Y148" s="739"/>
      <c r="Z148" s="739"/>
      <c r="AA148" s="739"/>
      <c r="AB148" s="739"/>
      <c r="AC148" s="739"/>
      <c r="AD148" s="739"/>
    </row>
    <row r="149" spans="16:30" ht="42" hidden="1" customHeight="1">
      <c r="P149" s="739"/>
      <c r="Q149" s="739"/>
      <c r="R149" s="739"/>
      <c r="S149" s="739"/>
      <c r="T149" s="739"/>
      <c r="U149" s="739"/>
      <c r="V149" s="739"/>
      <c r="W149" s="739"/>
      <c r="X149" s="739"/>
      <c r="Y149" s="739"/>
      <c r="Z149" s="739"/>
      <c r="AA149" s="739"/>
      <c r="AB149" s="739"/>
      <c r="AC149" s="739"/>
      <c r="AD149" s="739"/>
    </row>
    <row r="150" spans="16:30" ht="42" hidden="1" customHeight="1">
      <c r="P150" s="739"/>
      <c r="Q150" s="739"/>
      <c r="R150" s="739"/>
      <c r="S150" s="739"/>
      <c r="T150" s="739"/>
      <c r="U150" s="739"/>
      <c r="V150" s="739"/>
      <c r="W150" s="739"/>
      <c r="X150" s="739"/>
      <c r="Y150" s="739"/>
      <c r="Z150" s="739"/>
      <c r="AA150" s="739"/>
      <c r="AB150" s="739"/>
      <c r="AC150" s="739"/>
      <c r="AD150" s="739"/>
    </row>
    <row r="151" spans="16:30" ht="42" hidden="1" customHeight="1">
      <c r="P151" s="739"/>
      <c r="Q151" s="739"/>
      <c r="R151" s="739"/>
      <c r="S151" s="739"/>
      <c r="T151" s="739"/>
      <c r="U151" s="739"/>
      <c r="V151" s="739"/>
      <c r="W151" s="739"/>
      <c r="X151" s="739"/>
      <c r="Y151" s="739"/>
      <c r="Z151" s="739"/>
      <c r="AA151" s="739"/>
      <c r="AB151" s="739"/>
      <c r="AC151" s="739"/>
      <c r="AD151" s="739"/>
    </row>
    <row r="152" spans="16:30" ht="42" hidden="1" customHeight="1">
      <c r="P152" s="739"/>
      <c r="Q152" s="739"/>
      <c r="R152" s="739"/>
      <c r="S152" s="739"/>
      <c r="T152" s="739"/>
      <c r="U152" s="739"/>
      <c r="V152" s="739"/>
      <c r="W152" s="739"/>
      <c r="X152" s="739"/>
      <c r="Y152" s="739"/>
      <c r="Z152" s="739"/>
      <c r="AA152" s="739"/>
      <c r="AB152" s="739"/>
      <c r="AC152" s="739"/>
      <c r="AD152" s="739"/>
    </row>
    <row r="153" spans="16:30" ht="42" hidden="1" customHeight="1">
      <c r="P153" s="739"/>
      <c r="Q153" s="739"/>
      <c r="R153" s="739"/>
      <c r="S153" s="739"/>
      <c r="T153" s="739"/>
      <c r="U153" s="739"/>
      <c r="V153" s="739"/>
      <c r="W153" s="739"/>
      <c r="X153" s="739"/>
      <c r="Y153" s="739"/>
      <c r="Z153" s="739"/>
      <c r="AA153" s="739"/>
      <c r="AB153" s="739"/>
      <c r="AC153" s="739"/>
      <c r="AD153" s="739"/>
    </row>
    <row r="154" spans="16:30" ht="42" hidden="1" customHeight="1">
      <c r="P154" s="739"/>
      <c r="Q154" s="739"/>
      <c r="R154" s="739"/>
      <c r="S154" s="739"/>
      <c r="T154" s="739"/>
      <c r="U154" s="739"/>
      <c r="V154" s="739"/>
      <c r="W154" s="739"/>
      <c r="X154" s="739"/>
      <c r="Y154" s="739"/>
      <c r="Z154" s="739"/>
      <c r="AA154" s="739"/>
      <c r="AB154" s="739"/>
      <c r="AC154" s="739"/>
      <c r="AD154" s="739"/>
    </row>
    <row r="155" spans="16:30" ht="42" hidden="1" customHeight="1">
      <c r="P155" s="739"/>
      <c r="Q155" s="739"/>
      <c r="R155" s="739"/>
      <c r="S155" s="739"/>
      <c r="T155" s="739"/>
      <c r="U155" s="739"/>
      <c r="V155" s="739"/>
      <c r="W155" s="739"/>
      <c r="X155" s="739"/>
      <c r="Y155" s="739"/>
      <c r="Z155" s="739"/>
      <c r="AA155" s="739"/>
      <c r="AB155" s="739"/>
      <c r="AC155" s="739"/>
      <c r="AD155" s="739"/>
    </row>
    <row r="156" spans="16:30" ht="42" hidden="1" customHeight="1">
      <c r="P156" s="739"/>
      <c r="Q156" s="739"/>
      <c r="R156" s="739"/>
      <c r="S156" s="739"/>
      <c r="T156" s="739"/>
      <c r="U156" s="739"/>
      <c r="V156" s="739"/>
      <c r="W156" s="739"/>
      <c r="X156" s="739"/>
      <c r="Y156" s="739"/>
      <c r="Z156" s="739"/>
      <c r="AA156" s="739"/>
      <c r="AB156" s="739"/>
      <c r="AC156" s="739"/>
      <c r="AD156" s="739"/>
    </row>
    <row r="157" spans="16:30" ht="42" hidden="1" customHeight="1">
      <c r="P157" s="739"/>
      <c r="Q157" s="739"/>
      <c r="R157" s="739"/>
      <c r="S157" s="739"/>
      <c r="T157" s="739"/>
      <c r="U157" s="739"/>
      <c r="V157" s="739"/>
      <c r="W157" s="739"/>
      <c r="X157" s="739"/>
      <c r="Y157" s="739"/>
      <c r="Z157" s="739"/>
      <c r="AA157" s="739"/>
      <c r="AB157" s="739"/>
      <c r="AC157" s="739"/>
      <c r="AD157" s="739"/>
    </row>
    <row r="158" spans="16:30" ht="42" hidden="1" customHeight="1">
      <c r="P158" s="739"/>
      <c r="Q158" s="739"/>
      <c r="R158" s="739"/>
      <c r="S158" s="739"/>
      <c r="T158" s="739"/>
      <c r="U158" s="739"/>
      <c r="V158" s="739"/>
      <c r="W158" s="739"/>
      <c r="X158" s="739"/>
      <c r="Y158" s="739"/>
      <c r="Z158" s="739"/>
      <c r="AA158" s="739"/>
      <c r="AB158" s="739"/>
      <c r="AC158" s="739"/>
      <c r="AD158" s="739"/>
    </row>
    <row r="159" spans="16:30" ht="42" hidden="1" customHeight="1">
      <c r="P159" s="739"/>
      <c r="Q159" s="739"/>
      <c r="R159" s="739"/>
      <c r="S159" s="739"/>
      <c r="T159" s="739"/>
      <c r="U159" s="739"/>
      <c r="V159" s="739"/>
      <c r="W159" s="739"/>
      <c r="X159" s="739"/>
      <c r="Y159" s="739"/>
      <c r="Z159" s="739"/>
      <c r="AA159" s="739"/>
      <c r="AB159" s="739"/>
      <c r="AC159" s="739"/>
      <c r="AD159" s="739"/>
    </row>
    <row r="160" spans="16:30" ht="42" hidden="1" customHeight="1">
      <c r="P160" s="739"/>
      <c r="Q160" s="739"/>
      <c r="R160" s="739"/>
      <c r="S160" s="739"/>
      <c r="T160" s="739"/>
      <c r="U160" s="739"/>
      <c r="V160" s="739"/>
      <c r="W160" s="739"/>
      <c r="X160" s="739"/>
      <c r="Y160" s="739"/>
      <c r="Z160" s="739"/>
      <c r="AA160" s="739"/>
      <c r="AB160" s="739"/>
      <c r="AC160" s="739"/>
      <c r="AD160" s="739"/>
    </row>
    <row r="161" spans="16:30" ht="42" hidden="1" customHeight="1">
      <c r="P161" s="739"/>
      <c r="Q161" s="739"/>
      <c r="R161" s="739"/>
      <c r="S161" s="739"/>
      <c r="T161" s="739"/>
      <c r="U161" s="739"/>
      <c r="V161" s="739"/>
      <c r="W161" s="739"/>
      <c r="X161" s="739"/>
      <c r="Y161" s="739"/>
      <c r="Z161" s="739"/>
      <c r="AA161" s="739"/>
      <c r="AB161" s="739"/>
      <c r="AC161" s="739"/>
      <c r="AD161" s="739"/>
    </row>
    <row r="162" spans="16:30" ht="42" hidden="1" customHeight="1">
      <c r="P162" s="739"/>
      <c r="Q162" s="739"/>
      <c r="R162" s="739"/>
      <c r="S162" s="739"/>
      <c r="T162" s="739"/>
      <c r="U162" s="739"/>
      <c r="V162" s="739"/>
      <c r="W162" s="739"/>
      <c r="X162" s="739"/>
      <c r="Y162" s="739"/>
      <c r="Z162" s="739"/>
      <c r="AA162" s="739"/>
      <c r="AB162" s="739"/>
      <c r="AC162" s="739"/>
      <c r="AD162" s="739"/>
    </row>
    <row r="163" spans="16:30" ht="42" hidden="1" customHeight="1">
      <c r="P163" s="739"/>
      <c r="Q163" s="739"/>
      <c r="R163" s="739"/>
      <c r="S163" s="739"/>
      <c r="T163" s="739"/>
      <c r="U163" s="739"/>
      <c r="V163" s="739"/>
      <c r="W163" s="739"/>
      <c r="X163" s="739"/>
      <c r="Y163" s="739"/>
      <c r="Z163" s="739"/>
      <c r="AA163" s="739"/>
      <c r="AB163" s="739"/>
      <c r="AC163" s="739"/>
      <c r="AD163" s="739"/>
    </row>
    <row r="164" spans="16:30" ht="42" hidden="1" customHeight="1">
      <c r="P164" s="739"/>
      <c r="Q164" s="739"/>
      <c r="R164" s="739"/>
      <c r="S164" s="739"/>
      <c r="T164" s="739"/>
      <c r="U164" s="739"/>
      <c r="V164" s="739"/>
      <c r="W164" s="739"/>
      <c r="X164" s="739"/>
      <c r="Y164" s="739"/>
      <c r="Z164" s="739"/>
      <c r="AA164" s="739"/>
      <c r="AB164" s="739"/>
      <c r="AC164" s="739"/>
      <c r="AD164" s="739"/>
    </row>
    <row r="165" spans="16:30" ht="42" hidden="1" customHeight="1">
      <c r="P165" s="739"/>
      <c r="Q165" s="739"/>
      <c r="R165" s="739"/>
      <c r="S165" s="739"/>
      <c r="T165" s="739"/>
      <c r="U165" s="739"/>
      <c r="V165" s="739"/>
      <c r="W165" s="739"/>
      <c r="X165" s="739"/>
      <c r="Y165" s="739"/>
      <c r="Z165" s="739"/>
      <c r="AA165" s="739"/>
      <c r="AB165" s="739"/>
      <c r="AC165" s="739"/>
      <c r="AD165" s="739"/>
    </row>
    <row r="166" spans="16:30" ht="42" hidden="1" customHeight="1">
      <c r="P166" s="739"/>
      <c r="Q166" s="739"/>
      <c r="R166" s="739"/>
      <c r="S166" s="739"/>
      <c r="T166" s="739"/>
      <c r="U166" s="739"/>
      <c r="V166" s="739"/>
      <c r="W166" s="739"/>
      <c r="X166" s="739"/>
      <c r="Y166" s="739"/>
      <c r="Z166" s="739"/>
      <c r="AA166" s="739"/>
      <c r="AB166" s="739"/>
      <c r="AC166" s="739"/>
      <c r="AD166" s="739"/>
    </row>
    <row r="167" spans="16:30" ht="42" hidden="1" customHeight="1">
      <c r="P167" s="739"/>
      <c r="Q167" s="739"/>
      <c r="R167" s="739"/>
      <c r="S167" s="739"/>
      <c r="T167" s="739"/>
      <c r="U167" s="739"/>
      <c r="V167" s="739"/>
      <c r="W167" s="739"/>
      <c r="X167" s="739"/>
      <c r="Y167" s="739"/>
      <c r="Z167" s="739"/>
      <c r="AA167" s="739"/>
      <c r="AB167" s="739"/>
      <c r="AC167" s="739"/>
      <c r="AD167" s="739"/>
    </row>
    <row r="168" spans="16:30" ht="42" hidden="1" customHeight="1">
      <c r="P168" s="739"/>
      <c r="Q168" s="739"/>
      <c r="R168" s="739"/>
      <c r="S168" s="739"/>
      <c r="T168" s="739"/>
      <c r="U168" s="739"/>
      <c r="V168" s="739"/>
      <c r="W168" s="739"/>
      <c r="X168" s="739"/>
      <c r="Y168" s="739"/>
      <c r="Z168" s="739"/>
      <c r="AA168" s="739"/>
      <c r="AB168" s="739"/>
      <c r="AC168" s="739"/>
      <c r="AD168" s="739"/>
    </row>
    <row r="169" spans="16:30" ht="42" hidden="1" customHeight="1">
      <c r="P169" s="739"/>
      <c r="Q169" s="739"/>
      <c r="R169" s="739"/>
      <c r="S169" s="739"/>
      <c r="T169" s="739"/>
      <c r="U169" s="739"/>
      <c r="V169" s="739"/>
      <c r="W169" s="739"/>
      <c r="X169" s="739"/>
      <c r="Y169" s="739"/>
      <c r="Z169" s="739"/>
      <c r="AA169" s="739"/>
      <c r="AB169" s="739"/>
      <c r="AC169" s="739"/>
      <c r="AD169" s="739"/>
    </row>
    <row r="170" spans="16:30" ht="42" hidden="1" customHeight="1">
      <c r="P170" s="739"/>
      <c r="Q170" s="739"/>
      <c r="R170" s="739"/>
      <c r="S170" s="739"/>
      <c r="T170" s="739"/>
      <c r="U170" s="739"/>
      <c r="V170" s="739"/>
      <c r="W170" s="739"/>
      <c r="X170" s="739"/>
      <c r="Y170" s="739"/>
      <c r="Z170" s="739"/>
      <c r="AA170" s="739"/>
      <c r="AB170" s="739"/>
      <c r="AC170" s="739"/>
      <c r="AD170" s="739"/>
    </row>
    <row r="171" spans="16:30" ht="42" hidden="1" customHeight="1">
      <c r="P171" s="739"/>
      <c r="Q171" s="739"/>
      <c r="R171" s="739"/>
      <c r="S171" s="739"/>
      <c r="T171" s="739"/>
      <c r="U171" s="739"/>
      <c r="V171" s="739"/>
      <c r="W171" s="739"/>
      <c r="X171" s="739"/>
      <c r="Y171" s="739"/>
      <c r="Z171" s="739"/>
      <c r="AA171" s="739"/>
      <c r="AB171" s="739"/>
      <c r="AC171" s="739"/>
      <c r="AD171" s="739"/>
    </row>
    <row r="172" spans="16:30" ht="42" hidden="1" customHeight="1">
      <c r="P172" s="739"/>
      <c r="Q172" s="739"/>
      <c r="R172" s="739"/>
      <c r="S172" s="739"/>
      <c r="T172" s="739"/>
      <c r="U172" s="739"/>
      <c r="V172" s="739"/>
      <c r="W172" s="739"/>
      <c r="X172" s="739"/>
      <c r="Y172" s="739"/>
      <c r="Z172" s="739"/>
      <c r="AA172" s="739"/>
      <c r="AB172" s="739"/>
      <c r="AC172" s="739"/>
      <c r="AD172" s="739"/>
    </row>
    <row r="173" spans="16:30" ht="42" hidden="1" customHeight="1">
      <c r="P173" s="739"/>
      <c r="Q173" s="739"/>
      <c r="R173" s="739"/>
      <c r="S173" s="739"/>
      <c r="T173" s="739"/>
      <c r="U173" s="739"/>
      <c r="V173" s="739"/>
      <c r="W173" s="739"/>
      <c r="X173" s="739"/>
      <c r="Y173" s="739"/>
      <c r="Z173" s="739"/>
      <c r="AA173" s="739"/>
      <c r="AB173" s="739"/>
      <c r="AC173" s="739"/>
      <c r="AD173" s="739"/>
    </row>
    <row r="174" spans="16:30" ht="42" hidden="1" customHeight="1">
      <c r="P174" s="739"/>
      <c r="Q174" s="739"/>
      <c r="R174" s="739"/>
      <c r="S174" s="739"/>
      <c r="T174" s="739"/>
      <c r="U174" s="739"/>
      <c r="V174" s="739"/>
      <c r="W174" s="739"/>
      <c r="X174" s="739"/>
      <c r="Y174" s="739"/>
      <c r="Z174" s="739"/>
      <c r="AA174" s="739"/>
      <c r="AB174" s="739"/>
      <c r="AC174" s="739"/>
      <c r="AD174" s="739"/>
    </row>
    <row r="175" spans="16:30" ht="42" hidden="1" customHeight="1">
      <c r="P175" s="739"/>
      <c r="Q175" s="739"/>
      <c r="R175" s="739"/>
      <c r="S175" s="739"/>
      <c r="T175" s="739"/>
      <c r="U175" s="739"/>
      <c r="V175" s="739"/>
      <c r="W175" s="739"/>
      <c r="X175" s="739"/>
      <c r="Y175" s="739"/>
      <c r="Z175" s="739"/>
      <c r="AA175" s="739"/>
      <c r="AB175" s="739"/>
      <c r="AC175" s="739"/>
      <c r="AD175" s="739"/>
    </row>
    <row r="176" spans="16:30" ht="42" hidden="1" customHeight="1">
      <c r="P176" s="739"/>
      <c r="Q176" s="739"/>
      <c r="R176" s="739"/>
      <c r="S176" s="739"/>
      <c r="T176" s="739"/>
      <c r="U176" s="739"/>
      <c r="V176" s="739"/>
      <c r="W176" s="739"/>
      <c r="X176" s="739"/>
      <c r="Y176" s="739"/>
      <c r="Z176" s="739"/>
      <c r="AA176" s="739"/>
      <c r="AB176" s="739"/>
      <c r="AC176" s="739"/>
      <c r="AD176" s="739"/>
    </row>
    <row r="177" spans="16:30" ht="42" hidden="1" customHeight="1">
      <c r="P177" s="739"/>
      <c r="Q177" s="739"/>
      <c r="R177" s="739"/>
      <c r="S177" s="739"/>
      <c r="T177" s="739"/>
      <c r="U177" s="739"/>
      <c r="V177" s="739"/>
      <c r="W177" s="739"/>
      <c r="X177" s="739"/>
      <c r="Y177" s="739"/>
      <c r="Z177" s="739"/>
      <c r="AA177" s="739"/>
      <c r="AB177" s="739"/>
      <c r="AC177" s="739"/>
      <c r="AD177" s="739"/>
    </row>
    <row r="178" spans="16:30" ht="42" hidden="1" customHeight="1">
      <c r="P178" s="739"/>
      <c r="Q178" s="739"/>
      <c r="R178" s="739"/>
      <c r="S178" s="739"/>
      <c r="T178" s="739"/>
      <c r="U178" s="739"/>
      <c r="V178" s="739"/>
      <c r="W178" s="739"/>
      <c r="X178" s="739"/>
      <c r="Y178" s="739"/>
      <c r="Z178" s="739"/>
      <c r="AA178" s="739"/>
      <c r="AB178" s="739"/>
      <c r="AC178" s="739"/>
      <c r="AD178" s="739"/>
    </row>
    <row r="179" spans="16:30" ht="42" hidden="1" customHeight="1">
      <c r="P179" s="739"/>
      <c r="Q179" s="739"/>
      <c r="R179" s="739"/>
      <c r="S179" s="739"/>
      <c r="T179" s="739"/>
      <c r="U179" s="739"/>
      <c r="V179" s="739"/>
      <c r="W179" s="739"/>
      <c r="X179" s="739"/>
      <c r="Y179" s="739"/>
      <c r="Z179" s="739"/>
      <c r="AA179" s="739"/>
      <c r="AB179" s="739"/>
      <c r="AC179" s="739"/>
      <c r="AD179" s="739"/>
    </row>
    <row r="180" spans="16:30" ht="42" hidden="1" customHeight="1">
      <c r="P180" s="739"/>
      <c r="Q180" s="739"/>
      <c r="R180" s="739"/>
      <c r="S180" s="739"/>
      <c r="T180" s="739"/>
      <c r="U180" s="739"/>
      <c r="V180" s="739"/>
      <c r="W180" s="739"/>
      <c r="X180" s="739"/>
      <c r="Y180" s="739"/>
      <c r="Z180" s="739"/>
      <c r="AA180" s="739"/>
      <c r="AB180" s="739"/>
      <c r="AC180" s="739"/>
      <c r="AD180" s="739"/>
    </row>
    <row r="181" spans="16:30" ht="42" hidden="1" customHeight="1">
      <c r="P181" s="739"/>
      <c r="Q181" s="739"/>
      <c r="R181" s="739"/>
      <c r="S181" s="739"/>
      <c r="T181" s="739"/>
      <c r="U181" s="739"/>
      <c r="V181" s="739"/>
      <c r="W181" s="739"/>
      <c r="X181" s="739"/>
      <c r="Y181" s="739"/>
      <c r="Z181" s="739"/>
      <c r="AA181" s="739"/>
      <c r="AB181" s="739"/>
      <c r="AC181" s="739"/>
      <c r="AD181" s="739"/>
    </row>
    <row r="182" spans="16:30" ht="42" hidden="1" customHeight="1">
      <c r="P182" s="739"/>
      <c r="Q182" s="739"/>
      <c r="R182" s="739"/>
      <c r="S182" s="739"/>
      <c r="T182" s="739"/>
      <c r="U182" s="739"/>
      <c r="V182" s="739"/>
      <c r="W182" s="739"/>
      <c r="X182" s="739"/>
      <c r="Y182" s="739"/>
      <c r="Z182" s="739"/>
      <c r="AA182" s="739"/>
      <c r="AB182" s="739"/>
      <c r="AC182" s="739"/>
      <c r="AD182" s="739"/>
    </row>
    <row r="183" spans="16:30" ht="42" hidden="1" customHeight="1">
      <c r="P183" s="739"/>
      <c r="Q183" s="739"/>
      <c r="R183" s="739"/>
      <c r="S183" s="739"/>
      <c r="T183" s="739"/>
      <c r="U183" s="739"/>
      <c r="V183" s="739"/>
      <c r="W183" s="739"/>
      <c r="X183" s="739"/>
      <c r="Y183" s="739"/>
      <c r="Z183" s="739"/>
      <c r="AA183" s="739"/>
      <c r="AB183" s="739"/>
      <c r="AC183" s="739"/>
      <c r="AD183" s="739"/>
    </row>
    <row r="184" spans="16:30" ht="42" hidden="1" customHeight="1">
      <c r="P184" s="739"/>
      <c r="Q184" s="739"/>
      <c r="R184" s="739"/>
      <c r="S184" s="739"/>
      <c r="T184" s="739"/>
      <c r="U184" s="739"/>
      <c r="V184" s="739"/>
      <c r="W184" s="739"/>
      <c r="X184" s="739"/>
      <c r="Y184" s="739"/>
      <c r="Z184" s="739"/>
      <c r="AA184" s="739"/>
      <c r="AB184" s="739"/>
      <c r="AC184" s="739"/>
      <c r="AD184" s="739"/>
    </row>
    <row r="185" spans="16:30" ht="42" hidden="1" customHeight="1">
      <c r="P185" s="739"/>
      <c r="Q185" s="739"/>
      <c r="R185" s="739"/>
      <c r="S185" s="739"/>
      <c r="T185" s="739"/>
      <c r="U185" s="739"/>
      <c r="V185" s="739"/>
      <c r="W185" s="739"/>
      <c r="X185" s="739"/>
      <c r="Y185" s="739"/>
      <c r="Z185" s="739"/>
      <c r="AA185" s="739"/>
      <c r="AB185" s="739"/>
      <c r="AC185" s="739"/>
      <c r="AD185" s="739"/>
    </row>
    <row r="186" spans="16:30" ht="42" hidden="1" customHeight="1">
      <c r="P186" s="739"/>
      <c r="Q186" s="739"/>
      <c r="R186" s="739"/>
      <c r="S186" s="739"/>
      <c r="T186" s="739"/>
      <c r="U186" s="739"/>
      <c r="V186" s="739"/>
      <c r="W186" s="739"/>
      <c r="X186" s="739"/>
      <c r="Y186" s="739"/>
      <c r="Z186" s="739"/>
      <c r="AA186" s="739"/>
      <c r="AB186" s="739"/>
      <c r="AC186" s="739"/>
      <c r="AD186" s="739"/>
    </row>
    <row r="187" spans="16:30" ht="42" hidden="1" customHeight="1">
      <c r="P187" s="739"/>
      <c r="Q187" s="739"/>
      <c r="R187" s="739"/>
      <c r="S187" s="739"/>
      <c r="T187" s="739"/>
      <c r="U187" s="739"/>
      <c r="V187" s="739"/>
      <c r="W187" s="739"/>
      <c r="X187" s="739"/>
      <c r="Y187" s="739"/>
      <c r="Z187" s="739"/>
      <c r="AA187" s="739"/>
      <c r="AB187" s="739"/>
      <c r="AC187" s="739"/>
      <c r="AD187" s="739"/>
    </row>
    <row r="188" spans="16:30" ht="42" hidden="1" customHeight="1">
      <c r="P188" s="739"/>
      <c r="Q188" s="739"/>
      <c r="R188" s="739"/>
      <c r="S188" s="739"/>
      <c r="T188" s="739"/>
      <c r="U188" s="739"/>
      <c r="V188" s="739"/>
      <c r="W188" s="739"/>
      <c r="X188" s="739"/>
      <c r="Y188" s="739"/>
      <c r="Z188" s="739"/>
      <c r="AA188" s="739"/>
      <c r="AB188" s="739"/>
      <c r="AC188" s="739"/>
      <c r="AD188" s="739"/>
    </row>
    <row r="189" spans="16:30" ht="42" hidden="1" customHeight="1">
      <c r="P189" s="739"/>
      <c r="Q189" s="739"/>
      <c r="R189" s="739"/>
      <c r="S189" s="739"/>
      <c r="T189" s="739"/>
      <c r="U189" s="739"/>
      <c r="V189" s="739"/>
      <c r="W189" s="739"/>
      <c r="X189" s="739"/>
      <c r="Y189" s="739"/>
      <c r="Z189" s="739"/>
      <c r="AA189" s="739"/>
      <c r="AB189" s="739"/>
      <c r="AC189" s="739"/>
      <c r="AD189" s="739"/>
    </row>
    <row r="190" spans="16:30" ht="42" hidden="1" customHeight="1">
      <c r="P190" s="739"/>
      <c r="Q190" s="739"/>
      <c r="R190" s="739"/>
      <c r="S190" s="739"/>
      <c r="T190" s="739"/>
      <c r="U190" s="739"/>
      <c r="V190" s="739"/>
      <c r="W190" s="739"/>
      <c r="X190" s="739"/>
      <c r="Y190" s="739"/>
      <c r="Z190" s="739"/>
      <c r="AA190" s="739"/>
      <c r="AB190" s="739"/>
      <c r="AC190" s="739"/>
      <c r="AD190" s="739"/>
    </row>
    <row r="191" spans="16:30" ht="42" hidden="1" customHeight="1">
      <c r="P191" s="739"/>
      <c r="Q191" s="739"/>
      <c r="R191" s="739"/>
      <c r="S191" s="739"/>
      <c r="T191" s="739"/>
      <c r="U191" s="739"/>
      <c r="V191" s="739"/>
      <c r="W191" s="739"/>
      <c r="X191" s="739"/>
      <c r="Y191" s="739"/>
      <c r="Z191" s="739"/>
      <c r="AA191" s="739"/>
      <c r="AB191" s="739"/>
      <c r="AC191" s="739"/>
      <c r="AD191" s="739"/>
    </row>
    <row r="192" spans="16:30" ht="42" hidden="1" customHeight="1">
      <c r="P192" s="739"/>
      <c r="Q192" s="739"/>
      <c r="R192" s="739"/>
      <c r="S192" s="739"/>
      <c r="T192" s="739"/>
      <c r="U192" s="739"/>
      <c r="V192" s="739"/>
      <c r="W192" s="739"/>
      <c r="X192" s="739"/>
      <c r="Y192" s="739"/>
      <c r="Z192" s="739"/>
      <c r="AA192" s="739"/>
      <c r="AB192" s="739"/>
      <c r="AC192" s="739"/>
      <c r="AD192" s="739"/>
    </row>
    <row r="193" spans="16:30" ht="42" hidden="1" customHeight="1">
      <c r="P193" s="739"/>
      <c r="Q193" s="739"/>
      <c r="R193" s="739"/>
      <c r="S193" s="739"/>
      <c r="T193" s="739"/>
      <c r="U193" s="739"/>
      <c r="V193" s="739"/>
      <c r="W193" s="739"/>
      <c r="X193" s="739"/>
      <c r="Y193" s="739"/>
      <c r="Z193" s="739"/>
      <c r="AA193" s="739"/>
      <c r="AB193" s="739"/>
      <c r="AC193" s="739"/>
      <c r="AD193" s="739"/>
    </row>
    <row r="194" spans="16:30" ht="42" hidden="1" customHeight="1">
      <c r="P194" s="739"/>
      <c r="Q194" s="739"/>
      <c r="R194" s="739"/>
      <c r="S194" s="739"/>
      <c r="T194" s="739"/>
      <c r="U194" s="739"/>
      <c r="V194" s="739"/>
      <c r="W194" s="739"/>
      <c r="X194" s="739"/>
      <c r="Y194" s="739"/>
      <c r="Z194" s="739"/>
      <c r="AA194" s="739"/>
      <c r="AB194" s="739"/>
      <c r="AC194" s="739"/>
      <c r="AD194" s="739"/>
    </row>
    <row r="195" spans="16:30" ht="42" hidden="1" customHeight="1">
      <c r="P195" s="739"/>
      <c r="Q195" s="739"/>
      <c r="R195" s="739"/>
      <c r="S195" s="739"/>
      <c r="T195" s="739"/>
      <c r="U195" s="739"/>
      <c r="V195" s="739"/>
      <c r="W195" s="739"/>
      <c r="X195" s="739"/>
      <c r="Y195" s="739"/>
      <c r="Z195" s="739"/>
      <c r="AA195" s="739"/>
      <c r="AB195" s="739"/>
      <c r="AC195" s="739"/>
      <c r="AD195" s="739"/>
    </row>
    <row r="196" spans="16:30" ht="42" hidden="1" customHeight="1">
      <c r="P196" s="739"/>
      <c r="Q196" s="739"/>
      <c r="R196" s="739"/>
      <c r="S196" s="739"/>
      <c r="T196" s="739"/>
      <c r="U196" s="739"/>
      <c r="V196" s="739"/>
      <c r="W196" s="739"/>
      <c r="X196" s="739"/>
      <c r="Y196" s="739"/>
      <c r="Z196" s="739"/>
      <c r="AA196" s="739"/>
      <c r="AB196" s="739"/>
      <c r="AC196" s="739"/>
      <c r="AD196" s="739"/>
    </row>
    <row r="197" spans="16:30" ht="42" hidden="1" customHeight="1">
      <c r="P197" s="739"/>
      <c r="Q197" s="739"/>
      <c r="R197" s="739"/>
      <c r="S197" s="739"/>
      <c r="T197" s="739"/>
      <c r="U197" s="739"/>
      <c r="V197" s="739"/>
      <c r="W197" s="739"/>
      <c r="X197" s="739"/>
      <c r="Y197" s="739"/>
      <c r="Z197" s="739"/>
      <c r="AA197" s="739"/>
      <c r="AB197" s="739"/>
      <c r="AC197" s="739"/>
      <c r="AD197" s="739"/>
    </row>
    <row r="198" spans="16:30" ht="42" hidden="1" customHeight="1">
      <c r="P198" s="739"/>
      <c r="Q198" s="739"/>
      <c r="R198" s="739"/>
      <c r="S198" s="739"/>
      <c r="T198" s="739"/>
      <c r="U198" s="739"/>
      <c r="V198" s="739"/>
      <c r="W198" s="739"/>
      <c r="X198" s="739"/>
      <c r="Y198" s="739"/>
      <c r="Z198" s="739"/>
      <c r="AA198" s="739"/>
      <c r="AB198" s="739"/>
      <c r="AC198" s="739"/>
      <c r="AD198" s="739"/>
    </row>
    <row r="199" spans="16:30" ht="42" hidden="1" customHeight="1">
      <c r="P199" s="739"/>
      <c r="Q199" s="739"/>
      <c r="R199" s="739"/>
      <c r="S199" s="739"/>
      <c r="T199" s="739"/>
      <c r="U199" s="739"/>
      <c r="V199" s="739"/>
      <c r="W199" s="739"/>
      <c r="X199" s="739"/>
      <c r="Y199" s="739"/>
      <c r="Z199" s="739"/>
      <c r="AA199" s="739"/>
      <c r="AB199" s="739"/>
      <c r="AC199" s="739"/>
      <c r="AD199" s="739"/>
    </row>
    <row r="200" spans="16:30" ht="42" hidden="1" customHeight="1">
      <c r="P200" s="739"/>
      <c r="Q200" s="739"/>
      <c r="R200" s="739"/>
      <c r="S200" s="739"/>
      <c r="T200" s="739"/>
      <c r="U200" s="739"/>
      <c r="V200" s="739"/>
      <c r="W200" s="739"/>
      <c r="X200" s="739"/>
      <c r="Y200" s="739"/>
      <c r="Z200" s="739"/>
      <c r="AA200" s="739"/>
      <c r="AB200" s="739"/>
      <c r="AC200" s="739"/>
      <c r="AD200" s="739"/>
    </row>
    <row r="201" spans="16:30" ht="42" hidden="1" customHeight="1">
      <c r="P201" s="739"/>
      <c r="Q201" s="739"/>
      <c r="R201" s="739"/>
      <c r="S201" s="739"/>
      <c r="T201" s="739"/>
      <c r="U201" s="739"/>
      <c r="V201" s="739"/>
      <c r="W201" s="739"/>
      <c r="X201" s="739"/>
      <c r="Y201" s="739"/>
      <c r="Z201" s="739"/>
      <c r="AA201" s="739"/>
      <c r="AB201" s="739"/>
      <c r="AC201" s="739"/>
      <c r="AD201" s="739"/>
    </row>
    <row r="202" spans="16:30" ht="42" hidden="1" customHeight="1">
      <c r="P202" s="739"/>
      <c r="Q202" s="739"/>
      <c r="R202" s="739"/>
      <c r="S202" s="739"/>
      <c r="T202" s="739"/>
      <c r="U202" s="739"/>
      <c r="V202" s="739"/>
      <c r="W202" s="739"/>
      <c r="X202" s="739"/>
      <c r="Y202" s="739"/>
      <c r="Z202" s="739"/>
      <c r="AA202" s="739"/>
      <c r="AB202" s="739"/>
      <c r="AC202" s="739"/>
      <c r="AD202" s="739"/>
    </row>
    <row r="203" spans="16:30" ht="42" hidden="1" customHeight="1">
      <c r="P203" s="739"/>
      <c r="Q203" s="739"/>
      <c r="R203" s="739"/>
      <c r="S203" s="739"/>
      <c r="T203" s="739"/>
      <c r="U203" s="739"/>
      <c r="V203" s="739"/>
      <c r="W203" s="739"/>
      <c r="X203" s="739"/>
      <c r="Y203" s="739"/>
      <c r="Z203" s="739"/>
      <c r="AA203" s="739"/>
      <c r="AB203" s="739"/>
      <c r="AC203" s="739"/>
      <c r="AD203" s="739"/>
    </row>
    <row r="204" spans="16:30" ht="42" hidden="1" customHeight="1">
      <c r="P204" s="739"/>
      <c r="Q204" s="739"/>
      <c r="R204" s="739"/>
      <c r="S204" s="739"/>
      <c r="T204" s="739"/>
      <c r="U204" s="739"/>
      <c r="V204" s="739"/>
      <c r="W204" s="739"/>
      <c r="X204" s="739"/>
      <c r="Y204" s="739"/>
      <c r="Z204" s="739"/>
      <c r="AA204" s="739"/>
      <c r="AB204" s="739"/>
      <c r="AC204" s="739"/>
      <c r="AD204" s="739"/>
    </row>
    <row r="205" spans="16:30" ht="42" hidden="1" customHeight="1">
      <c r="P205" s="739"/>
      <c r="Q205" s="739"/>
      <c r="R205" s="739"/>
      <c r="S205" s="739"/>
      <c r="T205" s="739"/>
      <c r="U205" s="739"/>
      <c r="V205" s="739"/>
      <c r="W205" s="739"/>
      <c r="X205" s="739"/>
      <c r="Y205" s="739"/>
      <c r="Z205" s="739"/>
      <c r="AA205" s="739"/>
      <c r="AB205" s="739"/>
      <c r="AC205" s="739"/>
      <c r="AD205" s="739"/>
    </row>
    <row r="206" spans="16:30" ht="42" hidden="1" customHeight="1">
      <c r="P206" s="739"/>
      <c r="Q206" s="739"/>
      <c r="R206" s="739"/>
      <c r="S206" s="739"/>
      <c r="T206" s="739"/>
      <c r="U206" s="739"/>
      <c r="V206" s="739"/>
      <c r="W206" s="739"/>
      <c r="X206" s="739"/>
      <c r="Y206" s="739"/>
      <c r="Z206" s="739"/>
      <c r="AA206" s="739"/>
      <c r="AB206" s="739"/>
      <c r="AC206" s="739"/>
      <c r="AD206" s="739"/>
    </row>
    <row r="207" spans="16:30" ht="42" hidden="1" customHeight="1">
      <c r="P207" s="739"/>
      <c r="Q207" s="739"/>
      <c r="R207" s="739"/>
      <c r="S207" s="739"/>
      <c r="T207" s="739"/>
      <c r="U207" s="739"/>
      <c r="V207" s="739"/>
      <c r="W207" s="739"/>
      <c r="X207" s="739"/>
      <c r="Y207" s="739"/>
      <c r="Z207" s="739"/>
      <c r="AA207" s="739"/>
      <c r="AB207" s="739"/>
      <c r="AC207" s="739"/>
      <c r="AD207" s="739"/>
    </row>
    <row r="208" spans="16:30" ht="42" hidden="1" customHeight="1">
      <c r="P208" s="739"/>
      <c r="Q208" s="739"/>
      <c r="R208" s="739"/>
      <c r="S208" s="739"/>
      <c r="T208" s="739"/>
      <c r="U208" s="739"/>
      <c r="V208" s="739"/>
      <c r="W208" s="739"/>
      <c r="X208" s="739"/>
      <c r="Y208" s="739"/>
      <c r="Z208" s="739"/>
      <c r="AA208" s="739"/>
      <c r="AB208" s="739"/>
      <c r="AC208" s="739"/>
      <c r="AD208" s="739"/>
    </row>
    <row r="209" spans="16:30" ht="42" hidden="1" customHeight="1">
      <c r="P209" s="739"/>
      <c r="Q209" s="739"/>
      <c r="R209" s="739"/>
      <c r="S209" s="739"/>
      <c r="T209" s="739"/>
      <c r="U209" s="739"/>
      <c r="V209" s="739"/>
      <c r="W209" s="739"/>
      <c r="X209" s="739"/>
      <c r="Y209" s="739"/>
      <c r="Z209" s="739"/>
      <c r="AA209" s="739"/>
      <c r="AB209" s="739"/>
      <c r="AC209" s="739"/>
      <c r="AD209" s="739"/>
    </row>
    <row r="210" spans="16:30" ht="42" hidden="1" customHeight="1">
      <c r="P210" s="739"/>
      <c r="Q210" s="739"/>
      <c r="R210" s="739"/>
      <c r="S210" s="739"/>
      <c r="T210" s="739"/>
      <c r="U210" s="739"/>
      <c r="V210" s="739"/>
      <c r="W210" s="739"/>
      <c r="X210" s="739"/>
      <c r="Y210" s="739"/>
      <c r="Z210" s="739"/>
      <c r="AA210" s="739"/>
      <c r="AB210" s="739"/>
      <c r="AC210" s="739"/>
      <c r="AD210" s="739"/>
    </row>
    <row r="211" spans="16:30" ht="42" hidden="1" customHeight="1">
      <c r="P211" s="739"/>
      <c r="Q211" s="739"/>
      <c r="R211" s="739"/>
      <c r="S211" s="739"/>
      <c r="T211" s="739"/>
      <c r="U211" s="739"/>
      <c r="V211" s="739"/>
      <c r="W211" s="739"/>
      <c r="X211" s="739"/>
      <c r="Y211" s="739"/>
      <c r="Z211" s="739"/>
      <c r="AA211" s="739"/>
      <c r="AB211" s="739"/>
      <c r="AC211" s="739"/>
      <c r="AD211" s="739"/>
    </row>
    <row r="212" spans="16:30" ht="42" hidden="1" customHeight="1">
      <c r="P212" s="739"/>
      <c r="Q212" s="739"/>
      <c r="R212" s="739"/>
      <c r="S212" s="739"/>
      <c r="T212" s="739"/>
      <c r="U212" s="739"/>
      <c r="V212" s="739"/>
      <c r="W212" s="739"/>
      <c r="X212" s="739"/>
      <c r="Y212" s="739"/>
      <c r="Z212" s="739"/>
      <c r="AA212" s="739"/>
      <c r="AB212" s="739"/>
      <c r="AC212" s="739"/>
      <c r="AD212" s="739"/>
    </row>
    <row r="213" spans="16:30" ht="42" hidden="1" customHeight="1">
      <c r="P213" s="739"/>
      <c r="Q213" s="739"/>
      <c r="R213" s="739"/>
      <c r="S213" s="739"/>
      <c r="T213" s="739"/>
      <c r="U213" s="739"/>
      <c r="V213" s="739"/>
      <c r="W213" s="739"/>
      <c r="X213" s="739"/>
      <c r="Y213" s="739"/>
      <c r="Z213" s="739"/>
      <c r="AA213" s="739"/>
      <c r="AB213" s="739"/>
      <c r="AC213" s="739"/>
      <c r="AD213" s="739"/>
    </row>
    <row r="214" spans="16:30" ht="42" hidden="1" customHeight="1">
      <c r="P214" s="739"/>
      <c r="Q214" s="739"/>
      <c r="R214" s="739"/>
      <c r="S214" s="739"/>
      <c r="T214" s="739"/>
      <c r="U214" s="739"/>
      <c r="V214" s="739"/>
      <c r="W214" s="739"/>
      <c r="X214" s="739"/>
      <c r="Y214" s="739"/>
      <c r="Z214" s="739"/>
      <c r="AA214" s="739"/>
      <c r="AB214" s="739"/>
      <c r="AC214" s="739"/>
      <c r="AD214" s="739"/>
    </row>
    <row r="215" spans="16:30" ht="42" hidden="1" customHeight="1">
      <c r="P215" s="739"/>
      <c r="Q215" s="739"/>
      <c r="R215" s="739"/>
      <c r="S215" s="739"/>
      <c r="T215" s="739"/>
      <c r="U215" s="739"/>
      <c r="V215" s="739"/>
      <c r="W215" s="739"/>
      <c r="X215" s="739"/>
      <c r="Y215" s="739"/>
      <c r="Z215" s="739"/>
      <c r="AA215" s="739"/>
      <c r="AB215" s="739"/>
      <c r="AC215" s="739"/>
      <c r="AD215" s="739"/>
    </row>
    <row r="216" spans="16:30" ht="42" hidden="1" customHeight="1">
      <c r="P216" s="739"/>
      <c r="Q216" s="739"/>
      <c r="R216" s="739"/>
      <c r="S216" s="739"/>
      <c r="T216" s="739"/>
      <c r="U216" s="739"/>
      <c r="V216" s="739"/>
      <c r="W216" s="739"/>
      <c r="X216" s="739"/>
      <c r="Y216" s="739"/>
      <c r="Z216" s="739"/>
      <c r="AA216" s="739"/>
      <c r="AB216" s="739"/>
      <c r="AC216" s="739"/>
      <c r="AD216" s="739"/>
    </row>
    <row r="217" spans="16:30" ht="42" hidden="1" customHeight="1">
      <c r="P217" s="739"/>
      <c r="Q217" s="739"/>
      <c r="R217" s="739"/>
      <c r="S217" s="739"/>
      <c r="T217" s="739"/>
      <c r="U217" s="739"/>
      <c r="V217" s="739"/>
      <c r="W217" s="739"/>
      <c r="X217" s="739"/>
      <c r="Y217" s="739"/>
      <c r="Z217" s="739"/>
      <c r="AA217" s="739"/>
      <c r="AB217" s="739"/>
      <c r="AC217" s="739"/>
      <c r="AD217" s="739"/>
    </row>
    <row r="218" spans="16:30" ht="42" hidden="1" customHeight="1">
      <c r="P218" s="739"/>
      <c r="Q218" s="739"/>
      <c r="R218" s="739"/>
      <c r="S218" s="739"/>
      <c r="T218" s="739"/>
      <c r="U218" s="739"/>
      <c r="V218" s="739"/>
      <c r="W218" s="739"/>
      <c r="X218" s="739"/>
      <c r="Y218" s="739"/>
      <c r="Z218" s="739"/>
      <c r="AA218" s="739"/>
      <c r="AB218" s="739"/>
      <c r="AC218" s="739"/>
      <c r="AD218" s="739"/>
    </row>
    <row r="219" spans="16:30" ht="42" hidden="1" customHeight="1">
      <c r="P219" s="739"/>
      <c r="Q219" s="739"/>
      <c r="R219" s="739"/>
      <c r="S219" s="739"/>
      <c r="T219" s="739"/>
      <c r="U219" s="739"/>
      <c r="V219" s="739"/>
      <c r="W219" s="739"/>
      <c r="X219" s="739"/>
      <c r="Y219" s="739"/>
      <c r="Z219" s="739"/>
      <c r="AA219" s="739"/>
      <c r="AB219" s="739"/>
      <c r="AC219" s="739"/>
      <c r="AD219" s="739"/>
    </row>
    <row r="220" spans="16:30" ht="42" hidden="1" customHeight="1">
      <c r="P220" s="739"/>
      <c r="Q220" s="739"/>
      <c r="R220" s="739"/>
      <c r="S220" s="739"/>
      <c r="T220" s="739"/>
      <c r="U220" s="739"/>
      <c r="V220" s="739"/>
      <c r="W220" s="739"/>
      <c r="X220" s="739"/>
      <c r="Y220" s="739"/>
      <c r="Z220" s="739"/>
      <c r="AA220" s="739"/>
      <c r="AB220" s="739"/>
      <c r="AC220" s="739"/>
      <c r="AD220" s="739"/>
    </row>
    <row r="221" spans="16:30" ht="42" hidden="1" customHeight="1">
      <c r="P221" s="739"/>
      <c r="Q221" s="739"/>
      <c r="R221" s="739"/>
      <c r="S221" s="739"/>
      <c r="T221" s="739"/>
      <c r="U221" s="739"/>
      <c r="V221" s="739"/>
      <c r="W221" s="739"/>
      <c r="X221" s="739"/>
      <c r="Y221" s="739"/>
      <c r="Z221" s="739"/>
      <c r="AA221" s="739"/>
      <c r="AB221" s="739"/>
      <c r="AC221" s="739"/>
      <c r="AD221" s="739"/>
    </row>
    <row r="222" spans="16:30" ht="42" hidden="1" customHeight="1">
      <c r="P222" s="739"/>
      <c r="Q222" s="739"/>
      <c r="R222" s="739"/>
      <c r="S222" s="739"/>
      <c r="T222" s="739"/>
      <c r="U222" s="739"/>
      <c r="V222" s="739"/>
      <c r="W222" s="739"/>
      <c r="X222" s="739"/>
      <c r="Y222" s="739"/>
      <c r="Z222" s="739"/>
      <c r="AA222" s="739"/>
      <c r="AB222" s="739"/>
      <c r="AC222" s="739"/>
      <c r="AD222" s="739"/>
    </row>
    <row r="223" spans="16:30" ht="42" hidden="1" customHeight="1">
      <c r="P223" s="739"/>
      <c r="Q223" s="739"/>
      <c r="R223" s="739"/>
      <c r="S223" s="739"/>
      <c r="T223" s="739"/>
      <c r="U223" s="739"/>
      <c r="V223" s="739"/>
      <c r="W223" s="739"/>
      <c r="X223" s="739"/>
      <c r="Y223" s="739"/>
      <c r="Z223" s="739"/>
      <c r="AA223" s="739"/>
      <c r="AB223" s="739"/>
      <c r="AC223" s="739"/>
      <c r="AD223" s="739"/>
    </row>
    <row r="224" spans="16:30" ht="42" hidden="1" customHeight="1">
      <c r="P224" s="739"/>
      <c r="Q224" s="739"/>
      <c r="R224" s="739"/>
      <c r="S224" s="739"/>
      <c r="T224" s="739"/>
      <c r="U224" s="739"/>
      <c r="V224" s="739"/>
      <c r="W224" s="739"/>
      <c r="X224" s="739"/>
      <c r="Y224" s="739"/>
      <c r="Z224" s="739"/>
      <c r="AA224" s="739"/>
      <c r="AB224" s="739"/>
      <c r="AC224" s="739"/>
      <c r="AD224" s="739"/>
    </row>
    <row r="225" spans="16:30" ht="42" hidden="1" customHeight="1">
      <c r="P225" s="739"/>
      <c r="Q225" s="739"/>
      <c r="R225" s="739"/>
      <c r="S225" s="739"/>
      <c r="T225" s="739"/>
      <c r="U225" s="739"/>
      <c r="V225" s="739"/>
      <c r="W225" s="739"/>
      <c r="X225" s="739"/>
      <c r="Y225" s="739"/>
      <c r="Z225" s="739"/>
      <c r="AA225" s="739"/>
      <c r="AB225" s="739"/>
      <c r="AC225" s="739"/>
      <c r="AD225" s="739"/>
    </row>
    <row r="226" spans="16:30" ht="42" hidden="1" customHeight="1">
      <c r="P226" s="739"/>
      <c r="Q226" s="739"/>
      <c r="R226" s="739"/>
      <c r="S226" s="739"/>
      <c r="T226" s="739"/>
      <c r="U226" s="739"/>
      <c r="V226" s="739"/>
      <c r="W226" s="739"/>
      <c r="X226" s="739"/>
      <c r="Y226" s="739"/>
      <c r="Z226" s="739"/>
      <c r="AA226" s="739"/>
      <c r="AB226" s="739"/>
      <c r="AC226" s="739"/>
      <c r="AD226" s="739"/>
    </row>
    <row r="227" spans="16:30" ht="42" hidden="1" customHeight="1">
      <c r="P227" s="739"/>
      <c r="Q227" s="739"/>
      <c r="R227" s="739"/>
      <c r="S227" s="739"/>
      <c r="T227" s="739"/>
      <c r="U227" s="739"/>
      <c r="V227" s="739"/>
      <c r="W227" s="739"/>
      <c r="X227" s="739"/>
      <c r="Y227" s="739"/>
      <c r="Z227" s="739"/>
      <c r="AA227" s="739"/>
      <c r="AB227" s="739"/>
      <c r="AC227" s="739"/>
      <c r="AD227" s="739"/>
    </row>
    <row r="228" spans="16:30" ht="42" hidden="1" customHeight="1">
      <c r="P228" s="739"/>
      <c r="Q228" s="739"/>
      <c r="R228" s="739"/>
      <c r="S228" s="739"/>
      <c r="T228" s="739"/>
      <c r="U228" s="739"/>
      <c r="V228" s="739"/>
      <c r="W228" s="739"/>
      <c r="X228" s="739"/>
      <c r="Y228" s="739"/>
      <c r="Z228" s="739"/>
      <c r="AA228" s="739"/>
      <c r="AB228" s="739"/>
      <c r="AC228" s="739"/>
      <c r="AD228" s="739"/>
    </row>
    <row r="229" spans="16:30" ht="42" hidden="1" customHeight="1">
      <c r="P229" s="739"/>
      <c r="Q229" s="739"/>
      <c r="R229" s="739"/>
      <c r="S229" s="739"/>
      <c r="T229" s="739"/>
      <c r="U229" s="739"/>
      <c r="V229" s="739"/>
      <c r="W229" s="739"/>
      <c r="X229" s="739"/>
      <c r="Y229" s="739"/>
      <c r="Z229" s="739"/>
      <c r="AA229" s="739"/>
      <c r="AB229" s="739"/>
      <c r="AC229" s="739"/>
      <c r="AD229" s="739"/>
    </row>
    <row r="230" spans="16:30" ht="42" hidden="1" customHeight="1">
      <c r="P230" s="739"/>
      <c r="Q230" s="739"/>
      <c r="R230" s="739"/>
      <c r="S230" s="739"/>
      <c r="T230" s="739"/>
      <c r="U230" s="739"/>
      <c r="V230" s="739"/>
      <c r="W230" s="739"/>
      <c r="X230" s="739"/>
      <c r="Y230" s="739"/>
      <c r="Z230" s="739"/>
      <c r="AA230" s="739"/>
      <c r="AB230" s="739"/>
      <c r="AC230" s="739"/>
      <c r="AD230" s="739"/>
    </row>
    <row r="231" spans="16:30" ht="42" hidden="1" customHeight="1">
      <c r="P231" s="739"/>
      <c r="Q231" s="739"/>
      <c r="R231" s="739"/>
      <c r="S231" s="739"/>
      <c r="T231" s="739"/>
      <c r="U231" s="739"/>
      <c r="V231" s="739"/>
      <c r="W231" s="739"/>
      <c r="X231" s="739"/>
      <c r="Y231" s="739"/>
      <c r="Z231" s="739"/>
      <c r="AA231" s="739"/>
      <c r="AB231" s="739"/>
      <c r="AC231" s="739"/>
      <c r="AD231" s="739"/>
    </row>
    <row r="232" spans="16:30" ht="42" hidden="1" customHeight="1">
      <c r="P232" s="739"/>
      <c r="Q232" s="739"/>
      <c r="R232" s="739"/>
      <c r="S232" s="739"/>
      <c r="T232" s="739"/>
      <c r="U232" s="739"/>
      <c r="V232" s="739"/>
      <c r="W232" s="739"/>
      <c r="X232" s="739"/>
      <c r="Y232" s="739"/>
      <c r="Z232" s="739"/>
      <c r="AA232" s="739"/>
      <c r="AB232" s="739"/>
      <c r="AC232" s="739"/>
      <c r="AD232" s="739"/>
    </row>
    <row r="233" spans="16:30" ht="42" hidden="1" customHeight="1">
      <c r="P233" s="739"/>
      <c r="Q233" s="739"/>
      <c r="R233" s="739"/>
      <c r="S233" s="739"/>
      <c r="T233" s="739"/>
      <c r="U233" s="739"/>
      <c r="V233" s="739"/>
      <c r="W233" s="739"/>
      <c r="X233" s="739"/>
      <c r="Y233" s="739"/>
      <c r="Z233" s="739"/>
      <c r="AA233" s="739"/>
      <c r="AB233" s="739"/>
      <c r="AC233" s="739"/>
      <c r="AD233" s="739"/>
    </row>
    <row r="234" spans="16:30" ht="42" hidden="1" customHeight="1">
      <c r="P234" s="739"/>
      <c r="Q234" s="739"/>
      <c r="R234" s="739"/>
      <c r="S234" s="739"/>
      <c r="T234" s="739"/>
      <c r="U234" s="739"/>
      <c r="V234" s="739"/>
      <c r="W234" s="739"/>
      <c r="X234" s="739"/>
      <c r="Y234" s="739"/>
      <c r="Z234" s="739"/>
      <c r="AA234" s="739"/>
      <c r="AB234" s="739"/>
      <c r="AC234" s="739"/>
      <c r="AD234" s="739"/>
    </row>
    <row r="235" spans="16:30" ht="42" hidden="1" customHeight="1">
      <c r="P235" s="739"/>
      <c r="Q235" s="739"/>
      <c r="R235" s="739"/>
      <c r="S235" s="739"/>
      <c r="T235" s="739"/>
      <c r="U235" s="739"/>
      <c r="V235" s="739"/>
      <c r="W235" s="739"/>
      <c r="X235" s="739"/>
      <c r="Y235" s="739"/>
      <c r="Z235" s="739"/>
      <c r="AA235" s="739"/>
      <c r="AB235" s="739"/>
      <c r="AC235" s="739"/>
      <c r="AD235" s="739"/>
    </row>
    <row r="236" spans="16:30" ht="42" hidden="1" customHeight="1">
      <c r="P236" s="739"/>
      <c r="Q236" s="739"/>
      <c r="R236" s="739"/>
      <c r="S236" s="739"/>
      <c r="T236" s="739"/>
      <c r="U236" s="739"/>
      <c r="V236" s="739"/>
      <c r="W236" s="739"/>
      <c r="X236" s="739"/>
      <c r="Y236" s="739"/>
      <c r="Z236" s="739"/>
      <c r="AA236" s="739"/>
      <c r="AB236" s="739"/>
      <c r="AC236" s="739"/>
      <c r="AD236" s="739"/>
    </row>
    <row r="237" spans="16:30" ht="42" hidden="1" customHeight="1">
      <c r="P237" s="739"/>
      <c r="Q237" s="739"/>
      <c r="R237" s="739"/>
      <c r="S237" s="739"/>
      <c r="T237" s="739"/>
      <c r="U237" s="739"/>
      <c r="V237" s="739"/>
      <c r="W237" s="739"/>
      <c r="X237" s="739"/>
      <c r="Y237" s="739"/>
      <c r="Z237" s="739"/>
      <c r="AA237" s="739"/>
      <c r="AB237" s="739"/>
      <c r="AC237" s="739"/>
      <c r="AD237" s="739"/>
    </row>
    <row r="238" spans="16:30" ht="42" hidden="1" customHeight="1">
      <c r="P238" s="739"/>
      <c r="Q238" s="739"/>
      <c r="R238" s="739"/>
      <c r="S238" s="739"/>
      <c r="T238" s="739"/>
      <c r="U238" s="739"/>
      <c r="V238" s="739"/>
      <c r="W238" s="739"/>
      <c r="X238" s="739"/>
      <c r="Y238" s="739"/>
      <c r="Z238" s="739"/>
      <c r="AA238" s="739"/>
      <c r="AB238" s="739"/>
      <c r="AC238" s="739"/>
      <c r="AD238" s="739"/>
    </row>
    <row r="239" spans="16:30" ht="42" hidden="1" customHeight="1">
      <c r="P239" s="739"/>
      <c r="Q239" s="739"/>
      <c r="R239" s="739"/>
      <c r="S239" s="739"/>
      <c r="T239" s="739"/>
      <c r="U239" s="739"/>
      <c r="V239" s="739"/>
      <c r="W239" s="739"/>
      <c r="X239" s="739"/>
      <c r="Y239" s="739"/>
      <c r="Z239" s="739"/>
      <c r="AA239" s="739"/>
      <c r="AB239" s="739"/>
      <c r="AC239" s="739"/>
      <c r="AD239" s="739"/>
    </row>
    <row r="240" spans="16:30" ht="42" hidden="1" customHeight="1">
      <c r="P240" s="739"/>
      <c r="Q240" s="739"/>
      <c r="R240" s="739"/>
      <c r="S240" s="739"/>
      <c r="T240" s="739"/>
      <c r="U240" s="739"/>
      <c r="V240" s="739"/>
      <c r="W240" s="739"/>
      <c r="X240" s="739"/>
      <c r="Y240" s="739"/>
      <c r="Z240" s="739"/>
      <c r="AA240" s="739"/>
      <c r="AB240" s="739"/>
      <c r="AC240" s="739"/>
      <c r="AD240" s="739"/>
    </row>
    <row r="241" spans="16:30" ht="42" hidden="1" customHeight="1">
      <c r="P241" s="739"/>
      <c r="Q241" s="739"/>
      <c r="R241" s="739"/>
      <c r="S241" s="739"/>
      <c r="T241" s="739"/>
      <c r="U241" s="739"/>
      <c r="V241" s="739"/>
      <c r="W241" s="739"/>
      <c r="X241" s="739"/>
      <c r="Y241" s="739"/>
      <c r="Z241" s="739"/>
      <c r="AA241" s="739"/>
      <c r="AB241" s="739"/>
      <c r="AC241" s="739"/>
      <c r="AD241" s="739"/>
    </row>
    <row r="242" spans="16:30" ht="42" hidden="1" customHeight="1">
      <c r="P242" s="739"/>
      <c r="Q242" s="739"/>
      <c r="R242" s="739"/>
      <c r="S242" s="739"/>
      <c r="T242" s="739"/>
      <c r="U242" s="739"/>
      <c r="V242" s="739"/>
      <c r="W242" s="739"/>
      <c r="X242" s="739"/>
      <c r="Y242" s="739"/>
      <c r="Z242" s="739"/>
      <c r="AA242" s="739"/>
      <c r="AB242" s="739"/>
      <c r="AC242" s="739"/>
      <c r="AD242" s="739"/>
    </row>
    <row r="243" spans="16:30" ht="42" hidden="1" customHeight="1">
      <c r="P243" s="739"/>
      <c r="Q243" s="739"/>
      <c r="R243" s="739"/>
      <c r="S243" s="739"/>
      <c r="T243" s="739"/>
      <c r="U243" s="739"/>
      <c r="V243" s="739"/>
      <c r="W243" s="739"/>
      <c r="X243" s="739"/>
      <c r="Y243" s="739"/>
      <c r="Z243" s="739"/>
      <c r="AA243" s="739"/>
      <c r="AB243" s="739"/>
      <c r="AC243" s="739"/>
      <c r="AD243" s="739"/>
    </row>
    <row r="244" spans="16:30" ht="42" hidden="1" customHeight="1">
      <c r="P244" s="739"/>
      <c r="Q244" s="739"/>
      <c r="R244" s="739"/>
      <c r="S244" s="739"/>
      <c r="T244" s="739"/>
      <c r="U244" s="739"/>
      <c r="V244" s="739"/>
      <c r="W244" s="739"/>
      <c r="X244" s="739"/>
      <c r="Y244" s="739"/>
      <c r="Z244" s="739"/>
      <c r="AA244" s="739"/>
      <c r="AB244" s="739"/>
      <c r="AC244" s="739"/>
      <c r="AD244" s="739"/>
    </row>
    <row r="245" spans="16:30" ht="42" hidden="1" customHeight="1">
      <c r="P245" s="739"/>
      <c r="Q245" s="739"/>
      <c r="R245" s="739"/>
      <c r="S245" s="739"/>
      <c r="T245" s="739"/>
      <c r="U245" s="739"/>
      <c r="V245" s="739"/>
      <c r="W245" s="739"/>
      <c r="X245" s="739"/>
      <c r="Y245" s="739"/>
      <c r="Z245" s="739"/>
      <c r="AA245" s="739"/>
      <c r="AB245" s="739"/>
      <c r="AC245" s="739"/>
      <c r="AD245" s="739"/>
    </row>
    <row r="246" spans="16:30" ht="42" hidden="1" customHeight="1">
      <c r="P246" s="739"/>
      <c r="Q246" s="739"/>
      <c r="R246" s="739"/>
      <c r="S246" s="739"/>
      <c r="T246" s="739"/>
      <c r="U246" s="739"/>
      <c r="V246" s="739"/>
      <c r="W246" s="739"/>
      <c r="X246" s="739"/>
      <c r="Y246" s="739"/>
      <c r="Z246" s="739"/>
      <c r="AA246" s="739"/>
      <c r="AB246" s="739"/>
      <c r="AC246" s="739"/>
      <c r="AD246" s="739"/>
    </row>
    <row r="247" spans="16:30" ht="42" hidden="1" customHeight="1">
      <c r="P247" s="739"/>
      <c r="Q247" s="739"/>
      <c r="R247" s="739"/>
      <c r="S247" s="739"/>
      <c r="T247" s="739"/>
      <c r="U247" s="739"/>
      <c r="V247" s="739"/>
      <c r="W247" s="739"/>
      <c r="X247" s="739"/>
      <c r="Y247" s="739"/>
      <c r="Z247" s="739"/>
      <c r="AA247" s="739"/>
      <c r="AB247" s="739"/>
      <c r="AC247" s="739"/>
      <c r="AD247" s="739"/>
    </row>
    <row r="248" spans="16:30" ht="42" hidden="1" customHeight="1">
      <c r="P248" s="739"/>
      <c r="Q248" s="739"/>
      <c r="R248" s="739"/>
      <c r="S248" s="739"/>
      <c r="T248" s="739"/>
      <c r="U248" s="739"/>
      <c r="V248" s="739"/>
      <c r="W248" s="739"/>
      <c r="X248" s="739"/>
      <c r="Y248" s="739"/>
      <c r="Z248" s="739"/>
      <c r="AA248" s="739"/>
      <c r="AB248" s="739"/>
      <c r="AC248" s="739"/>
      <c r="AD248" s="739"/>
    </row>
    <row r="249" spans="16:30" ht="42" hidden="1" customHeight="1">
      <c r="P249" s="739"/>
      <c r="Q249" s="739"/>
      <c r="R249" s="739"/>
      <c r="S249" s="739"/>
      <c r="T249" s="739"/>
      <c r="U249" s="739"/>
      <c r="V249" s="739"/>
      <c r="W249" s="739"/>
      <c r="X249" s="739"/>
      <c r="Y249" s="739"/>
      <c r="Z249" s="739"/>
      <c r="AA249" s="739"/>
      <c r="AB249" s="739"/>
      <c r="AC249" s="739"/>
      <c r="AD249" s="739"/>
    </row>
    <row r="250" spans="16:30" ht="42" hidden="1" customHeight="1">
      <c r="P250" s="739"/>
      <c r="Q250" s="739"/>
      <c r="R250" s="739"/>
      <c r="S250" s="739"/>
      <c r="T250" s="739"/>
      <c r="U250" s="739"/>
      <c r="V250" s="739"/>
      <c r="W250" s="739"/>
      <c r="X250" s="739"/>
      <c r="Y250" s="739"/>
      <c r="Z250" s="739"/>
      <c r="AA250" s="739"/>
      <c r="AB250" s="739"/>
      <c r="AC250" s="739"/>
      <c r="AD250" s="739"/>
    </row>
    <row r="251" spans="16:30" ht="42" hidden="1" customHeight="1">
      <c r="P251" s="739"/>
      <c r="Q251" s="739"/>
      <c r="R251" s="739"/>
      <c r="S251" s="739"/>
      <c r="T251" s="739"/>
      <c r="U251" s="739"/>
      <c r="V251" s="739"/>
      <c r="W251" s="739"/>
      <c r="X251" s="739"/>
      <c r="Y251" s="739"/>
      <c r="Z251" s="739"/>
      <c r="AA251" s="739"/>
      <c r="AB251" s="739"/>
      <c r="AC251" s="739"/>
      <c r="AD251" s="739"/>
    </row>
    <row r="252" spans="16:30" ht="42" hidden="1" customHeight="1">
      <c r="P252" s="739"/>
      <c r="Q252" s="739"/>
      <c r="R252" s="739"/>
      <c r="S252" s="739"/>
      <c r="T252" s="739"/>
      <c r="U252" s="739"/>
      <c r="V252" s="739"/>
      <c r="W252" s="739"/>
      <c r="X252" s="739"/>
      <c r="Y252" s="739"/>
      <c r="Z252" s="739"/>
      <c r="AA252" s="739"/>
      <c r="AB252" s="739"/>
      <c r="AC252" s="739"/>
      <c r="AD252" s="739"/>
    </row>
    <row r="253" spans="16:30" ht="42" hidden="1" customHeight="1">
      <c r="P253" s="739"/>
      <c r="Q253" s="739"/>
      <c r="R253" s="739"/>
      <c r="S253" s="739"/>
      <c r="T253" s="739"/>
      <c r="U253" s="739"/>
      <c r="V253" s="739"/>
      <c r="W253" s="739"/>
      <c r="X253" s="739"/>
      <c r="Y253" s="739"/>
      <c r="Z253" s="739"/>
      <c r="AA253" s="739"/>
      <c r="AB253" s="739"/>
      <c r="AC253" s="739"/>
      <c r="AD253" s="739"/>
    </row>
    <row r="254" spans="16:30" ht="42" hidden="1" customHeight="1">
      <c r="P254" s="739"/>
      <c r="Q254" s="739"/>
      <c r="R254" s="739"/>
      <c r="S254" s="739"/>
      <c r="T254" s="739"/>
      <c r="U254" s="739"/>
      <c r="V254" s="739"/>
      <c r="W254" s="739"/>
      <c r="X254" s="739"/>
      <c r="Y254" s="739"/>
      <c r="Z254" s="739"/>
      <c r="AA254" s="739"/>
      <c r="AB254" s="739"/>
      <c r="AC254" s="739"/>
      <c r="AD254" s="739"/>
    </row>
    <row r="255" spans="16:30" ht="42" hidden="1" customHeight="1">
      <c r="P255" s="739"/>
      <c r="Q255" s="739"/>
      <c r="R255" s="739"/>
      <c r="S255" s="739"/>
      <c r="T255" s="739"/>
      <c r="U255" s="739"/>
      <c r="V255" s="739"/>
      <c r="W255" s="739"/>
      <c r="X255" s="739"/>
      <c r="Y255" s="739"/>
      <c r="Z255" s="739"/>
      <c r="AA255" s="739"/>
      <c r="AB255" s="739"/>
      <c r="AC255" s="739"/>
      <c r="AD255" s="739"/>
    </row>
    <row r="256" spans="16:30" ht="42" hidden="1" customHeight="1">
      <c r="P256" s="739"/>
      <c r="Q256" s="739"/>
      <c r="R256" s="739"/>
      <c r="S256" s="739"/>
      <c r="T256" s="739"/>
      <c r="U256" s="739"/>
      <c r="V256" s="739"/>
      <c r="W256" s="739"/>
      <c r="X256" s="739"/>
      <c r="Y256" s="739"/>
      <c r="Z256" s="739"/>
      <c r="AA256" s="739"/>
      <c r="AB256" s="739"/>
      <c r="AC256" s="739"/>
      <c r="AD256" s="739"/>
    </row>
    <row r="257" spans="16:30" ht="42" hidden="1" customHeight="1">
      <c r="P257" s="739"/>
      <c r="Q257" s="739"/>
      <c r="R257" s="739"/>
      <c r="S257" s="739"/>
      <c r="T257" s="739"/>
      <c r="U257" s="739"/>
      <c r="V257" s="739"/>
      <c r="W257" s="739"/>
      <c r="X257" s="739"/>
      <c r="Y257" s="739"/>
      <c r="Z257" s="739"/>
      <c r="AA257" s="739"/>
      <c r="AB257" s="739"/>
      <c r="AC257" s="739"/>
      <c r="AD257" s="739"/>
    </row>
    <row r="258" spans="16:30" ht="42" hidden="1" customHeight="1">
      <c r="P258" s="739"/>
      <c r="Q258" s="739"/>
      <c r="R258" s="739"/>
      <c r="S258" s="739"/>
      <c r="T258" s="739"/>
      <c r="U258" s="739"/>
      <c r="V258" s="739"/>
      <c r="W258" s="739"/>
      <c r="X258" s="739"/>
      <c r="Y258" s="739"/>
      <c r="Z258" s="739"/>
      <c r="AA258" s="739"/>
      <c r="AB258" s="739"/>
      <c r="AC258" s="739"/>
      <c r="AD258" s="739"/>
    </row>
    <row r="259" spans="16:30" ht="42" hidden="1" customHeight="1">
      <c r="P259" s="739"/>
      <c r="Q259" s="739"/>
      <c r="R259" s="739"/>
      <c r="S259" s="739"/>
      <c r="T259" s="739"/>
      <c r="U259" s="739"/>
      <c r="V259" s="739"/>
      <c r="W259" s="739"/>
      <c r="X259" s="739"/>
      <c r="Y259" s="739"/>
      <c r="Z259" s="739"/>
      <c r="AA259" s="739"/>
      <c r="AB259" s="739"/>
      <c r="AC259" s="739"/>
      <c r="AD259" s="739"/>
    </row>
    <row r="260" spans="16:30" ht="42" hidden="1" customHeight="1">
      <c r="P260" s="739"/>
      <c r="Q260" s="739"/>
      <c r="R260" s="739"/>
      <c r="S260" s="739"/>
      <c r="T260" s="739"/>
      <c r="U260" s="739"/>
      <c r="V260" s="739"/>
      <c r="W260" s="739"/>
      <c r="X260" s="739"/>
      <c r="Y260" s="739"/>
      <c r="Z260" s="739"/>
      <c r="AA260" s="739"/>
      <c r="AB260" s="739"/>
      <c r="AC260" s="739"/>
      <c r="AD260" s="739"/>
    </row>
    <row r="261" spans="16:30" ht="42" hidden="1" customHeight="1">
      <c r="P261" s="739"/>
      <c r="Q261" s="739"/>
      <c r="R261" s="739"/>
      <c r="S261" s="739"/>
      <c r="T261" s="739"/>
      <c r="U261" s="739"/>
      <c r="V261" s="739"/>
      <c r="W261" s="739"/>
      <c r="X261" s="739"/>
      <c r="Y261" s="739"/>
      <c r="Z261" s="739"/>
      <c r="AA261" s="739"/>
      <c r="AB261" s="739"/>
      <c r="AC261" s="739"/>
      <c r="AD261" s="739"/>
    </row>
    <row r="262" spans="16:30" ht="42" hidden="1" customHeight="1">
      <c r="P262" s="739"/>
      <c r="Q262" s="739"/>
      <c r="R262" s="739"/>
      <c r="S262" s="739"/>
      <c r="T262" s="739"/>
      <c r="U262" s="739"/>
      <c r="V262" s="739"/>
      <c r="W262" s="739"/>
      <c r="X262" s="739"/>
      <c r="Y262" s="739"/>
      <c r="Z262" s="739"/>
      <c r="AA262" s="739"/>
      <c r="AB262" s="739"/>
      <c r="AC262" s="739"/>
      <c r="AD262" s="739"/>
    </row>
    <row r="263" spans="16:30" ht="42" hidden="1" customHeight="1">
      <c r="P263" s="739"/>
      <c r="Q263" s="739"/>
      <c r="R263" s="739"/>
      <c r="S263" s="739"/>
      <c r="T263" s="739"/>
      <c r="U263" s="739"/>
      <c r="V263" s="739"/>
      <c r="W263" s="739"/>
      <c r="X263" s="739"/>
      <c r="Y263" s="739"/>
      <c r="Z263" s="739"/>
      <c r="AA263" s="739"/>
      <c r="AB263" s="739"/>
      <c r="AC263" s="739"/>
      <c r="AD263" s="739"/>
    </row>
    <row r="264" spans="16:30" ht="42" hidden="1" customHeight="1">
      <c r="P264" s="739"/>
      <c r="Q264" s="739"/>
      <c r="R264" s="739"/>
      <c r="S264" s="739"/>
      <c r="T264" s="739"/>
      <c r="U264" s="739"/>
      <c r="V264" s="739"/>
      <c r="W264" s="739"/>
      <c r="X264" s="739"/>
      <c r="Y264" s="739"/>
      <c r="Z264" s="739"/>
      <c r="AA264" s="739"/>
      <c r="AB264" s="739"/>
      <c r="AC264" s="739"/>
      <c r="AD264" s="739"/>
    </row>
    <row r="265" spans="16:30" ht="42" hidden="1" customHeight="1">
      <c r="P265" s="739"/>
      <c r="Q265" s="739"/>
      <c r="R265" s="739"/>
      <c r="S265" s="739"/>
      <c r="T265" s="739"/>
      <c r="U265" s="739"/>
      <c r="V265" s="739"/>
      <c r="W265" s="739"/>
      <c r="X265" s="739"/>
      <c r="Y265" s="739"/>
      <c r="Z265" s="739"/>
      <c r="AA265" s="739"/>
      <c r="AB265" s="739"/>
      <c r="AC265" s="739"/>
      <c r="AD265" s="739"/>
    </row>
    <row r="266" spans="16:30" ht="42" hidden="1" customHeight="1">
      <c r="P266" s="739"/>
      <c r="Q266" s="739"/>
      <c r="R266" s="739"/>
      <c r="S266" s="739"/>
      <c r="T266" s="739"/>
      <c r="U266" s="739"/>
      <c r="V266" s="739"/>
      <c r="W266" s="739"/>
      <c r="X266" s="739"/>
      <c r="Y266" s="739"/>
      <c r="Z266" s="739"/>
      <c r="AA266" s="739"/>
      <c r="AB266" s="739"/>
      <c r="AC266" s="739"/>
      <c r="AD266" s="739"/>
    </row>
    <row r="267" spans="16:30" ht="42" hidden="1" customHeight="1">
      <c r="P267" s="739"/>
      <c r="Q267" s="739"/>
      <c r="R267" s="739"/>
      <c r="S267" s="739"/>
      <c r="T267" s="739"/>
      <c r="U267" s="739"/>
      <c r="V267" s="739"/>
      <c r="W267" s="739"/>
      <c r="X267" s="739"/>
      <c r="Y267" s="739"/>
      <c r="Z267" s="739"/>
      <c r="AA267" s="739"/>
      <c r="AB267" s="739"/>
      <c r="AC267" s="739"/>
      <c r="AD267" s="739"/>
    </row>
    <row r="268" spans="16:30" ht="42" hidden="1" customHeight="1">
      <c r="P268" s="739"/>
      <c r="Q268" s="739"/>
      <c r="R268" s="739"/>
      <c r="S268" s="739"/>
      <c r="T268" s="739"/>
      <c r="U268" s="739"/>
      <c r="V268" s="739"/>
      <c r="W268" s="739"/>
      <c r="X268" s="739"/>
      <c r="Y268" s="739"/>
      <c r="Z268" s="739"/>
      <c r="AA268" s="739"/>
      <c r="AB268" s="739"/>
      <c r="AC268" s="739"/>
      <c r="AD268" s="739"/>
    </row>
    <row r="269" spans="16:30" ht="42" hidden="1" customHeight="1">
      <c r="P269" s="739"/>
      <c r="Q269" s="739"/>
      <c r="R269" s="739"/>
      <c r="S269" s="739"/>
      <c r="T269" s="739"/>
      <c r="U269" s="739"/>
      <c r="V269" s="739"/>
      <c r="W269" s="739"/>
      <c r="X269" s="739"/>
      <c r="Y269" s="739"/>
      <c r="Z269" s="739"/>
      <c r="AA269" s="739"/>
      <c r="AB269" s="739"/>
      <c r="AC269" s="739"/>
      <c r="AD269" s="739"/>
    </row>
    <row r="270" spans="16:30" ht="42" hidden="1" customHeight="1">
      <c r="P270" s="739"/>
      <c r="Q270" s="739"/>
      <c r="R270" s="739"/>
      <c r="S270" s="739"/>
      <c r="T270" s="739"/>
      <c r="U270" s="739"/>
      <c r="V270" s="739"/>
      <c r="W270" s="739"/>
      <c r="X270" s="739"/>
      <c r="Y270" s="739"/>
      <c r="Z270" s="739"/>
      <c r="AA270" s="739"/>
      <c r="AB270" s="739"/>
      <c r="AC270" s="739"/>
      <c r="AD270" s="739"/>
    </row>
    <row r="271" spans="16:30" ht="42" hidden="1" customHeight="1">
      <c r="P271" s="739"/>
      <c r="Q271" s="739"/>
      <c r="R271" s="739"/>
      <c r="S271" s="739"/>
      <c r="T271" s="739"/>
      <c r="U271" s="739"/>
      <c r="V271" s="739"/>
      <c r="W271" s="739"/>
      <c r="X271" s="739"/>
      <c r="Y271" s="739"/>
      <c r="Z271" s="739"/>
      <c r="AA271" s="739"/>
      <c r="AB271" s="739"/>
      <c r="AC271" s="739"/>
      <c r="AD271" s="739"/>
    </row>
    <row r="272" spans="16:30" ht="42" hidden="1" customHeight="1">
      <c r="P272" s="739"/>
      <c r="Q272" s="739"/>
      <c r="R272" s="739"/>
      <c r="S272" s="739"/>
      <c r="T272" s="739"/>
      <c r="U272" s="739"/>
      <c r="V272" s="739"/>
      <c r="W272" s="739"/>
      <c r="X272" s="739"/>
      <c r="Y272" s="739"/>
      <c r="Z272" s="739"/>
      <c r="AA272" s="739"/>
      <c r="AB272" s="739"/>
      <c r="AC272" s="739"/>
      <c r="AD272" s="739"/>
    </row>
    <row r="273" spans="16:30" ht="42" hidden="1" customHeight="1">
      <c r="P273" s="739"/>
      <c r="Q273" s="739"/>
      <c r="R273" s="739"/>
      <c r="S273" s="739"/>
      <c r="T273" s="739"/>
      <c r="U273" s="739"/>
      <c r="V273" s="739"/>
      <c r="W273" s="739"/>
      <c r="X273" s="739"/>
      <c r="Y273" s="739"/>
      <c r="Z273" s="739"/>
      <c r="AA273" s="739"/>
      <c r="AB273" s="739"/>
      <c r="AC273" s="739"/>
      <c r="AD273" s="739"/>
    </row>
    <row r="274" spans="16:30" ht="42" hidden="1" customHeight="1">
      <c r="P274" s="739"/>
      <c r="Q274" s="739"/>
      <c r="R274" s="739"/>
      <c r="S274" s="739"/>
      <c r="T274" s="739"/>
      <c r="U274" s="739"/>
      <c r="V274" s="739"/>
      <c r="W274" s="739"/>
      <c r="X274" s="739"/>
      <c r="Y274" s="739"/>
      <c r="Z274" s="739"/>
      <c r="AA274" s="739"/>
      <c r="AB274" s="739"/>
      <c r="AC274" s="739"/>
      <c r="AD274" s="739"/>
    </row>
    <row r="275" spans="16:30" ht="42" hidden="1" customHeight="1">
      <c r="P275" s="739"/>
      <c r="Q275" s="739"/>
      <c r="R275" s="739"/>
      <c r="S275" s="739"/>
      <c r="T275" s="739"/>
      <c r="U275" s="739"/>
      <c r="V275" s="739"/>
      <c r="W275" s="739"/>
      <c r="X275" s="739"/>
      <c r="Y275" s="739"/>
      <c r="Z275" s="739"/>
      <c r="AA275" s="739"/>
      <c r="AB275" s="739"/>
      <c r="AC275" s="739"/>
      <c r="AD275" s="739"/>
    </row>
    <row r="276" spans="16:30" ht="42" hidden="1" customHeight="1">
      <c r="P276" s="739"/>
      <c r="Q276" s="739"/>
      <c r="R276" s="739"/>
      <c r="S276" s="739"/>
      <c r="T276" s="739"/>
      <c r="U276" s="739"/>
      <c r="V276" s="739"/>
      <c r="W276" s="739"/>
      <c r="X276" s="739"/>
      <c r="Y276" s="739"/>
      <c r="Z276" s="739"/>
      <c r="AA276" s="739"/>
      <c r="AB276" s="739"/>
      <c r="AC276" s="739"/>
      <c r="AD276" s="739"/>
    </row>
    <row r="277" spans="16:30" ht="42" hidden="1" customHeight="1">
      <c r="P277" s="739"/>
      <c r="Q277" s="739"/>
      <c r="R277" s="739"/>
      <c r="S277" s="739"/>
      <c r="T277" s="739"/>
      <c r="U277" s="739"/>
      <c r="V277" s="739"/>
      <c r="W277" s="739"/>
      <c r="X277" s="739"/>
      <c r="Y277" s="739"/>
      <c r="Z277" s="739"/>
      <c r="AA277" s="739"/>
      <c r="AB277" s="739"/>
      <c r="AC277" s="739"/>
      <c r="AD277" s="739"/>
    </row>
    <row r="278" spans="16:30" ht="42" hidden="1" customHeight="1">
      <c r="P278" s="739"/>
      <c r="Q278" s="739"/>
      <c r="R278" s="739"/>
      <c r="S278" s="739"/>
      <c r="T278" s="739"/>
      <c r="U278" s="739"/>
      <c r="V278" s="739"/>
      <c r="W278" s="739"/>
      <c r="X278" s="739"/>
      <c r="Y278" s="739"/>
      <c r="Z278" s="739"/>
      <c r="AA278" s="739"/>
      <c r="AB278" s="739"/>
      <c r="AC278" s="739"/>
      <c r="AD278" s="739"/>
    </row>
    <row r="279" spans="16:30" ht="42" hidden="1" customHeight="1">
      <c r="P279" s="739"/>
      <c r="Q279" s="739"/>
      <c r="R279" s="739"/>
      <c r="S279" s="739"/>
      <c r="T279" s="739"/>
      <c r="U279" s="739"/>
      <c r="V279" s="739"/>
      <c r="W279" s="739"/>
      <c r="X279" s="739"/>
      <c r="Y279" s="739"/>
      <c r="Z279" s="739"/>
      <c r="AA279" s="739"/>
      <c r="AB279" s="739"/>
      <c r="AC279" s="739"/>
      <c r="AD279" s="739"/>
    </row>
    <row r="280" spans="16:30" ht="42" hidden="1" customHeight="1">
      <c r="P280" s="739"/>
      <c r="Q280" s="739"/>
      <c r="R280" s="739"/>
      <c r="S280" s="739"/>
      <c r="T280" s="739"/>
      <c r="U280" s="739"/>
      <c r="V280" s="739"/>
      <c r="W280" s="739"/>
      <c r="X280" s="739"/>
      <c r="Y280" s="739"/>
      <c r="Z280" s="739"/>
      <c r="AA280" s="739"/>
      <c r="AB280" s="739"/>
      <c r="AC280" s="739"/>
      <c r="AD280" s="739"/>
    </row>
    <row r="281" spans="16:30" ht="42" hidden="1" customHeight="1">
      <c r="P281" s="739"/>
      <c r="Q281" s="739"/>
      <c r="R281" s="739"/>
      <c r="S281" s="739"/>
      <c r="T281" s="739"/>
      <c r="U281" s="739"/>
      <c r="V281" s="739"/>
      <c r="W281" s="739"/>
      <c r="X281" s="739"/>
      <c r="Y281" s="739"/>
      <c r="Z281" s="739"/>
      <c r="AA281" s="739"/>
      <c r="AB281" s="739"/>
      <c r="AC281" s="739"/>
      <c r="AD281" s="739"/>
    </row>
    <row r="282" spans="16:30" ht="42" hidden="1" customHeight="1">
      <c r="P282" s="739"/>
      <c r="Q282" s="739"/>
      <c r="R282" s="739"/>
      <c r="S282" s="739"/>
      <c r="T282" s="739"/>
      <c r="U282" s="739"/>
      <c r="V282" s="739"/>
      <c r="W282" s="739"/>
      <c r="X282" s="739"/>
      <c r="Y282" s="739"/>
      <c r="Z282" s="739"/>
      <c r="AA282" s="739"/>
      <c r="AB282" s="739"/>
      <c r="AC282" s="739"/>
      <c r="AD282" s="739"/>
    </row>
    <row r="283" spans="16:30" ht="42" hidden="1" customHeight="1">
      <c r="P283" s="739"/>
      <c r="Q283" s="739"/>
      <c r="R283" s="739"/>
      <c r="S283" s="739"/>
      <c r="T283" s="739"/>
      <c r="U283" s="739"/>
      <c r="V283" s="739"/>
      <c r="W283" s="739"/>
      <c r="X283" s="739"/>
      <c r="Y283" s="739"/>
      <c r="Z283" s="739"/>
      <c r="AA283" s="739"/>
      <c r="AB283" s="739"/>
      <c r="AC283" s="739"/>
      <c r="AD283" s="739"/>
    </row>
    <row r="284" spans="16:30" ht="42" hidden="1" customHeight="1">
      <c r="P284" s="739"/>
      <c r="Q284" s="739"/>
      <c r="R284" s="739"/>
      <c r="S284" s="739"/>
      <c r="T284" s="739"/>
      <c r="U284" s="739"/>
      <c r="V284" s="739"/>
      <c r="W284" s="739"/>
      <c r="X284" s="739"/>
      <c r="Y284" s="739"/>
      <c r="Z284" s="739"/>
      <c r="AA284" s="739"/>
      <c r="AB284" s="739"/>
      <c r="AC284" s="739"/>
      <c r="AD284" s="739"/>
    </row>
    <row r="285" spans="16:30" ht="42" hidden="1" customHeight="1">
      <c r="P285" s="739"/>
      <c r="Q285" s="739"/>
      <c r="R285" s="739"/>
      <c r="S285" s="739"/>
      <c r="T285" s="739"/>
      <c r="U285" s="739"/>
      <c r="V285" s="739"/>
      <c r="W285" s="739"/>
      <c r="X285" s="739"/>
      <c r="Y285" s="739"/>
      <c r="Z285" s="739"/>
      <c r="AA285" s="739"/>
      <c r="AB285" s="739"/>
      <c r="AC285" s="739"/>
      <c r="AD285" s="739"/>
    </row>
    <row r="286" spans="16:30" ht="42" hidden="1" customHeight="1">
      <c r="P286" s="739"/>
      <c r="Q286" s="739"/>
      <c r="R286" s="739"/>
      <c r="S286" s="739"/>
      <c r="T286" s="739"/>
      <c r="U286" s="739"/>
      <c r="V286" s="739"/>
      <c r="W286" s="739"/>
      <c r="X286" s="739"/>
      <c r="Y286" s="739"/>
      <c r="Z286" s="739"/>
      <c r="AA286" s="739"/>
      <c r="AB286" s="739"/>
      <c r="AC286" s="739"/>
      <c r="AD286" s="739"/>
    </row>
    <row r="287" spans="16:30" ht="42" hidden="1" customHeight="1">
      <c r="P287" s="739"/>
      <c r="Q287" s="739"/>
      <c r="R287" s="739"/>
      <c r="S287" s="739"/>
      <c r="T287" s="739"/>
      <c r="U287" s="739"/>
      <c r="V287" s="739"/>
      <c r="W287" s="739"/>
      <c r="X287" s="739"/>
      <c r="Y287" s="739"/>
      <c r="Z287" s="739"/>
      <c r="AA287" s="739"/>
      <c r="AB287" s="739"/>
      <c r="AC287" s="739"/>
      <c r="AD287" s="739"/>
    </row>
    <row r="288" spans="16:30" ht="42" hidden="1" customHeight="1">
      <c r="P288" s="739"/>
      <c r="Q288" s="739"/>
      <c r="R288" s="739"/>
      <c r="S288" s="739"/>
      <c r="T288" s="739"/>
      <c r="U288" s="739"/>
      <c r="V288" s="739"/>
      <c r="W288" s="739"/>
      <c r="X288" s="739"/>
      <c r="Y288" s="739"/>
      <c r="Z288" s="739"/>
      <c r="AA288" s="739"/>
      <c r="AB288" s="739"/>
      <c r="AC288" s="739"/>
      <c r="AD288" s="739"/>
    </row>
    <row r="289" spans="16:30" ht="42" hidden="1" customHeight="1">
      <c r="P289" s="739"/>
      <c r="Q289" s="739"/>
      <c r="R289" s="739"/>
      <c r="S289" s="739"/>
      <c r="T289" s="739"/>
      <c r="U289" s="739"/>
      <c r="V289" s="739"/>
      <c r="W289" s="739"/>
      <c r="X289" s="739"/>
      <c r="Y289" s="739"/>
      <c r="Z289" s="739"/>
      <c r="AA289" s="739"/>
      <c r="AB289" s="739"/>
      <c r="AC289" s="739"/>
      <c r="AD289" s="739"/>
    </row>
    <row r="290" spans="16:30" ht="42" hidden="1" customHeight="1">
      <c r="P290" s="739"/>
      <c r="Q290" s="739"/>
      <c r="R290" s="739"/>
      <c r="S290" s="739"/>
      <c r="T290" s="739"/>
      <c r="U290" s="739"/>
      <c r="V290" s="739"/>
      <c r="W290" s="739"/>
      <c r="X290" s="739"/>
      <c r="Y290" s="739"/>
      <c r="Z290" s="739"/>
      <c r="AA290" s="739"/>
      <c r="AB290" s="739"/>
      <c r="AC290" s="739"/>
      <c r="AD290" s="739"/>
    </row>
    <row r="291" spans="16:30" ht="42" hidden="1" customHeight="1">
      <c r="P291" s="739"/>
      <c r="Q291" s="739"/>
      <c r="R291" s="739"/>
      <c r="S291" s="739"/>
      <c r="T291" s="739"/>
      <c r="U291" s="739"/>
      <c r="V291" s="739"/>
      <c r="W291" s="739"/>
      <c r="X291" s="739"/>
      <c r="Y291" s="739"/>
      <c r="Z291" s="739"/>
      <c r="AA291" s="739"/>
      <c r="AB291" s="739"/>
      <c r="AC291" s="739"/>
      <c r="AD291" s="739"/>
    </row>
    <row r="292" spans="16:30" ht="42" hidden="1" customHeight="1">
      <c r="P292" s="739"/>
      <c r="Q292" s="739"/>
      <c r="R292" s="739"/>
      <c r="S292" s="739"/>
      <c r="T292" s="739"/>
      <c r="U292" s="739"/>
      <c r="V292" s="739"/>
      <c r="W292" s="739"/>
      <c r="X292" s="739"/>
      <c r="Y292" s="739"/>
      <c r="Z292" s="739"/>
      <c r="AA292" s="739"/>
      <c r="AB292" s="739"/>
      <c r="AC292" s="739"/>
      <c r="AD292" s="739"/>
    </row>
    <row r="293" spans="16:30" ht="42" hidden="1" customHeight="1">
      <c r="P293" s="739"/>
      <c r="Q293" s="739"/>
      <c r="R293" s="739"/>
      <c r="S293" s="739"/>
      <c r="T293" s="739"/>
      <c r="U293" s="739"/>
      <c r="V293" s="739"/>
      <c r="W293" s="739"/>
      <c r="X293" s="739"/>
      <c r="Y293" s="739"/>
      <c r="Z293" s="739"/>
      <c r="AA293" s="739"/>
      <c r="AB293" s="739"/>
      <c r="AC293" s="739"/>
      <c r="AD293" s="739"/>
    </row>
    <row r="294" spans="16:30" ht="42" hidden="1" customHeight="1">
      <c r="P294" s="739"/>
      <c r="Q294" s="739"/>
      <c r="R294" s="739"/>
      <c r="S294" s="739"/>
      <c r="T294" s="739"/>
      <c r="U294" s="739"/>
      <c r="V294" s="739"/>
      <c r="W294" s="739"/>
      <c r="X294" s="739"/>
      <c r="Y294" s="739"/>
      <c r="Z294" s="739"/>
      <c r="AA294" s="739"/>
      <c r="AB294" s="739"/>
      <c r="AC294" s="739"/>
      <c r="AD294" s="739"/>
    </row>
    <row r="295" spans="16:30" ht="42" hidden="1" customHeight="1">
      <c r="P295" s="739"/>
      <c r="Q295" s="739"/>
      <c r="R295" s="739"/>
      <c r="S295" s="739"/>
      <c r="T295" s="739"/>
      <c r="U295" s="739"/>
      <c r="V295" s="739"/>
      <c r="W295" s="739"/>
      <c r="X295" s="739"/>
      <c r="Y295" s="739"/>
      <c r="Z295" s="739"/>
      <c r="AA295" s="739"/>
      <c r="AB295" s="739"/>
      <c r="AC295" s="739"/>
      <c r="AD295" s="739"/>
    </row>
    <row r="296" spans="16:30" ht="42" hidden="1" customHeight="1">
      <c r="P296" s="739"/>
      <c r="Q296" s="739"/>
      <c r="R296" s="739"/>
      <c r="S296" s="739"/>
      <c r="T296" s="739"/>
      <c r="U296" s="739"/>
      <c r="V296" s="739"/>
      <c r="W296" s="739"/>
      <c r="X296" s="739"/>
      <c r="Y296" s="739"/>
      <c r="Z296" s="739"/>
      <c r="AA296" s="739"/>
      <c r="AB296" s="739"/>
      <c r="AC296" s="739"/>
      <c r="AD296" s="739"/>
    </row>
    <row r="297" spans="16:30" ht="42" hidden="1" customHeight="1">
      <c r="P297" s="739"/>
      <c r="Q297" s="739"/>
      <c r="R297" s="739"/>
      <c r="S297" s="739"/>
      <c r="T297" s="739"/>
      <c r="U297" s="739"/>
      <c r="V297" s="739"/>
      <c r="W297" s="739"/>
      <c r="X297" s="739"/>
      <c r="Y297" s="739"/>
      <c r="Z297" s="739"/>
      <c r="AA297" s="739"/>
      <c r="AB297" s="739"/>
      <c r="AC297" s="739"/>
      <c r="AD297" s="739"/>
    </row>
    <row r="298" spans="16:30" ht="42" hidden="1" customHeight="1">
      <c r="P298" s="739"/>
      <c r="Q298" s="739"/>
      <c r="R298" s="739"/>
      <c r="S298" s="739"/>
      <c r="T298" s="739"/>
      <c r="U298" s="739"/>
      <c r="V298" s="739"/>
      <c r="W298" s="739"/>
      <c r="X298" s="739"/>
      <c r="Y298" s="739"/>
      <c r="Z298" s="739"/>
      <c r="AA298" s="739"/>
      <c r="AB298" s="739"/>
      <c r="AC298" s="739"/>
      <c r="AD298" s="739"/>
    </row>
    <row r="299" spans="16:30" ht="42" hidden="1" customHeight="1">
      <c r="P299" s="739"/>
      <c r="Q299" s="739"/>
      <c r="R299" s="739"/>
      <c r="S299" s="739"/>
      <c r="T299" s="739"/>
      <c r="U299" s="739"/>
      <c r="V299" s="739"/>
      <c r="W299" s="739"/>
      <c r="X299" s="739"/>
      <c r="Y299" s="739"/>
      <c r="Z299" s="739"/>
      <c r="AA299" s="739"/>
      <c r="AB299" s="739"/>
      <c r="AC299" s="739"/>
      <c r="AD299" s="739"/>
    </row>
    <row r="300" spans="16:30" ht="42" hidden="1" customHeight="1">
      <c r="P300" s="739"/>
      <c r="Q300" s="739"/>
      <c r="R300" s="739"/>
      <c r="S300" s="739"/>
      <c r="T300" s="739"/>
      <c r="U300" s="739"/>
      <c r="V300" s="739"/>
      <c r="W300" s="739"/>
      <c r="X300" s="739"/>
      <c r="Y300" s="739"/>
      <c r="Z300" s="739"/>
      <c r="AA300" s="739"/>
      <c r="AB300" s="739"/>
      <c r="AC300" s="739"/>
      <c r="AD300" s="739"/>
    </row>
    <row r="301" spans="16:30" ht="42" hidden="1" customHeight="1">
      <c r="P301" s="739"/>
      <c r="Q301" s="739"/>
      <c r="R301" s="739"/>
      <c r="S301" s="739"/>
      <c r="T301" s="739"/>
      <c r="U301" s="739"/>
      <c r="V301" s="739"/>
      <c r="W301" s="739"/>
      <c r="X301" s="739"/>
      <c r="Y301" s="739"/>
      <c r="Z301" s="739"/>
      <c r="AA301" s="739"/>
      <c r="AB301" s="739"/>
      <c r="AC301" s="739"/>
      <c r="AD301" s="739"/>
    </row>
    <row r="302" spans="16:30" ht="42" hidden="1" customHeight="1">
      <c r="P302" s="739"/>
      <c r="Q302" s="739"/>
      <c r="R302" s="739"/>
      <c r="S302" s="739"/>
      <c r="T302" s="739"/>
      <c r="U302" s="739"/>
      <c r="V302" s="739"/>
      <c r="W302" s="739"/>
      <c r="X302" s="739"/>
      <c r="Y302" s="739"/>
      <c r="Z302" s="739"/>
      <c r="AA302" s="739"/>
      <c r="AB302" s="739"/>
      <c r="AC302" s="739"/>
      <c r="AD302" s="739"/>
    </row>
    <row r="303" spans="16:30" ht="42" hidden="1" customHeight="1">
      <c r="P303" s="739"/>
      <c r="Q303" s="739"/>
      <c r="R303" s="739"/>
      <c r="S303" s="739"/>
      <c r="T303" s="739"/>
      <c r="U303" s="739"/>
      <c r="V303" s="739"/>
      <c r="W303" s="739"/>
      <c r="X303" s="739"/>
      <c r="Y303" s="739"/>
      <c r="Z303" s="739"/>
      <c r="AA303" s="739"/>
      <c r="AB303" s="739"/>
      <c r="AC303" s="739"/>
      <c r="AD303" s="739"/>
    </row>
    <row r="304" spans="16:30" ht="42" hidden="1" customHeight="1">
      <c r="P304" s="739"/>
      <c r="Q304" s="739"/>
      <c r="R304" s="739"/>
      <c r="S304" s="739"/>
      <c r="T304" s="739"/>
      <c r="U304" s="739"/>
      <c r="V304" s="739"/>
      <c r="W304" s="739"/>
      <c r="X304" s="739"/>
      <c r="Y304" s="739"/>
      <c r="Z304" s="739"/>
      <c r="AA304" s="739"/>
      <c r="AB304" s="739"/>
      <c r="AC304" s="739"/>
      <c r="AD304" s="739"/>
    </row>
    <row r="305" spans="16:30" ht="42" hidden="1" customHeight="1">
      <c r="P305" s="739"/>
      <c r="Q305" s="739"/>
      <c r="R305" s="739"/>
      <c r="S305" s="739"/>
      <c r="T305" s="739"/>
      <c r="U305" s="739"/>
      <c r="V305" s="739"/>
      <c r="W305" s="739"/>
      <c r="X305" s="739"/>
      <c r="Y305" s="739"/>
      <c r="Z305" s="739"/>
      <c r="AA305" s="739"/>
      <c r="AB305" s="739"/>
      <c r="AC305" s="739"/>
      <c r="AD305" s="739"/>
    </row>
    <row r="306" spans="16:30" ht="42" hidden="1" customHeight="1">
      <c r="P306" s="739"/>
      <c r="Q306" s="739"/>
      <c r="R306" s="739"/>
      <c r="S306" s="739"/>
      <c r="T306" s="739"/>
      <c r="U306" s="739"/>
      <c r="V306" s="739"/>
      <c r="W306" s="739"/>
      <c r="X306" s="739"/>
      <c r="Y306" s="739"/>
      <c r="Z306" s="739"/>
      <c r="AA306" s="739"/>
      <c r="AB306" s="739"/>
      <c r="AC306" s="739"/>
      <c r="AD306" s="739"/>
    </row>
    <row r="307" spans="16:30" ht="42" hidden="1" customHeight="1">
      <c r="P307" s="739"/>
      <c r="Q307" s="739"/>
      <c r="R307" s="739"/>
      <c r="S307" s="739"/>
      <c r="T307" s="739"/>
      <c r="U307" s="739"/>
      <c r="V307" s="739"/>
      <c r="W307" s="739"/>
      <c r="X307" s="739"/>
      <c r="Y307" s="739"/>
      <c r="Z307" s="739"/>
      <c r="AA307" s="739"/>
      <c r="AB307" s="739"/>
      <c r="AC307" s="739"/>
      <c r="AD307" s="739"/>
    </row>
    <row r="308" spans="16:30" ht="42" hidden="1" customHeight="1">
      <c r="P308" s="739"/>
      <c r="Q308" s="739"/>
      <c r="R308" s="739"/>
      <c r="S308" s="739"/>
      <c r="T308" s="739"/>
      <c r="U308" s="739"/>
      <c r="V308" s="739"/>
      <c r="W308" s="739"/>
      <c r="X308" s="739"/>
      <c r="Y308" s="739"/>
      <c r="Z308" s="739"/>
      <c r="AA308" s="739"/>
      <c r="AB308" s="739"/>
      <c r="AC308" s="739"/>
      <c r="AD308" s="739"/>
    </row>
    <row r="309" spans="16:30" ht="42" hidden="1" customHeight="1">
      <c r="P309" s="739"/>
      <c r="Q309" s="739"/>
      <c r="R309" s="739"/>
      <c r="S309" s="739"/>
      <c r="T309" s="739"/>
      <c r="U309" s="739"/>
      <c r="V309" s="739"/>
      <c r="W309" s="739"/>
      <c r="X309" s="739"/>
      <c r="Y309" s="739"/>
      <c r="Z309" s="739"/>
      <c r="AA309" s="739"/>
      <c r="AB309" s="739"/>
      <c r="AC309" s="739"/>
      <c r="AD309" s="739"/>
    </row>
    <row r="310" spans="16:30" ht="42" hidden="1" customHeight="1">
      <c r="P310" s="739"/>
      <c r="Q310" s="739"/>
      <c r="R310" s="739"/>
      <c r="S310" s="739"/>
      <c r="T310" s="739"/>
      <c r="U310" s="739"/>
      <c r="V310" s="739"/>
      <c r="W310" s="739"/>
      <c r="X310" s="739"/>
      <c r="Y310" s="739"/>
      <c r="Z310" s="739"/>
      <c r="AA310" s="739"/>
      <c r="AB310" s="739"/>
      <c r="AC310" s="739"/>
      <c r="AD310" s="739"/>
    </row>
    <row r="311" spans="16:30" ht="42" hidden="1" customHeight="1">
      <c r="P311" s="739"/>
      <c r="Q311" s="739"/>
      <c r="R311" s="739"/>
      <c r="S311" s="739"/>
      <c r="T311" s="739"/>
      <c r="U311" s="739"/>
      <c r="V311" s="739"/>
      <c r="W311" s="739"/>
      <c r="X311" s="739"/>
      <c r="Y311" s="739"/>
      <c r="Z311" s="739"/>
      <c r="AA311" s="739"/>
      <c r="AB311" s="739"/>
      <c r="AC311" s="739"/>
      <c r="AD311" s="739"/>
    </row>
    <row r="312" spans="16:30" ht="42" hidden="1" customHeight="1">
      <c r="P312" s="739"/>
      <c r="Q312" s="739"/>
      <c r="R312" s="739"/>
      <c r="S312" s="739"/>
      <c r="T312" s="739"/>
      <c r="U312" s="739"/>
      <c r="V312" s="739"/>
      <c r="W312" s="739"/>
      <c r="X312" s="739"/>
      <c r="Y312" s="739"/>
      <c r="Z312" s="739"/>
      <c r="AA312" s="739"/>
      <c r="AB312" s="739"/>
      <c r="AC312" s="739"/>
      <c r="AD312" s="739"/>
    </row>
    <row r="313" spans="16:30" ht="42" hidden="1" customHeight="1">
      <c r="P313" s="739"/>
      <c r="Q313" s="739"/>
      <c r="R313" s="739"/>
      <c r="S313" s="739"/>
      <c r="T313" s="739"/>
      <c r="U313" s="739"/>
      <c r="V313" s="739"/>
      <c r="W313" s="739"/>
      <c r="X313" s="739"/>
      <c r="Y313" s="739"/>
      <c r="Z313" s="739"/>
      <c r="AA313" s="739"/>
      <c r="AB313" s="739"/>
      <c r="AC313" s="739"/>
      <c r="AD313" s="739"/>
    </row>
    <row r="314" spans="16:30" ht="42" hidden="1" customHeight="1">
      <c r="P314" s="739"/>
      <c r="Q314" s="739"/>
      <c r="R314" s="739"/>
      <c r="S314" s="739"/>
      <c r="T314" s="739"/>
      <c r="U314" s="739"/>
      <c r="V314" s="739"/>
      <c r="W314" s="739"/>
      <c r="X314" s="739"/>
      <c r="Y314" s="739"/>
      <c r="Z314" s="739"/>
      <c r="AA314" s="739"/>
      <c r="AB314" s="739"/>
      <c r="AC314" s="739"/>
      <c r="AD314" s="739"/>
    </row>
    <row r="315" spans="16:30" ht="42" hidden="1" customHeight="1">
      <c r="P315" s="739"/>
      <c r="Q315" s="739"/>
      <c r="R315" s="739"/>
      <c r="S315" s="739"/>
      <c r="T315" s="739"/>
      <c r="U315" s="739"/>
      <c r="V315" s="739"/>
      <c r="W315" s="739"/>
      <c r="X315" s="739"/>
      <c r="Y315" s="739"/>
      <c r="Z315" s="739"/>
      <c r="AA315" s="739"/>
      <c r="AB315" s="739"/>
      <c r="AC315" s="739"/>
      <c r="AD315" s="739"/>
    </row>
    <row r="316" spans="16:30" ht="42" hidden="1" customHeight="1">
      <c r="P316" s="739"/>
      <c r="Q316" s="739"/>
      <c r="R316" s="739"/>
      <c r="S316" s="739"/>
      <c r="T316" s="739"/>
      <c r="U316" s="739"/>
      <c r="V316" s="739"/>
      <c r="W316" s="739"/>
      <c r="X316" s="739"/>
      <c r="Y316" s="739"/>
      <c r="Z316" s="739"/>
      <c r="AA316" s="739"/>
      <c r="AB316" s="739"/>
      <c r="AC316" s="739"/>
      <c r="AD316" s="739"/>
    </row>
    <row r="317" spans="16:30" ht="42" hidden="1" customHeight="1">
      <c r="P317" s="739"/>
      <c r="Q317" s="739"/>
      <c r="R317" s="739"/>
      <c r="S317" s="739"/>
      <c r="T317" s="739"/>
      <c r="U317" s="739"/>
      <c r="V317" s="739"/>
      <c r="W317" s="739"/>
      <c r="X317" s="739"/>
      <c r="Y317" s="739"/>
      <c r="Z317" s="739"/>
      <c r="AA317" s="739"/>
      <c r="AB317" s="739"/>
      <c r="AC317" s="739"/>
      <c r="AD317" s="739"/>
    </row>
    <row r="318" spans="16:30" ht="42" hidden="1" customHeight="1">
      <c r="P318" s="739"/>
      <c r="Q318" s="739"/>
      <c r="R318" s="739"/>
      <c r="S318" s="739"/>
      <c r="T318" s="739"/>
      <c r="U318" s="739"/>
      <c r="V318" s="739"/>
      <c r="W318" s="739"/>
      <c r="X318" s="739"/>
      <c r="Y318" s="739"/>
      <c r="Z318" s="739"/>
      <c r="AA318" s="739"/>
      <c r="AB318" s="739"/>
      <c r="AC318" s="739"/>
      <c r="AD318" s="739"/>
    </row>
    <row r="319" spans="16:30" ht="42" hidden="1" customHeight="1">
      <c r="P319" s="739"/>
      <c r="Q319" s="739"/>
      <c r="R319" s="739"/>
      <c r="S319" s="739"/>
      <c r="T319" s="739"/>
      <c r="U319" s="739"/>
      <c r="V319" s="739"/>
      <c r="W319" s="739"/>
      <c r="X319" s="739"/>
      <c r="Y319" s="739"/>
      <c r="Z319" s="739"/>
      <c r="AA319" s="739"/>
      <c r="AB319" s="739"/>
      <c r="AC319" s="739"/>
      <c r="AD319" s="739"/>
    </row>
    <row r="320" spans="16:30" ht="42" hidden="1" customHeight="1">
      <c r="P320" s="739"/>
      <c r="Q320" s="739"/>
      <c r="R320" s="739"/>
      <c r="S320" s="739"/>
      <c r="T320" s="739"/>
      <c r="U320" s="739"/>
      <c r="V320" s="739"/>
      <c r="W320" s="739"/>
      <c r="X320" s="739"/>
      <c r="Y320" s="739"/>
      <c r="Z320" s="739"/>
      <c r="AA320" s="739"/>
      <c r="AB320" s="739"/>
      <c r="AC320" s="739"/>
      <c r="AD320" s="739"/>
    </row>
    <row r="321" spans="16:30" ht="42" hidden="1" customHeight="1">
      <c r="P321" s="739"/>
      <c r="Q321" s="739"/>
      <c r="R321" s="739"/>
      <c r="S321" s="739"/>
      <c r="T321" s="739"/>
      <c r="U321" s="739"/>
      <c r="V321" s="739"/>
      <c r="W321" s="739"/>
      <c r="X321" s="739"/>
      <c r="Y321" s="739"/>
      <c r="Z321" s="739"/>
      <c r="AA321" s="739"/>
      <c r="AB321" s="739"/>
      <c r="AC321" s="739"/>
      <c r="AD321" s="739"/>
    </row>
    <row r="322" spans="16:30" ht="42" hidden="1" customHeight="1">
      <c r="P322" s="739"/>
      <c r="Q322" s="739"/>
      <c r="R322" s="739"/>
      <c r="S322" s="739"/>
      <c r="T322" s="739"/>
      <c r="U322" s="739"/>
      <c r="V322" s="739"/>
      <c r="W322" s="739"/>
      <c r="X322" s="739"/>
      <c r="Y322" s="739"/>
      <c r="Z322" s="739"/>
      <c r="AA322" s="739"/>
      <c r="AB322" s="739"/>
      <c r="AC322" s="739"/>
      <c r="AD322" s="739"/>
    </row>
    <row r="323" spans="16:30" ht="42" hidden="1" customHeight="1">
      <c r="P323" s="739"/>
      <c r="Q323" s="739"/>
      <c r="R323" s="739"/>
      <c r="S323" s="739"/>
      <c r="T323" s="739"/>
      <c r="U323" s="739"/>
      <c r="V323" s="739"/>
      <c r="W323" s="739"/>
      <c r="X323" s="739"/>
      <c r="Y323" s="739"/>
      <c r="Z323" s="739"/>
      <c r="AA323" s="739"/>
      <c r="AB323" s="739"/>
      <c r="AC323" s="739"/>
      <c r="AD323" s="739"/>
    </row>
    <row r="324" spans="16:30" ht="42" hidden="1" customHeight="1">
      <c r="P324" s="739"/>
      <c r="Q324" s="739"/>
      <c r="R324" s="739"/>
      <c r="S324" s="739"/>
      <c r="T324" s="739"/>
      <c r="U324" s="739"/>
      <c r="V324" s="739"/>
      <c r="W324" s="739"/>
      <c r="X324" s="739"/>
      <c r="Y324" s="739"/>
      <c r="Z324" s="739"/>
      <c r="AA324" s="739"/>
      <c r="AB324" s="739"/>
      <c r="AC324" s="739"/>
      <c r="AD324" s="739"/>
    </row>
    <row r="325" spans="16:30" ht="42" hidden="1" customHeight="1">
      <c r="P325" s="739"/>
      <c r="Q325" s="739"/>
      <c r="R325" s="739"/>
      <c r="S325" s="739"/>
      <c r="T325" s="739"/>
      <c r="U325" s="739"/>
      <c r="V325" s="739"/>
      <c r="W325" s="739"/>
      <c r="X325" s="739"/>
      <c r="Y325" s="739"/>
      <c r="Z325" s="739"/>
      <c r="AA325" s="739"/>
      <c r="AB325" s="739"/>
      <c r="AC325" s="739"/>
      <c r="AD325" s="739"/>
    </row>
    <row r="326" spans="16:30" ht="42" hidden="1" customHeight="1">
      <c r="P326" s="739"/>
      <c r="Q326" s="739"/>
      <c r="R326" s="739"/>
      <c r="S326" s="739"/>
      <c r="T326" s="739"/>
      <c r="U326" s="739"/>
      <c r="V326" s="739"/>
      <c r="W326" s="739"/>
      <c r="X326" s="739"/>
      <c r="Y326" s="739"/>
      <c r="Z326" s="739"/>
      <c r="AA326" s="739"/>
      <c r="AB326" s="739"/>
      <c r="AC326" s="739"/>
      <c r="AD326" s="739"/>
    </row>
    <row r="327" spans="16:30" ht="42" hidden="1" customHeight="1">
      <c r="P327" s="739"/>
      <c r="Q327" s="739"/>
      <c r="R327" s="739"/>
      <c r="S327" s="739"/>
      <c r="T327" s="739"/>
      <c r="U327" s="739"/>
      <c r="V327" s="739"/>
      <c r="W327" s="739"/>
      <c r="X327" s="739"/>
      <c r="Y327" s="739"/>
      <c r="Z327" s="739"/>
      <c r="AA327" s="739"/>
      <c r="AB327" s="739"/>
      <c r="AC327" s="739"/>
      <c r="AD327" s="739"/>
    </row>
    <row r="328" spans="16:30" ht="42" hidden="1" customHeight="1">
      <c r="P328" s="739"/>
      <c r="Q328" s="739"/>
      <c r="R328" s="739"/>
      <c r="S328" s="739"/>
      <c r="T328" s="739"/>
      <c r="U328" s="739"/>
      <c r="V328" s="739"/>
      <c r="W328" s="739"/>
      <c r="X328" s="739"/>
      <c r="Y328" s="739"/>
      <c r="Z328" s="739"/>
      <c r="AA328" s="739"/>
      <c r="AB328" s="739"/>
      <c r="AC328" s="739"/>
      <c r="AD328" s="739"/>
    </row>
    <row r="329" spans="16:30" ht="42" hidden="1" customHeight="1">
      <c r="P329" s="739"/>
      <c r="Q329" s="739"/>
      <c r="R329" s="739"/>
      <c r="S329" s="739"/>
      <c r="T329" s="739"/>
      <c r="U329" s="739"/>
      <c r="V329" s="739"/>
      <c r="W329" s="739"/>
      <c r="X329" s="739"/>
      <c r="Y329" s="739"/>
      <c r="Z329" s="739"/>
      <c r="AA329" s="739"/>
      <c r="AB329" s="739"/>
      <c r="AC329" s="739"/>
      <c r="AD329" s="739"/>
    </row>
    <row r="330" spans="16:30" ht="42" hidden="1" customHeight="1">
      <c r="P330" s="739"/>
      <c r="Q330" s="739"/>
      <c r="R330" s="739"/>
      <c r="S330" s="739"/>
      <c r="T330" s="739"/>
      <c r="U330" s="739"/>
      <c r="V330" s="739"/>
      <c r="W330" s="739"/>
      <c r="X330" s="739"/>
      <c r="Y330" s="739"/>
      <c r="Z330" s="739"/>
      <c r="AA330" s="739"/>
      <c r="AB330" s="739"/>
      <c r="AC330" s="739"/>
      <c r="AD330" s="739"/>
    </row>
    <row r="331" spans="16:30" ht="42" hidden="1" customHeight="1">
      <c r="P331" s="739"/>
      <c r="Q331" s="739"/>
      <c r="R331" s="739"/>
      <c r="S331" s="739"/>
      <c r="T331" s="739"/>
      <c r="U331" s="739"/>
      <c r="V331" s="739"/>
      <c r="W331" s="739"/>
      <c r="X331" s="739"/>
      <c r="Y331" s="739"/>
      <c r="Z331" s="739"/>
      <c r="AA331" s="739"/>
      <c r="AB331" s="739"/>
      <c r="AC331" s="739"/>
      <c r="AD331" s="739"/>
    </row>
    <row r="332" spans="16:30" ht="42" hidden="1" customHeight="1">
      <c r="P332" s="739"/>
      <c r="Q332" s="739"/>
      <c r="R332" s="739"/>
      <c r="S332" s="739"/>
      <c r="T332" s="739"/>
      <c r="U332" s="739"/>
      <c r="V332" s="739"/>
      <c r="W332" s="739"/>
      <c r="X332" s="739"/>
      <c r="Y332" s="739"/>
      <c r="Z332" s="739"/>
      <c r="AA332" s="739"/>
      <c r="AB332" s="739"/>
      <c r="AC332" s="739"/>
      <c r="AD332" s="739"/>
    </row>
    <row r="333" spans="16:30" ht="42" hidden="1" customHeight="1">
      <c r="P333" s="739"/>
      <c r="Q333" s="739"/>
      <c r="R333" s="739"/>
      <c r="S333" s="739"/>
      <c r="T333" s="739"/>
      <c r="U333" s="739"/>
      <c r="V333" s="739"/>
      <c r="W333" s="739"/>
      <c r="X333" s="739"/>
      <c r="Y333" s="739"/>
      <c r="Z333" s="739"/>
      <c r="AA333" s="739"/>
      <c r="AB333" s="739"/>
      <c r="AC333" s="739"/>
      <c r="AD333" s="739"/>
    </row>
    <row r="334" spans="16:30" ht="42" hidden="1" customHeight="1">
      <c r="P334" s="739"/>
      <c r="Q334" s="739"/>
      <c r="R334" s="739"/>
      <c r="S334" s="739"/>
      <c r="T334" s="739"/>
      <c r="U334" s="739"/>
      <c r="V334" s="739"/>
      <c r="W334" s="739"/>
      <c r="X334" s="739"/>
      <c r="Y334" s="739"/>
      <c r="Z334" s="739"/>
      <c r="AA334" s="739"/>
      <c r="AB334" s="739"/>
      <c r="AC334" s="739"/>
      <c r="AD334" s="739"/>
    </row>
    <row r="335" spans="16:30" ht="42" hidden="1" customHeight="1">
      <c r="P335" s="739"/>
      <c r="Q335" s="739"/>
      <c r="R335" s="739"/>
      <c r="S335" s="739"/>
      <c r="T335" s="739"/>
      <c r="U335" s="739"/>
      <c r="V335" s="739"/>
      <c r="W335" s="739"/>
      <c r="X335" s="739"/>
      <c r="Y335" s="739"/>
      <c r="Z335" s="739"/>
      <c r="AA335" s="739"/>
      <c r="AB335" s="739"/>
      <c r="AC335" s="739"/>
      <c r="AD335" s="739"/>
    </row>
    <row r="336" spans="16:30" ht="42" hidden="1" customHeight="1">
      <c r="P336" s="739"/>
      <c r="Q336" s="739"/>
      <c r="R336" s="739"/>
      <c r="S336" s="739"/>
      <c r="T336" s="739"/>
      <c r="U336" s="739"/>
      <c r="V336" s="739"/>
      <c r="W336" s="739"/>
      <c r="X336" s="739"/>
      <c r="Y336" s="739"/>
      <c r="Z336" s="739"/>
      <c r="AA336" s="739"/>
      <c r="AB336" s="739"/>
      <c r="AC336" s="739"/>
      <c r="AD336" s="739"/>
    </row>
    <row r="337" spans="16:30" ht="42" hidden="1" customHeight="1">
      <c r="P337" s="739"/>
      <c r="Q337" s="739"/>
      <c r="R337" s="739"/>
      <c r="S337" s="739"/>
      <c r="T337" s="739"/>
      <c r="U337" s="739"/>
      <c r="V337" s="739"/>
      <c r="W337" s="739"/>
      <c r="X337" s="739"/>
      <c r="Y337" s="739"/>
      <c r="Z337" s="739"/>
      <c r="AA337" s="739"/>
      <c r="AB337" s="739"/>
      <c r="AC337" s="739"/>
      <c r="AD337" s="739"/>
    </row>
    <row r="338" spans="16:30" ht="42" hidden="1" customHeight="1">
      <c r="P338" s="739"/>
      <c r="Q338" s="739"/>
      <c r="R338" s="739"/>
      <c r="S338" s="739"/>
      <c r="T338" s="739"/>
      <c r="U338" s="739"/>
      <c r="V338" s="739"/>
      <c r="W338" s="739"/>
      <c r="X338" s="739"/>
      <c r="Y338" s="739"/>
      <c r="Z338" s="739"/>
      <c r="AA338" s="739"/>
      <c r="AB338" s="739"/>
      <c r="AC338" s="739"/>
      <c r="AD338" s="739"/>
    </row>
    <row r="339" spans="16:30" ht="42" hidden="1" customHeight="1">
      <c r="P339" s="739"/>
      <c r="Q339" s="739"/>
      <c r="R339" s="739"/>
      <c r="S339" s="739"/>
      <c r="T339" s="739"/>
      <c r="U339" s="739"/>
      <c r="V339" s="739"/>
      <c r="W339" s="739"/>
      <c r="X339" s="739"/>
      <c r="Y339" s="739"/>
      <c r="Z339" s="739"/>
      <c r="AA339" s="739"/>
      <c r="AB339" s="739"/>
      <c r="AC339" s="739"/>
      <c r="AD339" s="739"/>
    </row>
    <row r="340" spans="16:30" ht="42" hidden="1" customHeight="1">
      <c r="P340" s="739"/>
      <c r="Q340" s="739"/>
      <c r="R340" s="739"/>
      <c r="S340" s="739"/>
      <c r="T340" s="739"/>
      <c r="U340" s="739"/>
      <c r="V340" s="739"/>
      <c r="W340" s="739"/>
      <c r="X340" s="739"/>
      <c r="Y340" s="739"/>
      <c r="Z340" s="739"/>
      <c r="AA340" s="739"/>
      <c r="AB340" s="739"/>
      <c r="AC340" s="739"/>
      <c r="AD340" s="739"/>
    </row>
    <row r="341" spans="16:30" ht="42" hidden="1" customHeight="1">
      <c r="P341" s="739"/>
      <c r="Q341" s="739"/>
      <c r="R341" s="739"/>
      <c r="S341" s="739"/>
      <c r="T341" s="739"/>
      <c r="U341" s="739"/>
      <c r="V341" s="739"/>
      <c r="W341" s="739"/>
      <c r="X341" s="739"/>
      <c r="Y341" s="739"/>
      <c r="Z341" s="739"/>
      <c r="AA341" s="739"/>
      <c r="AB341" s="739"/>
      <c r="AC341" s="739"/>
      <c r="AD341" s="739"/>
    </row>
    <row r="342" spans="16:30" ht="42" hidden="1" customHeight="1">
      <c r="P342" s="739"/>
      <c r="Q342" s="739"/>
      <c r="R342" s="739"/>
      <c r="S342" s="739"/>
      <c r="T342" s="739"/>
      <c r="U342" s="739"/>
      <c r="V342" s="739"/>
      <c r="W342" s="739"/>
      <c r="X342" s="739"/>
      <c r="Y342" s="739"/>
      <c r="Z342" s="739"/>
      <c r="AA342" s="739"/>
      <c r="AB342" s="739"/>
      <c r="AC342" s="739"/>
      <c r="AD342" s="739"/>
    </row>
    <row r="343" spans="16:30" ht="42" hidden="1" customHeight="1">
      <c r="P343" s="739"/>
      <c r="Q343" s="739"/>
      <c r="R343" s="739"/>
      <c r="S343" s="739"/>
      <c r="T343" s="739"/>
      <c r="U343" s="739"/>
      <c r="V343" s="739"/>
      <c r="W343" s="739"/>
      <c r="X343" s="739"/>
      <c r="Y343" s="739"/>
      <c r="Z343" s="739"/>
      <c r="AA343" s="739"/>
      <c r="AB343" s="739"/>
      <c r="AC343" s="739"/>
      <c r="AD343" s="739"/>
    </row>
    <row r="344" spans="16:30" ht="42" hidden="1" customHeight="1">
      <c r="P344" s="739"/>
      <c r="Q344" s="739"/>
      <c r="R344" s="739"/>
      <c r="S344" s="739"/>
      <c r="T344" s="739"/>
      <c r="U344" s="739"/>
      <c r="V344" s="739"/>
      <c r="W344" s="739"/>
      <c r="X344" s="739"/>
      <c r="Y344" s="739"/>
      <c r="Z344" s="739"/>
      <c r="AA344" s="739"/>
      <c r="AB344" s="739"/>
      <c r="AC344" s="739"/>
      <c r="AD344" s="739"/>
    </row>
    <row r="345" spans="16:30" ht="42" hidden="1" customHeight="1">
      <c r="P345" s="739"/>
      <c r="Q345" s="739"/>
      <c r="R345" s="739"/>
      <c r="S345" s="739"/>
      <c r="T345" s="739"/>
      <c r="U345" s="739"/>
      <c r="V345" s="739"/>
      <c r="W345" s="739"/>
      <c r="X345" s="739"/>
      <c r="Y345" s="739"/>
      <c r="Z345" s="739"/>
      <c r="AA345" s="739"/>
      <c r="AB345" s="739"/>
      <c r="AC345" s="739"/>
      <c r="AD345" s="739"/>
    </row>
    <row r="346" spans="16:30" ht="42" hidden="1" customHeight="1">
      <c r="P346" s="739"/>
      <c r="Q346" s="739"/>
      <c r="R346" s="739"/>
      <c r="S346" s="739"/>
      <c r="T346" s="739"/>
      <c r="U346" s="739"/>
      <c r="V346" s="739"/>
      <c r="W346" s="739"/>
      <c r="X346" s="739"/>
      <c r="Y346" s="739"/>
      <c r="Z346" s="739"/>
      <c r="AA346" s="739"/>
      <c r="AB346" s="739"/>
      <c r="AC346" s="739"/>
      <c r="AD346" s="739"/>
    </row>
    <row r="347" spans="16:30" ht="42" hidden="1" customHeight="1">
      <c r="P347" s="739"/>
      <c r="Q347" s="739"/>
      <c r="R347" s="739"/>
      <c r="S347" s="739"/>
      <c r="T347" s="739"/>
      <c r="U347" s="739"/>
      <c r="V347" s="739"/>
      <c r="W347" s="739"/>
      <c r="X347" s="739"/>
      <c r="Y347" s="739"/>
      <c r="Z347" s="739"/>
      <c r="AA347" s="739"/>
      <c r="AB347" s="739"/>
      <c r="AC347" s="739"/>
      <c r="AD347" s="739"/>
    </row>
    <row r="348" spans="16:30" ht="42" hidden="1" customHeight="1">
      <c r="P348" s="739"/>
      <c r="Q348" s="739"/>
      <c r="R348" s="739"/>
      <c r="S348" s="739"/>
      <c r="T348" s="739"/>
      <c r="U348" s="739"/>
      <c r="V348" s="739"/>
      <c r="W348" s="739"/>
      <c r="X348" s="739"/>
      <c r="Y348" s="739"/>
      <c r="Z348" s="739"/>
      <c r="AA348" s="739"/>
      <c r="AB348" s="739"/>
      <c r="AC348" s="739"/>
      <c r="AD348" s="739"/>
    </row>
    <row r="349" spans="16:30" ht="42" hidden="1" customHeight="1">
      <c r="P349" s="739"/>
      <c r="Q349" s="739"/>
      <c r="R349" s="739"/>
      <c r="S349" s="739"/>
      <c r="T349" s="739"/>
      <c r="U349" s="739"/>
      <c r="V349" s="739"/>
      <c r="W349" s="739"/>
      <c r="X349" s="739"/>
      <c r="Y349" s="739"/>
      <c r="Z349" s="739"/>
      <c r="AA349" s="739"/>
      <c r="AB349" s="739"/>
      <c r="AC349" s="739"/>
      <c r="AD349" s="739"/>
    </row>
    <row r="350" spans="16:30" ht="42" hidden="1" customHeight="1">
      <c r="P350" s="739"/>
      <c r="Q350" s="739"/>
      <c r="R350" s="739"/>
      <c r="S350" s="739"/>
      <c r="T350" s="739"/>
      <c r="U350" s="739"/>
      <c r="V350" s="739"/>
      <c r="W350" s="739"/>
      <c r="X350" s="739"/>
      <c r="Y350" s="739"/>
      <c r="Z350" s="739"/>
      <c r="AA350" s="739"/>
      <c r="AB350" s="739"/>
      <c r="AC350" s="739"/>
      <c r="AD350" s="739"/>
    </row>
    <row r="351" spans="16:30" ht="42" hidden="1" customHeight="1">
      <c r="P351" s="739"/>
      <c r="Q351" s="739"/>
      <c r="R351" s="739"/>
      <c r="S351" s="739"/>
      <c r="T351" s="739"/>
      <c r="U351" s="739"/>
      <c r="V351" s="739"/>
      <c r="W351" s="739"/>
      <c r="X351" s="739"/>
      <c r="Y351" s="739"/>
      <c r="Z351" s="739"/>
      <c r="AA351" s="739"/>
      <c r="AB351" s="739"/>
      <c r="AC351" s="739"/>
      <c r="AD351" s="739"/>
    </row>
    <row r="352" spans="16:30" ht="42" hidden="1" customHeight="1">
      <c r="P352" s="739"/>
      <c r="Q352" s="739"/>
      <c r="R352" s="739"/>
      <c r="S352" s="739"/>
      <c r="T352" s="739"/>
      <c r="U352" s="739"/>
      <c r="V352" s="739"/>
      <c r="W352" s="739"/>
      <c r="X352" s="739"/>
      <c r="Y352" s="739"/>
      <c r="Z352" s="739"/>
      <c r="AA352" s="739"/>
      <c r="AB352" s="739"/>
      <c r="AC352" s="739"/>
      <c r="AD352" s="739"/>
    </row>
    <row r="353" spans="16:30" ht="42" hidden="1" customHeight="1">
      <c r="P353" s="739"/>
      <c r="Q353" s="739"/>
      <c r="R353" s="739"/>
      <c r="S353" s="739"/>
      <c r="T353" s="739"/>
      <c r="U353" s="739"/>
      <c r="V353" s="739"/>
      <c r="W353" s="739"/>
      <c r="X353" s="739"/>
      <c r="Y353" s="739"/>
      <c r="Z353" s="739"/>
      <c r="AA353" s="739"/>
      <c r="AB353" s="739"/>
      <c r="AC353" s="739"/>
      <c r="AD353" s="739"/>
    </row>
    <row r="354" spans="16:30" ht="42" hidden="1" customHeight="1">
      <c r="P354" s="739"/>
      <c r="Q354" s="739"/>
      <c r="R354" s="739"/>
      <c r="S354" s="739"/>
      <c r="T354" s="739"/>
      <c r="U354" s="739"/>
      <c r="V354" s="739"/>
      <c r="W354" s="739"/>
      <c r="X354" s="739"/>
      <c r="Y354" s="739"/>
      <c r="Z354" s="739"/>
      <c r="AA354" s="739"/>
      <c r="AB354" s="739"/>
      <c r="AC354" s="739"/>
      <c r="AD354" s="739"/>
    </row>
    <row r="355" spans="16:30" ht="42" hidden="1" customHeight="1">
      <c r="P355" s="739"/>
      <c r="Q355" s="739"/>
      <c r="R355" s="739"/>
      <c r="S355" s="739"/>
      <c r="T355" s="739"/>
      <c r="U355" s="739"/>
      <c r="V355" s="739"/>
      <c r="W355" s="739"/>
      <c r="X355" s="739"/>
      <c r="Y355" s="739"/>
      <c r="Z355" s="739"/>
      <c r="AA355" s="739"/>
      <c r="AB355" s="739"/>
      <c r="AC355" s="739"/>
      <c r="AD355" s="739"/>
    </row>
    <row r="356" spans="16:30" ht="42" hidden="1" customHeight="1">
      <c r="P356" s="739"/>
      <c r="Q356" s="739"/>
      <c r="R356" s="739"/>
      <c r="S356" s="739"/>
      <c r="T356" s="739"/>
      <c r="U356" s="739"/>
      <c r="V356" s="739"/>
      <c r="W356" s="739"/>
      <c r="X356" s="739"/>
      <c r="Y356" s="739"/>
      <c r="Z356" s="739"/>
      <c r="AA356" s="739"/>
      <c r="AB356" s="739"/>
      <c r="AC356" s="739"/>
      <c r="AD356" s="739"/>
    </row>
    <row r="357" spans="16:30" ht="42" hidden="1" customHeight="1">
      <c r="P357" s="739"/>
      <c r="Q357" s="739"/>
      <c r="R357" s="739"/>
      <c r="S357" s="739"/>
      <c r="T357" s="739"/>
      <c r="U357" s="739"/>
      <c r="V357" s="739"/>
      <c r="W357" s="739"/>
      <c r="X357" s="739"/>
      <c r="Y357" s="739"/>
      <c r="Z357" s="739"/>
      <c r="AA357" s="739"/>
      <c r="AB357" s="739"/>
      <c r="AC357" s="739"/>
      <c r="AD357" s="739"/>
    </row>
    <row r="358" spans="16:30" ht="42" hidden="1" customHeight="1">
      <c r="P358" s="739"/>
      <c r="Q358" s="739"/>
      <c r="R358" s="739"/>
      <c r="S358" s="739"/>
      <c r="T358" s="739"/>
      <c r="U358" s="739"/>
      <c r="V358" s="739"/>
      <c r="W358" s="739"/>
      <c r="X358" s="739"/>
      <c r="Y358" s="739"/>
      <c r="Z358" s="739"/>
      <c r="AA358" s="739"/>
      <c r="AB358" s="739"/>
      <c r="AC358" s="739"/>
      <c r="AD358" s="739"/>
    </row>
    <row r="359" spans="16:30" ht="42" hidden="1" customHeight="1">
      <c r="P359" s="739"/>
      <c r="Q359" s="739"/>
      <c r="R359" s="739"/>
      <c r="S359" s="739"/>
      <c r="T359" s="739"/>
      <c r="U359" s="739"/>
      <c r="V359" s="739"/>
      <c r="W359" s="739"/>
      <c r="X359" s="739"/>
      <c r="Y359" s="739"/>
      <c r="Z359" s="739"/>
      <c r="AA359" s="739"/>
      <c r="AB359" s="739"/>
      <c r="AC359" s="739"/>
      <c r="AD359" s="739"/>
    </row>
    <row r="360" spans="16:30" ht="42" hidden="1" customHeight="1">
      <c r="P360" s="739"/>
      <c r="Q360" s="739"/>
      <c r="R360" s="739"/>
      <c r="S360" s="739"/>
      <c r="T360" s="739"/>
      <c r="U360" s="739"/>
      <c r="V360" s="739"/>
      <c r="W360" s="739"/>
      <c r="X360" s="739"/>
      <c r="Y360" s="739"/>
      <c r="Z360" s="739"/>
      <c r="AA360" s="739"/>
      <c r="AB360" s="739"/>
      <c r="AC360" s="739"/>
      <c r="AD360" s="739"/>
    </row>
    <row r="361" spans="16:30" ht="42" hidden="1" customHeight="1">
      <c r="P361" s="739"/>
      <c r="Q361" s="739"/>
      <c r="R361" s="739"/>
      <c r="S361" s="739"/>
      <c r="T361" s="739"/>
      <c r="U361" s="739"/>
      <c r="V361" s="739"/>
      <c r="W361" s="739"/>
      <c r="X361" s="739"/>
      <c r="Y361" s="739"/>
      <c r="Z361" s="739"/>
      <c r="AA361" s="739"/>
      <c r="AB361" s="739"/>
      <c r="AC361" s="739"/>
      <c r="AD361" s="739"/>
    </row>
    <row r="362" spans="16:30" ht="42" hidden="1" customHeight="1">
      <c r="P362" s="739"/>
      <c r="Q362" s="739"/>
      <c r="R362" s="739"/>
      <c r="S362" s="739"/>
      <c r="T362" s="739"/>
      <c r="U362" s="739"/>
      <c r="V362" s="739"/>
      <c r="W362" s="739"/>
      <c r="X362" s="739"/>
      <c r="Y362" s="739"/>
      <c r="Z362" s="739"/>
      <c r="AA362" s="739"/>
      <c r="AB362" s="739"/>
      <c r="AC362" s="739"/>
      <c r="AD362" s="739"/>
    </row>
    <row r="363" spans="16:30" ht="42" hidden="1" customHeight="1">
      <c r="P363" s="739"/>
      <c r="Q363" s="739"/>
      <c r="R363" s="739"/>
      <c r="S363" s="739"/>
      <c r="T363" s="739"/>
      <c r="U363" s="739"/>
      <c r="V363" s="739"/>
      <c r="W363" s="739"/>
      <c r="X363" s="739"/>
      <c r="Y363" s="739"/>
      <c r="Z363" s="739"/>
      <c r="AA363" s="739"/>
      <c r="AB363" s="739"/>
      <c r="AC363" s="739"/>
      <c r="AD363" s="739"/>
    </row>
    <row r="364" spans="16:30" ht="42" hidden="1" customHeight="1">
      <c r="P364" s="739"/>
      <c r="Q364" s="739"/>
      <c r="R364" s="739"/>
      <c r="S364" s="739"/>
      <c r="T364" s="739"/>
      <c r="U364" s="739"/>
      <c r="V364" s="739"/>
      <c r="W364" s="739"/>
      <c r="X364" s="739"/>
      <c r="Y364" s="739"/>
      <c r="Z364" s="739"/>
      <c r="AA364" s="739"/>
      <c r="AB364" s="739"/>
      <c r="AC364" s="739"/>
      <c r="AD364" s="739"/>
    </row>
    <row r="365" spans="16:30" ht="42" hidden="1" customHeight="1">
      <c r="P365" s="739"/>
      <c r="Q365" s="739"/>
      <c r="R365" s="739"/>
      <c r="S365" s="739"/>
      <c r="T365" s="739"/>
      <c r="U365" s="739"/>
      <c r="V365" s="739"/>
      <c r="W365" s="739"/>
      <c r="X365" s="739"/>
      <c r="Y365" s="739"/>
      <c r="Z365" s="739"/>
      <c r="AA365" s="739"/>
      <c r="AB365" s="739"/>
      <c r="AC365" s="739"/>
      <c r="AD365" s="739"/>
    </row>
    <row r="366" spans="16:30" ht="42" hidden="1" customHeight="1">
      <c r="P366" s="739"/>
      <c r="Q366" s="739"/>
      <c r="R366" s="739"/>
      <c r="S366" s="739"/>
      <c r="T366" s="739"/>
      <c r="U366" s="739"/>
      <c r="V366" s="739"/>
      <c r="W366" s="739"/>
      <c r="X366" s="739"/>
      <c r="Y366" s="739"/>
      <c r="Z366" s="739"/>
      <c r="AA366" s="739"/>
      <c r="AB366" s="739"/>
      <c r="AC366" s="739"/>
      <c r="AD366" s="739"/>
    </row>
    <row r="367" spans="16:30" ht="42" hidden="1" customHeight="1">
      <c r="P367" s="739"/>
      <c r="Q367" s="739"/>
      <c r="R367" s="739"/>
      <c r="S367" s="739"/>
      <c r="T367" s="739"/>
      <c r="U367" s="739"/>
      <c r="V367" s="739"/>
      <c r="W367" s="739"/>
      <c r="X367" s="739"/>
      <c r="Y367" s="739"/>
      <c r="Z367" s="739"/>
      <c r="AA367" s="739"/>
      <c r="AB367" s="739"/>
      <c r="AC367" s="739"/>
      <c r="AD367" s="739"/>
    </row>
    <row r="368" spans="16:30" ht="42" hidden="1" customHeight="1">
      <c r="P368" s="739"/>
      <c r="Q368" s="739"/>
      <c r="R368" s="739"/>
      <c r="S368" s="739"/>
      <c r="T368" s="739"/>
      <c r="U368" s="739"/>
      <c r="V368" s="739"/>
      <c r="W368" s="739"/>
      <c r="X368" s="739"/>
      <c r="Y368" s="739"/>
      <c r="Z368" s="739"/>
      <c r="AA368" s="739"/>
      <c r="AB368" s="739"/>
      <c r="AC368" s="739"/>
      <c r="AD368" s="739"/>
    </row>
    <row r="369" spans="16:30" ht="42" hidden="1" customHeight="1">
      <c r="P369" s="739"/>
      <c r="Q369" s="739"/>
      <c r="R369" s="739"/>
      <c r="S369" s="739"/>
      <c r="T369" s="739"/>
      <c r="U369" s="739"/>
      <c r="V369" s="739"/>
      <c r="W369" s="739"/>
      <c r="X369" s="739"/>
      <c r="Y369" s="739"/>
      <c r="Z369" s="739"/>
      <c r="AA369" s="739"/>
      <c r="AB369" s="739"/>
      <c r="AC369" s="739"/>
      <c r="AD369" s="739"/>
    </row>
    <row r="370" spans="16:30" ht="42" hidden="1" customHeight="1">
      <c r="P370" s="739"/>
      <c r="Q370" s="739"/>
      <c r="R370" s="739"/>
      <c r="S370" s="739"/>
      <c r="T370" s="739"/>
      <c r="U370" s="739"/>
      <c r="V370" s="739"/>
      <c r="W370" s="739"/>
      <c r="X370" s="739"/>
      <c r="Y370" s="739"/>
      <c r="Z370" s="739"/>
      <c r="AA370" s="739"/>
      <c r="AB370" s="739"/>
      <c r="AC370" s="739"/>
      <c r="AD370" s="739"/>
    </row>
    <row r="371" spans="16:30" ht="42" hidden="1" customHeight="1">
      <c r="P371" s="739"/>
      <c r="Q371" s="739"/>
      <c r="R371" s="739"/>
      <c r="S371" s="739"/>
      <c r="T371" s="739"/>
      <c r="U371" s="739"/>
      <c r="V371" s="739"/>
      <c r="W371" s="739"/>
      <c r="X371" s="739"/>
      <c r="Y371" s="739"/>
      <c r="Z371" s="739"/>
      <c r="AA371" s="739"/>
      <c r="AB371" s="739"/>
      <c r="AC371" s="739"/>
      <c r="AD371" s="739"/>
    </row>
    <row r="372" spans="16:30" ht="42" hidden="1" customHeight="1">
      <c r="P372" s="739"/>
      <c r="Q372" s="739"/>
      <c r="R372" s="739"/>
      <c r="S372" s="739"/>
      <c r="T372" s="739"/>
      <c r="U372" s="739"/>
      <c r="V372" s="739"/>
      <c r="W372" s="739"/>
      <c r="X372" s="739"/>
      <c r="Y372" s="739"/>
      <c r="Z372" s="739"/>
      <c r="AA372" s="739"/>
      <c r="AB372" s="739"/>
      <c r="AC372" s="739"/>
      <c r="AD372" s="739"/>
    </row>
    <row r="373" spans="16:30" ht="42" hidden="1" customHeight="1">
      <c r="P373" s="739"/>
      <c r="Q373" s="739"/>
      <c r="R373" s="739"/>
      <c r="S373" s="739"/>
      <c r="T373" s="739"/>
      <c r="U373" s="739"/>
      <c r="V373" s="739"/>
      <c r="W373" s="739"/>
      <c r="X373" s="739"/>
      <c r="Y373" s="739"/>
      <c r="Z373" s="739"/>
      <c r="AA373" s="739"/>
      <c r="AB373" s="739"/>
      <c r="AC373" s="739"/>
      <c r="AD373" s="739"/>
    </row>
    <row r="374" spans="16:30" ht="42" hidden="1" customHeight="1">
      <c r="P374" s="739"/>
      <c r="Q374" s="739"/>
      <c r="R374" s="739"/>
      <c r="S374" s="739"/>
      <c r="T374" s="739"/>
      <c r="U374" s="739"/>
      <c r="V374" s="739"/>
      <c r="W374" s="739"/>
      <c r="X374" s="739"/>
      <c r="Y374" s="739"/>
      <c r="Z374" s="739"/>
      <c r="AA374" s="739"/>
      <c r="AB374" s="739"/>
      <c r="AC374" s="739"/>
      <c r="AD374" s="739"/>
    </row>
    <row r="375" spans="16:30" ht="42" hidden="1" customHeight="1">
      <c r="P375" s="739"/>
      <c r="Q375" s="739"/>
      <c r="R375" s="739"/>
      <c r="S375" s="739"/>
      <c r="T375" s="739"/>
      <c r="U375" s="739"/>
      <c r="V375" s="739"/>
      <c r="W375" s="739"/>
      <c r="X375" s="739"/>
      <c r="Y375" s="739"/>
      <c r="Z375" s="739"/>
      <c r="AA375" s="739"/>
      <c r="AB375" s="739"/>
      <c r="AC375" s="739"/>
      <c r="AD375" s="739"/>
    </row>
    <row r="376" spans="16:30" ht="42" hidden="1" customHeight="1">
      <c r="P376" s="739"/>
      <c r="Q376" s="739"/>
      <c r="R376" s="739"/>
      <c r="S376" s="739"/>
      <c r="T376" s="739"/>
      <c r="U376" s="739"/>
      <c r="V376" s="739"/>
      <c r="W376" s="739"/>
      <c r="X376" s="739"/>
      <c r="Y376" s="739"/>
      <c r="Z376" s="739"/>
      <c r="AA376" s="739"/>
      <c r="AB376" s="739"/>
      <c r="AC376" s="739"/>
      <c r="AD376" s="739"/>
    </row>
    <row r="377" spans="16:30" ht="42" hidden="1" customHeight="1">
      <c r="P377" s="739"/>
      <c r="Q377" s="739"/>
      <c r="R377" s="739"/>
      <c r="S377" s="739"/>
      <c r="T377" s="739"/>
      <c r="U377" s="739"/>
      <c r="V377" s="739"/>
      <c r="W377" s="739"/>
      <c r="X377" s="739"/>
      <c r="Y377" s="739"/>
      <c r="Z377" s="739"/>
      <c r="AA377" s="739"/>
      <c r="AB377" s="739"/>
      <c r="AC377" s="739"/>
      <c r="AD377" s="739"/>
    </row>
    <row r="378" spans="16:30" ht="42" hidden="1" customHeight="1">
      <c r="P378" s="739"/>
      <c r="Q378" s="739"/>
      <c r="R378" s="739"/>
      <c r="S378" s="739"/>
      <c r="T378" s="739"/>
      <c r="U378" s="739"/>
      <c r="V378" s="739"/>
      <c r="W378" s="739"/>
      <c r="X378" s="739"/>
      <c r="Y378" s="739"/>
      <c r="Z378" s="739"/>
      <c r="AA378" s="739"/>
      <c r="AB378" s="739"/>
      <c r="AC378" s="739"/>
      <c r="AD378" s="739"/>
    </row>
    <row r="379" spans="16:30" ht="42" hidden="1" customHeight="1">
      <c r="P379" s="739"/>
      <c r="Q379" s="739"/>
      <c r="R379" s="739"/>
      <c r="S379" s="739"/>
      <c r="T379" s="739"/>
      <c r="U379" s="739"/>
      <c r="V379" s="739"/>
      <c r="W379" s="739"/>
      <c r="X379" s="739"/>
      <c r="Y379" s="739"/>
      <c r="Z379" s="739"/>
      <c r="AA379" s="739"/>
      <c r="AB379" s="739"/>
      <c r="AC379" s="739"/>
      <c r="AD379" s="739"/>
    </row>
    <row r="380" spans="16:30" ht="42" hidden="1" customHeight="1">
      <c r="P380" s="739"/>
      <c r="Q380" s="739"/>
      <c r="R380" s="739"/>
      <c r="S380" s="739"/>
      <c r="T380" s="739"/>
      <c r="U380" s="739"/>
      <c r="V380" s="739"/>
      <c r="W380" s="739"/>
      <c r="X380" s="739"/>
      <c r="Y380" s="739"/>
      <c r="Z380" s="739"/>
      <c r="AA380" s="739"/>
      <c r="AB380" s="739"/>
      <c r="AC380" s="739"/>
      <c r="AD380" s="739"/>
    </row>
    <row r="381" spans="16:30" ht="42" hidden="1" customHeight="1">
      <c r="P381" s="739"/>
      <c r="Q381" s="739"/>
      <c r="R381" s="739"/>
      <c r="S381" s="739"/>
      <c r="T381" s="739"/>
      <c r="U381" s="739"/>
      <c r="V381" s="739"/>
      <c r="W381" s="739"/>
      <c r="X381" s="739"/>
      <c r="Y381" s="739"/>
      <c r="Z381" s="739"/>
      <c r="AA381" s="739"/>
      <c r="AB381" s="739"/>
      <c r="AC381" s="739"/>
      <c r="AD381" s="739"/>
    </row>
    <row r="382" spans="16:30" ht="42" hidden="1" customHeight="1">
      <c r="P382" s="739"/>
      <c r="Q382" s="739"/>
      <c r="R382" s="739"/>
      <c r="S382" s="739"/>
      <c r="T382" s="739"/>
      <c r="U382" s="739"/>
      <c r="V382" s="739"/>
      <c r="W382" s="739"/>
      <c r="X382" s="739"/>
      <c r="Y382" s="739"/>
      <c r="Z382" s="739"/>
      <c r="AA382" s="739"/>
      <c r="AB382" s="739"/>
      <c r="AC382" s="739"/>
      <c r="AD382" s="739"/>
    </row>
    <row r="383" spans="16:30" ht="42" hidden="1" customHeight="1">
      <c r="P383" s="739"/>
      <c r="Q383" s="739"/>
      <c r="R383" s="739"/>
      <c r="S383" s="739"/>
      <c r="T383" s="739"/>
      <c r="U383" s="739"/>
      <c r="V383" s="739"/>
      <c r="W383" s="739"/>
      <c r="X383" s="739"/>
      <c r="Y383" s="739"/>
      <c r="Z383" s="739"/>
      <c r="AA383" s="739"/>
      <c r="AB383" s="739"/>
      <c r="AC383" s="739"/>
      <c r="AD383" s="739"/>
    </row>
    <row r="384" spans="16:30" ht="42" hidden="1" customHeight="1">
      <c r="P384" s="739"/>
      <c r="Q384" s="739"/>
      <c r="R384" s="739"/>
      <c r="S384" s="739"/>
      <c r="T384" s="739"/>
      <c r="U384" s="739"/>
      <c r="V384" s="739"/>
      <c r="W384" s="739"/>
      <c r="X384" s="739"/>
      <c r="Y384" s="739"/>
      <c r="Z384" s="739"/>
      <c r="AA384" s="739"/>
      <c r="AB384" s="739"/>
      <c r="AC384" s="739"/>
      <c r="AD384" s="739"/>
    </row>
    <row r="385" spans="16:30" ht="42" hidden="1" customHeight="1">
      <c r="P385" s="739"/>
      <c r="Q385" s="739"/>
      <c r="R385" s="739"/>
      <c r="S385" s="739"/>
      <c r="T385" s="739"/>
      <c r="U385" s="739"/>
      <c r="V385" s="739"/>
      <c r="W385" s="739"/>
      <c r="X385" s="739"/>
      <c r="Y385" s="739"/>
      <c r="Z385" s="739"/>
      <c r="AA385" s="739"/>
      <c r="AB385" s="739"/>
      <c r="AC385" s="739"/>
      <c r="AD385" s="739"/>
    </row>
    <row r="386" spans="16:30" ht="42" hidden="1" customHeight="1">
      <c r="P386" s="739"/>
      <c r="Q386" s="739"/>
      <c r="R386" s="739"/>
      <c r="S386" s="739"/>
      <c r="T386" s="739"/>
      <c r="U386" s="739"/>
      <c r="V386" s="739"/>
      <c r="W386" s="739"/>
      <c r="X386" s="739"/>
      <c r="Y386" s="739"/>
      <c r="Z386" s="739"/>
      <c r="AA386" s="739"/>
      <c r="AB386" s="739"/>
      <c r="AC386" s="739"/>
      <c r="AD386" s="739"/>
    </row>
    <row r="387" spans="16:30" ht="42" hidden="1" customHeight="1">
      <c r="P387" s="739"/>
      <c r="Q387" s="739"/>
      <c r="R387" s="739"/>
      <c r="S387" s="739"/>
      <c r="T387" s="739"/>
      <c r="U387" s="739"/>
      <c r="V387" s="739"/>
      <c r="W387" s="739"/>
      <c r="X387" s="739"/>
      <c r="Y387" s="739"/>
      <c r="Z387" s="739"/>
      <c r="AA387" s="739"/>
      <c r="AB387" s="739"/>
      <c r="AC387" s="739"/>
      <c r="AD387" s="739"/>
    </row>
    <row r="388" spans="16:30" ht="42" hidden="1" customHeight="1">
      <c r="P388" s="739"/>
      <c r="Q388" s="739"/>
      <c r="R388" s="739"/>
      <c r="S388" s="739"/>
      <c r="T388" s="739"/>
      <c r="U388" s="739"/>
      <c r="V388" s="739"/>
      <c r="W388" s="739"/>
      <c r="X388" s="739"/>
      <c r="Y388" s="739"/>
      <c r="Z388" s="739"/>
      <c r="AA388" s="739"/>
      <c r="AB388" s="739"/>
      <c r="AC388" s="739"/>
      <c r="AD388" s="739"/>
    </row>
    <row r="389" spans="16:30" ht="42" hidden="1" customHeight="1">
      <c r="P389" s="739"/>
      <c r="Q389" s="739"/>
      <c r="R389" s="739"/>
      <c r="S389" s="739"/>
      <c r="T389" s="739"/>
      <c r="U389" s="739"/>
      <c r="V389" s="739"/>
      <c r="W389" s="739"/>
      <c r="X389" s="739"/>
      <c r="Y389" s="739"/>
      <c r="Z389" s="739"/>
      <c r="AA389" s="739"/>
      <c r="AB389" s="739"/>
      <c r="AC389" s="739"/>
      <c r="AD389" s="739"/>
    </row>
    <row r="390" spans="16:30" ht="42" hidden="1" customHeight="1">
      <c r="P390" s="739"/>
      <c r="Q390" s="739"/>
      <c r="R390" s="739"/>
      <c r="S390" s="739"/>
      <c r="T390" s="739"/>
      <c r="U390" s="739"/>
      <c r="V390" s="739"/>
      <c r="W390" s="739"/>
      <c r="X390" s="739"/>
      <c r="Y390" s="739"/>
      <c r="Z390" s="739"/>
      <c r="AA390" s="739"/>
      <c r="AB390" s="739"/>
      <c r="AC390" s="739"/>
      <c r="AD390" s="739"/>
    </row>
    <row r="391" spans="16:30" ht="42" hidden="1" customHeight="1">
      <c r="P391" s="739"/>
      <c r="Q391" s="739"/>
      <c r="R391" s="739"/>
      <c r="S391" s="739"/>
      <c r="T391" s="739"/>
      <c r="U391" s="739"/>
      <c r="V391" s="739"/>
      <c r="W391" s="739"/>
      <c r="X391" s="739"/>
      <c r="Y391" s="739"/>
      <c r="Z391" s="739"/>
      <c r="AA391" s="739"/>
      <c r="AB391" s="739"/>
      <c r="AC391" s="739"/>
      <c r="AD391" s="739"/>
    </row>
    <row r="392" spans="16:30" ht="42" hidden="1" customHeight="1">
      <c r="P392" s="739"/>
      <c r="Q392" s="739"/>
      <c r="R392" s="739"/>
      <c r="S392" s="739"/>
      <c r="T392" s="739"/>
      <c r="U392" s="739"/>
      <c r="V392" s="739"/>
      <c r="W392" s="739"/>
      <c r="X392" s="739"/>
      <c r="Y392" s="739"/>
      <c r="Z392" s="739"/>
      <c r="AA392" s="739"/>
      <c r="AB392" s="739"/>
      <c r="AC392" s="739"/>
      <c r="AD392" s="739"/>
    </row>
    <row r="393" spans="16:30" ht="42" hidden="1" customHeight="1">
      <c r="P393" s="739"/>
      <c r="Q393" s="739"/>
      <c r="R393" s="739"/>
      <c r="S393" s="739"/>
      <c r="T393" s="739"/>
      <c r="U393" s="739"/>
      <c r="V393" s="739"/>
      <c r="W393" s="739"/>
      <c r="X393" s="739"/>
      <c r="Y393" s="739"/>
      <c r="Z393" s="739"/>
      <c r="AA393" s="739"/>
      <c r="AB393" s="739"/>
      <c r="AC393" s="739"/>
      <c r="AD393" s="739"/>
    </row>
    <row r="394" spans="16:30" ht="42" hidden="1" customHeight="1">
      <c r="P394" s="739"/>
      <c r="Q394" s="739"/>
      <c r="R394" s="739"/>
      <c r="S394" s="739"/>
      <c r="T394" s="739"/>
      <c r="U394" s="739"/>
      <c r="V394" s="739"/>
      <c r="W394" s="739"/>
      <c r="X394" s="739"/>
      <c r="Y394" s="739"/>
      <c r="Z394" s="739"/>
      <c r="AA394" s="739"/>
      <c r="AB394" s="739"/>
      <c r="AC394" s="739"/>
      <c r="AD394" s="739"/>
    </row>
    <row r="395" spans="16:30" ht="42" hidden="1" customHeight="1">
      <c r="P395" s="739"/>
      <c r="Q395" s="739"/>
      <c r="R395" s="739"/>
      <c r="S395" s="739"/>
      <c r="T395" s="739"/>
      <c r="U395" s="739"/>
      <c r="V395" s="739"/>
      <c r="W395" s="739"/>
      <c r="X395" s="739"/>
      <c r="Y395" s="739"/>
      <c r="Z395" s="739"/>
      <c r="AA395" s="739"/>
      <c r="AB395" s="739"/>
      <c r="AC395" s="739"/>
      <c r="AD395" s="739"/>
    </row>
    <row r="396" spans="16:30" ht="42" hidden="1" customHeight="1">
      <c r="P396" s="739"/>
      <c r="Q396" s="739"/>
      <c r="R396" s="739"/>
      <c r="S396" s="739"/>
      <c r="T396" s="739"/>
      <c r="U396" s="739"/>
      <c r="V396" s="739"/>
      <c r="W396" s="739"/>
      <c r="X396" s="739"/>
      <c r="Y396" s="739"/>
      <c r="Z396" s="739"/>
      <c r="AA396" s="739"/>
      <c r="AB396" s="739"/>
      <c r="AC396" s="739"/>
      <c r="AD396" s="739"/>
    </row>
    <row r="397" spans="16:30" ht="42" hidden="1" customHeight="1">
      <c r="P397" s="739"/>
      <c r="Q397" s="739"/>
      <c r="R397" s="739"/>
      <c r="S397" s="739"/>
      <c r="T397" s="739"/>
      <c r="U397" s="739"/>
      <c r="V397" s="739"/>
      <c r="W397" s="739"/>
      <c r="X397" s="739"/>
      <c r="Y397" s="739"/>
      <c r="Z397" s="739"/>
      <c r="AA397" s="739"/>
      <c r="AB397" s="739"/>
      <c r="AC397" s="739"/>
      <c r="AD397" s="739"/>
    </row>
    <row r="398" spans="16:30" ht="42" hidden="1" customHeight="1">
      <c r="P398" s="739"/>
      <c r="Q398" s="739"/>
      <c r="R398" s="739"/>
      <c r="S398" s="739"/>
      <c r="T398" s="739"/>
      <c r="U398" s="739"/>
      <c r="V398" s="739"/>
      <c r="W398" s="739"/>
      <c r="X398" s="739"/>
      <c r="Y398" s="739"/>
      <c r="Z398" s="739"/>
      <c r="AA398" s="739"/>
      <c r="AB398" s="739"/>
      <c r="AC398" s="739"/>
      <c r="AD398" s="739"/>
    </row>
    <row r="399" spans="16:30" ht="42" hidden="1" customHeight="1">
      <c r="P399" s="739"/>
      <c r="Q399" s="739"/>
      <c r="R399" s="739"/>
      <c r="S399" s="739"/>
      <c r="T399" s="739"/>
      <c r="U399" s="739"/>
      <c r="V399" s="739"/>
      <c r="W399" s="739"/>
      <c r="X399" s="739"/>
      <c r="Y399" s="739"/>
      <c r="Z399" s="739"/>
      <c r="AA399" s="739"/>
      <c r="AB399" s="739"/>
      <c r="AC399" s="739"/>
      <c r="AD399" s="739"/>
    </row>
    <row r="400" spans="16:30" ht="42" hidden="1" customHeight="1">
      <c r="P400" s="739"/>
      <c r="Q400" s="739"/>
      <c r="R400" s="739"/>
      <c r="S400" s="739"/>
      <c r="T400" s="739"/>
      <c r="U400" s="739"/>
      <c r="V400" s="739"/>
      <c r="W400" s="739"/>
      <c r="X400" s="739"/>
      <c r="Y400" s="739"/>
      <c r="Z400" s="739"/>
      <c r="AA400" s="739"/>
      <c r="AB400" s="739"/>
      <c r="AC400" s="739"/>
      <c r="AD400" s="739"/>
    </row>
    <row r="401" spans="16:30" ht="42" hidden="1" customHeight="1">
      <c r="P401" s="739"/>
      <c r="Q401" s="739"/>
      <c r="R401" s="739"/>
      <c r="S401" s="739"/>
      <c r="T401" s="739"/>
      <c r="U401" s="739"/>
      <c r="V401" s="739"/>
      <c r="W401" s="739"/>
      <c r="X401" s="739"/>
      <c r="Y401" s="739"/>
      <c r="Z401" s="739"/>
      <c r="AA401" s="739"/>
      <c r="AB401" s="739"/>
      <c r="AC401" s="739"/>
      <c r="AD401" s="739"/>
    </row>
    <row r="402" spans="16:30" ht="42" hidden="1" customHeight="1">
      <c r="P402" s="739"/>
      <c r="Q402" s="739"/>
      <c r="R402" s="739"/>
      <c r="S402" s="739"/>
      <c r="T402" s="739"/>
      <c r="U402" s="739"/>
      <c r="V402" s="739"/>
      <c r="W402" s="739"/>
      <c r="X402" s="739"/>
      <c r="Y402" s="739"/>
      <c r="Z402" s="739"/>
      <c r="AA402" s="739"/>
      <c r="AB402" s="739"/>
      <c r="AC402" s="739"/>
      <c r="AD402" s="739"/>
    </row>
    <row r="403" spans="16:30" ht="42" hidden="1" customHeight="1">
      <c r="P403" s="739"/>
      <c r="Q403" s="739"/>
      <c r="R403" s="739"/>
      <c r="S403" s="739"/>
      <c r="T403" s="739"/>
      <c r="U403" s="739"/>
      <c r="V403" s="739"/>
      <c r="W403" s="739"/>
      <c r="X403" s="739"/>
      <c r="Y403" s="739"/>
      <c r="Z403" s="739"/>
      <c r="AA403" s="739"/>
      <c r="AB403" s="739"/>
      <c r="AC403" s="739"/>
      <c r="AD403" s="739"/>
    </row>
    <row r="404" spans="16:30" ht="42" hidden="1" customHeight="1">
      <c r="P404" s="739"/>
      <c r="Q404" s="739"/>
      <c r="R404" s="739"/>
      <c r="S404" s="739"/>
      <c r="T404" s="739"/>
      <c r="U404" s="739"/>
      <c r="V404" s="739"/>
      <c r="W404" s="739"/>
      <c r="X404" s="739"/>
      <c r="Y404" s="739"/>
      <c r="Z404" s="739"/>
      <c r="AA404" s="739"/>
      <c r="AB404" s="739"/>
      <c r="AC404" s="739"/>
      <c r="AD404" s="739"/>
    </row>
    <row r="405" spans="16:30" ht="42" hidden="1" customHeight="1">
      <c r="P405" s="739"/>
      <c r="Q405" s="739"/>
      <c r="R405" s="739"/>
      <c r="S405" s="739"/>
      <c r="T405" s="739"/>
      <c r="U405" s="739"/>
      <c r="V405" s="739"/>
      <c r="W405" s="739"/>
      <c r="X405" s="739"/>
      <c r="Y405" s="739"/>
      <c r="Z405" s="739"/>
      <c r="AA405" s="739"/>
      <c r="AB405" s="739"/>
      <c r="AC405" s="739"/>
      <c r="AD405" s="739"/>
    </row>
    <row r="406" spans="16:30" ht="42" hidden="1" customHeight="1">
      <c r="P406" s="739"/>
      <c r="Q406" s="739"/>
      <c r="R406" s="739"/>
      <c r="S406" s="739"/>
      <c r="T406" s="739"/>
      <c r="U406" s="739"/>
      <c r="V406" s="739"/>
      <c r="W406" s="739"/>
      <c r="X406" s="739"/>
      <c r="Y406" s="739"/>
      <c r="Z406" s="739"/>
      <c r="AA406" s="739"/>
      <c r="AB406" s="739"/>
      <c r="AC406" s="739"/>
      <c r="AD406" s="739"/>
    </row>
    <row r="407" spans="16:30" ht="42" hidden="1" customHeight="1">
      <c r="P407" s="739"/>
      <c r="Q407" s="739"/>
      <c r="R407" s="739"/>
      <c r="S407" s="739"/>
      <c r="T407" s="739"/>
      <c r="U407" s="739"/>
      <c r="V407" s="739"/>
      <c r="W407" s="739"/>
      <c r="X407" s="739"/>
      <c r="Y407" s="739"/>
      <c r="Z407" s="739"/>
      <c r="AA407" s="739"/>
      <c r="AB407" s="739"/>
      <c r="AC407" s="739"/>
      <c r="AD407" s="739"/>
    </row>
    <row r="408" spans="16:30" ht="42" hidden="1" customHeight="1">
      <c r="P408" s="739"/>
      <c r="Q408" s="739"/>
      <c r="R408" s="739"/>
      <c r="S408" s="739"/>
      <c r="T408" s="739"/>
      <c r="U408" s="739"/>
      <c r="V408" s="739"/>
      <c r="W408" s="739"/>
      <c r="X408" s="739"/>
      <c r="Y408" s="739"/>
      <c r="Z408" s="739"/>
      <c r="AA408" s="739"/>
      <c r="AB408" s="739"/>
      <c r="AC408" s="739"/>
      <c r="AD408" s="739"/>
    </row>
    <row r="409" spans="16:30" ht="42" hidden="1" customHeight="1">
      <c r="P409" s="739"/>
      <c r="Q409" s="739"/>
      <c r="R409" s="739"/>
      <c r="S409" s="739"/>
      <c r="T409" s="739"/>
      <c r="U409" s="739"/>
      <c r="V409" s="739"/>
      <c r="W409" s="739"/>
      <c r="X409" s="739"/>
      <c r="Y409" s="739"/>
      <c r="Z409" s="739"/>
      <c r="AA409" s="739"/>
      <c r="AB409" s="739"/>
      <c r="AC409" s="739"/>
      <c r="AD409" s="739"/>
    </row>
    <row r="410" spans="16:30" ht="42" hidden="1" customHeight="1">
      <c r="P410" s="739"/>
      <c r="Q410" s="739"/>
      <c r="R410" s="739"/>
      <c r="S410" s="739"/>
      <c r="T410" s="739"/>
      <c r="U410" s="739"/>
      <c r="V410" s="739"/>
      <c r="W410" s="739"/>
      <c r="X410" s="739"/>
      <c r="Y410" s="739"/>
      <c r="Z410" s="739"/>
      <c r="AA410" s="739"/>
      <c r="AB410" s="739"/>
      <c r="AC410" s="739"/>
      <c r="AD410" s="739"/>
    </row>
    <row r="411" spans="16:30" ht="42" hidden="1" customHeight="1">
      <c r="P411" s="739"/>
      <c r="Q411" s="739"/>
      <c r="R411" s="739"/>
      <c r="S411" s="739"/>
      <c r="T411" s="739"/>
      <c r="U411" s="739"/>
      <c r="V411" s="739"/>
      <c r="W411" s="739"/>
      <c r="X411" s="739"/>
      <c r="Y411" s="739"/>
      <c r="Z411" s="739"/>
      <c r="AA411" s="739"/>
      <c r="AB411" s="739"/>
      <c r="AC411" s="739"/>
      <c r="AD411" s="739"/>
    </row>
    <row r="412" spans="16:30" ht="42" hidden="1" customHeight="1">
      <c r="P412" s="739"/>
      <c r="Q412" s="739"/>
      <c r="R412" s="739"/>
      <c r="S412" s="739"/>
      <c r="T412" s="739"/>
      <c r="U412" s="739"/>
      <c r="V412" s="739"/>
      <c r="W412" s="739"/>
      <c r="X412" s="739"/>
      <c r="Y412" s="739"/>
      <c r="Z412" s="739"/>
      <c r="AA412" s="739"/>
      <c r="AB412" s="739"/>
      <c r="AC412" s="739"/>
      <c r="AD412" s="739"/>
    </row>
    <row r="413" spans="16:30" ht="42" hidden="1" customHeight="1">
      <c r="P413" s="739"/>
      <c r="Q413" s="739"/>
      <c r="R413" s="739"/>
      <c r="S413" s="739"/>
      <c r="T413" s="739"/>
      <c r="U413" s="739"/>
      <c r="V413" s="739"/>
      <c r="W413" s="739"/>
      <c r="X413" s="739"/>
      <c r="Y413" s="739"/>
      <c r="Z413" s="739"/>
      <c r="AA413" s="739"/>
      <c r="AB413" s="739"/>
      <c r="AC413" s="739"/>
      <c r="AD413" s="739"/>
    </row>
    <row r="414" spans="16:30" ht="42" hidden="1" customHeight="1">
      <c r="P414" s="739"/>
      <c r="Q414" s="739"/>
      <c r="R414" s="739"/>
      <c r="S414" s="739"/>
      <c r="T414" s="739"/>
      <c r="U414" s="739"/>
      <c r="V414" s="739"/>
      <c r="W414" s="739"/>
      <c r="X414" s="739"/>
      <c r="Y414" s="739"/>
      <c r="Z414" s="739"/>
      <c r="AA414" s="739"/>
      <c r="AB414" s="739"/>
      <c r="AC414" s="739"/>
      <c r="AD414" s="739"/>
    </row>
    <row r="415" spans="16:30" ht="42" hidden="1" customHeight="1">
      <c r="P415" s="739"/>
      <c r="Q415" s="739"/>
      <c r="R415" s="739"/>
      <c r="S415" s="739"/>
      <c r="T415" s="739"/>
      <c r="U415" s="739"/>
      <c r="V415" s="739"/>
      <c r="W415" s="739"/>
      <c r="X415" s="739"/>
      <c r="Y415" s="739"/>
      <c r="Z415" s="739"/>
      <c r="AA415" s="739"/>
      <c r="AB415" s="739"/>
      <c r="AC415" s="739"/>
      <c r="AD415" s="739"/>
    </row>
    <row r="416" spans="16:30" ht="42" hidden="1" customHeight="1">
      <c r="P416" s="739"/>
      <c r="Q416" s="739"/>
      <c r="R416" s="739"/>
      <c r="S416" s="739"/>
      <c r="T416" s="739"/>
      <c r="U416" s="739"/>
      <c r="V416" s="739"/>
      <c r="W416" s="739"/>
      <c r="X416" s="739"/>
      <c r="Y416" s="739"/>
      <c r="Z416" s="739"/>
      <c r="AA416" s="739"/>
      <c r="AB416" s="739"/>
      <c r="AC416" s="739"/>
      <c r="AD416" s="739"/>
    </row>
    <row r="417" spans="16:30" ht="42" hidden="1" customHeight="1">
      <c r="P417" s="739"/>
      <c r="Q417" s="739"/>
      <c r="R417" s="739"/>
      <c r="S417" s="739"/>
      <c r="T417" s="739"/>
      <c r="U417" s="739"/>
      <c r="V417" s="739"/>
      <c r="W417" s="739"/>
      <c r="X417" s="739"/>
      <c r="Y417" s="739"/>
      <c r="Z417" s="739"/>
      <c r="AA417" s="739"/>
      <c r="AB417" s="739"/>
      <c r="AC417" s="739"/>
      <c r="AD417" s="739"/>
    </row>
    <row r="418" spans="16:30" ht="42" hidden="1" customHeight="1">
      <c r="P418" s="739"/>
      <c r="Q418" s="739"/>
      <c r="R418" s="739"/>
      <c r="S418" s="739"/>
      <c r="T418" s="739"/>
      <c r="U418" s="739"/>
      <c r="V418" s="739"/>
      <c r="W418" s="739"/>
      <c r="X418" s="739"/>
      <c r="Y418" s="739"/>
      <c r="Z418" s="739"/>
      <c r="AA418" s="739"/>
      <c r="AB418" s="739"/>
      <c r="AC418" s="739"/>
      <c r="AD418" s="739"/>
    </row>
    <row r="419" spans="16:30" ht="42" hidden="1" customHeight="1">
      <c r="P419" s="739"/>
      <c r="Q419" s="739"/>
      <c r="R419" s="739"/>
      <c r="S419" s="739"/>
      <c r="T419" s="739"/>
      <c r="U419" s="739"/>
      <c r="V419" s="739"/>
      <c r="W419" s="739"/>
      <c r="X419" s="739"/>
      <c r="Y419" s="739"/>
      <c r="Z419" s="739"/>
      <c r="AA419" s="739"/>
      <c r="AB419" s="739"/>
      <c r="AC419" s="739"/>
      <c r="AD419" s="739"/>
    </row>
    <row r="420" spans="16:30" ht="42" hidden="1" customHeight="1">
      <c r="P420" s="739"/>
      <c r="Q420" s="739"/>
      <c r="R420" s="739"/>
      <c r="S420" s="739"/>
      <c r="T420" s="739"/>
      <c r="U420" s="739"/>
      <c r="V420" s="739"/>
      <c r="W420" s="739"/>
      <c r="X420" s="739"/>
      <c r="Y420" s="739"/>
      <c r="Z420" s="739"/>
      <c r="AA420" s="739"/>
      <c r="AB420" s="739"/>
      <c r="AC420" s="739"/>
      <c r="AD420" s="739"/>
    </row>
    <row r="421" spans="16:30" ht="42" hidden="1" customHeight="1">
      <c r="P421" s="739"/>
      <c r="Q421" s="739"/>
      <c r="R421" s="739"/>
      <c r="S421" s="739"/>
      <c r="T421" s="739"/>
      <c r="U421" s="739"/>
      <c r="V421" s="739"/>
      <c r="W421" s="739"/>
      <c r="X421" s="739"/>
      <c r="Y421" s="739"/>
      <c r="Z421" s="739"/>
      <c r="AA421" s="739"/>
      <c r="AB421" s="739"/>
      <c r="AC421" s="739"/>
      <c r="AD421" s="739"/>
    </row>
    <row r="422" spans="16:30" ht="42" hidden="1" customHeight="1">
      <c r="P422" s="739"/>
      <c r="Q422" s="739"/>
      <c r="R422" s="739"/>
      <c r="S422" s="739"/>
      <c r="T422" s="739"/>
      <c r="U422" s="739"/>
      <c r="V422" s="739"/>
      <c r="W422" s="739"/>
      <c r="X422" s="739"/>
      <c r="Y422" s="739"/>
      <c r="Z422" s="739"/>
      <c r="AA422" s="739"/>
      <c r="AB422" s="739"/>
      <c r="AC422" s="739"/>
      <c r="AD422" s="739"/>
    </row>
    <row r="423" spans="16:30" ht="42" hidden="1" customHeight="1">
      <c r="P423" s="739"/>
      <c r="Q423" s="739"/>
      <c r="R423" s="739"/>
      <c r="S423" s="739"/>
      <c r="T423" s="739"/>
      <c r="U423" s="739"/>
      <c r="V423" s="739"/>
      <c r="W423" s="739"/>
      <c r="X423" s="739"/>
      <c r="Y423" s="739"/>
      <c r="Z423" s="739"/>
      <c r="AA423" s="739"/>
      <c r="AB423" s="739"/>
      <c r="AC423" s="739"/>
      <c r="AD423" s="739"/>
    </row>
    <row r="424" spans="16:30" ht="42" hidden="1" customHeight="1">
      <c r="P424" s="739"/>
      <c r="Q424" s="739"/>
      <c r="R424" s="739"/>
      <c r="S424" s="739"/>
      <c r="T424" s="739"/>
      <c r="U424" s="739"/>
      <c r="V424" s="739"/>
      <c r="W424" s="739"/>
      <c r="X424" s="739"/>
      <c r="Y424" s="739"/>
      <c r="Z424" s="739"/>
      <c r="AA424" s="739"/>
      <c r="AB424" s="739"/>
      <c r="AC424" s="739"/>
      <c r="AD424" s="739"/>
    </row>
    <row r="425" spans="16:30" ht="42" hidden="1" customHeight="1">
      <c r="P425" s="739"/>
      <c r="Q425" s="739"/>
      <c r="R425" s="739"/>
      <c r="S425" s="739"/>
      <c r="T425" s="739"/>
      <c r="U425" s="739"/>
      <c r="V425" s="739"/>
      <c r="W425" s="739"/>
      <c r="X425" s="739"/>
      <c r="Y425" s="739"/>
      <c r="Z425" s="739"/>
      <c r="AA425" s="739"/>
      <c r="AB425" s="739"/>
      <c r="AC425" s="739"/>
      <c r="AD425" s="739"/>
    </row>
    <row r="426" spans="16:30" ht="42" hidden="1" customHeight="1">
      <c r="P426" s="739"/>
      <c r="Q426" s="739"/>
      <c r="R426" s="739"/>
      <c r="S426" s="739"/>
      <c r="T426" s="739"/>
      <c r="U426" s="739"/>
      <c r="V426" s="739"/>
      <c r="W426" s="739"/>
      <c r="X426" s="739"/>
      <c r="Y426" s="739"/>
      <c r="Z426" s="739"/>
      <c r="AA426" s="739"/>
      <c r="AB426" s="739"/>
      <c r="AC426" s="739"/>
      <c r="AD426" s="739"/>
    </row>
    <row r="427" spans="16:30" ht="42" hidden="1" customHeight="1">
      <c r="P427" s="739"/>
      <c r="Q427" s="739"/>
      <c r="R427" s="739"/>
      <c r="S427" s="739"/>
      <c r="T427" s="739"/>
      <c r="U427" s="739"/>
      <c r="V427" s="739"/>
      <c r="W427" s="739"/>
      <c r="X427" s="739"/>
      <c r="Y427" s="739"/>
      <c r="Z427" s="739"/>
      <c r="AA427" s="739"/>
      <c r="AB427" s="739"/>
      <c r="AC427" s="739"/>
      <c r="AD427" s="739"/>
    </row>
    <row r="428" spans="16:30" ht="42" hidden="1" customHeight="1">
      <c r="P428" s="739"/>
      <c r="Q428" s="739"/>
      <c r="R428" s="739"/>
      <c r="S428" s="739"/>
      <c r="T428" s="739"/>
      <c r="U428" s="739"/>
      <c r="V428" s="739"/>
      <c r="W428" s="739"/>
      <c r="X428" s="739"/>
      <c r="Y428" s="739"/>
      <c r="Z428" s="739"/>
      <c r="AA428" s="739"/>
      <c r="AB428" s="739"/>
      <c r="AC428" s="739"/>
      <c r="AD428" s="739"/>
    </row>
    <row r="429" spans="16:30" ht="42" hidden="1" customHeight="1">
      <c r="P429" s="739"/>
      <c r="Q429" s="739"/>
      <c r="R429" s="739"/>
      <c r="S429" s="739"/>
      <c r="T429" s="739"/>
      <c r="U429" s="739"/>
      <c r="V429" s="739"/>
      <c r="W429" s="739"/>
      <c r="X429" s="739"/>
      <c r="Y429" s="739"/>
      <c r="Z429" s="739"/>
      <c r="AA429" s="739"/>
      <c r="AB429" s="739"/>
      <c r="AC429" s="739"/>
      <c r="AD429" s="739"/>
    </row>
    <row r="430" spans="16:30" ht="42" hidden="1" customHeight="1">
      <c r="P430" s="739"/>
      <c r="Q430" s="739"/>
      <c r="R430" s="739"/>
      <c r="S430" s="739"/>
      <c r="T430" s="739"/>
      <c r="U430" s="739"/>
      <c r="V430" s="739"/>
      <c r="W430" s="739"/>
      <c r="X430" s="739"/>
      <c r="Y430" s="739"/>
      <c r="Z430" s="739"/>
      <c r="AA430" s="739"/>
      <c r="AB430" s="739"/>
      <c r="AC430" s="739"/>
      <c r="AD430" s="739"/>
    </row>
    <row r="431" spans="16:30" ht="42" hidden="1" customHeight="1">
      <c r="P431" s="739"/>
      <c r="Q431" s="739"/>
      <c r="R431" s="739"/>
      <c r="S431" s="739"/>
      <c r="T431" s="739"/>
      <c r="U431" s="739"/>
      <c r="V431" s="739"/>
      <c r="W431" s="739"/>
      <c r="X431" s="739"/>
      <c r="Y431" s="739"/>
      <c r="Z431" s="739"/>
      <c r="AA431" s="739"/>
      <c r="AB431" s="739"/>
      <c r="AC431" s="739"/>
      <c r="AD431" s="739"/>
    </row>
    <row r="432" spans="16:30" ht="42" hidden="1" customHeight="1">
      <c r="P432" s="739"/>
      <c r="Q432" s="739"/>
      <c r="R432" s="739"/>
      <c r="S432" s="739"/>
      <c r="T432" s="739"/>
      <c r="U432" s="739"/>
      <c r="V432" s="739"/>
      <c r="W432" s="739"/>
      <c r="X432" s="739"/>
      <c r="Y432" s="739"/>
      <c r="Z432" s="739"/>
      <c r="AA432" s="739"/>
      <c r="AB432" s="739"/>
      <c r="AC432" s="739"/>
      <c r="AD432" s="739"/>
    </row>
    <row r="433" spans="16:30" ht="42" hidden="1" customHeight="1">
      <c r="P433" s="739"/>
      <c r="Q433" s="739"/>
      <c r="R433" s="739"/>
      <c r="S433" s="739"/>
      <c r="T433" s="739"/>
      <c r="U433" s="739"/>
      <c r="V433" s="739"/>
      <c r="W433" s="739"/>
      <c r="X433" s="739"/>
      <c r="Y433" s="739"/>
      <c r="Z433" s="739"/>
      <c r="AA433" s="739"/>
      <c r="AB433" s="739"/>
      <c r="AC433" s="739"/>
      <c r="AD433" s="739"/>
    </row>
    <row r="434" spans="16:30" ht="42" hidden="1" customHeight="1">
      <c r="P434" s="739"/>
      <c r="Q434" s="739"/>
      <c r="R434" s="739"/>
      <c r="S434" s="739"/>
      <c r="T434" s="739"/>
      <c r="U434" s="739"/>
      <c r="V434" s="739"/>
      <c r="W434" s="739"/>
      <c r="X434" s="739"/>
      <c r="Y434" s="739"/>
      <c r="Z434" s="739"/>
      <c r="AA434" s="739"/>
      <c r="AB434" s="739"/>
      <c r="AC434" s="739"/>
      <c r="AD434" s="739"/>
    </row>
    <row r="435" spans="16:30" ht="42" hidden="1" customHeight="1">
      <c r="P435" s="739"/>
      <c r="Q435" s="739"/>
      <c r="R435" s="739"/>
      <c r="S435" s="739"/>
      <c r="T435" s="739"/>
      <c r="U435" s="739"/>
      <c r="V435" s="739"/>
      <c r="W435" s="739"/>
      <c r="X435" s="739"/>
      <c r="Y435" s="739"/>
      <c r="Z435" s="739"/>
      <c r="AA435" s="739"/>
      <c r="AB435" s="739"/>
      <c r="AC435" s="739"/>
      <c r="AD435" s="739"/>
    </row>
    <row r="436" spans="16:30" ht="42" hidden="1" customHeight="1">
      <c r="P436" s="739"/>
      <c r="Q436" s="739"/>
      <c r="R436" s="739"/>
      <c r="S436" s="739"/>
      <c r="T436" s="739"/>
      <c r="U436" s="739"/>
      <c r="V436" s="739"/>
      <c r="W436" s="739"/>
      <c r="X436" s="739"/>
      <c r="Y436" s="739"/>
      <c r="Z436" s="739"/>
      <c r="AA436" s="739"/>
      <c r="AB436" s="739"/>
      <c r="AC436" s="739"/>
      <c r="AD436" s="739"/>
    </row>
    <row r="437" spans="16:30" ht="42" hidden="1" customHeight="1">
      <c r="P437" s="739"/>
      <c r="Q437" s="739"/>
      <c r="R437" s="739"/>
      <c r="S437" s="739"/>
      <c r="T437" s="739"/>
      <c r="U437" s="739"/>
      <c r="V437" s="739"/>
      <c r="W437" s="739"/>
      <c r="X437" s="739"/>
      <c r="Y437" s="739"/>
      <c r="Z437" s="739"/>
      <c r="AA437" s="739"/>
      <c r="AB437" s="739"/>
      <c r="AC437" s="739"/>
      <c r="AD437" s="739"/>
    </row>
    <row r="438" spans="16:30" ht="42" hidden="1" customHeight="1">
      <c r="P438" s="739"/>
      <c r="Q438" s="739"/>
      <c r="R438" s="739"/>
      <c r="S438" s="739"/>
      <c r="T438" s="739"/>
      <c r="U438" s="739"/>
      <c r="V438" s="739"/>
      <c r="W438" s="739"/>
      <c r="X438" s="739"/>
      <c r="Y438" s="739"/>
      <c r="Z438" s="739"/>
      <c r="AA438" s="739"/>
      <c r="AB438" s="739"/>
      <c r="AC438" s="739"/>
      <c r="AD438" s="739"/>
    </row>
    <row r="439" spans="16:30" ht="42" hidden="1" customHeight="1">
      <c r="P439" s="739"/>
      <c r="Q439" s="739"/>
      <c r="R439" s="739"/>
      <c r="S439" s="739"/>
      <c r="T439" s="739"/>
      <c r="U439" s="739"/>
      <c r="V439" s="739"/>
      <c r="W439" s="739"/>
      <c r="X439" s="739"/>
      <c r="Y439" s="739"/>
      <c r="Z439" s="739"/>
      <c r="AA439" s="739"/>
      <c r="AB439" s="739"/>
      <c r="AC439" s="739"/>
      <c r="AD439" s="739"/>
    </row>
    <row r="440" spans="16:30" ht="42" hidden="1" customHeight="1">
      <c r="P440" s="739"/>
      <c r="Q440" s="739"/>
      <c r="R440" s="739"/>
      <c r="S440" s="739"/>
      <c r="T440" s="739"/>
      <c r="U440" s="739"/>
      <c r="V440" s="739"/>
      <c r="W440" s="739"/>
      <c r="X440" s="739"/>
      <c r="Y440" s="739"/>
      <c r="Z440" s="739"/>
      <c r="AA440" s="739"/>
      <c r="AB440" s="739"/>
      <c r="AC440" s="739"/>
      <c r="AD440" s="739"/>
    </row>
    <row r="441" spans="16:30" ht="42" hidden="1" customHeight="1">
      <c r="P441" s="739"/>
      <c r="Q441" s="739"/>
      <c r="R441" s="739"/>
      <c r="S441" s="739"/>
      <c r="T441" s="739"/>
      <c r="U441" s="739"/>
      <c r="V441" s="739"/>
      <c r="W441" s="739"/>
      <c r="X441" s="739"/>
      <c r="Y441" s="739"/>
      <c r="Z441" s="739"/>
      <c r="AA441" s="739"/>
      <c r="AB441" s="739"/>
      <c r="AC441" s="739"/>
      <c r="AD441" s="739"/>
    </row>
    <row r="442" spans="16:30" ht="42" hidden="1" customHeight="1">
      <c r="P442" s="739"/>
      <c r="Q442" s="739"/>
      <c r="R442" s="739"/>
      <c r="S442" s="739"/>
      <c r="T442" s="739"/>
      <c r="U442" s="739"/>
      <c r="V442" s="739"/>
      <c r="W442" s="739"/>
      <c r="X442" s="739"/>
      <c r="Y442" s="739"/>
      <c r="Z442" s="739"/>
      <c r="AA442" s="739"/>
      <c r="AB442" s="739"/>
      <c r="AC442" s="739"/>
      <c r="AD442" s="739"/>
    </row>
    <row r="443" spans="16:30" ht="42" hidden="1" customHeight="1">
      <c r="P443" s="739"/>
      <c r="Q443" s="739"/>
      <c r="R443" s="739"/>
      <c r="S443" s="739"/>
      <c r="T443" s="739"/>
      <c r="U443" s="739"/>
      <c r="V443" s="739"/>
      <c r="W443" s="739"/>
      <c r="X443" s="739"/>
      <c r="Y443" s="739"/>
      <c r="Z443" s="739"/>
      <c r="AA443" s="739"/>
      <c r="AB443" s="739"/>
      <c r="AC443" s="739"/>
      <c r="AD443" s="739"/>
    </row>
    <row r="444" spans="16:30" ht="42" hidden="1" customHeight="1">
      <c r="P444" s="739"/>
      <c r="Q444" s="739"/>
      <c r="R444" s="739"/>
      <c r="S444" s="739"/>
      <c r="T444" s="739"/>
      <c r="U444" s="739"/>
      <c r="V444" s="739"/>
      <c r="W444" s="739"/>
      <c r="X444" s="739"/>
      <c r="Y444" s="739"/>
      <c r="Z444" s="739"/>
      <c r="AA444" s="739"/>
      <c r="AB444" s="739"/>
      <c r="AC444" s="739"/>
      <c r="AD444" s="739"/>
    </row>
    <row r="445" spans="16:30" ht="42" hidden="1" customHeight="1">
      <c r="P445" s="739"/>
      <c r="Q445" s="739"/>
      <c r="R445" s="739"/>
      <c r="S445" s="739"/>
      <c r="T445" s="739"/>
      <c r="U445" s="739"/>
      <c r="V445" s="739"/>
      <c r="W445" s="739"/>
      <c r="X445" s="739"/>
      <c r="Y445" s="739"/>
      <c r="Z445" s="739"/>
      <c r="AA445" s="739"/>
      <c r="AB445" s="739"/>
      <c r="AC445" s="739"/>
      <c r="AD445" s="739"/>
    </row>
    <row r="446" spans="16:30" ht="42" hidden="1" customHeight="1">
      <c r="P446" s="739"/>
      <c r="Q446" s="739"/>
      <c r="R446" s="739"/>
      <c r="S446" s="739"/>
      <c r="T446" s="739"/>
      <c r="U446" s="739"/>
      <c r="V446" s="739"/>
      <c r="W446" s="739"/>
      <c r="X446" s="739"/>
      <c r="Y446" s="739"/>
      <c r="Z446" s="739"/>
      <c r="AA446" s="739"/>
      <c r="AB446" s="739"/>
      <c r="AC446" s="739"/>
      <c r="AD446" s="739"/>
    </row>
    <row r="447" spans="16:30" ht="42" hidden="1" customHeight="1">
      <c r="P447" s="739"/>
      <c r="Q447" s="739"/>
      <c r="R447" s="739"/>
      <c r="S447" s="739"/>
      <c r="T447" s="739"/>
      <c r="U447" s="739"/>
      <c r="V447" s="739"/>
      <c r="W447" s="739"/>
      <c r="X447" s="739"/>
      <c r="Y447" s="739"/>
      <c r="Z447" s="739"/>
      <c r="AA447" s="739"/>
      <c r="AB447" s="739"/>
      <c r="AC447" s="739"/>
      <c r="AD447" s="739"/>
    </row>
    <row r="448" spans="16:30" ht="42" hidden="1" customHeight="1">
      <c r="P448" s="739"/>
      <c r="Q448" s="739"/>
      <c r="R448" s="739"/>
      <c r="S448" s="739"/>
      <c r="T448" s="739"/>
      <c r="U448" s="739"/>
      <c r="V448" s="739"/>
      <c r="W448" s="739"/>
      <c r="X448" s="739"/>
      <c r="Y448" s="739"/>
      <c r="Z448" s="739"/>
      <c r="AA448" s="739"/>
      <c r="AB448" s="739"/>
      <c r="AC448" s="739"/>
      <c r="AD448" s="739"/>
    </row>
    <row r="449" spans="16:30" ht="42" hidden="1" customHeight="1">
      <c r="P449" s="739"/>
      <c r="Q449" s="739"/>
      <c r="R449" s="739"/>
      <c r="S449" s="739"/>
      <c r="T449" s="739"/>
      <c r="U449" s="739"/>
      <c r="V449" s="739"/>
      <c r="W449" s="739"/>
      <c r="X449" s="739"/>
      <c r="Y449" s="739"/>
      <c r="Z449" s="739"/>
      <c r="AA449" s="739"/>
      <c r="AB449" s="739"/>
      <c r="AC449" s="739"/>
      <c r="AD449" s="739"/>
    </row>
    <row r="450" spans="16:30" ht="42" hidden="1" customHeight="1">
      <c r="P450" s="739"/>
      <c r="Q450" s="739"/>
      <c r="R450" s="739"/>
      <c r="S450" s="739"/>
      <c r="T450" s="739"/>
      <c r="U450" s="739"/>
      <c r="V450" s="739"/>
      <c r="W450" s="739"/>
      <c r="X450" s="739"/>
      <c r="Y450" s="739"/>
      <c r="Z450" s="739"/>
      <c r="AA450" s="739"/>
      <c r="AB450" s="739"/>
      <c r="AC450" s="739"/>
      <c r="AD450" s="739"/>
    </row>
    <row r="451" spans="16:30" ht="42" hidden="1" customHeight="1">
      <c r="P451" s="739"/>
      <c r="Q451" s="739"/>
      <c r="R451" s="739"/>
      <c r="S451" s="739"/>
      <c r="T451" s="739"/>
      <c r="U451" s="739"/>
      <c r="V451" s="739"/>
      <c r="W451" s="739"/>
      <c r="X451" s="739"/>
      <c r="Y451" s="739"/>
      <c r="Z451" s="739"/>
      <c r="AA451" s="739"/>
      <c r="AB451" s="739"/>
      <c r="AC451" s="739"/>
      <c r="AD451" s="739"/>
    </row>
    <row r="452" spans="16:30" ht="42" hidden="1" customHeight="1">
      <c r="P452" s="739"/>
      <c r="Q452" s="739"/>
      <c r="R452" s="739"/>
      <c r="S452" s="739"/>
      <c r="T452" s="739"/>
      <c r="U452" s="739"/>
      <c r="V452" s="739"/>
      <c r="W452" s="739"/>
      <c r="X452" s="739"/>
      <c r="Y452" s="739"/>
      <c r="Z452" s="739"/>
      <c r="AA452" s="739"/>
      <c r="AB452" s="739"/>
      <c r="AC452" s="739"/>
      <c r="AD452" s="739"/>
    </row>
    <row r="453" spans="16:30" ht="42" hidden="1" customHeight="1">
      <c r="P453" s="739"/>
      <c r="Q453" s="739"/>
      <c r="R453" s="739"/>
      <c r="S453" s="739"/>
      <c r="T453" s="739"/>
      <c r="U453" s="739"/>
      <c r="V453" s="739"/>
      <c r="W453" s="739"/>
      <c r="X453" s="739"/>
      <c r="Y453" s="739"/>
      <c r="Z453" s="739"/>
      <c r="AA453" s="739"/>
      <c r="AB453" s="739"/>
      <c r="AC453" s="739"/>
      <c r="AD453" s="739"/>
    </row>
    <row r="454" spans="16:30" ht="42" hidden="1" customHeight="1">
      <c r="P454" s="739"/>
      <c r="Q454" s="739"/>
      <c r="R454" s="739"/>
      <c r="S454" s="739"/>
      <c r="T454" s="739"/>
      <c r="U454" s="739"/>
      <c r="V454" s="739"/>
      <c r="W454" s="739"/>
      <c r="X454" s="739"/>
      <c r="Y454" s="739"/>
      <c r="Z454" s="739"/>
      <c r="AA454" s="739"/>
      <c r="AB454" s="739"/>
      <c r="AC454" s="739"/>
      <c r="AD454" s="739"/>
    </row>
    <row r="455" spans="16:30" ht="42" hidden="1" customHeight="1">
      <c r="P455" s="739"/>
      <c r="Q455" s="739"/>
      <c r="R455" s="739"/>
      <c r="S455" s="739"/>
      <c r="T455" s="739"/>
      <c r="U455" s="739"/>
      <c r="V455" s="739"/>
      <c r="W455" s="739"/>
      <c r="X455" s="739"/>
      <c r="Y455" s="739"/>
      <c r="Z455" s="739"/>
      <c r="AA455" s="739"/>
      <c r="AB455" s="739"/>
      <c r="AC455" s="739"/>
      <c r="AD455" s="739"/>
    </row>
    <row r="456" spans="16:30" ht="42" hidden="1" customHeight="1">
      <c r="P456" s="739"/>
      <c r="Q456" s="739"/>
      <c r="R456" s="739"/>
      <c r="S456" s="739"/>
      <c r="T456" s="739"/>
      <c r="U456" s="739"/>
      <c r="V456" s="739"/>
      <c r="W456" s="739"/>
      <c r="X456" s="739"/>
      <c r="Y456" s="739"/>
      <c r="Z456" s="739"/>
      <c r="AA456" s="739"/>
      <c r="AB456" s="739"/>
      <c r="AC456" s="739"/>
      <c r="AD456" s="739"/>
    </row>
    <row r="457" spans="16:30" ht="42" hidden="1" customHeight="1">
      <c r="P457" s="739"/>
      <c r="Q457" s="739"/>
      <c r="R457" s="739"/>
      <c r="S457" s="739"/>
      <c r="T457" s="739"/>
      <c r="U457" s="739"/>
      <c r="V457" s="739"/>
      <c r="W457" s="739"/>
      <c r="X457" s="739"/>
      <c r="Y457" s="739"/>
      <c r="Z457" s="739"/>
      <c r="AA457" s="739"/>
      <c r="AB457" s="739"/>
      <c r="AC457" s="739"/>
      <c r="AD457" s="739"/>
    </row>
    <row r="458" spans="16:30" ht="42" hidden="1" customHeight="1">
      <c r="P458" s="739"/>
      <c r="Q458" s="739"/>
      <c r="R458" s="739"/>
      <c r="S458" s="739"/>
      <c r="T458" s="739"/>
      <c r="U458" s="739"/>
      <c r="V458" s="739"/>
      <c r="W458" s="739"/>
      <c r="X458" s="739"/>
      <c r="Y458" s="739"/>
      <c r="Z458" s="739"/>
      <c r="AA458" s="739"/>
      <c r="AB458" s="739"/>
      <c r="AC458" s="739"/>
      <c r="AD458" s="739"/>
    </row>
    <row r="459" spans="16:30" ht="42" hidden="1" customHeight="1">
      <c r="P459" s="739"/>
      <c r="Q459" s="739"/>
      <c r="R459" s="739"/>
      <c r="S459" s="739"/>
      <c r="T459" s="739"/>
      <c r="U459" s="739"/>
      <c r="V459" s="739"/>
      <c r="W459" s="739"/>
      <c r="X459" s="739"/>
      <c r="Y459" s="739"/>
      <c r="Z459" s="739"/>
      <c r="AA459" s="739"/>
      <c r="AB459" s="739"/>
      <c r="AC459" s="739"/>
      <c r="AD459" s="739"/>
    </row>
    <row r="460" spans="16:30" ht="42" hidden="1" customHeight="1">
      <c r="P460" s="739"/>
      <c r="Q460" s="739"/>
      <c r="R460" s="739"/>
      <c r="S460" s="739"/>
      <c r="T460" s="739"/>
      <c r="U460" s="739"/>
      <c r="V460" s="739"/>
      <c r="W460" s="739"/>
      <c r="X460" s="739"/>
      <c r="Y460" s="739"/>
      <c r="Z460" s="739"/>
      <c r="AA460" s="739"/>
      <c r="AB460" s="739"/>
      <c r="AC460" s="739"/>
      <c r="AD460" s="739"/>
    </row>
    <row r="461" spans="16:30" ht="42" hidden="1" customHeight="1">
      <c r="P461" s="739"/>
      <c r="Q461" s="739"/>
      <c r="R461" s="739"/>
      <c r="S461" s="739"/>
      <c r="T461" s="739"/>
      <c r="U461" s="739"/>
      <c r="V461" s="739"/>
      <c r="W461" s="739"/>
      <c r="X461" s="739"/>
      <c r="Y461" s="739"/>
      <c r="Z461" s="739"/>
      <c r="AA461" s="739"/>
      <c r="AB461" s="739"/>
      <c r="AC461" s="739"/>
      <c r="AD461" s="739"/>
    </row>
    <row r="462" spans="16:30" ht="42" hidden="1" customHeight="1">
      <c r="P462" s="739"/>
      <c r="Q462" s="739"/>
      <c r="R462" s="739"/>
      <c r="S462" s="739"/>
      <c r="T462" s="739"/>
      <c r="U462" s="739"/>
      <c r="V462" s="739"/>
      <c r="W462" s="739"/>
      <c r="X462" s="739"/>
      <c r="Y462" s="739"/>
      <c r="Z462" s="739"/>
      <c r="AA462" s="739"/>
      <c r="AB462" s="739"/>
      <c r="AC462" s="739"/>
      <c r="AD462" s="739"/>
    </row>
    <row r="463" spans="16:30" ht="42" hidden="1" customHeight="1">
      <c r="P463" s="739"/>
      <c r="Q463" s="739"/>
      <c r="R463" s="739"/>
      <c r="S463" s="739"/>
      <c r="T463" s="739"/>
      <c r="U463" s="739"/>
      <c r="V463" s="739"/>
      <c r="W463" s="739"/>
      <c r="X463" s="739"/>
      <c r="Y463" s="739"/>
      <c r="Z463" s="739"/>
      <c r="AA463" s="739"/>
      <c r="AB463" s="739"/>
      <c r="AC463" s="739"/>
      <c r="AD463" s="739"/>
    </row>
    <row r="464" spans="16:30" ht="42" hidden="1" customHeight="1">
      <c r="P464" s="739"/>
      <c r="Q464" s="739"/>
      <c r="R464" s="739"/>
      <c r="S464" s="739"/>
      <c r="T464" s="739"/>
      <c r="U464" s="739"/>
      <c r="V464" s="739"/>
      <c r="W464" s="739"/>
      <c r="X464" s="739"/>
      <c r="Y464" s="739"/>
      <c r="Z464" s="739"/>
      <c r="AA464" s="739"/>
      <c r="AB464" s="739"/>
      <c r="AC464" s="739"/>
      <c r="AD464" s="739"/>
    </row>
    <row r="465" spans="16:30" ht="42" hidden="1" customHeight="1">
      <c r="P465" s="739"/>
      <c r="Q465" s="739"/>
      <c r="R465" s="739"/>
      <c r="S465" s="739"/>
      <c r="T465" s="739"/>
      <c r="U465" s="739"/>
      <c r="V465" s="739"/>
      <c r="W465" s="739"/>
      <c r="X465" s="739"/>
      <c r="Y465" s="739"/>
      <c r="Z465" s="739"/>
      <c r="AA465" s="739"/>
      <c r="AB465" s="739"/>
      <c r="AC465" s="739"/>
      <c r="AD465" s="739"/>
    </row>
    <row r="466" spans="16:30" ht="42" hidden="1" customHeight="1">
      <c r="P466" s="739"/>
      <c r="Q466" s="739"/>
      <c r="R466" s="739"/>
      <c r="S466" s="739"/>
      <c r="T466" s="739"/>
      <c r="U466" s="739"/>
      <c r="V466" s="739"/>
      <c r="W466" s="739"/>
      <c r="X466" s="739"/>
      <c r="Y466" s="739"/>
      <c r="Z466" s="739"/>
      <c r="AA466" s="739"/>
      <c r="AB466" s="739"/>
      <c r="AC466" s="739"/>
      <c r="AD466" s="739"/>
    </row>
    <row r="467" spans="16:30" ht="42" hidden="1" customHeight="1">
      <c r="P467" s="739"/>
      <c r="Q467" s="739"/>
      <c r="R467" s="739"/>
      <c r="S467" s="739"/>
      <c r="T467" s="739"/>
      <c r="U467" s="739"/>
      <c r="V467" s="739"/>
      <c r="W467" s="739"/>
      <c r="X467" s="739"/>
      <c r="Y467" s="739"/>
      <c r="Z467" s="739"/>
      <c r="AA467" s="739"/>
      <c r="AB467" s="739"/>
      <c r="AC467" s="739"/>
      <c r="AD467" s="739"/>
    </row>
    <row r="468" spans="16:30" ht="42" hidden="1" customHeight="1">
      <c r="P468" s="739"/>
      <c r="Q468" s="739"/>
      <c r="R468" s="739"/>
      <c r="S468" s="739"/>
      <c r="T468" s="739"/>
      <c r="U468" s="739"/>
      <c r="V468" s="739"/>
      <c r="W468" s="739"/>
      <c r="X468" s="739"/>
      <c r="Y468" s="739"/>
      <c r="Z468" s="739"/>
      <c r="AA468" s="739"/>
      <c r="AB468" s="739"/>
      <c r="AC468" s="739"/>
      <c r="AD468" s="739"/>
    </row>
    <row r="469" spans="16:30" ht="42" hidden="1" customHeight="1">
      <c r="P469" s="739"/>
      <c r="Q469" s="739"/>
      <c r="R469" s="739"/>
      <c r="S469" s="739"/>
      <c r="T469" s="739"/>
      <c r="U469" s="739"/>
      <c r="V469" s="739"/>
      <c r="W469" s="739"/>
      <c r="X469" s="739"/>
      <c r="Y469" s="739"/>
      <c r="Z469" s="739"/>
      <c r="AA469" s="739"/>
      <c r="AB469" s="739"/>
      <c r="AC469" s="739"/>
      <c r="AD469" s="739"/>
    </row>
    <row r="470" spans="16:30" ht="42" hidden="1" customHeight="1">
      <c r="P470" s="739"/>
      <c r="Q470" s="739"/>
      <c r="R470" s="739"/>
      <c r="S470" s="739"/>
      <c r="T470" s="739"/>
      <c r="U470" s="739"/>
      <c r="V470" s="739"/>
      <c r="W470" s="739"/>
      <c r="X470" s="739"/>
      <c r="Y470" s="739"/>
      <c r="Z470" s="739"/>
      <c r="AA470" s="739"/>
      <c r="AB470" s="739"/>
      <c r="AC470" s="739"/>
      <c r="AD470" s="739"/>
    </row>
    <row r="471" spans="16:30" ht="42" hidden="1" customHeight="1">
      <c r="P471" s="739"/>
      <c r="Q471" s="739"/>
      <c r="R471" s="739"/>
      <c r="S471" s="739"/>
      <c r="T471" s="739"/>
      <c r="U471" s="739"/>
      <c r="V471" s="739"/>
      <c r="W471" s="739"/>
      <c r="X471" s="739"/>
      <c r="Y471" s="739"/>
      <c r="Z471" s="739"/>
      <c r="AA471" s="739"/>
      <c r="AB471" s="739"/>
      <c r="AC471" s="739"/>
      <c r="AD471" s="739"/>
    </row>
    <row r="472" spans="16:30" ht="42" hidden="1" customHeight="1">
      <c r="P472" s="739"/>
      <c r="Q472" s="739"/>
      <c r="R472" s="739"/>
      <c r="S472" s="739"/>
      <c r="T472" s="739"/>
      <c r="U472" s="739"/>
      <c r="V472" s="739"/>
      <c r="W472" s="739"/>
      <c r="X472" s="739"/>
      <c r="Y472" s="739"/>
      <c r="Z472" s="739"/>
      <c r="AA472" s="739"/>
      <c r="AB472" s="739"/>
      <c r="AC472" s="739"/>
      <c r="AD472" s="739"/>
    </row>
    <row r="473" spans="16:30" ht="42" hidden="1" customHeight="1">
      <c r="P473" s="739"/>
      <c r="Q473" s="739"/>
      <c r="R473" s="739"/>
      <c r="S473" s="739"/>
      <c r="T473" s="739"/>
      <c r="U473" s="739"/>
      <c r="V473" s="739"/>
      <c r="W473" s="739"/>
      <c r="X473" s="739"/>
      <c r="Y473" s="739"/>
      <c r="Z473" s="739"/>
      <c r="AA473" s="739"/>
      <c r="AB473" s="739"/>
      <c r="AC473" s="739"/>
      <c r="AD473" s="739"/>
    </row>
    <row r="474" spans="16:30" ht="42" hidden="1" customHeight="1">
      <c r="P474" s="739"/>
      <c r="Q474" s="739"/>
      <c r="R474" s="739"/>
      <c r="S474" s="739"/>
      <c r="T474" s="739"/>
      <c r="U474" s="739"/>
      <c r="V474" s="739"/>
      <c r="W474" s="739"/>
      <c r="X474" s="739"/>
      <c r="Y474" s="739"/>
      <c r="Z474" s="739"/>
      <c r="AA474" s="739"/>
      <c r="AB474" s="739"/>
      <c r="AC474" s="739"/>
      <c r="AD474" s="739"/>
    </row>
    <row r="475" spans="16:30" ht="42" hidden="1" customHeight="1">
      <c r="P475" s="739"/>
      <c r="Q475" s="739"/>
      <c r="R475" s="739"/>
      <c r="S475" s="739"/>
      <c r="T475" s="739"/>
      <c r="U475" s="739"/>
      <c r="V475" s="739"/>
      <c r="W475" s="739"/>
      <c r="X475" s="739"/>
      <c r="Y475" s="739"/>
      <c r="Z475" s="739"/>
      <c r="AA475" s="739"/>
      <c r="AB475" s="739"/>
      <c r="AC475" s="739"/>
      <c r="AD475" s="739"/>
    </row>
    <row r="476" spans="16:30" ht="42" hidden="1" customHeight="1">
      <c r="P476" s="739"/>
      <c r="Q476" s="739"/>
      <c r="R476" s="739"/>
      <c r="S476" s="739"/>
      <c r="T476" s="739"/>
      <c r="U476" s="739"/>
      <c r="V476" s="739"/>
      <c r="W476" s="739"/>
      <c r="X476" s="739"/>
      <c r="Y476" s="739"/>
      <c r="Z476" s="739"/>
      <c r="AA476" s="739"/>
      <c r="AB476" s="739"/>
      <c r="AC476" s="739"/>
      <c r="AD476" s="739"/>
    </row>
    <row r="477" spans="16:30" ht="42" hidden="1" customHeight="1">
      <c r="P477" s="739"/>
      <c r="Q477" s="739"/>
      <c r="R477" s="739"/>
      <c r="S477" s="739"/>
      <c r="T477" s="739"/>
      <c r="U477" s="739"/>
      <c r="V477" s="739"/>
      <c r="W477" s="739"/>
      <c r="X477" s="739"/>
      <c r="Y477" s="739"/>
      <c r="Z477" s="739"/>
      <c r="AA477" s="739"/>
      <c r="AB477" s="739"/>
      <c r="AC477" s="739"/>
      <c r="AD477" s="739"/>
    </row>
    <row r="478" spans="16:30" ht="42" hidden="1" customHeight="1">
      <c r="P478" s="739"/>
      <c r="Q478" s="739"/>
      <c r="R478" s="739"/>
      <c r="S478" s="739"/>
      <c r="T478" s="739"/>
      <c r="U478" s="739"/>
      <c r="V478" s="739"/>
      <c r="W478" s="739"/>
      <c r="X478" s="739"/>
      <c r="Y478" s="739"/>
      <c r="Z478" s="739"/>
      <c r="AA478" s="739"/>
      <c r="AB478" s="739"/>
      <c r="AC478" s="739"/>
      <c r="AD478" s="739"/>
    </row>
    <row r="479" spans="16:30" ht="42" hidden="1" customHeight="1">
      <c r="P479" s="739"/>
      <c r="Q479" s="739"/>
      <c r="R479" s="739"/>
      <c r="S479" s="739"/>
      <c r="T479" s="739"/>
      <c r="U479" s="739"/>
      <c r="V479" s="739"/>
      <c r="W479" s="739"/>
      <c r="X479" s="739"/>
      <c r="Y479" s="739"/>
      <c r="Z479" s="739"/>
      <c r="AA479" s="739"/>
      <c r="AB479" s="739"/>
      <c r="AC479" s="739"/>
      <c r="AD479" s="739"/>
    </row>
    <row r="480" spans="16:30" ht="42" hidden="1" customHeight="1">
      <c r="P480" s="739"/>
      <c r="Q480" s="739"/>
      <c r="R480" s="739"/>
      <c r="S480" s="739"/>
      <c r="T480" s="739"/>
      <c r="U480" s="739"/>
      <c r="V480" s="739"/>
      <c r="W480" s="739"/>
      <c r="X480" s="739"/>
      <c r="Y480" s="739"/>
      <c r="Z480" s="739"/>
      <c r="AA480" s="739"/>
      <c r="AB480" s="739"/>
      <c r="AC480" s="739"/>
      <c r="AD480" s="739"/>
    </row>
    <row r="481" spans="16:30" ht="42" hidden="1" customHeight="1">
      <c r="P481" s="739"/>
      <c r="Q481" s="739"/>
      <c r="R481" s="739"/>
      <c r="S481" s="739"/>
      <c r="T481" s="739"/>
      <c r="U481" s="739"/>
      <c r="V481" s="739"/>
      <c r="W481" s="739"/>
      <c r="X481" s="739"/>
      <c r="Y481" s="739"/>
      <c r="Z481" s="739"/>
      <c r="AA481" s="739"/>
      <c r="AB481" s="739"/>
      <c r="AC481" s="739"/>
      <c r="AD481" s="739"/>
    </row>
    <row r="482" spans="16:30" ht="42" hidden="1" customHeight="1">
      <c r="P482" s="739"/>
      <c r="Q482" s="739"/>
      <c r="R482" s="739"/>
      <c r="S482" s="739"/>
      <c r="T482" s="739"/>
      <c r="U482" s="739"/>
      <c r="V482" s="739"/>
      <c r="W482" s="739"/>
      <c r="X482" s="739"/>
      <c r="Y482" s="739"/>
      <c r="Z482" s="739"/>
      <c r="AA482" s="739"/>
      <c r="AB482" s="739"/>
      <c r="AC482" s="739"/>
      <c r="AD482" s="739"/>
    </row>
    <row r="483" spans="16:30" ht="42" hidden="1" customHeight="1">
      <c r="P483" s="739"/>
      <c r="Q483" s="739"/>
      <c r="R483" s="739"/>
      <c r="S483" s="739"/>
      <c r="T483" s="739"/>
      <c r="U483" s="739"/>
      <c r="V483" s="739"/>
      <c r="W483" s="739"/>
      <c r="X483" s="739"/>
      <c r="Y483" s="739"/>
      <c r="Z483" s="739"/>
      <c r="AA483" s="739"/>
      <c r="AB483" s="739"/>
      <c r="AC483" s="739"/>
      <c r="AD483" s="739"/>
    </row>
    <row r="484" spans="16:30" ht="42" hidden="1" customHeight="1">
      <c r="P484" s="739"/>
      <c r="Q484" s="739"/>
      <c r="R484" s="739"/>
      <c r="S484" s="739"/>
      <c r="T484" s="739"/>
      <c r="U484" s="739"/>
      <c r="V484" s="739"/>
      <c r="W484" s="739"/>
      <c r="X484" s="739"/>
      <c r="Y484" s="739"/>
      <c r="Z484" s="739"/>
      <c r="AA484" s="739"/>
      <c r="AB484" s="739"/>
      <c r="AC484" s="739"/>
      <c r="AD484" s="739"/>
    </row>
    <row r="485" spans="16:30" ht="42" hidden="1" customHeight="1">
      <c r="P485" s="739"/>
      <c r="Q485" s="739"/>
      <c r="R485" s="739"/>
      <c r="S485" s="739"/>
      <c r="T485" s="739"/>
      <c r="U485" s="739"/>
      <c r="V485" s="739"/>
      <c r="W485" s="739"/>
      <c r="X485" s="739"/>
      <c r="Y485" s="739"/>
      <c r="Z485" s="739"/>
      <c r="AA485" s="739"/>
      <c r="AB485" s="739"/>
      <c r="AC485" s="739"/>
      <c r="AD485" s="739"/>
    </row>
    <row r="486" spans="16:30" ht="42" hidden="1" customHeight="1">
      <c r="P486" s="739"/>
      <c r="Q486" s="739"/>
      <c r="R486" s="739"/>
      <c r="S486" s="739"/>
      <c r="T486" s="739"/>
      <c r="U486" s="739"/>
      <c r="V486" s="739"/>
      <c r="W486" s="739"/>
      <c r="X486" s="739"/>
      <c r="Y486" s="739"/>
      <c r="Z486" s="739"/>
      <c r="AA486" s="739"/>
      <c r="AB486" s="739"/>
      <c r="AC486" s="739"/>
      <c r="AD486" s="739"/>
    </row>
    <row r="487" spans="16:30" ht="42" hidden="1" customHeight="1">
      <c r="P487" s="739"/>
      <c r="Q487" s="739"/>
      <c r="R487" s="739"/>
      <c r="S487" s="739"/>
      <c r="T487" s="739"/>
      <c r="U487" s="739"/>
      <c r="V487" s="739"/>
      <c r="W487" s="739"/>
      <c r="X487" s="739"/>
      <c r="Y487" s="739"/>
      <c r="Z487" s="739"/>
      <c r="AA487" s="739"/>
      <c r="AB487" s="739"/>
      <c r="AC487" s="739"/>
      <c r="AD487" s="739"/>
    </row>
    <row r="488" spans="16:30" ht="42" hidden="1" customHeight="1">
      <c r="P488" s="739"/>
      <c r="Q488" s="739"/>
      <c r="R488" s="739"/>
      <c r="S488" s="739"/>
      <c r="T488" s="739"/>
      <c r="U488" s="739"/>
      <c r="V488" s="739"/>
      <c r="W488" s="739"/>
      <c r="X488" s="739"/>
      <c r="Y488" s="739"/>
      <c r="Z488" s="739"/>
      <c r="AA488" s="739"/>
      <c r="AB488" s="739"/>
      <c r="AC488" s="739"/>
      <c r="AD488" s="739"/>
    </row>
    <row r="489" spans="16:30" ht="42" hidden="1" customHeight="1">
      <c r="P489" s="739"/>
      <c r="Q489" s="739"/>
      <c r="R489" s="739"/>
      <c r="S489" s="739"/>
      <c r="T489" s="739"/>
      <c r="U489" s="739"/>
      <c r="V489" s="739"/>
      <c r="W489" s="739"/>
      <c r="X489" s="739"/>
      <c r="Y489" s="739"/>
      <c r="Z489" s="739"/>
      <c r="AA489" s="739"/>
      <c r="AB489" s="739"/>
      <c r="AC489" s="739"/>
      <c r="AD489" s="739"/>
    </row>
    <row r="490" spans="16:30" ht="42" hidden="1" customHeight="1">
      <c r="P490" s="739"/>
      <c r="Q490" s="739"/>
      <c r="R490" s="739"/>
      <c r="S490" s="739"/>
      <c r="T490" s="739"/>
      <c r="U490" s="739"/>
      <c r="V490" s="739"/>
      <c r="W490" s="739"/>
      <c r="X490" s="739"/>
      <c r="Y490" s="739"/>
      <c r="Z490" s="739"/>
      <c r="AA490" s="739"/>
      <c r="AB490" s="739"/>
      <c r="AC490" s="739"/>
      <c r="AD490" s="739"/>
    </row>
    <row r="491" spans="16:30" ht="42" hidden="1" customHeight="1">
      <c r="P491" s="739"/>
      <c r="Q491" s="739"/>
      <c r="R491" s="739"/>
      <c r="S491" s="739"/>
      <c r="T491" s="739"/>
      <c r="U491" s="739"/>
      <c r="V491" s="739"/>
      <c r="W491" s="739"/>
      <c r="X491" s="739"/>
      <c r="Y491" s="739"/>
      <c r="Z491" s="739"/>
      <c r="AA491" s="739"/>
      <c r="AB491" s="739"/>
      <c r="AC491" s="739"/>
      <c r="AD491" s="739"/>
    </row>
    <row r="492" spans="16:30" ht="42" hidden="1" customHeight="1">
      <c r="P492" s="739"/>
      <c r="Q492" s="739"/>
      <c r="R492" s="739"/>
      <c r="S492" s="739"/>
      <c r="T492" s="739"/>
      <c r="U492" s="739"/>
      <c r="V492" s="739"/>
      <c r="W492" s="739"/>
      <c r="X492" s="739"/>
      <c r="Y492" s="739"/>
      <c r="Z492" s="739"/>
      <c r="AA492" s="739"/>
      <c r="AB492" s="739"/>
      <c r="AC492" s="739"/>
      <c r="AD492" s="739"/>
    </row>
    <row r="493" spans="16:30" ht="42" hidden="1" customHeight="1">
      <c r="P493" s="739"/>
      <c r="Q493" s="739"/>
      <c r="R493" s="739"/>
      <c r="S493" s="739"/>
      <c r="T493" s="739"/>
      <c r="U493" s="739"/>
      <c r="V493" s="739"/>
      <c r="W493" s="739"/>
      <c r="X493" s="739"/>
      <c r="Y493" s="739"/>
      <c r="Z493" s="739"/>
      <c r="AA493" s="739"/>
      <c r="AB493" s="739"/>
      <c r="AC493" s="739"/>
      <c r="AD493" s="739"/>
    </row>
    <row r="494" spans="16:30" ht="42" hidden="1" customHeight="1">
      <c r="P494" s="739"/>
      <c r="Q494" s="739"/>
      <c r="R494" s="739"/>
      <c r="S494" s="739"/>
      <c r="T494" s="739"/>
      <c r="U494" s="739"/>
      <c r="V494" s="739"/>
      <c r="W494" s="739"/>
      <c r="X494" s="739"/>
      <c r="Y494" s="739"/>
      <c r="Z494" s="739"/>
      <c r="AA494" s="739"/>
      <c r="AB494" s="739"/>
      <c r="AC494" s="739"/>
      <c r="AD494" s="739"/>
    </row>
    <row r="495" spans="16:30" ht="42" hidden="1" customHeight="1">
      <c r="P495" s="739"/>
      <c r="Q495" s="739"/>
      <c r="R495" s="739"/>
      <c r="S495" s="739"/>
      <c r="T495" s="739"/>
      <c r="U495" s="739"/>
      <c r="V495" s="739"/>
      <c r="W495" s="739"/>
      <c r="X495" s="739"/>
      <c r="Y495" s="739"/>
      <c r="Z495" s="739"/>
      <c r="AA495" s="739"/>
      <c r="AB495" s="739"/>
      <c r="AC495" s="739"/>
      <c r="AD495" s="739"/>
    </row>
    <row r="496" spans="16:30" ht="42" hidden="1" customHeight="1">
      <c r="P496" s="739"/>
      <c r="Q496" s="739"/>
      <c r="R496" s="739"/>
      <c r="S496" s="739"/>
      <c r="T496" s="739"/>
      <c r="U496" s="739"/>
      <c r="V496" s="739"/>
      <c r="W496" s="739"/>
      <c r="X496" s="739"/>
      <c r="Y496" s="739"/>
      <c r="Z496" s="739"/>
      <c r="AA496" s="739"/>
      <c r="AB496" s="739"/>
      <c r="AC496" s="739"/>
      <c r="AD496" s="739"/>
    </row>
    <row r="497" spans="16:30" ht="42" hidden="1" customHeight="1">
      <c r="P497" s="739"/>
      <c r="Q497" s="739"/>
      <c r="R497" s="739"/>
      <c r="S497" s="739"/>
      <c r="T497" s="739"/>
      <c r="U497" s="739"/>
      <c r="V497" s="739"/>
      <c r="W497" s="739"/>
      <c r="X497" s="739"/>
      <c r="Y497" s="739"/>
      <c r="Z497" s="739"/>
      <c r="AA497" s="739"/>
      <c r="AB497" s="739"/>
      <c r="AC497" s="739"/>
      <c r="AD497" s="739"/>
    </row>
    <row r="498" spans="16:30" ht="42" hidden="1" customHeight="1">
      <c r="P498" s="739"/>
      <c r="Q498" s="739"/>
      <c r="R498" s="739"/>
      <c r="S498" s="739"/>
      <c r="T498" s="739"/>
      <c r="U498" s="739"/>
      <c r="V498" s="739"/>
      <c r="W498" s="739"/>
      <c r="X498" s="739"/>
      <c r="Y498" s="739"/>
      <c r="Z498" s="739"/>
      <c r="AA498" s="739"/>
      <c r="AB498" s="739"/>
      <c r="AC498" s="739"/>
      <c r="AD498" s="739"/>
    </row>
    <row r="499" spans="16:30" ht="42" hidden="1" customHeight="1">
      <c r="P499" s="739"/>
      <c r="Q499" s="739"/>
      <c r="R499" s="739"/>
      <c r="S499" s="739"/>
      <c r="T499" s="739"/>
      <c r="U499" s="739"/>
      <c r="V499" s="739"/>
      <c r="W499" s="739"/>
      <c r="X499" s="739"/>
      <c r="Y499" s="739"/>
      <c r="Z499" s="739"/>
      <c r="AA499" s="739"/>
      <c r="AB499" s="739"/>
      <c r="AC499" s="739"/>
      <c r="AD499" s="739"/>
    </row>
    <row r="500" spans="16:30" ht="42" hidden="1" customHeight="1">
      <c r="P500" s="739"/>
      <c r="Q500" s="739"/>
      <c r="R500" s="739"/>
      <c r="S500" s="739"/>
      <c r="T500" s="739"/>
      <c r="U500" s="739"/>
      <c r="V500" s="739"/>
      <c r="W500" s="739"/>
      <c r="X500" s="739"/>
      <c r="Y500" s="739"/>
      <c r="Z500" s="739"/>
      <c r="AA500" s="739"/>
      <c r="AB500" s="739"/>
      <c r="AC500" s="739"/>
      <c r="AD500" s="739"/>
    </row>
    <row r="501" spans="16:30" ht="42" hidden="1" customHeight="1">
      <c r="P501" s="739"/>
      <c r="Q501" s="739"/>
      <c r="R501" s="739"/>
      <c r="S501" s="739"/>
      <c r="T501" s="739"/>
      <c r="U501" s="739"/>
      <c r="V501" s="739"/>
      <c r="W501" s="739"/>
      <c r="X501" s="739"/>
      <c r="Y501" s="739"/>
      <c r="Z501" s="739"/>
      <c r="AA501" s="739"/>
      <c r="AB501" s="739"/>
      <c r="AC501" s="739"/>
      <c r="AD501" s="739"/>
    </row>
    <row r="502" spans="16:30" ht="42" hidden="1" customHeight="1">
      <c r="P502" s="739"/>
      <c r="Q502" s="739"/>
      <c r="R502" s="739"/>
      <c r="S502" s="739"/>
      <c r="T502" s="739"/>
      <c r="U502" s="739"/>
      <c r="V502" s="739"/>
      <c r="W502" s="739"/>
      <c r="X502" s="739"/>
      <c r="Y502" s="739"/>
      <c r="Z502" s="739"/>
      <c r="AA502" s="739"/>
      <c r="AB502" s="739"/>
      <c r="AC502" s="739"/>
      <c r="AD502" s="739"/>
    </row>
    <row r="503" spans="16:30" ht="42" hidden="1" customHeight="1">
      <c r="P503" s="739"/>
      <c r="Q503" s="739"/>
      <c r="R503" s="739"/>
      <c r="S503" s="739"/>
      <c r="T503" s="739"/>
      <c r="U503" s="739"/>
      <c r="V503" s="739"/>
      <c r="W503" s="739"/>
      <c r="X503" s="739"/>
      <c r="Y503" s="739"/>
      <c r="Z503" s="739"/>
      <c r="AA503" s="739"/>
      <c r="AB503" s="739"/>
      <c r="AC503" s="739"/>
      <c r="AD503" s="739"/>
    </row>
    <row r="504" spans="16:30" ht="42" hidden="1" customHeight="1">
      <c r="P504" s="739"/>
      <c r="Q504" s="739"/>
      <c r="R504" s="739"/>
      <c r="S504" s="739"/>
      <c r="T504" s="739"/>
      <c r="U504" s="739"/>
      <c r="V504" s="739"/>
      <c r="W504" s="739"/>
      <c r="X504" s="739"/>
      <c r="Y504" s="739"/>
      <c r="Z504" s="739"/>
      <c r="AA504" s="739"/>
      <c r="AB504" s="739"/>
      <c r="AC504" s="739"/>
      <c r="AD504" s="739"/>
    </row>
    <row r="505" spans="16:30" ht="42" hidden="1" customHeight="1">
      <c r="P505" s="739"/>
      <c r="Q505" s="739"/>
      <c r="R505" s="739"/>
      <c r="S505" s="739"/>
      <c r="T505" s="739"/>
      <c r="U505" s="739"/>
      <c r="V505" s="739"/>
      <c r="W505" s="739"/>
      <c r="X505" s="739"/>
      <c r="Y505" s="739"/>
      <c r="Z505" s="739"/>
      <c r="AA505" s="739"/>
      <c r="AB505" s="739"/>
      <c r="AC505" s="739"/>
      <c r="AD505" s="739"/>
    </row>
    <row r="506" spans="16:30" ht="42" hidden="1" customHeight="1">
      <c r="P506" s="739"/>
      <c r="Q506" s="739"/>
      <c r="R506" s="739"/>
      <c r="S506" s="739"/>
      <c r="T506" s="739"/>
      <c r="U506" s="739"/>
      <c r="V506" s="739"/>
      <c r="W506" s="739"/>
      <c r="X506" s="739"/>
      <c r="Y506" s="739"/>
      <c r="Z506" s="739"/>
      <c r="AA506" s="739"/>
      <c r="AB506" s="739"/>
      <c r="AC506" s="739"/>
      <c r="AD506" s="739"/>
    </row>
    <row r="507" spans="16:30" ht="42" hidden="1" customHeight="1">
      <c r="P507" s="739"/>
      <c r="Q507" s="739"/>
      <c r="R507" s="739"/>
      <c r="S507" s="739"/>
      <c r="T507" s="739"/>
      <c r="U507" s="739"/>
      <c r="V507" s="739"/>
      <c r="W507" s="739"/>
      <c r="X507" s="739"/>
      <c r="Y507" s="739"/>
      <c r="Z507" s="739"/>
      <c r="AA507" s="739"/>
      <c r="AB507" s="739"/>
      <c r="AC507" s="739"/>
      <c r="AD507" s="739"/>
    </row>
    <row r="508" spans="16:30" ht="42" hidden="1" customHeight="1">
      <c r="P508" s="739"/>
      <c r="Q508" s="739"/>
      <c r="R508" s="739"/>
      <c r="S508" s="739"/>
      <c r="T508" s="739"/>
      <c r="U508" s="739"/>
      <c r="V508" s="739"/>
      <c r="W508" s="739"/>
      <c r="X508" s="739"/>
      <c r="Y508" s="739"/>
      <c r="Z508" s="739"/>
      <c r="AA508" s="739"/>
      <c r="AB508" s="739"/>
      <c r="AC508" s="739"/>
      <c r="AD508" s="739"/>
    </row>
    <row r="509" spans="16:30" ht="42" hidden="1" customHeight="1">
      <c r="P509" s="739"/>
      <c r="Q509" s="739"/>
      <c r="R509" s="739"/>
      <c r="S509" s="739"/>
      <c r="T509" s="739"/>
      <c r="U509" s="739"/>
      <c r="V509" s="739"/>
      <c r="W509" s="739"/>
      <c r="X509" s="739"/>
      <c r="Y509" s="739"/>
      <c r="Z509" s="739"/>
      <c r="AA509" s="739"/>
      <c r="AB509" s="739"/>
      <c r="AC509" s="739"/>
      <c r="AD509" s="739"/>
    </row>
    <row r="510" spans="16:30" ht="42" hidden="1" customHeight="1">
      <c r="P510" s="739"/>
      <c r="Q510" s="739"/>
      <c r="R510" s="739"/>
      <c r="S510" s="739"/>
      <c r="T510" s="739"/>
      <c r="U510" s="739"/>
      <c r="V510" s="739"/>
      <c r="W510" s="739"/>
      <c r="X510" s="739"/>
      <c r="Y510" s="739"/>
      <c r="Z510" s="739"/>
      <c r="AA510" s="739"/>
      <c r="AB510" s="739"/>
      <c r="AC510" s="739"/>
      <c r="AD510" s="739"/>
    </row>
    <row r="511" spans="16:30" ht="42" hidden="1" customHeight="1">
      <c r="P511" s="739"/>
      <c r="Q511" s="739"/>
      <c r="R511" s="739"/>
      <c r="S511" s="739"/>
      <c r="T511" s="739"/>
      <c r="U511" s="739"/>
      <c r="V511" s="739"/>
      <c r="W511" s="739"/>
      <c r="X511" s="739"/>
      <c r="Y511" s="739"/>
      <c r="Z511" s="739"/>
      <c r="AA511" s="739"/>
      <c r="AB511" s="739"/>
      <c r="AC511" s="739"/>
      <c r="AD511" s="739"/>
    </row>
    <row r="512" spans="16:30" ht="42" hidden="1" customHeight="1">
      <c r="P512" s="739"/>
      <c r="Q512" s="739"/>
      <c r="R512" s="739"/>
      <c r="S512" s="739"/>
      <c r="T512" s="739"/>
      <c r="U512" s="739"/>
      <c r="V512" s="739"/>
      <c r="W512" s="739"/>
      <c r="X512" s="739"/>
      <c r="Y512" s="739"/>
      <c r="Z512" s="739"/>
      <c r="AA512" s="739"/>
      <c r="AB512" s="739"/>
      <c r="AC512" s="739"/>
      <c r="AD512" s="739"/>
    </row>
    <row r="513" spans="16:30" ht="42" hidden="1" customHeight="1">
      <c r="P513" s="739"/>
      <c r="Q513" s="739"/>
      <c r="R513" s="739"/>
      <c r="S513" s="739"/>
      <c r="T513" s="739"/>
      <c r="U513" s="739"/>
      <c r="V513" s="739"/>
      <c r="W513" s="739"/>
      <c r="X513" s="739"/>
      <c r="Y513" s="739"/>
      <c r="Z513" s="739"/>
      <c r="AA513" s="739"/>
      <c r="AB513" s="739"/>
      <c r="AC513" s="739"/>
      <c r="AD513" s="739"/>
    </row>
    <row r="514" spans="16:30" ht="42" hidden="1" customHeight="1">
      <c r="P514" s="739"/>
      <c r="Q514" s="739"/>
      <c r="R514" s="739"/>
      <c r="S514" s="739"/>
      <c r="T514" s="739"/>
      <c r="U514" s="739"/>
      <c r="V514" s="739"/>
      <c r="W514" s="739"/>
      <c r="X514" s="739"/>
      <c r="Y514" s="739"/>
      <c r="Z514" s="739"/>
      <c r="AA514" s="739"/>
      <c r="AB514" s="739"/>
      <c r="AC514" s="739"/>
      <c r="AD514" s="739"/>
    </row>
    <row r="515" spans="16:30" ht="42" hidden="1" customHeight="1">
      <c r="P515" s="739"/>
      <c r="Q515" s="739"/>
      <c r="R515" s="739"/>
      <c r="S515" s="739"/>
      <c r="T515" s="739"/>
      <c r="U515" s="739"/>
      <c r="V515" s="739"/>
      <c r="W515" s="739"/>
      <c r="X515" s="739"/>
      <c r="Y515" s="739"/>
      <c r="Z515" s="739"/>
      <c r="AA515" s="739"/>
      <c r="AB515" s="739"/>
      <c r="AC515" s="739"/>
      <c r="AD515" s="739"/>
    </row>
    <row r="516" spans="16:30" ht="42" hidden="1" customHeight="1">
      <c r="P516" s="739"/>
      <c r="Q516" s="739"/>
      <c r="R516" s="739"/>
      <c r="S516" s="739"/>
      <c r="T516" s="739"/>
      <c r="U516" s="739"/>
      <c r="V516" s="739"/>
      <c r="W516" s="739"/>
      <c r="X516" s="739"/>
      <c r="Y516" s="739"/>
      <c r="Z516" s="739"/>
      <c r="AA516" s="739"/>
      <c r="AB516" s="739"/>
      <c r="AC516" s="739"/>
      <c r="AD516" s="739"/>
    </row>
    <row r="517" spans="16:30" ht="42" hidden="1" customHeight="1">
      <c r="P517" s="739"/>
      <c r="Q517" s="739"/>
      <c r="R517" s="739"/>
      <c r="S517" s="739"/>
      <c r="T517" s="739"/>
      <c r="U517" s="739"/>
      <c r="V517" s="739"/>
      <c r="W517" s="739"/>
      <c r="X517" s="739"/>
      <c r="Y517" s="739"/>
      <c r="Z517" s="739"/>
      <c r="AA517" s="739"/>
      <c r="AB517" s="739"/>
      <c r="AC517" s="739"/>
      <c r="AD517" s="739"/>
    </row>
    <row r="518" spans="16:30" ht="42" hidden="1" customHeight="1">
      <c r="P518" s="739"/>
      <c r="Q518" s="739"/>
      <c r="R518" s="739"/>
      <c r="S518" s="739"/>
      <c r="T518" s="739"/>
      <c r="U518" s="739"/>
      <c r="V518" s="739"/>
      <c r="W518" s="739"/>
      <c r="X518" s="739"/>
      <c r="Y518" s="739"/>
      <c r="Z518" s="739"/>
      <c r="AA518" s="739"/>
      <c r="AB518" s="739"/>
      <c r="AC518" s="739"/>
      <c r="AD518" s="739"/>
    </row>
    <row r="519" spans="16:30" ht="42" hidden="1" customHeight="1">
      <c r="P519" s="739"/>
      <c r="Q519" s="739"/>
      <c r="R519" s="739"/>
      <c r="S519" s="739"/>
      <c r="T519" s="739"/>
      <c r="U519" s="739"/>
      <c r="V519" s="739"/>
      <c r="W519" s="739"/>
      <c r="X519" s="739"/>
      <c r="Y519" s="739"/>
      <c r="Z519" s="739"/>
      <c r="AA519" s="739"/>
      <c r="AB519" s="739"/>
      <c r="AC519" s="739"/>
      <c r="AD519" s="739"/>
    </row>
    <row r="520" spans="16:30" ht="42" hidden="1" customHeight="1">
      <c r="P520" s="739"/>
      <c r="Q520" s="739"/>
      <c r="R520" s="739"/>
      <c r="S520" s="739"/>
      <c r="T520" s="739"/>
      <c r="U520" s="739"/>
      <c r="V520" s="739"/>
      <c r="W520" s="739"/>
      <c r="X520" s="739"/>
      <c r="Y520" s="739"/>
      <c r="Z520" s="739"/>
      <c r="AA520" s="739"/>
      <c r="AB520" s="739"/>
      <c r="AC520" s="739"/>
      <c r="AD520" s="739"/>
    </row>
    <row r="521" spans="16:30" ht="42" hidden="1" customHeight="1">
      <c r="P521" s="739"/>
      <c r="Q521" s="739"/>
      <c r="R521" s="739"/>
      <c r="S521" s="739"/>
      <c r="T521" s="739"/>
      <c r="U521" s="739"/>
      <c r="V521" s="739"/>
      <c r="W521" s="739"/>
      <c r="X521" s="739"/>
      <c r="Y521" s="739"/>
      <c r="Z521" s="739"/>
      <c r="AA521" s="739"/>
      <c r="AB521" s="739"/>
      <c r="AC521" s="739"/>
      <c r="AD521" s="739"/>
    </row>
    <row r="522" spans="16:30" ht="42" hidden="1" customHeight="1">
      <c r="P522" s="739"/>
      <c r="Q522" s="739"/>
      <c r="R522" s="739"/>
      <c r="S522" s="739"/>
      <c r="T522" s="739"/>
      <c r="U522" s="739"/>
      <c r="V522" s="739"/>
      <c r="W522" s="739"/>
      <c r="X522" s="739"/>
      <c r="Y522" s="739"/>
      <c r="Z522" s="739"/>
      <c r="AA522" s="739"/>
      <c r="AB522" s="739"/>
      <c r="AC522" s="739"/>
      <c r="AD522" s="739"/>
    </row>
    <row r="523" spans="16:30" ht="42" hidden="1" customHeight="1">
      <c r="P523" s="739"/>
      <c r="Q523" s="739"/>
      <c r="R523" s="739"/>
      <c r="S523" s="739"/>
      <c r="T523" s="739"/>
      <c r="U523" s="739"/>
      <c r="V523" s="739"/>
      <c r="W523" s="739"/>
      <c r="X523" s="739"/>
      <c r="Y523" s="739"/>
      <c r="Z523" s="739"/>
      <c r="AA523" s="739"/>
      <c r="AB523" s="739"/>
      <c r="AC523" s="739"/>
      <c r="AD523" s="739"/>
    </row>
    <row r="524" spans="16:30" ht="42" hidden="1" customHeight="1">
      <c r="P524" s="739"/>
      <c r="Q524" s="739"/>
      <c r="R524" s="739"/>
      <c r="S524" s="739"/>
      <c r="T524" s="739"/>
      <c r="U524" s="739"/>
      <c r="V524" s="739"/>
      <c r="W524" s="739"/>
      <c r="X524" s="739"/>
      <c r="Y524" s="739"/>
      <c r="Z524" s="739"/>
      <c r="AA524" s="739"/>
      <c r="AB524" s="739"/>
      <c r="AC524" s="739"/>
      <c r="AD524" s="739"/>
    </row>
    <row r="525" spans="16:30" ht="42" hidden="1" customHeight="1">
      <c r="P525" s="739"/>
      <c r="Q525" s="739"/>
      <c r="R525" s="739"/>
      <c r="S525" s="739"/>
      <c r="T525" s="739"/>
      <c r="U525" s="739"/>
      <c r="V525" s="739"/>
      <c r="W525" s="739"/>
      <c r="X525" s="739"/>
      <c r="Y525" s="739"/>
      <c r="Z525" s="739"/>
      <c r="AA525" s="739"/>
      <c r="AB525" s="739"/>
      <c r="AC525" s="739"/>
      <c r="AD525" s="739"/>
    </row>
    <row r="526" spans="16:30" ht="42" hidden="1" customHeight="1">
      <c r="P526" s="739"/>
      <c r="Q526" s="739"/>
      <c r="R526" s="739"/>
      <c r="S526" s="739"/>
      <c r="T526" s="739"/>
      <c r="U526" s="739"/>
      <c r="V526" s="739"/>
      <c r="W526" s="739"/>
      <c r="X526" s="739"/>
      <c r="Y526" s="739"/>
      <c r="Z526" s="739"/>
      <c r="AA526" s="739"/>
      <c r="AB526" s="739"/>
      <c r="AC526" s="739"/>
      <c r="AD526" s="739"/>
    </row>
    <row r="527" spans="16:30" ht="42" hidden="1" customHeight="1">
      <c r="P527" s="739"/>
      <c r="Q527" s="739"/>
      <c r="R527" s="739"/>
      <c r="S527" s="739"/>
      <c r="T527" s="739"/>
      <c r="U527" s="739"/>
      <c r="V527" s="739"/>
      <c r="W527" s="739"/>
      <c r="X527" s="739"/>
      <c r="Y527" s="739"/>
      <c r="Z527" s="739"/>
      <c r="AA527" s="739"/>
      <c r="AB527" s="739"/>
      <c r="AC527" s="739"/>
      <c r="AD527" s="739"/>
    </row>
    <row r="528" spans="16:30" ht="42" hidden="1" customHeight="1">
      <c r="P528" s="739"/>
      <c r="Q528" s="739"/>
      <c r="R528" s="739"/>
      <c r="S528" s="739"/>
      <c r="T528" s="739"/>
      <c r="U528" s="739"/>
      <c r="V528" s="739"/>
      <c r="W528" s="739"/>
      <c r="X528" s="739"/>
      <c r="Y528" s="739"/>
      <c r="Z528" s="739"/>
      <c r="AA528" s="739"/>
      <c r="AB528" s="739"/>
      <c r="AC528" s="739"/>
      <c r="AD528" s="739"/>
    </row>
    <row r="529" spans="16:30" ht="42" hidden="1" customHeight="1">
      <c r="P529" s="739"/>
      <c r="Q529" s="739"/>
      <c r="R529" s="739"/>
      <c r="S529" s="739"/>
      <c r="T529" s="739"/>
      <c r="U529" s="739"/>
      <c r="V529" s="739"/>
      <c r="W529" s="739"/>
      <c r="X529" s="739"/>
      <c r="Y529" s="739"/>
      <c r="Z529" s="739"/>
      <c r="AA529" s="739"/>
      <c r="AB529" s="739"/>
      <c r="AC529" s="739"/>
      <c r="AD529" s="739"/>
    </row>
    <row r="530" spans="16:30" ht="42" hidden="1" customHeight="1">
      <c r="P530" s="739"/>
      <c r="Q530" s="739"/>
      <c r="R530" s="739"/>
      <c r="S530" s="739"/>
      <c r="T530" s="739"/>
      <c r="U530" s="739"/>
      <c r="V530" s="739"/>
      <c r="W530" s="739"/>
      <c r="X530" s="739"/>
      <c r="Y530" s="739"/>
      <c r="Z530" s="739"/>
      <c r="AA530" s="739"/>
      <c r="AB530" s="739"/>
      <c r="AC530" s="739"/>
      <c r="AD530" s="739"/>
    </row>
    <row r="531" spans="16:30" ht="42" hidden="1" customHeight="1">
      <c r="P531" s="739"/>
      <c r="Q531" s="739"/>
      <c r="R531" s="739"/>
      <c r="S531" s="739"/>
      <c r="T531" s="739"/>
      <c r="U531" s="739"/>
      <c r="V531" s="739"/>
      <c r="W531" s="739"/>
      <c r="X531" s="739"/>
      <c r="Y531" s="739"/>
      <c r="Z531" s="739"/>
      <c r="AA531" s="739"/>
      <c r="AB531" s="739"/>
      <c r="AC531" s="739"/>
      <c r="AD531" s="739"/>
    </row>
    <row r="532" spans="16:30" ht="42" hidden="1" customHeight="1">
      <c r="P532" s="739"/>
      <c r="Q532" s="739"/>
      <c r="R532" s="739"/>
      <c r="S532" s="739"/>
      <c r="T532" s="739"/>
      <c r="U532" s="739"/>
      <c r="V532" s="739"/>
      <c r="W532" s="739"/>
      <c r="X532" s="739"/>
      <c r="Y532" s="739"/>
      <c r="Z532" s="739"/>
      <c r="AA532" s="739"/>
      <c r="AB532" s="739"/>
      <c r="AC532" s="739"/>
      <c r="AD532" s="739"/>
    </row>
    <row r="533" spans="16:30" ht="42" hidden="1" customHeight="1">
      <c r="P533" s="739"/>
      <c r="Q533" s="739"/>
      <c r="R533" s="739"/>
      <c r="S533" s="739"/>
      <c r="T533" s="739"/>
      <c r="U533" s="739"/>
      <c r="V533" s="739"/>
      <c r="W533" s="739"/>
      <c r="X533" s="739"/>
      <c r="Y533" s="739"/>
      <c r="Z533" s="739"/>
      <c r="AA533" s="739"/>
      <c r="AB533" s="739"/>
      <c r="AC533" s="739"/>
      <c r="AD533" s="739"/>
    </row>
    <row r="534" spans="16:30" ht="42" hidden="1" customHeight="1">
      <c r="P534" s="739"/>
      <c r="Q534" s="739"/>
      <c r="R534" s="739"/>
      <c r="S534" s="739"/>
      <c r="T534" s="739"/>
      <c r="U534" s="739"/>
      <c r="V534" s="739"/>
      <c r="W534" s="739"/>
      <c r="X534" s="739"/>
      <c r="Y534" s="739"/>
      <c r="Z534" s="739"/>
      <c r="AA534" s="739"/>
      <c r="AB534" s="739"/>
      <c r="AC534" s="739"/>
      <c r="AD534" s="739"/>
    </row>
    <row r="535" spans="16:30" ht="42" hidden="1" customHeight="1">
      <c r="P535" s="739"/>
      <c r="Q535" s="739"/>
      <c r="R535" s="739"/>
      <c r="S535" s="739"/>
      <c r="T535" s="739"/>
      <c r="U535" s="739"/>
      <c r="V535" s="739"/>
      <c r="W535" s="739"/>
      <c r="X535" s="739"/>
      <c r="Y535" s="739"/>
      <c r="Z535" s="739"/>
      <c r="AA535" s="739"/>
      <c r="AB535" s="739"/>
      <c r="AC535" s="739"/>
      <c r="AD535" s="739"/>
    </row>
    <row r="536" spans="16:30" ht="42" hidden="1" customHeight="1">
      <c r="P536" s="739"/>
      <c r="Q536" s="739"/>
      <c r="R536" s="739"/>
      <c r="S536" s="739"/>
      <c r="T536" s="739"/>
      <c r="U536" s="739"/>
      <c r="V536" s="739"/>
      <c r="W536" s="739"/>
      <c r="X536" s="739"/>
      <c r="Y536" s="739"/>
      <c r="Z536" s="739"/>
      <c r="AA536" s="739"/>
      <c r="AB536" s="739"/>
      <c r="AC536" s="739"/>
      <c r="AD536" s="739"/>
    </row>
    <row r="537" spans="16:30" ht="42" hidden="1" customHeight="1">
      <c r="P537" s="739"/>
      <c r="Q537" s="739"/>
      <c r="R537" s="739"/>
      <c r="S537" s="739"/>
      <c r="T537" s="739"/>
      <c r="U537" s="739"/>
      <c r="V537" s="739"/>
      <c r="W537" s="739"/>
      <c r="X537" s="739"/>
      <c r="Y537" s="739"/>
      <c r="Z537" s="739"/>
      <c r="AA537" s="739"/>
      <c r="AB537" s="739"/>
      <c r="AC537" s="739"/>
      <c r="AD537" s="739"/>
    </row>
    <row r="538" spans="16:30" ht="42" hidden="1" customHeight="1">
      <c r="P538" s="739"/>
      <c r="Q538" s="739"/>
      <c r="R538" s="739"/>
      <c r="S538" s="739"/>
      <c r="T538" s="739"/>
      <c r="U538" s="739"/>
      <c r="V538" s="739"/>
      <c r="W538" s="739"/>
      <c r="X538" s="739"/>
      <c r="Y538" s="739"/>
      <c r="Z538" s="739"/>
      <c r="AA538" s="739"/>
      <c r="AB538" s="739"/>
      <c r="AC538" s="739"/>
      <c r="AD538" s="739"/>
    </row>
    <row r="539" spans="16:30" ht="42" hidden="1" customHeight="1">
      <c r="P539" s="739"/>
      <c r="Q539" s="739"/>
      <c r="R539" s="739"/>
      <c r="S539" s="739"/>
      <c r="T539" s="739"/>
      <c r="U539" s="739"/>
      <c r="V539" s="739"/>
      <c r="W539" s="739"/>
      <c r="X539" s="739"/>
      <c r="Y539" s="739"/>
      <c r="Z539" s="739"/>
      <c r="AA539" s="739"/>
      <c r="AB539" s="739"/>
      <c r="AC539" s="739"/>
      <c r="AD539" s="739"/>
    </row>
    <row r="540" spans="16:30" ht="42" hidden="1" customHeight="1">
      <c r="P540" s="739"/>
      <c r="Q540" s="739"/>
      <c r="R540" s="739"/>
      <c r="S540" s="739"/>
      <c r="T540" s="739"/>
      <c r="U540" s="739"/>
      <c r="V540" s="739"/>
      <c r="W540" s="739"/>
      <c r="X540" s="739"/>
      <c r="Y540" s="739"/>
      <c r="Z540" s="739"/>
      <c r="AA540" s="739"/>
      <c r="AB540" s="739"/>
      <c r="AC540" s="739"/>
      <c r="AD540" s="739"/>
    </row>
    <row r="541" spans="16:30" ht="42" hidden="1" customHeight="1">
      <c r="P541" s="739"/>
      <c r="Q541" s="739"/>
      <c r="R541" s="739"/>
      <c r="S541" s="739"/>
      <c r="T541" s="739"/>
      <c r="U541" s="739"/>
      <c r="V541" s="739"/>
      <c r="W541" s="739"/>
      <c r="X541" s="739"/>
      <c r="Y541" s="739"/>
      <c r="Z541" s="739"/>
      <c r="AA541" s="739"/>
      <c r="AB541" s="739"/>
      <c r="AC541" s="739"/>
      <c r="AD541" s="739"/>
    </row>
    <row r="542" spans="16:30" ht="42" hidden="1" customHeight="1">
      <c r="P542" s="739"/>
      <c r="Q542" s="739"/>
      <c r="R542" s="739"/>
      <c r="S542" s="739"/>
      <c r="T542" s="739"/>
      <c r="U542" s="739"/>
      <c r="V542" s="739"/>
      <c r="W542" s="739"/>
      <c r="X542" s="739"/>
      <c r="Y542" s="739"/>
      <c r="Z542" s="739"/>
      <c r="AA542" s="739"/>
      <c r="AB542" s="739"/>
      <c r="AC542" s="739"/>
      <c r="AD542" s="739"/>
    </row>
    <row r="543" spans="16:30" ht="42" hidden="1" customHeight="1">
      <c r="P543" s="739"/>
      <c r="Q543" s="739"/>
      <c r="R543" s="739"/>
      <c r="S543" s="739"/>
      <c r="T543" s="739"/>
      <c r="U543" s="739"/>
      <c r="V543" s="739"/>
      <c r="W543" s="739"/>
      <c r="X543" s="739"/>
      <c r="Y543" s="739"/>
      <c r="Z543" s="739"/>
      <c r="AA543" s="739"/>
      <c r="AB543" s="739"/>
      <c r="AC543" s="739"/>
      <c r="AD543" s="739"/>
    </row>
    <row r="544" spans="16:30" ht="42" hidden="1" customHeight="1">
      <c r="P544" s="739"/>
      <c r="Q544" s="739"/>
      <c r="R544" s="739"/>
      <c r="S544" s="739"/>
      <c r="T544" s="739"/>
      <c r="U544" s="739"/>
      <c r="V544" s="739"/>
      <c r="W544" s="739"/>
      <c r="X544" s="739"/>
      <c r="Y544" s="739"/>
      <c r="Z544" s="739"/>
      <c r="AA544" s="739"/>
      <c r="AB544" s="739"/>
      <c r="AC544" s="739"/>
      <c r="AD544" s="739"/>
    </row>
    <row r="545" spans="16:30" ht="42" hidden="1" customHeight="1">
      <c r="P545" s="739"/>
      <c r="Q545" s="739"/>
      <c r="R545" s="739"/>
      <c r="S545" s="739"/>
      <c r="T545" s="739"/>
      <c r="U545" s="739"/>
      <c r="V545" s="739"/>
      <c r="W545" s="739"/>
      <c r="X545" s="739"/>
      <c r="Y545" s="739"/>
      <c r="Z545" s="739"/>
      <c r="AA545" s="739"/>
      <c r="AB545" s="739"/>
      <c r="AC545" s="739"/>
      <c r="AD545" s="739"/>
    </row>
    <row r="546" spans="16:30" ht="42" hidden="1" customHeight="1">
      <c r="P546" s="739"/>
      <c r="Q546" s="739"/>
      <c r="R546" s="739"/>
      <c r="S546" s="739"/>
      <c r="T546" s="739"/>
      <c r="U546" s="739"/>
      <c r="V546" s="739"/>
      <c r="W546" s="739"/>
      <c r="X546" s="739"/>
      <c r="Y546" s="739"/>
      <c r="Z546" s="739"/>
      <c r="AA546" s="739"/>
      <c r="AB546" s="739"/>
      <c r="AC546" s="739"/>
      <c r="AD546" s="739"/>
    </row>
    <row r="547" spans="16:30" ht="42" hidden="1" customHeight="1">
      <c r="P547" s="739"/>
      <c r="Q547" s="739"/>
      <c r="R547" s="739"/>
      <c r="S547" s="739"/>
      <c r="T547" s="739"/>
      <c r="U547" s="739"/>
      <c r="V547" s="739"/>
      <c r="W547" s="739"/>
      <c r="X547" s="739"/>
      <c r="Y547" s="739"/>
      <c r="Z547" s="739"/>
      <c r="AA547" s="739"/>
      <c r="AB547" s="739"/>
      <c r="AC547" s="739"/>
      <c r="AD547" s="739"/>
    </row>
    <row r="548" spans="16:30" ht="42" hidden="1" customHeight="1">
      <c r="P548" s="739"/>
      <c r="Q548" s="739"/>
      <c r="R548" s="739"/>
      <c r="S548" s="739"/>
      <c r="T548" s="739"/>
      <c r="U548" s="739"/>
      <c r="V548" s="739"/>
      <c r="W548" s="739"/>
      <c r="X548" s="739"/>
      <c r="Y548" s="739"/>
      <c r="Z548" s="739"/>
      <c r="AA548" s="739"/>
      <c r="AB548" s="739"/>
      <c r="AC548" s="739"/>
      <c r="AD548" s="739"/>
    </row>
    <row r="549" spans="16:30" ht="42" hidden="1" customHeight="1">
      <c r="P549" s="739"/>
      <c r="Q549" s="739"/>
      <c r="R549" s="739"/>
      <c r="S549" s="739"/>
      <c r="T549" s="739"/>
      <c r="U549" s="739"/>
      <c r="V549" s="739"/>
      <c r="W549" s="739"/>
      <c r="X549" s="739"/>
      <c r="Y549" s="739"/>
      <c r="Z549" s="739"/>
      <c r="AA549" s="739"/>
      <c r="AB549" s="739"/>
      <c r="AC549" s="739"/>
      <c r="AD549" s="739"/>
    </row>
    <row r="550" spans="16:30" ht="42" hidden="1" customHeight="1">
      <c r="P550" s="739"/>
      <c r="Q550" s="739"/>
      <c r="R550" s="739"/>
      <c r="S550" s="739"/>
      <c r="T550" s="739"/>
      <c r="U550" s="739"/>
      <c r="V550" s="739"/>
      <c r="W550" s="739"/>
      <c r="X550" s="739"/>
      <c r="Y550" s="739"/>
      <c r="Z550" s="739"/>
      <c r="AA550" s="739"/>
      <c r="AB550" s="739"/>
      <c r="AC550" s="739"/>
      <c r="AD550" s="739"/>
    </row>
    <row r="551" spans="16:30" ht="42" hidden="1" customHeight="1">
      <c r="P551" s="739"/>
      <c r="Q551" s="739"/>
      <c r="R551" s="739"/>
      <c r="S551" s="739"/>
      <c r="T551" s="739"/>
      <c r="U551" s="739"/>
      <c r="V551" s="739"/>
      <c r="W551" s="739"/>
      <c r="X551" s="739"/>
      <c r="Y551" s="739"/>
      <c r="Z551" s="739"/>
      <c r="AA551" s="739"/>
      <c r="AB551" s="739"/>
      <c r="AC551" s="739"/>
      <c r="AD551" s="739"/>
    </row>
    <row r="552" spans="16:30" ht="42" hidden="1" customHeight="1">
      <c r="P552" s="739"/>
      <c r="Q552" s="739"/>
      <c r="R552" s="739"/>
      <c r="S552" s="739"/>
      <c r="T552" s="739"/>
      <c r="U552" s="739"/>
      <c r="V552" s="739"/>
      <c r="W552" s="739"/>
      <c r="X552" s="739"/>
      <c r="Y552" s="739"/>
      <c r="Z552" s="739"/>
      <c r="AA552" s="739"/>
      <c r="AB552" s="739"/>
      <c r="AC552" s="739"/>
      <c r="AD552" s="739"/>
    </row>
    <row r="553" spans="16:30" ht="42" hidden="1" customHeight="1">
      <c r="P553" s="739"/>
      <c r="Q553" s="739"/>
      <c r="R553" s="739"/>
      <c r="S553" s="739"/>
      <c r="T553" s="739"/>
      <c r="U553" s="739"/>
      <c r="V553" s="739"/>
      <c r="W553" s="739"/>
      <c r="X553" s="739"/>
      <c r="Y553" s="739"/>
      <c r="Z553" s="739"/>
      <c r="AA553" s="739"/>
      <c r="AB553" s="739"/>
      <c r="AC553" s="739"/>
      <c r="AD553" s="739"/>
    </row>
    <row r="554" spans="16:30" ht="42" hidden="1" customHeight="1">
      <c r="P554" s="739"/>
      <c r="Q554" s="739"/>
      <c r="R554" s="739"/>
      <c r="S554" s="739"/>
      <c r="T554" s="739"/>
      <c r="U554" s="739"/>
      <c r="V554" s="739"/>
      <c r="W554" s="739"/>
      <c r="X554" s="739"/>
      <c r="Y554" s="739"/>
      <c r="Z554" s="739"/>
      <c r="AA554" s="739"/>
      <c r="AB554" s="739"/>
      <c r="AC554" s="739"/>
      <c r="AD554" s="739"/>
    </row>
    <row r="555" spans="16:30" ht="42" hidden="1" customHeight="1">
      <c r="P555" s="739"/>
      <c r="Q555" s="739"/>
      <c r="R555" s="739"/>
      <c r="S555" s="739"/>
      <c r="T555" s="739"/>
      <c r="U555" s="739"/>
      <c r="V555" s="739"/>
      <c r="W555" s="739"/>
      <c r="X555" s="739"/>
      <c r="Y555" s="739"/>
      <c r="Z555" s="739"/>
      <c r="AA555" s="739"/>
      <c r="AB555" s="739"/>
      <c r="AC555" s="739"/>
      <c r="AD555" s="739"/>
    </row>
    <row r="556" spans="16:30" ht="42" hidden="1" customHeight="1">
      <c r="P556" s="739"/>
      <c r="Q556" s="739"/>
      <c r="R556" s="739"/>
      <c r="S556" s="739"/>
      <c r="T556" s="739"/>
      <c r="U556" s="739"/>
      <c r="V556" s="739"/>
      <c r="W556" s="739"/>
      <c r="X556" s="739"/>
      <c r="Y556" s="739"/>
      <c r="Z556" s="739"/>
      <c r="AA556" s="739"/>
      <c r="AB556" s="739"/>
      <c r="AC556" s="739"/>
      <c r="AD556" s="739"/>
    </row>
    <row r="557" spans="16:30" ht="42" hidden="1" customHeight="1">
      <c r="P557" s="739"/>
      <c r="Q557" s="739"/>
      <c r="R557" s="739"/>
      <c r="S557" s="739"/>
      <c r="T557" s="739"/>
      <c r="U557" s="739"/>
      <c r="V557" s="739"/>
      <c r="W557" s="739"/>
      <c r="X557" s="739"/>
      <c r="Y557" s="739"/>
      <c r="Z557" s="739"/>
      <c r="AA557" s="739"/>
      <c r="AB557" s="739"/>
      <c r="AC557" s="739"/>
      <c r="AD557" s="739"/>
    </row>
    <row r="558" spans="16:30" ht="42" hidden="1" customHeight="1">
      <c r="P558" s="739"/>
      <c r="Q558" s="739"/>
      <c r="R558" s="739"/>
      <c r="S558" s="739"/>
      <c r="T558" s="739"/>
      <c r="U558" s="739"/>
      <c r="V558" s="739"/>
      <c r="W558" s="739"/>
      <c r="X558" s="739"/>
      <c r="Y558" s="739"/>
      <c r="Z558" s="739"/>
      <c r="AA558" s="739"/>
      <c r="AB558" s="739"/>
      <c r="AC558" s="739"/>
      <c r="AD558" s="739"/>
    </row>
    <row r="559" spans="16:30" ht="42" hidden="1" customHeight="1">
      <c r="P559" s="739"/>
      <c r="Q559" s="739"/>
      <c r="R559" s="739"/>
      <c r="S559" s="739"/>
      <c r="T559" s="739"/>
      <c r="U559" s="739"/>
      <c r="V559" s="739"/>
      <c r="W559" s="739"/>
      <c r="X559" s="739"/>
      <c r="Y559" s="739"/>
      <c r="Z559" s="739"/>
      <c r="AA559" s="739"/>
      <c r="AB559" s="739"/>
      <c r="AC559" s="739"/>
      <c r="AD559" s="739"/>
    </row>
    <row r="560" spans="16:30" ht="42" hidden="1" customHeight="1">
      <c r="P560" s="739"/>
      <c r="Q560" s="739"/>
      <c r="R560" s="739"/>
      <c r="S560" s="739"/>
      <c r="T560" s="739"/>
      <c r="U560" s="739"/>
      <c r="V560" s="739"/>
      <c r="W560" s="739"/>
      <c r="X560" s="739"/>
      <c r="Y560" s="739"/>
      <c r="Z560" s="739"/>
      <c r="AA560" s="739"/>
      <c r="AB560" s="739"/>
      <c r="AC560" s="739"/>
      <c r="AD560" s="739"/>
    </row>
    <row r="561" spans="16:30" ht="42" hidden="1" customHeight="1">
      <c r="P561" s="739"/>
      <c r="Q561" s="739"/>
      <c r="R561" s="739"/>
      <c r="S561" s="739"/>
      <c r="T561" s="739"/>
      <c r="U561" s="739"/>
      <c r="V561" s="739"/>
      <c r="W561" s="739"/>
      <c r="X561" s="739"/>
      <c r="Y561" s="739"/>
      <c r="Z561" s="739"/>
      <c r="AA561" s="739"/>
      <c r="AB561" s="739"/>
      <c r="AC561" s="739"/>
      <c r="AD561" s="739"/>
    </row>
    <row r="562" spans="16:30" ht="42" hidden="1" customHeight="1">
      <c r="P562" s="739"/>
      <c r="Q562" s="739"/>
      <c r="R562" s="739"/>
      <c r="S562" s="739"/>
      <c r="T562" s="739"/>
      <c r="U562" s="739"/>
      <c r="V562" s="739"/>
      <c r="W562" s="739"/>
      <c r="X562" s="739"/>
      <c r="Y562" s="739"/>
      <c r="Z562" s="739"/>
      <c r="AA562" s="739"/>
      <c r="AB562" s="739"/>
      <c r="AC562" s="739"/>
      <c r="AD562" s="739"/>
    </row>
    <row r="563" spans="16:30" ht="42" hidden="1" customHeight="1">
      <c r="P563" s="739"/>
      <c r="Q563" s="739"/>
      <c r="R563" s="739"/>
      <c r="S563" s="739"/>
      <c r="T563" s="739"/>
      <c r="U563" s="739"/>
      <c r="V563" s="739"/>
      <c r="W563" s="739"/>
      <c r="X563" s="739"/>
      <c r="Y563" s="739"/>
      <c r="Z563" s="739"/>
      <c r="AA563" s="739"/>
      <c r="AB563" s="739"/>
      <c r="AC563" s="739"/>
      <c r="AD563" s="739"/>
    </row>
    <row r="564" spans="16:30" ht="42" hidden="1" customHeight="1">
      <c r="P564" s="739"/>
      <c r="Q564" s="739"/>
      <c r="R564" s="739"/>
      <c r="S564" s="739"/>
      <c r="T564" s="739"/>
      <c r="U564" s="739"/>
      <c r="V564" s="739"/>
      <c r="W564" s="739"/>
      <c r="X564" s="739"/>
      <c r="Y564" s="739"/>
      <c r="Z564" s="739"/>
      <c r="AA564" s="739"/>
      <c r="AB564" s="739"/>
      <c r="AC564" s="739"/>
      <c r="AD564" s="739"/>
    </row>
    <row r="565" spans="16:30" ht="42" hidden="1" customHeight="1">
      <c r="P565" s="739"/>
      <c r="Q565" s="739"/>
      <c r="R565" s="739"/>
      <c r="S565" s="739"/>
      <c r="T565" s="739"/>
      <c r="U565" s="739"/>
      <c r="V565" s="739"/>
      <c r="W565" s="739"/>
      <c r="X565" s="739"/>
      <c r="Y565" s="739"/>
      <c r="Z565" s="739"/>
      <c r="AA565" s="739"/>
      <c r="AB565" s="739"/>
      <c r="AC565" s="739"/>
      <c r="AD565" s="739"/>
    </row>
    <row r="566" spans="16:30" ht="42" hidden="1" customHeight="1">
      <c r="P566" s="739"/>
      <c r="Q566" s="739"/>
      <c r="R566" s="739"/>
      <c r="S566" s="739"/>
      <c r="T566" s="739"/>
      <c r="U566" s="739"/>
      <c r="V566" s="739"/>
      <c r="W566" s="739"/>
      <c r="X566" s="739"/>
      <c r="Y566" s="739"/>
      <c r="Z566" s="739"/>
      <c r="AA566" s="739"/>
      <c r="AB566" s="739"/>
      <c r="AC566" s="739"/>
      <c r="AD566" s="739"/>
    </row>
    <row r="567" spans="16:30" ht="42" hidden="1" customHeight="1">
      <c r="P567" s="739"/>
      <c r="Q567" s="739"/>
      <c r="R567" s="739"/>
      <c r="S567" s="739"/>
      <c r="T567" s="739"/>
      <c r="U567" s="739"/>
      <c r="V567" s="739"/>
      <c r="W567" s="739"/>
      <c r="X567" s="739"/>
      <c r="Y567" s="739"/>
      <c r="Z567" s="739"/>
      <c r="AA567" s="739"/>
      <c r="AB567" s="739"/>
      <c r="AC567" s="739"/>
      <c r="AD567" s="739"/>
    </row>
    <row r="568" spans="16:30" ht="42" hidden="1" customHeight="1">
      <c r="P568" s="739"/>
      <c r="Q568" s="739"/>
      <c r="R568" s="739"/>
      <c r="S568" s="739"/>
      <c r="T568" s="739"/>
      <c r="U568" s="739"/>
      <c r="V568" s="739"/>
      <c r="W568" s="739"/>
      <c r="X568" s="739"/>
      <c r="Y568" s="739"/>
      <c r="Z568" s="739"/>
      <c r="AA568" s="739"/>
      <c r="AB568" s="739"/>
      <c r="AC568" s="739"/>
      <c r="AD568" s="739"/>
    </row>
    <row r="569" spans="16:30" ht="42" hidden="1" customHeight="1">
      <c r="P569" s="739"/>
      <c r="Q569" s="739"/>
      <c r="R569" s="739"/>
      <c r="S569" s="739"/>
      <c r="T569" s="739"/>
      <c r="U569" s="739"/>
      <c r="V569" s="739"/>
      <c r="W569" s="739"/>
      <c r="X569" s="739"/>
      <c r="Y569" s="739"/>
      <c r="Z569" s="739"/>
      <c r="AA569" s="739"/>
      <c r="AB569" s="739"/>
      <c r="AC569" s="739"/>
      <c r="AD569" s="739"/>
    </row>
    <row r="570" spans="16:30" ht="42" hidden="1" customHeight="1">
      <c r="P570" s="739"/>
      <c r="Q570" s="739"/>
      <c r="R570" s="739"/>
      <c r="S570" s="739"/>
      <c r="T570" s="739"/>
      <c r="U570" s="739"/>
      <c r="V570" s="739"/>
      <c r="W570" s="739"/>
      <c r="X570" s="739"/>
      <c r="Y570" s="739"/>
      <c r="Z570" s="739"/>
      <c r="AA570" s="739"/>
      <c r="AB570" s="739"/>
      <c r="AC570" s="739"/>
      <c r="AD570" s="739"/>
    </row>
    <row r="571" spans="16:30" ht="42" hidden="1" customHeight="1">
      <c r="P571" s="739"/>
      <c r="Q571" s="739"/>
      <c r="R571" s="739"/>
      <c r="S571" s="739"/>
      <c r="T571" s="739"/>
      <c r="U571" s="739"/>
      <c r="V571" s="739"/>
      <c r="W571" s="739"/>
      <c r="X571" s="739"/>
      <c r="Y571" s="739"/>
      <c r="Z571" s="739"/>
      <c r="AA571" s="739"/>
      <c r="AB571" s="739"/>
      <c r="AC571" s="739"/>
      <c r="AD571" s="739"/>
    </row>
    <row r="572" spans="16:30" ht="42" hidden="1" customHeight="1">
      <c r="P572" s="739"/>
      <c r="Q572" s="739"/>
      <c r="R572" s="739"/>
      <c r="S572" s="739"/>
      <c r="T572" s="739"/>
      <c r="U572" s="739"/>
      <c r="V572" s="739"/>
      <c r="W572" s="739"/>
      <c r="X572" s="739"/>
      <c r="Y572" s="739"/>
      <c r="Z572" s="739"/>
      <c r="AA572" s="739"/>
      <c r="AB572" s="739"/>
      <c r="AC572" s="739"/>
      <c r="AD572" s="739"/>
    </row>
    <row r="573" spans="16:30" ht="42" hidden="1" customHeight="1">
      <c r="P573" s="739"/>
      <c r="Q573" s="739"/>
      <c r="R573" s="739"/>
      <c r="S573" s="739"/>
      <c r="T573" s="739"/>
      <c r="U573" s="739"/>
      <c r="V573" s="739"/>
      <c r="W573" s="739"/>
      <c r="X573" s="739"/>
      <c r="Y573" s="739"/>
      <c r="Z573" s="739"/>
      <c r="AA573" s="739"/>
      <c r="AB573" s="739"/>
      <c r="AC573" s="739"/>
      <c r="AD573" s="739"/>
    </row>
    <row r="574" spans="16:30" ht="42" hidden="1" customHeight="1">
      <c r="P574" s="739"/>
      <c r="Q574" s="739"/>
      <c r="R574" s="739"/>
      <c r="S574" s="739"/>
      <c r="T574" s="739"/>
      <c r="U574" s="739"/>
      <c r="V574" s="739"/>
      <c r="W574" s="739"/>
      <c r="X574" s="739"/>
      <c r="Y574" s="739"/>
      <c r="Z574" s="739"/>
      <c r="AA574" s="739"/>
      <c r="AB574" s="739"/>
      <c r="AC574" s="739"/>
      <c r="AD574" s="739"/>
    </row>
    <row r="575" spans="16:30" ht="42" hidden="1" customHeight="1">
      <c r="P575" s="739"/>
      <c r="Q575" s="739"/>
      <c r="R575" s="739"/>
      <c r="S575" s="739"/>
      <c r="T575" s="739"/>
      <c r="U575" s="739"/>
      <c r="V575" s="739"/>
      <c r="W575" s="739"/>
      <c r="X575" s="739"/>
      <c r="Y575" s="739"/>
      <c r="Z575" s="739"/>
      <c r="AA575" s="739"/>
      <c r="AB575" s="739"/>
      <c r="AC575" s="739"/>
      <c r="AD575" s="739"/>
    </row>
    <row r="576" spans="16:30" ht="42" hidden="1" customHeight="1">
      <c r="P576" s="739"/>
      <c r="Q576" s="739"/>
      <c r="R576" s="739"/>
      <c r="S576" s="739"/>
      <c r="T576" s="739"/>
      <c r="U576" s="739"/>
      <c r="V576" s="739"/>
      <c r="W576" s="739"/>
      <c r="X576" s="739"/>
      <c r="Y576" s="739"/>
      <c r="Z576" s="739"/>
      <c r="AA576" s="739"/>
      <c r="AB576" s="739"/>
      <c r="AC576" s="739"/>
      <c r="AD576" s="739"/>
    </row>
    <row r="577" spans="16:30" ht="42" hidden="1" customHeight="1">
      <c r="P577" s="739"/>
      <c r="Q577" s="739"/>
      <c r="R577" s="739"/>
      <c r="S577" s="739"/>
      <c r="T577" s="739"/>
      <c r="U577" s="739"/>
      <c r="V577" s="739"/>
      <c r="W577" s="739"/>
      <c r="X577" s="739"/>
      <c r="Y577" s="739"/>
      <c r="Z577" s="739"/>
      <c r="AA577" s="739"/>
      <c r="AB577" s="739"/>
      <c r="AC577" s="739"/>
      <c r="AD577" s="739"/>
    </row>
    <row r="578" spans="16:30" ht="42" hidden="1" customHeight="1">
      <c r="P578" s="739"/>
      <c r="Q578" s="739"/>
      <c r="R578" s="739"/>
      <c r="S578" s="739"/>
      <c r="T578" s="739"/>
      <c r="U578" s="739"/>
      <c r="V578" s="739"/>
      <c r="W578" s="739"/>
      <c r="X578" s="739"/>
      <c r="Y578" s="739"/>
      <c r="Z578" s="739"/>
      <c r="AA578" s="739"/>
      <c r="AB578" s="739"/>
      <c r="AC578" s="739"/>
      <c r="AD578" s="739"/>
    </row>
    <row r="579" spans="16:30" ht="42" hidden="1" customHeight="1">
      <c r="P579" s="739"/>
      <c r="Q579" s="739"/>
      <c r="R579" s="739"/>
      <c r="S579" s="739"/>
      <c r="T579" s="739"/>
      <c r="U579" s="739"/>
      <c r="V579" s="739"/>
      <c r="W579" s="739"/>
      <c r="X579" s="739"/>
      <c r="Y579" s="739"/>
      <c r="Z579" s="739"/>
      <c r="AA579" s="739"/>
      <c r="AB579" s="739"/>
      <c r="AC579" s="739"/>
      <c r="AD579" s="739"/>
    </row>
    <row r="580" spans="16:30" ht="42" hidden="1" customHeight="1">
      <c r="P580" s="739"/>
      <c r="Q580" s="739"/>
      <c r="R580" s="739"/>
      <c r="S580" s="739"/>
      <c r="T580" s="739"/>
      <c r="U580" s="739"/>
      <c r="V580" s="739"/>
      <c r="W580" s="739"/>
      <c r="X580" s="739"/>
      <c r="Y580" s="739"/>
      <c r="Z580" s="739"/>
      <c r="AA580" s="739"/>
      <c r="AB580" s="739"/>
      <c r="AC580" s="739"/>
      <c r="AD580" s="739"/>
    </row>
    <row r="581" spans="16:30" ht="42" hidden="1" customHeight="1">
      <c r="P581" s="739"/>
      <c r="Q581" s="739"/>
      <c r="R581" s="739"/>
      <c r="S581" s="739"/>
      <c r="T581" s="739"/>
      <c r="U581" s="739"/>
      <c r="V581" s="739"/>
      <c r="W581" s="739"/>
      <c r="X581" s="739"/>
      <c r="Y581" s="739"/>
      <c r="Z581" s="739"/>
      <c r="AA581" s="739"/>
      <c r="AB581" s="739"/>
      <c r="AC581" s="739"/>
      <c r="AD581" s="739"/>
    </row>
    <row r="582" spans="16:30" ht="42" hidden="1" customHeight="1">
      <c r="P582" s="739"/>
      <c r="Q582" s="739"/>
      <c r="R582" s="739"/>
      <c r="S582" s="739"/>
      <c r="T582" s="739"/>
      <c r="U582" s="739"/>
      <c r="V582" s="739"/>
      <c r="W582" s="739"/>
      <c r="X582" s="739"/>
      <c r="Y582" s="739"/>
      <c r="Z582" s="739"/>
      <c r="AA582" s="739"/>
      <c r="AB582" s="739"/>
      <c r="AC582" s="739"/>
      <c r="AD582" s="739"/>
    </row>
    <row r="583" spans="16:30" ht="42" hidden="1" customHeight="1">
      <c r="P583" s="739"/>
      <c r="Q583" s="739"/>
      <c r="R583" s="739"/>
      <c r="S583" s="739"/>
      <c r="T583" s="739"/>
      <c r="U583" s="739"/>
      <c r="V583" s="739"/>
      <c r="W583" s="739"/>
      <c r="X583" s="739"/>
      <c r="Y583" s="739"/>
      <c r="Z583" s="739"/>
      <c r="AA583" s="739"/>
      <c r="AB583" s="739"/>
      <c r="AC583" s="739"/>
      <c r="AD583" s="739"/>
    </row>
    <row r="584" spans="16:30" ht="42" hidden="1" customHeight="1">
      <c r="P584" s="739"/>
      <c r="Q584" s="739"/>
      <c r="R584" s="739"/>
      <c r="S584" s="739"/>
      <c r="T584" s="739"/>
      <c r="U584" s="739"/>
      <c r="V584" s="739"/>
      <c r="W584" s="739"/>
      <c r="X584" s="739"/>
      <c r="Y584" s="739"/>
      <c r="Z584" s="739"/>
      <c r="AA584" s="739"/>
      <c r="AB584" s="739"/>
      <c r="AC584" s="739"/>
      <c r="AD584" s="739"/>
    </row>
    <row r="585" spans="16:30" ht="42" hidden="1" customHeight="1">
      <c r="P585" s="739"/>
      <c r="Q585" s="739"/>
      <c r="R585" s="739"/>
      <c r="S585" s="739"/>
      <c r="T585" s="739"/>
      <c r="U585" s="739"/>
      <c r="V585" s="739"/>
      <c r="W585" s="739"/>
      <c r="X585" s="739"/>
      <c r="Y585" s="739"/>
      <c r="Z585" s="739"/>
      <c r="AA585" s="739"/>
      <c r="AB585" s="739"/>
      <c r="AC585" s="739"/>
      <c r="AD585" s="739"/>
    </row>
    <row r="586" spans="16:30" ht="42" hidden="1" customHeight="1">
      <c r="P586" s="739"/>
      <c r="Q586" s="739"/>
      <c r="R586" s="739"/>
      <c r="S586" s="739"/>
      <c r="T586" s="739"/>
      <c r="U586" s="739"/>
      <c r="V586" s="739"/>
      <c r="W586" s="739"/>
      <c r="X586" s="739"/>
      <c r="Y586" s="739"/>
      <c r="Z586" s="739"/>
      <c r="AA586" s="739"/>
      <c r="AB586" s="739"/>
      <c r="AC586" s="739"/>
      <c r="AD586" s="739"/>
    </row>
    <row r="587" spans="16:30" ht="42" hidden="1" customHeight="1">
      <c r="P587" s="739"/>
      <c r="Q587" s="739"/>
      <c r="R587" s="739"/>
      <c r="S587" s="739"/>
      <c r="T587" s="739"/>
      <c r="U587" s="739"/>
      <c r="V587" s="739"/>
      <c r="W587" s="739"/>
      <c r="X587" s="739"/>
      <c r="Y587" s="739"/>
      <c r="Z587" s="739"/>
      <c r="AA587" s="739"/>
      <c r="AB587" s="739"/>
      <c r="AC587" s="739"/>
      <c r="AD587" s="739"/>
    </row>
    <row r="588" spans="16:30" ht="42" hidden="1" customHeight="1">
      <c r="P588" s="739"/>
      <c r="Q588" s="739"/>
      <c r="R588" s="739"/>
      <c r="S588" s="739"/>
      <c r="T588" s="739"/>
      <c r="U588" s="739"/>
      <c r="V588" s="739"/>
      <c r="W588" s="739"/>
      <c r="X588" s="739"/>
      <c r="Y588" s="739"/>
      <c r="Z588" s="739"/>
      <c r="AA588" s="739"/>
      <c r="AB588" s="739"/>
      <c r="AC588" s="739"/>
      <c r="AD588" s="739"/>
    </row>
    <row r="589" spans="16:30" ht="42" hidden="1" customHeight="1">
      <c r="P589" s="739"/>
      <c r="Q589" s="739"/>
      <c r="R589" s="739"/>
      <c r="S589" s="739"/>
      <c r="T589" s="739"/>
      <c r="U589" s="739"/>
      <c r="V589" s="739"/>
      <c r="W589" s="739"/>
      <c r="X589" s="739"/>
      <c r="Y589" s="739"/>
      <c r="Z589" s="739"/>
      <c r="AA589" s="739"/>
      <c r="AB589" s="739"/>
      <c r="AC589" s="739"/>
      <c r="AD589" s="739"/>
    </row>
    <row r="590" spans="16:30" ht="42" hidden="1" customHeight="1">
      <c r="P590" s="739"/>
      <c r="Q590" s="739"/>
      <c r="R590" s="739"/>
      <c r="S590" s="739"/>
      <c r="T590" s="739"/>
      <c r="U590" s="739"/>
      <c r="V590" s="739"/>
      <c r="W590" s="739"/>
      <c r="X590" s="739"/>
      <c r="Y590" s="739"/>
      <c r="Z590" s="739"/>
      <c r="AA590" s="739"/>
      <c r="AB590" s="739"/>
      <c r="AC590" s="739"/>
      <c r="AD590" s="739"/>
    </row>
    <row r="591" spans="16:30" ht="42" hidden="1" customHeight="1">
      <c r="P591" s="739"/>
      <c r="Q591" s="739"/>
      <c r="R591" s="739"/>
      <c r="S591" s="739"/>
      <c r="T591" s="739"/>
      <c r="U591" s="739"/>
      <c r="V591" s="739"/>
      <c r="W591" s="739"/>
      <c r="X591" s="739"/>
      <c r="Y591" s="739"/>
      <c r="Z591" s="739"/>
      <c r="AA591" s="739"/>
      <c r="AB591" s="739"/>
      <c r="AC591" s="739"/>
      <c r="AD591" s="739"/>
    </row>
    <row r="592" spans="16:30" ht="42" hidden="1" customHeight="1">
      <c r="P592" s="739"/>
      <c r="Q592" s="739"/>
      <c r="R592" s="739"/>
      <c r="S592" s="739"/>
      <c r="T592" s="739"/>
      <c r="U592" s="739"/>
      <c r="V592" s="739"/>
      <c r="W592" s="739"/>
      <c r="X592" s="739"/>
      <c r="Y592" s="739"/>
      <c r="Z592" s="739"/>
      <c r="AA592" s="739"/>
      <c r="AB592" s="739"/>
      <c r="AC592" s="739"/>
      <c r="AD592" s="739"/>
    </row>
    <row r="593" spans="16:30" ht="42" hidden="1" customHeight="1">
      <c r="P593" s="739"/>
      <c r="Q593" s="739"/>
      <c r="R593" s="739"/>
      <c r="S593" s="739"/>
      <c r="T593" s="739"/>
      <c r="U593" s="739"/>
      <c r="V593" s="739"/>
      <c r="W593" s="739"/>
      <c r="X593" s="739"/>
      <c r="Y593" s="739"/>
      <c r="Z593" s="739"/>
      <c r="AA593" s="739"/>
      <c r="AB593" s="739"/>
      <c r="AC593" s="739"/>
      <c r="AD593" s="739"/>
    </row>
    <row r="594" spans="16:30" ht="42" hidden="1" customHeight="1">
      <c r="P594" s="739"/>
      <c r="Q594" s="739"/>
      <c r="R594" s="739"/>
      <c r="S594" s="739"/>
      <c r="T594" s="739"/>
      <c r="U594" s="739"/>
      <c r="V594" s="739"/>
      <c r="W594" s="739"/>
      <c r="X594" s="739"/>
      <c r="Y594" s="739"/>
      <c r="Z594" s="739"/>
      <c r="AA594" s="739"/>
      <c r="AB594" s="739"/>
      <c r="AC594" s="739"/>
      <c r="AD594" s="739"/>
    </row>
    <row r="595" spans="16:30" ht="42" hidden="1" customHeight="1">
      <c r="P595" s="739"/>
      <c r="Q595" s="739"/>
      <c r="R595" s="739"/>
      <c r="S595" s="739"/>
      <c r="T595" s="739"/>
      <c r="U595" s="739"/>
      <c r="V595" s="739"/>
      <c r="W595" s="739"/>
      <c r="X595" s="739"/>
      <c r="Y595" s="739"/>
      <c r="Z595" s="739"/>
      <c r="AA595" s="739"/>
      <c r="AB595" s="739"/>
      <c r="AC595" s="739"/>
      <c r="AD595" s="739"/>
    </row>
    <row r="596" spans="16:30" ht="42" hidden="1" customHeight="1">
      <c r="P596" s="739"/>
      <c r="Q596" s="739"/>
      <c r="R596" s="739"/>
      <c r="S596" s="739"/>
      <c r="T596" s="739"/>
      <c r="U596" s="739"/>
      <c r="V596" s="739"/>
      <c r="W596" s="739"/>
      <c r="X596" s="739"/>
      <c r="Y596" s="739"/>
      <c r="Z596" s="739"/>
      <c r="AA596" s="739"/>
      <c r="AB596" s="739"/>
      <c r="AC596" s="739"/>
      <c r="AD596" s="739"/>
    </row>
    <row r="597" spans="16:30" ht="42" hidden="1" customHeight="1">
      <c r="P597" s="739"/>
      <c r="Q597" s="739"/>
      <c r="R597" s="739"/>
      <c r="S597" s="739"/>
      <c r="T597" s="739"/>
      <c r="U597" s="739"/>
      <c r="V597" s="739"/>
      <c r="W597" s="739"/>
      <c r="X597" s="739"/>
      <c r="Y597" s="739"/>
      <c r="Z597" s="739"/>
      <c r="AA597" s="739"/>
      <c r="AB597" s="739"/>
      <c r="AC597" s="739"/>
      <c r="AD597" s="739"/>
    </row>
    <row r="598" spans="16:30" ht="42" hidden="1" customHeight="1">
      <c r="P598" s="739"/>
      <c r="Q598" s="739"/>
      <c r="R598" s="739"/>
      <c r="S598" s="739"/>
      <c r="T598" s="739"/>
      <c r="U598" s="739"/>
      <c r="V598" s="739"/>
      <c r="W598" s="739"/>
      <c r="X598" s="739"/>
      <c r="Y598" s="739"/>
      <c r="Z598" s="739"/>
      <c r="AA598" s="739"/>
      <c r="AB598" s="739"/>
      <c r="AC598" s="739"/>
      <c r="AD598" s="739"/>
    </row>
    <row r="599" spans="16:30" ht="42" hidden="1" customHeight="1">
      <c r="P599" s="739"/>
      <c r="Q599" s="739"/>
      <c r="R599" s="739"/>
      <c r="S599" s="739"/>
      <c r="T599" s="739"/>
      <c r="U599" s="739"/>
      <c r="V599" s="739"/>
      <c r="W599" s="739"/>
      <c r="X599" s="739"/>
      <c r="Y599" s="739"/>
      <c r="Z599" s="739"/>
      <c r="AA599" s="739"/>
      <c r="AB599" s="739"/>
      <c r="AC599" s="739"/>
      <c r="AD599" s="739"/>
    </row>
    <row r="600" spans="16:30" ht="42" hidden="1" customHeight="1">
      <c r="P600" s="739"/>
      <c r="Q600" s="739"/>
      <c r="R600" s="739"/>
      <c r="S600" s="739"/>
      <c r="T600" s="739"/>
      <c r="U600" s="739"/>
      <c r="V600" s="739"/>
      <c r="W600" s="739"/>
      <c r="X600" s="739"/>
      <c r="Y600" s="739"/>
      <c r="Z600" s="739"/>
      <c r="AA600" s="739"/>
      <c r="AB600" s="739"/>
      <c r="AC600" s="739"/>
      <c r="AD600" s="739"/>
    </row>
    <row r="601" spans="16:30" ht="42" hidden="1" customHeight="1">
      <c r="P601" s="739"/>
      <c r="Q601" s="739"/>
      <c r="R601" s="739"/>
      <c r="S601" s="739"/>
      <c r="T601" s="739"/>
      <c r="U601" s="739"/>
      <c r="V601" s="739"/>
      <c r="W601" s="739"/>
      <c r="X601" s="739"/>
      <c r="Y601" s="739"/>
      <c r="Z601" s="739"/>
      <c r="AA601" s="739"/>
      <c r="AB601" s="739"/>
      <c r="AC601" s="739"/>
      <c r="AD601" s="739"/>
    </row>
    <row r="602" spans="16:30" ht="42" hidden="1" customHeight="1">
      <c r="P602" s="739"/>
      <c r="Q602" s="739"/>
      <c r="R602" s="739"/>
      <c r="S602" s="739"/>
      <c r="T602" s="739"/>
      <c r="U602" s="739"/>
      <c r="V602" s="739"/>
      <c r="W602" s="739"/>
      <c r="X602" s="739"/>
      <c r="Y602" s="739"/>
      <c r="Z602" s="739"/>
      <c r="AA602" s="739"/>
      <c r="AB602" s="739"/>
      <c r="AC602" s="739"/>
      <c r="AD602" s="739"/>
    </row>
    <row r="603" spans="16:30" ht="42" hidden="1" customHeight="1">
      <c r="P603" s="739"/>
      <c r="Q603" s="739"/>
      <c r="R603" s="739"/>
      <c r="S603" s="739"/>
      <c r="T603" s="739"/>
      <c r="U603" s="739"/>
      <c r="V603" s="739"/>
      <c r="W603" s="739"/>
      <c r="X603" s="739"/>
      <c r="Y603" s="739"/>
      <c r="Z603" s="739"/>
      <c r="AA603" s="739"/>
      <c r="AB603" s="739"/>
      <c r="AC603" s="739"/>
      <c r="AD603" s="739"/>
    </row>
    <row r="604" spans="16:30" ht="42" hidden="1" customHeight="1">
      <c r="P604" s="739"/>
      <c r="Q604" s="739"/>
      <c r="R604" s="739"/>
      <c r="S604" s="739"/>
      <c r="T604" s="739"/>
      <c r="U604" s="739"/>
      <c r="V604" s="739"/>
      <c r="W604" s="739"/>
      <c r="X604" s="739"/>
      <c r="Y604" s="739"/>
      <c r="Z604" s="739"/>
      <c r="AA604" s="739"/>
      <c r="AB604" s="739"/>
      <c r="AC604" s="739"/>
      <c r="AD604" s="739"/>
    </row>
    <row r="605" spans="16:30" ht="42" hidden="1" customHeight="1">
      <c r="P605" s="739"/>
      <c r="Q605" s="739"/>
      <c r="R605" s="739"/>
      <c r="S605" s="739"/>
      <c r="T605" s="739"/>
      <c r="U605" s="739"/>
      <c r="V605" s="739"/>
      <c r="W605" s="739"/>
      <c r="X605" s="739"/>
      <c r="Y605" s="739"/>
      <c r="Z605" s="739"/>
      <c r="AA605" s="739"/>
      <c r="AB605" s="739"/>
      <c r="AC605" s="739"/>
      <c r="AD605" s="739"/>
    </row>
    <row r="606" spans="16:30" ht="42" hidden="1" customHeight="1">
      <c r="P606" s="739"/>
      <c r="Q606" s="739"/>
      <c r="R606" s="739"/>
      <c r="S606" s="739"/>
      <c r="T606" s="739"/>
      <c r="U606" s="739"/>
      <c r="V606" s="739"/>
      <c r="W606" s="739"/>
      <c r="X606" s="739"/>
      <c r="Y606" s="739"/>
      <c r="Z606" s="739"/>
      <c r="AA606" s="739"/>
      <c r="AB606" s="739"/>
      <c r="AC606" s="739"/>
      <c r="AD606" s="739"/>
    </row>
    <row r="607" spans="16:30" ht="42" hidden="1" customHeight="1">
      <c r="P607" s="739"/>
      <c r="Q607" s="739"/>
      <c r="R607" s="739"/>
      <c r="S607" s="739"/>
      <c r="T607" s="739"/>
      <c r="U607" s="739"/>
      <c r="V607" s="739"/>
      <c r="W607" s="739"/>
      <c r="X607" s="739"/>
      <c r="Y607" s="739"/>
      <c r="Z607" s="739"/>
      <c r="AA607" s="739"/>
      <c r="AB607" s="739"/>
      <c r="AC607" s="739"/>
      <c r="AD607" s="739"/>
    </row>
    <row r="608" spans="16:30" ht="42" hidden="1" customHeight="1">
      <c r="P608" s="739"/>
      <c r="Q608" s="739"/>
      <c r="R608" s="739"/>
      <c r="S608" s="739"/>
      <c r="T608" s="739"/>
      <c r="U608" s="739"/>
      <c r="V608" s="739"/>
      <c r="W608" s="739"/>
      <c r="X608" s="739"/>
      <c r="Y608" s="739"/>
      <c r="Z608" s="739"/>
      <c r="AA608" s="739"/>
      <c r="AB608" s="739"/>
      <c r="AC608" s="739"/>
      <c r="AD608" s="739"/>
    </row>
    <row r="609" spans="16:30" ht="42" hidden="1" customHeight="1">
      <c r="P609" s="739"/>
      <c r="Q609" s="739"/>
      <c r="R609" s="739"/>
      <c r="S609" s="739"/>
      <c r="T609" s="739"/>
      <c r="U609" s="739"/>
      <c r="V609" s="739"/>
      <c r="W609" s="739"/>
      <c r="X609" s="739"/>
      <c r="Y609" s="739"/>
      <c r="Z609" s="739"/>
      <c r="AA609" s="739"/>
      <c r="AB609" s="739"/>
      <c r="AC609" s="739"/>
      <c r="AD609" s="739"/>
    </row>
    <row r="610" spans="16:30" ht="42" hidden="1" customHeight="1">
      <c r="P610" s="739"/>
      <c r="Q610" s="739"/>
      <c r="R610" s="739"/>
      <c r="S610" s="739"/>
      <c r="T610" s="739"/>
      <c r="U610" s="739"/>
      <c r="V610" s="739"/>
      <c r="W610" s="739"/>
      <c r="X610" s="739"/>
      <c r="Y610" s="739"/>
      <c r="Z610" s="739"/>
      <c r="AA610" s="739"/>
      <c r="AB610" s="739"/>
      <c r="AC610" s="739"/>
      <c r="AD610" s="739"/>
    </row>
    <row r="611" spans="16:30" ht="42" hidden="1" customHeight="1">
      <c r="P611" s="739"/>
      <c r="Q611" s="739"/>
      <c r="R611" s="739"/>
      <c r="S611" s="739"/>
      <c r="T611" s="739"/>
      <c r="U611" s="739"/>
      <c r="V611" s="739"/>
      <c r="W611" s="739"/>
      <c r="X611" s="739"/>
      <c r="Y611" s="739"/>
      <c r="Z611" s="739"/>
      <c r="AA611" s="739"/>
      <c r="AB611" s="739"/>
      <c r="AC611" s="739"/>
      <c r="AD611" s="739"/>
    </row>
    <row r="612" spans="16:30" ht="42" hidden="1" customHeight="1">
      <c r="P612" s="739"/>
      <c r="Q612" s="739"/>
      <c r="R612" s="739"/>
      <c r="S612" s="739"/>
      <c r="T612" s="739"/>
      <c r="U612" s="739"/>
      <c r="V612" s="739"/>
      <c r="W612" s="739"/>
      <c r="X612" s="739"/>
      <c r="Y612" s="739"/>
      <c r="Z612" s="739"/>
      <c r="AA612" s="739"/>
      <c r="AB612" s="739"/>
      <c r="AC612" s="739"/>
      <c r="AD612" s="739"/>
    </row>
    <row r="613" spans="16:30" ht="42" hidden="1" customHeight="1">
      <c r="P613" s="739"/>
      <c r="Q613" s="739"/>
      <c r="R613" s="739"/>
      <c r="S613" s="739"/>
      <c r="T613" s="739"/>
      <c r="U613" s="739"/>
      <c r="V613" s="739"/>
      <c r="W613" s="739"/>
      <c r="X613" s="739"/>
      <c r="Y613" s="739"/>
      <c r="Z613" s="739"/>
      <c r="AA613" s="739"/>
      <c r="AB613" s="739"/>
      <c r="AC613" s="739"/>
      <c r="AD613" s="739"/>
    </row>
    <row r="614" spans="16:30" ht="42" hidden="1" customHeight="1">
      <c r="P614" s="739"/>
      <c r="Q614" s="739"/>
      <c r="R614" s="739"/>
      <c r="S614" s="739"/>
      <c r="T614" s="739"/>
      <c r="U614" s="739"/>
      <c r="V614" s="739"/>
      <c r="W614" s="739"/>
      <c r="X614" s="739"/>
      <c r="Y614" s="739"/>
      <c r="Z614" s="739"/>
      <c r="AA614" s="739"/>
      <c r="AB614" s="739"/>
      <c r="AC614" s="739"/>
      <c r="AD614" s="739"/>
    </row>
    <row r="615" spans="16:30" ht="42" hidden="1" customHeight="1">
      <c r="P615" s="739"/>
      <c r="Q615" s="739"/>
      <c r="R615" s="739"/>
      <c r="S615" s="739"/>
      <c r="T615" s="739"/>
      <c r="U615" s="739"/>
      <c r="V615" s="739"/>
      <c r="W615" s="739"/>
      <c r="X615" s="739"/>
      <c r="Y615" s="739"/>
      <c r="Z615" s="739"/>
      <c r="AA615" s="739"/>
      <c r="AB615" s="739"/>
      <c r="AC615" s="739"/>
      <c r="AD615" s="739"/>
    </row>
    <row r="616" spans="16:30" ht="42" hidden="1" customHeight="1">
      <c r="P616" s="739"/>
      <c r="Q616" s="739"/>
      <c r="R616" s="739"/>
      <c r="S616" s="739"/>
      <c r="T616" s="739"/>
      <c r="U616" s="739"/>
      <c r="V616" s="739"/>
      <c r="W616" s="739"/>
      <c r="X616" s="739"/>
      <c r="Y616" s="739"/>
      <c r="Z616" s="739"/>
      <c r="AA616" s="739"/>
      <c r="AB616" s="739"/>
      <c r="AC616" s="739"/>
      <c r="AD616" s="739"/>
    </row>
    <row r="617" spans="16:30" ht="42" hidden="1" customHeight="1">
      <c r="P617" s="739"/>
      <c r="Q617" s="739"/>
      <c r="R617" s="739"/>
      <c r="S617" s="739"/>
      <c r="T617" s="739"/>
      <c r="U617" s="739"/>
      <c r="V617" s="739"/>
      <c r="W617" s="739"/>
      <c r="X617" s="739"/>
      <c r="Y617" s="739"/>
      <c r="Z617" s="739"/>
      <c r="AA617" s="739"/>
      <c r="AB617" s="739"/>
      <c r="AC617" s="739"/>
      <c r="AD617" s="739"/>
    </row>
    <row r="618" spans="16:30" ht="42" hidden="1" customHeight="1">
      <c r="P618" s="739"/>
      <c r="Q618" s="739"/>
      <c r="R618" s="739"/>
      <c r="S618" s="739"/>
      <c r="T618" s="739"/>
      <c r="U618" s="739"/>
      <c r="V618" s="739"/>
      <c r="W618" s="739"/>
      <c r="X618" s="739"/>
      <c r="Y618" s="739"/>
      <c r="Z618" s="739"/>
      <c r="AA618" s="739"/>
      <c r="AB618" s="739"/>
      <c r="AC618" s="739"/>
      <c r="AD618" s="739"/>
    </row>
    <row r="619" spans="16:30" ht="42" hidden="1" customHeight="1">
      <c r="P619" s="739"/>
      <c r="Q619" s="739"/>
      <c r="R619" s="739"/>
      <c r="S619" s="739"/>
      <c r="T619" s="739"/>
      <c r="U619" s="739"/>
      <c r="V619" s="739"/>
      <c r="W619" s="739"/>
      <c r="X619" s="739"/>
      <c r="Y619" s="739"/>
      <c r="Z619" s="739"/>
      <c r="AA619" s="739"/>
      <c r="AB619" s="739"/>
      <c r="AC619" s="739"/>
      <c r="AD619" s="739"/>
    </row>
    <row r="620" spans="16:30" ht="42" hidden="1" customHeight="1">
      <c r="P620" s="739"/>
      <c r="Q620" s="739"/>
      <c r="R620" s="739"/>
      <c r="S620" s="739"/>
      <c r="T620" s="739"/>
      <c r="U620" s="739"/>
      <c r="V620" s="739"/>
      <c r="W620" s="739"/>
      <c r="X620" s="739"/>
      <c r="Y620" s="739"/>
      <c r="Z620" s="739"/>
      <c r="AA620" s="739"/>
      <c r="AB620" s="739"/>
      <c r="AC620" s="739"/>
      <c r="AD620" s="739"/>
    </row>
    <row r="621" spans="16:30" ht="42" hidden="1" customHeight="1">
      <c r="P621" s="739"/>
      <c r="Q621" s="739"/>
      <c r="R621" s="739"/>
      <c r="S621" s="739"/>
      <c r="T621" s="739"/>
      <c r="U621" s="739"/>
      <c r="V621" s="739"/>
      <c r="W621" s="739"/>
      <c r="X621" s="739"/>
      <c r="Y621" s="739"/>
      <c r="Z621" s="739"/>
      <c r="AA621" s="739"/>
      <c r="AB621" s="739"/>
      <c r="AC621" s="739"/>
      <c r="AD621" s="739"/>
    </row>
    <row r="622" spans="16:30" ht="42" hidden="1" customHeight="1">
      <c r="P622" s="739"/>
      <c r="Q622" s="739"/>
      <c r="R622" s="739"/>
      <c r="S622" s="739"/>
      <c r="T622" s="739"/>
      <c r="U622" s="739"/>
      <c r="V622" s="739"/>
      <c r="W622" s="739"/>
      <c r="X622" s="739"/>
      <c r="Y622" s="739"/>
      <c r="Z622" s="739"/>
      <c r="AA622" s="739"/>
      <c r="AB622" s="739"/>
      <c r="AC622" s="739"/>
      <c r="AD622" s="739"/>
    </row>
    <row r="623" spans="16:30" ht="42" hidden="1" customHeight="1">
      <c r="P623" s="739"/>
      <c r="Q623" s="739"/>
      <c r="R623" s="739"/>
      <c r="S623" s="739"/>
      <c r="T623" s="739"/>
      <c r="U623" s="739"/>
      <c r="V623" s="739"/>
      <c r="W623" s="739"/>
      <c r="X623" s="739"/>
      <c r="Y623" s="739"/>
      <c r="Z623" s="739"/>
      <c r="AA623" s="739"/>
      <c r="AB623" s="739"/>
      <c r="AC623" s="739"/>
      <c r="AD623" s="739"/>
    </row>
    <row r="624" spans="16:30" ht="42" hidden="1" customHeight="1">
      <c r="P624" s="739"/>
      <c r="Q624" s="739"/>
      <c r="R624" s="739"/>
      <c r="S624" s="739"/>
      <c r="T624" s="739"/>
      <c r="U624" s="739"/>
      <c r="V624" s="739"/>
      <c r="W624" s="739"/>
      <c r="X624" s="739"/>
      <c r="Y624" s="739"/>
      <c r="Z624" s="739"/>
      <c r="AA624" s="739"/>
      <c r="AB624" s="739"/>
      <c r="AC624" s="739"/>
      <c r="AD624" s="739"/>
    </row>
    <row r="625" spans="16:30" ht="42" hidden="1" customHeight="1">
      <c r="P625" s="739"/>
      <c r="Q625" s="739"/>
      <c r="R625" s="739"/>
      <c r="S625" s="739"/>
      <c r="T625" s="739"/>
      <c r="U625" s="739"/>
      <c r="V625" s="739"/>
      <c r="W625" s="739"/>
      <c r="X625" s="739"/>
      <c r="Y625" s="739"/>
      <c r="Z625" s="739"/>
      <c r="AA625" s="739"/>
      <c r="AB625" s="739"/>
      <c r="AC625" s="739"/>
      <c r="AD625" s="739"/>
    </row>
    <row r="626" spans="16:30" ht="42" hidden="1" customHeight="1">
      <c r="P626" s="739"/>
      <c r="Q626" s="739"/>
      <c r="R626" s="739"/>
      <c r="S626" s="739"/>
      <c r="T626" s="739"/>
      <c r="U626" s="739"/>
      <c r="V626" s="739"/>
      <c r="W626" s="739"/>
      <c r="X626" s="739"/>
      <c r="Y626" s="739"/>
      <c r="Z626" s="739"/>
      <c r="AA626" s="739"/>
      <c r="AB626" s="739"/>
      <c r="AC626" s="739"/>
      <c r="AD626" s="739"/>
    </row>
    <row r="627" spans="16:30" ht="42" hidden="1" customHeight="1">
      <c r="P627" s="739"/>
      <c r="Q627" s="739"/>
      <c r="R627" s="739"/>
      <c r="S627" s="739"/>
      <c r="T627" s="739"/>
      <c r="U627" s="739"/>
      <c r="V627" s="739"/>
      <c r="W627" s="739"/>
      <c r="X627" s="739"/>
      <c r="Y627" s="739"/>
      <c r="Z627" s="739"/>
      <c r="AA627" s="739"/>
      <c r="AB627" s="739"/>
      <c r="AC627" s="739"/>
      <c r="AD627" s="739"/>
    </row>
    <row r="628" spans="16:30" ht="42" hidden="1" customHeight="1">
      <c r="P628" s="739"/>
      <c r="Q628" s="739"/>
      <c r="R628" s="739"/>
      <c r="S628" s="739"/>
      <c r="T628" s="739"/>
      <c r="U628" s="739"/>
      <c r="V628" s="739"/>
      <c r="W628" s="739"/>
      <c r="X628" s="739"/>
      <c r="Y628" s="739"/>
      <c r="Z628" s="739"/>
      <c r="AA628" s="739"/>
      <c r="AB628" s="739"/>
      <c r="AC628" s="739"/>
      <c r="AD628" s="739"/>
    </row>
    <row r="629" spans="16:30" ht="42" hidden="1" customHeight="1">
      <c r="P629" s="739"/>
      <c r="Q629" s="739"/>
      <c r="R629" s="739"/>
      <c r="S629" s="739"/>
      <c r="T629" s="739"/>
      <c r="U629" s="739"/>
      <c r="V629" s="739"/>
      <c r="W629" s="739"/>
      <c r="X629" s="739"/>
      <c r="Y629" s="739"/>
      <c r="Z629" s="739"/>
      <c r="AA629" s="739"/>
      <c r="AB629" s="739"/>
      <c r="AC629" s="739"/>
      <c r="AD629" s="739"/>
    </row>
    <row r="630" spans="16:30" ht="42" hidden="1" customHeight="1">
      <c r="P630" s="739"/>
      <c r="Q630" s="739"/>
      <c r="R630" s="739"/>
      <c r="S630" s="739"/>
      <c r="T630" s="739"/>
      <c r="U630" s="739"/>
      <c r="V630" s="739"/>
      <c r="W630" s="739"/>
      <c r="X630" s="739"/>
      <c r="Y630" s="739"/>
      <c r="Z630" s="739"/>
      <c r="AA630" s="739"/>
      <c r="AB630" s="739"/>
      <c r="AC630" s="739"/>
      <c r="AD630" s="739"/>
    </row>
    <row r="631" spans="16:30" ht="42" hidden="1" customHeight="1">
      <c r="P631" s="739"/>
      <c r="Q631" s="739"/>
      <c r="R631" s="739"/>
      <c r="S631" s="739"/>
      <c r="T631" s="739"/>
      <c r="U631" s="739"/>
      <c r="V631" s="739"/>
      <c r="W631" s="739"/>
      <c r="X631" s="739"/>
      <c r="Y631" s="739"/>
      <c r="Z631" s="739"/>
      <c r="AA631" s="739"/>
      <c r="AB631" s="739"/>
      <c r="AC631" s="739"/>
      <c r="AD631" s="739"/>
    </row>
    <row r="632" spans="16:30" ht="42" hidden="1" customHeight="1">
      <c r="P632" s="739"/>
      <c r="Q632" s="739"/>
      <c r="R632" s="739"/>
      <c r="S632" s="739"/>
      <c r="T632" s="739"/>
      <c r="U632" s="739"/>
      <c r="V632" s="739"/>
      <c r="W632" s="739"/>
      <c r="X632" s="739"/>
      <c r="Y632" s="739"/>
      <c r="Z632" s="739"/>
      <c r="AA632" s="739"/>
      <c r="AB632" s="739"/>
      <c r="AC632" s="739"/>
      <c r="AD632" s="739"/>
    </row>
    <row r="633" spans="16:30" ht="42" hidden="1" customHeight="1">
      <c r="P633" s="739"/>
      <c r="Q633" s="739"/>
      <c r="R633" s="739"/>
      <c r="S633" s="739"/>
      <c r="T633" s="739"/>
      <c r="U633" s="739"/>
      <c r="V633" s="739"/>
      <c r="W633" s="739"/>
      <c r="X633" s="739"/>
      <c r="Y633" s="739"/>
      <c r="Z633" s="739"/>
      <c r="AA633" s="739"/>
      <c r="AB633" s="739"/>
      <c r="AC633" s="739"/>
      <c r="AD633" s="739"/>
    </row>
    <row r="634" spans="16:30" ht="42" hidden="1" customHeight="1">
      <c r="P634" s="739"/>
      <c r="Q634" s="739"/>
      <c r="R634" s="739"/>
      <c r="S634" s="739"/>
      <c r="T634" s="739"/>
      <c r="U634" s="739"/>
      <c r="V634" s="739"/>
      <c r="W634" s="739"/>
      <c r="X634" s="739"/>
      <c r="Y634" s="739"/>
      <c r="Z634" s="739"/>
      <c r="AA634" s="739"/>
      <c r="AB634" s="739"/>
      <c r="AC634" s="739"/>
      <c r="AD634" s="739"/>
    </row>
    <row r="635" spans="16:30" ht="42" hidden="1" customHeight="1">
      <c r="P635" s="739"/>
      <c r="Q635" s="739"/>
      <c r="R635" s="739"/>
      <c r="S635" s="739"/>
      <c r="T635" s="739"/>
      <c r="U635" s="739"/>
      <c r="V635" s="739"/>
      <c r="W635" s="739"/>
      <c r="X635" s="739"/>
      <c r="Y635" s="739"/>
      <c r="Z635" s="739"/>
      <c r="AA635" s="739"/>
      <c r="AB635" s="739"/>
      <c r="AC635" s="739"/>
      <c r="AD635" s="739"/>
    </row>
    <row r="636" spans="16:30" ht="42" hidden="1" customHeight="1">
      <c r="P636" s="739"/>
      <c r="Q636" s="739"/>
      <c r="R636" s="739"/>
      <c r="S636" s="739"/>
      <c r="T636" s="739"/>
      <c r="U636" s="739"/>
      <c r="V636" s="739"/>
      <c r="W636" s="739"/>
      <c r="X636" s="739"/>
      <c r="Y636" s="739"/>
      <c r="Z636" s="739"/>
      <c r="AA636" s="739"/>
      <c r="AB636" s="739"/>
      <c r="AC636" s="739"/>
      <c r="AD636" s="739"/>
    </row>
    <row r="637" spans="16:30" ht="42" hidden="1" customHeight="1">
      <c r="P637" s="739"/>
      <c r="Q637" s="739"/>
      <c r="R637" s="739"/>
      <c r="S637" s="739"/>
      <c r="T637" s="739"/>
      <c r="U637" s="739"/>
      <c r="V637" s="739"/>
      <c r="W637" s="739"/>
      <c r="X637" s="739"/>
      <c r="Y637" s="739"/>
      <c r="Z637" s="739"/>
      <c r="AA637" s="739"/>
      <c r="AB637" s="739"/>
      <c r="AC637" s="739"/>
      <c r="AD637" s="739"/>
    </row>
    <row r="638" spans="16:30" ht="42" hidden="1" customHeight="1">
      <c r="P638" s="739"/>
      <c r="Q638" s="739"/>
      <c r="R638" s="739"/>
      <c r="S638" s="739"/>
      <c r="T638" s="739"/>
      <c r="U638" s="739"/>
      <c r="V638" s="739"/>
      <c r="W638" s="739"/>
      <c r="X638" s="739"/>
      <c r="Y638" s="739"/>
      <c r="Z638" s="739"/>
      <c r="AA638" s="739"/>
      <c r="AB638" s="739"/>
      <c r="AC638" s="739"/>
      <c r="AD638" s="739"/>
    </row>
    <row r="639" spans="16:30" ht="42" hidden="1" customHeight="1">
      <c r="P639" s="739"/>
      <c r="Q639" s="739"/>
      <c r="R639" s="739"/>
      <c r="S639" s="739"/>
      <c r="T639" s="739"/>
      <c r="U639" s="739"/>
      <c r="V639" s="739"/>
      <c r="W639" s="739"/>
      <c r="X639" s="739"/>
      <c r="Y639" s="739"/>
      <c r="Z639" s="739"/>
      <c r="AA639" s="739"/>
      <c r="AB639" s="739"/>
      <c r="AC639" s="739"/>
      <c r="AD639" s="739"/>
    </row>
    <row r="640" spans="16:30" ht="42" hidden="1" customHeight="1">
      <c r="P640" s="739"/>
      <c r="Q640" s="739"/>
      <c r="R640" s="739"/>
      <c r="S640" s="739"/>
      <c r="T640" s="739"/>
      <c r="U640" s="739"/>
      <c r="V640" s="739"/>
      <c r="W640" s="739"/>
      <c r="X640" s="739"/>
      <c r="Y640" s="739"/>
      <c r="Z640" s="739"/>
      <c r="AA640" s="739"/>
      <c r="AB640" s="739"/>
      <c r="AC640" s="739"/>
      <c r="AD640" s="739"/>
    </row>
    <row r="641" spans="16:30" ht="42" hidden="1" customHeight="1">
      <c r="P641" s="739"/>
      <c r="Q641" s="739"/>
      <c r="R641" s="739"/>
      <c r="S641" s="739"/>
      <c r="T641" s="739"/>
      <c r="U641" s="739"/>
      <c r="V641" s="739"/>
      <c r="W641" s="739"/>
      <c r="X641" s="739"/>
      <c r="Y641" s="739"/>
      <c r="Z641" s="739"/>
      <c r="AA641" s="739"/>
      <c r="AB641" s="739"/>
      <c r="AC641" s="739"/>
      <c r="AD641" s="739"/>
    </row>
    <row r="642" spans="16:30" ht="42" hidden="1" customHeight="1">
      <c r="P642" s="739"/>
      <c r="Q642" s="739"/>
      <c r="R642" s="739"/>
      <c r="S642" s="739"/>
      <c r="T642" s="739"/>
      <c r="U642" s="739"/>
      <c r="V642" s="739"/>
      <c r="W642" s="739"/>
      <c r="X642" s="739"/>
      <c r="Y642" s="739"/>
      <c r="Z642" s="739"/>
      <c r="AA642" s="739"/>
      <c r="AB642" s="739"/>
      <c r="AC642" s="739"/>
      <c r="AD642" s="739"/>
    </row>
    <row r="643" spans="16:30" ht="42" hidden="1" customHeight="1">
      <c r="P643" s="739"/>
      <c r="Q643" s="739"/>
      <c r="R643" s="739"/>
      <c r="S643" s="739"/>
      <c r="T643" s="739"/>
      <c r="U643" s="739"/>
      <c r="V643" s="739"/>
      <c r="W643" s="739"/>
      <c r="X643" s="739"/>
      <c r="Y643" s="739"/>
      <c r="Z643" s="739"/>
      <c r="AA643" s="739"/>
      <c r="AB643" s="739"/>
      <c r="AC643" s="739"/>
      <c r="AD643" s="739"/>
    </row>
    <row r="644" spans="16:30" ht="42" hidden="1" customHeight="1">
      <c r="P644" s="739"/>
      <c r="Q644" s="739"/>
      <c r="R644" s="739"/>
      <c r="S644" s="739"/>
      <c r="T644" s="739"/>
      <c r="U644" s="739"/>
      <c r="V644" s="739"/>
      <c r="W644" s="739"/>
      <c r="X644" s="739"/>
      <c r="Y644" s="739"/>
      <c r="Z644" s="739"/>
      <c r="AA644" s="739"/>
      <c r="AB644" s="739"/>
      <c r="AC644" s="739"/>
      <c r="AD644" s="739"/>
    </row>
    <row r="645" spans="16:30" ht="42" hidden="1" customHeight="1">
      <c r="P645" s="739"/>
      <c r="Q645" s="739"/>
      <c r="R645" s="739"/>
      <c r="S645" s="739"/>
      <c r="T645" s="739"/>
      <c r="U645" s="739"/>
      <c r="V645" s="739"/>
      <c r="W645" s="739"/>
      <c r="X645" s="739"/>
      <c r="Y645" s="739"/>
      <c r="Z645" s="739"/>
      <c r="AA645" s="739"/>
      <c r="AB645" s="739"/>
      <c r="AC645" s="739"/>
      <c r="AD645" s="739"/>
    </row>
    <row r="646" spans="16:30" ht="42" hidden="1" customHeight="1">
      <c r="P646" s="739"/>
      <c r="Q646" s="739"/>
      <c r="R646" s="739"/>
      <c r="S646" s="739"/>
      <c r="T646" s="739"/>
      <c r="U646" s="739"/>
      <c r="V646" s="739"/>
      <c r="W646" s="739"/>
      <c r="X646" s="739"/>
      <c r="Y646" s="739"/>
      <c r="Z646" s="739"/>
      <c r="AA646" s="739"/>
      <c r="AB646" s="739"/>
      <c r="AC646" s="739"/>
      <c r="AD646" s="739"/>
    </row>
    <row r="647" spans="16:30" ht="42" hidden="1" customHeight="1">
      <c r="P647" s="739"/>
      <c r="Q647" s="739"/>
      <c r="R647" s="739"/>
      <c r="S647" s="739"/>
      <c r="T647" s="739"/>
      <c r="U647" s="739"/>
      <c r="V647" s="739"/>
      <c r="W647" s="739"/>
      <c r="X647" s="739"/>
      <c r="Y647" s="739"/>
      <c r="Z647" s="739"/>
      <c r="AA647" s="739"/>
      <c r="AB647" s="739"/>
      <c r="AC647" s="739"/>
      <c r="AD647" s="739"/>
    </row>
    <row r="648" spans="16:30" ht="42" hidden="1" customHeight="1">
      <c r="P648" s="739"/>
      <c r="Q648" s="739"/>
      <c r="R648" s="739"/>
      <c r="S648" s="739"/>
      <c r="T648" s="739"/>
      <c r="U648" s="739"/>
      <c r="V648" s="739"/>
      <c r="W648" s="739"/>
      <c r="X648" s="739"/>
      <c r="Y648" s="739"/>
      <c r="Z648" s="739"/>
      <c r="AA648" s="739"/>
      <c r="AB648" s="739"/>
      <c r="AC648" s="739"/>
      <c r="AD648" s="739"/>
    </row>
    <row r="649" spans="16:30" ht="42" hidden="1" customHeight="1">
      <c r="P649" s="739"/>
      <c r="Q649" s="739"/>
      <c r="R649" s="739"/>
      <c r="S649" s="739"/>
      <c r="T649" s="739"/>
      <c r="U649" s="739"/>
      <c r="V649" s="739"/>
      <c r="W649" s="739"/>
      <c r="X649" s="739"/>
      <c r="Y649" s="739"/>
      <c r="Z649" s="739"/>
      <c r="AA649" s="739"/>
      <c r="AB649" s="739"/>
      <c r="AC649" s="739"/>
      <c r="AD649" s="739"/>
    </row>
    <row r="650" spans="16:30" ht="42" hidden="1" customHeight="1">
      <c r="P650" s="739"/>
      <c r="Q650" s="739"/>
      <c r="R650" s="739"/>
      <c r="S650" s="739"/>
      <c r="T650" s="739"/>
      <c r="U650" s="739"/>
      <c r="V650" s="739"/>
      <c r="W650" s="739"/>
      <c r="X650" s="739"/>
      <c r="Y650" s="739"/>
      <c r="Z650" s="739"/>
      <c r="AA650" s="739"/>
      <c r="AB650" s="739"/>
      <c r="AC650" s="739"/>
      <c r="AD650" s="739"/>
    </row>
    <row r="651" spans="16:30" ht="42" hidden="1" customHeight="1">
      <c r="P651" s="739"/>
      <c r="Q651" s="739"/>
      <c r="R651" s="739"/>
      <c r="S651" s="739"/>
      <c r="T651" s="739"/>
      <c r="U651" s="739"/>
      <c r="V651" s="739"/>
      <c r="W651" s="739"/>
      <c r="X651" s="739"/>
      <c r="Y651" s="739"/>
      <c r="Z651" s="739"/>
      <c r="AA651" s="739"/>
      <c r="AB651" s="739"/>
      <c r="AC651" s="739"/>
      <c r="AD651" s="739"/>
    </row>
    <row r="652" spans="16:30" ht="42" hidden="1" customHeight="1">
      <c r="P652" s="739"/>
      <c r="Q652" s="739"/>
      <c r="R652" s="739"/>
      <c r="S652" s="739"/>
      <c r="T652" s="739"/>
      <c r="U652" s="739"/>
      <c r="V652" s="739"/>
      <c r="W652" s="739"/>
      <c r="X652" s="739"/>
      <c r="Y652" s="739"/>
      <c r="Z652" s="739"/>
      <c r="AA652" s="739"/>
      <c r="AB652" s="739"/>
      <c r="AC652" s="739"/>
      <c r="AD652" s="739"/>
    </row>
    <row r="653" spans="16:30" ht="42" hidden="1" customHeight="1">
      <c r="P653" s="739"/>
      <c r="Q653" s="739"/>
      <c r="R653" s="739"/>
      <c r="S653" s="739"/>
      <c r="T653" s="739"/>
      <c r="U653" s="739"/>
      <c r="V653" s="739"/>
      <c r="W653" s="739"/>
      <c r="X653" s="739"/>
      <c r="Y653" s="739"/>
      <c r="Z653" s="739"/>
      <c r="AA653" s="739"/>
      <c r="AB653" s="739"/>
      <c r="AC653" s="739"/>
      <c r="AD653" s="739"/>
    </row>
    <row r="654" spans="16:30" ht="42" hidden="1" customHeight="1">
      <c r="P654" s="739"/>
      <c r="Q654" s="739"/>
      <c r="R654" s="739"/>
      <c r="S654" s="739"/>
      <c r="T654" s="739"/>
      <c r="U654" s="739"/>
      <c r="V654" s="739"/>
      <c r="W654" s="739"/>
      <c r="X654" s="739"/>
      <c r="Y654" s="739"/>
      <c r="Z654" s="739"/>
      <c r="AA654" s="739"/>
      <c r="AB654" s="739"/>
      <c r="AC654" s="739"/>
      <c r="AD654" s="739"/>
    </row>
    <row r="655" spans="16:30" ht="42" hidden="1" customHeight="1">
      <c r="P655" s="739"/>
      <c r="Q655" s="739"/>
      <c r="R655" s="739"/>
      <c r="S655" s="739"/>
      <c r="T655" s="739"/>
      <c r="U655" s="739"/>
      <c r="V655" s="739"/>
      <c r="W655" s="739"/>
      <c r="X655" s="739"/>
      <c r="Y655" s="739"/>
      <c r="Z655" s="739"/>
      <c r="AA655" s="739"/>
      <c r="AB655" s="739"/>
      <c r="AC655" s="739"/>
      <c r="AD655" s="739"/>
    </row>
    <row r="656" spans="16:30" ht="42" hidden="1" customHeight="1">
      <c r="P656" s="739"/>
      <c r="Q656" s="739"/>
      <c r="R656" s="739"/>
      <c r="S656" s="739"/>
      <c r="T656" s="739"/>
      <c r="U656" s="739"/>
      <c r="V656" s="739"/>
      <c r="W656" s="739"/>
      <c r="X656" s="739"/>
      <c r="Y656" s="739"/>
      <c r="Z656" s="739"/>
      <c r="AA656" s="739"/>
      <c r="AB656" s="739"/>
      <c r="AC656" s="739"/>
      <c r="AD656" s="739"/>
    </row>
    <row r="657" spans="16:30" ht="42" hidden="1" customHeight="1">
      <c r="P657" s="739"/>
      <c r="Q657" s="739"/>
      <c r="R657" s="739"/>
      <c r="S657" s="739"/>
      <c r="T657" s="739"/>
      <c r="U657" s="739"/>
      <c r="V657" s="739"/>
      <c r="W657" s="739"/>
      <c r="X657" s="739"/>
      <c r="Y657" s="739"/>
      <c r="Z657" s="739"/>
      <c r="AA657" s="739"/>
      <c r="AB657" s="739"/>
      <c r="AC657" s="739"/>
      <c r="AD657" s="739"/>
    </row>
    <row r="658" spans="16:30" ht="42" hidden="1" customHeight="1">
      <c r="P658" s="739"/>
      <c r="Q658" s="739"/>
      <c r="R658" s="739"/>
      <c r="S658" s="739"/>
      <c r="T658" s="739"/>
      <c r="U658" s="739"/>
      <c r="V658" s="739"/>
      <c r="W658" s="739"/>
      <c r="X658" s="739"/>
      <c r="Y658" s="739"/>
      <c r="Z658" s="739"/>
      <c r="AA658" s="739"/>
      <c r="AB658" s="739"/>
      <c r="AC658" s="739"/>
      <c r="AD658" s="739"/>
    </row>
    <row r="659" spans="16:30" ht="42" hidden="1" customHeight="1">
      <c r="P659" s="739"/>
      <c r="Q659" s="739"/>
      <c r="R659" s="739"/>
      <c r="S659" s="739"/>
      <c r="T659" s="739"/>
      <c r="U659" s="739"/>
      <c r="V659" s="739"/>
      <c r="W659" s="739"/>
      <c r="X659" s="739"/>
      <c r="Y659" s="739"/>
      <c r="Z659" s="739"/>
      <c r="AA659" s="739"/>
      <c r="AB659" s="739"/>
      <c r="AC659" s="739"/>
      <c r="AD659" s="739"/>
    </row>
    <row r="660" spans="16:30" ht="42" hidden="1" customHeight="1">
      <c r="P660" s="739"/>
      <c r="Q660" s="739"/>
      <c r="R660" s="739"/>
      <c r="S660" s="739"/>
      <c r="T660" s="739"/>
      <c r="U660" s="739"/>
      <c r="V660" s="739"/>
      <c r="W660" s="739"/>
      <c r="X660" s="739"/>
      <c r="Y660" s="739"/>
      <c r="Z660" s="739"/>
      <c r="AA660" s="739"/>
      <c r="AB660" s="739"/>
      <c r="AC660" s="739"/>
      <c r="AD660" s="739"/>
    </row>
    <row r="661" spans="16:30" ht="42" hidden="1" customHeight="1">
      <c r="P661" s="739"/>
      <c r="Q661" s="739"/>
      <c r="R661" s="739"/>
      <c r="S661" s="739"/>
      <c r="T661" s="739"/>
      <c r="U661" s="739"/>
      <c r="V661" s="739"/>
      <c r="W661" s="739"/>
      <c r="X661" s="739"/>
      <c r="Y661" s="739"/>
      <c r="Z661" s="739"/>
      <c r="AA661" s="739"/>
      <c r="AB661" s="739"/>
      <c r="AC661" s="739"/>
      <c r="AD661" s="739"/>
    </row>
    <row r="662" spans="16:30" ht="42" hidden="1" customHeight="1">
      <c r="P662" s="739"/>
      <c r="Q662" s="739"/>
      <c r="R662" s="739"/>
      <c r="S662" s="739"/>
      <c r="T662" s="739"/>
      <c r="U662" s="739"/>
      <c r="V662" s="739"/>
      <c r="W662" s="739"/>
      <c r="X662" s="739"/>
      <c r="Y662" s="739"/>
      <c r="Z662" s="739"/>
      <c r="AA662" s="739"/>
      <c r="AB662" s="739"/>
      <c r="AC662" s="739"/>
      <c r="AD662" s="739"/>
    </row>
    <row r="663" spans="16:30" ht="42" hidden="1" customHeight="1">
      <c r="P663" s="739"/>
      <c r="Q663" s="739"/>
      <c r="R663" s="739"/>
      <c r="S663" s="739"/>
      <c r="T663" s="739"/>
      <c r="U663" s="739"/>
      <c r="V663" s="739"/>
      <c r="W663" s="739"/>
      <c r="X663" s="739"/>
      <c r="Y663" s="739"/>
      <c r="Z663" s="739"/>
      <c r="AA663" s="739"/>
      <c r="AB663" s="739"/>
      <c r="AC663" s="739"/>
      <c r="AD663" s="739"/>
    </row>
    <row r="664" spans="16:30" ht="42" hidden="1" customHeight="1">
      <c r="P664" s="739"/>
      <c r="Q664" s="739"/>
      <c r="R664" s="739"/>
      <c r="S664" s="739"/>
      <c r="T664" s="739"/>
      <c r="U664" s="739"/>
      <c r="V664" s="739"/>
      <c r="W664" s="739"/>
      <c r="X664" s="739"/>
      <c r="Y664" s="739"/>
      <c r="Z664" s="739"/>
      <c r="AA664" s="739"/>
      <c r="AB664" s="739"/>
      <c r="AC664" s="739"/>
      <c r="AD664" s="739"/>
    </row>
    <row r="665" spans="16:30" ht="42" hidden="1" customHeight="1">
      <c r="P665" s="739"/>
      <c r="Q665" s="739"/>
      <c r="R665" s="739"/>
      <c r="S665" s="739"/>
      <c r="T665" s="739"/>
      <c r="U665" s="739"/>
      <c r="V665" s="739"/>
      <c r="W665" s="739"/>
      <c r="X665" s="739"/>
      <c r="Y665" s="739"/>
      <c r="Z665" s="739"/>
      <c r="AA665" s="739"/>
      <c r="AB665" s="739"/>
      <c r="AC665" s="739"/>
      <c r="AD665" s="739"/>
    </row>
    <row r="666" spans="16:30" ht="42" hidden="1" customHeight="1">
      <c r="P666" s="739"/>
      <c r="Q666" s="739"/>
      <c r="R666" s="739"/>
      <c r="S666" s="739"/>
      <c r="T666" s="739"/>
      <c r="U666" s="739"/>
      <c r="V666" s="739"/>
      <c r="W666" s="739"/>
      <c r="X666" s="739"/>
      <c r="Y666" s="739"/>
      <c r="Z666" s="739"/>
      <c r="AA666" s="739"/>
      <c r="AB666" s="739"/>
      <c r="AC666" s="739"/>
      <c r="AD666" s="739"/>
    </row>
    <row r="667" spans="16:30" ht="42" hidden="1" customHeight="1">
      <c r="P667" s="739"/>
      <c r="Q667" s="739"/>
      <c r="R667" s="739"/>
      <c r="S667" s="739"/>
      <c r="T667" s="739"/>
      <c r="U667" s="739"/>
      <c r="V667" s="739"/>
      <c r="W667" s="739"/>
      <c r="X667" s="739"/>
      <c r="Y667" s="739"/>
      <c r="Z667" s="739"/>
      <c r="AA667" s="739"/>
      <c r="AB667" s="739"/>
      <c r="AC667" s="739"/>
      <c r="AD667" s="739"/>
    </row>
    <row r="668" spans="16:30" ht="42" hidden="1" customHeight="1">
      <c r="P668" s="739"/>
      <c r="Q668" s="739"/>
      <c r="R668" s="739"/>
      <c r="S668" s="739"/>
      <c r="T668" s="739"/>
      <c r="U668" s="739"/>
      <c r="V668" s="739"/>
      <c r="W668" s="739"/>
      <c r="X668" s="739"/>
      <c r="Y668" s="739"/>
      <c r="Z668" s="739"/>
      <c r="AA668" s="739"/>
      <c r="AB668" s="739"/>
      <c r="AC668" s="739"/>
      <c r="AD668" s="739"/>
    </row>
    <row r="669" spans="16:30" ht="42" hidden="1" customHeight="1">
      <c r="P669" s="739"/>
      <c r="Q669" s="739"/>
      <c r="R669" s="739"/>
      <c r="S669" s="739"/>
      <c r="T669" s="739"/>
      <c r="U669" s="739"/>
      <c r="V669" s="739"/>
      <c r="W669" s="739"/>
      <c r="X669" s="739"/>
      <c r="Y669" s="739"/>
      <c r="Z669" s="739"/>
      <c r="AA669" s="739"/>
      <c r="AB669" s="739"/>
      <c r="AC669" s="739"/>
      <c r="AD669" s="739"/>
    </row>
    <row r="670" spans="16:30" ht="42" hidden="1" customHeight="1">
      <c r="P670" s="739"/>
      <c r="Q670" s="739"/>
      <c r="R670" s="739"/>
      <c r="S670" s="739"/>
      <c r="T670" s="739"/>
      <c r="U670" s="739"/>
      <c r="V670" s="739"/>
      <c r="W670" s="739"/>
      <c r="X670" s="739"/>
      <c r="Y670" s="739"/>
      <c r="Z670" s="739"/>
      <c r="AA670" s="739"/>
      <c r="AB670" s="739"/>
      <c r="AC670" s="739"/>
      <c r="AD670" s="739"/>
    </row>
    <row r="671" spans="16:30" ht="42" hidden="1" customHeight="1">
      <c r="P671" s="739"/>
      <c r="Q671" s="739"/>
      <c r="R671" s="739"/>
      <c r="S671" s="739"/>
      <c r="T671" s="739"/>
      <c r="U671" s="739"/>
      <c r="V671" s="739"/>
      <c r="W671" s="739"/>
      <c r="X671" s="739"/>
      <c r="Y671" s="739"/>
      <c r="Z671" s="739"/>
      <c r="AA671" s="739"/>
      <c r="AB671" s="739"/>
      <c r="AC671" s="739"/>
      <c r="AD671" s="739"/>
    </row>
    <row r="672" spans="16:30" ht="42" hidden="1" customHeight="1">
      <c r="P672" s="739"/>
      <c r="Q672" s="739"/>
      <c r="R672" s="739"/>
      <c r="S672" s="739"/>
      <c r="T672" s="739"/>
      <c r="U672" s="739"/>
      <c r="V672" s="739"/>
      <c r="W672" s="739"/>
      <c r="X672" s="739"/>
      <c r="Y672" s="739"/>
      <c r="Z672" s="739"/>
      <c r="AA672" s="739"/>
      <c r="AB672" s="739"/>
      <c r="AC672" s="739"/>
      <c r="AD672" s="739"/>
    </row>
    <row r="673" spans="16:30" ht="42" hidden="1" customHeight="1">
      <c r="P673" s="739"/>
      <c r="Q673" s="739"/>
      <c r="R673" s="739"/>
      <c r="S673" s="739"/>
      <c r="T673" s="739"/>
      <c r="U673" s="739"/>
      <c r="V673" s="739"/>
      <c r="W673" s="739"/>
      <c r="X673" s="739"/>
      <c r="Y673" s="739"/>
      <c r="Z673" s="739"/>
      <c r="AA673" s="739"/>
      <c r="AB673" s="739"/>
      <c r="AC673" s="739"/>
      <c r="AD673" s="739"/>
    </row>
    <row r="674" spans="16:30" ht="42" hidden="1" customHeight="1">
      <c r="P674" s="739"/>
      <c r="Q674" s="739"/>
      <c r="R674" s="739"/>
      <c r="S674" s="739"/>
      <c r="T674" s="739"/>
      <c r="U674" s="739"/>
      <c r="V674" s="739"/>
      <c r="W674" s="739"/>
      <c r="X674" s="739"/>
      <c r="Y674" s="739"/>
      <c r="Z674" s="739"/>
      <c r="AA674" s="739"/>
      <c r="AB674" s="739"/>
      <c r="AC674" s="739"/>
      <c r="AD674" s="739"/>
    </row>
    <row r="675" spans="16:30" ht="42" hidden="1" customHeight="1">
      <c r="P675" s="739"/>
      <c r="Q675" s="739"/>
      <c r="R675" s="739"/>
      <c r="S675" s="739"/>
      <c r="T675" s="739"/>
      <c r="U675" s="739"/>
      <c r="V675" s="739"/>
      <c r="W675" s="739"/>
      <c r="X675" s="739"/>
      <c r="Y675" s="739"/>
      <c r="Z675" s="739"/>
      <c r="AA675" s="739"/>
      <c r="AB675" s="739"/>
      <c r="AC675" s="739"/>
      <c r="AD675" s="739"/>
    </row>
    <row r="676" spans="16:30" ht="42" hidden="1" customHeight="1">
      <c r="P676" s="739"/>
      <c r="Q676" s="739"/>
      <c r="R676" s="739"/>
      <c r="S676" s="739"/>
      <c r="T676" s="739"/>
      <c r="U676" s="739"/>
      <c r="V676" s="739"/>
      <c r="W676" s="739"/>
      <c r="X676" s="739"/>
      <c r="Y676" s="739"/>
      <c r="Z676" s="739"/>
      <c r="AA676" s="739"/>
      <c r="AB676" s="739"/>
      <c r="AC676" s="739"/>
      <c r="AD676" s="739"/>
    </row>
    <row r="677" spans="16:30" ht="42" hidden="1" customHeight="1">
      <c r="P677" s="739"/>
      <c r="Q677" s="739"/>
      <c r="R677" s="739"/>
      <c r="S677" s="739"/>
      <c r="T677" s="739"/>
      <c r="U677" s="739"/>
      <c r="V677" s="739"/>
      <c r="W677" s="739"/>
      <c r="X677" s="739"/>
      <c r="Y677" s="739"/>
      <c r="Z677" s="739"/>
      <c r="AA677" s="739"/>
      <c r="AB677" s="739"/>
      <c r="AC677" s="739"/>
      <c r="AD677" s="739"/>
    </row>
    <row r="678" spans="16:30" ht="42" hidden="1" customHeight="1">
      <c r="P678" s="739"/>
      <c r="Q678" s="739"/>
      <c r="R678" s="739"/>
      <c r="S678" s="739"/>
      <c r="T678" s="739"/>
      <c r="U678" s="739"/>
      <c r="V678" s="739"/>
      <c r="W678" s="739"/>
      <c r="X678" s="739"/>
      <c r="Y678" s="739"/>
      <c r="Z678" s="739"/>
      <c r="AA678" s="739"/>
      <c r="AB678" s="739"/>
      <c r="AC678" s="739"/>
      <c r="AD678" s="739"/>
    </row>
    <row r="679" spans="16:30" ht="42" hidden="1" customHeight="1">
      <c r="P679" s="739"/>
      <c r="Q679" s="739"/>
      <c r="R679" s="739"/>
      <c r="S679" s="739"/>
      <c r="T679" s="739"/>
      <c r="U679" s="739"/>
      <c r="V679" s="739"/>
      <c r="W679" s="739"/>
      <c r="X679" s="739"/>
      <c r="Y679" s="739"/>
      <c r="Z679" s="739"/>
      <c r="AA679" s="739"/>
      <c r="AB679" s="739"/>
      <c r="AC679" s="739"/>
      <c r="AD679" s="739"/>
    </row>
    <row r="680" spans="16:30" ht="42" hidden="1" customHeight="1">
      <c r="P680" s="739"/>
      <c r="Q680" s="739"/>
      <c r="R680" s="739"/>
      <c r="S680" s="739"/>
      <c r="T680" s="739"/>
      <c r="U680" s="739"/>
      <c r="V680" s="739"/>
      <c r="W680" s="739"/>
      <c r="X680" s="739"/>
      <c r="Y680" s="739"/>
      <c r="Z680" s="739"/>
      <c r="AA680" s="739"/>
      <c r="AB680" s="739"/>
      <c r="AC680" s="739"/>
      <c r="AD680" s="739"/>
    </row>
    <row r="681" spans="16:30" ht="42" hidden="1" customHeight="1">
      <c r="P681" s="739"/>
      <c r="Q681" s="739"/>
      <c r="R681" s="739"/>
      <c r="S681" s="739"/>
      <c r="T681" s="739"/>
      <c r="U681" s="739"/>
      <c r="V681" s="739"/>
      <c r="W681" s="739"/>
      <c r="X681" s="739"/>
      <c r="Y681" s="739"/>
      <c r="Z681" s="739"/>
      <c r="AA681" s="739"/>
      <c r="AB681" s="739"/>
      <c r="AC681" s="739"/>
      <c r="AD681" s="739"/>
    </row>
    <row r="682" spans="16:30" ht="42" hidden="1" customHeight="1">
      <c r="P682" s="739"/>
      <c r="Q682" s="739"/>
      <c r="R682" s="739"/>
      <c r="S682" s="739"/>
      <c r="T682" s="739"/>
      <c r="U682" s="739"/>
      <c r="V682" s="739"/>
      <c r="W682" s="739"/>
      <c r="X682" s="739"/>
      <c r="Y682" s="739"/>
      <c r="Z682" s="739"/>
      <c r="AA682" s="739"/>
      <c r="AB682" s="739"/>
      <c r="AC682" s="739"/>
      <c r="AD682" s="739"/>
    </row>
    <row r="683" spans="16:30" ht="42" hidden="1" customHeight="1">
      <c r="P683" s="739"/>
      <c r="Q683" s="739"/>
      <c r="R683" s="739"/>
      <c r="S683" s="739"/>
      <c r="T683" s="739"/>
      <c r="U683" s="739"/>
      <c r="V683" s="739"/>
      <c r="W683" s="739"/>
      <c r="X683" s="739"/>
      <c r="Y683" s="739"/>
      <c r="Z683" s="739"/>
      <c r="AA683" s="739"/>
      <c r="AB683" s="739"/>
      <c r="AC683" s="739"/>
      <c r="AD683" s="739"/>
    </row>
    <row r="684" spans="16:30" ht="42" hidden="1" customHeight="1">
      <c r="P684" s="739"/>
      <c r="Q684" s="739"/>
      <c r="R684" s="739"/>
      <c r="S684" s="739"/>
      <c r="T684" s="739"/>
      <c r="U684" s="739"/>
      <c r="V684" s="739"/>
      <c r="W684" s="739"/>
      <c r="X684" s="739"/>
      <c r="Y684" s="739"/>
      <c r="Z684" s="739"/>
      <c r="AA684" s="739"/>
      <c r="AB684" s="739"/>
      <c r="AC684" s="739"/>
      <c r="AD684" s="739"/>
    </row>
    <row r="685" spans="16:30" ht="42" hidden="1" customHeight="1">
      <c r="P685" s="739"/>
      <c r="Q685" s="739"/>
      <c r="R685" s="739"/>
      <c r="S685" s="739"/>
      <c r="T685" s="739"/>
      <c r="U685" s="739"/>
      <c r="V685" s="739"/>
      <c r="W685" s="739"/>
      <c r="X685" s="739"/>
      <c r="Y685" s="739"/>
      <c r="Z685" s="739"/>
      <c r="AA685" s="739"/>
      <c r="AB685" s="739"/>
      <c r="AC685" s="739"/>
      <c r="AD685" s="739"/>
    </row>
    <row r="686" spans="16:30" ht="42" hidden="1" customHeight="1">
      <c r="P686" s="739"/>
      <c r="Q686" s="739"/>
      <c r="R686" s="739"/>
      <c r="S686" s="739"/>
      <c r="T686" s="739"/>
      <c r="U686" s="739"/>
      <c r="V686" s="739"/>
      <c r="W686" s="739"/>
      <c r="X686" s="739"/>
      <c r="Y686" s="739"/>
      <c r="Z686" s="739"/>
      <c r="AA686" s="739"/>
      <c r="AB686" s="739"/>
      <c r="AC686" s="739"/>
      <c r="AD686" s="739"/>
    </row>
    <row r="687" spans="16:30" ht="42" hidden="1" customHeight="1">
      <c r="P687" s="739"/>
      <c r="Q687" s="739"/>
      <c r="R687" s="739"/>
      <c r="S687" s="739"/>
      <c r="T687" s="739"/>
      <c r="U687" s="739"/>
      <c r="V687" s="739"/>
      <c r="W687" s="739"/>
      <c r="X687" s="739"/>
      <c r="Y687" s="739"/>
      <c r="Z687" s="739"/>
      <c r="AA687" s="739"/>
      <c r="AB687" s="739"/>
      <c r="AC687" s="739"/>
      <c r="AD687" s="739"/>
    </row>
    <row r="688" spans="16:30" ht="42" hidden="1" customHeight="1">
      <c r="P688" s="739"/>
      <c r="Q688" s="739"/>
      <c r="R688" s="739"/>
      <c r="S688" s="739"/>
      <c r="T688" s="739"/>
      <c r="U688" s="739"/>
      <c r="V688" s="739"/>
      <c r="W688" s="739"/>
      <c r="X688" s="739"/>
      <c r="Y688" s="739"/>
      <c r="Z688" s="739"/>
      <c r="AA688" s="739"/>
      <c r="AB688" s="739"/>
      <c r="AC688" s="739"/>
      <c r="AD688" s="739"/>
    </row>
    <row r="689" spans="16:30" ht="42" hidden="1" customHeight="1">
      <c r="P689" s="739"/>
      <c r="Q689" s="739"/>
      <c r="R689" s="739"/>
      <c r="S689" s="739"/>
      <c r="T689" s="739"/>
      <c r="U689" s="739"/>
      <c r="V689" s="739"/>
      <c r="W689" s="739"/>
      <c r="X689" s="739"/>
      <c r="Y689" s="739"/>
      <c r="Z689" s="739"/>
      <c r="AA689" s="739"/>
      <c r="AB689" s="739"/>
      <c r="AC689" s="739"/>
      <c r="AD689" s="739"/>
    </row>
    <row r="690" spans="16:30" ht="42" hidden="1" customHeight="1">
      <c r="P690" s="739"/>
      <c r="Q690" s="739"/>
      <c r="R690" s="739"/>
      <c r="S690" s="739"/>
      <c r="T690" s="739"/>
      <c r="U690" s="739"/>
      <c r="V690" s="739"/>
      <c r="W690" s="739"/>
      <c r="X690" s="739"/>
      <c r="Y690" s="739"/>
      <c r="Z690" s="739"/>
      <c r="AA690" s="739"/>
      <c r="AB690" s="739"/>
      <c r="AC690" s="739"/>
      <c r="AD690" s="739"/>
    </row>
    <row r="691" spans="16:30" ht="42" hidden="1" customHeight="1">
      <c r="P691" s="739"/>
      <c r="Q691" s="739"/>
      <c r="R691" s="739"/>
      <c r="S691" s="739"/>
      <c r="T691" s="739"/>
      <c r="U691" s="739"/>
      <c r="V691" s="739"/>
      <c r="W691" s="739"/>
      <c r="X691" s="739"/>
      <c r="Y691" s="739"/>
      <c r="Z691" s="739"/>
      <c r="AA691" s="739"/>
      <c r="AB691" s="739"/>
      <c r="AC691" s="739"/>
      <c r="AD691" s="739"/>
    </row>
    <row r="692" spans="16:30" ht="42" hidden="1" customHeight="1">
      <c r="P692" s="739"/>
      <c r="Q692" s="739"/>
      <c r="R692" s="739"/>
      <c r="S692" s="739"/>
      <c r="T692" s="739"/>
      <c r="U692" s="739"/>
      <c r="V692" s="739"/>
      <c r="W692" s="739"/>
      <c r="X692" s="739"/>
      <c r="Y692" s="739"/>
      <c r="Z692" s="739"/>
      <c r="AA692" s="739"/>
      <c r="AB692" s="739"/>
      <c r="AC692" s="739"/>
      <c r="AD692" s="739"/>
    </row>
    <row r="693" spans="16:30" ht="42" hidden="1" customHeight="1">
      <c r="P693" s="739"/>
      <c r="Q693" s="739"/>
      <c r="R693" s="739"/>
      <c r="S693" s="739"/>
      <c r="T693" s="739"/>
      <c r="U693" s="739"/>
      <c r="V693" s="739"/>
      <c r="W693" s="739"/>
      <c r="X693" s="739"/>
      <c r="Y693" s="739"/>
      <c r="Z693" s="739"/>
      <c r="AA693" s="739"/>
      <c r="AB693" s="739"/>
      <c r="AC693" s="739"/>
      <c r="AD693" s="739"/>
    </row>
    <row r="694" spans="16:30" ht="42" hidden="1" customHeight="1">
      <c r="P694" s="739"/>
      <c r="Q694" s="739"/>
      <c r="R694" s="739"/>
      <c r="S694" s="739"/>
      <c r="T694" s="739"/>
      <c r="U694" s="739"/>
      <c r="V694" s="739"/>
      <c r="W694" s="739"/>
      <c r="X694" s="739"/>
      <c r="Y694" s="739"/>
      <c r="Z694" s="739"/>
      <c r="AA694" s="739"/>
      <c r="AB694" s="739"/>
      <c r="AC694" s="739"/>
      <c r="AD694" s="739"/>
    </row>
    <row r="695" spans="16:30" ht="42" hidden="1" customHeight="1">
      <c r="P695" s="739"/>
      <c r="Q695" s="739"/>
      <c r="R695" s="739"/>
      <c r="S695" s="739"/>
      <c r="T695" s="739"/>
      <c r="U695" s="739"/>
      <c r="V695" s="739"/>
      <c r="W695" s="739"/>
      <c r="X695" s="739"/>
      <c r="Y695" s="739"/>
      <c r="Z695" s="739"/>
      <c r="AA695" s="739"/>
      <c r="AB695" s="739"/>
      <c r="AC695" s="739"/>
      <c r="AD695" s="739"/>
    </row>
    <row r="696" spans="16:30" ht="42" hidden="1" customHeight="1">
      <c r="P696" s="739"/>
      <c r="Q696" s="739"/>
      <c r="R696" s="739"/>
      <c r="S696" s="739"/>
      <c r="T696" s="739"/>
      <c r="U696" s="739"/>
      <c r="V696" s="739"/>
      <c r="W696" s="739"/>
      <c r="X696" s="739"/>
      <c r="Y696" s="739"/>
      <c r="Z696" s="739"/>
      <c r="AA696" s="739"/>
      <c r="AB696" s="739"/>
      <c r="AC696" s="739"/>
      <c r="AD696" s="739"/>
    </row>
    <row r="697" spans="16:30" ht="42" hidden="1" customHeight="1">
      <c r="P697" s="739"/>
      <c r="Q697" s="739"/>
      <c r="R697" s="739"/>
      <c r="S697" s="739"/>
      <c r="T697" s="739"/>
      <c r="U697" s="739"/>
      <c r="V697" s="739"/>
      <c r="W697" s="739"/>
      <c r="X697" s="739"/>
      <c r="Y697" s="739"/>
      <c r="Z697" s="739"/>
      <c r="AA697" s="739"/>
      <c r="AB697" s="739"/>
      <c r="AC697" s="739"/>
      <c r="AD697" s="739"/>
    </row>
    <row r="698" spans="16:30" ht="42" hidden="1" customHeight="1">
      <c r="P698" s="739"/>
      <c r="Q698" s="739"/>
      <c r="R698" s="739"/>
      <c r="S698" s="739"/>
      <c r="T698" s="739"/>
      <c r="U698" s="739"/>
      <c r="V698" s="739"/>
      <c r="W698" s="739"/>
      <c r="X698" s="739"/>
      <c r="Y698" s="739"/>
      <c r="Z698" s="739"/>
      <c r="AA698" s="739"/>
      <c r="AB698" s="739"/>
      <c r="AC698" s="739"/>
      <c r="AD698" s="739"/>
    </row>
    <row r="699" spans="16:30" ht="42" hidden="1" customHeight="1">
      <c r="P699" s="739"/>
      <c r="Q699" s="739"/>
      <c r="R699" s="739"/>
      <c r="S699" s="739"/>
      <c r="T699" s="739"/>
      <c r="U699" s="739"/>
      <c r="V699" s="739"/>
      <c r="W699" s="739"/>
      <c r="X699" s="739"/>
      <c r="Y699" s="739"/>
      <c r="Z699" s="739"/>
      <c r="AA699" s="739"/>
      <c r="AB699" s="739"/>
      <c r="AC699" s="739"/>
      <c r="AD699" s="739"/>
    </row>
    <row r="700" spans="16:30" ht="42" hidden="1" customHeight="1">
      <c r="P700" s="739"/>
      <c r="Q700" s="739"/>
      <c r="R700" s="739"/>
      <c r="S700" s="739"/>
      <c r="T700" s="739"/>
      <c r="U700" s="739"/>
      <c r="V700" s="739"/>
      <c r="W700" s="739"/>
      <c r="X700" s="739"/>
      <c r="Y700" s="739"/>
      <c r="Z700" s="739"/>
      <c r="AA700" s="739"/>
      <c r="AB700" s="739"/>
      <c r="AC700" s="739"/>
      <c r="AD700" s="739"/>
    </row>
    <row r="701" spans="16:30" ht="42" hidden="1" customHeight="1">
      <c r="P701" s="739"/>
      <c r="Q701" s="739"/>
      <c r="R701" s="739"/>
      <c r="S701" s="739"/>
      <c r="T701" s="739"/>
      <c r="U701" s="739"/>
      <c r="V701" s="739"/>
      <c r="W701" s="739"/>
      <c r="X701" s="739"/>
      <c r="Y701" s="739"/>
      <c r="Z701" s="739"/>
      <c r="AA701" s="739"/>
      <c r="AB701" s="739"/>
      <c r="AC701" s="739"/>
      <c r="AD701" s="739"/>
    </row>
    <row r="702" spans="16:30" ht="42" hidden="1" customHeight="1">
      <c r="P702" s="739"/>
      <c r="Q702" s="739"/>
      <c r="R702" s="739"/>
      <c r="S702" s="739"/>
      <c r="T702" s="739"/>
      <c r="U702" s="739"/>
      <c r="V702" s="739"/>
      <c r="W702" s="739"/>
      <c r="X702" s="739"/>
      <c r="Y702" s="739"/>
      <c r="Z702" s="739"/>
      <c r="AA702" s="739"/>
      <c r="AB702" s="739"/>
      <c r="AC702" s="739"/>
      <c r="AD702" s="739"/>
    </row>
    <row r="703" spans="16:30" ht="42" hidden="1" customHeight="1">
      <c r="P703" s="739"/>
      <c r="Q703" s="739"/>
      <c r="R703" s="739"/>
      <c r="S703" s="739"/>
      <c r="T703" s="739"/>
      <c r="U703" s="739"/>
      <c r="V703" s="739"/>
      <c r="W703" s="739"/>
      <c r="X703" s="739"/>
      <c r="Y703" s="739"/>
      <c r="Z703" s="739"/>
      <c r="AA703" s="739"/>
      <c r="AB703" s="739"/>
      <c r="AC703" s="739"/>
      <c r="AD703" s="739"/>
    </row>
    <row r="704" spans="16:30" ht="42" hidden="1" customHeight="1">
      <c r="P704" s="739"/>
      <c r="Q704" s="739"/>
      <c r="R704" s="739"/>
      <c r="S704" s="739"/>
      <c r="T704" s="739"/>
      <c r="U704" s="739"/>
      <c r="V704" s="739"/>
      <c r="W704" s="739"/>
      <c r="X704" s="739"/>
      <c r="Y704" s="739"/>
      <c r="Z704" s="739"/>
      <c r="AA704" s="739"/>
      <c r="AB704" s="739"/>
      <c r="AC704" s="739"/>
      <c r="AD704" s="739"/>
    </row>
    <row r="705" spans="16:30" ht="42" hidden="1" customHeight="1">
      <c r="P705" s="739"/>
      <c r="Q705" s="739"/>
      <c r="R705" s="739"/>
      <c r="S705" s="739"/>
      <c r="T705" s="739"/>
      <c r="U705" s="739"/>
      <c r="V705" s="739"/>
      <c r="W705" s="739"/>
      <c r="X705" s="739"/>
      <c r="Y705" s="739"/>
      <c r="Z705" s="739"/>
      <c r="AA705" s="739"/>
      <c r="AB705" s="739"/>
      <c r="AC705" s="739"/>
      <c r="AD705" s="739"/>
    </row>
    <row r="706" spans="16:30" ht="42" hidden="1" customHeight="1">
      <c r="P706" s="739"/>
      <c r="Q706" s="739"/>
      <c r="R706" s="739"/>
      <c r="S706" s="739"/>
      <c r="T706" s="739"/>
      <c r="U706" s="739"/>
      <c r="V706" s="739"/>
      <c r="W706" s="739"/>
      <c r="X706" s="739"/>
      <c r="Y706" s="739"/>
      <c r="Z706" s="739"/>
      <c r="AA706" s="739"/>
      <c r="AB706" s="739"/>
      <c r="AC706" s="739"/>
      <c r="AD706" s="739"/>
    </row>
    <row r="707" spans="16:30" ht="42" hidden="1" customHeight="1">
      <c r="P707" s="739"/>
      <c r="Q707" s="739"/>
      <c r="R707" s="739"/>
      <c r="S707" s="739"/>
      <c r="T707" s="739"/>
      <c r="U707" s="739"/>
      <c r="V707" s="739"/>
      <c r="W707" s="739"/>
      <c r="X707" s="739"/>
      <c r="Y707" s="739"/>
      <c r="Z707" s="739"/>
      <c r="AA707" s="739"/>
      <c r="AB707" s="739"/>
      <c r="AC707" s="739"/>
      <c r="AD707" s="739"/>
    </row>
    <row r="708" spans="16:30" ht="42" hidden="1" customHeight="1">
      <c r="P708" s="739"/>
      <c r="Q708" s="739"/>
      <c r="R708" s="739"/>
      <c r="S708" s="739"/>
      <c r="T708" s="739"/>
      <c r="U708" s="739"/>
      <c r="V708" s="739"/>
      <c r="W708" s="739"/>
      <c r="X708" s="739"/>
      <c r="Y708" s="739"/>
      <c r="Z708" s="739"/>
      <c r="AA708" s="739"/>
      <c r="AB708" s="739"/>
      <c r="AC708" s="739"/>
      <c r="AD708" s="739"/>
    </row>
    <row r="709" spans="16:30" ht="42" hidden="1" customHeight="1">
      <c r="P709" s="739"/>
      <c r="Q709" s="739"/>
      <c r="R709" s="739"/>
      <c r="S709" s="739"/>
      <c r="T709" s="739"/>
      <c r="U709" s="739"/>
      <c r="V709" s="739"/>
      <c r="W709" s="739"/>
      <c r="X709" s="739"/>
      <c r="Y709" s="739"/>
      <c r="Z709" s="739"/>
      <c r="AA709" s="739"/>
      <c r="AB709" s="739"/>
      <c r="AC709" s="739"/>
      <c r="AD709" s="739"/>
    </row>
    <row r="710" spans="16:30" ht="42" hidden="1" customHeight="1">
      <c r="P710" s="739"/>
      <c r="Q710" s="739"/>
      <c r="R710" s="739"/>
      <c r="S710" s="739"/>
      <c r="T710" s="739"/>
      <c r="U710" s="739"/>
      <c r="V710" s="739"/>
      <c r="W710" s="739"/>
      <c r="X710" s="739"/>
      <c r="Y710" s="739"/>
      <c r="Z710" s="739"/>
      <c r="AA710" s="739"/>
      <c r="AB710" s="739"/>
      <c r="AC710" s="739"/>
      <c r="AD710" s="739"/>
    </row>
    <row r="711" spans="16:30" ht="42" hidden="1" customHeight="1">
      <c r="P711" s="739"/>
      <c r="Q711" s="739"/>
      <c r="R711" s="739"/>
      <c r="S711" s="739"/>
      <c r="T711" s="739"/>
      <c r="U711" s="739"/>
      <c r="V711" s="739"/>
      <c r="W711" s="739"/>
      <c r="X711" s="739"/>
      <c r="Y711" s="739"/>
      <c r="Z711" s="739"/>
      <c r="AA711" s="739"/>
      <c r="AB711" s="739"/>
      <c r="AC711" s="739"/>
      <c r="AD711" s="739"/>
    </row>
    <row r="712" spans="16:30" ht="42" hidden="1" customHeight="1">
      <c r="P712" s="739"/>
      <c r="Q712" s="739"/>
      <c r="R712" s="739"/>
      <c r="S712" s="739"/>
      <c r="T712" s="739"/>
      <c r="U712" s="739"/>
      <c r="V712" s="739"/>
      <c r="W712" s="739"/>
      <c r="X712" s="739"/>
      <c r="Y712" s="739"/>
      <c r="Z712" s="739"/>
      <c r="AA712" s="739"/>
      <c r="AB712" s="739"/>
      <c r="AC712" s="739"/>
      <c r="AD712" s="739"/>
    </row>
    <row r="713" spans="16:30" ht="42" hidden="1" customHeight="1">
      <c r="P713" s="739"/>
      <c r="Q713" s="739"/>
      <c r="R713" s="739"/>
      <c r="S713" s="739"/>
      <c r="T713" s="739"/>
      <c r="U713" s="739"/>
      <c r="V713" s="739"/>
      <c r="W713" s="739"/>
      <c r="X713" s="739"/>
      <c r="Y713" s="739"/>
      <c r="Z713" s="739"/>
      <c r="AA713" s="739"/>
      <c r="AB713" s="739"/>
      <c r="AC713" s="739"/>
      <c r="AD713" s="739"/>
    </row>
    <row r="714" spans="16:30" ht="42" hidden="1" customHeight="1">
      <c r="P714" s="739"/>
      <c r="Q714" s="739"/>
      <c r="R714" s="739"/>
      <c r="S714" s="739"/>
      <c r="T714" s="739"/>
      <c r="U714" s="739"/>
      <c r="V714" s="739"/>
      <c r="W714" s="739"/>
      <c r="X714" s="739"/>
      <c r="Y714" s="739"/>
      <c r="Z714" s="739"/>
      <c r="AA714" s="739"/>
      <c r="AB714" s="739"/>
      <c r="AC714" s="739"/>
      <c r="AD714" s="739"/>
    </row>
    <row r="715" spans="16:30" ht="42" hidden="1" customHeight="1">
      <c r="P715" s="739"/>
      <c r="Q715" s="739"/>
      <c r="R715" s="739"/>
      <c r="S715" s="739"/>
      <c r="T715" s="739"/>
      <c r="U715" s="739"/>
      <c r="V715" s="739"/>
      <c r="W715" s="739"/>
      <c r="X715" s="739"/>
      <c r="Y715" s="739"/>
      <c r="Z715" s="739"/>
      <c r="AA715" s="739"/>
      <c r="AB715" s="739"/>
      <c r="AC715" s="739"/>
      <c r="AD715" s="739"/>
    </row>
    <row r="716" spans="16:30" ht="42" hidden="1" customHeight="1">
      <c r="P716" s="739"/>
      <c r="Q716" s="739"/>
      <c r="R716" s="739"/>
      <c r="S716" s="739"/>
      <c r="T716" s="739"/>
      <c r="U716" s="739"/>
      <c r="V716" s="739"/>
      <c r="W716" s="739"/>
      <c r="X716" s="739"/>
      <c r="Y716" s="739"/>
      <c r="Z716" s="739"/>
      <c r="AA716" s="739"/>
      <c r="AB716" s="739"/>
      <c r="AC716" s="739"/>
      <c r="AD716" s="739"/>
    </row>
    <row r="717" spans="16:30" ht="42" hidden="1" customHeight="1">
      <c r="P717" s="739"/>
      <c r="Q717" s="739"/>
      <c r="R717" s="739"/>
      <c r="S717" s="739"/>
      <c r="T717" s="739"/>
      <c r="U717" s="739"/>
      <c r="V717" s="739"/>
      <c r="W717" s="739"/>
      <c r="X717" s="739"/>
      <c r="Y717" s="739"/>
      <c r="Z717" s="739"/>
      <c r="AA717" s="739"/>
      <c r="AB717" s="739"/>
      <c r="AC717" s="739"/>
      <c r="AD717" s="739"/>
    </row>
    <row r="718" spans="16:30" ht="42" hidden="1" customHeight="1">
      <c r="P718" s="739"/>
      <c r="Q718" s="739"/>
      <c r="R718" s="739"/>
      <c r="S718" s="739"/>
      <c r="T718" s="739"/>
      <c r="U718" s="739"/>
      <c r="V718" s="739"/>
      <c r="W718" s="739"/>
      <c r="X718" s="739"/>
      <c r="Y718" s="739"/>
      <c r="Z718" s="739"/>
      <c r="AA718" s="739"/>
      <c r="AB718" s="739"/>
      <c r="AC718" s="739"/>
      <c r="AD718" s="739"/>
    </row>
    <row r="719" spans="16:30" ht="42" hidden="1" customHeight="1">
      <c r="P719" s="739"/>
      <c r="Q719" s="739"/>
      <c r="R719" s="739"/>
      <c r="S719" s="739"/>
      <c r="T719" s="739"/>
      <c r="U719" s="739"/>
      <c r="V719" s="739"/>
      <c r="W719" s="739"/>
      <c r="X719" s="739"/>
      <c r="Y719" s="739"/>
      <c r="Z719" s="739"/>
      <c r="AA719" s="739"/>
      <c r="AB719" s="739"/>
      <c r="AC719" s="739"/>
      <c r="AD719" s="739"/>
    </row>
    <row r="720" spans="16:30" ht="42" hidden="1" customHeight="1">
      <c r="P720" s="739"/>
      <c r="Q720" s="739"/>
      <c r="R720" s="739"/>
      <c r="S720" s="739"/>
      <c r="T720" s="739"/>
      <c r="U720" s="739"/>
      <c r="V720" s="739"/>
      <c r="W720" s="739"/>
      <c r="X720" s="739"/>
      <c r="Y720" s="739"/>
      <c r="Z720" s="739"/>
      <c r="AA720" s="739"/>
      <c r="AB720" s="739"/>
      <c r="AC720" s="739"/>
      <c r="AD720" s="739"/>
    </row>
    <row r="721" spans="16:30" ht="42" hidden="1" customHeight="1">
      <c r="P721" s="739"/>
      <c r="Q721" s="739"/>
      <c r="R721" s="739"/>
      <c r="S721" s="739"/>
      <c r="T721" s="739"/>
      <c r="U721" s="739"/>
      <c r="V721" s="739"/>
      <c r="W721" s="739"/>
      <c r="X721" s="739"/>
      <c r="Y721" s="739"/>
      <c r="Z721" s="739"/>
      <c r="AA721" s="739"/>
      <c r="AB721" s="739"/>
      <c r="AC721" s="739"/>
      <c r="AD721" s="739"/>
    </row>
    <row r="722" spans="16:30" ht="42" hidden="1" customHeight="1">
      <c r="P722" s="739"/>
      <c r="Q722" s="739"/>
      <c r="R722" s="739"/>
      <c r="S722" s="739"/>
      <c r="T722" s="739"/>
      <c r="U722" s="739"/>
      <c r="V722" s="739"/>
      <c r="W722" s="739"/>
      <c r="X722" s="739"/>
      <c r="Y722" s="739"/>
      <c r="Z722" s="739"/>
      <c r="AA722" s="739"/>
      <c r="AB722" s="739"/>
      <c r="AC722" s="739"/>
      <c r="AD722" s="739"/>
    </row>
    <row r="723" spans="16:30" ht="42" hidden="1" customHeight="1">
      <c r="P723" s="739"/>
      <c r="Q723" s="739"/>
      <c r="R723" s="739"/>
      <c r="S723" s="739"/>
      <c r="T723" s="739"/>
      <c r="U723" s="739"/>
      <c r="V723" s="739"/>
      <c r="W723" s="739"/>
      <c r="X723" s="739"/>
      <c r="Y723" s="739"/>
      <c r="Z723" s="739"/>
      <c r="AA723" s="739"/>
      <c r="AB723" s="739"/>
      <c r="AC723" s="739"/>
      <c r="AD723" s="739"/>
    </row>
    <row r="724" spans="16:30" ht="42" hidden="1" customHeight="1">
      <c r="P724" s="739"/>
      <c r="Q724" s="739"/>
      <c r="R724" s="739"/>
      <c r="S724" s="739"/>
      <c r="T724" s="739"/>
      <c r="U724" s="739"/>
      <c r="V724" s="739"/>
      <c r="W724" s="739"/>
      <c r="X724" s="739"/>
      <c r="Y724" s="739"/>
      <c r="Z724" s="739"/>
      <c r="AA724" s="739"/>
      <c r="AB724" s="739"/>
      <c r="AC724" s="739"/>
      <c r="AD724" s="739"/>
    </row>
    <row r="725" spans="16:30" ht="42" hidden="1" customHeight="1">
      <c r="P725" s="739"/>
      <c r="Q725" s="739"/>
      <c r="R725" s="739"/>
      <c r="S725" s="739"/>
      <c r="T725" s="739"/>
      <c r="U725" s="739"/>
      <c r="V725" s="739"/>
      <c r="W725" s="739"/>
      <c r="X725" s="739"/>
      <c r="Y725" s="739"/>
      <c r="Z725" s="739"/>
      <c r="AA725" s="739"/>
      <c r="AB725" s="739"/>
      <c r="AC725" s="739"/>
      <c r="AD725" s="739"/>
    </row>
    <row r="726" spans="16:30" ht="42" hidden="1" customHeight="1">
      <c r="P726" s="739"/>
      <c r="Q726" s="739"/>
      <c r="R726" s="739"/>
      <c r="S726" s="739"/>
      <c r="T726" s="739"/>
      <c r="U726" s="739"/>
      <c r="V726" s="739"/>
      <c r="W726" s="739"/>
      <c r="X726" s="739"/>
      <c r="Y726" s="739"/>
      <c r="Z726" s="739"/>
      <c r="AA726" s="739"/>
      <c r="AB726" s="739"/>
      <c r="AC726" s="739"/>
      <c r="AD726" s="739"/>
    </row>
    <row r="727" spans="16:30" ht="42" hidden="1" customHeight="1">
      <c r="P727" s="739"/>
      <c r="Q727" s="739"/>
      <c r="R727" s="739"/>
      <c r="S727" s="739"/>
      <c r="T727" s="739"/>
      <c r="U727" s="739"/>
      <c r="V727" s="739"/>
      <c r="W727" s="739"/>
      <c r="X727" s="739"/>
      <c r="Y727" s="739"/>
      <c r="Z727" s="739"/>
      <c r="AA727" s="739"/>
      <c r="AB727" s="739"/>
      <c r="AC727" s="739"/>
      <c r="AD727" s="739"/>
    </row>
    <row r="728" spans="16:30" ht="42" hidden="1" customHeight="1">
      <c r="P728" s="739"/>
      <c r="Q728" s="739"/>
      <c r="R728" s="739"/>
      <c r="S728" s="739"/>
      <c r="T728" s="739"/>
      <c r="U728" s="739"/>
      <c r="V728" s="739"/>
      <c r="W728" s="739"/>
      <c r="X728" s="739"/>
      <c r="Y728" s="739"/>
      <c r="Z728" s="739"/>
      <c r="AA728" s="739"/>
      <c r="AB728" s="739"/>
      <c r="AC728" s="739"/>
      <c r="AD728" s="739"/>
    </row>
    <row r="729" spans="16:30" ht="42" hidden="1" customHeight="1">
      <c r="P729" s="739"/>
      <c r="Q729" s="739"/>
      <c r="R729" s="739"/>
      <c r="S729" s="739"/>
      <c r="T729" s="739"/>
      <c r="U729" s="739"/>
      <c r="V729" s="739"/>
      <c r="W729" s="739"/>
      <c r="X729" s="739"/>
      <c r="Y729" s="739"/>
      <c r="Z729" s="739"/>
      <c r="AA729" s="739"/>
      <c r="AB729" s="739"/>
      <c r="AC729" s="739"/>
      <c r="AD729" s="739"/>
    </row>
    <row r="730" spans="16:30" ht="42" hidden="1" customHeight="1">
      <c r="P730" s="739"/>
      <c r="Q730" s="739"/>
      <c r="R730" s="739"/>
      <c r="S730" s="739"/>
      <c r="T730" s="739"/>
      <c r="U730" s="739"/>
      <c r="V730" s="739"/>
      <c r="W730" s="739"/>
      <c r="X730" s="739"/>
      <c r="Y730" s="739"/>
      <c r="Z730" s="739"/>
      <c r="AA730" s="739"/>
      <c r="AB730" s="739"/>
      <c r="AC730" s="739"/>
      <c r="AD730" s="739"/>
    </row>
    <row r="731" spans="16:30" ht="42" hidden="1" customHeight="1">
      <c r="P731" s="739"/>
      <c r="Q731" s="739"/>
      <c r="R731" s="739"/>
      <c r="S731" s="739"/>
      <c r="T731" s="739"/>
      <c r="U731" s="739"/>
      <c r="V731" s="739"/>
      <c r="W731" s="739"/>
      <c r="X731" s="739"/>
      <c r="Y731" s="739"/>
      <c r="Z731" s="739"/>
      <c r="AA731" s="739"/>
      <c r="AB731" s="739"/>
      <c r="AC731" s="739"/>
      <c r="AD731" s="739"/>
    </row>
    <row r="732" spans="16:30" ht="42" hidden="1" customHeight="1">
      <c r="P732" s="739"/>
      <c r="Q732" s="739"/>
      <c r="R732" s="739"/>
      <c r="S732" s="739"/>
      <c r="T732" s="739"/>
      <c r="U732" s="739"/>
      <c r="V732" s="739"/>
      <c r="W732" s="739"/>
      <c r="X732" s="739"/>
      <c r="Y732" s="739"/>
      <c r="Z732" s="739"/>
      <c r="AA732" s="739"/>
      <c r="AB732" s="739"/>
      <c r="AC732" s="739"/>
      <c r="AD732" s="739"/>
    </row>
    <row r="733" spans="16:30" ht="42" hidden="1" customHeight="1">
      <c r="P733" s="739"/>
      <c r="Q733" s="739"/>
      <c r="R733" s="739"/>
      <c r="S733" s="739"/>
      <c r="T733" s="739"/>
      <c r="U733" s="739"/>
      <c r="V733" s="739"/>
      <c r="W733" s="739"/>
      <c r="X733" s="739"/>
      <c r="Y733" s="739"/>
      <c r="Z733" s="739"/>
      <c r="AA733" s="739"/>
      <c r="AB733" s="739"/>
      <c r="AC733" s="739"/>
      <c r="AD733" s="739"/>
    </row>
    <row r="734" spans="16:30" ht="42" hidden="1" customHeight="1">
      <c r="P734" s="739"/>
      <c r="Q734" s="739"/>
      <c r="R734" s="739"/>
      <c r="S734" s="739"/>
      <c r="T734" s="739"/>
      <c r="U734" s="739"/>
      <c r="V734" s="739"/>
      <c r="W734" s="739"/>
      <c r="X734" s="739"/>
      <c r="Y734" s="739"/>
      <c r="Z734" s="739"/>
      <c r="AA734" s="739"/>
      <c r="AB734" s="739"/>
      <c r="AC734" s="739"/>
      <c r="AD734" s="739"/>
    </row>
    <row r="735" spans="16:30" ht="42" hidden="1" customHeight="1">
      <c r="P735" s="739"/>
      <c r="Q735" s="739"/>
      <c r="R735" s="739"/>
      <c r="S735" s="739"/>
      <c r="T735" s="739"/>
      <c r="U735" s="739"/>
      <c r="V735" s="739"/>
      <c r="W735" s="739"/>
      <c r="X735" s="739"/>
      <c r="Y735" s="739"/>
      <c r="Z735" s="739"/>
      <c r="AA735" s="739"/>
      <c r="AB735" s="739"/>
      <c r="AC735" s="739"/>
      <c r="AD735" s="739"/>
    </row>
    <row r="736" spans="16:30" ht="42" hidden="1" customHeight="1">
      <c r="P736" s="739"/>
      <c r="Q736" s="739"/>
      <c r="R736" s="739"/>
      <c r="S736" s="739"/>
      <c r="T736" s="739"/>
      <c r="U736" s="739"/>
      <c r="V736" s="739"/>
      <c r="W736" s="739"/>
      <c r="X736" s="739"/>
      <c r="Y736" s="739"/>
      <c r="Z736" s="739"/>
      <c r="AA736" s="739"/>
      <c r="AB736" s="739"/>
      <c r="AC736" s="739"/>
      <c r="AD736" s="739"/>
    </row>
    <row r="737" spans="16:30" ht="42" hidden="1" customHeight="1">
      <c r="P737" s="739"/>
      <c r="Q737" s="739"/>
      <c r="R737" s="739"/>
      <c r="S737" s="739"/>
      <c r="T737" s="739"/>
      <c r="U737" s="739"/>
      <c r="V737" s="739"/>
      <c r="W737" s="739"/>
      <c r="X737" s="739"/>
      <c r="Y737" s="739"/>
      <c r="Z737" s="739"/>
      <c r="AA737" s="739"/>
      <c r="AB737" s="739"/>
      <c r="AC737" s="739"/>
      <c r="AD737" s="739"/>
    </row>
    <row r="738" spans="16:30" ht="42" hidden="1" customHeight="1">
      <c r="P738" s="739"/>
      <c r="Q738" s="739"/>
      <c r="R738" s="739"/>
      <c r="S738" s="739"/>
      <c r="T738" s="739"/>
      <c r="U738" s="739"/>
      <c r="V738" s="739"/>
      <c r="W738" s="739"/>
      <c r="X738" s="739"/>
      <c r="Y738" s="739"/>
      <c r="Z738" s="739"/>
      <c r="AA738" s="739"/>
      <c r="AB738" s="739"/>
      <c r="AC738" s="739"/>
      <c r="AD738" s="739"/>
    </row>
    <row r="739" spans="16:30" ht="42" hidden="1" customHeight="1">
      <c r="P739" s="739"/>
      <c r="Q739" s="739"/>
      <c r="R739" s="739"/>
      <c r="S739" s="739"/>
      <c r="T739" s="739"/>
      <c r="U739" s="739"/>
      <c r="V739" s="739"/>
      <c r="W739" s="739"/>
      <c r="X739" s="739"/>
      <c r="Y739" s="739"/>
      <c r="Z739" s="739"/>
      <c r="AA739" s="739"/>
      <c r="AB739" s="739"/>
      <c r="AC739" s="739"/>
      <c r="AD739" s="739"/>
    </row>
    <row r="740" spans="16:30" ht="42" hidden="1" customHeight="1">
      <c r="P740" s="739"/>
      <c r="Q740" s="739"/>
      <c r="R740" s="739"/>
      <c r="S740" s="739"/>
      <c r="T740" s="739"/>
      <c r="U740" s="739"/>
      <c r="V740" s="739"/>
      <c r="W740" s="739"/>
      <c r="X740" s="739"/>
      <c r="Y740" s="739"/>
      <c r="Z740" s="739"/>
      <c r="AA740" s="739"/>
      <c r="AB740" s="739"/>
      <c r="AC740" s="739"/>
      <c r="AD740" s="739"/>
    </row>
    <row r="741" spans="16:30" ht="42" hidden="1" customHeight="1">
      <c r="P741" s="739"/>
      <c r="Q741" s="739"/>
      <c r="R741" s="739"/>
      <c r="S741" s="739"/>
      <c r="T741" s="739"/>
      <c r="U741" s="739"/>
      <c r="V741" s="739"/>
      <c r="W741" s="739"/>
      <c r="X741" s="739"/>
      <c r="Y741" s="739"/>
      <c r="Z741" s="739"/>
      <c r="AA741" s="739"/>
      <c r="AB741" s="739"/>
      <c r="AC741" s="739"/>
      <c r="AD741" s="739"/>
    </row>
    <row r="742" spans="16:30" ht="42" hidden="1" customHeight="1">
      <c r="P742" s="739"/>
      <c r="Q742" s="739"/>
      <c r="R742" s="739"/>
      <c r="S742" s="739"/>
      <c r="T742" s="739"/>
      <c r="U742" s="739"/>
      <c r="V742" s="739"/>
      <c r="W742" s="739"/>
      <c r="X742" s="739"/>
      <c r="Y742" s="739"/>
      <c r="Z742" s="739"/>
      <c r="AA742" s="739"/>
      <c r="AB742" s="739"/>
      <c r="AC742" s="739"/>
      <c r="AD742" s="739"/>
    </row>
    <row r="743" spans="16:30" ht="42" hidden="1" customHeight="1">
      <c r="P743" s="739"/>
      <c r="Q743" s="739"/>
      <c r="R743" s="739"/>
      <c r="S743" s="739"/>
      <c r="T743" s="739"/>
      <c r="U743" s="739"/>
      <c r="V743" s="739"/>
      <c r="W743" s="739"/>
      <c r="X743" s="739"/>
      <c r="Y743" s="739"/>
      <c r="Z743" s="739"/>
      <c r="AA743" s="739"/>
      <c r="AB743" s="739"/>
      <c r="AC743" s="739"/>
      <c r="AD743" s="739"/>
    </row>
    <row r="744" spans="16:30" ht="42" hidden="1" customHeight="1">
      <c r="P744" s="739"/>
      <c r="Q744" s="739"/>
      <c r="R744" s="739"/>
      <c r="S744" s="739"/>
      <c r="T744" s="739"/>
      <c r="U744" s="739"/>
      <c r="V744" s="739"/>
      <c r="W744" s="739"/>
      <c r="X744" s="739"/>
      <c r="Y744" s="739"/>
      <c r="Z744" s="739"/>
      <c r="AA744" s="739"/>
      <c r="AB744" s="739"/>
      <c r="AC744" s="739"/>
      <c r="AD744" s="739"/>
    </row>
    <row r="745" spans="16:30" ht="42" hidden="1" customHeight="1">
      <c r="P745" s="739"/>
      <c r="Q745" s="739"/>
      <c r="R745" s="739"/>
      <c r="S745" s="739"/>
      <c r="T745" s="739"/>
      <c r="U745" s="739"/>
      <c r="V745" s="739"/>
      <c r="W745" s="739"/>
      <c r="X745" s="739"/>
      <c r="Y745" s="739"/>
      <c r="Z745" s="739"/>
      <c r="AA745" s="739"/>
      <c r="AB745" s="739"/>
      <c r="AC745" s="739"/>
      <c r="AD745" s="739"/>
    </row>
    <row r="746" spans="16:30" ht="42" hidden="1" customHeight="1">
      <c r="P746" s="739"/>
      <c r="Q746" s="739"/>
      <c r="R746" s="739"/>
      <c r="S746" s="739"/>
      <c r="T746" s="739"/>
      <c r="U746" s="739"/>
      <c r="V746" s="739"/>
      <c r="W746" s="739"/>
      <c r="X746" s="739"/>
      <c r="Y746" s="739"/>
      <c r="Z746" s="739"/>
      <c r="AA746" s="739"/>
      <c r="AB746" s="739"/>
      <c r="AC746" s="739"/>
      <c r="AD746" s="739"/>
    </row>
    <row r="747" spans="16:30" ht="42" hidden="1" customHeight="1">
      <c r="P747" s="739"/>
      <c r="Q747" s="739"/>
      <c r="R747" s="739"/>
      <c r="S747" s="739"/>
      <c r="T747" s="739"/>
      <c r="U747" s="739"/>
      <c r="V747" s="739"/>
      <c r="W747" s="739"/>
      <c r="X747" s="739"/>
      <c r="Y747" s="739"/>
      <c r="Z747" s="739"/>
      <c r="AA747" s="739"/>
      <c r="AB747" s="739"/>
      <c r="AC747" s="739"/>
      <c r="AD747" s="739"/>
    </row>
    <row r="748" spans="16:30" ht="42" hidden="1" customHeight="1">
      <c r="P748" s="739"/>
      <c r="Q748" s="739"/>
      <c r="R748" s="739"/>
      <c r="S748" s="739"/>
      <c r="T748" s="739"/>
      <c r="U748" s="739"/>
      <c r="V748" s="739"/>
      <c r="W748" s="739"/>
      <c r="X748" s="739"/>
      <c r="Y748" s="739"/>
      <c r="Z748" s="739"/>
      <c r="AA748" s="739"/>
      <c r="AB748" s="739"/>
      <c r="AC748" s="739"/>
      <c r="AD748" s="739"/>
    </row>
    <row r="749" spans="16:30" ht="42" hidden="1" customHeight="1">
      <c r="P749" s="739"/>
      <c r="Q749" s="739"/>
      <c r="R749" s="739"/>
      <c r="S749" s="739"/>
      <c r="T749" s="739"/>
      <c r="U749" s="739"/>
      <c r="V749" s="739"/>
      <c r="W749" s="739"/>
      <c r="X749" s="739"/>
      <c r="Y749" s="739"/>
      <c r="Z749" s="739"/>
      <c r="AA749" s="739"/>
      <c r="AB749" s="739"/>
      <c r="AC749" s="739"/>
      <c r="AD749" s="739"/>
    </row>
    <row r="750" spans="16:30" ht="42" hidden="1" customHeight="1">
      <c r="P750" s="739"/>
      <c r="Q750" s="739"/>
      <c r="R750" s="739"/>
      <c r="S750" s="739"/>
      <c r="T750" s="739"/>
      <c r="U750" s="739"/>
      <c r="V750" s="739"/>
      <c r="W750" s="739"/>
      <c r="X750" s="739"/>
      <c r="Y750" s="739"/>
      <c r="Z750" s="739"/>
      <c r="AA750" s="739"/>
      <c r="AB750" s="739"/>
      <c r="AC750" s="739"/>
      <c r="AD750" s="739"/>
    </row>
    <row r="751" spans="16:30" ht="42" hidden="1" customHeight="1">
      <c r="P751" s="739"/>
      <c r="Q751" s="739"/>
      <c r="R751" s="739"/>
      <c r="S751" s="739"/>
      <c r="T751" s="739"/>
      <c r="U751" s="739"/>
      <c r="V751" s="739"/>
      <c r="W751" s="739"/>
      <c r="X751" s="739"/>
      <c r="Y751" s="739"/>
      <c r="Z751" s="739"/>
      <c r="AA751" s="739"/>
      <c r="AB751" s="739"/>
      <c r="AC751" s="739"/>
      <c r="AD751" s="739"/>
    </row>
    <row r="752" spans="16:30" ht="42" hidden="1" customHeight="1">
      <c r="P752" s="739"/>
      <c r="Q752" s="739"/>
      <c r="R752" s="739"/>
      <c r="S752" s="739"/>
      <c r="T752" s="739"/>
      <c r="U752" s="739"/>
      <c r="V752" s="739"/>
      <c r="W752" s="739"/>
      <c r="X752" s="739"/>
      <c r="Y752" s="739"/>
      <c r="Z752" s="739"/>
      <c r="AA752" s="739"/>
      <c r="AB752" s="739"/>
      <c r="AC752" s="739"/>
      <c r="AD752" s="739"/>
    </row>
    <row r="753" spans="16:30" ht="42" hidden="1" customHeight="1">
      <c r="P753" s="739"/>
      <c r="Q753" s="739"/>
      <c r="R753" s="739"/>
      <c r="S753" s="739"/>
      <c r="T753" s="739"/>
      <c r="U753" s="739"/>
      <c r="V753" s="739"/>
      <c r="W753" s="739"/>
      <c r="X753" s="739"/>
      <c r="Y753" s="739"/>
      <c r="Z753" s="739"/>
      <c r="AA753" s="739"/>
      <c r="AB753" s="739"/>
      <c r="AC753" s="739"/>
      <c r="AD753" s="739"/>
    </row>
    <row r="754" spans="16:30" ht="42" hidden="1" customHeight="1">
      <c r="P754" s="739"/>
      <c r="Q754" s="739"/>
      <c r="R754" s="739"/>
      <c r="S754" s="739"/>
      <c r="T754" s="739"/>
      <c r="U754" s="739"/>
      <c r="V754" s="739"/>
      <c r="W754" s="739"/>
      <c r="X754" s="739"/>
      <c r="Y754" s="739"/>
      <c r="Z754" s="739"/>
      <c r="AA754" s="739"/>
      <c r="AB754" s="739"/>
      <c r="AC754" s="739"/>
      <c r="AD754" s="739"/>
    </row>
    <row r="755" spans="16:30" ht="42" hidden="1" customHeight="1">
      <c r="P755" s="739"/>
      <c r="Q755" s="739"/>
      <c r="R755" s="739"/>
      <c r="S755" s="739"/>
      <c r="T755" s="739"/>
      <c r="U755" s="739"/>
      <c r="V755" s="739"/>
      <c r="W755" s="739"/>
      <c r="X755" s="739"/>
      <c r="Y755" s="739"/>
      <c r="Z755" s="739"/>
      <c r="AA755" s="739"/>
      <c r="AB755" s="739"/>
      <c r="AC755" s="739"/>
      <c r="AD755" s="739"/>
    </row>
    <row r="756" spans="16:30" ht="42" hidden="1" customHeight="1">
      <c r="P756" s="739"/>
      <c r="Q756" s="739"/>
      <c r="R756" s="739"/>
      <c r="S756" s="739"/>
      <c r="T756" s="739"/>
      <c r="U756" s="739"/>
      <c r="V756" s="739"/>
      <c r="W756" s="739"/>
      <c r="X756" s="739"/>
      <c r="Y756" s="739"/>
      <c r="Z756" s="739"/>
      <c r="AA756" s="739"/>
      <c r="AB756" s="739"/>
      <c r="AC756" s="739"/>
      <c r="AD756" s="739"/>
    </row>
    <row r="757" spans="16:30" ht="42" hidden="1" customHeight="1">
      <c r="P757" s="739"/>
      <c r="Q757" s="739"/>
      <c r="R757" s="739"/>
      <c r="S757" s="739"/>
      <c r="T757" s="739"/>
      <c r="U757" s="739"/>
      <c r="V757" s="739"/>
      <c r="W757" s="739"/>
      <c r="X757" s="739"/>
      <c r="Y757" s="739"/>
      <c r="Z757" s="739"/>
      <c r="AA757" s="739"/>
      <c r="AB757" s="739"/>
      <c r="AC757" s="739"/>
      <c r="AD757" s="739"/>
    </row>
    <row r="758" spans="16:30" ht="42" hidden="1" customHeight="1">
      <c r="P758" s="739"/>
      <c r="Q758" s="739"/>
      <c r="R758" s="739"/>
      <c r="S758" s="739"/>
      <c r="T758" s="739"/>
      <c r="U758" s="739"/>
      <c r="V758" s="739"/>
      <c r="W758" s="739"/>
      <c r="X758" s="739"/>
      <c r="Y758" s="739"/>
      <c r="Z758" s="739"/>
      <c r="AA758" s="739"/>
      <c r="AB758" s="739"/>
      <c r="AC758" s="739"/>
      <c r="AD758" s="739"/>
    </row>
    <row r="759" spans="16:30" ht="42" hidden="1" customHeight="1">
      <c r="P759" s="739"/>
      <c r="Q759" s="739"/>
      <c r="R759" s="739"/>
      <c r="S759" s="739"/>
      <c r="T759" s="739"/>
      <c r="U759" s="739"/>
      <c r="V759" s="739"/>
      <c r="W759" s="739"/>
      <c r="X759" s="739"/>
      <c r="Y759" s="739"/>
      <c r="Z759" s="739"/>
      <c r="AA759" s="739"/>
      <c r="AB759" s="739"/>
      <c r="AC759" s="739"/>
      <c r="AD759" s="739"/>
    </row>
    <row r="760" spans="16:30" ht="42" hidden="1" customHeight="1">
      <c r="P760" s="739"/>
      <c r="Q760" s="739"/>
      <c r="R760" s="739"/>
      <c r="S760" s="739"/>
      <c r="T760" s="739"/>
      <c r="U760" s="739"/>
      <c r="V760" s="739"/>
      <c r="W760" s="739"/>
      <c r="X760" s="739"/>
      <c r="Y760" s="739"/>
      <c r="Z760" s="739"/>
      <c r="AA760" s="739"/>
      <c r="AB760" s="739"/>
      <c r="AC760" s="739"/>
      <c r="AD760" s="739"/>
    </row>
    <row r="761" spans="16:30" ht="42" hidden="1" customHeight="1">
      <c r="P761" s="739"/>
      <c r="Q761" s="739"/>
      <c r="R761" s="739"/>
      <c r="S761" s="739"/>
      <c r="T761" s="739"/>
      <c r="U761" s="739"/>
      <c r="V761" s="739"/>
      <c r="W761" s="739"/>
      <c r="X761" s="739"/>
      <c r="Y761" s="739"/>
      <c r="Z761" s="739"/>
      <c r="AA761" s="739"/>
      <c r="AB761" s="739"/>
      <c r="AC761" s="739"/>
      <c r="AD761" s="739"/>
    </row>
    <row r="762" spans="16:30" ht="42" hidden="1" customHeight="1">
      <c r="P762" s="739"/>
      <c r="Q762" s="739"/>
      <c r="R762" s="739"/>
      <c r="S762" s="739"/>
      <c r="T762" s="739"/>
      <c r="U762" s="739"/>
      <c r="V762" s="739"/>
      <c r="W762" s="739"/>
      <c r="X762" s="739"/>
      <c r="Y762" s="739"/>
      <c r="Z762" s="739"/>
      <c r="AA762" s="739"/>
      <c r="AB762" s="739"/>
      <c r="AC762" s="739"/>
      <c r="AD762" s="739"/>
    </row>
    <row r="763" spans="16:30" ht="42" hidden="1" customHeight="1">
      <c r="P763" s="739"/>
      <c r="Q763" s="739"/>
      <c r="R763" s="739"/>
      <c r="S763" s="739"/>
      <c r="T763" s="739"/>
      <c r="U763" s="739"/>
      <c r="V763" s="739"/>
      <c r="W763" s="739"/>
      <c r="X763" s="739"/>
      <c r="Y763" s="739"/>
      <c r="Z763" s="739"/>
      <c r="AA763" s="739"/>
      <c r="AB763" s="739"/>
      <c r="AC763" s="739"/>
      <c r="AD763" s="739"/>
    </row>
    <row r="764" spans="16:30" ht="42" hidden="1" customHeight="1">
      <c r="P764" s="739"/>
      <c r="Q764" s="739"/>
      <c r="R764" s="739"/>
      <c r="S764" s="739"/>
      <c r="T764" s="739"/>
      <c r="U764" s="739"/>
      <c r="V764" s="739"/>
      <c r="W764" s="739"/>
      <c r="X764" s="739"/>
      <c r="Y764" s="739"/>
      <c r="Z764" s="739"/>
      <c r="AA764" s="739"/>
      <c r="AB764" s="739"/>
      <c r="AC764" s="739"/>
      <c r="AD764" s="739"/>
    </row>
    <row r="765" spans="16:30" ht="42" hidden="1" customHeight="1">
      <c r="P765" s="739"/>
      <c r="Q765" s="739"/>
      <c r="R765" s="739"/>
      <c r="S765" s="739"/>
      <c r="T765" s="739"/>
      <c r="U765" s="739"/>
      <c r="V765" s="739"/>
      <c r="W765" s="739"/>
      <c r="X765" s="739"/>
      <c r="Y765" s="739"/>
      <c r="Z765" s="739"/>
      <c r="AA765" s="739"/>
      <c r="AB765" s="739"/>
      <c r="AC765" s="739"/>
      <c r="AD765" s="739"/>
    </row>
    <row r="766" spans="16:30" ht="42" hidden="1" customHeight="1">
      <c r="P766" s="739"/>
      <c r="Q766" s="739"/>
      <c r="R766" s="739"/>
      <c r="S766" s="739"/>
      <c r="T766" s="739"/>
      <c r="U766" s="739"/>
      <c r="V766" s="739"/>
      <c r="W766" s="739"/>
      <c r="X766" s="739"/>
      <c r="Y766" s="739"/>
      <c r="Z766" s="739"/>
      <c r="AA766" s="739"/>
      <c r="AB766" s="739"/>
      <c r="AC766" s="739"/>
      <c r="AD766" s="739"/>
    </row>
    <row r="767" spans="16:30" ht="42" hidden="1" customHeight="1">
      <c r="P767" s="739"/>
      <c r="Q767" s="739"/>
      <c r="R767" s="739"/>
      <c r="S767" s="739"/>
      <c r="T767" s="739"/>
      <c r="U767" s="739"/>
      <c r="V767" s="739"/>
      <c r="W767" s="739"/>
      <c r="X767" s="739"/>
      <c r="Y767" s="739"/>
      <c r="Z767" s="739"/>
      <c r="AA767" s="739"/>
      <c r="AB767" s="739"/>
      <c r="AC767" s="739"/>
      <c r="AD767" s="739"/>
    </row>
    <row r="768" spans="16:30" ht="42" hidden="1" customHeight="1">
      <c r="P768" s="739"/>
      <c r="Q768" s="739"/>
      <c r="R768" s="739"/>
      <c r="S768" s="739"/>
      <c r="T768" s="739"/>
      <c r="U768" s="739"/>
      <c r="V768" s="739"/>
      <c r="W768" s="739"/>
      <c r="X768" s="739"/>
      <c r="Y768" s="739"/>
      <c r="Z768" s="739"/>
      <c r="AA768" s="739"/>
      <c r="AB768" s="739"/>
      <c r="AC768" s="739"/>
      <c r="AD768" s="739"/>
    </row>
    <row r="769" spans="16:30" ht="42" hidden="1" customHeight="1">
      <c r="P769" s="739"/>
      <c r="Q769" s="739"/>
      <c r="R769" s="739"/>
      <c r="S769" s="739"/>
      <c r="T769" s="739"/>
      <c r="U769" s="739"/>
      <c r="V769" s="739"/>
      <c r="W769" s="739"/>
      <c r="X769" s="739"/>
      <c r="Y769" s="739"/>
      <c r="Z769" s="739"/>
      <c r="AA769" s="739"/>
      <c r="AB769" s="739"/>
      <c r="AC769" s="739"/>
      <c r="AD769" s="739"/>
    </row>
    <row r="770" spans="16:30" ht="42" hidden="1" customHeight="1">
      <c r="P770" s="739"/>
      <c r="Q770" s="739"/>
      <c r="R770" s="739"/>
      <c r="S770" s="739"/>
      <c r="T770" s="739"/>
      <c r="U770" s="739"/>
      <c r="V770" s="739"/>
      <c r="W770" s="739"/>
      <c r="X770" s="739"/>
      <c r="Y770" s="739"/>
      <c r="Z770" s="739"/>
      <c r="AA770" s="739"/>
      <c r="AB770" s="739"/>
      <c r="AC770" s="739"/>
      <c r="AD770" s="739"/>
    </row>
    <row r="771" spans="16:30" ht="42" hidden="1" customHeight="1">
      <c r="P771" s="739"/>
      <c r="Q771" s="739"/>
      <c r="R771" s="739"/>
      <c r="S771" s="739"/>
      <c r="T771" s="739"/>
      <c r="U771" s="739"/>
      <c r="V771" s="739"/>
      <c r="W771" s="739"/>
      <c r="X771" s="739"/>
      <c r="Y771" s="739"/>
      <c r="Z771" s="739"/>
      <c r="AA771" s="739"/>
      <c r="AB771" s="739"/>
      <c r="AC771" s="739"/>
      <c r="AD771" s="739"/>
    </row>
    <row r="772" spans="16:30" ht="42" hidden="1" customHeight="1">
      <c r="P772" s="739"/>
      <c r="Q772" s="739"/>
      <c r="R772" s="739"/>
      <c r="S772" s="739"/>
      <c r="T772" s="739"/>
      <c r="U772" s="739"/>
      <c r="V772" s="739"/>
      <c r="W772" s="739"/>
      <c r="X772" s="739"/>
      <c r="Y772" s="739"/>
      <c r="Z772" s="739"/>
      <c r="AA772" s="739"/>
      <c r="AB772" s="739"/>
      <c r="AC772" s="739"/>
      <c r="AD772" s="739"/>
    </row>
    <row r="773" spans="16:30" ht="42" hidden="1" customHeight="1">
      <c r="P773" s="739"/>
      <c r="Q773" s="739"/>
      <c r="R773" s="739"/>
      <c r="S773" s="739"/>
      <c r="T773" s="739"/>
      <c r="U773" s="739"/>
      <c r="V773" s="739"/>
      <c r="W773" s="739"/>
      <c r="X773" s="739"/>
      <c r="Y773" s="739"/>
      <c r="Z773" s="739"/>
      <c r="AA773" s="739"/>
      <c r="AB773" s="739"/>
      <c r="AC773" s="739"/>
      <c r="AD773" s="739"/>
    </row>
    <row r="774" spans="16:30" ht="42" hidden="1" customHeight="1">
      <c r="P774" s="739"/>
      <c r="Q774" s="739"/>
      <c r="R774" s="739"/>
      <c r="S774" s="739"/>
      <c r="T774" s="739"/>
      <c r="U774" s="739"/>
      <c r="V774" s="739"/>
      <c r="W774" s="739"/>
      <c r="X774" s="739"/>
      <c r="Y774" s="739"/>
      <c r="Z774" s="739"/>
      <c r="AA774" s="739"/>
      <c r="AB774" s="739"/>
      <c r="AC774" s="739"/>
      <c r="AD774" s="739"/>
    </row>
    <row r="775" spans="16:30" ht="42" hidden="1" customHeight="1">
      <c r="P775" s="739"/>
      <c r="Q775" s="739"/>
      <c r="R775" s="739"/>
      <c r="S775" s="739"/>
      <c r="T775" s="739"/>
      <c r="U775" s="739"/>
      <c r="V775" s="739"/>
      <c r="W775" s="739"/>
      <c r="X775" s="739"/>
      <c r="Y775" s="739"/>
      <c r="Z775" s="739"/>
      <c r="AA775" s="739"/>
      <c r="AB775" s="739"/>
      <c r="AC775" s="739"/>
      <c r="AD775" s="739"/>
    </row>
    <row r="776" spans="16:30" ht="42" hidden="1" customHeight="1">
      <c r="P776" s="739"/>
      <c r="Q776" s="739"/>
      <c r="R776" s="739"/>
      <c r="S776" s="739"/>
      <c r="T776" s="739"/>
      <c r="U776" s="739"/>
      <c r="V776" s="739"/>
      <c r="W776" s="739"/>
      <c r="X776" s="739"/>
      <c r="Y776" s="739"/>
      <c r="Z776" s="739"/>
      <c r="AA776" s="739"/>
      <c r="AB776" s="739"/>
      <c r="AC776" s="739"/>
      <c r="AD776" s="739"/>
    </row>
    <row r="777" spans="16:30" ht="42" hidden="1" customHeight="1">
      <c r="P777" s="739"/>
      <c r="Q777" s="739"/>
      <c r="R777" s="739"/>
      <c r="S777" s="739"/>
      <c r="T777" s="739"/>
      <c r="U777" s="739"/>
      <c r="V777" s="739"/>
      <c r="W777" s="739"/>
      <c r="X777" s="739"/>
      <c r="Y777" s="739"/>
      <c r="Z777" s="739"/>
      <c r="AA777" s="739"/>
      <c r="AB777" s="739"/>
      <c r="AC777" s="739"/>
      <c r="AD777" s="739"/>
    </row>
    <row r="778" spans="16:30" ht="42" hidden="1" customHeight="1">
      <c r="P778" s="739"/>
      <c r="Q778" s="739"/>
      <c r="R778" s="739"/>
      <c r="S778" s="739"/>
      <c r="T778" s="739"/>
      <c r="U778" s="739"/>
      <c r="V778" s="739"/>
      <c r="W778" s="739"/>
      <c r="X778" s="739"/>
      <c r="Y778" s="739"/>
      <c r="Z778" s="739"/>
      <c r="AA778" s="739"/>
      <c r="AB778" s="739"/>
      <c r="AC778" s="739"/>
      <c r="AD778" s="739"/>
    </row>
    <row r="779" spans="16:30" ht="42" hidden="1" customHeight="1">
      <c r="P779" s="739"/>
      <c r="Q779" s="739"/>
      <c r="R779" s="739"/>
      <c r="S779" s="739"/>
      <c r="T779" s="739"/>
      <c r="U779" s="739"/>
      <c r="V779" s="739"/>
      <c r="W779" s="739"/>
      <c r="X779" s="739"/>
      <c r="Y779" s="739"/>
      <c r="Z779" s="739"/>
      <c r="AA779" s="739"/>
      <c r="AB779" s="739"/>
      <c r="AC779" s="739"/>
      <c r="AD779" s="739"/>
    </row>
    <row r="780" spans="16:30" ht="42" hidden="1" customHeight="1">
      <c r="P780" s="739"/>
      <c r="Q780" s="739"/>
      <c r="R780" s="739"/>
      <c r="S780" s="739"/>
      <c r="T780" s="739"/>
      <c r="U780" s="739"/>
      <c r="V780" s="739"/>
      <c r="W780" s="739"/>
      <c r="X780" s="739"/>
      <c r="Y780" s="739"/>
      <c r="Z780" s="739"/>
      <c r="AA780" s="739"/>
      <c r="AB780" s="739"/>
      <c r="AC780" s="739"/>
      <c r="AD780" s="739"/>
    </row>
    <row r="781" spans="16:30" ht="42" hidden="1" customHeight="1">
      <c r="P781" s="739"/>
      <c r="Q781" s="739"/>
      <c r="R781" s="739"/>
      <c r="S781" s="739"/>
      <c r="T781" s="739"/>
      <c r="U781" s="739"/>
      <c r="V781" s="739"/>
      <c r="W781" s="739"/>
      <c r="X781" s="739"/>
      <c r="Y781" s="739"/>
      <c r="Z781" s="739"/>
      <c r="AA781" s="739"/>
      <c r="AB781" s="739"/>
      <c r="AC781" s="739"/>
      <c r="AD781" s="739"/>
    </row>
    <row r="782" spans="16:30" ht="42" hidden="1" customHeight="1">
      <c r="P782" s="739"/>
      <c r="Q782" s="739"/>
      <c r="R782" s="739"/>
      <c r="S782" s="739"/>
      <c r="T782" s="739"/>
      <c r="U782" s="739"/>
      <c r="V782" s="739"/>
      <c r="W782" s="739"/>
      <c r="X782" s="739"/>
      <c r="Y782" s="739"/>
      <c r="Z782" s="739"/>
      <c r="AA782" s="739"/>
      <c r="AB782" s="739"/>
      <c r="AC782" s="739"/>
      <c r="AD782" s="739"/>
    </row>
    <row r="783" spans="16:30" ht="42" hidden="1" customHeight="1">
      <c r="P783" s="739"/>
      <c r="Q783" s="739"/>
      <c r="R783" s="739"/>
      <c r="S783" s="739"/>
      <c r="T783" s="739"/>
      <c r="U783" s="739"/>
      <c r="V783" s="739"/>
      <c r="W783" s="739"/>
      <c r="X783" s="739"/>
      <c r="Y783" s="739"/>
      <c r="Z783" s="739"/>
      <c r="AA783" s="739"/>
      <c r="AB783" s="739"/>
      <c r="AC783" s="739"/>
      <c r="AD783" s="739"/>
    </row>
    <row r="784" spans="16:30" ht="42" hidden="1" customHeight="1">
      <c r="P784" s="739"/>
      <c r="Q784" s="739"/>
      <c r="R784" s="739"/>
      <c r="S784" s="739"/>
      <c r="T784" s="739"/>
      <c r="U784" s="739"/>
      <c r="V784" s="739"/>
      <c r="W784" s="739"/>
      <c r="X784" s="739"/>
      <c r="Y784" s="739"/>
      <c r="Z784" s="739"/>
      <c r="AA784" s="739"/>
      <c r="AB784" s="739"/>
      <c r="AC784" s="739"/>
      <c r="AD784" s="739"/>
    </row>
    <row r="785" spans="16:30" ht="42" hidden="1" customHeight="1">
      <c r="P785" s="739"/>
      <c r="Q785" s="739"/>
      <c r="R785" s="739"/>
      <c r="S785" s="739"/>
      <c r="T785" s="739"/>
      <c r="U785" s="739"/>
      <c r="V785" s="739"/>
      <c r="W785" s="739"/>
      <c r="X785" s="739"/>
      <c r="Y785" s="739"/>
      <c r="Z785" s="739"/>
      <c r="AA785" s="739"/>
      <c r="AB785" s="739"/>
      <c r="AC785" s="739"/>
      <c r="AD785" s="739"/>
    </row>
    <row r="786" spans="16:30" ht="42" hidden="1" customHeight="1">
      <c r="P786" s="739"/>
      <c r="Q786" s="739"/>
      <c r="R786" s="739"/>
      <c r="S786" s="739"/>
      <c r="T786" s="739"/>
      <c r="U786" s="739"/>
      <c r="V786" s="739"/>
      <c r="W786" s="739"/>
      <c r="X786" s="739"/>
      <c r="Y786" s="739"/>
      <c r="Z786" s="739"/>
      <c r="AA786" s="739"/>
      <c r="AB786" s="739"/>
      <c r="AC786" s="739"/>
      <c r="AD786" s="739"/>
    </row>
    <row r="787" spans="16:30" ht="42" hidden="1" customHeight="1">
      <c r="P787" s="739"/>
      <c r="Q787" s="739"/>
      <c r="R787" s="739"/>
      <c r="S787" s="739"/>
      <c r="T787" s="739"/>
      <c r="U787" s="739"/>
      <c r="V787" s="739"/>
      <c r="W787" s="739"/>
      <c r="X787" s="739"/>
      <c r="Y787" s="739"/>
      <c r="Z787" s="739"/>
      <c r="AA787" s="739"/>
      <c r="AB787" s="739"/>
      <c r="AC787" s="739"/>
      <c r="AD787" s="739"/>
    </row>
    <row r="788" spans="16:30" ht="42" hidden="1" customHeight="1">
      <c r="P788" s="739"/>
      <c r="Q788" s="739"/>
      <c r="R788" s="739"/>
      <c r="S788" s="739"/>
      <c r="T788" s="739"/>
      <c r="U788" s="739"/>
      <c r="V788" s="739"/>
      <c r="W788" s="739"/>
      <c r="X788" s="739"/>
      <c r="Y788" s="739"/>
      <c r="Z788" s="739"/>
      <c r="AA788" s="739"/>
      <c r="AB788" s="739"/>
      <c r="AC788" s="739"/>
      <c r="AD788" s="739"/>
    </row>
    <row r="789" spans="16:30" ht="42" hidden="1" customHeight="1">
      <c r="P789" s="739"/>
      <c r="Q789" s="739"/>
      <c r="R789" s="739"/>
      <c r="S789" s="739"/>
      <c r="T789" s="739"/>
      <c r="U789" s="739"/>
      <c r="V789" s="739"/>
      <c r="W789" s="739"/>
      <c r="X789" s="739"/>
      <c r="Y789" s="739"/>
      <c r="Z789" s="739"/>
      <c r="AA789" s="739"/>
      <c r="AB789" s="739"/>
      <c r="AC789" s="739"/>
      <c r="AD789" s="739"/>
    </row>
    <row r="790" spans="16:30" ht="42" hidden="1" customHeight="1">
      <c r="P790" s="739"/>
      <c r="Q790" s="739"/>
      <c r="R790" s="739"/>
      <c r="S790" s="739"/>
      <c r="T790" s="739"/>
      <c r="U790" s="739"/>
      <c r="V790" s="739"/>
      <c r="W790" s="739"/>
      <c r="X790" s="739"/>
      <c r="Y790" s="739"/>
      <c r="Z790" s="739"/>
      <c r="AA790" s="739"/>
      <c r="AB790" s="739"/>
      <c r="AC790" s="739"/>
      <c r="AD790" s="739"/>
    </row>
    <row r="791" spans="16:30" ht="42" hidden="1" customHeight="1">
      <c r="P791" s="739"/>
      <c r="Q791" s="739"/>
      <c r="R791" s="739"/>
      <c r="S791" s="739"/>
      <c r="T791" s="739"/>
      <c r="U791" s="739"/>
      <c r="V791" s="739"/>
      <c r="W791" s="739"/>
      <c r="X791" s="739"/>
      <c r="Y791" s="739"/>
      <c r="Z791" s="739"/>
      <c r="AA791" s="739"/>
      <c r="AB791" s="739"/>
      <c r="AC791" s="739"/>
      <c r="AD791" s="739"/>
    </row>
    <row r="792" spans="16:30" ht="42" hidden="1" customHeight="1">
      <c r="P792" s="739"/>
      <c r="Q792" s="739"/>
      <c r="R792" s="739"/>
      <c r="S792" s="739"/>
      <c r="T792" s="739"/>
      <c r="U792" s="739"/>
      <c r="V792" s="739"/>
      <c r="W792" s="739"/>
      <c r="X792" s="739"/>
      <c r="Y792" s="739"/>
      <c r="Z792" s="739"/>
      <c r="AA792" s="739"/>
      <c r="AB792" s="739"/>
      <c r="AC792" s="739"/>
      <c r="AD792" s="739"/>
    </row>
    <row r="793" spans="16:30" ht="42" hidden="1" customHeight="1">
      <c r="P793" s="739"/>
      <c r="Q793" s="739"/>
      <c r="R793" s="739"/>
      <c r="S793" s="739"/>
      <c r="T793" s="739"/>
      <c r="U793" s="739"/>
      <c r="V793" s="739"/>
      <c r="W793" s="739"/>
      <c r="X793" s="739"/>
      <c r="Y793" s="739"/>
      <c r="Z793" s="739"/>
      <c r="AA793" s="739"/>
      <c r="AB793" s="739"/>
      <c r="AC793" s="739"/>
      <c r="AD793" s="739"/>
    </row>
    <row r="794" spans="16:30" ht="42" hidden="1" customHeight="1">
      <c r="P794" s="739"/>
      <c r="Q794" s="739"/>
      <c r="R794" s="739"/>
      <c r="S794" s="739"/>
      <c r="T794" s="739"/>
      <c r="U794" s="739"/>
      <c r="V794" s="739"/>
      <c r="W794" s="739"/>
      <c r="X794" s="739"/>
      <c r="Y794" s="739"/>
      <c r="Z794" s="739"/>
      <c r="AA794" s="739"/>
      <c r="AB794" s="739"/>
      <c r="AC794" s="739"/>
      <c r="AD794" s="739"/>
    </row>
    <row r="795" spans="16:30" ht="42" hidden="1" customHeight="1">
      <c r="P795" s="739"/>
      <c r="Q795" s="739"/>
      <c r="R795" s="739"/>
      <c r="S795" s="739"/>
      <c r="T795" s="739"/>
      <c r="U795" s="739"/>
      <c r="V795" s="739"/>
      <c r="W795" s="739"/>
      <c r="X795" s="739"/>
      <c r="Y795" s="739"/>
      <c r="Z795" s="739"/>
      <c r="AA795" s="739"/>
      <c r="AB795" s="739"/>
      <c r="AC795" s="739"/>
      <c r="AD795" s="739"/>
    </row>
    <row r="796" spans="16:30" ht="42" hidden="1" customHeight="1">
      <c r="P796" s="739"/>
      <c r="Q796" s="739"/>
      <c r="R796" s="739"/>
      <c r="S796" s="739"/>
      <c r="T796" s="739"/>
      <c r="U796" s="739"/>
      <c r="V796" s="739"/>
      <c r="W796" s="739"/>
      <c r="X796" s="739"/>
      <c r="Y796" s="739"/>
      <c r="Z796" s="739"/>
      <c r="AA796" s="739"/>
      <c r="AB796" s="739"/>
      <c r="AC796" s="739"/>
      <c r="AD796" s="739"/>
    </row>
    <row r="797" spans="16:30" ht="42" hidden="1" customHeight="1">
      <c r="P797" s="739"/>
      <c r="Q797" s="739"/>
      <c r="R797" s="739"/>
      <c r="S797" s="739"/>
      <c r="T797" s="739"/>
      <c r="U797" s="739"/>
      <c r="V797" s="739"/>
      <c r="W797" s="739"/>
      <c r="X797" s="739"/>
      <c r="Y797" s="739"/>
      <c r="Z797" s="739"/>
      <c r="AA797" s="739"/>
      <c r="AB797" s="739"/>
      <c r="AC797" s="739"/>
      <c r="AD797" s="739"/>
    </row>
    <row r="798" spans="16:30" ht="42" hidden="1" customHeight="1">
      <c r="P798" s="739"/>
      <c r="Q798" s="739"/>
      <c r="R798" s="739"/>
      <c r="S798" s="739"/>
      <c r="T798" s="739"/>
      <c r="U798" s="739"/>
      <c r="V798" s="739"/>
      <c r="W798" s="739"/>
      <c r="X798" s="739"/>
      <c r="Y798" s="739"/>
      <c r="Z798" s="739"/>
      <c r="AA798" s="739"/>
      <c r="AB798" s="739"/>
      <c r="AC798" s="739"/>
      <c r="AD798" s="739"/>
    </row>
    <row r="799" spans="16:30" ht="42" hidden="1" customHeight="1">
      <c r="P799" s="739"/>
      <c r="Q799" s="739"/>
      <c r="R799" s="739"/>
      <c r="S799" s="739"/>
      <c r="T799" s="739"/>
      <c r="U799" s="739"/>
      <c r="V799" s="739"/>
      <c r="W799" s="739"/>
      <c r="X799" s="739"/>
      <c r="Y799" s="739"/>
      <c r="Z799" s="739"/>
      <c r="AA799" s="739"/>
      <c r="AB799" s="739"/>
      <c r="AC799" s="739"/>
      <c r="AD799" s="739"/>
    </row>
    <row r="800" spans="16:30" ht="42" hidden="1" customHeight="1">
      <c r="P800" s="739"/>
      <c r="Q800" s="739"/>
      <c r="R800" s="739"/>
      <c r="S800" s="739"/>
      <c r="T800" s="739"/>
      <c r="U800" s="739"/>
      <c r="V800" s="739"/>
      <c r="W800" s="739"/>
      <c r="X800" s="739"/>
      <c r="Y800" s="739"/>
      <c r="Z800" s="739"/>
      <c r="AA800" s="739"/>
      <c r="AB800" s="739"/>
      <c r="AC800" s="739"/>
      <c r="AD800" s="739"/>
    </row>
    <row r="801" spans="16:30" ht="42" hidden="1" customHeight="1">
      <c r="P801" s="739"/>
      <c r="Q801" s="739"/>
      <c r="R801" s="739"/>
      <c r="S801" s="739"/>
      <c r="T801" s="739"/>
      <c r="U801" s="739"/>
      <c r="V801" s="739"/>
      <c r="W801" s="739"/>
      <c r="X801" s="739"/>
      <c r="Y801" s="739"/>
      <c r="Z801" s="739"/>
      <c r="AA801" s="739"/>
      <c r="AB801" s="739"/>
      <c r="AC801" s="739"/>
      <c r="AD801" s="739"/>
    </row>
    <row r="802" spans="16:30" ht="42" hidden="1" customHeight="1">
      <c r="P802" s="739"/>
      <c r="Q802" s="739"/>
      <c r="R802" s="739"/>
      <c r="S802" s="739"/>
      <c r="T802" s="739"/>
      <c r="U802" s="739"/>
      <c r="V802" s="739"/>
      <c r="W802" s="739"/>
      <c r="X802" s="739"/>
      <c r="Y802" s="739"/>
      <c r="Z802" s="739"/>
      <c r="AA802" s="739"/>
      <c r="AB802" s="739"/>
      <c r="AC802" s="739"/>
      <c r="AD802" s="739"/>
    </row>
    <row r="803" spans="16:30" ht="42" hidden="1" customHeight="1">
      <c r="P803" s="739"/>
      <c r="Q803" s="739"/>
      <c r="R803" s="739"/>
      <c r="S803" s="739"/>
      <c r="T803" s="739"/>
      <c r="U803" s="739"/>
      <c r="V803" s="739"/>
      <c r="W803" s="739"/>
      <c r="X803" s="739"/>
      <c r="Y803" s="739"/>
      <c r="Z803" s="739"/>
      <c r="AA803" s="739"/>
      <c r="AB803" s="739"/>
      <c r="AC803" s="739"/>
      <c r="AD803" s="739"/>
    </row>
    <row r="804" spans="16:30" ht="42" hidden="1" customHeight="1">
      <c r="P804" s="739"/>
      <c r="Q804" s="739"/>
      <c r="R804" s="739"/>
      <c r="S804" s="739"/>
      <c r="T804" s="739"/>
      <c r="U804" s="739"/>
      <c r="V804" s="739"/>
      <c r="W804" s="739"/>
      <c r="X804" s="739"/>
      <c r="Y804" s="739"/>
      <c r="Z804" s="739"/>
      <c r="AA804" s="739"/>
      <c r="AB804" s="739"/>
      <c r="AC804" s="739"/>
      <c r="AD804" s="739"/>
    </row>
    <row r="805" spans="16:30" ht="42" hidden="1" customHeight="1">
      <c r="P805" s="739"/>
      <c r="Q805" s="739"/>
      <c r="R805" s="739"/>
      <c r="S805" s="739"/>
      <c r="T805" s="739"/>
      <c r="U805" s="739"/>
      <c r="V805" s="739"/>
      <c r="W805" s="739"/>
      <c r="X805" s="739"/>
      <c r="Y805" s="739"/>
      <c r="Z805" s="739"/>
      <c r="AA805" s="739"/>
      <c r="AB805" s="739"/>
      <c r="AC805" s="739"/>
      <c r="AD805" s="739"/>
    </row>
    <row r="806" spans="16:30" ht="42" hidden="1" customHeight="1">
      <c r="P806" s="739"/>
      <c r="Q806" s="739"/>
      <c r="R806" s="739"/>
      <c r="S806" s="739"/>
      <c r="T806" s="739"/>
      <c r="U806" s="739"/>
      <c r="V806" s="739"/>
      <c r="W806" s="739"/>
      <c r="X806" s="739"/>
      <c r="Y806" s="739"/>
      <c r="Z806" s="739"/>
      <c r="AA806" s="739"/>
      <c r="AB806" s="739"/>
      <c r="AC806" s="739"/>
      <c r="AD806" s="739"/>
    </row>
    <row r="807" spans="16:30" ht="42" hidden="1" customHeight="1">
      <c r="P807" s="739"/>
      <c r="Q807" s="739"/>
      <c r="R807" s="739"/>
      <c r="S807" s="739"/>
      <c r="T807" s="739"/>
      <c r="U807" s="739"/>
      <c r="V807" s="739"/>
      <c r="W807" s="739"/>
      <c r="X807" s="739"/>
      <c r="Y807" s="739"/>
      <c r="Z807" s="739"/>
      <c r="AA807" s="739"/>
      <c r="AB807" s="739"/>
      <c r="AC807" s="739"/>
      <c r="AD807" s="739"/>
    </row>
    <row r="808" spans="16:30" ht="42" hidden="1" customHeight="1">
      <c r="P808" s="739"/>
      <c r="Q808" s="739"/>
      <c r="R808" s="739"/>
      <c r="S808" s="739"/>
      <c r="T808" s="739"/>
      <c r="U808" s="739"/>
      <c r="V808" s="739"/>
      <c r="W808" s="739"/>
      <c r="X808" s="739"/>
      <c r="Y808" s="739"/>
      <c r="Z808" s="739"/>
      <c r="AA808" s="739"/>
      <c r="AB808" s="739"/>
      <c r="AC808" s="739"/>
      <c r="AD808" s="739"/>
    </row>
    <row r="809" spans="16:30" ht="42" hidden="1" customHeight="1">
      <c r="P809" s="739"/>
      <c r="Q809" s="739"/>
      <c r="R809" s="739"/>
      <c r="S809" s="739"/>
      <c r="T809" s="739"/>
      <c r="U809" s="739"/>
      <c r="V809" s="739"/>
      <c r="W809" s="739"/>
      <c r="X809" s="739"/>
      <c r="Y809" s="739"/>
      <c r="Z809" s="739"/>
      <c r="AA809" s="739"/>
      <c r="AB809" s="739"/>
      <c r="AC809" s="739"/>
      <c r="AD809" s="739"/>
    </row>
    <row r="810" spans="16:30" ht="42" hidden="1" customHeight="1">
      <c r="P810" s="739"/>
      <c r="Q810" s="739"/>
      <c r="R810" s="739"/>
      <c r="S810" s="739"/>
      <c r="T810" s="739"/>
      <c r="U810" s="739"/>
      <c r="V810" s="739"/>
      <c r="W810" s="739"/>
      <c r="X810" s="739"/>
      <c r="Y810" s="739"/>
      <c r="Z810" s="739"/>
      <c r="AA810" s="739"/>
      <c r="AB810" s="739"/>
      <c r="AC810" s="739"/>
      <c r="AD810" s="739"/>
    </row>
    <row r="811" spans="16:30" ht="42" hidden="1" customHeight="1">
      <c r="P811" s="739"/>
      <c r="Q811" s="739"/>
      <c r="R811" s="739"/>
      <c r="S811" s="739"/>
      <c r="T811" s="739"/>
      <c r="U811" s="739"/>
      <c r="V811" s="739"/>
      <c r="W811" s="739"/>
      <c r="X811" s="739"/>
      <c r="Y811" s="739"/>
      <c r="Z811" s="739"/>
      <c r="AA811" s="739"/>
      <c r="AB811" s="739"/>
      <c r="AC811" s="739"/>
      <c r="AD811" s="739"/>
    </row>
    <row r="812" spans="16:30" ht="42" hidden="1" customHeight="1">
      <c r="P812" s="739"/>
      <c r="Q812" s="739"/>
      <c r="R812" s="739"/>
      <c r="S812" s="739"/>
      <c r="T812" s="739"/>
      <c r="U812" s="739"/>
      <c r="V812" s="739"/>
      <c r="W812" s="739"/>
      <c r="X812" s="739"/>
      <c r="Y812" s="739"/>
      <c r="Z812" s="739"/>
      <c r="AA812" s="739"/>
      <c r="AB812" s="739"/>
      <c r="AC812" s="739"/>
      <c r="AD812" s="739"/>
    </row>
    <row r="813" spans="16:30" ht="42" hidden="1" customHeight="1">
      <c r="P813" s="739"/>
      <c r="Q813" s="739"/>
      <c r="R813" s="739"/>
      <c r="S813" s="739"/>
      <c r="T813" s="739"/>
      <c r="U813" s="739"/>
      <c r="V813" s="739"/>
      <c r="W813" s="739"/>
      <c r="X813" s="739"/>
      <c r="Y813" s="739"/>
      <c r="Z813" s="739"/>
      <c r="AA813" s="739"/>
      <c r="AB813" s="739"/>
      <c r="AC813" s="739"/>
      <c r="AD813" s="739"/>
    </row>
    <row r="814" spans="16:30" ht="42" hidden="1" customHeight="1">
      <c r="P814" s="739"/>
      <c r="Q814" s="739"/>
      <c r="R814" s="739"/>
      <c r="S814" s="739"/>
      <c r="T814" s="739"/>
      <c r="U814" s="739"/>
      <c r="V814" s="739"/>
      <c r="W814" s="739"/>
      <c r="X814" s="739"/>
      <c r="Y814" s="739"/>
      <c r="Z814" s="739"/>
      <c r="AA814" s="739"/>
      <c r="AB814" s="739"/>
      <c r="AC814" s="739"/>
      <c r="AD814" s="739"/>
    </row>
    <row r="815" spans="16:30" ht="42" hidden="1" customHeight="1">
      <c r="P815" s="739"/>
      <c r="Q815" s="739"/>
      <c r="R815" s="739"/>
      <c r="S815" s="739"/>
      <c r="T815" s="739"/>
      <c r="U815" s="739"/>
      <c r="V815" s="739"/>
      <c r="W815" s="739"/>
      <c r="X815" s="739"/>
      <c r="Y815" s="739"/>
      <c r="Z815" s="739"/>
      <c r="AA815" s="739"/>
      <c r="AB815" s="739"/>
      <c r="AC815" s="739"/>
      <c r="AD815" s="739"/>
    </row>
    <row r="816" spans="16:30" ht="42" hidden="1" customHeight="1">
      <c r="P816" s="739"/>
      <c r="Q816" s="739"/>
      <c r="R816" s="739"/>
      <c r="S816" s="739"/>
      <c r="T816" s="739"/>
      <c r="U816" s="739"/>
      <c r="V816" s="739"/>
      <c r="W816" s="739"/>
      <c r="X816" s="739"/>
      <c r="Y816" s="739"/>
      <c r="Z816" s="739"/>
      <c r="AA816" s="739"/>
      <c r="AB816" s="739"/>
      <c r="AC816" s="739"/>
      <c r="AD816" s="739"/>
    </row>
    <row r="817" spans="16:30" ht="42" hidden="1" customHeight="1">
      <c r="P817" s="739"/>
      <c r="Q817" s="739"/>
      <c r="R817" s="739"/>
      <c r="S817" s="739"/>
      <c r="T817" s="739"/>
      <c r="U817" s="739"/>
      <c r="V817" s="739"/>
      <c r="W817" s="739"/>
      <c r="X817" s="739"/>
      <c r="Y817" s="739"/>
      <c r="Z817" s="739"/>
      <c r="AA817" s="739"/>
      <c r="AB817" s="739"/>
      <c r="AC817" s="739"/>
      <c r="AD817" s="739"/>
    </row>
    <row r="818" spans="16:30" ht="42" hidden="1" customHeight="1">
      <c r="P818" s="739"/>
      <c r="Q818" s="739"/>
      <c r="R818" s="739"/>
      <c r="S818" s="739"/>
      <c r="T818" s="739"/>
      <c r="U818" s="739"/>
      <c r="V818" s="739"/>
      <c r="W818" s="739"/>
      <c r="X818" s="739"/>
      <c r="Y818" s="739"/>
      <c r="Z818" s="739"/>
      <c r="AA818" s="739"/>
      <c r="AB818" s="739"/>
      <c r="AC818" s="739"/>
      <c r="AD818" s="739"/>
    </row>
    <row r="819" spans="16:30" ht="42" hidden="1" customHeight="1">
      <c r="P819" s="739"/>
      <c r="Q819" s="739"/>
      <c r="R819" s="739"/>
      <c r="S819" s="739"/>
      <c r="T819" s="739"/>
      <c r="U819" s="739"/>
      <c r="V819" s="739"/>
      <c r="W819" s="739"/>
      <c r="X819" s="739"/>
      <c r="Y819" s="739"/>
      <c r="Z819" s="739"/>
      <c r="AA819" s="739"/>
      <c r="AB819" s="739"/>
      <c r="AC819" s="739"/>
      <c r="AD819" s="739"/>
    </row>
    <row r="820" spans="16:30" ht="42" hidden="1" customHeight="1">
      <c r="P820" s="739"/>
      <c r="Q820" s="739"/>
      <c r="R820" s="739"/>
      <c r="S820" s="739"/>
      <c r="T820" s="739"/>
      <c r="U820" s="739"/>
      <c r="V820" s="739"/>
      <c r="W820" s="739"/>
      <c r="X820" s="739"/>
      <c r="Y820" s="739"/>
      <c r="Z820" s="739"/>
      <c r="AA820" s="739"/>
      <c r="AB820" s="739"/>
      <c r="AC820" s="739"/>
      <c r="AD820" s="739"/>
    </row>
    <row r="821" spans="16:30" ht="42" hidden="1" customHeight="1">
      <c r="P821" s="739"/>
      <c r="Q821" s="739"/>
      <c r="R821" s="739"/>
      <c r="S821" s="739"/>
      <c r="T821" s="739"/>
      <c r="U821" s="739"/>
      <c r="V821" s="739"/>
      <c r="W821" s="739"/>
      <c r="X821" s="739"/>
      <c r="Y821" s="739"/>
      <c r="Z821" s="739"/>
      <c r="AA821" s="739"/>
      <c r="AB821" s="739"/>
      <c r="AC821" s="739"/>
      <c r="AD821" s="739"/>
    </row>
    <row r="822" spans="16:30" ht="42" hidden="1" customHeight="1">
      <c r="P822" s="739"/>
      <c r="Q822" s="739"/>
      <c r="R822" s="739"/>
      <c r="S822" s="739"/>
      <c r="T822" s="739"/>
      <c r="U822" s="739"/>
      <c r="V822" s="739"/>
      <c r="W822" s="739"/>
      <c r="X822" s="739"/>
      <c r="Y822" s="739"/>
      <c r="Z822" s="739"/>
      <c r="AA822" s="739"/>
      <c r="AB822" s="739"/>
      <c r="AC822" s="739"/>
      <c r="AD822" s="739"/>
    </row>
    <row r="823" spans="16:30" ht="42" hidden="1" customHeight="1">
      <c r="P823" s="739"/>
      <c r="Q823" s="739"/>
      <c r="R823" s="739"/>
      <c r="S823" s="739"/>
      <c r="T823" s="739"/>
      <c r="U823" s="739"/>
      <c r="V823" s="739"/>
      <c r="W823" s="739"/>
      <c r="X823" s="739"/>
      <c r="Y823" s="739"/>
      <c r="Z823" s="739"/>
      <c r="AA823" s="739"/>
      <c r="AB823" s="739"/>
      <c r="AC823" s="739"/>
      <c r="AD823" s="739"/>
    </row>
    <row r="824" spans="16:30" ht="42" hidden="1" customHeight="1">
      <c r="P824" s="739"/>
      <c r="Q824" s="739"/>
      <c r="R824" s="739"/>
      <c r="S824" s="739"/>
      <c r="T824" s="739"/>
      <c r="U824" s="739"/>
      <c r="V824" s="739"/>
      <c r="W824" s="739"/>
      <c r="X824" s="739"/>
      <c r="Y824" s="739"/>
      <c r="Z824" s="739"/>
      <c r="AA824" s="739"/>
      <c r="AB824" s="739"/>
      <c r="AC824" s="739"/>
      <c r="AD824" s="739"/>
    </row>
    <row r="825" spans="16:30" ht="42" hidden="1" customHeight="1">
      <c r="P825" s="739"/>
      <c r="Q825" s="739"/>
      <c r="R825" s="739"/>
      <c r="S825" s="739"/>
      <c r="T825" s="739"/>
      <c r="U825" s="739"/>
      <c r="V825" s="739"/>
      <c r="W825" s="739"/>
      <c r="X825" s="739"/>
      <c r="Y825" s="739"/>
      <c r="Z825" s="739"/>
      <c r="AA825" s="739"/>
      <c r="AB825" s="739"/>
      <c r="AC825" s="739"/>
      <c r="AD825" s="739"/>
    </row>
    <row r="826" spans="16:30" ht="42" hidden="1" customHeight="1">
      <c r="P826" s="739"/>
      <c r="Q826" s="739"/>
      <c r="R826" s="739"/>
      <c r="S826" s="739"/>
      <c r="T826" s="739"/>
      <c r="U826" s="739"/>
      <c r="V826" s="739"/>
      <c r="W826" s="739"/>
      <c r="X826" s="739"/>
      <c r="Y826" s="739"/>
      <c r="Z826" s="739"/>
      <c r="AA826" s="739"/>
      <c r="AB826" s="739"/>
      <c r="AC826" s="739"/>
      <c r="AD826" s="739"/>
    </row>
    <row r="827" spans="16:30" ht="42" hidden="1" customHeight="1">
      <c r="P827" s="739"/>
      <c r="Q827" s="739"/>
      <c r="R827" s="739"/>
      <c r="S827" s="739"/>
      <c r="T827" s="739"/>
      <c r="U827" s="739"/>
      <c r="V827" s="739"/>
      <c r="W827" s="739"/>
      <c r="X827" s="739"/>
      <c r="Y827" s="739"/>
      <c r="Z827" s="739"/>
      <c r="AA827" s="739"/>
      <c r="AB827" s="739"/>
      <c r="AC827" s="739"/>
      <c r="AD827" s="739"/>
    </row>
    <row r="828" spans="16:30" ht="42" hidden="1" customHeight="1">
      <c r="P828" s="739"/>
      <c r="Q828" s="739"/>
      <c r="R828" s="739"/>
      <c r="S828" s="739"/>
      <c r="T828" s="739"/>
      <c r="U828" s="739"/>
      <c r="V828" s="739"/>
      <c r="W828" s="739"/>
      <c r="X828" s="739"/>
      <c r="Y828" s="739"/>
      <c r="Z828" s="739"/>
      <c r="AA828" s="739"/>
      <c r="AB828" s="739"/>
      <c r="AC828" s="739"/>
      <c r="AD828" s="739"/>
    </row>
    <row r="829" spans="16:30" ht="42" hidden="1" customHeight="1">
      <c r="P829" s="739"/>
      <c r="Q829" s="739"/>
      <c r="R829" s="739"/>
      <c r="S829" s="739"/>
      <c r="T829" s="739"/>
      <c r="U829" s="739"/>
      <c r="V829" s="739"/>
      <c r="W829" s="739"/>
      <c r="X829" s="739"/>
      <c r="Y829" s="739"/>
      <c r="Z829" s="739"/>
      <c r="AA829" s="739"/>
      <c r="AB829" s="739"/>
      <c r="AC829" s="739"/>
      <c r="AD829" s="739"/>
    </row>
    <row r="830" spans="16:30" ht="42" hidden="1" customHeight="1">
      <c r="P830" s="739"/>
      <c r="Q830" s="739"/>
      <c r="R830" s="739"/>
      <c r="S830" s="739"/>
      <c r="T830" s="739"/>
      <c r="U830" s="739"/>
      <c r="V830" s="739"/>
      <c r="W830" s="739"/>
      <c r="X830" s="739"/>
      <c r="Y830" s="739"/>
      <c r="Z830" s="739"/>
      <c r="AA830" s="739"/>
      <c r="AB830" s="739"/>
      <c r="AC830" s="739"/>
      <c r="AD830" s="739"/>
    </row>
    <row r="831" spans="16:30" ht="42" hidden="1" customHeight="1">
      <c r="P831" s="739"/>
      <c r="Q831" s="739"/>
      <c r="R831" s="739"/>
      <c r="S831" s="739"/>
      <c r="T831" s="739"/>
      <c r="U831" s="739"/>
      <c r="V831" s="739"/>
      <c r="W831" s="739"/>
      <c r="X831" s="739"/>
      <c r="Y831" s="739"/>
      <c r="Z831" s="739"/>
      <c r="AA831" s="739"/>
      <c r="AB831" s="739"/>
      <c r="AC831" s="739"/>
      <c r="AD831" s="739"/>
    </row>
    <row r="832" spans="16:30" ht="42" hidden="1" customHeight="1">
      <c r="P832" s="739"/>
      <c r="Q832" s="739"/>
      <c r="R832" s="739"/>
      <c r="S832" s="739"/>
      <c r="T832" s="739"/>
      <c r="U832" s="739"/>
      <c r="V832" s="739"/>
      <c r="W832" s="739"/>
      <c r="X832" s="739"/>
      <c r="Y832" s="739"/>
      <c r="Z832" s="739"/>
      <c r="AA832" s="739"/>
      <c r="AB832" s="739"/>
      <c r="AC832" s="739"/>
      <c r="AD832" s="739"/>
    </row>
    <row r="833" spans="16:30" ht="42" hidden="1" customHeight="1">
      <c r="P833" s="739"/>
      <c r="Q833" s="739"/>
      <c r="R833" s="739"/>
      <c r="S833" s="739"/>
      <c r="T833" s="739"/>
      <c r="U833" s="739"/>
      <c r="V833" s="739"/>
      <c r="W833" s="739"/>
      <c r="X833" s="739"/>
      <c r="Y833" s="739"/>
      <c r="Z833" s="739"/>
      <c r="AA833" s="739"/>
      <c r="AB833" s="739"/>
      <c r="AC833" s="739"/>
      <c r="AD833" s="739"/>
    </row>
    <row r="834" spans="16:30" ht="42" hidden="1" customHeight="1">
      <c r="P834" s="739"/>
      <c r="Q834" s="739"/>
      <c r="R834" s="739"/>
      <c r="S834" s="739"/>
      <c r="T834" s="739"/>
      <c r="U834" s="739"/>
      <c r="V834" s="739"/>
      <c r="W834" s="739"/>
      <c r="X834" s="739"/>
      <c r="Y834" s="739"/>
      <c r="Z834" s="739"/>
      <c r="AA834" s="739"/>
      <c r="AB834" s="739"/>
      <c r="AC834" s="739"/>
      <c r="AD834" s="739"/>
    </row>
    <row r="835" spans="16:30" ht="42" hidden="1" customHeight="1">
      <c r="P835" s="739"/>
      <c r="Q835" s="739"/>
      <c r="R835" s="739"/>
      <c r="S835" s="739"/>
      <c r="T835" s="739"/>
      <c r="U835" s="739"/>
      <c r="V835" s="739"/>
      <c r="W835" s="739"/>
      <c r="X835" s="739"/>
      <c r="Y835" s="739"/>
      <c r="Z835" s="739"/>
      <c r="AA835" s="739"/>
      <c r="AB835" s="739"/>
      <c r="AC835" s="739"/>
      <c r="AD835" s="739"/>
    </row>
    <row r="836" spans="16:30" ht="42" hidden="1" customHeight="1">
      <c r="P836" s="739"/>
      <c r="Q836" s="739"/>
      <c r="R836" s="739"/>
      <c r="S836" s="739"/>
      <c r="T836" s="739"/>
      <c r="U836" s="739"/>
      <c r="V836" s="739"/>
      <c r="W836" s="739"/>
      <c r="X836" s="739"/>
      <c r="Y836" s="739"/>
      <c r="Z836" s="739"/>
      <c r="AA836" s="739"/>
      <c r="AB836" s="739"/>
      <c r="AC836" s="739"/>
      <c r="AD836" s="739"/>
    </row>
    <row r="837" spans="16:30" ht="42" hidden="1" customHeight="1">
      <c r="P837" s="739"/>
      <c r="Q837" s="739"/>
      <c r="R837" s="739"/>
      <c r="S837" s="739"/>
      <c r="T837" s="739"/>
      <c r="U837" s="739"/>
      <c r="V837" s="739"/>
      <c r="W837" s="739"/>
      <c r="X837" s="739"/>
      <c r="Y837" s="739"/>
      <c r="Z837" s="739"/>
      <c r="AA837" s="739"/>
      <c r="AB837" s="739"/>
      <c r="AC837" s="739"/>
      <c r="AD837" s="739"/>
    </row>
    <row r="838" spans="16:30" ht="42" hidden="1" customHeight="1">
      <c r="P838" s="739"/>
      <c r="Q838" s="739"/>
      <c r="R838" s="739"/>
      <c r="S838" s="739"/>
      <c r="T838" s="739"/>
      <c r="U838" s="739"/>
      <c r="V838" s="739"/>
      <c r="W838" s="739"/>
      <c r="X838" s="739"/>
      <c r="Y838" s="739"/>
      <c r="Z838" s="739"/>
      <c r="AA838" s="739"/>
      <c r="AB838" s="739"/>
      <c r="AC838" s="739"/>
      <c r="AD838" s="739"/>
    </row>
    <row r="839" spans="16:30" ht="42" hidden="1" customHeight="1">
      <c r="P839" s="739"/>
      <c r="Q839" s="739"/>
      <c r="R839" s="739"/>
      <c r="S839" s="739"/>
      <c r="T839" s="739"/>
      <c r="U839" s="739"/>
      <c r="V839" s="739"/>
      <c r="W839" s="739"/>
      <c r="X839" s="739"/>
      <c r="Y839" s="739"/>
      <c r="Z839" s="739"/>
      <c r="AA839" s="739"/>
      <c r="AB839" s="739"/>
      <c r="AC839" s="739"/>
      <c r="AD839" s="739"/>
    </row>
    <row r="840" spans="16:30" ht="42" hidden="1" customHeight="1">
      <c r="P840" s="739"/>
      <c r="Q840" s="739"/>
      <c r="R840" s="739"/>
      <c r="S840" s="739"/>
      <c r="T840" s="739"/>
      <c r="U840" s="739"/>
      <c r="V840" s="739"/>
      <c r="W840" s="739"/>
      <c r="X840" s="739"/>
      <c r="Y840" s="739"/>
      <c r="Z840" s="739"/>
      <c r="AA840" s="739"/>
      <c r="AB840" s="739"/>
      <c r="AC840" s="739"/>
      <c r="AD840" s="739"/>
    </row>
    <row r="841" spans="16:30" ht="42" hidden="1" customHeight="1">
      <c r="P841" s="739"/>
      <c r="Q841" s="739"/>
      <c r="R841" s="739"/>
      <c r="S841" s="739"/>
      <c r="T841" s="739"/>
      <c r="U841" s="739"/>
      <c r="V841" s="739"/>
      <c r="W841" s="739"/>
      <c r="X841" s="739"/>
      <c r="Y841" s="739"/>
      <c r="Z841" s="739"/>
      <c r="AA841" s="739"/>
      <c r="AB841" s="739"/>
      <c r="AC841" s="739"/>
      <c r="AD841" s="739"/>
    </row>
    <row r="842" spans="16:30" ht="42" hidden="1" customHeight="1">
      <c r="P842" s="739"/>
      <c r="Q842" s="739"/>
      <c r="R842" s="739"/>
      <c r="S842" s="739"/>
      <c r="T842" s="739"/>
      <c r="U842" s="739"/>
      <c r="V842" s="739"/>
      <c r="W842" s="739"/>
      <c r="X842" s="739"/>
      <c r="Y842" s="739"/>
      <c r="Z842" s="739"/>
      <c r="AA842" s="739"/>
      <c r="AB842" s="739"/>
      <c r="AC842" s="739"/>
      <c r="AD842" s="739"/>
    </row>
    <row r="843" spans="16:30" ht="42" hidden="1" customHeight="1">
      <c r="P843" s="739"/>
      <c r="Q843" s="739"/>
      <c r="R843" s="739"/>
      <c r="S843" s="739"/>
      <c r="T843" s="739"/>
      <c r="U843" s="739"/>
      <c r="V843" s="739"/>
      <c r="W843" s="739"/>
      <c r="X843" s="739"/>
      <c r="Y843" s="739"/>
    </row>
    <row r="844" spans="16:30" ht="42" hidden="1" customHeight="1">
      <c r="P844" s="739"/>
      <c r="Q844" s="739"/>
      <c r="R844" s="739"/>
      <c r="S844" s="739"/>
      <c r="T844" s="739"/>
      <c r="U844" s="739"/>
      <c r="V844" s="739"/>
      <c r="W844" s="739"/>
      <c r="X844" s="739"/>
    </row>
    <row r="845" spans="16:30" ht="42" hidden="1" customHeight="1">
      <c r="P845" s="739"/>
      <c r="Q845" s="739"/>
      <c r="R845" s="739"/>
      <c r="S845" s="739"/>
      <c r="T845" s="739"/>
      <c r="U845" s="739"/>
      <c r="V845" s="739"/>
      <c r="W845" s="739"/>
      <c r="X845" s="739"/>
    </row>
    <row r="846" spans="16:30" ht="42" hidden="1" customHeight="1">
      <c r="P846" s="739"/>
      <c r="Q846" s="739"/>
      <c r="R846" s="739"/>
      <c r="S846" s="739"/>
      <c r="T846" s="739"/>
      <c r="U846" s="739"/>
      <c r="V846" s="739"/>
      <c r="W846" s="739"/>
      <c r="X846" s="739"/>
    </row>
    <row r="847" spans="16:30" ht="42" hidden="1" customHeight="1">
      <c r="P847" s="739"/>
      <c r="Q847" s="739"/>
      <c r="R847" s="739"/>
      <c r="S847" s="739"/>
      <c r="T847" s="739"/>
      <c r="U847" s="739"/>
      <c r="V847" s="739"/>
      <c r="W847" s="739"/>
      <c r="X847" s="739"/>
    </row>
    <row r="848" spans="16:30" ht="42" hidden="1" customHeight="1">
      <c r="P848" s="739"/>
      <c r="Q848" s="739"/>
      <c r="R848" s="739"/>
      <c r="S848" s="739"/>
      <c r="T848" s="739"/>
      <c r="U848" s="739"/>
      <c r="V848" s="739"/>
      <c r="W848" s="739"/>
      <c r="X848" s="739"/>
    </row>
    <row r="849" ht="42" hidden="1" customHeight="1"/>
    <row r="850" ht="42" hidden="1" customHeight="1"/>
    <row r="851" ht="42" hidden="1" customHeight="1"/>
    <row r="852" ht="42" hidden="1" customHeight="1"/>
    <row r="853" ht="42" hidden="1" customHeight="1"/>
    <row r="854" ht="42" hidden="1" customHeight="1"/>
    <row r="855" ht="42" hidden="1" customHeight="1"/>
    <row r="856" ht="42" hidden="1" customHeight="1"/>
    <row r="857" ht="42" hidden="1" customHeight="1"/>
    <row r="858" ht="42" hidden="1" customHeight="1"/>
    <row r="859" ht="42" hidden="1" customHeight="1"/>
    <row r="860" ht="42" hidden="1" customHeight="1"/>
    <row r="861" ht="42" hidden="1" customHeight="1"/>
    <row r="862" ht="42" hidden="1" customHeight="1"/>
    <row r="863" ht="42" hidden="1" customHeight="1"/>
    <row r="864" ht="42" hidden="1" customHeight="1"/>
    <row r="865" ht="42" hidden="1" customHeight="1"/>
    <row r="866" ht="42" hidden="1" customHeight="1"/>
    <row r="867" ht="42" hidden="1" customHeight="1"/>
    <row r="868" ht="42" hidden="1" customHeight="1"/>
    <row r="869" ht="42" hidden="1" customHeight="1"/>
    <row r="870" ht="42" hidden="1" customHeight="1"/>
    <row r="871" ht="42" hidden="1" customHeight="1"/>
    <row r="872" ht="42" hidden="1" customHeight="1"/>
    <row r="873" ht="42" hidden="1" customHeight="1"/>
    <row r="874" ht="42" hidden="1" customHeight="1"/>
    <row r="875" ht="42" hidden="1" customHeight="1"/>
    <row r="876" ht="42" hidden="1" customHeight="1"/>
    <row r="877" ht="42" hidden="1" customHeight="1"/>
    <row r="878" ht="42" hidden="1" customHeight="1"/>
    <row r="879" ht="42" hidden="1" customHeight="1"/>
    <row r="880" ht="42" hidden="1" customHeight="1"/>
    <row r="881" ht="42" hidden="1" customHeight="1"/>
    <row r="882" ht="42" hidden="1" customHeight="1"/>
    <row r="883" ht="42" hidden="1" customHeight="1"/>
    <row r="884" ht="42" hidden="1" customHeight="1"/>
    <row r="885" ht="42" hidden="1" customHeight="1"/>
    <row r="886" ht="42" hidden="1" customHeight="1"/>
    <row r="887" ht="42" hidden="1" customHeight="1"/>
    <row r="888" ht="42" hidden="1" customHeight="1"/>
    <row r="889" ht="42" hidden="1" customHeight="1"/>
    <row r="890" ht="42" hidden="1" customHeight="1"/>
    <row r="891" ht="42" hidden="1" customHeight="1"/>
    <row r="892" ht="42" hidden="1" customHeight="1"/>
    <row r="893" ht="42" hidden="1" customHeight="1"/>
    <row r="894" ht="42" hidden="1" customHeight="1"/>
    <row r="895" ht="42" hidden="1" customHeight="1"/>
    <row r="896" ht="42" hidden="1" customHeight="1"/>
    <row r="897" ht="42" hidden="1" customHeight="1"/>
    <row r="898" ht="42" hidden="1" customHeight="1"/>
    <row r="899" ht="42" hidden="1" customHeight="1"/>
    <row r="900" ht="42" hidden="1" customHeight="1"/>
    <row r="901" ht="42" hidden="1" customHeight="1"/>
    <row r="902" ht="42" hidden="1" customHeight="1"/>
    <row r="903" ht="42" hidden="1" customHeight="1"/>
    <row r="904" ht="42" hidden="1" customHeight="1"/>
    <row r="905" ht="42" hidden="1" customHeight="1"/>
    <row r="906" ht="42" hidden="1" customHeight="1"/>
    <row r="907" ht="42" hidden="1" customHeight="1"/>
    <row r="908" ht="42" hidden="1" customHeight="1"/>
    <row r="909" ht="42" hidden="1" customHeight="1"/>
    <row r="910" ht="42" hidden="1" customHeight="1"/>
    <row r="911" ht="42" hidden="1" customHeight="1"/>
    <row r="912" ht="42" hidden="1" customHeight="1"/>
    <row r="913" ht="42" hidden="1" customHeight="1"/>
    <row r="914" ht="42" hidden="1" customHeight="1"/>
    <row r="915" ht="42" hidden="1" customHeight="1"/>
  </sheetData>
  <sheetProtection autoFilter="0"/>
  <mergeCells count="18">
    <mergeCell ref="O4:X4"/>
    <mergeCell ref="I1:K1"/>
    <mergeCell ref="C2:F2"/>
    <mergeCell ref="I2:L2"/>
    <mergeCell ref="O2:X2"/>
    <mergeCell ref="O3:X3"/>
    <mergeCell ref="O5:X5"/>
    <mergeCell ref="O6:O7"/>
    <mergeCell ref="P6:P7"/>
    <mergeCell ref="Q6:Q7"/>
    <mergeCell ref="R6:R7"/>
    <mergeCell ref="S6:S7"/>
    <mergeCell ref="X6:X7"/>
    <mergeCell ref="O23:S23"/>
    <mergeCell ref="T23:X23"/>
    <mergeCell ref="O24:S24"/>
    <mergeCell ref="T24:X24"/>
    <mergeCell ref="O25:X25"/>
  </mergeCells>
  <conditionalFormatting sqref="L4:L63">
    <cfRule type="cellIs" dxfId="14" priority="1" operator="equal">
      <formula>"มส"</formula>
    </cfRule>
    <cfRule type="cellIs" dxfId="13" priority="2" operator="equal">
      <formula>"ร"</formula>
    </cfRule>
    <cfRule type="cellIs" dxfId="12" priority="3" operator="lessThan">
      <formula>1</formula>
    </cfRule>
  </conditionalFormatting>
  <pageMargins left="0" right="0" top="0.24" bottom="0.2" header="0.12" footer="0.2"/>
  <pageSetup paperSize="9" orientation="landscape"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workbookViewId="0">
      <selection activeCell="H11" sqref="H11"/>
    </sheetView>
  </sheetViews>
  <sheetFormatPr defaultRowHeight="23.25"/>
  <cols>
    <col min="1" max="1" width="2.140625" style="783" customWidth="1"/>
    <col min="2" max="2" width="3.28515625" style="783" customWidth="1"/>
    <col min="3" max="3" width="4.7109375" style="783" customWidth="1"/>
    <col min="4" max="4" width="5" style="783" customWidth="1"/>
    <col min="5" max="5" width="2.85546875" style="783" customWidth="1"/>
    <col min="6" max="6" width="6.42578125" style="783" customWidth="1"/>
    <col min="7" max="7" width="15.140625" style="783" customWidth="1"/>
    <col min="8" max="8" width="10.140625" style="783" customWidth="1"/>
    <col min="9" max="9" width="9.42578125" style="783" customWidth="1"/>
    <col min="10" max="10" width="7.5703125" style="783" customWidth="1"/>
    <col min="11" max="12" width="6.5703125" style="783" customWidth="1"/>
    <col min="13" max="13" width="6.28515625" style="783" customWidth="1"/>
    <col min="14" max="14" width="6.5703125" style="783" customWidth="1"/>
    <col min="15" max="15" width="2.140625" style="783" customWidth="1"/>
    <col min="16" max="16" width="7" style="783" customWidth="1"/>
    <col min="17" max="17" width="2.140625" style="783" customWidth="1"/>
    <col min="18" max="18" width="3.28515625" style="783" customWidth="1"/>
    <col min="19" max="19" width="4.7109375" style="783" customWidth="1"/>
    <col min="20" max="20" width="5" style="783" customWidth="1"/>
    <col min="21" max="21" width="2.85546875" style="783" customWidth="1"/>
    <col min="22" max="22" width="6.42578125" style="783" customWidth="1"/>
    <col min="23" max="23" width="15.140625" style="783" customWidth="1"/>
    <col min="24" max="24" width="10.140625" style="783" customWidth="1"/>
    <col min="25" max="25" width="9.42578125" style="783" customWidth="1"/>
    <col min="26" max="26" width="7.5703125" style="783" customWidth="1"/>
    <col min="27" max="28" width="6.5703125" style="783" customWidth="1"/>
    <col min="29" max="29" width="6.28515625" style="783" customWidth="1"/>
    <col min="30" max="30" width="6.5703125" style="783" customWidth="1"/>
    <col min="31" max="31" width="2.140625" style="783" customWidth="1"/>
    <col min="32" max="32" width="7" style="783" customWidth="1"/>
    <col min="33" max="33" width="2.140625" style="783" customWidth="1"/>
    <col min="34" max="34" width="3.28515625" style="783" customWidth="1"/>
    <col min="35" max="35" width="4.7109375" style="783" customWidth="1"/>
    <col min="36" max="36" width="5" style="783" customWidth="1"/>
    <col min="37" max="37" width="2.85546875" style="783" customWidth="1"/>
    <col min="38" max="38" width="6.42578125" style="783" customWidth="1"/>
    <col min="39" max="39" width="15.140625" style="783" customWidth="1"/>
    <col min="40" max="40" width="10.140625" style="783" customWidth="1"/>
    <col min="41" max="41" width="9.42578125" style="783" customWidth="1"/>
    <col min="42" max="42" width="7.5703125" style="783" customWidth="1"/>
    <col min="43" max="44" width="6.5703125" style="783" customWidth="1"/>
    <col min="45" max="45" width="6.28515625" style="783" customWidth="1"/>
    <col min="46" max="46" width="6.5703125" style="783" customWidth="1"/>
    <col min="47" max="47" width="2.140625" style="783" customWidth="1"/>
    <col min="48" max="48" width="7" style="783" customWidth="1"/>
    <col min="49" max="16384" width="9.140625" style="783"/>
  </cols>
  <sheetData>
    <row r="1" spans="1:48">
      <c r="A1" s="1348" t="s">
        <v>571</v>
      </c>
      <c r="B1" s="1348"/>
      <c r="C1" s="1348"/>
      <c r="D1" s="1348"/>
      <c r="E1" s="1348"/>
      <c r="F1" s="1348"/>
      <c r="G1" s="1348"/>
      <c r="H1" s="1348"/>
      <c r="I1" s="1348"/>
      <c r="J1" s="1348"/>
      <c r="K1" s="1348"/>
      <c r="L1" s="1348"/>
      <c r="M1" s="1348"/>
      <c r="N1" s="1348"/>
      <c r="O1" s="1348"/>
      <c r="P1" s="1348"/>
      <c r="Q1" s="1348" t="s">
        <v>571</v>
      </c>
      <c r="R1" s="1348"/>
      <c r="S1" s="1348"/>
      <c r="T1" s="1348"/>
      <c r="U1" s="1348"/>
      <c r="V1" s="1348"/>
      <c r="W1" s="1348"/>
      <c r="X1" s="1348"/>
      <c r="Y1" s="1348"/>
      <c r="Z1" s="1348"/>
      <c r="AA1" s="1348"/>
      <c r="AB1" s="1348"/>
      <c r="AC1" s="1348"/>
      <c r="AD1" s="1348"/>
      <c r="AE1" s="1348"/>
      <c r="AF1" s="1348"/>
      <c r="AG1" s="1348" t="s">
        <v>571</v>
      </c>
      <c r="AH1" s="1348"/>
      <c r="AI1" s="1348"/>
      <c r="AJ1" s="1348"/>
      <c r="AK1" s="1348"/>
      <c r="AL1" s="1348"/>
      <c r="AM1" s="1348"/>
      <c r="AN1" s="1348"/>
      <c r="AO1" s="1348"/>
      <c r="AP1" s="1348"/>
      <c r="AQ1" s="1348"/>
      <c r="AR1" s="1348"/>
      <c r="AS1" s="1348"/>
      <c r="AT1" s="1348"/>
      <c r="AU1" s="1348"/>
      <c r="AV1" s="1348"/>
    </row>
    <row r="2" spans="1:48" ht="26.25" customHeight="1">
      <c r="A2" s="1348" t="s">
        <v>572</v>
      </c>
      <c r="B2" s="1348"/>
      <c r="C2" s="1348"/>
      <c r="D2" s="1348"/>
      <c r="E2" s="1348"/>
      <c r="F2" s="1348"/>
      <c r="G2" s="1348"/>
      <c r="H2" s="1348"/>
      <c r="I2" s="1348"/>
      <c r="J2" s="1348"/>
      <c r="K2" s="1348"/>
      <c r="L2" s="1348"/>
      <c r="M2" s="1348"/>
      <c r="N2" s="1348"/>
      <c r="O2" s="1348"/>
      <c r="P2" s="1348"/>
      <c r="Q2" s="1348" t="s">
        <v>572</v>
      </c>
      <c r="R2" s="1348"/>
      <c r="S2" s="1348"/>
      <c r="T2" s="1348"/>
      <c r="U2" s="1348"/>
      <c r="V2" s="1348"/>
      <c r="W2" s="1348"/>
      <c r="X2" s="1348"/>
      <c r="Y2" s="1348"/>
      <c r="Z2" s="1348"/>
      <c r="AA2" s="1348"/>
      <c r="AB2" s="1348"/>
      <c r="AC2" s="1348"/>
      <c r="AD2" s="1348"/>
      <c r="AE2" s="1348"/>
      <c r="AF2" s="1348"/>
      <c r="AG2" s="1348" t="s">
        <v>572</v>
      </c>
      <c r="AH2" s="1348"/>
      <c r="AI2" s="1348"/>
      <c r="AJ2" s="1348"/>
      <c r="AK2" s="1348"/>
      <c r="AL2" s="1348"/>
      <c r="AM2" s="1348"/>
      <c r="AN2" s="1348"/>
      <c r="AO2" s="1348"/>
      <c r="AP2" s="1348"/>
      <c r="AQ2" s="1348"/>
      <c r="AR2" s="1348"/>
      <c r="AS2" s="1348"/>
      <c r="AT2" s="1348"/>
      <c r="AU2" s="1348"/>
      <c r="AV2" s="1348"/>
    </row>
    <row r="3" spans="1:48">
      <c r="A3" s="1349" t="s">
        <v>168</v>
      </c>
      <c r="B3" s="1349"/>
      <c r="C3" s="1349"/>
      <c r="D3" s="1350" t="str">
        <f>ปก!$D$13</f>
        <v>ง30103</v>
      </c>
      <c r="E3" s="1350"/>
      <c r="F3" s="784" t="s">
        <v>333</v>
      </c>
      <c r="G3" s="1351" t="str">
        <f>ปก!$I$13</f>
        <v>การงานอาชีพ(งานคอมพิวเตอร์)</v>
      </c>
      <c r="H3" s="1351"/>
      <c r="I3" s="1351"/>
      <c r="J3" s="1349" t="s">
        <v>372</v>
      </c>
      <c r="K3" s="1349"/>
      <c r="L3" s="785">
        <f>ปก!$R$13</f>
        <v>0</v>
      </c>
      <c r="M3" s="1349" t="s">
        <v>165</v>
      </c>
      <c r="N3" s="1349"/>
      <c r="O3" s="1349"/>
      <c r="P3" s="786">
        <f>ปก!$G$12</f>
        <v>0</v>
      </c>
      <c r="Q3" s="1349" t="s">
        <v>168</v>
      </c>
      <c r="R3" s="1349"/>
      <c r="S3" s="1349"/>
      <c r="T3" s="1350" t="str">
        <f>ปก!$D$13</f>
        <v>ง30103</v>
      </c>
      <c r="U3" s="1350"/>
      <c r="V3" s="784" t="s">
        <v>333</v>
      </c>
      <c r="W3" s="1351" t="str">
        <f>ปก!$I$13</f>
        <v>การงานอาชีพ(งานคอมพิวเตอร์)</v>
      </c>
      <c r="X3" s="1351"/>
      <c r="Y3" s="1351"/>
      <c r="Z3" s="1349" t="s">
        <v>372</v>
      </c>
      <c r="AA3" s="1349"/>
      <c r="AB3" s="785">
        <f>ปก!$R$13</f>
        <v>0</v>
      </c>
      <c r="AC3" s="1349" t="s">
        <v>165</v>
      </c>
      <c r="AD3" s="1349"/>
      <c r="AE3" s="1349"/>
      <c r="AF3" s="786">
        <f>ปก!$G$12</f>
        <v>0</v>
      </c>
      <c r="AG3" s="1349" t="s">
        <v>168</v>
      </c>
      <c r="AH3" s="1349"/>
      <c r="AI3" s="1349"/>
      <c r="AJ3" s="1350" t="str">
        <f>ปก!$D$13</f>
        <v>ง30103</v>
      </c>
      <c r="AK3" s="1350"/>
      <c r="AL3" s="784" t="s">
        <v>333</v>
      </c>
      <c r="AM3" s="1351" t="str">
        <f>ปก!$I$13</f>
        <v>การงานอาชีพ(งานคอมพิวเตอร์)</v>
      </c>
      <c r="AN3" s="1351"/>
      <c r="AO3" s="1351"/>
      <c r="AP3" s="1349" t="s">
        <v>372</v>
      </c>
      <c r="AQ3" s="1349"/>
      <c r="AR3" s="785">
        <f>ปก!$R$13</f>
        <v>0</v>
      </c>
      <c r="AS3" s="1349" t="s">
        <v>165</v>
      </c>
      <c r="AT3" s="1349"/>
      <c r="AU3" s="1349"/>
      <c r="AV3" s="786">
        <f>ปก!$G$12</f>
        <v>0</v>
      </c>
    </row>
    <row r="4" spans="1:48">
      <c r="C4" s="787"/>
      <c r="D4" s="787"/>
      <c r="E4" s="1352" t="s">
        <v>573</v>
      </c>
      <c r="F4" s="1352"/>
      <c r="G4" s="1352"/>
      <c r="H4" s="788">
        <f>ปก!$N$12</f>
        <v>0</v>
      </c>
      <c r="I4" s="789" t="s">
        <v>167</v>
      </c>
      <c r="J4" s="786">
        <f>ปก!$R$12</f>
        <v>0</v>
      </c>
      <c r="K4" s="789" t="s">
        <v>574</v>
      </c>
      <c r="L4" s="786">
        <f>COUNTA($C$9:$C$30)</f>
        <v>6</v>
      </c>
      <c r="M4" s="789" t="s">
        <v>575</v>
      </c>
      <c r="S4" s="787"/>
      <c r="T4" s="787"/>
      <c r="U4" s="1352" t="s">
        <v>573</v>
      </c>
      <c r="V4" s="1352"/>
      <c r="W4" s="1352"/>
      <c r="X4" s="788">
        <f>ปก!$N$12</f>
        <v>0</v>
      </c>
      <c r="Y4" s="789" t="s">
        <v>167</v>
      </c>
      <c r="Z4" s="786">
        <f>ปก!$R$12</f>
        <v>0</v>
      </c>
      <c r="AA4" s="789" t="s">
        <v>574</v>
      </c>
      <c r="AB4" s="786">
        <f>COUNTA($C$9:$C$30)</f>
        <v>6</v>
      </c>
      <c r="AC4" s="789" t="s">
        <v>575</v>
      </c>
      <c r="AI4" s="787"/>
      <c r="AJ4" s="787"/>
      <c r="AK4" s="1352" t="s">
        <v>573</v>
      </c>
      <c r="AL4" s="1352"/>
      <c r="AM4" s="1352"/>
      <c r="AN4" s="788">
        <f>ปก!$N$12</f>
        <v>0</v>
      </c>
      <c r="AO4" s="789" t="s">
        <v>167</v>
      </c>
      <c r="AP4" s="786">
        <f>ปก!$R$12</f>
        <v>0</v>
      </c>
      <c r="AQ4" s="789" t="s">
        <v>574</v>
      </c>
      <c r="AR4" s="786">
        <f>COUNTA($C$9:$C$30)</f>
        <v>6</v>
      </c>
      <c r="AS4" s="789" t="s">
        <v>575</v>
      </c>
    </row>
    <row r="5" spans="1:48">
      <c r="C5" s="1349" t="s">
        <v>576</v>
      </c>
      <c r="D5" s="1349"/>
      <c r="E5" s="1349"/>
      <c r="F5" s="1349"/>
      <c r="G5" s="1349"/>
      <c r="H5" s="1350">
        <f>ปก!$B$24</f>
        <v>1</v>
      </c>
      <c r="I5" s="1350"/>
      <c r="J5" s="1350"/>
      <c r="S5" s="1349" t="s">
        <v>576</v>
      </c>
      <c r="T5" s="1349"/>
      <c r="U5" s="1349"/>
      <c r="V5" s="1349"/>
      <c r="W5" s="1349"/>
      <c r="X5" s="1350">
        <f>ปก!$B$24</f>
        <v>1</v>
      </c>
      <c r="Y5" s="1350"/>
      <c r="Z5" s="1350"/>
      <c r="AI5" s="1349" t="s">
        <v>576</v>
      </c>
      <c r="AJ5" s="1349"/>
      <c r="AK5" s="1349"/>
      <c r="AL5" s="1349"/>
      <c r="AM5" s="1349"/>
      <c r="AN5" s="1350">
        <f>ปก!$B$24</f>
        <v>1</v>
      </c>
      <c r="AO5" s="1350"/>
      <c r="AP5" s="1350"/>
    </row>
    <row r="6" spans="1:48" ht="9" customHeight="1">
      <c r="M6" s="790"/>
    </row>
    <row r="7" spans="1:48">
      <c r="B7" s="1357" t="s">
        <v>524</v>
      </c>
      <c r="C7" s="1357" t="s">
        <v>219</v>
      </c>
      <c r="D7" s="1357" t="s">
        <v>0</v>
      </c>
      <c r="E7" s="1359" t="s">
        <v>1</v>
      </c>
      <c r="F7" s="1360"/>
      <c r="G7" s="1361"/>
      <c r="H7" s="1355" t="s">
        <v>32</v>
      </c>
      <c r="I7" s="1365"/>
      <c r="J7" s="1356"/>
      <c r="K7" s="1353" t="s">
        <v>577</v>
      </c>
      <c r="L7" s="1354"/>
      <c r="M7" s="1353" t="s">
        <v>154</v>
      </c>
      <c r="N7" s="1354"/>
      <c r="O7" s="1355" t="s">
        <v>578</v>
      </c>
      <c r="P7" s="1356"/>
      <c r="R7" s="1357" t="s">
        <v>524</v>
      </c>
      <c r="S7" s="1357" t="s">
        <v>219</v>
      </c>
      <c r="T7" s="1357" t="s">
        <v>0</v>
      </c>
      <c r="U7" s="1359" t="s">
        <v>1</v>
      </c>
      <c r="V7" s="1360"/>
      <c r="W7" s="1361"/>
      <c r="X7" s="1355" t="s">
        <v>32</v>
      </c>
      <c r="Y7" s="1365"/>
      <c r="Z7" s="1356"/>
      <c r="AA7" s="1353" t="s">
        <v>577</v>
      </c>
      <c r="AB7" s="1354"/>
      <c r="AC7" s="1353" t="s">
        <v>154</v>
      </c>
      <c r="AD7" s="1354"/>
      <c r="AE7" s="1355" t="s">
        <v>578</v>
      </c>
      <c r="AF7" s="1356"/>
      <c r="AH7" s="1357" t="s">
        <v>524</v>
      </c>
      <c r="AI7" s="1357" t="s">
        <v>219</v>
      </c>
      <c r="AJ7" s="1357" t="s">
        <v>0</v>
      </c>
      <c r="AK7" s="1359" t="s">
        <v>1</v>
      </c>
      <c r="AL7" s="1360"/>
      <c r="AM7" s="1361"/>
      <c r="AN7" s="1355" t="s">
        <v>32</v>
      </c>
      <c r="AO7" s="1365"/>
      <c r="AP7" s="1356"/>
      <c r="AQ7" s="1353" t="s">
        <v>577</v>
      </c>
      <c r="AR7" s="1354"/>
      <c r="AS7" s="1353" t="s">
        <v>154</v>
      </c>
      <c r="AT7" s="1354"/>
      <c r="AU7" s="1355" t="s">
        <v>578</v>
      </c>
      <c r="AV7" s="1356"/>
    </row>
    <row r="8" spans="1:48" ht="65.25" customHeight="1">
      <c r="B8" s="1358"/>
      <c r="C8" s="1358"/>
      <c r="D8" s="1358"/>
      <c r="E8" s="1362"/>
      <c r="F8" s="1363"/>
      <c r="G8" s="1364"/>
      <c r="H8" s="791" t="s">
        <v>579</v>
      </c>
      <c r="I8" s="792" t="s">
        <v>580</v>
      </c>
      <c r="J8" s="792" t="s">
        <v>581</v>
      </c>
      <c r="K8" s="793" t="s">
        <v>19</v>
      </c>
      <c r="L8" s="793" t="s">
        <v>582</v>
      </c>
      <c r="M8" s="793" t="s">
        <v>19</v>
      </c>
      <c r="N8" s="793" t="s">
        <v>582</v>
      </c>
      <c r="O8" s="1355"/>
      <c r="P8" s="1356"/>
      <c r="R8" s="1358"/>
      <c r="S8" s="1358"/>
      <c r="T8" s="1358"/>
      <c r="U8" s="1362"/>
      <c r="V8" s="1363"/>
      <c r="W8" s="1364"/>
      <c r="X8" s="791" t="s">
        <v>579</v>
      </c>
      <c r="Y8" s="792" t="s">
        <v>580</v>
      </c>
      <c r="Z8" s="792" t="s">
        <v>581</v>
      </c>
      <c r="AA8" s="793" t="s">
        <v>19</v>
      </c>
      <c r="AB8" s="793" t="s">
        <v>582</v>
      </c>
      <c r="AC8" s="793" t="s">
        <v>19</v>
      </c>
      <c r="AD8" s="793" t="s">
        <v>582</v>
      </c>
      <c r="AE8" s="1355"/>
      <c r="AF8" s="1356"/>
      <c r="AH8" s="1358"/>
      <c r="AI8" s="1358"/>
      <c r="AJ8" s="1358"/>
      <c r="AK8" s="1362"/>
      <c r="AL8" s="1363"/>
      <c r="AM8" s="1364"/>
      <c r="AN8" s="791" t="s">
        <v>579</v>
      </c>
      <c r="AO8" s="792" t="s">
        <v>580</v>
      </c>
      <c r="AP8" s="792" t="s">
        <v>581</v>
      </c>
      <c r="AQ8" s="793" t="s">
        <v>19</v>
      </c>
      <c r="AR8" s="793" t="s">
        <v>582</v>
      </c>
      <c r="AS8" s="793" t="s">
        <v>19</v>
      </c>
      <c r="AT8" s="793" t="s">
        <v>582</v>
      </c>
      <c r="AU8" s="1355"/>
      <c r="AV8" s="1356"/>
    </row>
    <row r="9" spans="1:48" ht="21.75" customHeight="1">
      <c r="B9" s="794">
        <f>'0'!O8</f>
        <v>1</v>
      </c>
      <c r="C9" s="795" t="str">
        <f>"ม."&amp;ปก!$G$12&amp;"/"&amp;ปก!$J$12</f>
        <v>ม./</v>
      </c>
      <c r="D9" s="794">
        <f>'0'!Q8</f>
        <v>1</v>
      </c>
      <c r="E9" s="1366" t="str">
        <f>'0'!P8</f>
        <v xml:space="preserve">.  </v>
      </c>
      <c r="F9" s="1367"/>
      <c r="G9" s="1368"/>
      <c r="H9" s="794">
        <f>'0'!T8</f>
        <v>0</v>
      </c>
      <c r="I9" s="794"/>
      <c r="J9" s="794"/>
      <c r="K9" s="794"/>
      <c r="L9" s="794"/>
      <c r="M9" s="794"/>
      <c r="N9" s="794"/>
      <c r="O9" s="1371"/>
      <c r="P9" s="1370"/>
      <c r="R9" s="794">
        <v>1</v>
      </c>
      <c r="S9" s="794"/>
      <c r="T9" s="794"/>
      <c r="U9" s="1366"/>
      <c r="V9" s="1367"/>
      <c r="W9" s="1368"/>
      <c r="X9" s="794"/>
      <c r="Y9" s="794"/>
      <c r="Z9" s="794"/>
      <c r="AA9" s="794"/>
      <c r="AB9" s="794"/>
      <c r="AC9" s="794"/>
      <c r="AD9" s="794"/>
      <c r="AE9" s="1371"/>
      <c r="AF9" s="1370"/>
      <c r="AH9" s="794">
        <v>1</v>
      </c>
      <c r="AI9" s="794"/>
      <c r="AJ9" s="794"/>
      <c r="AK9" s="1366"/>
      <c r="AL9" s="1367"/>
      <c r="AM9" s="1368"/>
      <c r="AN9" s="794"/>
      <c r="AO9" s="794"/>
      <c r="AP9" s="794"/>
      <c r="AQ9" s="794"/>
      <c r="AR9" s="794"/>
      <c r="AS9" s="794"/>
      <c r="AT9" s="794"/>
      <c r="AU9" s="1371"/>
      <c r="AV9" s="1370"/>
    </row>
    <row r="10" spans="1:48" ht="21.75" customHeight="1">
      <c r="B10" s="794">
        <f>'0'!O9</f>
        <v>2</v>
      </c>
      <c r="C10" s="795" t="str">
        <f>"ม."&amp;ปก!$G$12&amp;"/"&amp;ปก!$J$12</f>
        <v>ม./</v>
      </c>
      <c r="D10" s="794" t="str">
        <f>'0'!Q9</f>
        <v/>
      </c>
      <c r="E10" s="1366" t="str">
        <f>'0'!P9</f>
        <v/>
      </c>
      <c r="F10" s="1367"/>
      <c r="G10" s="1368"/>
      <c r="H10" s="794" t="str">
        <f>'0'!T9</f>
        <v/>
      </c>
      <c r="I10" s="794"/>
      <c r="J10" s="794"/>
      <c r="K10" s="794"/>
      <c r="L10" s="794"/>
      <c r="M10" s="794"/>
      <c r="N10" s="794"/>
      <c r="O10" s="1369"/>
      <c r="P10" s="1370"/>
      <c r="R10" s="794" t="str">
        <f>IF(S9="","",R9+1)</f>
        <v/>
      </c>
      <c r="S10" s="794"/>
      <c r="T10" s="794"/>
      <c r="U10" s="1366"/>
      <c r="V10" s="1367"/>
      <c r="W10" s="1368"/>
      <c r="X10" s="794"/>
      <c r="Y10" s="794"/>
      <c r="Z10" s="794"/>
      <c r="AA10" s="794"/>
      <c r="AB10" s="794"/>
      <c r="AC10" s="794"/>
      <c r="AD10" s="794"/>
      <c r="AE10" s="1369"/>
      <c r="AF10" s="1370"/>
      <c r="AH10" s="794" t="str">
        <f>IF(AI9="","",AH9+1)</f>
        <v/>
      </c>
      <c r="AI10" s="794"/>
      <c r="AJ10" s="794"/>
      <c r="AK10" s="1366"/>
      <c r="AL10" s="1367"/>
      <c r="AM10" s="1368"/>
      <c r="AN10" s="794"/>
      <c r="AO10" s="794"/>
      <c r="AP10" s="794"/>
      <c r="AQ10" s="794"/>
      <c r="AR10" s="794"/>
      <c r="AS10" s="794"/>
      <c r="AT10" s="794"/>
      <c r="AU10" s="1369"/>
      <c r="AV10" s="1370"/>
    </row>
    <row r="11" spans="1:48" ht="21.75" customHeight="1">
      <c r="B11" s="794">
        <f>'0'!O10</f>
        <v>3</v>
      </c>
      <c r="C11" s="795" t="str">
        <f>"ม."&amp;ปก!$G$12&amp;"/"&amp;ปก!$J$12</f>
        <v>ม./</v>
      </c>
      <c r="D11" s="794" t="str">
        <f>'0'!Q10</f>
        <v/>
      </c>
      <c r="E11" s="1366" t="str">
        <f>'0'!P10</f>
        <v/>
      </c>
      <c r="F11" s="1367"/>
      <c r="G11" s="1368"/>
      <c r="H11" s="794" t="str">
        <f>'0'!T10</f>
        <v/>
      </c>
      <c r="I11" s="794"/>
      <c r="J11" s="794"/>
      <c r="K11" s="794"/>
      <c r="L11" s="794"/>
      <c r="M11" s="794"/>
      <c r="N11" s="794"/>
      <c r="O11" s="1369"/>
      <c r="P11" s="1370"/>
      <c r="R11" s="794"/>
      <c r="S11" s="794"/>
      <c r="T11" s="794"/>
      <c r="U11" s="1366"/>
      <c r="V11" s="1367"/>
      <c r="W11" s="1368"/>
      <c r="X11" s="794"/>
      <c r="Y11" s="794"/>
      <c r="Z11" s="794"/>
      <c r="AA11" s="794"/>
      <c r="AB11" s="794"/>
      <c r="AC11" s="794"/>
      <c r="AD11" s="794"/>
      <c r="AE11" s="1369"/>
      <c r="AF11" s="1370"/>
      <c r="AH11" s="794"/>
      <c r="AI11" s="794"/>
      <c r="AJ11" s="794"/>
      <c r="AK11" s="1366"/>
      <c r="AL11" s="1367"/>
      <c r="AM11" s="1368"/>
      <c r="AN11" s="794"/>
      <c r="AO11" s="794"/>
      <c r="AP11" s="794"/>
      <c r="AQ11" s="794"/>
      <c r="AR11" s="794"/>
      <c r="AS11" s="794"/>
      <c r="AT11" s="794"/>
      <c r="AU11" s="1369"/>
      <c r="AV11" s="1370"/>
    </row>
    <row r="12" spans="1:48" ht="21.75" customHeight="1">
      <c r="B12" s="794">
        <f>'0'!O11</f>
        <v>4</v>
      </c>
      <c r="C12" s="795" t="str">
        <f>"ม."&amp;ปก!$G$12&amp;"/"&amp;ปก!$J$12</f>
        <v>ม./</v>
      </c>
      <c r="D12" s="794" t="str">
        <f>'0'!Q11</f>
        <v/>
      </c>
      <c r="E12" s="1366" t="str">
        <f>'0'!P11</f>
        <v/>
      </c>
      <c r="F12" s="1367"/>
      <c r="G12" s="1368"/>
      <c r="H12" s="794" t="str">
        <f>'0'!T11</f>
        <v/>
      </c>
      <c r="I12" s="794"/>
      <c r="J12" s="794"/>
      <c r="K12" s="794"/>
      <c r="L12" s="794"/>
      <c r="M12" s="794"/>
      <c r="N12" s="794"/>
      <c r="O12" s="1369"/>
      <c r="P12" s="1370"/>
      <c r="R12" s="794"/>
      <c r="S12" s="794"/>
      <c r="T12" s="794"/>
      <c r="U12" s="1366"/>
      <c r="V12" s="1367"/>
      <c r="W12" s="1368"/>
      <c r="X12" s="794"/>
      <c r="Y12" s="794"/>
      <c r="Z12" s="794"/>
      <c r="AA12" s="794"/>
      <c r="AB12" s="794"/>
      <c r="AC12" s="794"/>
      <c r="AD12" s="794"/>
      <c r="AE12" s="1369"/>
      <c r="AF12" s="1370"/>
      <c r="AH12" s="794"/>
      <c r="AI12" s="794"/>
      <c r="AJ12" s="794"/>
      <c r="AK12" s="1366"/>
      <c r="AL12" s="1367"/>
      <c r="AM12" s="1368"/>
      <c r="AN12" s="794"/>
      <c r="AO12" s="794"/>
      <c r="AP12" s="794"/>
      <c r="AQ12" s="794"/>
      <c r="AR12" s="794"/>
      <c r="AS12" s="794"/>
      <c r="AT12" s="794"/>
      <c r="AU12" s="1369"/>
      <c r="AV12" s="1370"/>
    </row>
    <row r="13" spans="1:48" ht="21.75" customHeight="1">
      <c r="B13" s="794">
        <f>'0'!O12</f>
        <v>5</v>
      </c>
      <c r="C13" s="795" t="str">
        <f>"ม."&amp;ปก!$G$12&amp;"/"&amp;ปก!$J$12</f>
        <v>ม./</v>
      </c>
      <c r="D13" s="794" t="str">
        <f>'0'!Q12</f>
        <v/>
      </c>
      <c r="E13" s="1366" t="str">
        <f>'0'!P12</f>
        <v/>
      </c>
      <c r="F13" s="1367"/>
      <c r="G13" s="1368"/>
      <c r="H13" s="794" t="str">
        <f>'0'!T12</f>
        <v/>
      </c>
      <c r="I13" s="794"/>
      <c r="J13" s="794"/>
      <c r="K13" s="794"/>
      <c r="L13" s="794"/>
      <c r="M13" s="794"/>
      <c r="N13" s="794"/>
      <c r="O13" s="1369"/>
      <c r="P13" s="1370"/>
      <c r="R13" s="794"/>
      <c r="S13" s="794"/>
      <c r="T13" s="794"/>
      <c r="U13" s="1366"/>
      <c r="V13" s="1367"/>
      <c r="W13" s="1368"/>
      <c r="X13" s="794"/>
      <c r="Y13" s="794"/>
      <c r="Z13" s="794"/>
      <c r="AA13" s="794"/>
      <c r="AB13" s="794"/>
      <c r="AC13" s="794"/>
      <c r="AD13" s="794"/>
      <c r="AE13" s="1369"/>
      <c r="AF13" s="1370"/>
      <c r="AH13" s="794"/>
      <c r="AI13" s="794"/>
      <c r="AJ13" s="794"/>
      <c r="AK13" s="1366"/>
      <c r="AL13" s="1367"/>
      <c r="AM13" s="1368"/>
      <c r="AN13" s="794"/>
      <c r="AO13" s="794"/>
      <c r="AP13" s="794"/>
      <c r="AQ13" s="794"/>
      <c r="AR13" s="794"/>
      <c r="AS13" s="794"/>
      <c r="AT13" s="794"/>
      <c r="AU13" s="1369"/>
      <c r="AV13" s="1370"/>
    </row>
    <row r="14" spans="1:48" ht="21.75" customHeight="1">
      <c r="B14" s="794">
        <f>'0'!O13</f>
        <v>6</v>
      </c>
      <c r="C14" s="795" t="str">
        <f>"ม."&amp;ปก!$G$12&amp;"/"&amp;ปก!$J$12</f>
        <v>ม./</v>
      </c>
      <c r="D14" s="794" t="str">
        <f>'0'!Q13</f>
        <v/>
      </c>
      <c r="E14" s="1366" t="str">
        <f>'0'!P13</f>
        <v/>
      </c>
      <c r="F14" s="1367"/>
      <c r="G14" s="1368"/>
      <c r="H14" s="794" t="str">
        <f>'0'!T13</f>
        <v/>
      </c>
      <c r="I14" s="794"/>
      <c r="J14" s="794"/>
      <c r="K14" s="794"/>
      <c r="L14" s="794"/>
      <c r="M14" s="794"/>
      <c r="N14" s="794"/>
      <c r="O14" s="1369"/>
      <c r="P14" s="1370"/>
      <c r="R14" s="794"/>
      <c r="S14" s="794"/>
      <c r="T14" s="794"/>
      <c r="U14" s="1366"/>
      <c r="V14" s="1367"/>
      <c r="W14" s="1368"/>
      <c r="X14" s="794"/>
      <c r="Y14" s="794"/>
      <c r="Z14" s="794"/>
      <c r="AA14" s="794"/>
      <c r="AB14" s="794"/>
      <c r="AC14" s="794"/>
      <c r="AD14" s="794"/>
      <c r="AE14" s="1369"/>
      <c r="AF14" s="1370"/>
      <c r="AH14" s="794"/>
      <c r="AI14" s="794"/>
      <c r="AJ14" s="794"/>
      <c r="AK14" s="1366"/>
      <c r="AL14" s="1367"/>
      <c r="AM14" s="1368"/>
      <c r="AN14" s="794"/>
      <c r="AO14" s="794"/>
      <c r="AP14" s="794"/>
      <c r="AQ14" s="794"/>
      <c r="AR14" s="794"/>
      <c r="AS14" s="794"/>
      <c r="AT14" s="794"/>
      <c r="AU14" s="1369"/>
      <c r="AV14" s="1370"/>
    </row>
    <row r="15" spans="1:48" ht="21.75" customHeight="1">
      <c r="B15" s="794">
        <f>'0'!O14</f>
        <v>7</v>
      </c>
      <c r="C15" s="795"/>
      <c r="D15" s="794" t="str">
        <f>'0'!Q14</f>
        <v/>
      </c>
      <c r="E15" s="1366"/>
      <c r="F15" s="1367"/>
      <c r="G15" s="1368"/>
      <c r="H15" s="794"/>
      <c r="I15" s="794"/>
      <c r="J15" s="794"/>
      <c r="K15" s="794"/>
      <c r="L15" s="794"/>
      <c r="M15" s="794"/>
      <c r="N15" s="794"/>
      <c r="O15" s="1369"/>
      <c r="P15" s="1370"/>
      <c r="R15" s="794"/>
      <c r="S15" s="794"/>
      <c r="T15" s="794"/>
      <c r="U15" s="1366"/>
      <c r="V15" s="1367"/>
      <c r="W15" s="1368"/>
      <c r="X15" s="794"/>
      <c r="Y15" s="794"/>
      <c r="Z15" s="794"/>
      <c r="AA15" s="794"/>
      <c r="AB15" s="794"/>
      <c r="AC15" s="794"/>
      <c r="AD15" s="794"/>
      <c r="AE15" s="1369"/>
      <c r="AF15" s="1370"/>
      <c r="AH15" s="794"/>
      <c r="AI15" s="794"/>
      <c r="AJ15" s="794"/>
      <c r="AK15" s="1366"/>
      <c r="AL15" s="1367"/>
      <c r="AM15" s="1368"/>
      <c r="AN15" s="794"/>
      <c r="AO15" s="794"/>
      <c r="AP15" s="794"/>
      <c r="AQ15" s="794"/>
      <c r="AR15" s="794"/>
      <c r="AS15" s="794"/>
      <c r="AT15" s="794"/>
      <c r="AU15" s="1369"/>
      <c r="AV15" s="1370"/>
    </row>
    <row r="16" spans="1:48" ht="21.75" customHeight="1">
      <c r="B16" s="794">
        <f>'0'!O15</f>
        <v>8</v>
      </c>
      <c r="C16" s="795"/>
      <c r="D16" s="794" t="str">
        <f>'0'!Q15</f>
        <v/>
      </c>
      <c r="E16" s="1366"/>
      <c r="F16" s="1367"/>
      <c r="G16" s="1368"/>
      <c r="H16" s="794"/>
      <c r="I16" s="794"/>
      <c r="J16" s="794"/>
      <c r="K16" s="794"/>
      <c r="L16" s="794"/>
      <c r="M16" s="794"/>
      <c r="N16" s="794"/>
      <c r="O16" s="1369"/>
      <c r="P16" s="1370"/>
      <c r="R16" s="794"/>
      <c r="S16" s="794"/>
      <c r="T16" s="794"/>
      <c r="U16" s="1366"/>
      <c r="V16" s="1367"/>
      <c r="W16" s="1368"/>
      <c r="X16" s="794"/>
      <c r="Y16" s="794"/>
      <c r="Z16" s="794"/>
      <c r="AA16" s="794"/>
      <c r="AB16" s="794"/>
      <c r="AC16" s="794"/>
      <c r="AD16" s="794"/>
      <c r="AE16" s="1369"/>
      <c r="AF16" s="1370"/>
      <c r="AH16" s="794"/>
      <c r="AI16" s="794"/>
      <c r="AJ16" s="794"/>
      <c r="AK16" s="1366"/>
      <c r="AL16" s="1367"/>
      <c r="AM16" s="1368"/>
      <c r="AN16" s="794"/>
      <c r="AO16" s="794"/>
      <c r="AP16" s="794"/>
      <c r="AQ16" s="794"/>
      <c r="AR16" s="794"/>
      <c r="AS16" s="794"/>
      <c r="AT16" s="794"/>
      <c r="AU16" s="1369"/>
      <c r="AV16" s="1370"/>
    </row>
    <row r="17" spans="1:48" ht="21.75" customHeight="1">
      <c r="B17" s="794">
        <f>'0'!O16</f>
        <v>9</v>
      </c>
      <c r="C17" s="795"/>
      <c r="D17" s="794" t="str">
        <f>'0'!Q16</f>
        <v/>
      </c>
      <c r="E17" s="1366"/>
      <c r="F17" s="1367"/>
      <c r="G17" s="1368"/>
      <c r="H17" s="794"/>
      <c r="I17" s="794"/>
      <c r="J17" s="794"/>
      <c r="K17" s="794"/>
      <c r="L17" s="794"/>
      <c r="M17" s="794"/>
      <c r="N17" s="794"/>
      <c r="O17" s="1369"/>
      <c r="P17" s="1370"/>
      <c r="R17" s="794"/>
      <c r="S17" s="794"/>
      <c r="T17" s="794"/>
      <c r="U17" s="1366"/>
      <c r="V17" s="1367"/>
      <c r="W17" s="1368"/>
      <c r="X17" s="794"/>
      <c r="Y17" s="794"/>
      <c r="Z17" s="794"/>
      <c r="AA17" s="794"/>
      <c r="AB17" s="794"/>
      <c r="AC17" s="794"/>
      <c r="AD17" s="794"/>
      <c r="AE17" s="1369"/>
      <c r="AF17" s="1370"/>
      <c r="AH17" s="794"/>
      <c r="AI17" s="794"/>
      <c r="AJ17" s="794"/>
      <c r="AK17" s="1366"/>
      <c r="AL17" s="1367"/>
      <c r="AM17" s="1368"/>
      <c r="AN17" s="794"/>
      <c r="AO17" s="794"/>
      <c r="AP17" s="794"/>
      <c r="AQ17" s="794"/>
      <c r="AR17" s="794"/>
      <c r="AS17" s="794"/>
      <c r="AT17" s="794"/>
      <c r="AU17" s="1369"/>
      <c r="AV17" s="1370"/>
    </row>
    <row r="18" spans="1:48" ht="21.75" customHeight="1">
      <c r="B18" s="794">
        <f>'0'!O17</f>
        <v>10</v>
      </c>
      <c r="C18" s="795"/>
      <c r="D18" s="794" t="str">
        <f>'0'!Q17</f>
        <v/>
      </c>
      <c r="E18" s="1366"/>
      <c r="F18" s="1367"/>
      <c r="G18" s="1368"/>
      <c r="H18" s="794"/>
      <c r="I18" s="794"/>
      <c r="J18" s="794"/>
      <c r="K18" s="794"/>
      <c r="L18" s="794"/>
      <c r="M18" s="794"/>
      <c r="N18" s="794"/>
      <c r="O18" s="1369"/>
      <c r="P18" s="1370"/>
      <c r="R18" s="794"/>
      <c r="S18" s="794"/>
      <c r="T18" s="794"/>
      <c r="U18" s="1366"/>
      <c r="V18" s="1367"/>
      <c r="W18" s="1368"/>
      <c r="X18" s="794"/>
      <c r="Y18" s="794"/>
      <c r="Z18" s="794"/>
      <c r="AA18" s="794"/>
      <c r="AB18" s="794"/>
      <c r="AC18" s="794"/>
      <c r="AD18" s="794"/>
      <c r="AE18" s="1369"/>
      <c r="AF18" s="1370"/>
      <c r="AH18" s="794"/>
      <c r="AI18" s="794"/>
      <c r="AJ18" s="794"/>
      <c r="AK18" s="1366"/>
      <c r="AL18" s="1367"/>
      <c r="AM18" s="1368"/>
      <c r="AN18" s="794"/>
      <c r="AO18" s="794"/>
      <c r="AP18" s="794"/>
      <c r="AQ18" s="794"/>
      <c r="AR18" s="794"/>
      <c r="AS18" s="794"/>
      <c r="AT18" s="794"/>
      <c r="AU18" s="1369"/>
      <c r="AV18" s="1370"/>
    </row>
    <row r="19" spans="1:48" ht="21.75" customHeight="1">
      <c r="B19" s="794">
        <f>'0'!O18</f>
        <v>11</v>
      </c>
      <c r="C19" s="795"/>
      <c r="D19" s="794" t="str">
        <f>'0'!Q18</f>
        <v/>
      </c>
      <c r="E19" s="1366"/>
      <c r="F19" s="1367"/>
      <c r="G19" s="1368"/>
      <c r="H19" s="794"/>
      <c r="I19" s="794"/>
      <c r="J19" s="794"/>
      <c r="K19" s="794"/>
      <c r="L19" s="794"/>
      <c r="M19" s="794"/>
      <c r="N19" s="794"/>
      <c r="O19" s="1369"/>
      <c r="P19" s="1370"/>
      <c r="R19" s="794"/>
      <c r="S19" s="794"/>
      <c r="T19" s="794"/>
      <c r="U19" s="1366"/>
      <c r="V19" s="1367"/>
      <c r="W19" s="1368"/>
      <c r="X19" s="794"/>
      <c r="Y19" s="794"/>
      <c r="Z19" s="794"/>
      <c r="AA19" s="794"/>
      <c r="AB19" s="794"/>
      <c r="AC19" s="794"/>
      <c r="AD19" s="794"/>
      <c r="AE19" s="1369"/>
      <c r="AF19" s="1370"/>
      <c r="AH19" s="794"/>
      <c r="AI19" s="794"/>
      <c r="AJ19" s="794"/>
      <c r="AK19" s="1366"/>
      <c r="AL19" s="1367"/>
      <c r="AM19" s="1368"/>
      <c r="AN19" s="794"/>
      <c r="AO19" s="794"/>
      <c r="AP19" s="794"/>
      <c r="AQ19" s="794"/>
      <c r="AR19" s="794"/>
      <c r="AS19" s="794"/>
      <c r="AT19" s="794"/>
      <c r="AU19" s="1369"/>
      <c r="AV19" s="1370"/>
    </row>
    <row r="20" spans="1:48" ht="21.75" customHeight="1">
      <c r="B20" s="794">
        <f>'0'!O19</f>
        <v>12</v>
      </c>
      <c r="C20" s="795"/>
      <c r="D20" s="794" t="str">
        <f>'0'!Q19</f>
        <v/>
      </c>
      <c r="E20" s="1366"/>
      <c r="F20" s="1367"/>
      <c r="G20" s="1368"/>
      <c r="H20" s="794"/>
      <c r="I20" s="794"/>
      <c r="J20" s="794"/>
      <c r="K20" s="794"/>
      <c r="L20" s="794"/>
      <c r="M20" s="794"/>
      <c r="N20" s="794"/>
      <c r="O20" s="1369"/>
      <c r="P20" s="1370"/>
      <c r="R20" s="794"/>
      <c r="S20" s="794"/>
      <c r="T20" s="794"/>
      <c r="U20" s="1366"/>
      <c r="V20" s="1367"/>
      <c r="W20" s="1368"/>
      <c r="X20" s="794"/>
      <c r="Y20" s="794"/>
      <c r="Z20" s="794"/>
      <c r="AA20" s="794"/>
      <c r="AB20" s="794"/>
      <c r="AC20" s="794"/>
      <c r="AD20" s="794"/>
      <c r="AE20" s="1369"/>
      <c r="AF20" s="1370"/>
      <c r="AH20" s="794"/>
      <c r="AI20" s="794"/>
      <c r="AJ20" s="794"/>
      <c r="AK20" s="1366"/>
      <c r="AL20" s="1367"/>
      <c r="AM20" s="1368"/>
      <c r="AN20" s="794"/>
      <c r="AO20" s="794"/>
      <c r="AP20" s="794"/>
      <c r="AQ20" s="794"/>
      <c r="AR20" s="794"/>
      <c r="AS20" s="794"/>
      <c r="AT20" s="794"/>
      <c r="AU20" s="1369"/>
      <c r="AV20" s="1370"/>
    </row>
    <row r="21" spans="1:48" ht="21.75" customHeight="1">
      <c r="B21" s="794">
        <f>'0'!O20</f>
        <v>13</v>
      </c>
      <c r="C21" s="795"/>
      <c r="D21" s="794" t="str">
        <f>'0'!Q20</f>
        <v/>
      </c>
      <c r="E21" s="1366"/>
      <c r="F21" s="1367"/>
      <c r="G21" s="1368"/>
      <c r="H21" s="794"/>
      <c r="I21" s="794"/>
      <c r="J21" s="794"/>
      <c r="K21" s="794"/>
      <c r="L21" s="794"/>
      <c r="M21" s="794"/>
      <c r="N21" s="794"/>
      <c r="O21" s="1369"/>
      <c r="P21" s="1370"/>
      <c r="R21" s="794"/>
      <c r="S21" s="794"/>
      <c r="T21" s="794"/>
      <c r="U21" s="1366"/>
      <c r="V21" s="1367"/>
      <c r="W21" s="1368"/>
      <c r="X21" s="794"/>
      <c r="Y21" s="794"/>
      <c r="Z21" s="794"/>
      <c r="AA21" s="794"/>
      <c r="AB21" s="794"/>
      <c r="AC21" s="794"/>
      <c r="AD21" s="794"/>
      <c r="AE21" s="1369"/>
      <c r="AF21" s="1370"/>
      <c r="AH21" s="794"/>
      <c r="AI21" s="794"/>
      <c r="AJ21" s="794"/>
      <c r="AK21" s="1366"/>
      <c r="AL21" s="1367"/>
      <c r="AM21" s="1368"/>
      <c r="AN21" s="794"/>
      <c r="AO21" s="794"/>
      <c r="AP21" s="794"/>
      <c r="AQ21" s="794"/>
      <c r="AR21" s="794"/>
      <c r="AS21" s="794"/>
      <c r="AT21" s="794"/>
      <c r="AU21" s="1369"/>
      <c r="AV21" s="1370"/>
    </row>
    <row r="22" spans="1:48" ht="21.75" customHeight="1">
      <c r="B22" s="794">
        <f>'0'!O21</f>
        <v>14</v>
      </c>
      <c r="C22" s="795"/>
      <c r="D22" s="794" t="str">
        <f>'0'!Q21</f>
        <v/>
      </c>
      <c r="E22" s="1366"/>
      <c r="F22" s="1367"/>
      <c r="G22" s="1368"/>
      <c r="H22" s="794"/>
      <c r="I22" s="794"/>
      <c r="J22" s="794"/>
      <c r="K22" s="794"/>
      <c r="L22" s="794"/>
      <c r="M22" s="794"/>
      <c r="N22" s="794"/>
      <c r="O22" s="1369"/>
      <c r="P22" s="1370"/>
      <c r="R22" s="794"/>
      <c r="S22" s="794"/>
      <c r="T22" s="794"/>
      <c r="U22" s="1366"/>
      <c r="V22" s="1367"/>
      <c r="W22" s="1368"/>
      <c r="X22" s="794"/>
      <c r="Y22" s="794"/>
      <c r="Z22" s="794"/>
      <c r="AA22" s="794"/>
      <c r="AB22" s="794"/>
      <c r="AC22" s="794"/>
      <c r="AD22" s="794"/>
      <c r="AE22" s="1369"/>
      <c r="AF22" s="1370"/>
      <c r="AH22" s="794"/>
      <c r="AI22" s="794"/>
      <c r="AJ22" s="794"/>
      <c r="AK22" s="1366"/>
      <c r="AL22" s="1367"/>
      <c r="AM22" s="1368"/>
      <c r="AN22" s="794"/>
      <c r="AO22" s="794"/>
      <c r="AP22" s="794"/>
      <c r="AQ22" s="794"/>
      <c r="AR22" s="794"/>
      <c r="AS22" s="794"/>
      <c r="AT22" s="794"/>
      <c r="AU22" s="1369"/>
      <c r="AV22" s="1370"/>
    </row>
    <row r="23" spans="1:48" ht="21.75" customHeight="1">
      <c r="B23" s="794">
        <f>'0'!O22</f>
        <v>15</v>
      </c>
      <c r="C23" s="795"/>
      <c r="D23" s="794" t="str">
        <f>'0'!Q22</f>
        <v/>
      </c>
      <c r="E23" s="1366"/>
      <c r="F23" s="1367"/>
      <c r="G23" s="1368"/>
      <c r="H23" s="794"/>
      <c r="I23" s="794"/>
      <c r="J23" s="794"/>
      <c r="K23" s="794"/>
      <c r="L23" s="794"/>
      <c r="M23" s="794"/>
      <c r="N23" s="794"/>
      <c r="O23" s="1369"/>
      <c r="P23" s="1370"/>
      <c r="R23" s="794"/>
      <c r="S23" s="794"/>
      <c r="T23" s="794"/>
      <c r="U23" s="1366"/>
      <c r="V23" s="1367"/>
      <c r="W23" s="1368"/>
      <c r="X23" s="794"/>
      <c r="Y23" s="794"/>
      <c r="Z23" s="794"/>
      <c r="AA23" s="794"/>
      <c r="AB23" s="794"/>
      <c r="AC23" s="794"/>
      <c r="AD23" s="794"/>
      <c r="AE23" s="1369"/>
      <c r="AF23" s="1370"/>
      <c r="AH23" s="794"/>
      <c r="AI23" s="794"/>
      <c r="AJ23" s="794"/>
      <c r="AK23" s="1366"/>
      <c r="AL23" s="1367"/>
      <c r="AM23" s="1368"/>
      <c r="AN23" s="794"/>
      <c r="AO23" s="794"/>
      <c r="AP23" s="794"/>
      <c r="AQ23" s="794"/>
      <c r="AR23" s="794"/>
      <c r="AS23" s="794"/>
      <c r="AT23" s="794"/>
      <c r="AU23" s="1369"/>
      <c r="AV23" s="1370"/>
    </row>
    <row r="24" spans="1:48" ht="21.75" customHeight="1">
      <c r="B24" s="794"/>
      <c r="C24" s="795"/>
      <c r="D24" s="794"/>
      <c r="E24" s="1366"/>
      <c r="F24" s="1367"/>
      <c r="G24" s="1368"/>
      <c r="H24" s="794"/>
      <c r="I24" s="794"/>
      <c r="J24" s="794"/>
      <c r="K24" s="794"/>
      <c r="L24" s="794"/>
      <c r="M24" s="794"/>
      <c r="N24" s="794"/>
      <c r="O24" s="1369"/>
      <c r="P24" s="1370"/>
      <c r="R24" s="794"/>
      <c r="S24" s="794"/>
      <c r="T24" s="794"/>
      <c r="U24" s="1366"/>
      <c r="V24" s="1367"/>
      <c r="W24" s="1368"/>
      <c r="X24" s="794"/>
      <c r="Y24" s="794"/>
      <c r="Z24" s="794"/>
      <c r="AA24" s="794"/>
      <c r="AB24" s="794"/>
      <c r="AC24" s="794"/>
      <c r="AD24" s="794"/>
      <c r="AE24" s="1369"/>
      <c r="AF24" s="1370"/>
      <c r="AH24" s="794"/>
      <c r="AI24" s="794"/>
      <c r="AJ24" s="794"/>
      <c r="AK24" s="1366"/>
      <c r="AL24" s="1367"/>
      <c r="AM24" s="1368"/>
      <c r="AN24" s="794"/>
      <c r="AO24" s="794"/>
      <c r="AP24" s="794"/>
      <c r="AQ24" s="794"/>
      <c r="AR24" s="794"/>
      <c r="AS24" s="794"/>
      <c r="AT24" s="794"/>
      <c r="AU24" s="1369"/>
      <c r="AV24" s="1370"/>
    </row>
    <row r="25" spans="1:48" ht="21.75" customHeight="1">
      <c r="B25" s="794"/>
      <c r="C25" s="795"/>
      <c r="D25" s="794"/>
      <c r="E25" s="1366"/>
      <c r="F25" s="1367"/>
      <c r="G25" s="1368"/>
      <c r="H25" s="794"/>
      <c r="I25" s="794"/>
      <c r="J25" s="794"/>
      <c r="K25" s="794"/>
      <c r="L25" s="794"/>
      <c r="M25" s="794"/>
      <c r="N25" s="794"/>
      <c r="O25" s="1369"/>
      <c r="P25" s="1370"/>
      <c r="R25" s="794"/>
      <c r="S25" s="794"/>
      <c r="T25" s="794"/>
      <c r="U25" s="1366"/>
      <c r="V25" s="1367"/>
      <c r="W25" s="1368"/>
      <c r="X25" s="794"/>
      <c r="Y25" s="794"/>
      <c r="Z25" s="794"/>
      <c r="AA25" s="794"/>
      <c r="AB25" s="794"/>
      <c r="AC25" s="794"/>
      <c r="AD25" s="794"/>
      <c r="AE25" s="1369"/>
      <c r="AF25" s="1370"/>
      <c r="AH25" s="794"/>
      <c r="AI25" s="794"/>
      <c r="AJ25" s="794"/>
      <c r="AK25" s="1366"/>
      <c r="AL25" s="1367"/>
      <c r="AM25" s="1368"/>
      <c r="AN25" s="794"/>
      <c r="AO25" s="794"/>
      <c r="AP25" s="794"/>
      <c r="AQ25" s="794"/>
      <c r="AR25" s="794"/>
      <c r="AS25" s="794"/>
      <c r="AT25" s="794"/>
      <c r="AU25" s="1369"/>
      <c r="AV25" s="1370"/>
    </row>
    <row r="26" spans="1:48" ht="21.75" customHeight="1">
      <c r="B26" s="794"/>
      <c r="C26" s="795"/>
      <c r="D26" s="794"/>
      <c r="E26" s="1366"/>
      <c r="F26" s="1367"/>
      <c r="G26" s="1368"/>
      <c r="H26" s="794"/>
      <c r="I26" s="794"/>
      <c r="J26" s="794"/>
      <c r="K26" s="794"/>
      <c r="L26" s="794"/>
      <c r="M26" s="794"/>
      <c r="N26" s="794"/>
      <c r="O26" s="1369"/>
      <c r="P26" s="1370"/>
      <c r="R26" s="794"/>
      <c r="S26" s="794"/>
      <c r="T26" s="794"/>
      <c r="U26" s="1366"/>
      <c r="V26" s="1367"/>
      <c r="W26" s="1368"/>
      <c r="X26" s="794"/>
      <c r="Y26" s="794"/>
      <c r="Z26" s="794"/>
      <c r="AA26" s="794"/>
      <c r="AB26" s="794"/>
      <c r="AC26" s="794"/>
      <c r="AD26" s="794"/>
      <c r="AE26" s="1369"/>
      <c r="AF26" s="1370"/>
      <c r="AH26" s="794"/>
      <c r="AI26" s="794"/>
      <c r="AJ26" s="794"/>
      <c r="AK26" s="1366"/>
      <c r="AL26" s="1367"/>
      <c r="AM26" s="1368"/>
      <c r="AN26" s="794"/>
      <c r="AO26" s="794"/>
      <c r="AP26" s="794"/>
      <c r="AQ26" s="794"/>
      <c r="AR26" s="794"/>
      <c r="AS26" s="794"/>
      <c r="AT26" s="794"/>
      <c r="AU26" s="1369"/>
      <c r="AV26" s="1370"/>
    </row>
    <row r="27" spans="1:48" ht="21.75" customHeight="1">
      <c r="B27" s="794"/>
      <c r="C27" s="795"/>
      <c r="D27" s="794"/>
      <c r="E27" s="1366"/>
      <c r="F27" s="1367"/>
      <c r="G27" s="1368"/>
      <c r="H27" s="794"/>
      <c r="I27" s="794"/>
      <c r="J27" s="794"/>
      <c r="K27" s="794"/>
      <c r="L27" s="794"/>
      <c r="M27" s="794"/>
      <c r="N27" s="794"/>
      <c r="O27" s="1369"/>
      <c r="P27" s="1370"/>
      <c r="R27" s="794"/>
      <c r="S27" s="794"/>
      <c r="T27" s="794"/>
      <c r="U27" s="1366"/>
      <c r="V27" s="1367"/>
      <c r="W27" s="1368"/>
      <c r="X27" s="794"/>
      <c r="Y27" s="794"/>
      <c r="Z27" s="794"/>
      <c r="AA27" s="794"/>
      <c r="AB27" s="794"/>
      <c r="AC27" s="794"/>
      <c r="AD27" s="794"/>
      <c r="AE27" s="1369"/>
      <c r="AF27" s="1370"/>
      <c r="AH27" s="794"/>
      <c r="AI27" s="794"/>
      <c r="AJ27" s="794"/>
      <c r="AK27" s="1366"/>
      <c r="AL27" s="1367"/>
      <c r="AM27" s="1368"/>
      <c r="AN27" s="794"/>
      <c r="AO27" s="794"/>
      <c r="AP27" s="794"/>
      <c r="AQ27" s="794"/>
      <c r="AR27" s="794"/>
      <c r="AS27" s="794"/>
      <c r="AT27" s="794"/>
      <c r="AU27" s="1369"/>
      <c r="AV27" s="1370"/>
    </row>
    <row r="28" spans="1:48" ht="21.75" customHeight="1">
      <c r="B28" s="794"/>
      <c r="C28" s="795"/>
      <c r="D28" s="794"/>
      <c r="E28" s="1366"/>
      <c r="F28" s="1367"/>
      <c r="G28" s="1368"/>
      <c r="H28" s="794"/>
      <c r="I28" s="794"/>
      <c r="J28" s="794"/>
      <c r="K28" s="794"/>
      <c r="L28" s="794"/>
      <c r="M28" s="794"/>
      <c r="N28" s="794"/>
      <c r="O28" s="1369"/>
      <c r="P28" s="1370"/>
      <c r="R28" s="794"/>
      <c r="S28" s="794"/>
      <c r="T28" s="794"/>
      <c r="U28" s="1366"/>
      <c r="V28" s="1367"/>
      <c r="W28" s="1368"/>
      <c r="X28" s="794"/>
      <c r="Y28" s="794"/>
      <c r="Z28" s="794"/>
      <c r="AA28" s="794"/>
      <c r="AB28" s="794"/>
      <c r="AC28" s="794"/>
      <c r="AD28" s="794"/>
      <c r="AE28" s="1369"/>
      <c r="AF28" s="1370"/>
      <c r="AH28" s="794"/>
      <c r="AI28" s="794"/>
      <c r="AJ28" s="794"/>
      <c r="AK28" s="1366"/>
      <c r="AL28" s="1367"/>
      <c r="AM28" s="1368"/>
      <c r="AN28" s="794"/>
      <c r="AO28" s="794"/>
      <c r="AP28" s="794"/>
      <c r="AQ28" s="794"/>
      <c r="AR28" s="794"/>
      <c r="AS28" s="794"/>
      <c r="AT28" s="794"/>
      <c r="AU28" s="1369"/>
      <c r="AV28" s="1370"/>
    </row>
    <row r="29" spans="1:48" ht="21.75" customHeight="1">
      <c r="B29" s="794"/>
      <c r="C29" s="794"/>
      <c r="D29" s="794"/>
      <c r="E29" s="1366"/>
      <c r="F29" s="1367"/>
      <c r="G29" s="1368"/>
      <c r="H29" s="794"/>
      <c r="I29" s="794"/>
      <c r="J29" s="794"/>
      <c r="K29" s="794"/>
      <c r="L29" s="794"/>
      <c r="M29" s="794"/>
      <c r="N29" s="794"/>
      <c r="O29" s="1369"/>
      <c r="P29" s="1370"/>
      <c r="R29" s="794"/>
      <c r="S29" s="794"/>
      <c r="T29" s="794"/>
      <c r="U29" s="1366"/>
      <c r="V29" s="1367"/>
      <c r="W29" s="1368"/>
      <c r="X29" s="794"/>
      <c r="Y29" s="794"/>
      <c r="Z29" s="794"/>
      <c r="AA29" s="794"/>
      <c r="AB29" s="794"/>
      <c r="AC29" s="794"/>
      <c r="AD29" s="794"/>
      <c r="AE29" s="1369"/>
      <c r="AF29" s="1370"/>
      <c r="AH29" s="794"/>
      <c r="AI29" s="794"/>
      <c r="AJ29" s="794"/>
      <c r="AK29" s="1366"/>
      <c r="AL29" s="1367"/>
      <c r="AM29" s="1368"/>
      <c r="AN29" s="794"/>
      <c r="AO29" s="794"/>
      <c r="AP29" s="794"/>
      <c r="AQ29" s="794"/>
      <c r="AR29" s="794"/>
      <c r="AS29" s="794"/>
      <c r="AT29" s="794"/>
      <c r="AU29" s="1369"/>
      <c r="AV29" s="1370"/>
    </row>
    <row r="30" spans="1:48" ht="21.75" customHeight="1">
      <c r="B30" s="794"/>
      <c r="C30" s="794"/>
      <c r="D30" s="794"/>
      <c r="E30" s="1366"/>
      <c r="F30" s="1367"/>
      <c r="G30" s="1368"/>
      <c r="H30" s="794"/>
      <c r="I30" s="794"/>
      <c r="J30" s="794"/>
      <c r="K30" s="794"/>
      <c r="L30" s="794"/>
      <c r="M30" s="794"/>
      <c r="N30" s="794"/>
      <c r="O30" s="1369"/>
      <c r="P30" s="1370"/>
      <c r="R30" s="794"/>
      <c r="S30" s="794"/>
      <c r="T30" s="794"/>
      <c r="U30" s="1366"/>
      <c r="V30" s="1367"/>
      <c r="W30" s="1368"/>
      <c r="X30" s="794"/>
      <c r="Y30" s="794"/>
      <c r="Z30" s="794"/>
      <c r="AA30" s="794"/>
      <c r="AB30" s="794"/>
      <c r="AC30" s="794"/>
      <c r="AD30" s="794"/>
      <c r="AE30" s="1369"/>
      <c r="AF30" s="1370"/>
      <c r="AH30" s="794"/>
      <c r="AI30" s="794"/>
      <c r="AJ30" s="794"/>
      <c r="AK30" s="1366"/>
      <c r="AL30" s="1367"/>
      <c r="AM30" s="1368"/>
      <c r="AN30" s="794"/>
      <c r="AO30" s="794"/>
      <c r="AP30" s="794"/>
      <c r="AQ30" s="794"/>
      <c r="AR30" s="794"/>
      <c r="AS30" s="794"/>
      <c r="AT30" s="794"/>
      <c r="AU30" s="1369"/>
      <c r="AV30" s="1370"/>
    </row>
    <row r="31" spans="1:48">
      <c r="B31" s="796"/>
      <c r="C31" s="796"/>
      <c r="D31" s="796"/>
      <c r="E31" s="796"/>
      <c r="F31" s="796"/>
      <c r="G31" s="796"/>
      <c r="H31" s="796"/>
      <c r="I31" s="796"/>
      <c r="J31" s="796"/>
      <c r="K31" s="796"/>
      <c r="L31" s="796"/>
      <c r="M31" s="796"/>
      <c r="N31" s="796"/>
      <c r="O31" s="797"/>
      <c r="R31" s="796"/>
      <c r="S31" s="796"/>
      <c r="T31" s="796"/>
      <c r="U31" s="796"/>
      <c r="V31" s="796"/>
      <c r="W31" s="796"/>
      <c r="X31" s="796"/>
      <c r="Y31" s="796"/>
      <c r="Z31" s="796"/>
      <c r="AA31" s="796"/>
      <c r="AB31" s="796"/>
      <c r="AC31" s="796"/>
      <c r="AD31" s="796"/>
      <c r="AE31" s="797"/>
      <c r="AH31" s="796"/>
      <c r="AI31" s="796"/>
      <c r="AJ31" s="796"/>
      <c r="AK31" s="796"/>
      <c r="AL31" s="796"/>
      <c r="AM31" s="796"/>
      <c r="AN31" s="796"/>
      <c r="AO31" s="796"/>
      <c r="AP31" s="796"/>
      <c r="AQ31" s="796"/>
      <c r="AR31" s="796"/>
      <c r="AS31" s="796"/>
      <c r="AT31" s="796"/>
      <c r="AU31" s="797"/>
    </row>
    <row r="32" spans="1:48">
      <c r="A32" s="783" t="s">
        <v>583</v>
      </c>
      <c r="I32" s="798" t="s">
        <v>584</v>
      </c>
      <c r="K32" s="1350"/>
      <c r="L32" s="1350"/>
      <c r="M32" s="1350"/>
      <c r="N32" s="1350"/>
      <c r="O32" s="1350"/>
      <c r="P32" s="1350"/>
      <c r="Q32" s="783" t="s">
        <v>583</v>
      </c>
      <c r="Y32" s="798" t="s">
        <v>584</v>
      </c>
      <c r="AA32" s="1350"/>
      <c r="AB32" s="1350"/>
      <c r="AC32" s="1350"/>
      <c r="AD32" s="1350"/>
      <c r="AE32" s="1350"/>
      <c r="AF32" s="1350"/>
      <c r="AG32" s="783" t="s">
        <v>583</v>
      </c>
      <c r="AO32" s="798" t="s">
        <v>584</v>
      </c>
      <c r="AQ32" s="1350"/>
      <c r="AR32" s="1350"/>
      <c r="AS32" s="1350"/>
      <c r="AT32" s="1350"/>
      <c r="AU32" s="1350"/>
      <c r="AV32" s="1350"/>
    </row>
    <row r="33" spans="1:48">
      <c r="A33" s="799" t="s">
        <v>247</v>
      </c>
      <c r="B33" s="1351" t="s">
        <v>563</v>
      </c>
      <c r="C33" s="1351"/>
      <c r="D33" s="1351"/>
      <c r="E33" s="1351"/>
      <c r="F33" s="1351"/>
      <c r="G33" s="1351"/>
      <c r="H33" s="797"/>
      <c r="I33" s="787" t="s">
        <v>585</v>
      </c>
      <c r="J33" s="787"/>
      <c r="K33" s="1350"/>
      <c r="L33" s="1350"/>
      <c r="M33" s="1350"/>
      <c r="N33" s="1350"/>
      <c r="O33" s="1350"/>
      <c r="P33" s="1350"/>
      <c r="Q33" s="799" t="s">
        <v>247</v>
      </c>
      <c r="R33" s="1351" t="str">
        <f>B33</f>
        <v>นายนิคม ทิศแก้ว</v>
      </c>
      <c r="S33" s="1351"/>
      <c r="T33" s="1351"/>
      <c r="U33" s="1351"/>
      <c r="V33" s="1351"/>
      <c r="W33" s="1351"/>
      <c r="X33" s="797"/>
      <c r="Y33" s="787" t="s">
        <v>585</v>
      </c>
      <c r="Z33" s="787"/>
      <c r="AA33" s="1350"/>
      <c r="AB33" s="1350"/>
      <c r="AC33" s="1350"/>
      <c r="AD33" s="1350"/>
      <c r="AE33" s="1350"/>
      <c r="AF33" s="1350"/>
      <c r="AG33" s="799" t="s">
        <v>247</v>
      </c>
      <c r="AH33" s="1351" t="str">
        <f>B33</f>
        <v>นายนิคม ทิศแก้ว</v>
      </c>
      <c r="AI33" s="1351"/>
      <c r="AJ33" s="1351"/>
      <c r="AK33" s="1351"/>
      <c r="AL33" s="1351"/>
      <c r="AM33" s="1351"/>
      <c r="AN33" s="797"/>
      <c r="AO33" s="787" t="s">
        <v>585</v>
      </c>
      <c r="AP33" s="787"/>
      <c r="AQ33" s="1350"/>
      <c r="AR33" s="1350"/>
      <c r="AS33" s="1350"/>
      <c r="AT33" s="1350"/>
      <c r="AU33" s="1350"/>
      <c r="AV33" s="1350"/>
    </row>
    <row r="34" spans="1:48">
      <c r="A34" s="799" t="s">
        <v>248</v>
      </c>
      <c r="B34" s="1350"/>
      <c r="C34" s="1350"/>
      <c r="D34" s="1350"/>
      <c r="E34" s="1350"/>
      <c r="F34" s="1350"/>
      <c r="G34" s="1350"/>
      <c r="H34" s="798"/>
      <c r="I34" s="783" t="s">
        <v>586</v>
      </c>
      <c r="J34" s="1350"/>
      <c r="K34" s="1350"/>
      <c r="L34" s="1350"/>
      <c r="M34" s="1350"/>
      <c r="N34" s="1350"/>
      <c r="O34" s="1350"/>
      <c r="P34" s="1350"/>
      <c r="Q34" s="799" t="s">
        <v>248</v>
      </c>
      <c r="R34" s="1350"/>
      <c r="S34" s="1350"/>
      <c r="T34" s="1350"/>
      <c r="U34" s="1350"/>
      <c r="V34" s="1350"/>
      <c r="W34" s="1350"/>
      <c r="X34" s="798"/>
      <c r="Y34" s="783" t="s">
        <v>586</v>
      </c>
      <c r="Z34" s="1350"/>
      <c r="AA34" s="1350"/>
      <c r="AB34" s="1350"/>
      <c r="AC34" s="1350"/>
      <c r="AD34" s="1350"/>
      <c r="AE34" s="1350"/>
      <c r="AF34" s="1350"/>
      <c r="AG34" s="799" t="s">
        <v>248</v>
      </c>
      <c r="AH34" s="1350"/>
      <c r="AI34" s="1350"/>
      <c r="AJ34" s="1350"/>
      <c r="AK34" s="1350"/>
      <c r="AL34" s="1350"/>
      <c r="AM34" s="1350"/>
      <c r="AN34" s="798"/>
      <c r="AO34" s="783" t="s">
        <v>586</v>
      </c>
      <c r="AP34" s="1350"/>
      <c r="AQ34" s="1350"/>
      <c r="AR34" s="1350"/>
      <c r="AS34" s="1350"/>
      <c r="AT34" s="1350"/>
      <c r="AU34" s="1350"/>
      <c r="AV34" s="1350"/>
    </row>
    <row r="35" spans="1:48">
      <c r="A35" s="799" t="s">
        <v>253</v>
      </c>
      <c r="B35" s="1350"/>
      <c r="C35" s="1350"/>
      <c r="D35" s="1350"/>
      <c r="E35" s="1350"/>
      <c r="F35" s="1350"/>
      <c r="G35" s="1350"/>
      <c r="H35" s="798"/>
      <c r="I35" s="783" t="s">
        <v>587</v>
      </c>
      <c r="J35" s="1372"/>
      <c r="K35" s="1372"/>
      <c r="L35" s="1372"/>
      <c r="M35" s="1372"/>
      <c r="N35" s="1372"/>
      <c r="O35" s="1372"/>
      <c r="P35" s="1372"/>
      <c r="Q35" s="799" t="s">
        <v>253</v>
      </c>
      <c r="R35" s="1350"/>
      <c r="S35" s="1350"/>
      <c r="T35" s="1350"/>
      <c r="U35" s="1350"/>
      <c r="V35" s="1350"/>
      <c r="W35" s="1350"/>
      <c r="X35" s="798"/>
      <c r="Y35" s="783" t="s">
        <v>587</v>
      </c>
      <c r="Z35" s="1372"/>
      <c r="AA35" s="1372"/>
      <c r="AB35" s="1372"/>
      <c r="AC35" s="1372"/>
      <c r="AD35" s="1372"/>
      <c r="AE35" s="1372"/>
      <c r="AF35" s="1372"/>
      <c r="AG35" s="799" t="s">
        <v>253</v>
      </c>
      <c r="AH35" s="1350"/>
      <c r="AI35" s="1350"/>
      <c r="AJ35" s="1350"/>
      <c r="AK35" s="1350"/>
      <c r="AL35" s="1350"/>
      <c r="AM35" s="1350"/>
      <c r="AN35" s="798"/>
      <c r="AO35" s="783" t="s">
        <v>587</v>
      </c>
      <c r="AP35" s="1372"/>
      <c r="AQ35" s="1372"/>
      <c r="AR35" s="1372"/>
      <c r="AS35" s="1372"/>
      <c r="AT35" s="1372"/>
      <c r="AU35" s="1372"/>
      <c r="AV35" s="1372"/>
    </row>
  </sheetData>
  <mergeCells count="207">
    <mergeCell ref="B35:G35"/>
    <mergeCell ref="J35:P35"/>
    <mergeCell ref="R35:W35"/>
    <mergeCell ref="Z35:AF35"/>
    <mergeCell ref="AH35:AM35"/>
    <mergeCell ref="AP35:AV35"/>
    <mergeCell ref="B34:G34"/>
    <mergeCell ref="J34:P34"/>
    <mergeCell ref="R34:W34"/>
    <mergeCell ref="Z34:AF34"/>
    <mergeCell ref="AH34:AM34"/>
    <mergeCell ref="AP34:AV34"/>
    <mergeCell ref="K32:P32"/>
    <mergeCell ref="AA32:AF32"/>
    <mergeCell ref="AQ32:AV32"/>
    <mergeCell ref="B33:G33"/>
    <mergeCell ref="K33:P33"/>
    <mergeCell ref="R33:W33"/>
    <mergeCell ref="AA33:AF33"/>
    <mergeCell ref="AH33:AM33"/>
    <mergeCell ref="AQ33:AV33"/>
    <mergeCell ref="E30:G30"/>
    <mergeCell ref="O30:P30"/>
    <mergeCell ref="U30:W30"/>
    <mergeCell ref="AE30:AF30"/>
    <mergeCell ref="AK30:AM30"/>
    <mergeCell ref="AU30:AV30"/>
    <mergeCell ref="E29:G29"/>
    <mergeCell ref="O29:P29"/>
    <mergeCell ref="U29:W29"/>
    <mergeCell ref="AE29:AF29"/>
    <mergeCell ref="AK29:AM29"/>
    <mergeCell ref="AU29:AV29"/>
    <mergeCell ref="E28:G28"/>
    <mergeCell ref="O28:P28"/>
    <mergeCell ref="U28:W28"/>
    <mergeCell ref="AE28:AF28"/>
    <mergeCell ref="AK28:AM28"/>
    <mergeCell ref="AU28:AV28"/>
    <mergeCell ref="E27:G27"/>
    <mergeCell ref="O27:P27"/>
    <mergeCell ref="U27:W27"/>
    <mergeCell ref="AE27:AF27"/>
    <mergeCell ref="AK27:AM27"/>
    <mergeCell ref="AU27:AV27"/>
    <mergeCell ref="E26:G26"/>
    <mergeCell ref="O26:P26"/>
    <mergeCell ref="U26:W26"/>
    <mergeCell ref="AE26:AF26"/>
    <mergeCell ref="AK26:AM26"/>
    <mergeCell ref="AU26:AV26"/>
    <mergeCell ref="E25:G25"/>
    <mergeCell ref="O25:P25"/>
    <mergeCell ref="U25:W25"/>
    <mergeCell ref="AE25:AF25"/>
    <mergeCell ref="AK25:AM25"/>
    <mergeCell ref="AU25:AV25"/>
    <mergeCell ref="E24:G24"/>
    <mergeCell ref="O24:P24"/>
    <mergeCell ref="U24:W24"/>
    <mergeCell ref="AE24:AF24"/>
    <mergeCell ref="AK24:AM24"/>
    <mergeCell ref="AU24:AV24"/>
    <mergeCell ref="E23:G23"/>
    <mergeCell ref="O23:P23"/>
    <mergeCell ref="U23:W23"/>
    <mergeCell ref="AE23:AF23"/>
    <mergeCell ref="AK23:AM23"/>
    <mergeCell ref="AU23:AV23"/>
    <mergeCell ref="E22:G22"/>
    <mergeCell ref="O22:P22"/>
    <mergeCell ref="U22:W22"/>
    <mergeCell ref="AE22:AF22"/>
    <mergeCell ref="AK22:AM22"/>
    <mergeCell ref="AU22:AV22"/>
    <mergeCell ref="E21:G21"/>
    <mergeCell ref="O21:P21"/>
    <mergeCell ref="U21:W21"/>
    <mergeCell ref="AE21:AF21"/>
    <mergeCell ref="AK21:AM21"/>
    <mergeCell ref="AU21:AV21"/>
    <mergeCell ref="E20:G20"/>
    <mergeCell ref="O20:P20"/>
    <mergeCell ref="U20:W20"/>
    <mergeCell ref="AE20:AF20"/>
    <mergeCell ref="AK20:AM20"/>
    <mergeCell ref="AU20:AV20"/>
    <mergeCell ref="E19:G19"/>
    <mergeCell ref="O19:P19"/>
    <mergeCell ref="U19:W19"/>
    <mergeCell ref="AE19:AF19"/>
    <mergeCell ref="AK19:AM19"/>
    <mergeCell ref="AU19:AV19"/>
    <mergeCell ref="E18:G18"/>
    <mergeCell ref="O18:P18"/>
    <mergeCell ref="U18:W18"/>
    <mergeCell ref="AE18:AF18"/>
    <mergeCell ref="AK18:AM18"/>
    <mergeCell ref="AU18:AV18"/>
    <mergeCell ref="E17:G17"/>
    <mergeCell ref="O17:P17"/>
    <mergeCell ref="U17:W17"/>
    <mergeCell ref="AE17:AF17"/>
    <mergeCell ref="AK17:AM17"/>
    <mergeCell ref="AU17:AV17"/>
    <mergeCell ref="E16:G16"/>
    <mergeCell ref="O16:P16"/>
    <mergeCell ref="U16:W16"/>
    <mergeCell ref="AE16:AF16"/>
    <mergeCell ref="AK16:AM16"/>
    <mergeCell ref="AU16:AV16"/>
    <mergeCell ref="E15:G15"/>
    <mergeCell ref="O15:P15"/>
    <mergeCell ref="U15:W15"/>
    <mergeCell ref="AE15:AF15"/>
    <mergeCell ref="AK15:AM15"/>
    <mergeCell ref="AU15:AV15"/>
    <mergeCell ref="E14:G14"/>
    <mergeCell ref="O14:P14"/>
    <mergeCell ref="U14:W14"/>
    <mergeCell ref="AE14:AF14"/>
    <mergeCell ref="AK14:AM14"/>
    <mergeCell ref="AU14:AV14"/>
    <mergeCell ref="E13:G13"/>
    <mergeCell ref="O13:P13"/>
    <mergeCell ref="U13:W13"/>
    <mergeCell ref="AE13:AF13"/>
    <mergeCell ref="AK13:AM13"/>
    <mergeCell ref="AU13:AV13"/>
    <mergeCell ref="E12:G12"/>
    <mergeCell ref="O12:P12"/>
    <mergeCell ref="U12:W12"/>
    <mergeCell ref="AE12:AF12"/>
    <mergeCell ref="AK12:AM12"/>
    <mergeCell ref="AU12:AV12"/>
    <mergeCell ref="E11:G11"/>
    <mergeCell ref="O11:P11"/>
    <mergeCell ref="U11:W11"/>
    <mergeCell ref="AE11:AF11"/>
    <mergeCell ref="AK11:AM11"/>
    <mergeCell ref="AU11:AV11"/>
    <mergeCell ref="E10:G10"/>
    <mergeCell ref="O10:P10"/>
    <mergeCell ref="U10:W10"/>
    <mergeCell ref="AE10:AF10"/>
    <mergeCell ref="AK10:AM10"/>
    <mergeCell ref="AU10:AV10"/>
    <mergeCell ref="E9:G9"/>
    <mergeCell ref="O9:P9"/>
    <mergeCell ref="U9:W9"/>
    <mergeCell ref="AE9:AF9"/>
    <mergeCell ref="AK9:AM9"/>
    <mergeCell ref="AU9:AV9"/>
    <mergeCell ref="AK7:AM8"/>
    <mergeCell ref="AN7:AP7"/>
    <mergeCell ref="AQ7:AR7"/>
    <mergeCell ref="AS7:AT7"/>
    <mergeCell ref="AU7:AV8"/>
    <mergeCell ref="X7:Z7"/>
    <mergeCell ref="AA7:AB7"/>
    <mergeCell ref="AC7:AD7"/>
    <mergeCell ref="AE7:AF8"/>
    <mergeCell ref="AH7:AH8"/>
    <mergeCell ref="AI7:AI8"/>
    <mergeCell ref="T7:T8"/>
    <mergeCell ref="U7:W8"/>
    <mergeCell ref="B7:B8"/>
    <mergeCell ref="C7:C8"/>
    <mergeCell ref="D7:D8"/>
    <mergeCell ref="E7:G8"/>
    <mergeCell ref="H7:J7"/>
    <mergeCell ref="K7:L7"/>
    <mergeCell ref="AJ7:AJ8"/>
    <mergeCell ref="A3:C3"/>
    <mergeCell ref="D3:E3"/>
    <mergeCell ref="G3:I3"/>
    <mergeCell ref="J3:K3"/>
    <mergeCell ref="M3:O3"/>
    <mergeCell ref="Q3:S3"/>
    <mergeCell ref="M7:N7"/>
    <mergeCell ref="O7:P8"/>
    <mergeCell ref="R7:R8"/>
    <mergeCell ref="S7:S8"/>
    <mergeCell ref="A1:P1"/>
    <mergeCell ref="Q1:AF1"/>
    <mergeCell ref="AG1:AV1"/>
    <mergeCell ref="A2:P2"/>
    <mergeCell ref="Q2:AF2"/>
    <mergeCell ref="AG2:AV2"/>
    <mergeCell ref="C5:G5"/>
    <mergeCell ref="H5:J5"/>
    <mergeCell ref="S5:W5"/>
    <mergeCell ref="X5:Z5"/>
    <mergeCell ref="AI5:AM5"/>
    <mergeCell ref="AN5:AP5"/>
    <mergeCell ref="AM3:AO3"/>
    <mergeCell ref="AP3:AQ3"/>
    <mergeCell ref="AS3:AU3"/>
    <mergeCell ref="E4:G4"/>
    <mergeCell ref="U4:W4"/>
    <mergeCell ref="AK4:AM4"/>
    <mergeCell ref="T3:U3"/>
    <mergeCell ref="W3:Y3"/>
    <mergeCell ref="Z3:AA3"/>
    <mergeCell ref="AC3:AE3"/>
    <mergeCell ref="AG3:AI3"/>
    <mergeCell ref="AJ3:AK3"/>
  </mergeCells>
  <printOptions horizontalCentered="1" verticalCentered="1"/>
  <pageMargins left="0.17" right="0.23622047244094491" top="0.26" bottom="0.32" header="0.19" footer="0.2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workbookViewId="0">
      <selection activeCell="D11" sqref="D11:J11"/>
    </sheetView>
  </sheetViews>
  <sheetFormatPr defaultRowHeight="16.5"/>
  <cols>
    <col min="1" max="1" width="4.5703125" style="800" customWidth="1"/>
    <col min="2" max="2" width="4" style="800" customWidth="1"/>
    <col min="3" max="3" width="4.42578125" style="800" customWidth="1"/>
    <col min="4" max="4" width="2.140625" style="800" customWidth="1"/>
    <col min="5" max="5" width="4.42578125" style="800" customWidth="1"/>
    <col min="6" max="6" width="3" style="800" customWidth="1"/>
    <col min="7" max="7" width="2.28515625" style="800" customWidth="1"/>
    <col min="8" max="10" width="5.5703125" style="800" customWidth="1"/>
    <col min="11" max="13" width="5.7109375" style="800" customWidth="1"/>
    <col min="14" max="14" width="1.28515625" style="800" customWidth="1"/>
    <col min="15" max="15" width="3.85546875" style="800" customWidth="1"/>
    <col min="16" max="16" width="3.28515625" style="800" customWidth="1"/>
    <col min="17" max="17" width="1.7109375" style="800" customWidth="1"/>
    <col min="18" max="18" width="5" style="800" customWidth="1"/>
    <col min="19" max="19" width="2.7109375" style="800" customWidth="1"/>
    <col min="20" max="20" width="1.7109375" style="800" customWidth="1"/>
    <col min="21" max="21" width="4.28515625" style="800" customWidth="1"/>
    <col min="22" max="22" width="4" style="800" customWidth="1"/>
    <col min="23" max="23" width="4.42578125" style="800" customWidth="1"/>
    <col min="24" max="24" width="4.28515625" style="800" customWidth="1"/>
    <col min="25" max="25" width="4" style="800" customWidth="1"/>
    <col min="26" max="16384" width="9.140625" style="800"/>
  </cols>
  <sheetData>
    <row r="1" spans="1:25" ht="26.25">
      <c r="A1" s="1377" t="s">
        <v>214</v>
      </c>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77"/>
    </row>
    <row r="2" spans="1:25" ht="26.25">
      <c r="A2" s="1377" t="s">
        <v>588</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row>
    <row r="3" spans="1:25" s="802" customFormat="1" ht="23.25">
      <c r="A3" s="801" t="s">
        <v>168</v>
      </c>
      <c r="C3" s="1376" t="str">
        <f>ปก!$D$13</f>
        <v>ง30103</v>
      </c>
      <c r="D3" s="1376"/>
      <c r="E3" s="803" t="s">
        <v>333</v>
      </c>
      <c r="G3" s="1378" t="str">
        <f>ปก!$I$13</f>
        <v>การงานอาชีพ(งานคอมพิวเตอร์)</v>
      </c>
      <c r="H3" s="1378"/>
      <c r="I3" s="1378"/>
      <c r="J3" s="1378"/>
      <c r="K3" s="804" t="s">
        <v>589</v>
      </c>
      <c r="N3" s="805"/>
      <c r="O3" s="806">
        <f>ปก!$N$12</f>
        <v>0</v>
      </c>
      <c r="P3" s="802" t="s">
        <v>167</v>
      </c>
      <c r="S3" s="1374">
        <f>ปก!$R$12</f>
        <v>0</v>
      </c>
      <c r="T3" s="1374"/>
      <c r="U3" s="1374"/>
      <c r="V3" s="802" t="s">
        <v>574</v>
      </c>
      <c r="X3" s="807">
        <f>COUNTA($C$11:$C$25)</f>
        <v>15</v>
      </c>
      <c r="Y3" s="802" t="s">
        <v>575</v>
      </c>
    </row>
    <row r="4" spans="1:25" s="802" customFormat="1" ht="23.25">
      <c r="A4" s="802" t="s">
        <v>372</v>
      </c>
      <c r="D4" s="1379">
        <f>ปก!$R$13</f>
        <v>0</v>
      </c>
      <c r="E4" s="1379"/>
      <c r="F4" s="1379"/>
      <c r="G4" s="1379"/>
      <c r="H4" s="1379"/>
      <c r="I4" s="1379"/>
      <c r="J4" s="802" t="s">
        <v>590</v>
      </c>
      <c r="N4" s="1376"/>
      <c r="O4" s="1376"/>
      <c r="P4" s="802" t="s">
        <v>167</v>
      </c>
      <c r="S4" s="1374"/>
      <c r="T4" s="1374"/>
      <c r="U4" s="1374"/>
      <c r="V4" s="801" t="s">
        <v>18</v>
      </c>
      <c r="W4" s="1374"/>
      <c r="X4" s="1374"/>
      <c r="Y4" s="802" t="s">
        <v>575</v>
      </c>
    </row>
    <row r="5" spans="1:25" s="802" customFormat="1" ht="23.25">
      <c r="A5" s="802" t="s">
        <v>591</v>
      </c>
      <c r="G5" s="1373" t="str">
        <f>"ม."&amp;ปก!$G$12</f>
        <v>ม.</v>
      </c>
      <c r="H5" s="1373"/>
      <c r="I5" s="1373"/>
      <c r="J5" s="802" t="s">
        <v>592</v>
      </c>
      <c r="N5" s="1373"/>
      <c r="O5" s="1373"/>
      <c r="P5" s="802" t="s">
        <v>167</v>
      </c>
      <c r="S5" s="1374"/>
      <c r="T5" s="1374"/>
      <c r="U5" s="1374"/>
      <c r="V5" s="801" t="s">
        <v>18</v>
      </c>
      <c r="W5" s="1374"/>
      <c r="X5" s="1374"/>
      <c r="Y5" s="802" t="s">
        <v>575</v>
      </c>
    </row>
    <row r="6" spans="1:25" s="802" customFormat="1" ht="23.25">
      <c r="A6" s="1375" t="s">
        <v>576</v>
      </c>
      <c r="B6" s="1375"/>
      <c r="C6" s="1375"/>
      <c r="D6" s="1375"/>
      <c r="E6" s="1375"/>
      <c r="F6" s="1375"/>
      <c r="G6" s="1375"/>
      <c r="H6" s="806">
        <f>ปก!$B$24</f>
        <v>1</v>
      </c>
      <c r="I6" s="808" t="s">
        <v>575</v>
      </c>
      <c r="J6" s="802" t="s">
        <v>593</v>
      </c>
      <c r="P6" s="1376"/>
      <c r="Q6" s="1376"/>
      <c r="R6" s="802" t="s">
        <v>167</v>
      </c>
      <c r="U6" s="1374"/>
      <c r="V6" s="1374"/>
      <c r="W6" s="801" t="s">
        <v>18</v>
      </c>
      <c r="X6" s="809"/>
      <c r="Y6" s="802" t="s">
        <v>575</v>
      </c>
    </row>
    <row r="7" spans="1:25" s="802" customFormat="1" ht="24" thickBot="1">
      <c r="J7" s="802" t="s">
        <v>594</v>
      </c>
      <c r="P7" s="1390"/>
      <c r="Q7" s="1390"/>
      <c r="R7" s="802" t="s">
        <v>167</v>
      </c>
      <c r="U7" s="1374"/>
      <c r="V7" s="1374"/>
      <c r="W7" s="801" t="s">
        <v>18</v>
      </c>
      <c r="X7" s="809"/>
      <c r="Y7" s="802" t="s">
        <v>575</v>
      </c>
    </row>
    <row r="8" spans="1:25" ht="25.5" customHeight="1">
      <c r="A8" s="1391" t="s">
        <v>595</v>
      </c>
      <c r="B8" s="1391" t="s">
        <v>219</v>
      </c>
      <c r="C8" s="1391" t="s">
        <v>0</v>
      </c>
      <c r="D8" s="1394" t="s">
        <v>546</v>
      </c>
      <c r="E8" s="1395"/>
      <c r="F8" s="1395"/>
      <c r="G8" s="1395"/>
      <c r="H8" s="1395"/>
      <c r="I8" s="1395"/>
      <c r="J8" s="1396"/>
      <c r="K8" s="1394" t="s">
        <v>596</v>
      </c>
      <c r="L8" s="1395"/>
      <c r="M8" s="1395"/>
      <c r="N8" s="1395"/>
      <c r="O8" s="1395"/>
      <c r="P8" s="1395"/>
      <c r="Q8" s="1396"/>
      <c r="R8" s="1400" t="s">
        <v>597</v>
      </c>
      <c r="S8" s="1403" t="s">
        <v>598</v>
      </c>
      <c r="T8" s="1404"/>
      <c r="U8" s="1400" t="s">
        <v>599</v>
      </c>
      <c r="V8" s="1380" t="s">
        <v>600</v>
      </c>
      <c r="W8" s="1380" t="s">
        <v>601</v>
      </c>
      <c r="X8" s="1380" t="s">
        <v>602</v>
      </c>
      <c r="Y8" s="1383" t="s">
        <v>603</v>
      </c>
    </row>
    <row r="9" spans="1:25" ht="22.5" customHeight="1" thickBot="1">
      <c r="A9" s="1392"/>
      <c r="B9" s="1392"/>
      <c r="C9" s="1392"/>
      <c r="D9" s="1397"/>
      <c r="E9" s="1398"/>
      <c r="F9" s="1398"/>
      <c r="G9" s="1398"/>
      <c r="H9" s="1398"/>
      <c r="I9" s="1398"/>
      <c r="J9" s="1399"/>
      <c r="K9" s="1386" t="s">
        <v>604</v>
      </c>
      <c r="L9" s="1387"/>
      <c r="M9" s="1387"/>
      <c r="N9" s="1387"/>
      <c r="O9" s="1387"/>
      <c r="P9" s="1387"/>
      <c r="Q9" s="1388"/>
      <c r="R9" s="1401"/>
      <c r="S9" s="1405"/>
      <c r="T9" s="1406"/>
      <c r="U9" s="1401"/>
      <c r="V9" s="1381"/>
      <c r="W9" s="1381"/>
      <c r="X9" s="1381"/>
      <c r="Y9" s="1384"/>
    </row>
    <row r="10" spans="1:25" ht="65.25" customHeight="1" thickBot="1">
      <c r="A10" s="1393"/>
      <c r="B10" s="1393"/>
      <c r="C10" s="1393"/>
      <c r="D10" s="1386"/>
      <c r="E10" s="1387"/>
      <c r="F10" s="1387"/>
      <c r="G10" s="1387"/>
      <c r="H10" s="1387"/>
      <c r="I10" s="1387"/>
      <c r="J10" s="1388"/>
      <c r="K10" s="810" t="s">
        <v>570</v>
      </c>
      <c r="L10" s="810" t="s">
        <v>570</v>
      </c>
      <c r="M10" s="810" t="s">
        <v>570</v>
      </c>
      <c r="N10" s="1389" t="s">
        <v>570</v>
      </c>
      <c r="O10" s="1389"/>
      <c r="P10" s="1389" t="s">
        <v>570</v>
      </c>
      <c r="Q10" s="1389"/>
      <c r="R10" s="1402"/>
      <c r="S10" s="1407"/>
      <c r="T10" s="1408"/>
      <c r="U10" s="1402"/>
      <c r="V10" s="1382"/>
      <c r="W10" s="1382"/>
      <c r="X10" s="1382"/>
      <c r="Y10" s="1385"/>
    </row>
    <row r="11" spans="1:25" ht="27" thickBot="1">
      <c r="A11" s="811">
        <f>ร!T8</f>
        <v>1</v>
      </c>
      <c r="B11" s="812" t="str">
        <f>ร!Y8</f>
        <v>ม./...</v>
      </c>
      <c r="C11" s="813" t="str">
        <f>ร!V8</f>
        <v/>
      </c>
      <c r="D11" s="1409" t="str">
        <f>ร!U8&amp;ร!W8</f>
        <v/>
      </c>
      <c r="E11" s="1410"/>
      <c r="F11" s="1410"/>
      <c r="G11" s="1410"/>
      <c r="H11" s="1410"/>
      <c r="I11" s="1410"/>
      <c r="J11" s="1411"/>
      <c r="K11" s="814" t="s">
        <v>128</v>
      </c>
      <c r="L11" s="814"/>
      <c r="M11" s="814"/>
      <c r="N11" s="1412"/>
      <c r="O11" s="1412"/>
      <c r="P11" s="1412"/>
      <c r="Q11" s="1412"/>
      <c r="R11" s="815" t="str">
        <f>ร!Z8</f>
        <v/>
      </c>
      <c r="S11" s="1413" t="str">
        <f>ร!AA8</f>
        <v/>
      </c>
      <c r="T11" s="1414"/>
      <c r="U11" s="815" t="str">
        <f>ร!AB8</f>
        <v/>
      </c>
      <c r="V11" s="816"/>
      <c r="W11" s="816"/>
      <c r="X11" s="816"/>
      <c r="Y11" s="816"/>
    </row>
    <row r="12" spans="1:25" ht="27" thickBot="1">
      <c r="A12" s="811">
        <f>ร!T9</f>
        <v>2</v>
      </c>
      <c r="B12" s="812" t="str">
        <f>ร!Y9</f>
        <v/>
      </c>
      <c r="C12" s="813" t="str">
        <f>ร!V9</f>
        <v/>
      </c>
      <c r="D12" s="1409" t="str">
        <f>ร!U9&amp;ร!W9</f>
        <v/>
      </c>
      <c r="E12" s="1410"/>
      <c r="F12" s="1410"/>
      <c r="G12" s="1410"/>
      <c r="H12" s="1410"/>
      <c r="I12" s="1410"/>
      <c r="J12" s="1411"/>
      <c r="K12" s="814"/>
      <c r="L12" s="814"/>
      <c r="M12" s="814"/>
      <c r="N12" s="1412"/>
      <c r="O12" s="1412"/>
      <c r="P12" s="1412"/>
      <c r="Q12" s="1412"/>
      <c r="R12" s="815" t="str">
        <f>ร!Z9</f>
        <v/>
      </c>
      <c r="S12" s="1413" t="str">
        <f>ร!AA9</f>
        <v/>
      </c>
      <c r="T12" s="1414"/>
      <c r="U12" s="815" t="str">
        <f>ร!AB9</f>
        <v/>
      </c>
      <c r="V12" s="816"/>
      <c r="W12" s="816"/>
      <c r="X12" s="816"/>
      <c r="Y12" s="816"/>
    </row>
    <row r="13" spans="1:25" ht="27" thickBot="1">
      <c r="A13" s="811">
        <f>ร!T10</f>
        <v>3</v>
      </c>
      <c r="B13" s="812" t="str">
        <f>ร!Y10</f>
        <v/>
      </c>
      <c r="C13" s="813" t="str">
        <f>ร!V10</f>
        <v/>
      </c>
      <c r="D13" s="1409" t="str">
        <f>ร!U10&amp;ร!W10</f>
        <v/>
      </c>
      <c r="E13" s="1410"/>
      <c r="F13" s="1410"/>
      <c r="G13" s="1410"/>
      <c r="H13" s="1410"/>
      <c r="I13" s="1410"/>
      <c r="J13" s="1411"/>
      <c r="K13" s="814"/>
      <c r="L13" s="814"/>
      <c r="M13" s="814"/>
      <c r="N13" s="1412"/>
      <c r="O13" s="1412"/>
      <c r="P13" s="1412"/>
      <c r="Q13" s="1412"/>
      <c r="R13" s="815" t="str">
        <f>ร!Z10</f>
        <v/>
      </c>
      <c r="S13" s="1413" t="str">
        <f>ร!AA10</f>
        <v/>
      </c>
      <c r="T13" s="1414"/>
      <c r="U13" s="815" t="str">
        <f>ร!AB10</f>
        <v/>
      </c>
      <c r="V13" s="816"/>
      <c r="W13" s="816"/>
      <c r="X13" s="816"/>
      <c r="Y13" s="816"/>
    </row>
    <row r="14" spans="1:25" ht="27" thickBot="1">
      <c r="A14" s="811">
        <f>ร!T11</f>
        <v>4</v>
      </c>
      <c r="B14" s="812" t="str">
        <f>ร!Y11</f>
        <v/>
      </c>
      <c r="C14" s="813" t="str">
        <f>ร!V11</f>
        <v/>
      </c>
      <c r="D14" s="1409" t="str">
        <f>ร!U11&amp;ร!W11</f>
        <v/>
      </c>
      <c r="E14" s="1410"/>
      <c r="F14" s="1410"/>
      <c r="G14" s="1410"/>
      <c r="H14" s="1410"/>
      <c r="I14" s="1410"/>
      <c r="J14" s="1411"/>
      <c r="K14" s="814"/>
      <c r="L14" s="814"/>
      <c r="M14" s="814"/>
      <c r="N14" s="1412"/>
      <c r="O14" s="1412"/>
      <c r="P14" s="1412"/>
      <c r="Q14" s="1412"/>
      <c r="R14" s="815" t="str">
        <f>ร!Z11</f>
        <v/>
      </c>
      <c r="S14" s="1413" t="str">
        <f>ร!AA11</f>
        <v/>
      </c>
      <c r="T14" s="1414"/>
      <c r="U14" s="815" t="str">
        <f>ร!AB11</f>
        <v/>
      </c>
      <c r="V14" s="816"/>
      <c r="W14" s="816"/>
      <c r="X14" s="816"/>
      <c r="Y14" s="816"/>
    </row>
    <row r="15" spans="1:25" ht="27" thickBot="1">
      <c r="A15" s="811">
        <f>ร!T12</f>
        <v>5</v>
      </c>
      <c r="B15" s="812" t="str">
        <f>ร!Y12</f>
        <v/>
      </c>
      <c r="C15" s="813" t="str">
        <f>ร!V12</f>
        <v/>
      </c>
      <c r="D15" s="1409" t="str">
        <f>ร!U12&amp;ร!W12</f>
        <v/>
      </c>
      <c r="E15" s="1410"/>
      <c r="F15" s="1410"/>
      <c r="G15" s="1410"/>
      <c r="H15" s="1410"/>
      <c r="I15" s="1410"/>
      <c r="J15" s="1411"/>
      <c r="K15" s="814"/>
      <c r="L15" s="814"/>
      <c r="M15" s="814"/>
      <c r="N15" s="1412"/>
      <c r="O15" s="1412"/>
      <c r="P15" s="1412"/>
      <c r="Q15" s="1412"/>
      <c r="R15" s="815" t="str">
        <f>ร!Z12</f>
        <v/>
      </c>
      <c r="S15" s="1413" t="str">
        <f>ร!AA12</f>
        <v/>
      </c>
      <c r="T15" s="1414"/>
      <c r="U15" s="815" t="str">
        <f>ร!AB12</f>
        <v/>
      </c>
      <c r="V15" s="816"/>
      <c r="W15" s="816"/>
      <c r="X15" s="816"/>
      <c r="Y15" s="816"/>
    </row>
    <row r="16" spans="1:25" ht="27" thickBot="1">
      <c r="A16" s="811">
        <f>ร!T13</f>
        <v>6</v>
      </c>
      <c r="B16" s="812" t="str">
        <f>ร!Y13</f>
        <v/>
      </c>
      <c r="C16" s="813" t="str">
        <f>ร!V13</f>
        <v/>
      </c>
      <c r="D16" s="1409" t="str">
        <f>ร!U13&amp;ร!W13</f>
        <v/>
      </c>
      <c r="E16" s="1410"/>
      <c r="F16" s="1410"/>
      <c r="G16" s="1410"/>
      <c r="H16" s="1410"/>
      <c r="I16" s="1410"/>
      <c r="J16" s="1411"/>
      <c r="K16" s="814"/>
      <c r="L16" s="814"/>
      <c r="M16" s="814"/>
      <c r="N16" s="1412"/>
      <c r="O16" s="1412"/>
      <c r="P16" s="1412"/>
      <c r="Q16" s="1412"/>
      <c r="R16" s="815" t="str">
        <f>ร!Z13</f>
        <v/>
      </c>
      <c r="S16" s="1413" t="str">
        <f>ร!AA13</f>
        <v/>
      </c>
      <c r="T16" s="1414"/>
      <c r="U16" s="815" t="str">
        <f>ร!AB13</f>
        <v/>
      </c>
      <c r="V16" s="816"/>
      <c r="W16" s="816"/>
      <c r="X16" s="816"/>
      <c r="Y16" s="816"/>
    </row>
    <row r="17" spans="1:25" ht="27" thickBot="1">
      <c r="A17" s="811">
        <f>ร!T14</f>
        <v>7</v>
      </c>
      <c r="B17" s="812" t="str">
        <f>ร!Y14</f>
        <v/>
      </c>
      <c r="C17" s="813" t="str">
        <f>ร!V14</f>
        <v/>
      </c>
      <c r="D17" s="1409" t="str">
        <f>ร!U14&amp;ร!W14</f>
        <v/>
      </c>
      <c r="E17" s="1410"/>
      <c r="F17" s="1410"/>
      <c r="G17" s="1410"/>
      <c r="H17" s="1410"/>
      <c r="I17" s="1410"/>
      <c r="J17" s="1411"/>
      <c r="K17" s="814"/>
      <c r="L17" s="814"/>
      <c r="M17" s="814"/>
      <c r="N17" s="1412"/>
      <c r="O17" s="1412"/>
      <c r="P17" s="1412"/>
      <c r="Q17" s="1412"/>
      <c r="R17" s="815" t="str">
        <f>ร!Z14</f>
        <v/>
      </c>
      <c r="S17" s="1413" t="str">
        <f>ร!AA14</f>
        <v/>
      </c>
      <c r="T17" s="1414"/>
      <c r="U17" s="815" t="str">
        <f>ร!AB14</f>
        <v/>
      </c>
      <c r="V17" s="816"/>
      <c r="W17" s="816"/>
      <c r="X17" s="816"/>
      <c r="Y17" s="816"/>
    </row>
    <row r="18" spans="1:25" ht="27" thickBot="1">
      <c r="A18" s="811">
        <f>ร!T15</f>
        <v>8</v>
      </c>
      <c r="B18" s="812" t="str">
        <f>ร!Y15</f>
        <v/>
      </c>
      <c r="C18" s="813" t="str">
        <f>ร!V15</f>
        <v/>
      </c>
      <c r="D18" s="1409" t="str">
        <f>ร!U15&amp;ร!W15</f>
        <v/>
      </c>
      <c r="E18" s="1410"/>
      <c r="F18" s="1410"/>
      <c r="G18" s="1410"/>
      <c r="H18" s="1410"/>
      <c r="I18" s="1410"/>
      <c r="J18" s="1411"/>
      <c r="K18" s="814"/>
      <c r="L18" s="814"/>
      <c r="M18" s="814"/>
      <c r="N18" s="1412"/>
      <c r="O18" s="1412"/>
      <c r="P18" s="1412"/>
      <c r="Q18" s="1412"/>
      <c r="R18" s="815" t="str">
        <f>ร!Z15</f>
        <v/>
      </c>
      <c r="S18" s="1413" t="str">
        <f>ร!AA15</f>
        <v/>
      </c>
      <c r="T18" s="1414"/>
      <c r="U18" s="815" t="str">
        <f>ร!AB15</f>
        <v/>
      </c>
      <c r="V18" s="816"/>
      <c r="W18" s="816"/>
      <c r="X18" s="816"/>
      <c r="Y18" s="816"/>
    </row>
    <row r="19" spans="1:25" ht="27" thickBot="1">
      <c r="A19" s="811">
        <f>ร!T16</f>
        <v>9</v>
      </c>
      <c r="B19" s="812" t="str">
        <f>ร!Y16</f>
        <v/>
      </c>
      <c r="C19" s="813" t="str">
        <f>ร!V16</f>
        <v/>
      </c>
      <c r="D19" s="1409" t="str">
        <f>ร!U16&amp;ร!W16</f>
        <v/>
      </c>
      <c r="E19" s="1410"/>
      <c r="F19" s="1410"/>
      <c r="G19" s="1410"/>
      <c r="H19" s="1410"/>
      <c r="I19" s="1410"/>
      <c r="J19" s="1411"/>
      <c r="K19" s="814"/>
      <c r="L19" s="814"/>
      <c r="M19" s="814"/>
      <c r="N19" s="1412"/>
      <c r="O19" s="1412"/>
      <c r="P19" s="1412"/>
      <c r="Q19" s="1412"/>
      <c r="R19" s="815" t="str">
        <f>ร!Z16</f>
        <v/>
      </c>
      <c r="S19" s="1413" t="str">
        <f>ร!AA16</f>
        <v/>
      </c>
      <c r="T19" s="1414"/>
      <c r="U19" s="815" t="str">
        <f>ร!AB16</f>
        <v/>
      </c>
      <c r="V19" s="816"/>
      <c r="W19" s="816"/>
      <c r="X19" s="816"/>
      <c r="Y19" s="816"/>
    </row>
    <row r="20" spans="1:25" ht="27" thickBot="1">
      <c r="A20" s="811">
        <f>ร!T17</f>
        <v>10</v>
      </c>
      <c r="B20" s="812" t="str">
        <f>ร!Y17</f>
        <v/>
      </c>
      <c r="C20" s="813" t="str">
        <f>ร!V17</f>
        <v/>
      </c>
      <c r="D20" s="1409" t="str">
        <f>ร!U17&amp;ร!W17</f>
        <v/>
      </c>
      <c r="E20" s="1410"/>
      <c r="F20" s="1410"/>
      <c r="G20" s="1410"/>
      <c r="H20" s="1410"/>
      <c r="I20" s="1410"/>
      <c r="J20" s="1411"/>
      <c r="K20" s="814"/>
      <c r="L20" s="814"/>
      <c r="M20" s="814"/>
      <c r="N20" s="1412"/>
      <c r="O20" s="1412"/>
      <c r="P20" s="1412"/>
      <c r="Q20" s="1412"/>
      <c r="R20" s="815" t="str">
        <f>ร!Z17</f>
        <v/>
      </c>
      <c r="S20" s="1413" t="str">
        <f>ร!AA17</f>
        <v/>
      </c>
      <c r="T20" s="1414"/>
      <c r="U20" s="815" t="str">
        <f>ร!AB17</f>
        <v/>
      </c>
      <c r="V20" s="816"/>
      <c r="W20" s="816"/>
      <c r="X20" s="816"/>
      <c r="Y20" s="816"/>
    </row>
    <row r="21" spans="1:25" ht="27" thickBot="1">
      <c r="A21" s="811">
        <f>ร!T18</f>
        <v>11</v>
      </c>
      <c r="B21" s="812" t="str">
        <f>ร!Y18</f>
        <v/>
      </c>
      <c r="C21" s="813" t="str">
        <f>ร!V18</f>
        <v/>
      </c>
      <c r="D21" s="1409" t="str">
        <f>ร!U18&amp;ร!W18</f>
        <v/>
      </c>
      <c r="E21" s="1410"/>
      <c r="F21" s="1410"/>
      <c r="G21" s="1410"/>
      <c r="H21" s="1410"/>
      <c r="I21" s="1410"/>
      <c r="J21" s="1411"/>
      <c r="K21" s="814"/>
      <c r="L21" s="814"/>
      <c r="M21" s="814"/>
      <c r="N21" s="1412"/>
      <c r="O21" s="1412"/>
      <c r="P21" s="1412"/>
      <c r="Q21" s="1412"/>
      <c r="R21" s="815" t="str">
        <f>ร!Z18</f>
        <v/>
      </c>
      <c r="S21" s="1413" t="str">
        <f>ร!AA18</f>
        <v/>
      </c>
      <c r="T21" s="1414"/>
      <c r="U21" s="815" t="str">
        <f>ร!AB18</f>
        <v/>
      </c>
      <c r="V21" s="816"/>
      <c r="W21" s="816"/>
      <c r="X21" s="816"/>
      <c r="Y21" s="816"/>
    </row>
    <row r="22" spans="1:25" ht="27" thickBot="1">
      <c r="A22" s="811">
        <f>ร!T19</f>
        <v>12</v>
      </c>
      <c r="B22" s="812" t="str">
        <f>ร!Y19</f>
        <v/>
      </c>
      <c r="C22" s="813" t="str">
        <f>ร!V19</f>
        <v/>
      </c>
      <c r="D22" s="1409" t="str">
        <f>ร!U19&amp;ร!W19</f>
        <v/>
      </c>
      <c r="E22" s="1410"/>
      <c r="F22" s="1410"/>
      <c r="G22" s="1410"/>
      <c r="H22" s="1410"/>
      <c r="I22" s="1410"/>
      <c r="J22" s="1411"/>
      <c r="K22" s="814"/>
      <c r="L22" s="814"/>
      <c r="M22" s="814"/>
      <c r="N22" s="1412"/>
      <c r="O22" s="1412"/>
      <c r="P22" s="1412"/>
      <c r="Q22" s="1412"/>
      <c r="R22" s="815" t="str">
        <f>ร!Z19</f>
        <v/>
      </c>
      <c r="S22" s="1413" t="str">
        <f>ร!AA19</f>
        <v/>
      </c>
      <c r="T22" s="1414"/>
      <c r="U22" s="815" t="str">
        <f>ร!AB19</f>
        <v/>
      </c>
      <c r="V22" s="816"/>
      <c r="W22" s="816"/>
      <c r="X22" s="816"/>
      <c r="Y22" s="816"/>
    </row>
    <row r="23" spans="1:25" ht="27" thickBot="1">
      <c r="A23" s="811">
        <f>ร!T20</f>
        <v>13</v>
      </c>
      <c r="B23" s="812" t="str">
        <f>ร!Y20</f>
        <v/>
      </c>
      <c r="C23" s="813" t="str">
        <f>ร!V20</f>
        <v/>
      </c>
      <c r="D23" s="1409" t="str">
        <f>ร!U20&amp;ร!W20</f>
        <v/>
      </c>
      <c r="E23" s="1410"/>
      <c r="F23" s="1410"/>
      <c r="G23" s="1410"/>
      <c r="H23" s="1410"/>
      <c r="I23" s="1410"/>
      <c r="J23" s="1411"/>
      <c r="K23" s="814"/>
      <c r="L23" s="814"/>
      <c r="M23" s="814"/>
      <c r="N23" s="1412"/>
      <c r="O23" s="1412"/>
      <c r="P23" s="1412"/>
      <c r="Q23" s="1412"/>
      <c r="R23" s="815" t="str">
        <f>ร!Z20</f>
        <v/>
      </c>
      <c r="S23" s="1413" t="str">
        <f>ร!AA20</f>
        <v/>
      </c>
      <c r="T23" s="1414"/>
      <c r="U23" s="815" t="str">
        <f>ร!AB20</f>
        <v/>
      </c>
      <c r="V23" s="816"/>
      <c r="W23" s="816"/>
      <c r="X23" s="816"/>
      <c r="Y23" s="816"/>
    </row>
    <row r="24" spans="1:25" ht="27" thickBot="1">
      <c r="A24" s="811">
        <f>ร!T21</f>
        <v>14</v>
      </c>
      <c r="B24" s="812" t="str">
        <f>ร!Y21</f>
        <v/>
      </c>
      <c r="C24" s="813" t="str">
        <f>ร!V21</f>
        <v/>
      </c>
      <c r="D24" s="1409" t="str">
        <f>ร!U21&amp;ร!W21</f>
        <v/>
      </c>
      <c r="E24" s="1410"/>
      <c r="F24" s="1410"/>
      <c r="G24" s="1410"/>
      <c r="H24" s="1410"/>
      <c r="I24" s="1410"/>
      <c r="J24" s="1411"/>
      <c r="K24" s="814"/>
      <c r="L24" s="814"/>
      <c r="M24" s="814"/>
      <c r="N24" s="1412"/>
      <c r="O24" s="1412"/>
      <c r="P24" s="1412"/>
      <c r="Q24" s="1412"/>
      <c r="R24" s="815" t="str">
        <f>ร!Z21</f>
        <v/>
      </c>
      <c r="S24" s="1413" t="str">
        <f>ร!AA21</f>
        <v/>
      </c>
      <c r="T24" s="1414"/>
      <c r="U24" s="815" t="str">
        <f>ร!AB21</f>
        <v/>
      </c>
      <c r="V24" s="816"/>
      <c r="W24" s="816"/>
      <c r="X24" s="816"/>
      <c r="Y24" s="816"/>
    </row>
    <row r="25" spans="1:25" ht="27" thickBot="1">
      <c r="A25" s="811">
        <f>ร!T22</f>
        <v>15</v>
      </c>
      <c r="B25" s="812" t="str">
        <f>ร!Y22</f>
        <v/>
      </c>
      <c r="C25" s="813" t="str">
        <f>ร!V22</f>
        <v/>
      </c>
      <c r="D25" s="1409" t="str">
        <f>ร!U22&amp;ร!W22</f>
        <v/>
      </c>
      <c r="E25" s="1410"/>
      <c r="F25" s="1410"/>
      <c r="G25" s="1410"/>
      <c r="H25" s="1410"/>
      <c r="I25" s="1410"/>
      <c r="J25" s="1411"/>
      <c r="K25" s="814"/>
      <c r="L25" s="814"/>
      <c r="M25" s="814"/>
      <c r="N25" s="1412"/>
      <c r="O25" s="1412"/>
      <c r="P25" s="1412"/>
      <c r="Q25" s="1412"/>
      <c r="R25" s="815" t="str">
        <f>ร!Z22</f>
        <v/>
      </c>
      <c r="S25" s="1413" t="str">
        <f>ร!AA22</f>
        <v/>
      </c>
      <c r="T25" s="1414"/>
      <c r="U25" s="815" t="str">
        <f>ร!AB22</f>
        <v/>
      </c>
      <c r="V25" s="816"/>
      <c r="W25" s="816"/>
      <c r="X25" s="816"/>
      <c r="Y25" s="816"/>
    </row>
    <row r="26" spans="1:25" ht="8.25" customHeight="1">
      <c r="A26" s="817"/>
    </row>
    <row r="27" spans="1:25" ht="26.25">
      <c r="A27" s="818" t="s">
        <v>583</v>
      </c>
      <c r="B27" s="819"/>
      <c r="C27" s="819"/>
      <c r="D27" s="819"/>
      <c r="E27" s="819"/>
      <c r="F27" s="819"/>
      <c r="G27" s="819"/>
      <c r="H27" s="819"/>
      <c r="I27" s="819"/>
      <c r="J27" s="819"/>
      <c r="K27" s="819"/>
      <c r="L27" s="818" t="s">
        <v>584</v>
      </c>
      <c r="M27" s="819"/>
      <c r="N27" s="819"/>
      <c r="O27" s="819"/>
      <c r="P27" s="819"/>
      <c r="Q27" s="1416"/>
      <c r="R27" s="1416"/>
      <c r="S27" s="1416"/>
      <c r="T27" s="1416"/>
      <c r="U27" s="1416"/>
      <c r="V27" s="1416"/>
      <c r="W27" s="1416"/>
      <c r="X27" s="1416"/>
      <c r="Y27" s="1416"/>
    </row>
    <row r="28" spans="1:25" ht="26.25">
      <c r="A28" s="820">
        <v>1</v>
      </c>
      <c r="B28" s="1415" t="s">
        <v>563</v>
      </c>
      <c r="C28" s="1415"/>
      <c r="D28" s="1415"/>
      <c r="E28" s="1415"/>
      <c r="F28" s="1415"/>
      <c r="G28" s="1415"/>
      <c r="H28" s="1415"/>
      <c r="I28" s="1415"/>
      <c r="J28" s="1415"/>
      <c r="K28" s="819"/>
      <c r="L28" s="818" t="s">
        <v>585</v>
      </c>
      <c r="M28" s="819"/>
      <c r="N28" s="819"/>
      <c r="O28" s="819"/>
      <c r="P28" s="1416"/>
      <c r="Q28" s="1416"/>
      <c r="R28" s="1416"/>
      <c r="S28" s="1416"/>
      <c r="T28" s="1416"/>
      <c r="U28" s="1416"/>
      <c r="V28" s="1416"/>
      <c r="W28" s="1416"/>
      <c r="X28" s="1416"/>
      <c r="Y28" s="1416"/>
    </row>
    <row r="29" spans="1:25" ht="26.25">
      <c r="A29" s="820">
        <v>2</v>
      </c>
      <c r="B29" s="1415"/>
      <c r="C29" s="1415"/>
      <c r="D29" s="1415"/>
      <c r="E29" s="1415"/>
      <c r="F29" s="1415"/>
      <c r="G29" s="1415"/>
      <c r="H29" s="1415"/>
      <c r="I29" s="1415"/>
      <c r="J29" s="1415"/>
      <c r="K29" s="819"/>
      <c r="L29" s="818" t="s">
        <v>586</v>
      </c>
      <c r="M29" s="819"/>
      <c r="N29" s="1416"/>
      <c r="O29" s="1416"/>
      <c r="P29" s="1416"/>
      <c r="Q29" s="1416"/>
      <c r="R29" s="1416"/>
      <c r="S29" s="1416"/>
      <c r="T29" s="1416"/>
      <c r="U29" s="1416"/>
      <c r="V29" s="1416"/>
      <c r="W29" s="1416"/>
      <c r="X29" s="1416"/>
      <c r="Y29" s="1416"/>
    </row>
    <row r="30" spans="1:25" ht="26.25">
      <c r="A30" s="820">
        <v>3</v>
      </c>
      <c r="B30" s="1415"/>
      <c r="C30" s="1415"/>
      <c r="D30" s="1415"/>
      <c r="E30" s="1415"/>
      <c r="F30" s="1415"/>
      <c r="G30" s="1415"/>
      <c r="H30" s="1415"/>
      <c r="I30" s="1415"/>
      <c r="J30" s="1415"/>
      <c r="K30" s="819"/>
      <c r="L30" s="818" t="s">
        <v>587</v>
      </c>
      <c r="M30" s="819"/>
      <c r="N30" s="1417"/>
      <c r="O30" s="1417"/>
      <c r="P30" s="1417"/>
      <c r="Q30" s="1417"/>
      <c r="R30" s="1417"/>
      <c r="S30" s="1417"/>
      <c r="T30" s="1417"/>
      <c r="U30" s="1417"/>
      <c r="V30" s="1417"/>
      <c r="W30" s="1417"/>
      <c r="X30" s="1417"/>
      <c r="Y30" s="1417"/>
    </row>
    <row r="31" spans="1:25" ht="26.25">
      <c r="A31" s="1377" t="s">
        <v>214</v>
      </c>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row>
    <row r="32" spans="1:25" ht="26.25">
      <c r="A32" s="1377" t="s">
        <v>588</v>
      </c>
      <c r="B32" s="1377"/>
      <c r="C32" s="1377"/>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1377"/>
    </row>
    <row r="33" spans="1:25" s="802" customFormat="1" ht="23.25">
      <c r="A33" s="801" t="s">
        <v>168</v>
      </c>
      <c r="C33" s="1376" t="str">
        <f>ปก!$D$13</f>
        <v>ง30103</v>
      </c>
      <c r="D33" s="1376"/>
      <c r="E33" s="803" t="s">
        <v>333</v>
      </c>
      <c r="G33" s="1378" t="str">
        <f>ปก!$I$13</f>
        <v>การงานอาชีพ(งานคอมพิวเตอร์)</v>
      </c>
      <c r="H33" s="1378"/>
      <c r="I33" s="1378"/>
      <c r="J33" s="1378"/>
      <c r="K33" s="804" t="s">
        <v>589</v>
      </c>
      <c r="N33" s="805"/>
      <c r="O33" s="806">
        <f>ปก!$N$12</f>
        <v>0</v>
      </c>
      <c r="P33" s="802" t="s">
        <v>167</v>
      </c>
      <c r="S33" s="1374">
        <f>ปก!$R$12</f>
        <v>0</v>
      </c>
      <c r="T33" s="1374"/>
      <c r="U33" s="1374"/>
      <c r="V33" s="802" t="s">
        <v>574</v>
      </c>
      <c r="X33" s="807">
        <f>COUNTA($C$11:$C$25)</f>
        <v>15</v>
      </c>
      <c r="Y33" s="802" t="s">
        <v>575</v>
      </c>
    </row>
    <row r="34" spans="1:25" s="802" customFormat="1" ht="23.25">
      <c r="A34" s="802" t="s">
        <v>372</v>
      </c>
      <c r="D34" s="1379">
        <f>ปก!$R$13</f>
        <v>0</v>
      </c>
      <c r="E34" s="1379"/>
      <c r="F34" s="1379"/>
      <c r="G34" s="1379"/>
      <c r="H34" s="1379"/>
      <c r="I34" s="1379"/>
      <c r="J34" s="802" t="s">
        <v>590</v>
      </c>
      <c r="N34" s="1376"/>
      <c r="O34" s="1376"/>
      <c r="P34" s="802" t="s">
        <v>167</v>
      </c>
      <c r="S34" s="1374"/>
      <c r="T34" s="1374"/>
      <c r="U34" s="1374"/>
      <c r="V34" s="801" t="s">
        <v>18</v>
      </c>
      <c r="W34" s="1374"/>
      <c r="X34" s="1374"/>
      <c r="Y34" s="802" t="s">
        <v>575</v>
      </c>
    </row>
    <row r="35" spans="1:25" s="802" customFormat="1" ht="23.25">
      <c r="A35" s="802" t="s">
        <v>591</v>
      </c>
      <c r="G35" s="1373" t="str">
        <f>"ม."&amp;ปก!$G$12</f>
        <v>ม.</v>
      </c>
      <c r="H35" s="1373"/>
      <c r="I35" s="1373"/>
      <c r="J35" s="802" t="s">
        <v>592</v>
      </c>
      <c r="N35" s="1373"/>
      <c r="O35" s="1373"/>
      <c r="P35" s="802" t="s">
        <v>167</v>
      </c>
      <c r="S35" s="1374"/>
      <c r="T35" s="1374"/>
      <c r="U35" s="1374"/>
      <c r="V35" s="801" t="s">
        <v>18</v>
      </c>
      <c r="W35" s="1374"/>
      <c r="X35" s="1374"/>
      <c r="Y35" s="802" t="s">
        <v>575</v>
      </c>
    </row>
    <row r="36" spans="1:25" s="802" customFormat="1" ht="23.25">
      <c r="A36" s="1375" t="s">
        <v>576</v>
      </c>
      <c r="B36" s="1375"/>
      <c r="C36" s="1375"/>
      <c r="D36" s="1375"/>
      <c r="E36" s="1375"/>
      <c r="F36" s="1375"/>
      <c r="G36" s="1375"/>
      <c r="H36" s="806">
        <f>ปก!$B$24</f>
        <v>1</v>
      </c>
      <c r="I36" s="808" t="s">
        <v>575</v>
      </c>
      <c r="J36" s="802" t="s">
        <v>593</v>
      </c>
      <c r="P36" s="1376"/>
      <c r="Q36" s="1376"/>
      <c r="R36" s="802" t="s">
        <v>167</v>
      </c>
      <c r="U36" s="1374"/>
      <c r="V36" s="1374"/>
      <c r="W36" s="801" t="s">
        <v>18</v>
      </c>
      <c r="X36" s="809"/>
      <c r="Y36" s="802" t="s">
        <v>575</v>
      </c>
    </row>
    <row r="37" spans="1:25" s="802" customFormat="1" ht="24" thickBot="1">
      <c r="J37" s="802" t="s">
        <v>594</v>
      </c>
      <c r="P37" s="1390"/>
      <c r="Q37" s="1390"/>
      <c r="R37" s="802" t="s">
        <v>167</v>
      </c>
      <c r="U37" s="1374"/>
      <c r="V37" s="1374"/>
      <c r="W37" s="801" t="s">
        <v>18</v>
      </c>
      <c r="X37" s="809"/>
      <c r="Y37" s="802" t="s">
        <v>575</v>
      </c>
    </row>
    <row r="38" spans="1:25" ht="25.5" customHeight="1">
      <c r="A38" s="1391" t="s">
        <v>595</v>
      </c>
      <c r="B38" s="1391" t="s">
        <v>219</v>
      </c>
      <c r="C38" s="1391" t="s">
        <v>0</v>
      </c>
      <c r="D38" s="1394" t="s">
        <v>546</v>
      </c>
      <c r="E38" s="1395"/>
      <c r="F38" s="1395"/>
      <c r="G38" s="1395"/>
      <c r="H38" s="1395"/>
      <c r="I38" s="1395"/>
      <c r="J38" s="1396"/>
      <c r="K38" s="1394" t="s">
        <v>596</v>
      </c>
      <c r="L38" s="1395"/>
      <c r="M38" s="1395"/>
      <c r="N38" s="1395"/>
      <c r="O38" s="1395"/>
      <c r="P38" s="1395"/>
      <c r="Q38" s="1396"/>
      <c r="R38" s="1400" t="s">
        <v>597</v>
      </c>
      <c r="S38" s="1403" t="s">
        <v>598</v>
      </c>
      <c r="T38" s="1404"/>
      <c r="U38" s="1400" t="s">
        <v>599</v>
      </c>
      <c r="V38" s="1380" t="s">
        <v>600</v>
      </c>
      <c r="W38" s="1380" t="s">
        <v>601</v>
      </c>
      <c r="X38" s="1380" t="s">
        <v>602</v>
      </c>
      <c r="Y38" s="1383" t="s">
        <v>603</v>
      </c>
    </row>
    <row r="39" spans="1:25" ht="22.5" customHeight="1" thickBot="1">
      <c r="A39" s="1392"/>
      <c r="B39" s="1392"/>
      <c r="C39" s="1392"/>
      <c r="D39" s="1397"/>
      <c r="E39" s="1398"/>
      <c r="F39" s="1398"/>
      <c r="G39" s="1398"/>
      <c r="H39" s="1398"/>
      <c r="I39" s="1398"/>
      <c r="J39" s="1399"/>
      <c r="K39" s="1386" t="s">
        <v>604</v>
      </c>
      <c r="L39" s="1387"/>
      <c r="M39" s="1387"/>
      <c r="N39" s="1387"/>
      <c r="O39" s="1387"/>
      <c r="P39" s="1387"/>
      <c r="Q39" s="1388"/>
      <c r="R39" s="1401"/>
      <c r="S39" s="1405"/>
      <c r="T39" s="1406"/>
      <c r="U39" s="1401"/>
      <c r="V39" s="1381"/>
      <c r="W39" s="1381"/>
      <c r="X39" s="1381"/>
      <c r="Y39" s="1384"/>
    </row>
    <row r="40" spans="1:25" ht="65.25" customHeight="1" thickBot="1">
      <c r="A40" s="1393"/>
      <c r="B40" s="1393"/>
      <c r="C40" s="1393"/>
      <c r="D40" s="1386"/>
      <c r="E40" s="1387"/>
      <c r="F40" s="1387"/>
      <c r="G40" s="1387"/>
      <c r="H40" s="1387"/>
      <c r="I40" s="1387"/>
      <c r="J40" s="1388"/>
      <c r="K40" s="810" t="s">
        <v>570</v>
      </c>
      <c r="L40" s="810" t="s">
        <v>570</v>
      </c>
      <c r="M40" s="810" t="s">
        <v>570</v>
      </c>
      <c r="N40" s="1389" t="s">
        <v>570</v>
      </c>
      <c r="O40" s="1389"/>
      <c r="P40" s="1389" t="s">
        <v>570</v>
      </c>
      <c r="Q40" s="1389"/>
      <c r="R40" s="1402"/>
      <c r="S40" s="1407"/>
      <c r="T40" s="1408"/>
      <c r="U40" s="1402"/>
      <c r="V40" s="1382"/>
      <c r="W40" s="1382"/>
      <c r="X40" s="1382"/>
      <c r="Y40" s="1385"/>
    </row>
    <row r="41" spans="1:25" ht="27" customHeight="1" thickBot="1">
      <c r="A41" s="811" t="str">
        <f>ร!T38</f>
        <v xml:space="preserve">หมายเหตุ 1. กรณีใช้รายงานผลการเรียน ถ่ายเอกสาร แล้วกรอกผลการเรียนที่ได้ ในช่องผลแก้ตัว กรณีไม่มาให้เขียน"ไม่ติดต่อ" ครูประจำชั้นหรือหัวหน้ากลุ่มสาระลงชื่อกำกับในช่องหมายเหตุเป็นรายคน </v>
      </c>
      <c r="B41" s="812">
        <f>ร!Y38</f>
        <v>0</v>
      </c>
      <c r="C41" s="813">
        <f>ร!V38</f>
        <v>0</v>
      </c>
      <c r="D41" s="1409" t="str">
        <f>ร!U38&amp;ร!W38</f>
        <v/>
      </c>
      <c r="E41" s="1410"/>
      <c r="F41" s="1410"/>
      <c r="G41" s="1410"/>
      <c r="H41" s="1410"/>
      <c r="I41" s="1410"/>
      <c r="J41" s="1411"/>
      <c r="K41" s="814" t="s">
        <v>128</v>
      </c>
      <c r="L41" s="814"/>
      <c r="M41" s="814"/>
      <c r="N41" s="1412"/>
      <c r="O41" s="1412"/>
      <c r="P41" s="1412"/>
      <c r="Q41" s="1412"/>
      <c r="R41" s="815">
        <f>ร!Z38</f>
        <v>0</v>
      </c>
      <c r="S41" s="1413">
        <f>ร!AA38</f>
        <v>0</v>
      </c>
      <c r="T41" s="1414"/>
      <c r="U41" s="815">
        <f>ร!AB38</f>
        <v>0</v>
      </c>
      <c r="V41" s="816"/>
      <c r="W41" s="816"/>
      <c r="X41" s="816"/>
      <c r="Y41" s="816"/>
    </row>
    <row r="42" spans="1:25" ht="27" customHeight="1" thickBot="1">
      <c r="A42" s="811">
        <f>ร!T39</f>
        <v>0</v>
      </c>
      <c r="B42" s="812">
        <f>ร!Y39</f>
        <v>0</v>
      </c>
      <c r="C42" s="813">
        <f>ร!V39</f>
        <v>0</v>
      </c>
      <c r="D42" s="1409" t="str">
        <f>ร!U39&amp;ร!W39</f>
        <v xml:space="preserve">   2. กรณีเรียนซ้ำ นักเรียนต้องยื่นคำร้องตามแบบที่กำหนด มีลายเซ็นต์ผู้ปกครองและได้รับอนุญาตจากผู้บริหารโรงเรียนก่อน จึงเรียนซ้ำได้ </v>
      </c>
      <c r="E42" s="1410"/>
      <c r="F42" s="1410"/>
      <c r="G42" s="1410"/>
      <c r="H42" s="1410"/>
      <c r="I42" s="1410"/>
      <c r="J42" s="1411"/>
      <c r="K42" s="814"/>
      <c r="L42" s="814"/>
      <c r="M42" s="814"/>
      <c r="N42" s="1412"/>
      <c r="O42" s="1412"/>
      <c r="P42" s="1412"/>
      <c r="Q42" s="1412"/>
      <c r="R42" s="815">
        <f>ร!Z39</f>
        <v>0</v>
      </c>
      <c r="S42" s="1413">
        <f>ร!AA39</f>
        <v>0</v>
      </c>
      <c r="T42" s="1414"/>
      <c r="U42" s="815">
        <f>ร!AB39</f>
        <v>0</v>
      </c>
      <c r="V42" s="816"/>
      <c r="W42" s="816"/>
      <c r="X42" s="816"/>
      <c r="Y42" s="816"/>
    </row>
    <row r="43" spans="1:25" ht="27" customHeight="1" thickBot="1">
      <c r="A43" s="811">
        <f>ร!T40</f>
        <v>0</v>
      </c>
      <c r="B43" s="812">
        <f>ร!Y40</f>
        <v>0</v>
      </c>
      <c r="C43" s="813">
        <f>ร!V40</f>
        <v>0</v>
      </c>
      <c r="D43" s="1409" t="str">
        <f>ร!U40&amp;ร!W40</f>
        <v xml:space="preserve">      การรายงานผลต้องมีคำร้องและ ปพ.5 เรียนซ้ำ แนบท้าย</v>
      </c>
      <c r="E43" s="1410"/>
      <c r="F43" s="1410"/>
      <c r="G43" s="1410"/>
      <c r="H43" s="1410"/>
      <c r="I43" s="1410"/>
      <c r="J43" s="1411"/>
      <c r="K43" s="814"/>
      <c r="L43" s="814"/>
      <c r="M43" s="814"/>
      <c r="N43" s="1412"/>
      <c r="O43" s="1412"/>
      <c r="P43" s="1412"/>
      <c r="Q43" s="1412"/>
      <c r="R43" s="815">
        <f>ร!Z40</f>
        <v>0</v>
      </c>
      <c r="S43" s="1413">
        <f>ร!AA40</f>
        <v>0</v>
      </c>
      <c r="T43" s="1414"/>
      <c r="U43" s="815">
        <f>ร!AB40</f>
        <v>0</v>
      </c>
      <c r="V43" s="816"/>
      <c r="W43" s="816"/>
      <c r="X43" s="816"/>
      <c r="Y43" s="816"/>
    </row>
    <row r="44" spans="1:25" ht="27" customHeight="1" thickBot="1">
      <c r="A44" s="811">
        <f>ร!T41</f>
        <v>0</v>
      </c>
      <c r="B44" s="812">
        <f>ร!Y41</f>
        <v>0</v>
      </c>
      <c r="C44" s="813">
        <f>ร!V41</f>
        <v>0</v>
      </c>
      <c r="D44" s="1409" t="str">
        <f>ร!U41&amp;ร!W41</f>
        <v xml:space="preserve">  3. ครูประจำวิชาที่มีนักเรียนไม่ผ่าน เขียนแนบส่งพร้อม ปพ.5 แยกเขียนเป็นรายห้อง จัดทำ 3 ชุด ส่งทะเบียนวัดผล,กลุ่มสาระฯ,ครูผู้สอนเก็บ 1 ชุด</v>
      </c>
      <c r="E44" s="1410"/>
      <c r="F44" s="1410"/>
      <c r="G44" s="1410"/>
      <c r="H44" s="1410"/>
      <c r="I44" s="1410"/>
      <c r="J44" s="1411"/>
      <c r="K44" s="814"/>
      <c r="L44" s="814"/>
      <c r="M44" s="814"/>
      <c r="N44" s="1412"/>
      <c r="O44" s="1412"/>
      <c r="P44" s="1412"/>
      <c r="Q44" s="1412"/>
      <c r="R44" s="815">
        <f>ร!Z41</f>
        <v>0</v>
      </c>
      <c r="S44" s="1413">
        <f>ร!AA41</f>
        <v>0</v>
      </c>
      <c r="T44" s="1414"/>
      <c r="U44" s="815">
        <f>ร!AB41</f>
        <v>0</v>
      </c>
      <c r="V44" s="816"/>
      <c r="W44" s="816"/>
      <c r="X44" s="816"/>
      <c r="Y44" s="816"/>
    </row>
    <row r="45" spans="1:25" ht="27" customHeight="1" thickBot="1">
      <c r="A45" s="811">
        <f>ร!T42</f>
        <v>0</v>
      </c>
      <c r="B45" s="812">
        <f>ร!Y42</f>
        <v>0</v>
      </c>
      <c r="C45" s="813">
        <f>ร!V42</f>
        <v>0</v>
      </c>
      <c r="D45" s="1409" t="str">
        <f>ร!U42&amp;ร!W42</f>
        <v/>
      </c>
      <c r="E45" s="1410"/>
      <c r="F45" s="1410"/>
      <c r="G45" s="1410"/>
      <c r="H45" s="1410"/>
      <c r="I45" s="1410"/>
      <c r="J45" s="1411"/>
      <c r="K45" s="814"/>
      <c r="L45" s="814"/>
      <c r="M45" s="814"/>
      <c r="N45" s="1412"/>
      <c r="O45" s="1412"/>
      <c r="P45" s="1412"/>
      <c r="Q45" s="1412"/>
      <c r="R45" s="815">
        <f>ร!Z42</f>
        <v>0</v>
      </c>
      <c r="S45" s="1413">
        <f>ร!AA42</f>
        <v>0</v>
      </c>
      <c r="T45" s="1414"/>
      <c r="U45" s="815">
        <f>ร!AB42</f>
        <v>0</v>
      </c>
      <c r="V45" s="816"/>
      <c r="W45" s="816"/>
      <c r="X45" s="816"/>
      <c r="Y45" s="816"/>
    </row>
    <row r="46" spans="1:25" ht="27" customHeight="1" thickBot="1">
      <c r="A46" s="811">
        <f>ร!T43</f>
        <v>0</v>
      </c>
      <c r="B46" s="812">
        <f>ร!Y43</f>
        <v>0</v>
      </c>
      <c r="C46" s="813">
        <f>ร!V43</f>
        <v>0</v>
      </c>
      <c r="D46" s="1409" t="str">
        <f>ร!U43&amp;ร!W43</f>
        <v/>
      </c>
      <c r="E46" s="1410"/>
      <c r="F46" s="1410"/>
      <c r="G46" s="1410"/>
      <c r="H46" s="1410"/>
      <c r="I46" s="1410"/>
      <c r="J46" s="1411"/>
      <c r="K46" s="814"/>
      <c r="L46" s="814"/>
      <c r="M46" s="814"/>
      <c r="N46" s="1412"/>
      <c r="O46" s="1412"/>
      <c r="P46" s="1412"/>
      <c r="Q46" s="1412"/>
      <c r="R46" s="815">
        <f>ร!Z43</f>
        <v>0</v>
      </c>
      <c r="S46" s="1413">
        <f>ร!AA43</f>
        <v>0</v>
      </c>
      <c r="T46" s="1414"/>
      <c r="U46" s="815">
        <f>ร!AB43</f>
        <v>0</v>
      </c>
      <c r="V46" s="816"/>
      <c r="W46" s="816"/>
      <c r="X46" s="816"/>
      <c r="Y46" s="816"/>
    </row>
    <row r="47" spans="1:25" ht="27" thickBot="1">
      <c r="A47" s="811">
        <f>ร!T44</f>
        <v>0</v>
      </c>
      <c r="B47" s="812">
        <f>ร!Y44</f>
        <v>0</v>
      </c>
      <c r="C47" s="813">
        <f>ร!V44</f>
        <v>0</v>
      </c>
      <c r="D47" s="1409" t="str">
        <f>ร!U44&amp;ร!W44</f>
        <v/>
      </c>
      <c r="E47" s="1410"/>
      <c r="F47" s="1410"/>
      <c r="G47" s="1410"/>
      <c r="H47" s="1410"/>
      <c r="I47" s="1410"/>
      <c r="J47" s="1411"/>
      <c r="K47" s="814"/>
      <c r="L47" s="814"/>
      <c r="M47" s="814"/>
      <c r="N47" s="1412"/>
      <c r="O47" s="1412"/>
      <c r="P47" s="1412"/>
      <c r="Q47" s="1412"/>
      <c r="R47" s="815">
        <f>ร!Z44</f>
        <v>0</v>
      </c>
      <c r="S47" s="1413">
        <f>ร!AA44</f>
        <v>0</v>
      </c>
      <c r="T47" s="1414"/>
      <c r="U47" s="815">
        <f>ร!AB44</f>
        <v>0</v>
      </c>
      <c r="V47" s="816"/>
      <c r="W47" s="816"/>
      <c r="X47" s="816"/>
      <c r="Y47" s="816"/>
    </row>
    <row r="48" spans="1:25" ht="27" customHeight="1" thickBot="1">
      <c r="A48" s="811">
        <f>ร!T45</f>
        <v>0</v>
      </c>
      <c r="B48" s="812">
        <f>ร!Y45</f>
        <v>0</v>
      </c>
      <c r="C48" s="813">
        <f>ร!V45</f>
        <v>0</v>
      </c>
      <c r="D48" s="1409" t="str">
        <f>ร!U45&amp;ร!W45</f>
        <v/>
      </c>
      <c r="E48" s="1410"/>
      <c r="F48" s="1410"/>
      <c r="G48" s="1410"/>
      <c r="H48" s="1410"/>
      <c r="I48" s="1410"/>
      <c r="J48" s="1411"/>
      <c r="K48" s="814"/>
      <c r="L48" s="814"/>
      <c r="M48" s="814"/>
      <c r="N48" s="1412"/>
      <c r="O48" s="1412"/>
      <c r="P48" s="1412"/>
      <c r="Q48" s="1412"/>
      <c r="R48" s="815">
        <f>ร!Z45</f>
        <v>0</v>
      </c>
      <c r="S48" s="1413">
        <f>ร!AA45</f>
        <v>0</v>
      </c>
      <c r="T48" s="1414"/>
      <c r="U48" s="815">
        <f>ร!AB45</f>
        <v>0</v>
      </c>
      <c r="V48" s="816"/>
      <c r="W48" s="816"/>
      <c r="X48" s="816"/>
      <c r="Y48" s="816"/>
    </row>
    <row r="49" spans="1:25" ht="27" customHeight="1" thickBot="1">
      <c r="A49" s="811">
        <f>ร!T46</f>
        <v>0</v>
      </c>
      <c r="B49" s="812">
        <f>ร!Y46</f>
        <v>0</v>
      </c>
      <c r="C49" s="813">
        <f>ร!V46</f>
        <v>0</v>
      </c>
      <c r="D49" s="1409" t="str">
        <f>ร!U46&amp;ร!W46</f>
        <v/>
      </c>
      <c r="E49" s="1410"/>
      <c r="F49" s="1410"/>
      <c r="G49" s="1410"/>
      <c r="H49" s="1410"/>
      <c r="I49" s="1410"/>
      <c r="J49" s="1411"/>
      <c r="K49" s="814"/>
      <c r="L49" s="814"/>
      <c r="M49" s="814"/>
      <c r="N49" s="1412"/>
      <c r="O49" s="1412"/>
      <c r="P49" s="1412"/>
      <c r="Q49" s="1412"/>
      <c r="R49" s="815">
        <f>ร!Z46</f>
        <v>0</v>
      </c>
      <c r="S49" s="1413">
        <f>ร!AA46</f>
        <v>0</v>
      </c>
      <c r="T49" s="1414"/>
      <c r="U49" s="815">
        <f>ร!AB46</f>
        <v>0</v>
      </c>
      <c r="V49" s="816"/>
      <c r="W49" s="816"/>
      <c r="X49" s="816"/>
      <c r="Y49" s="816"/>
    </row>
    <row r="50" spans="1:25" ht="27" thickBot="1">
      <c r="A50" s="811">
        <f>ร!T47</f>
        <v>0</v>
      </c>
      <c r="B50" s="812">
        <f>ร!Y47</f>
        <v>0</v>
      </c>
      <c r="C50" s="813">
        <f>ร!V47</f>
        <v>0</v>
      </c>
      <c r="D50" s="1409" t="str">
        <f>ร!U47&amp;ร!W47</f>
        <v/>
      </c>
      <c r="E50" s="1410"/>
      <c r="F50" s="1410"/>
      <c r="G50" s="1410"/>
      <c r="H50" s="1410"/>
      <c r="I50" s="1410"/>
      <c r="J50" s="1411"/>
      <c r="K50" s="814"/>
      <c r="L50" s="814"/>
      <c r="M50" s="814"/>
      <c r="N50" s="1412"/>
      <c r="O50" s="1412"/>
      <c r="P50" s="1412"/>
      <c r="Q50" s="1412"/>
      <c r="R50" s="815">
        <f>ร!Z47</f>
        <v>0</v>
      </c>
      <c r="S50" s="1413">
        <f>ร!AA47</f>
        <v>0</v>
      </c>
      <c r="T50" s="1414"/>
      <c r="U50" s="815">
        <f>ร!AB47</f>
        <v>0</v>
      </c>
      <c r="V50" s="816"/>
      <c r="W50" s="816"/>
      <c r="X50" s="816"/>
      <c r="Y50" s="816"/>
    </row>
    <row r="51" spans="1:25" ht="27" thickBot="1">
      <c r="A51" s="811">
        <f>ร!T48</f>
        <v>0</v>
      </c>
      <c r="B51" s="812">
        <f>ร!Y48</f>
        <v>0</v>
      </c>
      <c r="C51" s="813">
        <f>ร!V48</f>
        <v>0</v>
      </c>
      <c r="D51" s="1409" t="str">
        <f>ร!U48&amp;ร!W48</f>
        <v/>
      </c>
      <c r="E51" s="1410"/>
      <c r="F51" s="1410"/>
      <c r="G51" s="1410"/>
      <c r="H51" s="1410"/>
      <c r="I51" s="1410"/>
      <c r="J51" s="1411"/>
      <c r="K51" s="814"/>
      <c r="L51" s="814"/>
      <c r="M51" s="814"/>
      <c r="N51" s="1412"/>
      <c r="O51" s="1412"/>
      <c r="P51" s="1412"/>
      <c r="Q51" s="1412"/>
      <c r="R51" s="815">
        <f>ร!Z48</f>
        <v>0</v>
      </c>
      <c r="S51" s="1413">
        <f>ร!AA48</f>
        <v>0</v>
      </c>
      <c r="T51" s="1414"/>
      <c r="U51" s="815">
        <f>ร!AB48</f>
        <v>0</v>
      </c>
      <c r="V51" s="816"/>
      <c r="W51" s="816"/>
      <c r="X51" s="816"/>
      <c r="Y51" s="816"/>
    </row>
    <row r="52" spans="1:25" ht="27" thickBot="1">
      <c r="A52" s="811">
        <f>ร!T49</f>
        <v>0</v>
      </c>
      <c r="B52" s="812">
        <f>ร!Y49</f>
        <v>0</v>
      </c>
      <c r="C52" s="813">
        <f>ร!V49</f>
        <v>0</v>
      </c>
      <c r="D52" s="1409" t="str">
        <f>ร!U49&amp;ร!W49</f>
        <v/>
      </c>
      <c r="E52" s="1410"/>
      <c r="F52" s="1410"/>
      <c r="G52" s="1410"/>
      <c r="H52" s="1410"/>
      <c r="I52" s="1410"/>
      <c r="J52" s="1411"/>
      <c r="K52" s="814"/>
      <c r="L52" s="814"/>
      <c r="M52" s="814"/>
      <c r="N52" s="1412"/>
      <c r="O52" s="1412"/>
      <c r="P52" s="1412"/>
      <c r="Q52" s="1412"/>
      <c r="R52" s="815">
        <f>ร!Z49</f>
        <v>0</v>
      </c>
      <c r="S52" s="1413">
        <f>ร!AA49</f>
        <v>0</v>
      </c>
      <c r="T52" s="1414"/>
      <c r="U52" s="815">
        <f>ร!AB49</f>
        <v>0</v>
      </c>
      <c r="V52" s="816"/>
      <c r="W52" s="816"/>
      <c r="X52" s="816"/>
      <c r="Y52" s="816"/>
    </row>
    <row r="53" spans="1:25" ht="27" thickBot="1">
      <c r="A53" s="811">
        <f>ร!T50</f>
        <v>0</v>
      </c>
      <c r="B53" s="812">
        <f>ร!Y50</f>
        <v>0</v>
      </c>
      <c r="C53" s="813">
        <f>ร!V50</f>
        <v>0</v>
      </c>
      <c r="D53" s="1409" t="str">
        <f>ร!U50&amp;ร!W50</f>
        <v/>
      </c>
      <c r="E53" s="1410"/>
      <c r="F53" s="1410"/>
      <c r="G53" s="1410"/>
      <c r="H53" s="1410"/>
      <c r="I53" s="1410"/>
      <c r="J53" s="1411"/>
      <c r="K53" s="814"/>
      <c r="L53" s="814"/>
      <c r="M53" s="814"/>
      <c r="N53" s="1412"/>
      <c r="O53" s="1412"/>
      <c r="P53" s="1412"/>
      <c r="Q53" s="1412"/>
      <c r="R53" s="815">
        <f>ร!Z50</f>
        <v>0</v>
      </c>
      <c r="S53" s="1413">
        <f>ร!AA50</f>
        <v>0</v>
      </c>
      <c r="T53" s="1414"/>
      <c r="U53" s="815">
        <f>ร!AB50</f>
        <v>0</v>
      </c>
      <c r="V53" s="816"/>
      <c r="W53" s="816"/>
      <c r="X53" s="816"/>
      <c r="Y53" s="816"/>
    </row>
    <row r="54" spans="1:25" ht="27" thickBot="1">
      <c r="A54" s="811">
        <f>ร!T51</f>
        <v>0</v>
      </c>
      <c r="B54" s="812">
        <f>ร!Y51</f>
        <v>0</v>
      </c>
      <c r="C54" s="813">
        <f>ร!V51</f>
        <v>0</v>
      </c>
      <c r="D54" s="1409" t="str">
        <f>ร!U51&amp;ร!W51</f>
        <v/>
      </c>
      <c r="E54" s="1410"/>
      <c r="F54" s="1410"/>
      <c r="G54" s="1410"/>
      <c r="H54" s="1410"/>
      <c r="I54" s="1410"/>
      <c r="J54" s="1411"/>
      <c r="K54" s="814"/>
      <c r="L54" s="814"/>
      <c r="M54" s="814"/>
      <c r="N54" s="1412"/>
      <c r="O54" s="1412"/>
      <c r="P54" s="1412"/>
      <c r="Q54" s="1412"/>
      <c r="R54" s="815">
        <f>ร!Z51</f>
        <v>0</v>
      </c>
      <c r="S54" s="1413">
        <f>ร!AA51</f>
        <v>0</v>
      </c>
      <c r="T54" s="1414"/>
      <c r="U54" s="815">
        <f>ร!AB51</f>
        <v>0</v>
      </c>
      <c r="V54" s="816"/>
      <c r="W54" s="816"/>
      <c r="X54" s="816"/>
      <c r="Y54" s="816"/>
    </row>
    <row r="55" spans="1:25" ht="27" thickBot="1">
      <c r="A55" s="811">
        <f>ร!T52</f>
        <v>0</v>
      </c>
      <c r="B55" s="812">
        <f>ร!Y52</f>
        <v>0</v>
      </c>
      <c r="C55" s="813">
        <f>ร!V52</f>
        <v>0</v>
      </c>
      <c r="D55" s="1409" t="str">
        <f>ร!U52&amp;ร!W52</f>
        <v/>
      </c>
      <c r="E55" s="1410"/>
      <c r="F55" s="1410"/>
      <c r="G55" s="1410"/>
      <c r="H55" s="1410"/>
      <c r="I55" s="1410"/>
      <c r="J55" s="1411"/>
      <c r="K55" s="814"/>
      <c r="L55" s="814"/>
      <c r="M55" s="814"/>
      <c r="N55" s="1412"/>
      <c r="O55" s="1412"/>
      <c r="P55" s="1412"/>
      <c r="Q55" s="1412"/>
      <c r="R55" s="815">
        <f>ร!Z52</f>
        <v>0</v>
      </c>
      <c r="S55" s="1413">
        <f>ร!AA52</f>
        <v>0</v>
      </c>
      <c r="T55" s="1414"/>
      <c r="U55" s="815">
        <f>ร!AB52</f>
        <v>0</v>
      </c>
      <c r="V55" s="816"/>
      <c r="W55" s="816"/>
      <c r="X55" s="816"/>
      <c r="Y55" s="816"/>
    </row>
    <row r="56" spans="1:25" ht="8.25" customHeight="1">
      <c r="A56" s="817"/>
    </row>
    <row r="57" spans="1:25" ht="26.25">
      <c r="A57" s="818" t="s">
        <v>583</v>
      </c>
      <c r="B57" s="819"/>
      <c r="C57" s="819"/>
      <c r="D57" s="819"/>
      <c r="E57" s="819"/>
      <c r="F57" s="819"/>
      <c r="G57" s="819"/>
      <c r="H57" s="819"/>
      <c r="I57" s="819"/>
      <c r="J57" s="819"/>
      <c r="K57" s="819"/>
      <c r="L57" s="818" t="s">
        <v>584</v>
      </c>
      <c r="M57" s="819"/>
      <c r="N57" s="819"/>
      <c r="O57" s="819"/>
      <c r="P57" s="819"/>
      <c r="Q57" s="1416"/>
      <c r="R57" s="1416"/>
      <c r="S57" s="1416"/>
      <c r="T57" s="1416"/>
      <c r="U57" s="1416"/>
      <c r="V57" s="1416"/>
      <c r="W57" s="1416"/>
      <c r="X57" s="1416"/>
      <c r="Y57" s="1416"/>
    </row>
    <row r="58" spans="1:25" ht="26.25">
      <c r="A58" s="820">
        <v>1</v>
      </c>
      <c r="B58" s="1415" t="s">
        <v>563</v>
      </c>
      <c r="C58" s="1415"/>
      <c r="D58" s="1415"/>
      <c r="E58" s="1415"/>
      <c r="F58" s="1415"/>
      <c r="G58" s="1415"/>
      <c r="H58" s="1415"/>
      <c r="I58" s="1415"/>
      <c r="J58" s="1415"/>
      <c r="K58" s="819"/>
      <c r="L58" s="818" t="s">
        <v>585</v>
      </c>
      <c r="M58" s="819"/>
      <c r="N58" s="819"/>
      <c r="O58" s="819"/>
      <c r="P58" s="1416"/>
      <c r="Q58" s="1416"/>
      <c r="R58" s="1416"/>
      <c r="S58" s="1416"/>
      <c r="T58" s="1416"/>
      <c r="U58" s="1416"/>
      <c r="V58" s="1416"/>
      <c r="W58" s="1416"/>
      <c r="X58" s="1416"/>
      <c r="Y58" s="1416"/>
    </row>
    <row r="59" spans="1:25" ht="26.25">
      <c r="A59" s="820">
        <v>2</v>
      </c>
      <c r="B59" s="1415"/>
      <c r="C59" s="1415"/>
      <c r="D59" s="1415"/>
      <c r="E59" s="1415"/>
      <c r="F59" s="1415"/>
      <c r="G59" s="1415"/>
      <c r="H59" s="1415"/>
      <c r="I59" s="1415"/>
      <c r="J59" s="1415"/>
      <c r="K59" s="819"/>
      <c r="L59" s="818" t="s">
        <v>586</v>
      </c>
      <c r="M59" s="819"/>
      <c r="N59" s="1416"/>
      <c r="O59" s="1416"/>
      <c r="P59" s="1416"/>
      <c r="Q59" s="1416"/>
      <c r="R59" s="1416"/>
      <c r="S59" s="1416"/>
      <c r="T59" s="1416"/>
      <c r="U59" s="1416"/>
      <c r="V59" s="1416"/>
      <c r="W59" s="1416"/>
      <c r="X59" s="1416"/>
      <c r="Y59" s="1416"/>
    </row>
    <row r="60" spans="1:25" ht="26.25">
      <c r="A60" s="820">
        <v>3</v>
      </c>
      <c r="B60" s="1415"/>
      <c r="C60" s="1415"/>
      <c r="D60" s="1415"/>
      <c r="E60" s="1415"/>
      <c r="F60" s="1415"/>
      <c r="G60" s="1415"/>
      <c r="H60" s="1415"/>
      <c r="I60" s="1415"/>
      <c r="J60" s="1415"/>
      <c r="K60" s="819"/>
      <c r="L60" s="818" t="s">
        <v>587</v>
      </c>
      <c r="M60" s="819"/>
      <c r="N60" s="1417"/>
      <c r="O60" s="1417"/>
      <c r="P60" s="1417"/>
      <c r="Q60" s="1417"/>
      <c r="R60" s="1417"/>
      <c r="S60" s="1417"/>
      <c r="T60" s="1417"/>
      <c r="U60" s="1417"/>
      <c r="V60" s="1417"/>
      <c r="W60" s="1417"/>
      <c r="X60" s="1417"/>
      <c r="Y60" s="1417"/>
    </row>
    <row r="61" spans="1:25" ht="26.25">
      <c r="A61" s="1377" t="s">
        <v>214</v>
      </c>
      <c r="B61" s="1377"/>
      <c r="C61" s="1377"/>
      <c r="D61" s="1377"/>
      <c r="E61" s="1377"/>
      <c r="F61" s="1377"/>
      <c r="G61" s="1377"/>
      <c r="H61" s="1377"/>
      <c r="I61" s="1377"/>
      <c r="J61" s="1377"/>
      <c r="K61" s="1377"/>
      <c r="L61" s="1377"/>
      <c r="M61" s="1377"/>
      <c r="N61" s="1377"/>
      <c r="O61" s="1377"/>
      <c r="P61" s="1377"/>
      <c r="Q61" s="1377"/>
      <c r="R61" s="1377"/>
      <c r="S61" s="1377"/>
      <c r="T61" s="1377"/>
      <c r="U61" s="1377"/>
      <c r="V61" s="1377"/>
      <c r="W61" s="1377"/>
      <c r="X61" s="1377"/>
      <c r="Y61" s="1377"/>
    </row>
    <row r="62" spans="1:25" ht="26.25">
      <c r="A62" s="1377" t="s">
        <v>588</v>
      </c>
      <c r="B62" s="1377"/>
      <c r="C62" s="1377"/>
      <c r="D62" s="1377"/>
      <c r="E62" s="1377"/>
      <c r="F62" s="1377"/>
      <c r="G62" s="1377"/>
      <c r="H62" s="1377"/>
      <c r="I62" s="1377"/>
      <c r="J62" s="1377"/>
      <c r="K62" s="1377"/>
      <c r="L62" s="1377"/>
      <c r="M62" s="1377"/>
      <c r="N62" s="1377"/>
      <c r="O62" s="1377"/>
      <c r="P62" s="1377"/>
      <c r="Q62" s="1377"/>
      <c r="R62" s="1377"/>
      <c r="S62" s="1377"/>
      <c r="T62" s="1377"/>
      <c r="U62" s="1377"/>
      <c r="V62" s="1377"/>
      <c r="W62" s="1377"/>
      <c r="X62" s="1377"/>
      <c r="Y62" s="1377"/>
    </row>
    <row r="63" spans="1:25" s="802" customFormat="1" ht="23.25">
      <c r="A63" s="801" t="s">
        <v>168</v>
      </c>
      <c r="C63" s="1376" t="str">
        <f>ปก!$D$13</f>
        <v>ง30103</v>
      </c>
      <c r="D63" s="1376"/>
      <c r="E63" s="803" t="s">
        <v>333</v>
      </c>
      <c r="G63" s="1378" t="str">
        <f>ปก!$I$13</f>
        <v>การงานอาชีพ(งานคอมพิวเตอร์)</v>
      </c>
      <c r="H63" s="1378"/>
      <c r="I63" s="1378"/>
      <c r="J63" s="1378"/>
      <c r="K63" s="804" t="s">
        <v>589</v>
      </c>
      <c r="N63" s="805"/>
      <c r="O63" s="806">
        <f>ปก!$N$12</f>
        <v>0</v>
      </c>
      <c r="P63" s="802" t="s">
        <v>167</v>
      </c>
      <c r="S63" s="1374">
        <f>ปก!$R$12</f>
        <v>0</v>
      </c>
      <c r="T63" s="1374"/>
      <c r="U63" s="1374"/>
      <c r="V63" s="802" t="s">
        <v>574</v>
      </c>
      <c r="X63" s="807">
        <f>COUNTA($C$11:$C$25)</f>
        <v>15</v>
      </c>
      <c r="Y63" s="802" t="s">
        <v>575</v>
      </c>
    </row>
    <row r="64" spans="1:25" s="802" customFormat="1" ht="23.25">
      <c r="A64" s="802" t="s">
        <v>372</v>
      </c>
      <c r="D64" s="1379">
        <f>ปก!$R$13</f>
        <v>0</v>
      </c>
      <c r="E64" s="1379"/>
      <c r="F64" s="1379"/>
      <c r="G64" s="1379"/>
      <c r="H64" s="1379"/>
      <c r="I64" s="1379"/>
      <c r="J64" s="802" t="s">
        <v>590</v>
      </c>
      <c r="N64" s="1376"/>
      <c r="O64" s="1376"/>
      <c r="P64" s="802" t="s">
        <v>167</v>
      </c>
      <c r="S64" s="1374"/>
      <c r="T64" s="1374"/>
      <c r="U64" s="1374"/>
      <c r="V64" s="801" t="s">
        <v>18</v>
      </c>
      <c r="W64" s="1374"/>
      <c r="X64" s="1374"/>
      <c r="Y64" s="802" t="s">
        <v>575</v>
      </c>
    </row>
    <row r="65" spans="1:25" s="802" customFormat="1" ht="23.25">
      <c r="A65" s="802" t="s">
        <v>591</v>
      </c>
      <c r="G65" s="1373" t="str">
        <f>"ม."&amp;ปก!$G$12</f>
        <v>ม.</v>
      </c>
      <c r="H65" s="1373"/>
      <c r="I65" s="1373"/>
      <c r="J65" s="802" t="s">
        <v>592</v>
      </c>
      <c r="N65" s="1373"/>
      <c r="O65" s="1373"/>
      <c r="P65" s="802" t="s">
        <v>167</v>
      </c>
      <c r="S65" s="1374"/>
      <c r="T65" s="1374"/>
      <c r="U65" s="1374"/>
      <c r="V65" s="801" t="s">
        <v>18</v>
      </c>
      <c r="W65" s="1374"/>
      <c r="X65" s="1374"/>
      <c r="Y65" s="802" t="s">
        <v>575</v>
      </c>
    </row>
    <row r="66" spans="1:25" s="802" customFormat="1" ht="23.25">
      <c r="A66" s="1375" t="s">
        <v>576</v>
      </c>
      <c r="B66" s="1375"/>
      <c r="C66" s="1375"/>
      <c r="D66" s="1375"/>
      <c r="E66" s="1375"/>
      <c r="F66" s="1375"/>
      <c r="G66" s="1375"/>
      <c r="H66" s="806">
        <f>ปก!$B$24</f>
        <v>1</v>
      </c>
      <c r="I66" s="808" t="s">
        <v>575</v>
      </c>
      <c r="J66" s="802" t="s">
        <v>593</v>
      </c>
      <c r="P66" s="1376"/>
      <c r="Q66" s="1376"/>
      <c r="R66" s="802" t="s">
        <v>167</v>
      </c>
      <c r="U66" s="1374"/>
      <c r="V66" s="1374"/>
      <c r="W66" s="801" t="s">
        <v>18</v>
      </c>
      <c r="X66" s="809"/>
      <c r="Y66" s="802" t="s">
        <v>575</v>
      </c>
    </row>
    <row r="67" spans="1:25" s="802" customFormat="1" ht="24" thickBot="1">
      <c r="J67" s="802" t="s">
        <v>594</v>
      </c>
      <c r="P67" s="1390"/>
      <c r="Q67" s="1390"/>
      <c r="R67" s="802" t="s">
        <v>167</v>
      </c>
      <c r="U67" s="1374"/>
      <c r="V67" s="1374"/>
      <c r="W67" s="801" t="s">
        <v>18</v>
      </c>
      <c r="X67" s="809"/>
      <c r="Y67" s="802" t="s">
        <v>575</v>
      </c>
    </row>
    <row r="68" spans="1:25" ht="25.5" customHeight="1">
      <c r="A68" s="1391" t="s">
        <v>595</v>
      </c>
      <c r="B68" s="1391" t="s">
        <v>219</v>
      </c>
      <c r="C68" s="1391" t="s">
        <v>0</v>
      </c>
      <c r="D68" s="1394" t="s">
        <v>546</v>
      </c>
      <c r="E68" s="1395"/>
      <c r="F68" s="1395"/>
      <c r="G68" s="1395"/>
      <c r="H68" s="1395"/>
      <c r="I68" s="1395"/>
      <c r="J68" s="1396"/>
      <c r="K68" s="1394" t="s">
        <v>596</v>
      </c>
      <c r="L68" s="1395"/>
      <c r="M68" s="1395"/>
      <c r="N68" s="1395"/>
      <c r="O68" s="1395"/>
      <c r="P68" s="1395"/>
      <c r="Q68" s="1396"/>
      <c r="R68" s="1400" t="s">
        <v>597</v>
      </c>
      <c r="S68" s="1403" t="s">
        <v>598</v>
      </c>
      <c r="T68" s="1404"/>
      <c r="U68" s="1400" t="s">
        <v>599</v>
      </c>
      <c r="V68" s="1380" t="s">
        <v>600</v>
      </c>
      <c r="W68" s="1380" t="s">
        <v>601</v>
      </c>
      <c r="X68" s="1380" t="s">
        <v>602</v>
      </c>
      <c r="Y68" s="1383" t="s">
        <v>603</v>
      </c>
    </row>
    <row r="69" spans="1:25" ht="22.5" customHeight="1" thickBot="1">
      <c r="A69" s="1392"/>
      <c r="B69" s="1392"/>
      <c r="C69" s="1392"/>
      <c r="D69" s="1397"/>
      <c r="E69" s="1398"/>
      <c r="F69" s="1398"/>
      <c r="G69" s="1398"/>
      <c r="H69" s="1398"/>
      <c r="I69" s="1398"/>
      <c r="J69" s="1399"/>
      <c r="K69" s="1386" t="s">
        <v>604</v>
      </c>
      <c r="L69" s="1387"/>
      <c r="M69" s="1387"/>
      <c r="N69" s="1387"/>
      <c r="O69" s="1387"/>
      <c r="P69" s="1387"/>
      <c r="Q69" s="1388"/>
      <c r="R69" s="1401"/>
      <c r="S69" s="1405"/>
      <c r="T69" s="1406"/>
      <c r="U69" s="1401"/>
      <c r="V69" s="1381"/>
      <c r="W69" s="1381"/>
      <c r="X69" s="1381"/>
      <c r="Y69" s="1384"/>
    </row>
    <row r="70" spans="1:25" ht="65.25" customHeight="1" thickBot="1">
      <c r="A70" s="1393"/>
      <c r="B70" s="1393"/>
      <c r="C70" s="1393"/>
      <c r="D70" s="1386"/>
      <c r="E70" s="1387"/>
      <c r="F70" s="1387"/>
      <c r="G70" s="1387"/>
      <c r="H70" s="1387"/>
      <c r="I70" s="1387"/>
      <c r="J70" s="1388"/>
      <c r="K70" s="810" t="s">
        <v>570</v>
      </c>
      <c r="L70" s="810" t="s">
        <v>570</v>
      </c>
      <c r="M70" s="810" t="s">
        <v>570</v>
      </c>
      <c r="N70" s="1389" t="s">
        <v>570</v>
      </c>
      <c r="O70" s="1389"/>
      <c r="P70" s="1389" t="s">
        <v>570</v>
      </c>
      <c r="Q70" s="1389"/>
      <c r="R70" s="1402"/>
      <c r="S70" s="1407"/>
      <c r="T70" s="1408"/>
      <c r="U70" s="1402"/>
      <c r="V70" s="1382"/>
      <c r="W70" s="1382"/>
      <c r="X70" s="1382"/>
      <c r="Y70" s="1385"/>
    </row>
    <row r="71" spans="1:25" ht="27" customHeight="1" thickBot="1">
      <c r="A71" s="811">
        <f>ร!T68</f>
        <v>0</v>
      </c>
      <c r="B71" s="812">
        <f>ร!Y68</f>
        <v>0</v>
      </c>
      <c r="C71" s="813">
        <f>ร!V68</f>
        <v>0</v>
      </c>
      <c r="D71" s="1409" t="str">
        <f>ร!U68&amp;ร!W68</f>
        <v/>
      </c>
      <c r="E71" s="1410"/>
      <c r="F71" s="1410"/>
      <c r="G71" s="1410"/>
      <c r="H71" s="1410"/>
      <c r="I71" s="1410"/>
      <c r="J71" s="1411"/>
      <c r="K71" s="814" t="s">
        <v>128</v>
      </c>
      <c r="L71" s="814"/>
      <c r="M71" s="814"/>
      <c r="N71" s="1412"/>
      <c r="O71" s="1412"/>
      <c r="P71" s="1412"/>
      <c r="Q71" s="1412"/>
      <c r="R71" s="815">
        <f>ร!Z68</f>
        <v>0</v>
      </c>
      <c r="S71" s="1413">
        <f>ร!AA68</f>
        <v>0</v>
      </c>
      <c r="T71" s="1414"/>
      <c r="U71" s="815">
        <f>ร!AB68</f>
        <v>0</v>
      </c>
      <c r="V71" s="816"/>
      <c r="W71" s="816"/>
      <c r="X71" s="816"/>
      <c r="Y71" s="816"/>
    </row>
    <row r="72" spans="1:25" ht="27" thickBot="1">
      <c r="A72" s="811">
        <f>ร!T69</f>
        <v>0</v>
      </c>
      <c r="B72" s="812">
        <f>ร!Y69</f>
        <v>0</v>
      </c>
      <c r="C72" s="813">
        <f>ร!V69</f>
        <v>0</v>
      </c>
      <c r="D72" s="1409" t="str">
        <f>ร!U69&amp;ร!W69</f>
        <v/>
      </c>
      <c r="E72" s="1410"/>
      <c r="F72" s="1410"/>
      <c r="G72" s="1410"/>
      <c r="H72" s="1410"/>
      <c r="I72" s="1410"/>
      <c r="J72" s="1411"/>
      <c r="K72" s="814"/>
      <c r="L72" s="814"/>
      <c r="M72" s="814"/>
      <c r="N72" s="1412"/>
      <c r="O72" s="1412"/>
      <c r="P72" s="1412"/>
      <c r="Q72" s="1412"/>
      <c r="R72" s="815">
        <f>ร!Z69</f>
        <v>0</v>
      </c>
      <c r="S72" s="1413">
        <f>ร!AA69</f>
        <v>0</v>
      </c>
      <c r="T72" s="1414"/>
      <c r="U72" s="815">
        <f>ร!AB69</f>
        <v>0</v>
      </c>
      <c r="V72" s="816"/>
      <c r="W72" s="816"/>
      <c r="X72" s="816"/>
      <c r="Y72" s="816"/>
    </row>
    <row r="73" spans="1:25" ht="27" thickBot="1">
      <c r="A73" s="811">
        <f>ร!T70</f>
        <v>0</v>
      </c>
      <c r="B73" s="812">
        <f>ร!Y70</f>
        <v>0</v>
      </c>
      <c r="C73" s="813">
        <f>ร!V70</f>
        <v>0</v>
      </c>
      <c r="D73" s="1409" t="str">
        <f>ร!U70&amp;ร!W70</f>
        <v/>
      </c>
      <c r="E73" s="1410"/>
      <c r="F73" s="1410"/>
      <c r="G73" s="1410"/>
      <c r="H73" s="1410"/>
      <c r="I73" s="1410"/>
      <c r="J73" s="1411"/>
      <c r="K73" s="814"/>
      <c r="L73" s="814"/>
      <c r="M73" s="814"/>
      <c r="N73" s="1412"/>
      <c r="O73" s="1412"/>
      <c r="P73" s="1412"/>
      <c r="Q73" s="1412"/>
      <c r="R73" s="815">
        <f>ร!Z70</f>
        <v>0</v>
      </c>
      <c r="S73" s="1413">
        <f>ร!AA70</f>
        <v>0</v>
      </c>
      <c r="T73" s="1414"/>
      <c r="U73" s="815">
        <f>ร!AB70</f>
        <v>0</v>
      </c>
      <c r="V73" s="816"/>
      <c r="W73" s="816"/>
      <c r="X73" s="816"/>
      <c r="Y73" s="816"/>
    </row>
    <row r="74" spans="1:25" ht="27" thickBot="1">
      <c r="A74" s="811">
        <f>ร!T71</f>
        <v>0</v>
      </c>
      <c r="B74" s="812">
        <f>ร!Y71</f>
        <v>0</v>
      </c>
      <c r="C74" s="813">
        <f>ร!V71</f>
        <v>0</v>
      </c>
      <c r="D74" s="1409" t="str">
        <f>ร!U71&amp;ร!W71</f>
        <v/>
      </c>
      <c r="E74" s="1410"/>
      <c r="F74" s="1410"/>
      <c r="G74" s="1410"/>
      <c r="H74" s="1410"/>
      <c r="I74" s="1410"/>
      <c r="J74" s="1411"/>
      <c r="K74" s="814"/>
      <c r="L74" s="814"/>
      <c r="M74" s="814"/>
      <c r="N74" s="1412"/>
      <c r="O74" s="1412"/>
      <c r="P74" s="1412"/>
      <c r="Q74" s="1412"/>
      <c r="R74" s="815">
        <f>ร!Z71</f>
        <v>0</v>
      </c>
      <c r="S74" s="1413">
        <f>ร!AA71</f>
        <v>0</v>
      </c>
      <c r="T74" s="1414"/>
      <c r="U74" s="815">
        <f>ร!AB71</f>
        <v>0</v>
      </c>
      <c r="V74" s="816"/>
      <c r="W74" s="816"/>
      <c r="X74" s="816"/>
      <c r="Y74" s="816"/>
    </row>
    <row r="75" spans="1:25" ht="27" thickBot="1">
      <c r="A75" s="811">
        <f>ร!T72</f>
        <v>0</v>
      </c>
      <c r="B75" s="812">
        <f>ร!Y72</f>
        <v>0</v>
      </c>
      <c r="C75" s="813">
        <f>ร!V72</f>
        <v>0</v>
      </c>
      <c r="D75" s="1409" t="str">
        <f>ร!U72&amp;ร!W72</f>
        <v/>
      </c>
      <c r="E75" s="1410"/>
      <c r="F75" s="1410"/>
      <c r="G75" s="1410"/>
      <c r="H75" s="1410"/>
      <c r="I75" s="1410"/>
      <c r="J75" s="1411"/>
      <c r="K75" s="814"/>
      <c r="L75" s="814"/>
      <c r="M75" s="814"/>
      <c r="N75" s="1412"/>
      <c r="O75" s="1412"/>
      <c r="P75" s="1412"/>
      <c r="Q75" s="1412"/>
      <c r="R75" s="815">
        <f>ร!Z72</f>
        <v>0</v>
      </c>
      <c r="S75" s="1413">
        <f>ร!AA72</f>
        <v>0</v>
      </c>
      <c r="T75" s="1414"/>
      <c r="U75" s="815">
        <f>ร!AB72</f>
        <v>0</v>
      </c>
      <c r="V75" s="816"/>
      <c r="W75" s="816"/>
      <c r="X75" s="816"/>
      <c r="Y75" s="816"/>
    </row>
    <row r="76" spans="1:25" ht="27" thickBot="1">
      <c r="A76" s="811">
        <f>ร!T73</f>
        <v>0</v>
      </c>
      <c r="B76" s="812">
        <f>ร!Y73</f>
        <v>0</v>
      </c>
      <c r="C76" s="813">
        <f>ร!V73</f>
        <v>0</v>
      </c>
      <c r="D76" s="1409" t="str">
        <f>ร!U73&amp;ร!W73</f>
        <v/>
      </c>
      <c r="E76" s="1410"/>
      <c r="F76" s="1410"/>
      <c r="G76" s="1410"/>
      <c r="H76" s="1410"/>
      <c r="I76" s="1410"/>
      <c r="J76" s="1411"/>
      <c r="K76" s="814"/>
      <c r="L76" s="814"/>
      <c r="M76" s="814"/>
      <c r="N76" s="1412"/>
      <c r="O76" s="1412"/>
      <c r="P76" s="1412"/>
      <c r="Q76" s="1412"/>
      <c r="R76" s="815">
        <f>ร!Z73</f>
        <v>0</v>
      </c>
      <c r="S76" s="1413">
        <f>ร!AA73</f>
        <v>0</v>
      </c>
      <c r="T76" s="1414"/>
      <c r="U76" s="815">
        <f>ร!AB73</f>
        <v>0</v>
      </c>
      <c r="V76" s="816"/>
      <c r="W76" s="816"/>
      <c r="X76" s="816"/>
      <c r="Y76" s="816"/>
    </row>
    <row r="77" spans="1:25" ht="27" thickBot="1">
      <c r="A77" s="811">
        <f>ร!T74</f>
        <v>0</v>
      </c>
      <c r="B77" s="812">
        <f>ร!Y74</f>
        <v>0</v>
      </c>
      <c r="C77" s="813">
        <f>ร!V74</f>
        <v>0</v>
      </c>
      <c r="D77" s="1409" t="str">
        <f>ร!U74&amp;ร!W74</f>
        <v/>
      </c>
      <c r="E77" s="1410"/>
      <c r="F77" s="1410"/>
      <c r="G77" s="1410"/>
      <c r="H77" s="1410"/>
      <c r="I77" s="1410"/>
      <c r="J77" s="1411"/>
      <c r="K77" s="814"/>
      <c r="L77" s="814"/>
      <c r="M77" s="814"/>
      <c r="N77" s="1412"/>
      <c r="O77" s="1412"/>
      <c r="P77" s="1412"/>
      <c r="Q77" s="1412"/>
      <c r="R77" s="815">
        <f>ร!Z74</f>
        <v>0</v>
      </c>
      <c r="S77" s="1413">
        <f>ร!AA74</f>
        <v>0</v>
      </c>
      <c r="T77" s="1414"/>
      <c r="U77" s="815">
        <f>ร!AB74</f>
        <v>0</v>
      </c>
      <c r="V77" s="816"/>
      <c r="W77" s="816"/>
      <c r="X77" s="816"/>
      <c r="Y77" s="816"/>
    </row>
    <row r="78" spans="1:25" ht="27" thickBot="1">
      <c r="A78" s="811">
        <f>ร!T75</f>
        <v>0</v>
      </c>
      <c r="B78" s="812">
        <f>ร!Y75</f>
        <v>0</v>
      </c>
      <c r="C78" s="813">
        <f>ร!V75</f>
        <v>0</v>
      </c>
      <c r="D78" s="1409" t="str">
        <f>ร!U75&amp;ร!W75</f>
        <v/>
      </c>
      <c r="E78" s="1410"/>
      <c r="F78" s="1410"/>
      <c r="G78" s="1410"/>
      <c r="H78" s="1410"/>
      <c r="I78" s="1410"/>
      <c r="J78" s="1411"/>
      <c r="K78" s="814"/>
      <c r="L78" s="814"/>
      <c r="M78" s="814"/>
      <c r="N78" s="1412"/>
      <c r="O78" s="1412"/>
      <c r="P78" s="1412"/>
      <c r="Q78" s="1412"/>
      <c r="R78" s="815">
        <f>ร!Z75</f>
        <v>0</v>
      </c>
      <c r="S78" s="1413">
        <f>ร!AA75</f>
        <v>0</v>
      </c>
      <c r="T78" s="1414"/>
      <c r="U78" s="815">
        <f>ร!AB75</f>
        <v>0</v>
      </c>
      <c r="V78" s="816"/>
      <c r="W78" s="816"/>
      <c r="X78" s="816"/>
      <c r="Y78" s="816"/>
    </row>
    <row r="79" spans="1:25" ht="27" thickBot="1">
      <c r="A79" s="811">
        <f>ร!T76</f>
        <v>0</v>
      </c>
      <c r="B79" s="812">
        <f>ร!Y76</f>
        <v>0</v>
      </c>
      <c r="C79" s="813">
        <f>ร!V76</f>
        <v>0</v>
      </c>
      <c r="D79" s="1409" t="str">
        <f>ร!U76&amp;ร!W76</f>
        <v/>
      </c>
      <c r="E79" s="1410"/>
      <c r="F79" s="1410"/>
      <c r="G79" s="1410"/>
      <c r="H79" s="1410"/>
      <c r="I79" s="1410"/>
      <c r="J79" s="1411"/>
      <c r="K79" s="814"/>
      <c r="L79" s="814"/>
      <c r="M79" s="814"/>
      <c r="N79" s="1412"/>
      <c r="O79" s="1412"/>
      <c r="P79" s="1412"/>
      <c r="Q79" s="1412"/>
      <c r="R79" s="815">
        <f>ร!Z76</f>
        <v>0</v>
      </c>
      <c r="S79" s="1413">
        <f>ร!AA76</f>
        <v>0</v>
      </c>
      <c r="T79" s="1414"/>
      <c r="U79" s="815">
        <f>ร!AB76</f>
        <v>0</v>
      </c>
      <c r="V79" s="816"/>
      <c r="W79" s="816"/>
      <c r="X79" s="816"/>
      <c r="Y79" s="816"/>
    </row>
    <row r="80" spans="1:25" ht="27" thickBot="1">
      <c r="A80" s="811">
        <f>ร!T77</f>
        <v>0</v>
      </c>
      <c r="B80" s="812">
        <f>ร!Y77</f>
        <v>0</v>
      </c>
      <c r="C80" s="813">
        <f>ร!V77</f>
        <v>0</v>
      </c>
      <c r="D80" s="1409" t="str">
        <f>ร!U77&amp;ร!W77</f>
        <v/>
      </c>
      <c r="E80" s="1410"/>
      <c r="F80" s="1410"/>
      <c r="G80" s="1410"/>
      <c r="H80" s="1410"/>
      <c r="I80" s="1410"/>
      <c r="J80" s="1411"/>
      <c r="K80" s="814"/>
      <c r="L80" s="814"/>
      <c r="M80" s="814"/>
      <c r="N80" s="1412"/>
      <c r="O80" s="1412"/>
      <c r="P80" s="1412"/>
      <c r="Q80" s="1412"/>
      <c r="R80" s="815">
        <f>ร!Z77</f>
        <v>0</v>
      </c>
      <c r="S80" s="1413">
        <f>ร!AA77</f>
        <v>0</v>
      </c>
      <c r="T80" s="1414"/>
      <c r="U80" s="815">
        <f>ร!AB77</f>
        <v>0</v>
      </c>
      <c r="V80" s="816"/>
      <c r="W80" s="816"/>
      <c r="X80" s="816"/>
      <c r="Y80" s="816"/>
    </row>
    <row r="81" spans="1:25" ht="27" thickBot="1">
      <c r="A81" s="811">
        <f>ร!T78</f>
        <v>0</v>
      </c>
      <c r="B81" s="812">
        <f>ร!Y78</f>
        <v>0</v>
      </c>
      <c r="C81" s="813">
        <f>ร!V78</f>
        <v>0</v>
      </c>
      <c r="D81" s="1409" t="str">
        <f>ร!U78&amp;ร!W78</f>
        <v/>
      </c>
      <c r="E81" s="1410"/>
      <c r="F81" s="1410"/>
      <c r="G81" s="1410"/>
      <c r="H81" s="1410"/>
      <c r="I81" s="1410"/>
      <c r="J81" s="1411"/>
      <c r="K81" s="814"/>
      <c r="L81" s="814"/>
      <c r="M81" s="814"/>
      <c r="N81" s="1412"/>
      <c r="O81" s="1412"/>
      <c r="P81" s="1412"/>
      <c r="Q81" s="1412"/>
      <c r="R81" s="815">
        <f>ร!Z78</f>
        <v>0</v>
      </c>
      <c r="S81" s="1413">
        <f>ร!AA78</f>
        <v>0</v>
      </c>
      <c r="T81" s="1414"/>
      <c r="U81" s="815">
        <f>ร!AB78</f>
        <v>0</v>
      </c>
      <c r="V81" s="816"/>
      <c r="W81" s="816"/>
      <c r="X81" s="816"/>
      <c r="Y81" s="816"/>
    </row>
    <row r="82" spans="1:25" ht="27" thickBot="1">
      <c r="A82" s="811">
        <f>ร!T79</f>
        <v>0</v>
      </c>
      <c r="B82" s="812">
        <f>ร!Y79</f>
        <v>0</v>
      </c>
      <c r="C82" s="813">
        <f>ร!V79</f>
        <v>0</v>
      </c>
      <c r="D82" s="1409" t="str">
        <f>ร!U79&amp;ร!W79</f>
        <v/>
      </c>
      <c r="E82" s="1410"/>
      <c r="F82" s="1410"/>
      <c r="G82" s="1410"/>
      <c r="H82" s="1410"/>
      <c r="I82" s="1410"/>
      <c r="J82" s="1411"/>
      <c r="K82" s="814"/>
      <c r="L82" s="814"/>
      <c r="M82" s="814"/>
      <c r="N82" s="1412"/>
      <c r="O82" s="1412"/>
      <c r="P82" s="1412"/>
      <c r="Q82" s="1412"/>
      <c r="R82" s="815">
        <f>ร!Z79</f>
        <v>0</v>
      </c>
      <c r="S82" s="1413">
        <f>ร!AA79</f>
        <v>0</v>
      </c>
      <c r="T82" s="1414"/>
      <c r="U82" s="815">
        <f>ร!AB79</f>
        <v>0</v>
      </c>
      <c r="V82" s="816"/>
      <c r="W82" s="816"/>
      <c r="X82" s="816"/>
      <c r="Y82" s="816"/>
    </row>
    <row r="83" spans="1:25" ht="27" thickBot="1">
      <c r="A83" s="811">
        <f>ร!T80</f>
        <v>0</v>
      </c>
      <c r="B83" s="812">
        <f>ร!Y80</f>
        <v>0</v>
      </c>
      <c r="C83" s="813">
        <f>ร!V80</f>
        <v>0</v>
      </c>
      <c r="D83" s="1409" t="str">
        <f>ร!U80&amp;ร!W80</f>
        <v/>
      </c>
      <c r="E83" s="1410"/>
      <c r="F83" s="1410"/>
      <c r="G83" s="1410"/>
      <c r="H83" s="1410"/>
      <c r="I83" s="1410"/>
      <c r="J83" s="1411"/>
      <c r="K83" s="814"/>
      <c r="L83" s="814"/>
      <c r="M83" s="814"/>
      <c r="N83" s="1412"/>
      <c r="O83" s="1412"/>
      <c r="P83" s="1412"/>
      <c r="Q83" s="1412"/>
      <c r="R83" s="815">
        <f>ร!Z80</f>
        <v>0</v>
      </c>
      <c r="S83" s="1413">
        <f>ร!AA80</f>
        <v>0</v>
      </c>
      <c r="T83" s="1414"/>
      <c r="U83" s="815">
        <f>ร!AB80</f>
        <v>0</v>
      </c>
      <c r="V83" s="816"/>
      <c r="W83" s="816"/>
      <c r="X83" s="816"/>
      <c r="Y83" s="816"/>
    </row>
    <row r="84" spans="1:25" ht="27" thickBot="1">
      <c r="A84" s="811">
        <f>ร!T81</f>
        <v>0</v>
      </c>
      <c r="B84" s="812">
        <f>ร!Y81</f>
        <v>0</v>
      </c>
      <c r="C84" s="813">
        <f>ร!V81</f>
        <v>0</v>
      </c>
      <c r="D84" s="1409" t="str">
        <f>ร!U81&amp;ร!W81</f>
        <v/>
      </c>
      <c r="E84" s="1410"/>
      <c r="F84" s="1410"/>
      <c r="G84" s="1410"/>
      <c r="H84" s="1410"/>
      <c r="I84" s="1410"/>
      <c r="J84" s="1411"/>
      <c r="K84" s="814"/>
      <c r="L84" s="814"/>
      <c r="M84" s="814"/>
      <c r="N84" s="1412"/>
      <c r="O84" s="1412"/>
      <c r="P84" s="1412"/>
      <c r="Q84" s="1412"/>
      <c r="R84" s="815">
        <f>ร!Z81</f>
        <v>0</v>
      </c>
      <c r="S84" s="1413">
        <f>ร!AA81</f>
        <v>0</v>
      </c>
      <c r="T84" s="1414"/>
      <c r="U84" s="815">
        <f>ร!AB81</f>
        <v>0</v>
      </c>
      <c r="V84" s="816"/>
      <c r="W84" s="816"/>
      <c r="X84" s="816"/>
      <c r="Y84" s="816"/>
    </row>
    <row r="85" spans="1:25" ht="27" thickBot="1">
      <c r="A85" s="811">
        <f>ร!T82</f>
        <v>0</v>
      </c>
      <c r="B85" s="812">
        <f>ร!Y82</f>
        <v>0</v>
      </c>
      <c r="C85" s="813">
        <f>ร!V82</f>
        <v>0</v>
      </c>
      <c r="D85" s="1409" t="str">
        <f>ร!U82&amp;ร!W82</f>
        <v/>
      </c>
      <c r="E85" s="1410"/>
      <c r="F85" s="1410"/>
      <c r="G85" s="1410"/>
      <c r="H85" s="1410"/>
      <c r="I85" s="1410"/>
      <c r="J85" s="1411"/>
      <c r="K85" s="814"/>
      <c r="L85" s="814"/>
      <c r="M85" s="814"/>
      <c r="N85" s="1412"/>
      <c r="O85" s="1412"/>
      <c r="P85" s="1412"/>
      <c r="Q85" s="1412"/>
      <c r="R85" s="815">
        <f>ร!Z82</f>
        <v>0</v>
      </c>
      <c r="S85" s="1413">
        <f>ร!AA82</f>
        <v>0</v>
      </c>
      <c r="T85" s="1414"/>
      <c r="U85" s="815">
        <f>ร!AB82</f>
        <v>0</v>
      </c>
      <c r="V85" s="816"/>
      <c r="W85" s="816"/>
      <c r="X85" s="816"/>
      <c r="Y85" s="816"/>
    </row>
    <row r="86" spans="1:25" ht="8.25" customHeight="1">
      <c r="A86" s="817"/>
    </row>
    <row r="87" spans="1:25" ht="26.25">
      <c r="A87" s="818" t="s">
        <v>583</v>
      </c>
      <c r="B87" s="819"/>
      <c r="C87" s="819"/>
      <c r="D87" s="819"/>
      <c r="E87" s="819"/>
      <c r="F87" s="819"/>
      <c r="G87" s="819"/>
      <c r="H87" s="819"/>
      <c r="I87" s="819"/>
      <c r="J87" s="819"/>
      <c r="K87" s="819"/>
      <c r="L87" s="818" t="s">
        <v>584</v>
      </c>
      <c r="M87" s="819"/>
      <c r="N87" s="819"/>
      <c r="O87" s="819"/>
      <c r="P87" s="819"/>
      <c r="Q87" s="1416"/>
      <c r="R87" s="1416"/>
      <c r="S87" s="1416"/>
      <c r="T87" s="1416"/>
      <c r="U87" s="1416"/>
      <c r="V87" s="1416"/>
      <c r="W87" s="1416"/>
      <c r="X87" s="1416"/>
      <c r="Y87" s="1416"/>
    </row>
    <row r="88" spans="1:25" ht="26.25">
      <c r="A88" s="820">
        <v>1</v>
      </c>
      <c r="B88" s="1415" t="s">
        <v>563</v>
      </c>
      <c r="C88" s="1415"/>
      <c r="D88" s="1415"/>
      <c r="E88" s="1415"/>
      <c r="F88" s="1415"/>
      <c r="G88" s="1415"/>
      <c r="H88" s="1415"/>
      <c r="I88" s="1415"/>
      <c r="J88" s="1415"/>
      <c r="K88" s="819"/>
      <c r="L88" s="818" t="s">
        <v>585</v>
      </c>
      <c r="M88" s="819"/>
      <c r="N88" s="819"/>
      <c r="O88" s="819"/>
      <c r="P88" s="1416"/>
      <c r="Q88" s="1416"/>
      <c r="R88" s="1416"/>
      <c r="S88" s="1416"/>
      <c r="T88" s="1416"/>
      <c r="U88" s="1416"/>
      <c r="V88" s="1416"/>
      <c r="W88" s="1416"/>
      <c r="X88" s="1416"/>
      <c r="Y88" s="1416"/>
    </row>
    <row r="89" spans="1:25" ht="26.25">
      <c r="A89" s="820">
        <v>2</v>
      </c>
      <c r="B89" s="1415"/>
      <c r="C89" s="1415"/>
      <c r="D89" s="1415"/>
      <c r="E89" s="1415"/>
      <c r="F89" s="1415"/>
      <c r="G89" s="1415"/>
      <c r="H89" s="1415"/>
      <c r="I89" s="1415"/>
      <c r="J89" s="1415"/>
      <c r="K89" s="819"/>
      <c r="L89" s="818" t="s">
        <v>586</v>
      </c>
      <c r="M89" s="819"/>
      <c r="N89" s="1416"/>
      <c r="O89" s="1416"/>
      <c r="P89" s="1416"/>
      <c r="Q89" s="1416"/>
      <c r="R89" s="1416"/>
      <c r="S89" s="1416"/>
      <c r="T89" s="1416"/>
      <c r="U89" s="1416"/>
      <c r="V89" s="1416"/>
      <c r="W89" s="1416"/>
      <c r="X89" s="1416"/>
      <c r="Y89" s="1416"/>
    </row>
    <row r="90" spans="1:25" ht="26.25">
      <c r="A90" s="820">
        <v>3</v>
      </c>
      <c r="B90" s="1415"/>
      <c r="C90" s="1415"/>
      <c r="D90" s="1415"/>
      <c r="E90" s="1415"/>
      <c r="F90" s="1415"/>
      <c r="G90" s="1415"/>
      <c r="H90" s="1415"/>
      <c r="I90" s="1415"/>
      <c r="J90" s="1415"/>
      <c r="K90" s="819"/>
      <c r="L90" s="818" t="s">
        <v>587</v>
      </c>
      <c r="M90" s="819"/>
      <c r="N90" s="1417"/>
      <c r="O90" s="1417"/>
      <c r="P90" s="1417"/>
      <c r="Q90" s="1417"/>
      <c r="R90" s="1417"/>
      <c r="S90" s="1417"/>
      <c r="T90" s="1417"/>
      <c r="U90" s="1417"/>
      <c r="V90" s="1417"/>
      <c r="W90" s="1417"/>
      <c r="X90" s="1417"/>
      <c r="Y90" s="1417"/>
    </row>
    <row r="91" spans="1:25" ht="26.25">
      <c r="A91" s="1377" t="s">
        <v>214</v>
      </c>
      <c r="B91" s="1377"/>
      <c r="C91" s="1377"/>
      <c r="D91" s="1377"/>
      <c r="E91" s="1377"/>
      <c r="F91" s="1377"/>
      <c r="G91" s="1377"/>
      <c r="H91" s="1377"/>
      <c r="I91" s="1377"/>
      <c r="J91" s="1377"/>
      <c r="K91" s="1377"/>
      <c r="L91" s="1377"/>
      <c r="M91" s="1377"/>
      <c r="N91" s="1377"/>
      <c r="O91" s="1377"/>
      <c r="P91" s="1377"/>
      <c r="Q91" s="1377"/>
      <c r="R91" s="1377"/>
      <c r="S91" s="1377"/>
      <c r="T91" s="1377"/>
      <c r="U91" s="1377"/>
      <c r="V91" s="1377"/>
      <c r="W91" s="1377"/>
      <c r="X91" s="1377"/>
      <c r="Y91" s="1377"/>
    </row>
    <row r="92" spans="1:25" ht="26.25">
      <c r="A92" s="1377" t="s">
        <v>588</v>
      </c>
      <c r="B92" s="1377"/>
      <c r="C92" s="1377"/>
      <c r="D92" s="1377"/>
      <c r="E92" s="1377"/>
      <c r="F92" s="1377"/>
      <c r="G92" s="1377"/>
      <c r="H92" s="1377"/>
      <c r="I92" s="1377"/>
      <c r="J92" s="1377"/>
      <c r="K92" s="1377"/>
      <c r="L92" s="1377"/>
      <c r="M92" s="1377"/>
      <c r="N92" s="1377"/>
      <c r="O92" s="1377"/>
      <c r="P92" s="1377"/>
      <c r="Q92" s="1377"/>
      <c r="R92" s="1377"/>
      <c r="S92" s="1377"/>
      <c r="T92" s="1377"/>
      <c r="U92" s="1377"/>
      <c r="V92" s="1377"/>
      <c r="W92" s="1377"/>
      <c r="X92" s="1377"/>
      <c r="Y92" s="1377"/>
    </row>
    <row r="93" spans="1:25" s="802" customFormat="1" ht="23.25">
      <c r="A93" s="801" t="s">
        <v>168</v>
      </c>
      <c r="C93" s="1376" t="str">
        <f>ปก!$D$13</f>
        <v>ง30103</v>
      </c>
      <c r="D93" s="1376"/>
      <c r="E93" s="803" t="s">
        <v>333</v>
      </c>
      <c r="G93" s="1378" t="str">
        <f>ปก!$I$13</f>
        <v>การงานอาชีพ(งานคอมพิวเตอร์)</v>
      </c>
      <c r="H93" s="1378"/>
      <c r="I93" s="1378"/>
      <c r="J93" s="1378"/>
      <c r="K93" s="804" t="s">
        <v>589</v>
      </c>
      <c r="N93" s="805"/>
      <c r="O93" s="806">
        <f>ปก!$N$12</f>
        <v>0</v>
      </c>
      <c r="P93" s="802" t="s">
        <v>167</v>
      </c>
      <c r="S93" s="1374">
        <f>ปก!$R$12</f>
        <v>0</v>
      </c>
      <c r="T93" s="1374"/>
      <c r="U93" s="1374"/>
      <c r="V93" s="802" t="s">
        <v>574</v>
      </c>
      <c r="X93" s="807">
        <f>COUNTA($C$11:$C$25)</f>
        <v>15</v>
      </c>
      <c r="Y93" s="802" t="s">
        <v>575</v>
      </c>
    </row>
    <row r="94" spans="1:25" s="802" customFormat="1" ht="23.25">
      <c r="A94" s="802" t="s">
        <v>372</v>
      </c>
      <c r="D94" s="1379">
        <f>ปก!$R$13</f>
        <v>0</v>
      </c>
      <c r="E94" s="1379"/>
      <c r="F94" s="1379"/>
      <c r="G94" s="1379"/>
      <c r="H94" s="1379"/>
      <c r="I94" s="1379"/>
      <c r="J94" s="802" t="s">
        <v>590</v>
      </c>
      <c r="N94" s="1376"/>
      <c r="O94" s="1376"/>
      <c r="P94" s="802" t="s">
        <v>167</v>
      </c>
      <c r="S94" s="1374"/>
      <c r="T94" s="1374"/>
      <c r="U94" s="1374"/>
      <c r="V94" s="801" t="s">
        <v>18</v>
      </c>
      <c r="W94" s="1374"/>
      <c r="X94" s="1374"/>
      <c r="Y94" s="802" t="s">
        <v>575</v>
      </c>
    </row>
    <row r="95" spans="1:25" s="802" customFormat="1" ht="23.25">
      <c r="A95" s="802" t="s">
        <v>591</v>
      </c>
      <c r="G95" s="1373" t="str">
        <f>"ม."&amp;ปก!$G$12</f>
        <v>ม.</v>
      </c>
      <c r="H95" s="1373"/>
      <c r="I95" s="1373"/>
      <c r="J95" s="802" t="s">
        <v>592</v>
      </c>
      <c r="N95" s="1373"/>
      <c r="O95" s="1373"/>
      <c r="P95" s="802" t="s">
        <v>167</v>
      </c>
      <c r="S95" s="1374"/>
      <c r="T95" s="1374"/>
      <c r="U95" s="1374"/>
      <c r="V95" s="801" t="s">
        <v>18</v>
      </c>
      <c r="W95" s="1374"/>
      <c r="X95" s="1374"/>
      <c r="Y95" s="802" t="s">
        <v>575</v>
      </c>
    </row>
    <row r="96" spans="1:25" s="802" customFormat="1" ht="23.25">
      <c r="A96" s="1375" t="s">
        <v>576</v>
      </c>
      <c r="B96" s="1375"/>
      <c r="C96" s="1375"/>
      <c r="D96" s="1375"/>
      <c r="E96" s="1375"/>
      <c r="F96" s="1375"/>
      <c r="G96" s="1375"/>
      <c r="H96" s="806">
        <f>ปก!$B$24</f>
        <v>1</v>
      </c>
      <c r="I96" s="808" t="s">
        <v>575</v>
      </c>
      <c r="J96" s="802" t="s">
        <v>593</v>
      </c>
      <c r="P96" s="1376"/>
      <c r="Q96" s="1376"/>
      <c r="R96" s="802" t="s">
        <v>167</v>
      </c>
      <c r="U96" s="1374"/>
      <c r="V96" s="1374"/>
      <c r="W96" s="801" t="s">
        <v>18</v>
      </c>
      <c r="X96" s="809"/>
      <c r="Y96" s="802" t="s">
        <v>575</v>
      </c>
    </row>
    <row r="97" spans="1:32" s="802" customFormat="1" ht="24" thickBot="1">
      <c r="J97" s="802" t="s">
        <v>594</v>
      </c>
      <c r="P97" s="1390"/>
      <c r="Q97" s="1390"/>
      <c r="R97" s="802" t="s">
        <v>167</v>
      </c>
      <c r="U97" s="1374"/>
      <c r="V97" s="1374"/>
      <c r="W97" s="801" t="s">
        <v>18</v>
      </c>
      <c r="X97" s="809"/>
      <c r="Y97" s="802" t="s">
        <v>575</v>
      </c>
    </row>
    <row r="98" spans="1:32" ht="25.5" customHeight="1">
      <c r="A98" s="1391" t="s">
        <v>595</v>
      </c>
      <c r="B98" s="1391" t="s">
        <v>219</v>
      </c>
      <c r="C98" s="1391" t="s">
        <v>0</v>
      </c>
      <c r="D98" s="1394" t="s">
        <v>546</v>
      </c>
      <c r="E98" s="1395"/>
      <c r="F98" s="1395"/>
      <c r="G98" s="1395"/>
      <c r="H98" s="1395"/>
      <c r="I98" s="1395"/>
      <c r="J98" s="1396"/>
      <c r="K98" s="1394" t="s">
        <v>596</v>
      </c>
      <c r="L98" s="1395"/>
      <c r="M98" s="1395"/>
      <c r="N98" s="1395"/>
      <c r="O98" s="1395"/>
      <c r="P98" s="1395"/>
      <c r="Q98" s="1396"/>
      <c r="R98" s="1400" t="s">
        <v>597</v>
      </c>
      <c r="S98" s="1403" t="s">
        <v>598</v>
      </c>
      <c r="T98" s="1404"/>
      <c r="U98" s="1400" t="s">
        <v>599</v>
      </c>
      <c r="V98" s="1380" t="s">
        <v>600</v>
      </c>
      <c r="W98" s="1380" t="s">
        <v>601</v>
      </c>
      <c r="X98" s="1380" t="s">
        <v>602</v>
      </c>
      <c r="Y98" s="1383" t="s">
        <v>603</v>
      </c>
    </row>
    <row r="99" spans="1:32" ht="22.5" customHeight="1" thickBot="1">
      <c r="A99" s="1392"/>
      <c r="B99" s="1392"/>
      <c r="C99" s="1392"/>
      <c r="D99" s="1397"/>
      <c r="E99" s="1398"/>
      <c r="F99" s="1398"/>
      <c r="G99" s="1398"/>
      <c r="H99" s="1398"/>
      <c r="I99" s="1398"/>
      <c r="J99" s="1399"/>
      <c r="K99" s="1386" t="s">
        <v>604</v>
      </c>
      <c r="L99" s="1387"/>
      <c r="M99" s="1387"/>
      <c r="N99" s="1387"/>
      <c r="O99" s="1387"/>
      <c r="P99" s="1387"/>
      <c r="Q99" s="1388"/>
      <c r="R99" s="1401"/>
      <c r="S99" s="1405"/>
      <c r="T99" s="1406"/>
      <c r="U99" s="1401"/>
      <c r="V99" s="1381"/>
      <c r="W99" s="1381"/>
      <c r="X99" s="1381"/>
      <c r="Y99" s="1384"/>
    </row>
    <row r="100" spans="1:32" ht="65.25" customHeight="1" thickBot="1">
      <c r="A100" s="1393"/>
      <c r="B100" s="1393"/>
      <c r="C100" s="1393"/>
      <c r="D100" s="1386"/>
      <c r="E100" s="1387"/>
      <c r="F100" s="1387"/>
      <c r="G100" s="1387"/>
      <c r="H100" s="1387"/>
      <c r="I100" s="1387"/>
      <c r="J100" s="1388"/>
      <c r="K100" s="810" t="s">
        <v>570</v>
      </c>
      <c r="L100" s="810" t="s">
        <v>570</v>
      </c>
      <c r="M100" s="810" t="s">
        <v>570</v>
      </c>
      <c r="N100" s="1389" t="s">
        <v>570</v>
      </c>
      <c r="O100" s="1389"/>
      <c r="P100" s="1389" t="s">
        <v>570</v>
      </c>
      <c r="Q100" s="1389"/>
      <c r="R100" s="1402"/>
      <c r="S100" s="1407"/>
      <c r="T100" s="1408"/>
      <c r="U100" s="1402"/>
      <c r="V100" s="1382"/>
      <c r="W100" s="1382"/>
      <c r="X100" s="1382"/>
      <c r="Y100" s="1385"/>
    </row>
    <row r="101" spans="1:32" ht="27" customHeight="1" thickBot="1">
      <c r="A101" s="811">
        <f>ร!T98</f>
        <v>0</v>
      </c>
      <c r="B101" s="812">
        <f>ร!Y98</f>
        <v>0</v>
      </c>
      <c r="C101" s="813">
        <f>ร!V98</f>
        <v>0</v>
      </c>
      <c r="D101" s="1409" t="str">
        <f>ร!U98&amp;ร!W98</f>
        <v/>
      </c>
      <c r="E101" s="1410"/>
      <c r="F101" s="1410"/>
      <c r="G101" s="1410"/>
      <c r="H101" s="1410"/>
      <c r="I101" s="1410"/>
      <c r="J101" s="1411"/>
      <c r="K101" s="814" t="s">
        <v>128</v>
      </c>
      <c r="L101" s="814"/>
      <c r="M101" s="814"/>
      <c r="N101" s="1412"/>
      <c r="O101" s="1412"/>
      <c r="P101" s="1412"/>
      <c r="Q101" s="1412"/>
      <c r="R101" s="815">
        <f>ร!Z98</f>
        <v>0</v>
      </c>
      <c r="S101" s="1413">
        <f>ร!AA98</f>
        <v>0</v>
      </c>
      <c r="T101" s="1414"/>
      <c r="U101" s="815">
        <f>ร!AB98</f>
        <v>0</v>
      </c>
      <c r="V101" s="816"/>
      <c r="W101" s="816"/>
      <c r="X101" s="816"/>
      <c r="Y101" s="816"/>
      <c r="AA101" s="821"/>
      <c r="AB101" s="821"/>
      <c r="AC101" s="821"/>
      <c r="AD101" s="821"/>
      <c r="AE101" s="821"/>
      <c r="AF101" s="821"/>
    </row>
    <row r="102" spans="1:32" ht="27" customHeight="1" thickBot="1">
      <c r="A102" s="811">
        <f>ร!T99</f>
        <v>0</v>
      </c>
      <c r="B102" s="812">
        <f>ร!Y99</f>
        <v>0</v>
      </c>
      <c r="C102" s="813">
        <f>ร!V99</f>
        <v>0</v>
      </c>
      <c r="D102" s="1409" t="str">
        <f>ร!U99&amp;ร!W99</f>
        <v/>
      </c>
      <c r="E102" s="1410"/>
      <c r="F102" s="1410"/>
      <c r="G102" s="1410"/>
      <c r="H102" s="1410"/>
      <c r="I102" s="1410"/>
      <c r="J102" s="1411"/>
      <c r="K102" s="814"/>
      <c r="L102" s="814"/>
      <c r="M102" s="814"/>
      <c r="N102" s="1412"/>
      <c r="O102" s="1412"/>
      <c r="P102" s="1412"/>
      <c r="Q102" s="1412"/>
      <c r="R102" s="815">
        <f>ร!Z99</f>
        <v>0</v>
      </c>
      <c r="S102" s="1413">
        <f>ร!AA99</f>
        <v>0</v>
      </c>
      <c r="T102" s="1414"/>
      <c r="U102" s="815">
        <f>ร!AB99</f>
        <v>0</v>
      </c>
      <c r="V102" s="816"/>
      <c r="W102" s="816"/>
      <c r="X102" s="816"/>
      <c r="Y102" s="816"/>
      <c r="AA102" s="821"/>
      <c r="AB102" s="821"/>
      <c r="AC102" s="821"/>
      <c r="AD102" s="821"/>
      <c r="AE102" s="821"/>
      <c r="AF102" s="821"/>
    </row>
    <row r="103" spans="1:32" ht="27" customHeight="1" thickBot="1">
      <c r="A103" s="811">
        <f>ร!T100</f>
        <v>0</v>
      </c>
      <c r="B103" s="812">
        <f>ร!Y100</f>
        <v>0</v>
      </c>
      <c r="C103" s="813">
        <f>ร!V100</f>
        <v>0</v>
      </c>
      <c r="D103" s="1409" t="str">
        <f>ร!U100&amp;ร!W100</f>
        <v/>
      </c>
      <c r="E103" s="1410"/>
      <c r="F103" s="1410"/>
      <c r="G103" s="1410"/>
      <c r="H103" s="1410"/>
      <c r="I103" s="1410"/>
      <c r="J103" s="1411"/>
      <c r="K103" s="814"/>
      <c r="L103" s="814"/>
      <c r="M103" s="814"/>
      <c r="N103" s="1412"/>
      <c r="O103" s="1412"/>
      <c r="P103" s="1412"/>
      <c r="Q103" s="1412"/>
      <c r="R103" s="815">
        <f>ร!Z100</f>
        <v>0</v>
      </c>
      <c r="S103" s="1413">
        <f>ร!AA100</f>
        <v>0</v>
      </c>
      <c r="T103" s="1414"/>
      <c r="U103" s="815">
        <f>ร!AB100</f>
        <v>0</v>
      </c>
      <c r="V103" s="816"/>
      <c r="W103" s="816"/>
      <c r="X103" s="816"/>
      <c r="Y103" s="816"/>
      <c r="AA103" s="821"/>
      <c r="AB103" s="821"/>
      <c r="AC103" s="821"/>
      <c r="AD103" s="821"/>
      <c r="AE103" s="821"/>
      <c r="AF103" s="821"/>
    </row>
    <row r="104" spans="1:32" ht="27" customHeight="1" thickBot="1">
      <c r="A104" s="811">
        <f>ร!T101</f>
        <v>0</v>
      </c>
      <c r="B104" s="812">
        <f>ร!Y101</f>
        <v>0</v>
      </c>
      <c r="C104" s="813">
        <f>ร!V101</f>
        <v>0</v>
      </c>
      <c r="D104" s="1409" t="str">
        <f>ร!U101&amp;ร!W101</f>
        <v/>
      </c>
      <c r="E104" s="1410"/>
      <c r="F104" s="1410"/>
      <c r="G104" s="1410"/>
      <c r="H104" s="1410"/>
      <c r="I104" s="1410"/>
      <c r="J104" s="1411"/>
      <c r="K104" s="814"/>
      <c r="L104" s="814"/>
      <c r="M104" s="814"/>
      <c r="N104" s="1412"/>
      <c r="O104" s="1412"/>
      <c r="P104" s="1412"/>
      <c r="Q104" s="1412"/>
      <c r="R104" s="815">
        <f>ร!Z101</f>
        <v>0</v>
      </c>
      <c r="S104" s="1413">
        <f>ร!AA101</f>
        <v>0</v>
      </c>
      <c r="T104" s="1414"/>
      <c r="U104" s="815">
        <f>ร!AB101</f>
        <v>0</v>
      </c>
      <c r="V104" s="816"/>
      <c r="W104" s="816"/>
      <c r="X104" s="816"/>
      <c r="Y104" s="816"/>
      <c r="AA104" s="822"/>
      <c r="AB104" s="822"/>
      <c r="AC104" s="822"/>
      <c r="AD104" s="822"/>
      <c r="AE104" s="822"/>
      <c r="AF104" s="822"/>
    </row>
    <row r="105" spans="1:32" ht="27" customHeight="1" thickBot="1">
      <c r="A105" s="811">
        <f>ร!T102</f>
        <v>0</v>
      </c>
      <c r="B105" s="812">
        <f>ร!Y102</f>
        <v>0</v>
      </c>
      <c r="C105" s="813">
        <f>ร!V102</f>
        <v>0</v>
      </c>
      <c r="D105" s="1409" t="str">
        <f>ร!U102&amp;ร!W102</f>
        <v/>
      </c>
      <c r="E105" s="1410"/>
      <c r="F105" s="1410"/>
      <c r="G105" s="1410"/>
      <c r="H105" s="1410"/>
      <c r="I105" s="1410"/>
      <c r="J105" s="1411"/>
      <c r="K105" s="814"/>
      <c r="L105" s="814"/>
      <c r="M105" s="814"/>
      <c r="N105" s="1412"/>
      <c r="O105" s="1412"/>
      <c r="P105" s="1412"/>
      <c r="Q105" s="1412"/>
      <c r="R105" s="815">
        <f>ร!Z102</f>
        <v>0</v>
      </c>
      <c r="S105" s="1413">
        <f>ร!AA102</f>
        <v>0</v>
      </c>
      <c r="T105" s="1414"/>
      <c r="U105" s="815">
        <f>ร!AB102</f>
        <v>0</v>
      </c>
      <c r="V105" s="816"/>
      <c r="W105" s="816"/>
      <c r="X105" s="816"/>
      <c r="Y105" s="816"/>
      <c r="AA105" s="821"/>
      <c r="AB105" s="821"/>
      <c r="AC105" s="821"/>
      <c r="AD105" s="821"/>
      <c r="AE105" s="821"/>
      <c r="AF105" s="821"/>
    </row>
    <row r="106" spans="1:32" ht="27" customHeight="1" thickBot="1">
      <c r="A106" s="811">
        <f>ร!T103</f>
        <v>0</v>
      </c>
      <c r="B106" s="812">
        <f>ร!Y103</f>
        <v>0</v>
      </c>
      <c r="C106" s="813">
        <f>ร!V103</f>
        <v>0</v>
      </c>
      <c r="D106" s="1409" t="str">
        <f>ร!U103&amp;ร!W103</f>
        <v/>
      </c>
      <c r="E106" s="1410"/>
      <c r="F106" s="1410"/>
      <c r="G106" s="1410"/>
      <c r="H106" s="1410"/>
      <c r="I106" s="1410"/>
      <c r="J106" s="1411"/>
      <c r="K106" s="814"/>
      <c r="L106" s="814"/>
      <c r="M106" s="814"/>
      <c r="N106" s="1412"/>
      <c r="O106" s="1412"/>
      <c r="P106" s="1412"/>
      <c r="Q106" s="1412"/>
      <c r="R106" s="815">
        <f>ร!Z103</f>
        <v>0</v>
      </c>
      <c r="S106" s="1413">
        <f>ร!AA103</f>
        <v>0</v>
      </c>
      <c r="T106" s="1414"/>
      <c r="U106" s="815">
        <f>ร!AB103</f>
        <v>0</v>
      </c>
      <c r="V106" s="816"/>
      <c r="W106" s="816"/>
      <c r="X106" s="816"/>
      <c r="Y106" s="816"/>
      <c r="AA106" s="821"/>
      <c r="AB106" s="821"/>
      <c r="AC106" s="821"/>
      <c r="AD106" s="821"/>
      <c r="AE106" s="821"/>
      <c r="AF106" s="821"/>
    </row>
    <row r="107" spans="1:32" ht="27" customHeight="1" thickBot="1">
      <c r="A107" s="811">
        <f>ร!T104</f>
        <v>0</v>
      </c>
      <c r="B107" s="812">
        <f>ร!Y104</f>
        <v>0</v>
      </c>
      <c r="C107" s="813">
        <f>ร!V104</f>
        <v>0</v>
      </c>
      <c r="D107" s="1409" t="str">
        <f>ร!U104&amp;ร!W104</f>
        <v/>
      </c>
      <c r="E107" s="1410"/>
      <c r="F107" s="1410"/>
      <c r="G107" s="1410"/>
      <c r="H107" s="1410"/>
      <c r="I107" s="1410"/>
      <c r="J107" s="1411"/>
      <c r="K107" s="814"/>
      <c r="L107" s="814"/>
      <c r="M107" s="814"/>
      <c r="N107" s="1412"/>
      <c r="O107" s="1412"/>
      <c r="P107" s="1412"/>
      <c r="Q107" s="1412"/>
      <c r="R107" s="815">
        <f>ร!Z104</f>
        <v>0</v>
      </c>
      <c r="S107" s="1413">
        <f>ร!AA104</f>
        <v>0</v>
      </c>
      <c r="T107" s="1414"/>
      <c r="U107" s="815">
        <f>ร!AB104</f>
        <v>0</v>
      </c>
      <c r="V107" s="816"/>
      <c r="W107" s="816"/>
      <c r="X107" s="816"/>
      <c r="Y107" s="816"/>
      <c r="AA107" s="821"/>
      <c r="AB107" s="821"/>
      <c r="AC107" s="821"/>
      <c r="AD107" s="821"/>
      <c r="AE107" s="821"/>
      <c r="AF107" s="821"/>
    </row>
    <row r="108" spans="1:32" ht="27" customHeight="1" thickBot="1">
      <c r="A108" s="811">
        <f>ร!T105</f>
        <v>0</v>
      </c>
      <c r="B108" s="812">
        <f>ร!Y105</f>
        <v>0</v>
      </c>
      <c r="C108" s="813">
        <f>ร!V105</f>
        <v>0</v>
      </c>
      <c r="D108" s="1409" t="str">
        <f>ร!U105&amp;ร!W105</f>
        <v/>
      </c>
      <c r="E108" s="1410"/>
      <c r="F108" s="1410"/>
      <c r="G108" s="1410"/>
      <c r="H108" s="1410"/>
      <c r="I108" s="1410"/>
      <c r="J108" s="1411"/>
      <c r="K108" s="814"/>
      <c r="L108" s="814"/>
      <c r="M108" s="814"/>
      <c r="N108" s="1412"/>
      <c r="O108" s="1412"/>
      <c r="P108" s="1412"/>
      <c r="Q108" s="1412"/>
      <c r="R108" s="815">
        <f>ร!Z105</f>
        <v>0</v>
      </c>
      <c r="S108" s="1413">
        <f>ร!AA105</f>
        <v>0</v>
      </c>
      <c r="T108" s="1414"/>
      <c r="U108" s="815">
        <f>ร!AB105</f>
        <v>0</v>
      </c>
      <c r="V108" s="816"/>
      <c r="W108" s="816"/>
      <c r="X108" s="816"/>
      <c r="Y108" s="816"/>
      <c r="AA108" s="821"/>
      <c r="AB108" s="821"/>
      <c r="AC108" s="821"/>
      <c r="AD108" s="821"/>
      <c r="AE108" s="821"/>
      <c r="AF108" s="821"/>
    </row>
    <row r="109" spans="1:32" ht="27" thickBot="1">
      <c r="A109" s="811">
        <f>ร!T106</f>
        <v>0</v>
      </c>
      <c r="B109" s="812">
        <f>ร!Y106</f>
        <v>0</v>
      </c>
      <c r="C109" s="813">
        <f>ร!V106</f>
        <v>0</v>
      </c>
      <c r="D109" s="1409" t="str">
        <f>ร!U106&amp;ร!W106</f>
        <v/>
      </c>
      <c r="E109" s="1410"/>
      <c r="F109" s="1410"/>
      <c r="G109" s="1410"/>
      <c r="H109" s="1410"/>
      <c r="I109" s="1410"/>
      <c r="J109" s="1411"/>
      <c r="K109" s="814"/>
      <c r="L109" s="814"/>
      <c r="M109" s="814"/>
      <c r="N109" s="1412"/>
      <c r="O109" s="1412"/>
      <c r="P109" s="1412"/>
      <c r="Q109" s="1412"/>
      <c r="R109" s="815">
        <f>ร!Z106</f>
        <v>0</v>
      </c>
      <c r="S109" s="1413">
        <f>ร!AA106</f>
        <v>0</v>
      </c>
      <c r="T109" s="1414"/>
      <c r="U109" s="815">
        <f>ร!AB106</f>
        <v>0</v>
      </c>
      <c r="V109" s="816"/>
      <c r="W109" s="816"/>
      <c r="X109" s="816"/>
      <c r="Y109" s="816"/>
    </row>
    <row r="110" spans="1:32" ht="27" thickBot="1">
      <c r="A110" s="811">
        <f>ร!T107</f>
        <v>0</v>
      </c>
      <c r="B110" s="812">
        <f>ร!Y107</f>
        <v>0</v>
      </c>
      <c r="C110" s="813">
        <f>ร!V107</f>
        <v>0</v>
      </c>
      <c r="D110" s="1409" t="str">
        <f>ร!U107&amp;ร!W107</f>
        <v/>
      </c>
      <c r="E110" s="1410"/>
      <c r="F110" s="1410"/>
      <c r="G110" s="1410"/>
      <c r="H110" s="1410"/>
      <c r="I110" s="1410"/>
      <c r="J110" s="1411"/>
      <c r="K110" s="814"/>
      <c r="L110" s="814"/>
      <c r="M110" s="814"/>
      <c r="N110" s="1412"/>
      <c r="O110" s="1412"/>
      <c r="P110" s="1412"/>
      <c r="Q110" s="1412"/>
      <c r="R110" s="815">
        <f>ร!Z107</f>
        <v>0</v>
      </c>
      <c r="S110" s="1413">
        <f>ร!AA107</f>
        <v>0</v>
      </c>
      <c r="T110" s="1414"/>
      <c r="U110" s="815">
        <f>ร!AB107</f>
        <v>0</v>
      </c>
      <c r="V110" s="816"/>
      <c r="W110" s="816"/>
      <c r="X110" s="816"/>
      <c r="Y110" s="816"/>
    </row>
    <row r="111" spans="1:32" ht="27" thickBot="1">
      <c r="A111" s="811">
        <f>ร!T108</f>
        <v>0</v>
      </c>
      <c r="B111" s="812">
        <f>ร!Y108</f>
        <v>0</v>
      </c>
      <c r="C111" s="813">
        <f>ร!V108</f>
        <v>0</v>
      </c>
      <c r="D111" s="1409" t="str">
        <f>ร!U108&amp;ร!W108</f>
        <v/>
      </c>
      <c r="E111" s="1410"/>
      <c r="F111" s="1410"/>
      <c r="G111" s="1410"/>
      <c r="H111" s="1410"/>
      <c r="I111" s="1410"/>
      <c r="J111" s="1411"/>
      <c r="K111" s="814"/>
      <c r="L111" s="814"/>
      <c r="M111" s="814"/>
      <c r="N111" s="1412"/>
      <c r="O111" s="1412"/>
      <c r="P111" s="1412"/>
      <c r="Q111" s="1412"/>
      <c r="R111" s="815">
        <f>ร!Z108</f>
        <v>0</v>
      </c>
      <c r="S111" s="1413">
        <f>ร!AA108</f>
        <v>0</v>
      </c>
      <c r="T111" s="1414"/>
      <c r="U111" s="815">
        <f>ร!AB108</f>
        <v>0</v>
      </c>
      <c r="V111" s="816"/>
      <c r="W111" s="816"/>
      <c r="X111" s="816"/>
      <c r="Y111" s="816"/>
    </row>
    <row r="112" spans="1:32" ht="27" thickBot="1">
      <c r="A112" s="811">
        <f>ร!T109</f>
        <v>0</v>
      </c>
      <c r="B112" s="812">
        <f>ร!Y109</f>
        <v>0</v>
      </c>
      <c r="C112" s="813">
        <f>ร!V109</f>
        <v>0</v>
      </c>
      <c r="D112" s="1409" t="str">
        <f>ร!U109&amp;ร!W109</f>
        <v/>
      </c>
      <c r="E112" s="1410"/>
      <c r="F112" s="1410"/>
      <c r="G112" s="1410"/>
      <c r="H112" s="1410"/>
      <c r="I112" s="1410"/>
      <c r="J112" s="1411"/>
      <c r="K112" s="814"/>
      <c r="L112" s="814"/>
      <c r="M112" s="814"/>
      <c r="N112" s="1412"/>
      <c r="O112" s="1412"/>
      <c r="P112" s="1412"/>
      <c r="Q112" s="1412"/>
      <c r="R112" s="815">
        <f>ร!Z109</f>
        <v>0</v>
      </c>
      <c r="S112" s="1413">
        <f>ร!AA109</f>
        <v>0</v>
      </c>
      <c r="T112" s="1414"/>
      <c r="U112" s="815">
        <f>ร!AB109</f>
        <v>0</v>
      </c>
      <c r="V112" s="816"/>
      <c r="W112" s="816"/>
      <c r="X112" s="816"/>
      <c r="Y112" s="816"/>
    </row>
    <row r="113" spans="1:25" ht="27" thickBot="1">
      <c r="A113" s="811">
        <f>ร!T110</f>
        <v>0</v>
      </c>
      <c r="B113" s="812">
        <f>ร!Y110</f>
        <v>0</v>
      </c>
      <c r="C113" s="813">
        <f>ร!V110</f>
        <v>0</v>
      </c>
      <c r="D113" s="1409" t="str">
        <f>ร!U110&amp;ร!W110</f>
        <v/>
      </c>
      <c r="E113" s="1410"/>
      <c r="F113" s="1410"/>
      <c r="G113" s="1410"/>
      <c r="H113" s="1410"/>
      <c r="I113" s="1410"/>
      <c r="J113" s="1411"/>
      <c r="K113" s="814"/>
      <c r="L113" s="814"/>
      <c r="M113" s="814"/>
      <c r="N113" s="1412"/>
      <c r="O113" s="1412"/>
      <c r="P113" s="1412"/>
      <c r="Q113" s="1412"/>
      <c r="R113" s="815">
        <f>ร!Z110</f>
        <v>0</v>
      </c>
      <c r="S113" s="1413">
        <f>ร!AA110</f>
        <v>0</v>
      </c>
      <c r="T113" s="1414"/>
      <c r="U113" s="815">
        <f>ร!AB110</f>
        <v>0</v>
      </c>
      <c r="V113" s="816"/>
      <c r="W113" s="816"/>
      <c r="X113" s="816"/>
      <c r="Y113" s="816"/>
    </row>
    <row r="114" spans="1:25" ht="27" thickBot="1">
      <c r="A114" s="811">
        <f>ร!T111</f>
        <v>0</v>
      </c>
      <c r="B114" s="812">
        <f>ร!Y111</f>
        <v>0</v>
      </c>
      <c r="C114" s="813">
        <f>ร!V111</f>
        <v>0</v>
      </c>
      <c r="D114" s="1409" t="str">
        <f>ร!U111&amp;ร!W111</f>
        <v/>
      </c>
      <c r="E114" s="1410"/>
      <c r="F114" s="1410"/>
      <c r="G114" s="1410"/>
      <c r="H114" s="1410"/>
      <c r="I114" s="1410"/>
      <c r="J114" s="1411"/>
      <c r="K114" s="814"/>
      <c r="L114" s="814"/>
      <c r="M114" s="814"/>
      <c r="N114" s="1412"/>
      <c r="O114" s="1412"/>
      <c r="P114" s="1412"/>
      <c r="Q114" s="1412"/>
      <c r="R114" s="815">
        <f>ร!Z111</f>
        <v>0</v>
      </c>
      <c r="S114" s="1413">
        <f>ร!AA111</f>
        <v>0</v>
      </c>
      <c r="T114" s="1414"/>
      <c r="U114" s="815">
        <f>ร!AB111</f>
        <v>0</v>
      </c>
      <c r="V114" s="816"/>
      <c r="W114" s="816"/>
      <c r="X114" s="816"/>
      <c r="Y114" s="816"/>
    </row>
    <row r="115" spans="1:25" ht="27" thickBot="1">
      <c r="A115" s="811">
        <f>ร!T112</f>
        <v>0</v>
      </c>
      <c r="B115" s="812">
        <f>ร!Y112</f>
        <v>0</v>
      </c>
      <c r="C115" s="813">
        <f>ร!V112</f>
        <v>0</v>
      </c>
      <c r="D115" s="1409" t="str">
        <f>ร!U112&amp;ร!W112</f>
        <v/>
      </c>
      <c r="E115" s="1410"/>
      <c r="F115" s="1410"/>
      <c r="G115" s="1410"/>
      <c r="H115" s="1410"/>
      <c r="I115" s="1410"/>
      <c r="J115" s="1411"/>
      <c r="K115" s="814"/>
      <c r="L115" s="814"/>
      <c r="M115" s="814"/>
      <c r="N115" s="1412"/>
      <c r="O115" s="1412"/>
      <c r="P115" s="1412"/>
      <c r="Q115" s="1412"/>
      <c r="R115" s="815">
        <f>ร!Z112</f>
        <v>0</v>
      </c>
      <c r="S115" s="1413">
        <f>ร!AA112</f>
        <v>0</v>
      </c>
      <c r="T115" s="1414"/>
      <c r="U115" s="815">
        <f>ร!AB112</f>
        <v>0</v>
      </c>
      <c r="V115" s="816"/>
      <c r="W115" s="816"/>
      <c r="X115" s="816"/>
      <c r="Y115" s="816"/>
    </row>
    <row r="116" spans="1:25" ht="8.25" customHeight="1">
      <c r="A116" s="817"/>
    </row>
    <row r="117" spans="1:25" ht="26.25">
      <c r="A117" s="818" t="s">
        <v>583</v>
      </c>
      <c r="B117" s="819"/>
      <c r="C117" s="819"/>
      <c r="D117" s="819"/>
      <c r="E117" s="819"/>
      <c r="F117" s="819"/>
      <c r="G117" s="819"/>
      <c r="H117" s="819"/>
      <c r="I117" s="819"/>
      <c r="J117" s="819"/>
      <c r="K117" s="819"/>
      <c r="L117" s="818" t="s">
        <v>584</v>
      </c>
      <c r="M117" s="819"/>
      <c r="N117" s="819"/>
      <c r="O117" s="819"/>
      <c r="P117" s="819"/>
      <c r="Q117" s="1416"/>
      <c r="R117" s="1416"/>
      <c r="S117" s="1416"/>
      <c r="T117" s="1416"/>
      <c r="U117" s="1416"/>
      <c r="V117" s="1416"/>
      <c r="W117" s="1416"/>
      <c r="X117" s="1416"/>
      <c r="Y117" s="1416"/>
    </row>
    <row r="118" spans="1:25" ht="26.25">
      <c r="A118" s="820">
        <v>1</v>
      </c>
      <c r="B118" s="1415" t="s">
        <v>563</v>
      </c>
      <c r="C118" s="1415"/>
      <c r="D118" s="1415"/>
      <c r="E118" s="1415"/>
      <c r="F118" s="1415"/>
      <c r="G118" s="1415"/>
      <c r="H118" s="1415"/>
      <c r="I118" s="1415"/>
      <c r="J118" s="1415"/>
      <c r="K118" s="819"/>
      <c r="L118" s="818" t="s">
        <v>585</v>
      </c>
      <c r="M118" s="819"/>
      <c r="N118" s="819"/>
      <c r="O118" s="819"/>
      <c r="P118" s="1416"/>
      <c r="Q118" s="1416"/>
      <c r="R118" s="1416"/>
      <c r="S118" s="1416"/>
      <c r="T118" s="1416"/>
      <c r="U118" s="1416"/>
      <c r="V118" s="1416"/>
      <c r="W118" s="1416"/>
      <c r="X118" s="1416"/>
      <c r="Y118" s="1416"/>
    </row>
    <row r="119" spans="1:25" ht="26.25">
      <c r="A119" s="820">
        <v>2</v>
      </c>
      <c r="B119" s="1415"/>
      <c r="C119" s="1415"/>
      <c r="D119" s="1415"/>
      <c r="E119" s="1415"/>
      <c r="F119" s="1415"/>
      <c r="G119" s="1415"/>
      <c r="H119" s="1415"/>
      <c r="I119" s="1415"/>
      <c r="J119" s="1415"/>
      <c r="K119" s="819"/>
      <c r="L119" s="818" t="s">
        <v>586</v>
      </c>
      <c r="M119" s="819"/>
      <c r="N119" s="1416"/>
      <c r="O119" s="1416"/>
      <c r="P119" s="1416"/>
      <c r="Q119" s="1416"/>
      <c r="R119" s="1416"/>
      <c r="S119" s="1416"/>
      <c r="T119" s="1416"/>
      <c r="U119" s="1416"/>
      <c r="V119" s="1416"/>
      <c r="W119" s="1416"/>
      <c r="X119" s="1416"/>
      <c r="Y119" s="1416"/>
    </row>
    <row r="120" spans="1:25" ht="26.25">
      <c r="A120" s="820">
        <v>3</v>
      </c>
      <c r="B120" s="1415"/>
      <c r="C120" s="1415"/>
      <c r="D120" s="1415"/>
      <c r="E120" s="1415"/>
      <c r="F120" s="1415"/>
      <c r="G120" s="1415"/>
      <c r="H120" s="1415"/>
      <c r="I120" s="1415"/>
      <c r="J120" s="1415"/>
      <c r="K120" s="819"/>
      <c r="L120" s="818" t="s">
        <v>587</v>
      </c>
      <c r="M120" s="819"/>
      <c r="N120" s="1417"/>
      <c r="O120" s="1417"/>
      <c r="P120" s="1417"/>
      <c r="Q120" s="1417"/>
      <c r="R120" s="1417"/>
      <c r="S120" s="1417"/>
      <c r="T120" s="1417"/>
      <c r="U120" s="1417"/>
      <c r="V120" s="1417"/>
      <c r="W120" s="1417"/>
      <c r="X120" s="1417"/>
      <c r="Y120" s="1417"/>
    </row>
    <row r="121" spans="1:25" ht="26.25">
      <c r="A121" s="1377" t="s">
        <v>214</v>
      </c>
      <c r="B121" s="1377"/>
      <c r="C121" s="1377"/>
      <c r="D121" s="1377"/>
      <c r="E121" s="1377"/>
      <c r="F121" s="1377"/>
      <c r="G121" s="1377"/>
      <c r="H121" s="1377"/>
      <c r="I121" s="1377"/>
      <c r="J121" s="1377"/>
      <c r="K121" s="1377"/>
      <c r="L121" s="1377"/>
      <c r="M121" s="1377"/>
      <c r="N121" s="1377"/>
      <c r="O121" s="1377"/>
      <c r="P121" s="1377"/>
      <c r="Q121" s="1377"/>
      <c r="R121" s="1377"/>
      <c r="S121" s="1377"/>
      <c r="T121" s="1377"/>
      <c r="U121" s="1377"/>
      <c r="V121" s="1377"/>
      <c r="W121" s="1377"/>
      <c r="X121" s="1377"/>
      <c r="Y121" s="1377"/>
    </row>
    <row r="122" spans="1:25" ht="26.25">
      <c r="A122" s="1377" t="s">
        <v>588</v>
      </c>
      <c r="B122" s="1377"/>
      <c r="C122" s="1377"/>
      <c r="D122" s="1377"/>
      <c r="E122" s="1377"/>
      <c r="F122" s="1377"/>
      <c r="G122" s="1377"/>
      <c r="H122" s="1377"/>
      <c r="I122" s="1377"/>
      <c r="J122" s="1377"/>
      <c r="K122" s="1377"/>
      <c r="L122" s="1377"/>
      <c r="M122" s="1377"/>
      <c r="N122" s="1377"/>
      <c r="O122" s="1377"/>
      <c r="P122" s="1377"/>
      <c r="Q122" s="1377"/>
      <c r="R122" s="1377"/>
      <c r="S122" s="1377"/>
      <c r="T122" s="1377"/>
      <c r="U122" s="1377"/>
      <c r="V122" s="1377"/>
      <c r="W122" s="1377"/>
      <c r="X122" s="1377"/>
      <c r="Y122" s="1377"/>
    </row>
    <row r="123" spans="1:25" s="802" customFormat="1" ht="23.25">
      <c r="A123" s="801" t="s">
        <v>168</v>
      </c>
      <c r="C123" s="1376" t="str">
        <f>ปก!$D$13</f>
        <v>ง30103</v>
      </c>
      <c r="D123" s="1376"/>
      <c r="E123" s="803" t="s">
        <v>333</v>
      </c>
      <c r="G123" s="1378" t="str">
        <f>ปก!$I$13</f>
        <v>การงานอาชีพ(งานคอมพิวเตอร์)</v>
      </c>
      <c r="H123" s="1378"/>
      <c r="I123" s="1378"/>
      <c r="J123" s="1378"/>
      <c r="K123" s="804" t="s">
        <v>589</v>
      </c>
      <c r="N123" s="805"/>
      <c r="O123" s="806">
        <f>ปก!$N$12</f>
        <v>0</v>
      </c>
      <c r="P123" s="802" t="s">
        <v>167</v>
      </c>
      <c r="S123" s="1374">
        <f>ปก!$R$12</f>
        <v>0</v>
      </c>
      <c r="T123" s="1374"/>
      <c r="U123" s="1374"/>
      <c r="V123" s="802" t="s">
        <v>574</v>
      </c>
      <c r="X123" s="807">
        <f>COUNTA($C$11:$C$25)</f>
        <v>15</v>
      </c>
      <c r="Y123" s="802" t="s">
        <v>575</v>
      </c>
    </row>
    <row r="124" spans="1:25" s="802" customFormat="1" ht="23.25">
      <c r="A124" s="802" t="s">
        <v>372</v>
      </c>
      <c r="D124" s="1379">
        <f>ปก!$R$13</f>
        <v>0</v>
      </c>
      <c r="E124" s="1379"/>
      <c r="F124" s="1379"/>
      <c r="G124" s="1379"/>
      <c r="H124" s="1379"/>
      <c r="I124" s="1379"/>
      <c r="J124" s="802" t="s">
        <v>590</v>
      </c>
      <c r="N124" s="1376"/>
      <c r="O124" s="1376"/>
      <c r="P124" s="802" t="s">
        <v>167</v>
      </c>
      <c r="S124" s="1374"/>
      <c r="T124" s="1374"/>
      <c r="U124" s="1374"/>
      <c r="V124" s="801" t="s">
        <v>18</v>
      </c>
      <c r="W124" s="1374"/>
      <c r="X124" s="1374"/>
      <c r="Y124" s="802" t="s">
        <v>575</v>
      </c>
    </row>
    <row r="125" spans="1:25" s="802" customFormat="1" ht="23.25">
      <c r="A125" s="802" t="s">
        <v>591</v>
      </c>
      <c r="G125" s="1373" t="str">
        <f>"ม."&amp;ปก!$G$12</f>
        <v>ม.</v>
      </c>
      <c r="H125" s="1373"/>
      <c r="I125" s="1373"/>
      <c r="J125" s="802" t="s">
        <v>592</v>
      </c>
      <c r="N125" s="1373"/>
      <c r="O125" s="1373"/>
      <c r="P125" s="802" t="s">
        <v>167</v>
      </c>
      <c r="S125" s="1374"/>
      <c r="T125" s="1374"/>
      <c r="U125" s="1374"/>
      <c r="V125" s="801" t="s">
        <v>18</v>
      </c>
      <c r="W125" s="1374"/>
      <c r="X125" s="1374"/>
      <c r="Y125" s="802" t="s">
        <v>575</v>
      </c>
    </row>
    <row r="126" spans="1:25" s="802" customFormat="1" ht="23.25">
      <c r="A126" s="1375" t="s">
        <v>576</v>
      </c>
      <c r="B126" s="1375"/>
      <c r="C126" s="1375"/>
      <c r="D126" s="1375"/>
      <c r="E126" s="1375"/>
      <c r="F126" s="1375"/>
      <c r="G126" s="1375"/>
      <c r="H126" s="806">
        <f>ปก!$B$24</f>
        <v>1</v>
      </c>
      <c r="I126" s="808" t="s">
        <v>575</v>
      </c>
      <c r="J126" s="802" t="s">
        <v>593</v>
      </c>
      <c r="P126" s="1376"/>
      <c r="Q126" s="1376"/>
      <c r="R126" s="802" t="s">
        <v>167</v>
      </c>
      <c r="U126" s="1374"/>
      <c r="V126" s="1374"/>
      <c r="W126" s="801" t="s">
        <v>18</v>
      </c>
      <c r="X126" s="809"/>
      <c r="Y126" s="802" t="s">
        <v>575</v>
      </c>
    </row>
    <row r="127" spans="1:25" s="802" customFormat="1" ht="24" thickBot="1">
      <c r="J127" s="802" t="s">
        <v>594</v>
      </c>
      <c r="P127" s="1390"/>
      <c r="Q127" s="1390"/>
      <c r="R127" s="802" t="s">
        <v>167</v>
      </c>
      <c r="U127" s="1374"/>
      <c r="V127" s="1374"/>
      <c r="W127" s="801" t="s">
        <v>18</v>
      </c>
      <c r="X127" s="809"/>
      <c r="Y127" s="802" t="s">
        <v>575</v>
      </c>
    </row>
    <row r="128" spans="1:25" ht="25.5" customHeight="1">
      <c r="A128" s="1391" t="s">
        <v>595</v>
      </c>
      <c r="B128" s="1391" t="s">
        <v>219</v>
      </c>
      <c r="C128" s="1391" t="s">
        <v>0</v>
      </c>
      <c r="D128" s="1394" t="s">
        <v>546</v>
      </c>
      <c r="E128" s="1395"/>
      <c r="F128" s="1395"/>
      <c r="G128" s="1395"/>
      <c r="H128" s="1395"/>
      <c r="I128" s="1395"/>
      <c r="J128" s="1396"/>
      <c r="K128" s="1394" t="s">
        <v>596</v>
      </c>
      <c r="L128" s="1395"/>
      <c r="M128" s="1395"/>
      <c r="N128" s="1395"/>
      <c r="O128" s="1395"/>
      <c r="P128" s="1395"/>
      <c r="Q128" s="1396"/>
      <c r="R128" s="1400" t="s">
        <v>597</v>
      </c>
      <c r="S128" s="1403" t="s">
        <v>598</v>
      </c>
      <c r="T128" s="1404"/>
      <c r="U128" s="1400" t="s">
        <v>599</v>
      </c>
      <c r="V128" s="1380" t="s">
        <v>600</v>
      </c>
      <c r="W128" s="1380" t="s">
        <v>601</v>
      </c>
      <c r="X128" s="1380" t="s">
        <v>602</v>
      </c>
      <c r="Y128" s="1383" t="s">
        <v>603</v>
      </c>
    </row>
    <row r="129" spans="1:34" ht="22.5" customHeight="1" thickBot="1">
      <c r="A129" s="1392"/>
      <c r="B129" s="1392"/>
      <c r="C129" s="1392"/>
      <c r="D129" s="1397"/>
      <c r="E129" s="1398"/>
      <c r="F129" s="1398"/>
      <c r="G129" s="1398"/>
      <c r="H129" s="1398"/>
      <c r="I129" s="1398"/>
      <c r="J129" s="1399"/>
      <c r="K129" s="1386" t="s">
        <v>604</v>
      </c>
      <c r="L129" s="1387"/>
      <c r="M129" s="1387"/>
      <c r="N129" s="1387"/>
      <c r="O129" s="1387"/>
      <c r="P129" s="1387"/>
      <c r="Q129" s="1388"/>
      <c r="R129" s="1401"/>
      <c r="S129" s="1405"/>
      <c r="T129" s="1406"/>
      <c r="U129" s="1401"/>
      <c r="V129" s="1381"/>
      <c r="W129" s="1381"/>
      <c r="X129" s="1381"/>
      <c r="Y129" s="1384"/>
    </row>
    <row r="130" spans="1:34" ht="65.25" customHeight="1" thickBot="1">
      <c r="A130" s="1393"/>
      <c r="B130" s="1393"/>
      <c r="C130" s="1393"/>
      <c r="D130" s="1386"/>
      <c r="E130" s="1387"/>
      <c r="F130" s="1387"/>
      <c r="G130" s="1387"/>
      <c r="H130" s="1387"/>
      <c r="I130" s="1387"/>
      <c r="J130" s="1388"/>
      <c r="K130" s="810" t="s">
        <v>570</v>
      </c>
      <c r="L130" s="810" t="s">
        <v>570</v>
      </c>
      <c r="M130" s="810" t="s">
        <v>570</v>
      </c>
      <c r="N130" s="1389" t="s">
        <v>570</v>
      </c>
      <c r="O130" s="1389"/>
      <c r="P130" s="1389" t="s">
        <v>570</v>
      </c>
      <c r="Q130" s="1389"/>
      <c r="R130" s="1402"/>
      <c r="S130" s="1407"/>
      <c r="T130" s="1408"/>
      <c r="U130" s="1402"/>
      <c r="V130" s="1382"/>
      <c r="W130" s="1382"/>
      <c r="X130" s="1382"/>
      <c r="Y130" s="1385"/>
    </row>
    <row r="131" spans="1:34" ht="27" customHeight="1" thickBot="1">
      <c r="A131" s="811">
        <f>ร!T128</f>
        <v>0</v>
      </c>
      <c r="B131" s="812">
        <f>ร!Y128</f>
        <v>0</v>
      </c>
      <c r="C131" s="813">
        <f>ร!V128</f>
        <v>0</v>
      </c>
      <c r="D131" s="1409" t="str">
        <f>ร!U128&amp;ร!W128</f>
        <v/>
      </c>
      <c r="E131" s="1410"/>
      <c r="F131" s="1410"/>
      <c r="G131" s="1410"/>
      <c r="H131" s="1410"/>
      <c r="I131" s="1410"/>
      <c r="J131" s="1411"/>
      <c r="K131" s="814" t="s">
        <v>128</v>
      </c>
      <c r="L131" s="814"/>
      <c r="M131" s="814"/>
      <c r="N131" s="1412"/>
      <c r="O131" s="1412"/>
      <c r="P131" s="1412"/>
      <c r="Q131" s="1412"/>
      <c r="R131" s="815">
        <f>ร!Z128</f>
        <v>0</v>
      </c>
      <c r="S131" s="1413">
        <f>ร!AA128</f>
        <v>0</v>
      </c>
      <c r="T131" s="1414"/>
      <c r="U131" s="815">
        <f>ร!AB128</f>
        <v>0</v>
      </c>
      <c r="V131" s="816"/>
      <c r="W131" s="816"/>
      <c r="X131" s="816"/>
      <c r="Y131" s="816"/>
      <c r="AH131" s="365"/>
    </row>
    <row r="132" spans="1:34" ht="27" customHeight="1" thickBot="1">
      <c r="A132" s="811">
        <f>ร!T129</f>
        <v>0</v>
      </c>
      <c r="B132" s="812">
        <f>ร!Y129</f>
        <v>0</v>
      </c>
      <c r="C132" s="813">
        <f>ร!V129</f>
        <v>0</v>
      </c>
      <c r="D132" s="1409" t="str">
        <f>ร!U129&amp;ร!W129</f>
        <v/>
      </c>
      <c r="E132" s="1410"/>
      <c r="F132" s="1410"/>
      <c r="G132" s="1410"/>
      <c r="H132" s="1410"/>
      <c r="I132" s="1410"/>
      <c r="J132" s="1411"/>
      <c r="K132" s="814"/>
      <c r="L132" s="814"/>
      <c r="M132" s="814"/>
      <c r="N132" s="1412"/>
      <c r="O132" s="1412"/>
      <c r="P132" s="1412"/>
      <c r="Q132" s="1412"/>
      <c r="R132" s="815">
        <f>ร!Z129</f>
        <v>0</v>
      </c>
      <c r="S132" s="1413">
        <f>ร!AA129</f>
        <v>0</v>
      </c>
      <c r="T132" s="1414"/>
      <c r="U132" s="815">
        <f>ร!AB129</f>
        <v>0</v>
      </c>
      <c r="V132" s="816"/>
      <c r="W132" s="816"/>
      <c r="X132" s="816"/>
      <c r="Y132" s="816"/>
      <c r="AH132" s="365"/>
    </row>
    <row r="133" spans="1:34" ht="27" customHeight="1" thickBot="1">
      <c r="A133" s="811">
        <f>ร!T130</f>
        <v>0</v>
      </c>
      <c r="B133" s="812">
        <f>ร!Y130</f>
        <v>0</v>
      </c>
      <c r="C133" s="813">
        <f>ร!V130</f>
        <v>0</v>
      </c>
      <c r="D133" s="1409" t="str">
        <f>ร!U130&amp;ร!W130</f>
        <v/>
      </c>
      <c r="E133" s="1410"/>
      <c r="F133" s="1410"/>
      <c r="G133" s="1410"/>
      <c r="H133" s="1410"/>
      <c r="I133" s="1410"/>
      <c r="J133" s="1411"/>
      <c r="K133" s="814"/>
      <c r="L133" s="814"/>
      <c r="M133" s="814"/>
      <c r="N133" s="1412"/>
      <c r="O133" s="1412"/>
      <c r="P133" s="1412"/>
      <c r="Q133" s="1412"/>
      <c r="R133" s="815">
        <f>ร!Z130</f>
        <v>0</v>
      </c>
      <c r="S133" s="1413">
        <f>ร!AA130</f>
        <v>0</v>
      </c>
      <c r="T133" s="1414"/>
      <c r="U133" s="815">
        <f>ร!AB130</f>
        <v>0</v>
      </c>
      <c r="V133" s="816"/>
      <c r="W133" s="816"/>
      <c r="X133" s="816"/>
      <c r="Y133" s="816"/>
      <c r="AH133" s="365"/>
    </row>
    <row r="134" spans="1:34" ht="27" customHeight="1" thickBot="1">
      <c r="A134" s="811">
        <f>ร!T131</f>
        <v>0</v>
      </c>
      <c r="B134" s="812">
        <f>ร!Y131</f>
        <v>0</v>
      </c>
      <c r="C134" s="813">
        <f>ร!V131</f>
        <v>0</v>
      </c>
      <c r="D134" s="1409" t="str">
        <f>ร!U131&amp;ร!W131</f>
        <v/>
      </c>
      <c r="E134" s="1410"/>
      <c r="F134" s="1410"/>
      <c r="G134" s="1410"/>
      <c r="H134" s="1410"/>
      <c r="I134" s="1410"/>
      <c r="J134" s="1411"/>
      <c r="K134" s="814"/>
      <c r="L134" s="814"/>
      <c r="M134" s="814"/>
      <c r="N134" s="1412"/>
      <c r="O134" s="1412"/>
      <c r="P134" s="1412"/>
      <c r="Q134" s="1412"/>
      <c r="R134" s="815">
        <f>ร!Z131</f>
        <v>0</v>
      </c>
      <c r="S134" s="1413">
        <f>ร!AA131</f>
        <v>0</v>
      </c>
      <c r="T134" s="1414"/>
      <c r="U134" s="815">
        <f>ร!AB131</f>
        <v>0</v>
      </c>
      <c r="V134" s="816"/>
      <c r="W134" s="816"/>
      <c r="X134" s="816"/>
      <c r="Y134" s="816"/>
      <c r="AH134" s="365"/>
    </row>
    <row r="135" spans="1:34" ht="27" customHeight="1" thickBot="1">
      <c r="A135" s="811">
        <f>ร!T132</f>
        <v>0</v>
      </c>
      <c r="B135" s="812">
        <f>ร!Y132</f>
        <v>0</v>
      </c>
      <c r="C135" s="813">
        <f>ร!V132</f>
        <v>0</v>
      </c>
      <c r="D135" s="1409" t="str">
        <f>ร!U132&amp;ร!W132</f>
        <v/>
      </c>
      <c r="E135" s="1410"/>
      <c r="F135" s="1410"/>
      <c r="G135" s="1410"/>
      <c r="H135" s="1410"/>
      <c r="I135" s="1410"/>
      <c r="J135" s="1411"/>
      <c r="K135" s="814"/>
      <c r="L135" s="814"/>
      <c r="M135" s="814"/>
      <c r="N135" s="1412"/>
      <c r="O135" s="1412"/>
      <c r="P135" s="1412"/>
      <c r="Q135" s="1412"/>
      <c r="R135" s="815">
        <f>ร!Z132</f>
        <v>0</v>
      </c>
      <c r="S135" s="1413">
        <f>ร!AA132</f>
        <v>0</v>
      </c>
      <c r="T135" s="1414"/>
      <c r="U135" s="815">
        <f>ร!AB132</f>
        <v>0</v>
      </c>
      <c r="V135" s="816"/>
      <c r="W135" s="816"/>
      <c r="X135" s="816"/>
      <c r="Y135" s="816"/>
    </row>
    <row r="136" spans="1:34" ht="27" customHeight="1" thickBot="1">
      <c r="A136" s="811">
        <f>ร!T133</f>
        <v>0</v>
      </c>
      <c r="B136" s="812">
        <f>ร!Y133</f>
        <v>0</v>
      </c>
      <c r="C136" s="813">
        <f>ร!V133</f>
        <v>0</v>
      </c>
      <c r="D136" s="1409" t="str">
        <f>ร!U133&amp;ร!W133</f>
        <v/>
      </c>
      <c r="E136" s="1410"/>
      <c r="F136" s="1410"/>
      <c r="G136" s="1410"/>
      <c r="H136" s="1410"/>
      <c r="I136" s="1410"/>
      <c r="J136" s="1411"/>
      <c r="K136" s="814"/>
      <c r="L136" s="814"/>
      <c r="M136" s="814"/>
      <c r="N136" s="1412"/>
      <c r="O136" s="1412"/>
      <c r="P136" s="1412"/>
      <c r="Q136" s="1412"/>
      <c r="R136" s="815">
        <f>ร!Z133</f>
        <v>0</v>
      </c>
      <c r="S136" s="1413">
        <f>ร!AA133</f>
        <v>0</v>
      </c>
      <c r="T136" s="1414"/>
      <c r="U136" s="815">
        <f>ร!AB133</f>
        <v>0</v>
      </c>
      <c r="V136" s="816"/>
      <c r="W136" s="816"/>
      <c r="X136" s="816"/>
      <c r="Y136" s="816"/>
    </row>
    <row r="137" spans="1:34" ht="27" customHeight="1" thickBot="1">
      <c r="A137" s="811">
        <f>ร!T134</f>
        <v>0</v>
      </c>
      <c r="B137" s="812">
        <f>ร!Y134</f>
        <v>0</v>
      </c>
      <c r="C137" s="813">
        <f>ร!V134</f>
        <v>0</v>
      </c>
      <c r="D137" s="1409" t="str">
        <f>ร!U134&amp;ร!W134</f>
        <v/>
      </c>
      <c r="E137" s="1410"/>
      <c r="F137" s="1410"/>
      <c r="G137" s="1410"/>
      <c r="H137" s="1410"/>
      <c r="I137" s="1410"/>
      <c r="J137" s="1411"/>
      <c r="K137" s="814"/>
      <c r="L137" s="814"/>
      <c r="M137" s="814"/>
      <c r="N137" s="1412"/>
      <c r="O137" s="1412"/>
      <c r="P137" s="1412"/>
      <c r="Q137" s="1412"/>
      <c r="R137" s="815">
        <f>ร!Z134</f>
        <v>0</v>
      </c>
      <c r="S137" s="1413">
        <f>ร!AA134</f>
        <v>0</v>
      </c>
      <c r="T137" s="1414"/>
      <c r="U137" s="815">
        <f>ร!AB134</f>
        <v>0</v>
      </c>
      <c r="V137" s="816"/>
      <c r="W137" s="816"/>
      <c r="X137" s="816"/>
      <c r="Y137" s="816"/>
    </row>
    <row r="138" spans="1:34" ht="27" customHeight="1" thickBot="1">
      <c r="A138" s="811">
        <f>ร!T135</f>
        <v>0</v>
      </c>
      <c r="B138" s="812">
        <f>ร!Y135</f>
        <v>0</v>
      </c>
      <c r="C138" s="813">
        <f>ร!V135</f>
        <v>0</v>
      </c>
      <c r="D138" s="1409" t="str">
        <f>ร!U135&amp;ร!W135</f>
        <v/>
      </c>
      <c r="E138" s="1410"/>
      <c r="F138" s="1410"/>
      <c r="G138" s="1410"/>
      <c r="H138" s="1410"/>
      <c r="I138" s="1410"/>
      <c r="J138" s="1411"/>
      <c r="K138" s="814"/>
      <c r="L138" s="814"/>
      <c r="M138" s="814"/>
      <c r="N138" s="1412"/>
      <c r="O138" s="1412"/>
      <c r="P138" s="1412"/>
      <c r="Q138" s="1412"/>
      <c r="R138" s="815">
        <f>ร!Z135</f>
        <v>0</v>
      </c>
      <c r="S138" s="1413">
        <f>ร!AA135</f>
        <v>0</v>
      </c>
      <c r="T138" s="1414"/>
      <c r="U138" s="815">
        <f>ร!AB135</f>
        <v>0</v>
      </c>
      <c r="V138" s="816"/>
      <c r="W138" s="816"/>
      <c r="X138" s="816"/>
      <c r="Y138" s="816"/>
    </row>
    <row r="139" spans="1:34" ht="27" customHeight="1" thickBot="1">
      <c r="A139" s="811">
        <f>ร!T136</f>
        <v>0</v>
      </c>
      <c r="B139" s="812">
        <f>ร!Y136</f>
        <v>0</v>
      </c>
      <c r="C139" s="813">
        <f>ร!V136</f>
        <v>0</v>
      </c>
      <c r="D139" s="1409" t="str">
        <f>ร!U136&amp;ร!W136</f>
        <v/>
      </c>
      <c r="E139" s="1410"/>
      <c r="F139" s="1410"/>
      <c r="G139" s="1410"/>
      <c r="H139" s="1410"/>
      <c r="I139" s="1410"/>
      <c r="J139" s="1411"/>
      <c r="K139" s="814"/>
      <c r="L139" s="814"/>
      <c r="M139" s="814"/>
      <c r="N139" s="1412"/>
      <c r="O139" s="1412"/>
      <c r="P139" s="1412"/>
      <c r="Q139" s="1412"/>
      <c r="R139" s="815">
        <f>ร!Z136</f>
        <v>0</v>
      </c>
      <c r="S139" s="1413">
        <f>ร!AA136</f>
        <v>0</v>
      </c>
      <c r="T139" s="1414"/>
      <c r="U139" s="815">
        <f>ร!AB136</f>
        <v>0</v>
      </c>
      <c r="V139" s="816"/>
      <c r="W139" s="816"/>
      <c r="X139" s="816"/>
      <c r="Y139" s="816"/>
    </row>
    <row r="140" spans="1:34" ht="27" customHeight="1" thickBot="1">
      <c r="A140" s="811">
        <f>ร!T137</f>
        <v>0</v>
      </c>
      <c r="B140" s="812">
        <f>ร!Y137</f>
        <v>0</v>
      </c>
      <c r="C140" s="813">
        <f>ร!V137</f>
        <v>0</v>
      </c>
      <c r="D140" s="1409" t="str">
        <f>ร!U137&amp;ร!W137</f>
        <v/>
      </c>
      <c r="E140" s="1410"/>
      <c r="F140" s="1410"/>
      <c r="G140" s="1410"/>
      <c r="H140" s="1410"/>
      <c r="I140" s="1410"/>
      <c r="J140" s="1411"/>
      <c r="K140" s="814"/>
      <c r="L140" s="814"/>
      <c r="M140" s="814"/>
      <c r="N140" s="1412"/>
      <c r="O140" s="1412"/>
      <c r="P140" s="1412"/>
      <c r="Q140" s="1412"/>
      <c r="R140" s="815">
        <f>ร!Z137</f>
        <v>0</v>
      </c>
      <c r="S140" s="1413">
        <f>ร!AA137</f>
        <v>0</v>
      </c>
      <c r="T140" s="1414"/>
      <c r="U140" s="815">
        <f>ร!AB137</f>
        <v>0</v>
      </c>
      <c r="V140" s="816"/>
      <c r="W140" s="816"/>
      <c r="X140" s="816"/>
      <c r="Y140" s="816"/>
    </row>
    <row r="141" spans="1:34" ht="27" customHeight="1" thickBot="1">
      <c r="A141" s="811">
        <f>ร!T138</f>
        <v>0</v>
      </c>
      <c r="B141" s="812">
        <f>ร!Y138</f>
        <v>0</v>
      </c>
      <c r="C141" s="813">
        <f>ร!V138</f>
        <v>0</v>
      </c>
      <c r="D141" s="1409" t="str">
        <f>ร!U138&amp;ร!W138</f>
        <v/>
      </c>
      <c r="E141" s="1410"/>
      <c r="F141" s="1410"/>
      <c r="G141" s="1410"/>
      <c r="H141" s="1410"/>
      <c r="I141" s="1410"/>
      <c r="J141" s="1411"/>
      <c r="K141" s="814"/>
      <c r="L141" s="814"/>
      <c r="M141" s="814"/>
      <c r="N141" s="1412"/>
      <c r="O141" s="1412"/>
      <c r="P141" s="1412"/>
      <c r="Q141" s="1412"/>
      <c r="R141" s="815">
        <f>ร!Z138</f>
        <v>0</v>
      </c>
      <c r="S141" s="1413">
        <f>ร!AA138</f>
        <v>0</v>
      </c>
      <c r="T141" s="1414"/>
      <c r="U141" s="815">
        <f>ร!AB138</f>
        <v>0</v>
      </c>
      <c r="V141" s="816"/>
      <c r="W141" s="816"/>
      <c r="X141" s="816"/>
      <c r="Y141" s="816"/>
    </row>
    <row r="142" spans="1:34" ht="27" thickBot="1">
      <c r="A142" s="811">
        <f>ร!T139</f>
        <v>0</v>
      </c>
      <c r="B142" s="812">
        <f>ร!Y139</f>
        <v>0</v>
      </c>
      <c r="C142" s="813">
        <f>ร!V139</f>
        <v>0</v>
      </c>
      <c r="D142" s="1409" t="str">
        <f>ร!U139&amp;ร!W139</f>
        <v/>
      </c>
      <c r="E142" s="1410"/>
      <c r="F142" s="1410"/>
      <c r="G142" s="1410"/>
      <c r="H142" s="1410"/>
      <c r="I142" s="1410"/>
      <c r="J142" s="1411"/>
      <c r="K142" s="814"/>
      <c r="L142" s="814"/>
      <c r="M142" s="814"/>
      <c r="N142" s="1412"/>
      <c r="O142" s="1412"/>
      <c r="P142" s="1412"/>
      <c r="Q142" s="1412"/>
      <c r="R142" s="815">
        <f>ร!Z139</f>
        <v>0</v>
      </c>
      <c r="S142" s="1413">
        <f>ร!AA139</f>
        <v>0</v>
      </c>
      <c r="T142" s="1414"/>
      <c r="U142" s="815">
        <f>ร!AB139</f>
        <v>0</v>
      </c>
      <c r="V142" s="816"/>
      <c r="W142" s="816"/>
      <c r="X142" s="816"/>
      <c r="Y142" s="816"/>
    </row>
    <row r="143" spans="1:34" ht="27" thickBot="1">
      <c r="A143" s="811">
        <f>ร!T140</f>
        <v>0</v>
      </c>
      <c r="B143" s="812">
        <f>ร!Y140</f>
        <v>0</v>
      </c>
      <c r="C143" s="813">
        <f>ร!V140</f>
        <v>0</v>
      </c>
      <c r="D143" s="1409" t="str">
        <f>ร!U140&amp;ร!W140</f>
        <v/>
      </c>
      <c r="E143" s="1410"/>
      <c r="F143" s="1410"/>
      <c r="G143" s="1410"/>
      <c r="H143" s="1410"/>
      <c r="I143" s="1410"/>
      <c r="J143" s="1411"/>
      <c r="K143" s="814"/>
      <c r="L143" s="814"/>
      <c r="M143" s="814"/>
      <c r="N143" s="1412"/>
      <c r="O143" s="1412"/>
      <c r="P143" s="1412"/>
      <c r="Q143" s="1412"/>
      <c r="R143" s="815">
        <f>ร!Z140</f>
        <v>0</v>
      </c>
      <c r="S143" s="1413">
        <f>ร!AA140</f>
        <v>0</v>
      </c>
      <c r="T143" s="1414"/>
      <c r="U143" s="815">
        <f>ร!AB140</f>
        <v>0</v>
      </c>
      <c r="V143" s="816"/>
      <c r="W143" s="816"/>
      <c r="X143" s="816"/>
      <c r="Y143" s="816"/>
    </row>
    <row r="144" spans="1:34" ht="27" thickBot="1">
      <c r="A144" s="811">
        <f>ร!T141</f>
        <v>0</v>
      </c>
      <c r="B144" s="812">
        <f>ร!Y141</f>
        <v>0</v>
      </c>
      <c r="C144" s="813">
        <f>ร!V141</f>
        <v>0</v>
      </c>
      <c r="D144" s="1409" t="str">
        <f>ร!U141&amp;ร!W141</f>
        <v/>
      </c>
      <c r="E144" s="1410"/>
      <c r="F144" s="1410"/>
      <c r="G144" s="1410"/>
      <c r="H144" s="1410"/>
      <c r="I144" s="1410"/>
      <c r="J144" s="1411"/>
      <c r="K144" s="814"/>
      <c r="L144" s="814"/>
      <c r="M144" s="814"/>
      <c r="N144" s="1412"/>
      <c r="O144" s="1412"/>
      <c r="P144" s="1412"/>
      <c r="Q144" s="1412"/>
      <c r="R144" s="815">
        <f>ร!Z141</f>
        <v>0</v>
      </c>
      <c r="S144" s="1413">
        <f>ร!AA141</f>
        <v>0</v>
      </c>
      <c r="T144" s="1414"/>
      <c r="U144" s="815">
        <f>ร!AB141</f>
        <v>0</v>
      </c>
      <c r="V144" s="816"/>
      <c r="W144" s="816"/>
      <c r="X144" s="816"/>
      <c r="Y144" s="816"/>
    </row>
    <row r="145" spans="1:34" ht="27" thickBot="1">
      <c r="A145" s="811">
        <f>ร!T142</f>
        <v>0</v>
      </c>
      <c r="B145" s="812">
        <f>ร!Y142</f>
        <v>0</v>
      </c>
      <c r="C145" s="813">
        <f>ร!V142</f>
        <v>0</v>
      </c>
      <c r="D145" s="1409" t="str">
        <f>ร!U142&amp;ร!W142</f>
        <v/>
      </c>
      <c r="E145" s="1410"/>
      <c r="F145" s="1410"/>
      <c r="G145" s="1410"/>
      <c r="H145" s="1410"/>
      <c r="I145" s="1410"/>
      <c r="J145" s="1411"/>
      <c r="K145" s="814"/>
      <c r="L145" s="814"/>
      <c r="M145" s="814"/>
      <c r="N145" s="1412"/>
      <c r="O145" s="1412"/>
      <c r="P145" s="1412"/>
      <c r="Q145" s="1412"/>
      <c r="R145" s="815">
        <f>ร!Z142</f>
        <v>0</v>
      </c>
      <c r="S145" s="1413">
        <f>ร!AA142</f>
        <v>0</v>
      </c>
      <c r="T145" s="1414"/>
      <c r="U145" s="815">
        <f>ร!AB142</f>
        <v>0</v>
      </c>
      <c r="V145" s="816"/>
      <c r="W145" s="816"/>
      <c r="X145" s="816"/>
      <c r="Y145" s="816"/>
    </row>
    <row r="146" spans="1:34" ht="8.25" customHeight="1">
      <c r="A146" s="817"/>
    </row>
    <row r="147" spans="1:34" ht="26.25">
      <c r="A147" s="818" t="s">
        <v>583</v>
      </c>
      <c r="B147" s="819"/>
      <c r="C147" s="819"/>
      <c r="D147" s="819"/>
      <c r="E147" s="819"/>
      <c r="F147" s="819"/>
      <c r="G147" s="819"/>
      <c r="H147" s="819"/>
      <c r="I147" s="819"/>
      <c r="J147" s="819"/>
      <c r="K147" s="819"/>
      <c r="L147" s="818" t="s">
        <v>584</v>
      </c>
      <c r="M147" s="819"/>
      <c r="N147" s="819"/>
      <c r="O147" s="819"/>
      <c r="P147" s="819"/>
      <c r="Q147" s="1416"/>
      <c r="R147" s="1416"/>
      <c r="S147" s="1416"/>
      <c r="T147" s="1416"/>
      <c r="U147" s="1416"/>
      <c r="V147" s="1416"/>
      <c r="W147" s="1416"/>
      <c r="X147" s="1416"/>
      <c r="Y147" s="1416"/>
    </row>
    <row r="148" spans="1:34" ht="26.25">
      <c r="A148" s="820">
        <v>1</v>
      </c>
      <c r="B148" s="1415" t="s">
        <v>563</v>
      </c>
      <c r="C148" s="1415"/>
      <c r="D148" s="1415"/>
      <c r="E148" s="1415"/>
      <c r="F148" s="1415"/>
      <c r="G148" s="1415"/>
      <c r="H148" s="1415"/>
      <c r="I148" s="1415"/>
      <c r="J148" s="1415"/>
      <c r="K148" s="819"/>
      <c r="L148" s="818" t="s">
        <v>585</v>
      </c>
      <c r="M148" s="819"/>
      <c r="N148" s="819"/>
      <c r="O148" s="819"/>
      <c r="P148" s="1416"/>
      <c r="Q148" s="1416"/>
      <c r="R148" s="1416"/>
      <c r="S148" s="1416"/>
      <c r="T148" s="1416"/>
      <c r="U148" s="1416"/>
      <c r="V148" s="1416"/>
      <c r="W148" s="1416"/>
      <c r="X148" s="1416"/>
      <c r="Y148" s="1416"/>
    </row>
    <row r="149" spans="1:34" ht="26.25">
      <c r="A149" s="820">
        <v>2</v>
      </c>
      <c r="B149" s="1415"/>
      <c r="C149" s="1415"/>
      <c r="D149" s="1415"/>
      <c r="E149" s="1415"/>
      <c r="F149" s="1415"/>
      <c r="G149" s="1415"/>
      <c r="H149" s="1415"/>
      <c r="I149" s="1415"/>
      <c r="J149" s="1415"/>
      <c r="K149" s="819"/>
      <c r="L149" s="818" t="s">
        <v>586</v>
      </c>
      <c r="M149" s="819"/>
      <c r="N149" s="1416"/>
      <c r="O149" s="1416"/>
      <c r="P149" s="1416"/>
      <c r="Q149" s="1416"/>
      <c r="R149" s="1416"/>
      <c r="S149" s="1416"/>
      <c r="T149" s="1416"/>
      <c r="U149" s="1416"/>
      <c r="V149" s="1416"/>
      <c r="W149" s="1416"/>
      <c r="X149" s="1416"/>
      <c r="Y149" s="1416"/>
    </row>
    <row r="150" spans="1:34" ht="26.25">
      <c r="A150" s="820">
        <v>3</v>
      </c>
      <c r="B150" s="1415"/>
      <c r="C150" s="1415"/>
      <c r="D150" s="1415"/>
      <c r="E150" s="1415"/>
      <c r="F150" s="1415"/>
      <c r="G150" s="1415"/>
      <c r="H150" s="1415"/>
      <c r="I150" s="1415"/>
      <c r="J150" s="1415"/>
      <c r="K150" s="819"/>
      <c r="L150" s="818" t="s">
        <v>587</v>
      </c>
      <c r="M150" s="819"/>
      <c r="N150" s="1417"/>
      <c r="O150" s="1417"/>
      <c r="P150" s="1417"/>
      <c r="Q150" s="1417"/>
      <c r="R150" s="1417"/>
      <c r="S150" s="1417"/>
      <c r="T150" s="1417"/>
      <c r="U150" s="1417"/>
      <c r="V150" s="1417"/>
      <c r="W150" s="1417"/>
      <c r="X150" s="1417"/>
      <c r="Y150" s="1417"/>
    </row>
    <row r="151" spans="1:34" ht="26.25">
      <c r="A151" s="1377" t="s">
        <v>214</v>
      </c>
      <c r="B151" s="1377"/>
      <c r="C151" s="1377"/>
      <c r="D151" s="1377"/>
      <c r="E151" s="1377"/>
      <c r="F151" s="1377"/>
      <c r="G151" s="1377"/>
      <c r="H151" s="1377"/>
      <c r="I151" s="1377"/>
      <c r="J151" s="1377"/>
      <c r="K151" s="1377"/>
      <c r="L151" s="1377"/>
      <c r="M151" s="1377"/>
      <c r="N151" s="1377"/>
      <c r="O151" s="1377"/>
      <c r="P151" s="1377"/>
      <c r="Q151" s="1377"/>
      <c r="R151" s="1377"/>
      <c r="S151" s="1377"/>
      <c r="T151" s="1377"/>
      <c r="U151" s="1377"/>
      <c r="V151" s="1377"/>
      <c r="W151" s="1377"/>
      <c r="X151" s="1377"/>
      <c r="Y151" s="1377"/>
    </row>
    <row r="152" spans="1:34" ht="26.25">
      <c r="A152" s="1377" t="s">
        <v>588</v>
      </c>
      <c r="B152" s="1377"/>
      <c r="C152" s="1377"/>
      <c r="D152" s="1377"/>
      <c r="E152" s="1377"/>
      <c r="F152" s="1377"/>
      <c r="G152" s="1377"/>
      <c r="H152" s="1377"/>
      <c r="I152" s="1377"/>
      <c r="J152" s="1377"/>
      <c r="K152" s="1377"/>
      <c r="L152" s="1377"/>
      <c r="M152" s="1377"/>
      <c r="N152" s="1377"/>
      <c r="O152" s="1377"/>
      <c r="P152" s="1377"/>
      <c r="Q152" s="1377"/>
      <c r="R152" s="1377"/>
      <c r="S152" s="1377"/>
      <c r="T152" s="1377"/>
      <c r="U152" s="1377"/>
      <c r="V152" s="1377"/>
      <c r="W152" s="1377"/>
      <c r="X152" s="1377"/>
      <c r="Y152" s="1377"/>
    </row>
    <row r="153" spans="1:34" s="802" customFormat="1" ht="23.25">
      <c r="A153" s="801" t="s">
        <v>168</v>
      </c>
      <c r="C153" s="1376" t="str">
        <f>ปก!$D$13</f>
        <v>ง30103</v>
      </c>
      <c r="D153" s="1376"/>
      <c r="E153" s="803" t="s">
        <v>333</v>
      </c>
      <c r="G153" s="1378" t="str">
        <f>ปก!$I$13</f>
        <v>การงานอาชีพ(งานคอมพิวเตอร์)</v>
      </c>
      <c r="H153" s="1378"/>
      <c r="I153" s="1378"/>
      <c r="J153" s="1378"/>
      <c r="K153" s="804" t="s">
        <v>589</v>
      </c>
      <c r="N153" s="805"/>
      <c r="O153" s="806">
        <f>ปก!$N$12</f>
        <v>0</v>
      </c>
      <c r="P153" s="802" t="s">
        <v>167</v>
      </c>
      <c r="S153" s="1374">
        <f>ปก!$R$12</f>
        <v>0</v>
      </c>
      <c r="T153" s="1374"/>
      <c r="U153" s="1374"/>
      <c r="V153" s="802" t="s">
        <v>574</v>
      </c>
      <c r="X153" s="807">
        <f>COUNTA($C$11:$C$25)</f>
        <v>15</v>
      </c>
      <c r="Y153" s="802" t="s">
        <v>575</v>
      </c>
      <c r="Z153" s="800"/>
      <c r="AA153" s="800"/>
      <c r="AB153" s="800"/>
      <c r="AC153" s="800"/>
      <c r="AD153" s="800"/>
      <c r="AE153" s="800"/>
      <c r="AF153" s="800"/>
      <c r="AG153" s="800"/>
      <c r="AH153" s="800"/>
    </row>
    <row r="154" spans="1:34" s="802" customFormat="1" ht="23.25">
      <c r="A154" s="802" t="s">
        <v>372</v>
      </c>
      <c r="D154" s="1379">
        <f>ปก!$R$13</f>
        <v>0</v>
      </c>
      <c r="E154" s="1379"/>
      <c r="F154" s="1379"/>
      <c r="G154" s="1379"/>
      <c r="H154" s="1379"/>
      <c r="I154" s="1379"/>
      <c r="J154" s="802" t="s">
        <v>590</v>
      </c>
      <c r="N154" s="1376"/>
      <c r="O154" s="1376"/>
      <c r="P154" s="802" t="s">
        <v>167</v>
      </c>
      <c r="S154" s="1374"/>
      <c r="T154" s="1374"/>
      <c r="U154" s="1374"/>
      <c r="V154" s="801" t="s">
        <v>18</v>
      </c>
      <c r="W154" s="1374"/>
      <c r="X154" s="1374"/>
      <c r="Y154" s="802" t="s">
        <v>575</v>
      </c>
      <c r="Z154" s="800"/>
      <c r="AA154" s="800"/>
      <c r="AB154" s="800"/>
      <c r="AC154" s="800"/>
      <c r="AD154" s="800"/>
      <c r="AE154" s="800"/>
      <c r="AF154" s="800"/>
      <c r="AG154" s="800"/>
      <c r="AH154" s="800"/>
    </row>
    <row r="155" spans="1:34" s="802" customFormat="1" ht="23.25">
      <c r="A155" s="802" t="s">
        <v>591</v>
      </c>
      <c r="G155" s="1373" t="str">
        <f>"ม."&amp;ปก!$G$12</f>
        <v>ม.</v>
      </c>
      <c r="H155" s="1373"/>
      <c r="I155" s="1373"/>
      <c r="J155" s="802" t="s">
        <v>592</v>
      </c>
      <c r="N155" s="1373"/>
      <c r="O155" s="1373"/>
      <c r="P155" s="802" t="s">
        <v>167</v>
      </c>
      <c r="S155" s="1374"/>
      <c r="T155" s="1374"/>
      <c r="U155" s="1374"/>
      <c r="V155" s="801" t="s">
        <v>18</v>
      </c>
      <c r="W155" s="1374"/>
      <c r="X155" s="1374"/>
      <c r="Y155" s="802" t="s">
        <v>575</v>
      </c>
      <c r="AH155" s="800"/>
    </row>
    <row r="156" spans="1:34" s="802" customFormat="1" ht="23.25">
      <c r="A156" s="1375" t="s">
        <v>576</v>
      </c>
      <c r="B156" s="1375"/>
      <c r="C156" s="1375"/>
      <c r="D156" s="1375"/>
      <c r="E156" s="1375"/>
      <c r="F156" s="1375"/>
      <c r="G156" s="1375"/>
      <c r="H156" s="806">
        <f>ปก!$B$24</f>
        <v>1</v>
      </c>
      <c r="I156" s="808" t="s">
        <v>575</v>
      </c>
      <c r="J156" s="802" t="s">
        <v>593</v>
      </c>
      <c r="P156" s="1376"/>
      <c r="Q156" s="1376"/>
      <c r="R156" s="802" t="s">
        <v>167</v>
      </c>
      <c r="U156" s="1374"/>
      <c r="V156" s="1374"/>
      <c r="W156" s="801" t="s">
        <v>18</v>
      </c>
      <c r="X156" s="809"/>
      <c r="Y156" s="802" t="s">
        <v>575</v>
      </c>
      <c r="AH156" s="800"/>
    </row>
    <row r="157" spans="1:34" s="802" customFormat="1" ht="24" thickBot="1">
      <c r="J157" s="802" t="s">
        <v>594</v>
      </c>
      <c r="P157" s="1390"/>
      <c r="Q157" s="1390"/>
      <c r="R157" s="802" t="s">
        <v>167</v>
      </c>
      <c r="U157" s="1374"/>
      <c r="V157" s="1374"/>
      <c r="W157" s="801" t="s">
        <v>18</v>
      </c>
      <c r="X157" s="809"/>
      <c r="Y157" s="802" t="s">
        <v>575</v>
      </c>
    </row>
    <row r="158" spans="1:34" ht="25.5" customHeight="1">
      <c r="A158" s="1391" t="s">
        <v>595</v>
      </c>
      <c r="B158" s="1391" t="s">
        <v>219</v>
      </c>
      <c r="C158" s="1391" t="s">
        <v>0</v>
      </c>
      <c r="D158" s="1394" t="s">
        <v>546</v>
      </c>
      <c r="E158" s="1395"/>
      <c r="F158" s="1395"/>
      <c r="G158" s="1395"/>
      <c r="H158" s="1395"/>
      <c r="I158" s="1395"/>
      <c r="J158" s="1396"/>
      <c r="K158" s="1394" t="s">
        <v>596</v>
      </c>
      <c r="L158" s="1395"/>
      <c r="M158" s="1395"/>
      <c r="N158" s="1395"/>
      <c r="O158" s="1395"/>
      <c r="P158" s="1395"/>
      <c r="Q158" s="1396"/>
      <c r="R158" s="1400" t="s">
        <v>597</v>
      </c>
      <c r="S158" s="1403" t="s">
        <v>598</v>
      </c>
      <c r="T158" s="1404"/>
      <c r="U158" s="1400" t="s">
        <v>599</v>
      </c>
      <c r="V158" s="1380" t="s">
        <v>600</v>
      </c>
      <c r="W158" s="1380" t="s">
        <v>601</v>
      </c>
      <c r="X158" s="1380" t="s">
        <v>602</v>
      </c>
      <c r="Y158" s="1383" t="s">
        <v>603</v>
      </c>
      <c r="Z158" s="802"/>
      <c r="AA158" s="802"/>
      <c r="AB158" s="802"/>
      <c r="AC158" s="802"/>
      <c r="AD158" s="802"/>
      <c r="AE158" s="802"/>
      <c r="AF158" s="802"/>
      <c r="AG158" s="802"/>
      <c r="AH158" s="802"/>
    </row>
    <row r="159" spans="1:34" ht="22.5" customHeight="1" thickBot="1">
      <c r="A159" s="1392"/>
      <c r="B159" s="1392"/>
      <c r="C159" s="1392"/>
      <c r="D159" s="1397"/>
      <c r="E159" s="1398"/>
      <c r="F159" s="1398"/>
      <c r="G159" s="1398"/>
      <c r="H159" s="1398"/>
      <c r="I159" s="1398"/>
      <c r="J159" s="1399"/>
      <c r="K159" s="1386" t="s">
        <v>604</v>
      </c>
      <c r="L159" s="1387"/>
      <c r="M159" s="1387"/>
      <c r="N159" s="1387"/>
      <c r="O159" s="1387"/>
      <c r="P159" s="1387"/>
      <c r="Q159" s="1388"/>
      <c r="R159" s="1401"/>
      <c r="S159" s="1405"/>
      <c r="T159" s="1406"/>
      <c r="U159" s="1401"/>
      <c r="V159" s="1381"/>
      <c r="W159" s="1381"/>
      <c r="X159" s="1381"/>
      <c r="Y159" s="1384"/>
      <c r="Z159" s="802"/>
      <c r="AA159" s="802"/>
      <c r="AB159" s="802"/>
      <c r="AC159" s="802"/>
      <c r="AD159" s="802"/>
      <c r="AE159" s="802"/>
      <c r="AF159" s="802"/>
      <c r="AG159" s="802"/>
      <c r="AH159" s="802"/>
    </row>
    <row r="160" spans="1:34" ht="65.25" customHeight="1" thickBot="1">
      <c r="A160" s="1393"/>
      <c r="B160" s="1393"/>
      <c r="C160" s="1393"/>
      <c r="D160" s="1386"/>
      <c r="E160" s="1387"/>
      <c r="F160" s="1387"/>
      <c r="G160" s="1387"/>
      <c r="H160" s="1387"/>
      <c r="I160" s="1387"/>
      <c r="J160" s="1388"/>
      <c r="K160" s="810" t="s">
        <v>570</v>
      </c>
      <c r="L160" s="810" t="s">
        <v>570</v>
      </c>
      <c r="M160" s="810" t="s">
        <v>570</v>
      </c>
      <c r="N160" s="1389" t="s">
        <v>570</v>
      </c>
      <c r="O160" s="1389"/>
      <c r="P160" s="1389" t="s">
        <v>570</v>
      </c>
      <c r="Q160" s="1389"/>
      <c r="R160" s="1402"/>
      <c r="S160" s="1407"/>
      <c r="T160" s="1408"/>
      <c r="U160" s="1402"/>
      <c r="V160" s="1382"/>
      <c r="W160" s="1382"/>
      <c r="X160" s="1382"/>
      <c r="Y160" s="1385"/>
      <c r="AH160" s="802"/>
    </row>
    <row r="161" spans="1:34" ht="27" customHeight="1" thickBot="1">
      <c r="A161" s="811">
        <f>ร!T158</f>
        <v>0</v>
      </c>
      <c r="B161" s="812">
        <f>ร!Y158</f>
        <v>0</v>
      </c>
      <c r="C161" s="813">
        <f>ร!V158</f>
        <v>0</v>
      </c>
      <c r="D161" s="1409" t="str">
        <f>ร!U158&amp;ร!W158</f>
        <v/>
      </c>
      <c r="E161" s="1410"/>
      <c r="F161" s="1410"/>
      <c r="G161" s="1410"/>
      <c r="H161" s="1410"/>
      <c r="I161" s="1410"/>
      <c r="J161" s="1411"/>
      <c r="K161" s="814" t="s">
        <v>128</v>
      </c>
      <c r="L161" s="814"/>
      <c r="M161" s="814"/>
      <c r="N161" s="1412"/>
      <c r="O161" s="1412"/>
      <c r="P161" s="1412"/>
      <c r="Q161" s="1412"/>
      <c r="R161" s="815">
        <f>ร!Z158</f>
        <v>0</v>
      </c>
      <c r="S161" s="1413">
        <f>ร!AA158</f>
        <v>0</v>
      </c>
      <c r="T161" s="1414"/>
      <c r="U161" s="815">
        <f>ร!AB158</f>
        <v>0</v>
      </c>
      <c r="V161" s="816"/>
      <c r="W161" s="816"/>
      <c r="X161" s="816"/>
      <c r="Y161" s="816"/>
      <c r="AH161" s="802"/>
    </row>
    <row r="162" spans="1:34" ht="27" thickBot="1">
      <c r="A162" s="811">
        <f>ร!T159</f>
        <v>0</v>
      </c>
      <c r="B162" s="812">
        <f>ร!Y159</f>
        <v>0</v>
      </c>
      <c r="C162" s="813">
        <f>ร!V159</f>
        <v>0</v>
      </c>
      <c r="D162" s="1409" t="str">
        <f>ร!U159&amp;ร!W159</f>
        <v/>
      </c>
      <c r="E162" s="1410"/>
      <c r="F162" s="1410"/>
      <c r="G162" s="1410"/>
      <c r="H162" s="1410"/>
      <c r="I162" s="1410"/>
      <c r="J162" s="1411"/>
      <c r="K162" s="814"/>
      <c r="L162" s="814"/>
      <c r="M162" s="814"/>
      <c r="N162" s="1412"/>
      <c r="O162" s="1412"/>
      <c r="P162" s="1412"/>
      <c r="Q162" s="1412"/>
      <c r="R162" s="815">
        <f>ร!Z159</f>
        <v>0</v>
      </c>
      <c r="S162" s="1413">
        <f>ร!AA159</f>
        <v>0</v>
      </c>
      <c r="T162" s="1414"/>
      <c r="U162" s="815">
        <f>ร!AB159</f>
        <v>0</v>
      </c>
      <c r="V162" s="816"/>
      <c r="W162" s="816"/>
      <c r="X162" s="816"/>
      <c r="Y162" s="816"/>
    </row>
    <row r="163" spans="1:34" ht="27" thickBot="1">
      <c r="A163" s="811">
        <f>ร!T160</f>
        <v>0</v>
      </c>
      <c r="B163" s="812">
        <f>ร!Y160</f>
        <v>0</v>
      </c>
      <c r="C163" s="813">
        <f>ร!V160</f>
        <v>0</v>
      </c>
      <c r="D163" s="1409" t="str">
        <f>ร!U160&amp;ร!W160</f>
        <v/>
      </c>
      <c r="E163" s="1410"/>
      <c r="F163" s="1410"/>
      <c r="G163" s="1410"/>
      <c r="H163" s="1410"/>
      <c r="I163" s="1410"/>
      <c r="J163" s="1411"/>
      <c r="K163" s="814"/>
      <c r="L163" s="814"/>
      <c r="M163" s="814"/>
      <c r="N163" s="1412"/>
      <c r="O163" s="1412"/>
      <c r="P163" s="1412"/>
      <c r="Q163" s="1412"/>
      <c r="R163" s="815">
        <f>ร!Z160</f>
        <v>0</v>
      </c>
      <c r="S163" s="1413">
        <f>ร!AA160</f>
        <v>0</v>
      </c>
      <c r="T163" s="1414"/>
      <c r="U163" s="815">
        <f>ร!AB160</f>
        <v>0</v>
      </c>
      <c r="V163" s="816"/>
      <c r="W163" s="816"/>
      <c r="X163" s="816"/>
      <c r="Y163" s="816"/>
    </row>
    <row r="164" spans="1:34" ht="27" thickBot="1">
      <c r="A164" s="811">
        <f>ร!T161</f>
        <v>0</v>
      </c>
      <c r="B164" s="812">
        <f>ร!Y161</f>
        <v>0</v>
      </c>
      <c r="C164" s="813">
        <f>ร!V161</f>
        <v>0</v>
      </c>
      <c r="D164" s="1409" t="str">
        <f>ร!U161&amp;ร!W161</f>
        <v/>
      </c>
      <c r="E164" s="1410"/>
      <c r="F164" s="1410"/>
      <c r="G164" s="1410"/>
      <c r="H164" s="1410"/>
      <c r="I164" s="1410"/>
      <c r="J164" s="1411"/>
      <c r="K164" s="814"/>
      <c r="L164" s="814"/>
      <c r="M164" s="814"/>
      <c r="N164" s="1412"/>
      <c r="O164" s="1412"/>
      <c r="P164" s="1412"/>
      <c r="Q164" s="1412"/>
      <c r="R164" s="815">
        <f>ร!Z161</f>
        <v>0</v>
      </c>
      <c r="S164" s="1413">
        <f>ร!AA161</f>
        <v>0</v>
      </c>
      <c r="T164" s="1414"/>
      <c r="U164" s="815">
        <f>ร!AB161</f>
        <v>0</v>
      </c>
      <c r="V164" s="816"/>
      <c r="W164" s="816"/>
      <c r="X164" s="816"/>
      <c r="Y164" s="816"/>
    </row>
    <row r="165" spans="1:34" ht="27" thickBot="1">
      <c r="A165" s="811">
        <f>ร!T162</f>
        <v>0</v>
      </c>
      <c r="B165" s="812">
        <f>ร!Y162</f>
        <v>0</v>
      </c>
      <c r="C165" s="813">
        <f>ร!V162</f>
        <v>0</v>
      </c>
      <c r="D165" s="1409" t="str">
        <f>ร!U162&amp;ร!W162</f>
        <v/>
      </c>
      <c r="E165" s="1410"/>
      <c r="F165" s="1410"/>
      <c r="G165" s="1410"/>
      <c r="H165" s="1410"/>
      <c r="I165" s="1410"/>
      <c r="J165" s="1411"/>
      <c r="K165" s="814"/>
      <c r="L165" s="814"/>
      <c r="M165" s="814"/>
      <c r="N165" s="1412"/>
      <c r="O165" s="1412"/>
      <c r="P165" s="1412"/>
      <c r="Q165" s="1412"/>
      <c r="R165" s="815">
        <f>ร!Z162</f>
        <v>0</v>
      </c>
      <c r="S165" s="1413">
        <f>ร!AA162</f>
        <v>0</v>
      </c>
      <c r="T165" s="1414"/>
      <c r="U165" s="815">
        <f>ร!AB162</f>
        <v>0</v>
      </c>
      <c r="V165" s="816"/>
      <c r="W165" s="816"/>
      <c r="X165" s="816"/>
      <c r="Y165" s="816"/>
    </row>
    <row r="166" spans="1:34" ht="27" thickBot="1">
      <c r="A166" s="811">
        <f>ร!T163</f>
        <v>0</v>
      </c>
      <c r="B166" s="812">
        <f>ร!Y163</f>
        <v>0</v>
      </c>
      <c r="C166" s="813">
        <f>ร!V163</f>
        <v>0</v>
      </c>
      <c r="D166" s="1409" t="str">
        <f>ร!U163&amp;ร!W163</f>
        <v/>
      </c>
      <c r="E166" s="1410"/>
      <c r="F166" s="1410"/>
      <c r="G166" s="1410"/>
      <c r="H166" s="1410"/>
      <c r="I166" s="1410"/>
      <c r="J166" s="1411"/>
      <c r="K166" s="814"/>
      <c r="L166" s="814"/>
      <c r="M166" s="814"/>
      <c r="N166" s="1412"/>
      <c r="O166" s="1412"/>
      <c r="P166" s="1412"/>
      <c r="Q166" s="1412"/>
      <c r="R166" s="815">
        <f>ร!Z163</f>
        <v>0</v>
      </c>
      <c r="S166" s="1413">
        <f>ร!AA163</f>
        <v>0</v>
      </c>
      <c r="T166" s="1414"/>
      <c r="U166" s="815">
        <f>ร!AB163</f>
        <v>0</v>
      </c>
      <c r="V166" s="816"/>
      <c r="W166" s="816"/>
      <c r="X166" s="816"/>
      <c r="Y166" s="816"/>
    </row>
    <row r="167" spans="1:34" ht="27" thickBot="1">
      <c r="A167" s="811">
        <f>ร!T164</f>
        <v>0</v>
      </c>
      <c r="B167" s="812">
        <f>ร!Y164</f>
        <v>0</v>
      </c>
      <c r="C167" s="813">
        <f>ร!V164</f>
        <v>0</v>
      </c>
      <c r="D167" s="1409" t="str">
        <f>ร!U164&amp;ร!W164</f>
        <v/>
      </c>
      <c r="E167" s="1410"/>
      <c r="F167" s="1410"/>
      <c r="G167" s="1410"/>
      <c r="H167" s="1410"/>
      <c r="I167" s="1410"/>
      <c r="J167" s="1411"/>
      <c r="K167" s="814"/>
      <c r="L167" s="814"/>
      <c r="M167" s="814"/>
      <c r="N167" s="1412"/>
      <c r="O167" s="1412"/>
      <c r="P167" s="1412"/>
      <c r="Q167" s="1412"/>
      <c r="R167" s="815">
        <f>ร!Z164</f>
        <v>0</v>
      </c>
      <c r="S167" s="1413">
        <f>ร!AA164</f>
        <v>0</v>
      </c>
      <c r="T167" s="1414"/>
      <c r="U167" s="815">
        <f>ร!AB164</f>
        <v>0</v>
      </c>
      <c r="V167" s="816"/>
      <c r="W167" s="816"/>
      <c r="X167" s="816"/>
      <c r="Y167" s="816"/>
    </row>
    <row r="168" spans="1:34" ht="27" thickBot="1">
      <c r="A168" s="811">
        <f>ร!T165</f>
        <v>0</v>
      </c>
      <c r="B168" s="812">
        <f>ร!Y165</f>
        <v>0</v>
      </c>
      <c r="C168" s="813">
        <f>ร!V165</f>
        <v>0</v>
      </c>
      <c r="D168" s="1409" t="str">
        <f>ร!U165&amp;ร!W165</f>
        <v/>
      </c>
      <c r="E168" s="1410"/>
      <c r="F168" s="1410"/>
      <c r="G168" s="1410"/>
      <c r="H168" s="1410"/>
      <c r="I168" s="1410"/>
      <c r="J168" s="1411"/>
      <c r="K168" s="814"/>
      <c r="L168" s="814"/>
      <c r="M168" s="814"/>
      <c r="N168" s="1412"/>
      <c r="O168" s="1412"/>
      <c r="P168" s="1412"/>
      <c r="Q168" s="1412"/>
      <c r="R168" s="815">
        <f>ร!Z165</f>
        <v>0</v>
      </c>
      <c r="S168" s="1413">
        <f>ร!AA165</f>
        <v>0</v>
      </c>
      <c r="T168" s="1414"/>
      <c r="U168" s="815">
        <f>ร!AB165</f>
        <v>0</v>
      </c>
      <c r="V168" s="816"/>
      <c r="W168" s="816"/>
      <c r="X168" s="816"/>
      <c r="Y168" s="816"/>
    </row>
    <row r="169" spans="1:34" ht="27" thickBot="1">
      <c r="A169" s="811">
        <f>ร!T166</f>
        <v>0</v>
      </c>
      <c r="B169" s="812">
        <f>ร!Y166</f>
        <v>0</v>
      </c>
      <c r="C169" s="813">
        <f>ร!V166</f>
        <v>0</v>
      </c>
      <c r="D169" s="1409" t="str">
        <f>ร!U166&amp;ร!W166</f>
        <v/>
      </c>
      <c r="E169" s="1410"/>
      <c r="F169" s="1410"/>
      <c r="G169" s="1410"/>
      <c r="H169" s="1410"/>
      <c r="I169" s="1410"/>
      <c r="J169" s="1411"/>
      <c r="K169" s="814"/>
      <c r="L169" s="814"/>
      <c r="M169" s="814"/>
      <c r="N169" s="1412"/>
      <c r="O169" s="1412"/>
      <c r="P169" s="1412"/>
      <c r="Q169" s="1412"/>
      <c r="R169" s="815">
        <f>ร!Z166</f>
        <v>0</v>
      </c>
      <c r="S169" s="1413">
        <f>ร!AA166</f>
        <v>0</v>
      </c>
      <c r="T169" s="1414"/>
      <c r="U169" s="815">
        <f>ร!AB166</f>
        <v>0</v>
      </c>
      <c r="V169" s="816"/>
      <c r="W169" s="816"/>
      <c r="X169" s="816"/>
      <c r="Y169" s="816"/>
    </row>
    <row r="170" spans="1:34" ht="27" thickBot="1">
      <c r="A170" s="811">
        <f>ร!T167</f>
        <v>0</v>
      </c>
      <c r="B170" s="812">
        <f>ร!Y167</f>
        <v>0</v>
      </c>
      <c r="C170" s="813">
        <f>ร!V167</f>
        <v>0</v>
      </c>
      <c r="D170" s="1409" t="str">
        <f>ร!U167&amp;ร!W167</f>
        <v/>
      </c>
      <c r="E170" s="1410"/>
      <c r="F170" s="1410"/>
      <c r="G170" s="1410"/>
      <c r="H170" s="1410"/>
      <c r="I170" s="1410"/>
      <c r="J170" s="1411"/>
      <c r="K170" s="814"/>
      <c r="L170" s="814"/>
      <c r="M170" s="814"/>
      <c r="N170" s="1412"/>
      <c r="O170" s="1412"/>
      <c r="P170" s="1412"/>
      <c r="Q170" s="1412"/>
      <c r="R170" s="815">
        <f>ร!Z167</f>
        <v>0</v>
      </c>
      <c r="S170" s="1413">
        <f>ร!AA167</f>
        <v>0</v>
      </c>
      <c r="T170" s="1414"/>
      <c r="U170" s="815">
        <f>ร!AB167</f>
        <v>0</v>
      </c>
      <c r="V170" s="816"/>
      <c r="W170" s="816"/>
      <c r="X170" s="816"/>
      <c r="Y170" s="816"/>
    </row>
    <row r="171" spans="1:34" ht="27" thickBot="1">
      <c r="A171" s="811">
        <f>ร!T168</f>
        <v>0</v>
      </c>
      <c r="B171" s="812">
        <f>ร!Y168</f>
        <v>0</v>
      </c>
      <c r="C171" s="813">
        <f>ร!V168</f>
        <v>0</v>
      </c>
      <c r="D171" s="1409" t="str">
        <f>ร!U168&amp;ร!W168</f>
        <v/>
      </c>
      <c r="E171" s="1410"/>
      <c r="F171" s="1410"/>
      <c r="G171" s="1410"/>
      <c r="H171" s="1410"/>
      <c r="I171" s="1410"/>
      <c r="J171" s="1411"/>
      <c r="K171" s="814"/>
      <c r="L171" s="814"/>
      <c r="M171" s="814"/>
      <c r="N171" s="1412"/>
      <c r="O171" s="1412"/>
      <c r="P171" s="1412"/>
      <c r="Q171" s="1412"/>
      <c r="R171" s="815">
        <f>ร!Z168</f>
        <v>0</v>
      </c>
      <c r="S171" s="1413">
        <f>ร!AA168</f>
        <v>0</v>
      </c>
      <c r="T171" s="1414"/>
      <c r="U171" s="815">
        <f>ร!AB168</f>
        <v>0</v>
      </c>
      <c r="V171" s="816"/>
      <c r="W171" s="816"/>
      <c r="X171" s="816"/>
      <c r="Y171" s="816"/>
    </row>
    <row r="172" spans="1:34" ht="27" thickBot="1">
      <c r="A172" s="811">
        <f>ร!T169</f>
        <v>0</v>
      </c>
      <c r="B172" s="812">
        <f>ร!Y169</f>
        <v>0</v>
      </c>
      <c r="C172" s="813">
        <f>ร!V169</f>
        <v>0</v>
      </c>
      <c r="D172" s="1409" t="str">
        <f>ร!U169&amp;ร!W169</f>
        <v/>
      </c>
      <c r="E172" s="1410"/>
      <c r="F172" s="1410"/>
      <c r="G172" s="1410"/>
      <c r="H172" s="1410"/>
      <c r="I172" s="1410"/>
      <c r="J172" s="1411"/>
      <c r="K172" s="814"/>
      <c r="L172" s="814"/>
      <c r="M172" s="814"/>
      <c r="N172" s="1412"/>
      <c r="O172" s="1412"/>
      <c r="P172" s="1412"/>
      <c r="Q172" s="1412"/>
      <c r="R172" s="815">
        <f>ร!Z169</f>
        <v>0</v>
      </c>
      <c r="S172" s="1413">
        <f>ร!AA169</f>
        <v>0</v>
      </c>
      <c r="T172" s="1414"/>
      <c r="U172" s="815">
        <f>ร!AB169</f>
        <v>0</v>
      </c>
      <c r="V172" s="816"/>
      <c r="W172" s="816"/>
      <c r="X172" s="816"/>
      <c r="Y172" s="816"/>
    </row>
    <row r="173" spans="1:34" ht="27" thickBot="1">
      <c r="A173" s="811">
        <f>ร!T170</f>
        <v>0</v>
      </c>
      <c r="B173" s="812">
        <f>ร!Y170</f>
        <v>0</v>
      </c>
      <c r="C173" s="813">
        <f>ร!V170</f>
        <v>0</v>
      </c>
      <c r="D173" s="1409" t="str">
        <f>ร!U170&amp;ร!W170</f>
        <v/>
      </c>
      <c r="E173" s="1410"/>
      <c r="F173" s="1410"/>
      <c r="G173" s="1410"/>
      <c r="H173" s="1410"/>
      <c r="I173" s="1410"/>
      <c r="J173" s="1411"/>
      <c r="K173" s="814"/>
      <c r="L173" s="814"/>
      <c r="M173" s="814"/>
      <c r="N173" s="1412"/>
      <c r="O173" s="1412"/>
      <c r="P173" s="1412"/>
      <c r="Q173" s="1412"/>
      <c r="R173" s="815">
        <f>ร!Z170</f>
        <v>0</v>
      </c>
      <c r="S173" s="1413">
        <f>ร!AA170</f>
        <v>0</v>
      </c>
      <c r="T173" s="1414"/>
      <c r="U173" s="815">
        <f>ร!AB170</f>
        <v>0</v>
      </c>
      <c r="V173" s="816"/>
      <c r="W173" s="816"/>
      <c r="X173" s="816"/>
      <c r="Y173" s="816"/>
    </row>
    <row r="174" spans="1:34" ht="27" thickBot="1">
      <c r="A174" s="811">
        <f>ร!T171</f>
        <v>0</v>
      </c>
      <c r="B174" s="812">
        <f>ร!Y171</f>
        <v>0</v>
      </c>
      <c r="C174" s="813">
        <f>ร!V171</f>
        <v>0</v>
      </c>
      <c r="D174" s="1409" t="str">
        <f>ร!U171&amp;ร!W171</f>
        <v/>
      </c>
      <c r="E174" s="1410"/>
      <c r="F174" s="1410"/>
      <c r="G174" s="1410"/>
      <c r="H174" s="1410"/>
      <c r="I174" s="1410"/>
      <c r="J174" s="1411"/>
      <c r="K174" s="814"/>
      <c r="L174" s="814"/>
      <c r="M174" s="814"/>
      <c r="N174" s="1412"/>
      <c r="O174" s="1412"/>
      <c r="P174" s="1412"/>
      <c r="Q174" s="1412"/>
      <c r="R174" s="815">
        <f>ร!Z171</f>
        <v>0</v>
      </c>
      <c r="S174" s="1413">
        <f>ร!AA171</f>
        <v>0</v>
      </c>
      <c r="T174" s="1414"/>
      <c r="U174" s="815">
        <f>ร!AB171</f>
        <v>0</v>
      </c>
      <c r="V174" s="816"/>
      <c r="W174" s="816"/>
      <c r="X174" s="816"/>
      <c r="Y174" s="816"/>
    </row>
    <row r="175" spans="1:34" ht="27" thickBot="1">
      <c r="A175" s="811">
        <f>ร!T172</f>
        <v>0</v>
      </c>
      <c r="B175" s="812">
        <f>ร!Y172</f>
        <v>0</v>
      </c>
      <c r="C175" s="813">
        <f>ร!V172</f>
        <v>0</v>
      </c>
      <c r="D175" s="1409" t="str">
        <f>ร!U172&amp;ร!W172</f>
        <v/>
      </c>
      <c r="E175" s="1410"/>
      <c r="F175" s="1410"/>
      <c r="G175" s="1410"/>
      <c r="H175" s="1410"/>
      <c r="I175" s="1410"/>
      <c r="J175" s="1411"/>
      <c r="K175" s="814"/>
      <c r="L175" s="814"/>
      <c r="M175" s="814"/>
      <c r="N175" s="1412"/>
      <c r="O175" s="1412"/>
      <c r="P175" s="1412"/>
      <c r="Q175" s="1412"/>
      <c r="R175" s="815">
        <f>ร!Z172</f>
        <v>0</v>
      </c>
      <c r="S175" s="1413">
        <f>ร!AA172</f>
        <v>0</v>
      </c>
      <c r="T175" s="1414"/>
      <c r="U175" s="815">
        <f>ร!AB172</f>
        <v>0</v>
      </c>
      <c r="V175" s="816"/>
      <c r="W175" s="816"/>
      <c r="X175" s="816"/>
      <c r="Y175" s="816"/>
    </row>
    <row r="176" spans="1:34" ht="8.25" customHeight="1">
      <c r="A176" s="817"/>
    </row>
    <row r="177" spans="1:34" ht="26.25">
      <c r="A177" s="818" t="s">
        <v>583</v>
      </c>
      <c r="B177" s="819"/>
      <c r="C177" s="819"/>
      <c r="D177" s="819"/>
      <c r="E177" s="819"/>
      <c r="F177" s="819"/>
      <c r="G177" s="819"/>
      <c r="H177" s="819"/>
      <c r="I177" s="819"/>
      <c r="J177" s="819"/>
      <c r="K177" s="819"/>
      <c r="L177" s="818" t="s">
        <v>584</v>
      </c>
      <c r="M177" s="819"/>
      <c r="N177" s="819"/>
      <c r="O177" s="819"/>
      <c r="P177" s="819"/>
      <c r="Q177" s="1416"/>
      <c r="R177" s="1416"/>
      <c r="S177" s="1416"/>
      <c r="T177" s="1416"/>
      <c r="U177" s="1416"/>
      <c r="V177" s="1416"/>
      <c r="W177" s="1416"/>
      <c r="X177" s="1416"/>
      <c r="Y177" s="1416"/>
    </row>
    <row r="178" spans="1:34" ht="26.25">
      <c r="A178" s="820">
        <v>1</v>
      </c>
      <c r="B178" s="1415" t="s">
        <v>563</v>
      </c>
      <c r="C178" s="1415"/>
      <c r="D178" s="1415"/>
      <c r="E178" s="1415"/>
      <c r="F178" s="1415"/>
      <c r="G178" s="1415"/>
      <c r="H178" s="1415"/>
      <c r="I178" s="1415"/>
      <c r="J178" s="1415"/>
      <c r="K178" s="819"/>
      <c r="L178" s="818" t="s">
        <v>585</v>
      </c>
      <c r="M178" s="819"/>
      <c r="N178" s="819"/>
      <c r="O178" s="819"/>
      <c r="P178" s="1416"/>
      <c r="Q178" s="1416"/>
      <c r="R178" s="1416"/>
      <c r="S178" s="1416"/>
      <c r="T178" s="1416"/>
      <c r="U178" s="1416"/>
      <c r="V178" s="1416"/>
      <c r="W178" s="1416"/>
      <c r="X178" s="1416"/>
      <c r="Y178" s="1416"/>
    </row>
    <row r="179" spans="1:34" ht="26.25">
      <c r="A179" s="820">
        <v>2</v>
      </c>
      <c r="B179" s="1415"/>
      <c r="C179" s="1415"/>
      <c r="D179" s="1415"/>
      <c r="E179" s="1415"/>
      <c r="F179" s="1415"/>
      <c r="G179" s="1415"/>
      <c r="H179" s="1415"/>
      <c r="I179" s="1415"/>
      <c r="J179" s="1415"/>
      <c r="K179" s="819"/>
      <c r="L179" s="818" t="s">
        <v>586</v>
      </c>
      <c r="M179" s="819"/>
      <c r="N179" s="1416"/>
      <c r="O179" s="1416"/>
      <c r="P179" s="1416"/>
      <c r="Q179" s="1416"/>
      <c r="R179" s="1416"/>
      <c r="S179" s="1416"/>
      <c r="T179" s="1416"/>
      <c r="U179" s="1416"/>
      <c r="V179" s="1416"/>
      <c r="W179" s="1416"/>
      <c r="X179" s="1416"/>
      <c r="Y179" s="1416"/>
    </row>
    <row r="180" spans="1:34" ht="26.25">
      <c r="A180" s="820">
        <v>3</v>
      </c>
      <c r="B180" s="1415"/>
      <c r="C180" s="1415"/>
      <c r="D180" s="1415"/>
      <c r="E180" s="1415"/>
      <c r="F180" s="1415"/>
      <c r="G180" s="1415"/>
      <c r="H180" s="1415"/>
      <c r="I180" s="1415"/>
      <c r="J180" s="1415"/>
      <c r="K180" s="819"/>
      <c r="L180" s="818" t="s">
        <v>587</v>
      </c>
      <c r="M180" s="819"/>
      <c r="N180" s="1417"/>
      <c r="O180" s="1417"/>
      <c r="P180" s="1417"/>
      <c r="Q180" s="1417"/>
      <c r="R180" s="1417"/>
      <c r="S180" s="1417"/>
      <c r="T180" s="1417"/>
      <c r="U180" s="1417"/>
      <c r="V180" s="1417"/>
      <c r="W180" s="1417"/>
      <c r="X180" s="1417"/>
      <c r="Y180" s="1417"/>
    </row>
    <row r="181" spans="1:34" ht="26.25">
      <c r="A181" s="1377" t="s">
        <v>214</v>
      </c>
      <c r="B181" s="1377"/>
      <c r="C181" s="1377"/>
      <c r="D181" s="1377"/>
      <c r="E181" s="1377"/>
      <c r="F181" s="1377"/>
      <c r="G181" s="1377"/>
      <c r="H181" s="1377"/>
      <c r="I181" s="1377"/>
      <c r="J181" s="1377"/>
      <c r="K181" s="1377"/>
      <c r="L181" s="1377"/>
      <c r="M181" s="1377"/>
      <c r="N181" s="1377"/>
      <c r="O181" s="1377"/>
      <c r="P181" s="1377"/>
      <c r="Q181" s="1377"/>
      <c r="R181" s="1377"/>
      <c r="S181" s="1377"/>
      <c r="T181" s="1377"/>
      <c r="U181" s="1377"/>
      <c r="V181" s="1377"/>
      <c r="W181" s="1377"/>
      <c r="X181" s="1377"/>
      <c r="Y181" s="1377"/>
    </row>
    <row r="182" spans="1:34" ht="26.25">
      <c r="A182" s="1377" t="s">
        <v>588</v>
      </c>
      <c r="B182" s="1377"/>
      <c r="C182" s="1377"/>
      <c r="D182" s="1377"/>
      <c r="E182" s="1377"/>
      <c r="F182" s="1377"/>
      <c r="G182" s="1377"/>
      <c r="H182" s="1377"/>
      <c r="I182" s="1377"/>
      <c r="J182" s="1377"/>
      <c r="K182" s="1377"/>
      <c r="L182" s="1377"/>
      <c r="M182" s="1377"/>
      <c r="N182" s="1377"/>
      <c r="O182" s="1377"/>
      <c r="P182" s="1377"/>
      <c r="Q182" s="1377"/>
      <c r="R182" s="1377"/>
      <c r="S182" s="1377"/>
      <c r="T182" s="1377"/>
      <c r="U182" s="1377"/>
      <c r="V182" s="1377"/>
      <c r="W182" s="1377"/>
      <c r="X182" s="1377"/>
      <c r="Y182" s="1377"/>
    </row>
    <row r="183" spans="1:34" s="802" customFormat="1" ht="23.25">
      <c r="A183" s="801" t="s">
        <v>168</v>
      </c>
      <c r="C183" s="1376" t="str">
        <f>ปก!$D$13</f>
        <v>ง30103</v>
      </c>
      <c r="D183" s="1376"/>
      <c r="E183" s="803" t="s">
        <v>333</v>
      </c>
      <c r="G183" s="1378" t="str">
        <f>ปก!$I$13</f>
        <v>การงานอาชีพ(งานคอมพิวเตอร์)</v>
      </c>
      <c r="H183" s="1378"/>
      <c r="I183" s="1378"/>
      <c r="J183" s="1378"/>
      <c r="K183" s="804" t="s">
        <v>589</v>
      </c>
      <c r="N183" s="805"/>
      <c r="O183" s="806">
        <f>ปก!$N$12</f>
        <v>0</v>
      </c>
      <c r="P183" s="802" t="s">
        <v>167</v>
      </c>
      <c r="S183" s="1374">
        <f>ปก!$R$12</f>
        <v>0</v>
      </c>
      <c r="T183" s="1374"/>
      <c r="U183" s="1374"/>
      <c r="V183" s="802" t="s">
        <v>574</v>
      </c>
      <c r="X183" s="807">
        <f>COUNTA($C$11:$C$25)</f>
        <v>15</v>
      </c>
      <c r="Y183" s="802" t="s">
        <v>575</v>
      </c>
      <c r="Z183" s="800"/>
      <c r="AA183" s="800"/>
      <c r="AB183" s="800"/>
      <c r="AC183" s="800"/>
      <c r="AD183" s="800"/>
      <c r="AE183" s="800"/>
      <c r="AF183" s="800"/>
      <c r="AG183" s="800"/>
      <c r="AH183" s="800"/>
    </row>
    <row r="184" spans="1:34" s="802" customFormat="1" ht="23.25">
      <c r="A184" s="802" t="s">
        <v>372</v>
      </c>
      <c r="D184" s="1379">
        <f>ปก!$R$13</f>
        <v>0</v>
      </c>
      <c r="E184" s="1379"/>
      <c r="F184" s="1379"/>
      <c r="G184" s="1379"/>
      <c r="H184" s="1379"/>
      <c r="I184" s="1379"/>
      <c r="J184" s="802" t="s">
        <v>590</v>
      </c>
      <c r="N184" s="1376"/>
      <c r="O184" s="1376"/>
      <c r="P184" s="802" t="s">
        <v>167</v>
      </c>
      <c r="S184" s="1374"/>
      <c r="T184" s="1374"/>
      <c r="U184" s="1374"/>
      <c r="V184" s="801" t="s">
        <v>18</v>
      </c>
      <c r="W184" s="1374"/>
      <c r="X184" s="1374"/>
      <c r="Y184" s="802" t="s">
        <v>575</v>
      </c>
      <c r="Z184" s="800"/>
      <c r="AA184" s="800"/>
      <c r="AB184" s="800"/>
      <c r="AC184" s="800"/>
      <c r="AD184" s="800"/>
      <c r="AE184" s="800"/>
      <c r="AF184" s="800"/>
      <c r="AG184" s="800"/>
      <c r="AH184" s="800"/>
    </row>
    <row r="185" spans="1:34" s="802" customFormat="1" ht="23.25">
      <c r="A185" s="802" t="s">
        <v>591</v>
      </c>
      <c r="G185" s="1373" t="str">
        <f>"ม."&amp;ปก!$G$12</f>
        <v>ม.</v>
      </c>
      <c r="H185" s="1373"/>
      <c r="I185" s="1373"/>
      <c r="J185" s="802" t="s">
        <v>592</v>
      </c>
      <c r="N185" s="1373"/>
      <c r="O185" s="1373"/>
      <c r="P185" s="802" t="s">
        <v>167</v>
      </c>
      <c r="S185" s="1374"/>
      <c r="T185" s="1374"/>
      <c r="U185" s="1374"/>
      <c r="V185" s="801" t="s">
        <v>18</v>
      </c>
      <c r="W185" s="1374"/>
      <c r="X185" s="1374"/>
      <c r="Y185" s="802" t="s">
        <v>575</v>
      </c>
      <c r="Z185" s="800"/>
      <c r="AA185" s="800"/>
      <c r="AB185" s="800"/>
      <c r="AC185" s="800"/>
      <c r="AD185" s="800"/>
      <c r="AE185" s="800"/>
      <c r="AF185" s="800"/>
      <c r="AG185" s="800"/>
      <c r="AH185" s="800"/>
    </row>
    <row r="186" spans="1:34" s="802" customFormat="1" ht="23.25">
      <c r="A186" s="1375" t="s">
        <v>576</v>
      </c>
      <c r="B186" s="1375"/>
      <c r="C186" s="1375"/>
      <c r="D186" s="1375"/>
      <c r="E186" s="1375"/>
      <c r="F186" s="1375"/>
      <c r="G186" s="1375"/>
      <c r="H186" s="806">
        <f>ปก!$B$24</f>
        <v>1</v>
      </c>
      <c r="I186" s="808" t="s">
        <v>575</v>
      </c>
      <c r="J186" s="802" t="s">
        <v>593</v>
      </c>
      <c r="P186" s="1376"/>
      <c r="Q186" s="1376"/>
      <c r="R186" s="802" t="s">
        <v>167</v>
      </c>
      <c r="U186" s="1374"/>
      <c r="V186" s="1374"/>
      <c r="W186" s="801" t="s">
        <v>18</v>
      </c>
      <c r="X186" s="809"/>
      <c r="Y186" s="802" t="s">
        <v>575</v>
      </c>
      <c r="Z186" s="800"/>
      <c r="AA186" s="800"/>
      <c r="AB186" s="800"/>
      <c r="AC186" s="800"/>
      <c r="AD186" s="800"/>
      <c r="AE186" s="800"/>
      <c r="AF186" s="800"/>
      <c r="AG186" s="800"/>
      <c r="AH186" s="800"/>
    </row>
    <row r="187" spans="1:34" s="802" customFormat="1" ht="24" thickBot="1">
      <c r="J187" s="802" t="s">
        <v>594</v>
      </c>
      <c r="P187" s="1390"/>
      <c r="Q187" s="1390"/>
      <c r="R187" s="802" t="s">
        <v>167</v>
      </c>
      <c r="U187" s="1374"/>
      <c r="V187" s="1374"/>
      <c r="W187" s="801" t="s">
        <v>18</v>
      </c>
      <c r="X187" s="809"/>
      <c r="Y187" s="802" t="s">
        <v>575</v>
      </c>
      <c r="Z187" s="800"/>
      <c r="AA187" s="800"/>
      <c r="AB187" s="800"/>
      <c r="AC187" s="800"/>
      <c r="AD187" s="800"/>
      <c r="AE187" s="800"/>
      <c r="AF187" s="800"/>
      <c r="AG187" s="800"/>
    </row>
    <row r="188" spans="1:34" ht="25.5" customHeight="1">
      <c r="A188" s="1391" t="s">
        <v>595</v>
      </c>
      <c r="B188" s="1391" t="s">
        <v>219</v>
      </c>
      <c r="C188" s="1391" t="s">
        <v>0</v>
      </c>
      <c r="D188" s="1394" t="s">
        <v>546</v>
      </c>
      <c r="E188" s="1395"/>
      <c r="F188" s="1395"/>
      <c r="G188" s="1395"/>
      <c r="H188" s="1395"/>
      <c r="I188" s="1395"/>
      <c r="J188" s="1396"/>
      <c r="K188" s="1394" t="s">
        <v>596</v>
      </c>
      <c r="L188" s="1395"/>
      <c r="M188" s="1395"/>
      <c r="N188" s="1395"/>
      <c r="O188" s="1395"/>
      <c r="P188" s="1395"/>
      <c r="Q188" s="1396"/>
      <c r="R188" s="1400" t="s">
        <v>597</v>
      </c>
      <c r="S188" s="1403" t="s">
        <v>598</v>
      </c>
      <c r="T188" s="1404"/>
      <c r="U188" s="1400" t="s">
        <v>599</v>
      </c>
      <c r="V188" s="1380" t="s">
        <v>600</v>
      </c>
      <c r="W188" s="1380" t="s">
        <v>601</v>
      </c>
      <c r="X188" s="1380" t="s">
        <v>602</v>
      </c>
      <c r="Y188" s="1383" t="s">
        <v>603</v>
      </c>
      <c r="AH188" s="802"/>
    </row>
    <row r="189" spans="1:34" ht="22.5" customHeight="1" thickBot="1">
      <c r="A189" s="1392"/>
      <c r="B189" s="1392"/>
      <c r="C189" s="1392"/>
      <c r="D189" s="1397"/>
      <c r="E189" s="1398"/>
      <c r="F189" s="1398"/>
      <c r="G189" s="1398"/>
      <c r="H189" s="1398"/>
      <c r="I189" s="1398"/>
      <c r="J189" s="1399"/>
      <c r="K189" s="1386" t="s">
        <v>604</v>
      </c>
      <c r="L189" s="1387"/>
      <c r="M189" s="1387"/>
      <c r="N189" s="1387"/>
      <c r="O189" s="1387"/>
      <c r="P189" s="1387"/>
      <c r="Q189" s="1388"/>
      <c r="R189" s="1401"/>
      <c r="S189" s="1405"/>
      <c r="T189" s="1406"/>
      <c r="U189" s="1401"/>
      <c r="V189" s="1381"/>
      <c r="W189" s="1381"/>
      <c r="X189" s="1381"/>
      <c r="Y189" s="1384"/>
      <c r="AH189" s="802"/>
    </row>
    <row r="190" spans="1:34" ht="65.25" customHeight="1" thickBot="1">
      <c r="A190" s="1393"/>
      <c r="B190" s="1393"/>
      <c r="C190" s="1393"/>
      <c r="D190" s="1386"/>
      <c r="E190" s="1387"/>
      <c r="F190" s="1387"/>
      <c r="G190" s="1387"/>
      <c r="H190" s="1387"/>
      <c r="I190" s="1387"/>
      <c r="J190" s="1388"/>
      <c r="K190" s="810" t="s">
        <v>570</v>
      </c>
      <c r="L190" s="810" t="s">
        <v>570</v>
      </c>
      <c r="M190" s="810" t="s">
        <v>570</v>
      </c>
      <c r="N190" s="1389" t="s">
        <v>570</v>
      </c>
      <c r="O190" s="1389"/>
      <c r="P190" s="1389" t="s">
        <v>570</v>
      </c>
      <c r="Q190" s="1389"/>
      <c r="R190" s="1402"/>
      <c r="S190" s="1407"/>
      <c r="T190" s="1408"/>
      <c r="U190" s="1402"/>
      <c r="V190" s="1382"/>
      <c r="W190" s="1382"/>
      <c r="X190" s="1382"/>
      <c r="Y190" s="1385"/>
      <c r="AH190" s="802"/>
    </row>
    <row r="191" spans="1:34" ht="27" customHeight="1" thickBot="1">
      <c r="A191" s="811">
        <f>ร!T188</f>
        <v>0</v>
      </c>
      <c r="B191" s="812">
        <f>ร!Y188</f>
        <v>0</v>
      </c>
      <c r="C191" s="813">
        <f>ร!V188</f>
        <v>0</v>
      </c>
      <c r="D191" s="1409" t="str">
        <f>ร!U188&amp;ร!W188</f>
        <v/>
      </c>
      <c r="E191" s="1410"/>
      <c r="F191" s="1410"/>
      <c r="G191" s="1410"/>
      <c r="H191" s="1410"/>
      <c r="I191" s="1410"/>
      <c r="J191" s="1411"/>
      <c r="K191" s="814" t="s">
        <v>128</v>
      </c>
      <c r="L191" s="814"/>
      <c r="M191" s="814"/>
      <c r="N191" s="1412"/>
      <c r="O191" s="1412"/>
      <c r="P191" s="1412"/>
      <c r="Q191" s="1412"/>
      <c r="R191" s="815">
        <f>ร!Z188</f>
        <v>0</v>
      </c>
      <c r="S191" s="1413">
        <f>ร!AA188</f>
        <v>0</v>
      </c>
      <c r="T191" s="1414"/>
      <c r="U191" s="815">
        <f>ร!AB188</f>
        <v>0</v>
      </c>
      <c r="V191" s="816"/>
      <c r="W191" s="816"/>
      <c r="X191" s="816"/>
      <c r="Y191" s="816"/>
      <c r="AH191" s="802"/>
    </row>
    <row r="192" spans="1:34" ht="27" thickBot="1">
      <c r="A192" s="811">
        <f>ร!T189</f>
        <v>0</v>
      </c>
      <c r="B192" s="812">
        <f>ร!Y189</f>
        <v>0</v>
      </c>
      <c r="C192" s="813">
        <f>ร!V189</f>
        <v>0</v>
      </c>
      <c r="D192" s="1409" t="str">
        <f>ร!U189&amp;ร!W189</f>
        <v/>
      </c>
      <c r="E192" s="1410"/>
      <c r="F192" s="1410"/>
      <c r="G192" s="1410"/>
      <c r="H192" s="1410"/>
      <c r="I192" s="1410"/>
      <c r="J192" s="1411"/>
      <c r="K192" s="814"/>
      <c r="L192" s="814"/>
      <c r="M192" s="814"/>
      <c r="N192" s="1412"/>
      <c r="O192" s="1412"/>
      <c r="P192" s="1412"/>
      <c r="Q192" s="1412"/>
      <c r="R192" s="815">
        <f>ร!Z189</f>
        <v>0</v>
      </c>
      <c r="S192" s="1413">
        <f>ร!AA189</f>
        <v>0</v>
      </c>
      <c r="T192" s="1414"/>
      <c r="U192" s="815">
        <f>ร!AB189</f>
        <v>0</v>
      </c>
      <c r="V192" s="816"/>
      <c r="W192" s="816"/>
      <c r="X192" s="816"/>
      <c r="Y192" s="816"/>
    </row>
    <row r="193" spans="1:25" ht="27" thickBot="1">
      <c r="A193" s="811">
        <f>ร!T190</f>
        <v>0</v>
      </c>
      <c r="B193" s="812">
        <f>ร!Y190</f>
        <v>0</v>
      </c>
      <c r="C193" s="813">
        <f>ร!V190</f>
        <v>0</v>
      </c>
      <c r="D193" s="1409" t="str">
        <f>ร!U190&amp;ร!W190</f>
        <v/>
      </c>
      <c r="E193" s="1410"/>
      <c r="F193" s="1410"/>
      <c r="G193" s="1410"/>
      <c r="H193" s="1410"/>
      <c r="I193" s="1410"/>
      <c r="J193" s="1411"/>
      <c r="K193" s="814"/>
      <c r="L193" s="814"/>
      <c r="M193" s="814"/>
      <c r="N193" s="1412"/>
      <c r="O193" s="1412"/>
      <c r="P193" s="1412"/>
      <c r="Q193" s="1412"/>
      <c r="R193" s="815">
        <f>ร!Z190</f>
        <v>0</v>
      </c>
      <c r="S193" s="1413">
        <f>ร!AA190</f>
        <v>0</v>
      </c>
      <c r="T193" s="1414"/>
      <c r="U193" s="815">
        <f>ร!AB190</f>
        <v>0</v>
      </c>
      <c r="V193" s="816"/>
      <c r="W193" s="816"/>
      <c r="X193" s="816"/>
      <c r="Y193" s="816"/>
    </row>
    <row r="194" spans="1:25" ht="27" thickBot="1">
      <c r="A194" s="811">
        <f>ร!T191</f>
        <v>0</v>
      </c>
      <c r="B194" s="812">
        <f>ร!Y191</f>
        <v>0</v>
      </c>
      <c r="C194" s="813">
        <f>ร!V191</f>
        <v>0</v>
      </c>
      <c r="D194" s="1409" t="str">
        <f>ร!U191&amp;ร!W191</f>
        <v/>
      </c>
      <c r="E194" s="1410"/>
      <c r="F194" s="1410"/>
      <c r="G194" s="1410"/>
      <c r="H194" s="1410"/>
      <c r="I194" s="1410"/>
      <c r="J194" s="1411"/>
      <c r="K194" s="814"/>
      <c r="L194" s="814"/>
      <c r="M194" s="814"/>
      <c r="N194" s="1412"/>
      <c r="O194" s="1412"/>
      <c r="P194" s="1412"/>
      <c r="Q194" s="1412"/>
      <c r="R194" s="815">
        <f>ร!Z191</f>
        <v>0</v>
      </c>
      <c r="S194" s="1413">
        <f>ร!AA191</f>
        <v>0</v>
      </c>
      <c r="T194" s="1414"/>
      <c r="U194" s="815">
        <f>ร!AB191</f>
        <v>0</v>
      </c>
      <c r="V194" s="816"/>
      <c r="W194" s="816"/>
      <c r="X194" s="816"/>
      <c r="Y194" s="816"/>
    </row>
    <row r="195" spans="1:25" ht="27" thickBot="1">
      <c r="A195" s="811">
        <f>ร!T192</f>
        <v>0</v>
      </c>
      <c r="B195" s="812">
        <f>ร!Y192</f>
        <v>0</v>
      </c>
      <c r="C195" s="813">
        <f>ร!V192</f>
        <v>0</v>
      </c>
      <c r="D195" s="1409" t="str">
        <f>ร!U192&amp;ร!W192</f>
        <v/>
      </c>
      <c r="E195" s="1410"/>
      <c r="F195" s="1410"/>
      <c r="G195" s="1410"/>
      <c r="H195" s="1410"/>
      <c r="I195" s="1410"/>
      <c r="J195" s="1411"/>
      <c r="K195" s="814"/>
      <c r="L195" s="814"/>
      <c r="M195" s="814"/>
      <c r="N195" s="1412"/>
      <c r="O195" s="1412"/>
      <c r="P195" s="1412"/>
      <c r="Q195" s="1412"/>
      <c r="R195" s="815">
        <f>ร!Z192</f>
        <v>0</v>
      </c>
      <c r="S195" s="1413">
        <f>ร!AA192</f>
        <v>0</v>
      </c>
      <c r="T195" s="1414"/>
      <c r="U195" s="815">
        <f>ร!AB192</f>
        <v>0</v>
      </c>
      <c r="V195" s="816"/>
      <c r="W195" s="816"/>
      <c r="X195" s="816"/>
      <c r="Y195" s="816"/>
    </row>
    <row r="196" spans="1:25" ht="27" thickBot="1">
      <c r="A196" s="811">
        <f>ร!T193</f>
        <v>0</v>
      </c>
      <c r="B196" s="812">
        <f>ร!Y193</f>
        <v>0</v>
      </c>
      <c r="C196" s="813">
        <f>ร!V193</f>
        <v>0</v>
      </c>
      <c r="D196" s="1409" t="str">
        <f>ร!U193&amp;ร!W193</f>
        <v/>
      </c>
      <c r="E196" s="1410"/>
      <c r="F196" s="1410"/>
      <c r="G196" s="1410"/>
      <c r="H196" s="1410"/>
      <c r="I196" s="1410"/>
      <c r="J196" s="1411"/>
      <c r="K196" s="814"/>
      <c r="L196" s="814"/>
      <c r="M196" s="814"/>
      <c r="N196" s="1412"/>
      <c r="O196" s="1412"/>
      <c r="P196" s="1412"/>
      <c r="Q196" s="1412"/>
      <c r="R196" s="815">
        <f>ร!Z193</f>
        <v>0</v>
      </c>
      <c r="S196" s="1413">
        <f>ร!AA193</f>
        <v>0</v>
      </c>
      <c r="T196" s="1414"/>
      <c r="U196" s="815">
        <f>ร!AB193</f>
        <v>0</v>
      </c>
      <c r="V196" s="816"/>
      <c r="W196" s="816"/>
      <c r="X196" s="816"/>
      <c r="Y196" s="816"/>
    </row>
    <row r="197" spans="1:25" ht="27" thickBot="1">
      <c r="A197" s="811">
        <f>ร!T194</f>
        <v>0</v>
      </c>
      <c r="B197" s="812">
        <f>ร!Y194</f>
        <v>0</v>
      </c>
      <c r="C197" s="813">
        <f>ร!V194</f>
        <v>0</v>
      </c>
      <c r="D197" s="1409" t="str">
        <f>ร!U194&amp;ร!W194</f>
        <v/>
      </c>
      <c r="E197" s="1410"/>
      <c r="F197" s="1410"/>
      <c r="G197" s="1410"/>
      <c r="H197" s="1410"/>
      <c r="I197" s="1410"/>
      <c r="J197" s="1411"/>
      <c r="K197" s="814"/>
      <c r="L197" s="814"/>
      <c r="M197" s="814"/>
      <c r="N197" s="1412"/>
      <c r="O197" s="1412"/>
      <c r="P197" s="1412"/>
      <c r="Q197" s="1412"/>
      <c r="R197" s="815">
        <f>ร!Z194</f>
        <v>0</v>
      </c>
      <c r="S197" s="1413">
        <f>ร!AA194</f>
        <v>0</v>
      </c>
      <c r="T197" s="1414"/>
      <c r="U197" s="815">
        <f>ร!AB194</f>
        <v>0</v>
      </c>
      <c r="V197" s="816"/>
      <c r="W197" s="816"/>
      <c r="X197" s="816"/>
      <c r="Y197" s="816"/>
    </row>
    <row r="198" spans="1:25" ht="27" thickBot="1">
      <c r="A198" s="811">
        <f>ร!T195</f>
        <v>0</v>
      </c>
      <c r="B198" s="812">
        <f>ร!Y195</f>
        <v>0</v>
      </c>
      <c r="C198" s="813">
        <f>ร!V195</f>
        <v>0</v>
      </c>
      <c r="D198" s="1409" t="str">
        <f>ร!U195&amp;ร!W195</f>
        <v/>
      </c>
      <c r="E198" s="1410"/>
      <c r="F198" s="1410"/>
      <c r="G198" s="1410"/>
      <c r="H198" s="1410"/>
      <c r="I198" s="1410"/>
      <c r="J198" s="1411"/>
      <c r="K198" s="814"/>
      <c r="L198" s="814"/>
      <c r="M198" s="814"/>
      <c r="N198" s="1412"/>
      <c r="O198" s="1412"/>
      <c r="P198" s="1412"/>
      <c r="Q198" s="1412"/>
      <c r="R198" s="815">
        <f>ร!Z195</f>
        <v>0</v>
      </c>
      <c r="S198" s="1413">
        <f>ร!AA195</f>
        <v>0</v>
      </c>
      <c r="T198" s="1414"/>
      <c r="U198" s="815">
        <f>ร!AB195</f>
        <v>0</v>
      </c>
      <c r="V198" s="816"/>
      <c r="W198" s="816"/>
      <c r="X198" s="816"/>
      <c r="Y198" s="816"/>
    </row>
    <row r="199" spans="1:25" ht="27" thickBot="1">
      <c r="A199" s="811">
        <f>ร!T196</f>
        <v>0</v>
      </c>
      <c r="B199" s="812">
        <f>ร!Y196</f>
        <v>0</v>
      </c>
      <c r="C199" s="813">
        <f>ร!V196</f>
        <v>0</v>
      </c>
      <c r="D199" s="1409" t="str">
        <f>ร!U196&amp;ร!W196</f>
        <v/>
      </c>
      <c r="E199" s="1410"/>
      <c r="F199" s="1410"/>
      <c r="G199" s="1410"/>
      <c r="H199" s="1410"/>
      <c r="I199" s="1410"/>
      <c r="J199" s="1411"/>
      <c r="K199" s="814"/>
      <c r="L199" s="814"/>
      <c r="M199" s="814"/>
      <c r="N199" s="1412"/>
      <c r="O199" s="1412"/>
      <c r="P199" s="1412"/>
      <c r="Q199" s="1412"/>
      <c r="R199" s="815">
        <f>ร!Z196</f>
        <v>0</v>
      </c>
      <c r="S199" s="1413">
        <f>ร!AA196</f>
        <v>0</v>
      </c>
      <c r="T199" s="1414"/>
      <c r="U199" s="815">
        <f>ร!AB196</f>
        <v>0</v>
      </c>
      <c r="V199" s="816"/>
      <c r="W199" s="816"/>
      <c r="X199" s="816"/>
      <c r="Y199" s="816"/>
    </row>
    <row r="200" spans="1:25" ht="27" thickBot="1">
      <c r="A200" s="811">
        <f>ร!T197</f>
        <v>0</v>
      </c>
      <c r="B200" s="812">
        <f>ร!Y197</f>
        <v>0</v>
      </c>
      <c r="C200" s="813">
        <f>ร!V197</f>
        <v>0</v>
      </c>
      <c r="D200" s="1409" t="str">
        <f>ร!U197&amp;ร!W197</f>
        <v/>
      </c>
      <c r="E200" s="1410"/>
      <c r="F200" s="1410"/>
      <c r="G200" s="1410"/>
      <c r="H200" s="1410"/>
      <c r="I200" s="1410"/>
      <c r="J200" s="1411"/>
      <c r="K200" s="814"/>
      <c r="L200" s="814"/>
      <c r="M200" s="814"/>
      <c r="N200" s="1412"/>
      <c r="O200" s="1412"/>
      <c r="P200" s="1412"/>
      <c r="Q200" s="1412"/>
      <c r="R200" s="815">
        <f>ร!Z197</f>
        <v>0</v>
      </c>
      <c r="S200" s="1413">
        <f>ร!AA197</f>
        <v>0</v>
      </c>
      <c r="T200" s="1414"/>
      <c r="U200" s="815">
        <f>ร!AB197</f>
        <v>0</v>
      </c>
      <c r="V200" s="816"/>
      <c r="W200" s="816"/>
      <c r="X200" s="816"/>
      <c r="Y200" s="816"/>
    </row>
    <row r="201" spans="1:25" ht="27" thickBot="1">
      <c r="A201" s="811">
        <f>ร!T198</f>
        <v>0</v>
      </c>
      <c r="B201" s="812">
        <f>ร!Y198</f>
        <v>0</v>
      </c>
      <c r="C201" s="813">
        <f>ร!V198</f>
        <v>0</v>
      </c>
      <c r="D201" s="1409" t="str">
        <f>ร!U198&amp;ร!W198</f>
        <v/>
      </c>
      <c r="E201" s="1410"/>
      <c r="F201" s="1410"/>
      <c r="G201" s="1410"/>
      <c r="H201" s="1410"/>
      <c r="I201" s="1410"/>
      <c r="J201" s="1411"/>
      <c r="K201" s="814"/>
      <c r="L201" s="814"/>
      <c r="M201" s="814"/>
      <c r="N201" s="1412"/>
      <c r="O201" s="1412"/>
      <c r="P201" s="1412"/>
      <c r="Q201" s="1412"/>
      <c r="R201" s="815">
        <f>ร!Z198</f>
        <v>0</v>
      </c>
      <c r="S201" s="1413">
        <f>ร!AA198</f>
        <v>0</v>
      </c>
      <c r="T201" s="1414"/>
      <c r="U201" s="815">
        <f>ร!AB198</f>
        <v>0</v>
      </c>
      <c r="V201" s="816"/>
      <c r="W201" s="816"/>
      <c r="X201" s="816"/>
      <c r="Y201" s="816"/>
    </row>
    <row r="202" spans="1:25" ht="27" thickBot="1">
      <c r="A202" s="811">
        <f>ร!T199</f>
        <v>0</v>
      </c>
      <c r="B202" s="812">
        <f>ร!Y199</f>
        <v>0</v>
      </c>
      <c r="C202" s="813">
        <f>ร!V199</f>
        <v>0</v>
      </c>
      <c r="D202" s="1409" t="str">
        <f>ร!U199&amp;ร!W199</f>
        <v/>
      </c>
      <c r="E202" s="1410"/>
      <c r="F202" s="1410"/>
      <c r="G202" s="1410"/>
      <c r="H202" s="1410"/>
      <c r="I202" s="1410"/>
      <c r="J202" s="1411"/>
      <c r="K202" s="814"/>
      <c r="L202" s="814"/>
      <c r="M202" s="814"/>
      <c r="N202" s="1412"/>
      <c r="O202" s="1412"/>
      <c r="P202" s="1412"/>
      <c r="Q202" s="1412"/>
      <c r="R202" s="815">
        <f>ร!Z199</f>
        <v>0</v>
      </c>
      <c r="S202" s="1413">
        <f>ร!AA199</f>
        <v>0</v>
      </c>
      <c r="T202" s="1414"/>
      <c r="U202" s="815">
        <f>ร!AB199</f>
        <v>0</v>
      </c>
      <c r="V202" s="816"/>
      <c r="W202" s="816"/>
      <c r="X202" s="816"/>
      <c r="Y202" s="816"/>
    </row>
    <row r="203" spans="1:25" ht="27" thickBot="1">
      <c r="A203" s="811">
        <f>ร!T200</f>
        <v>0</v>
      </c>
      <c r="B203" s="812">
        <f>ร!Y200</f>
        <v>0</v>
      </c>
      <c r="C203" s="813">
        <f>ร!V200</f>
        <v>0</v>
      </c>
      <c r="D203" s="1409" t="str">
        <f>ร!U200&amp;ร!W200</f>
        <v/>
      </c>
      <c r="E203" s="1410"/>
      <c r="F203" s="1410"/>
      <c r="G203" s="1410"/>
      <c r="H203" s="1410"/>
      <c r="I203" s="1410"/>
      <c r="J203" s="1411"/>
      <c r="K203" s="814"/>
      <c r="L203" s="814"/>
      <c r="M203" s="814"/>
      <c r="N203" s="1412"/>
      <c r="O203" s="1412"/>
      <c r="P203" s="1412"/>
      <c r="Q203" s="1412"/>
      <c r="R203" s="815">
        <f>ร!Z200</f>
        <v>0</v>
      </c>
      <c r="S203" s="1413">
        <f>ร!AA200</f>
        <v>0</v>
      </c>
      <c r="T203" s="1414"/>
      <c r="U203" s="815">
        <f>ร!AB200</f>
        <v>0</v>
      </c>
      <c r="V203" s="816"/>
      <c r="W203" s="816"/>
      <c r="X203" s="816"/>
      <c r="Y203" s="816"/>
    </row>
    <row r="204" spans="1:25" ht="27" thickBot="1">
      <c r="A204" s="811">
        <f>ร!T201</f>
        <v>0</v>
      </c>
      <c r="B204" s="812">
        <f>ร!Y201</f>
        <v>0</v>
      </c>
      <c r="C204" s="813">
        <f>ร!V201</f>
        <v>0</v>
      </c>
      <c r="D204" s="1409" t="str">
        <f>ร!U201&amp;ร!W201</f>
        <v/>
      </c>
      <c r="E204" s="1410"/>
      <c r="F204" s="1410"/>
      <c r="G204" s="1410"/>
      <c r="H204" s="1410"/>
      <c r="I204" s="1410"/>
      <c r="J204" s="1411"/>
      <c r="K204" s="814"/>
      <c r="L204" s="814"/>
      <c r="M204" s="814"/>
      <c r="N204" s="1412"/>
      <c r="O204" s="1412"/>
      <c r="P204" s="1412"/>
      <c r="Q204" s="1412"/>
      <c r="R204" s="815">
        <f>ร!Z201</f>
        <v>0</v>
      </c>
      <c r="S204" s="1413">
        <f>ร!AA201</f>
        <v>0</v>
      </c>
      <c r="T204" s="1414"/>
      <c r="U204" s="815">
        <f>ร!AB201</f>
        <v>0</v>
      </c>
      <c r="V204" s="816"/>
      <c r="W204" s="816"/>
      <c r="X204" s="816"/>
      <c r="Y204" s="816"/>
    </row>
    <row r="205" spans="1:25" ht="27" thickBot="1">
      <c r="A205" s="811">
        <f>ร!T202</f>
        <v>0</v>
      </c>
      <c r="B205" s="812">
        <f>ร!Y202</f>
        <v>0</v>
      </c>
      <c r="C205" s="813">
        <f>ร!V202</f>
        <v>0</v>
      </c>
      <c r="D205" s="1409" t="str">
        <f>ร!U202&amp;ร!W202</f>
        <v/>
      </c>
      <c r="E205" s="1410"/>
      <c r="F205" s="1410"/>
      <c r="G205" s="1410"/>
      <c r="H205" s="1410"/>
      <c r="I205" s="1410"/>
      <c r="J205" s="1411"/>
      <c r="K205" s="814"/>
      <c r="L205" s="814"/>
      <c r="M205" s="814"/>
      <c r="N205" s="1412"/>
      <c r="O205" s="1412"/>
      <c r="P205" s="1412"/>
      <c r="Q205" s="1412"/>
      <c r="R205" s="815">
        <f>ร!Z202</f>
        <v>0</v>
      </c>
      <c r="S205" s="1413">
        <f>ร!AA202</f>
        <v>0</v>
      </c>
      <c r="T205" s="1414"/>
      <c r="U205" s="815">
        <f>ร!AB202</f>
        <v>0</v>
      </c>
      <c r="V205" s="816"/>
      <c r="W205" s="816"/>
      <c r="X205" s="816"/>
      <c r="Y205" s="816"/>
    </row>
    <row r="206" spans="1:25" ht="8.25" customHeight="1">
      <c r="A206" s="817"/>
    </row>
    <row r="207" spans="1:25" ht="26.25">
      <c r="A207" s="818" t="s">
        <v>583</v>
      </c>
      <c r="B207" s="819"/>
      <c r="C207" s="819"/>
      <c r="D207" s="819"/>
      <c r="E207" s="819"/>
      <c r="F207" s="819"/>
      <c r="G207" s="819"/>
      <c r="H207" s="819"/>
      <c r="I207" s="819"/>
      <c r="J207" s="819"/>
      <c r="K207" s="819"/>
      <c r="L207" s="818" t="s">
        <v>584</v>
      </c>
      <c r="M207" s="819"/>
      <c r="N207" s="819"/>
      <c r="O207" s="819"/>
      <c r="P207" s="819"/>
      <c r="Q207" s="1416"/>
      <c r="R207" s="1416"/>
      <c r="S207" s="1416"/>
      <c r="T207" s="1416"/>
      <c r="U207" s="1416"/>
      <c r="V207" s="1416"/>
      <c r="W207" s="1416"/>
      <c r="X207" s="1416"/>
      <c r="Y207" s="1416"/>
    </row>
    <row r="208" spans="1:25" ht="26.25">
      <c r="A208" s="820">
        <v>1</v>
      </c>
      <c r="B208" s="1415" t="s">
        <v>563</v>
      </c>
      <c r="C208" s="1415"/>
      <c r="D208" s="1415"/>
      <c r="E208" s="1415"/>
      <c r="F208" s="1415"/>
      <c r="G208" s="1415"/>
      <c r="H208" s="1415"/>
      <c r="I208" s="1415"/>
      <c r="J208" s="1415"/>
      <c r="K208" s="819"/>
      <c r="L208" s="818" t="s">
        <v>585</v>
      </c>
      <c r="M208" s="819"/>
      <c r="N208" s="819"/>
      <c r="O208" s="819"/>
      <c r="P208" s="1416"/>
      <c r="Q208" s="1416"/>
      <c r="R208" s="1416"/>
      <c r="S208" s="1416"/>
      <c r="T208" s="1416"/>
      <c r="U208" s="1416"/>
      <c r="V208" s="1416"/>
      <c r="W208" s="1416"/>
      <c r="X208" s="1416"/>
      <c r="Y208" s="1416"/>
    </row>
    <row r="209" spans="1:25" ht="26.25">
      <c r="A209" s="820">
        <v>2</v>
      </c>
      <c r="B209" s="1415"/>
      <c r="C209" s="1415"/>
      <c r="D209" s="1415"/>
      <c r="E209" s="1415"/>
      <c r="F209" s="1415"/>
      <c r="G209" s="1415"/>
      <c r="H209" s="1415"/>
      <c r="I209" s="1415"/>
      <c r="J209" s="1415"/>
      <c r="K209" s="819"/>
      <c r="L209" s="818" t="s">
        <v>586</v>
      </c>
      <c r="M209" s="819"/>
      <c r="N209" s="1416"/>
      <c r="O209" s="1416"/>
      <c r="P209" s="1416"/>
      <c r="Q209" s="1416"/>
      <c r="R209" s="1416"/>
      <c r="S209" s="1416"/>
      <c r="T209" s="1416"/>
      <c r="U209" s="1416"/>
      <c r="V209" s="1416"/>
      <c r="W209" s="1416"/>
      <c r="X209" s="1416"/>
      <c r="Y209" s="1416"/>
    </row>
    <row r="210" spans="1:25" ht="26.25">
      <c r="A210" s="820">
        <v>3</v>
      </c>
      <c r="B210" s="1415"/>
      <c r="C210" s="1415"/>
      <c r="D210" s="1415"/>
      <c r="E210" s="1415"/>
      <c r="F210" s="1415"/>
      <c r="G210" s="1415"/>
      <c r="H210" s="1415"/>
      <c r="I210" s="1415"/>
      <c r="J210" s="1415"/>
      <c r="K210" s="819"/>
      <c r="L210" s="818" t="s">
        <v>587</v>
      </c>
      <c r="M210" s="819"/>
      <c r="N210" s="1417"/>
      <c r="O210" s="1417"/>
      <c r="P210" s="1417"/>
      <c r="Q210" s="1417"/>
      <c r="R210" s="1417"/>
      <c r="S210" s="1417"/>
      <c r="T210" s="1417"/>
      <c r="U210" s="1417"/>
      <c r="V210" s="1417"/>
      <c r="W210" s="1417"/>
      <c r="X210" s="1417"/>
      <c r="Y210" s="1417"/>
    </row>
  </sheetData>
  <mergeCells count="700">
    <mergeCell ref="B209:J209"/>
    <mergeCell ref="N209:Y209"/>
    <mergeCell ref="B210:J210"/>
    <mergeCell ref="N210:Y210"/>
    <mergeCell ref="D205:J205"/>
    <mergeCell ref="N205:O205"/>
    <mergeCell ref="P205:Q205"/>
    <mergeCell ref="S205:T205"/>
    <mergeCell ref="Q207:Y207"/>
    <mergeCell ref="B208:J208"/>
    <mergeCell ref="P208:Y208"/>
    <mergeCell ref="D203:J203"/>
    <mergeCell ref="N203:O203"/>
    <mergeCell ref="P203:Q203"/>
    <mergeCell ref="S203:T203"/>
    <mergeCell ref="D204:J204"/>
    <mergeCell ref="N204:O204"/>
    <mergeCell ref="P204:Q204"/>
    <mergeCell ref="S204:T204"/>
    <mergeCell ref="D201:J201"/>
    <mergeCell ref="N201:O201"/>
    <mergeCell ref="P201:Q201"/>
    <mergeCell ref="S201:T201"/>
    <mergeCell ref="D202:J202"/>
    <mergeCell ref="N202:O202"/>
    <mergeCell ref="P202:Q202"/>
    <mergeCell ref="S202:T202"/>
    <mergeCell ref="D199:J199"/>
    <mergeCell ref="N199:O199"/>
    <mergeCell ref="P199:Q199"/>
    <mergeCell ref="S199:T199"/>
    <mergeCell ref="D200:J200"/>
    <mergeCell ref="N200:O200"/>
    <mergeCell ref="P200:Q200"/>
    <mergeCell ref="S200:T200"/>
    <mergeCell ref="D197:J197"/>
    <mergeCell ref="N197:O197"/>
    <mergeCell ref="P197:Q197"/>
    <mergeCell ref="S197:T197"/>
    <mergeCell ref="D198:J198"/>
    <mergeCell ref="N198:O198"/>
    <mergeCell ref="P198:Q198"/>
    <mergeCell ref="S198:T198"/>
    <mergeCell ref="D195:J195"/>
    <mergeCell ref="N195:O195"/>
    <mergeCell ref="P195:Q195"/>
    <mergeCell ref="S195:T195"/>
    <mergeCell ref="D196:J196"/>
    <mergeCell ref="N196:O196"/>
    <mergeCell ref="P196:Q196"/>
    <mergeCell ref="S196:T196"/>
    <mergeCell ref="D193:J193"/>
    <mergeCell ref="N193:O193"/>
    <mergeCell ref="P193:Q193"/>
    <mergeCell ref="S193:T193"/>
    <mergeCell ref="D194:J194"/>
    <mergeCell ref="N194:O194"/>
    <mergeCell ref="P194:Q194"/>
    <mergeCell ref="S194:T194"/>
    <mergeCell ref="D191:J191"/>
    <mergeCell ref="N191:O191"/>
    <mergeCell ref="P191:Q191"/>
    <mergeCell ref="S191:T191"/>
    <mergeCell ref="D192:J192"/>
    <mergeCell ref="N192:O192"/>
    <mergeCell ref="P192:Q192"/>
    <mergeCell ref="S192:T192"/>
    <mergeCell ref="V188:V190"/>
    <mergeCell ref="W188:W190"/>
    <mergeCell ref="X188:X190"/>
    <mergeCell ref="Y188:Y190"/>
    <mergeCell ref="K189:Q189"/>
    <mergeCell ref="N190:O190"/>
    <mergeCell ref="P190:Q190"/>
    <mergeCell ref="P187:Q187"/>
    <mergeCell ref="U187:V187"/>
    <mergeCell ref="A188:A190"/>
    <mergeCell ref="B188:B190"/>
    <mergeCell ref="C188:C190"/>
    <mergeCell ref="D188:J190"/>
    <mergeCell ref="K188:Q188"/>
    <mergeCell ref="R188:R190"/>
    <mergeCell ref="S188:T190"/>
    <mergeCell ref="U188:U190"/>
    <mergeCell ref="W184:X184"/>
    <mergeCell ref="G185:I185"/>
    <mergeCell ref="N185:O185"/>
    <mergeCell ref="S185:U185"/>
    <mergeCell ref="W185:X185"/>
    <mergeCell ref="A186:G186"/>
    <mergeCell ref="P186:Q186"/>
    <mergeCell ref="U186:V186"/>
    <mergeCell ref="C183:D183"/>
    <mergeCell ref="G183:J183"/>
    <mergeCell ref="S183:U183"/>
    <mergeCell ref="D184:I184"/>
    <mergeCell ref="N184:O184"/>
    <mergeCell ref="S184:U184"/>
    <mergeCell ref="B179:J179"/>
    <mergeCell ref="N179:Y179"/>
    <mergeCell ref="B180:J180"/>
    <mergeCell ref="N180:Y180"/>
    <mergeCell ref="A181:Y181"/>
    <mergeCell ref="A182:Y182"/>
    <mergeCell ref="D175:J175"/>
    <mergeCell ref="N175:O175"/>
    <mergeCell ref="P175:Q175"/>
    <mergeCell ref="S175:T175"/>
    <mergeCell ref="Q177:Y177"/>
    <mergeCell ref="B178:J178"/>
    <mergeCell ref="P178:Y178"/>
    <mergeCell ref="D173:J173"/>
    <mergeCell ref="N173:O173"/>
    <mergeCell ref="P173:Q173"/>
    <mergeCell ref="S173:T173"/>
    <mergeCell ref="D174:J174"/>
    <mergeCell ref="N174:O174"/>
    <mergeCell ref="P174:Q174"/>
    <mergeCell ref="S174:T174"/>
    <mergeCell ref="D171:J171"/>
    <mergeCell ref="N171:O171"/>
    <mergeCell ref="P171:Q171"/>
    <mergeCell ref="S171:T171"/>
    <mergeCell ref="D172:J172"/>
    <mergeCell ref="N172:O172"/>
    <mergeCell ref="P172:Q172"/>
    <mergeCell ref="S172:T172"/>
    <mergeCell ref="D169:J169"/>
    <mergeCell ref="N169:O169"/>
    <mergeCell ref="P169:Q169"/>
    <mergeCell ref="S169:T169"/>
    <mergeCell ref="D170:J170"/>
    <mergeCell ref="N170:O170"/>
    <mergeCell ref="P170:Q170"/>
    <mergeCell ref="S170:T170"/>
    <mergeCell ref="D167:J167"/>
    <mergeCell ref="N167:O167"/>
    <mergeCell ref="P167:Q167"/>
    <mergeCell ref="S167:T167"/>
    <mergeCell ref="D168:J168"/>
    <mergeCell ref="N168:O168"/>
    <mergeCell ref="P168:Q168"/>
    <mergeCell ref="S168:T168"/>
    <mergeCell ref="D165:J165"/>
    <mergeCell ref="N165:O165"/>
    <mergeCell ref="P165:Q165"/>
    <mergeCell ref="S165:T165"/>
    <mergeCell ref="D166:J166"/>
    <mergeCell ref="N166:O166"/>
    <mergeCell ref="P166:Q166"/>
    <mergeCell ref="S166:T166"/>
    <mergeCell ref="D163:J163"/>
    <mergeCell ref="N163:O163"/>
    <mergeCell ref="P163:Q163"/>
    <mergeCell ref="S163:T163"/>
    <mergeCell ref="D164:J164"/>
    <mergeCell ref="N164:O164"/>
    <mergeCell ref="P164:Q164"/>
    <mergeCell ref="S164:T164"/>
    <mergeCell ref="D161:J161"/>
    <mergeCell ref="N161:O161"/>
    <mergeCell ref="P161:Q161"/>
    <mergeCell ref="S161:T161"/>
    <mergeCell ref="D162:J162"/>
    <mergeCell ref="N162:O162"/>
    <mergeCell ref="P162:Q162"/>
    <mergeCell ref="S162:T162"/>
    <mergeCell ref="V158:V160"/>
    <mergeCell ref="W158:W160"/>
    <mergeCell ref="X158:X160"/>
    <mergeCell ref="Y158:Y160"/>
    <mergeCell ref="K159:Q159"/>
    <mergeCell ref="N160:O160"/>
    <mergeCell ref="P160:Q160"/>
    <mergeCell ref="P157:Q157"/>
    <mergeCell ref="U157:V157"/>
    <mergeCell ref="A158:A160"/>
    <mergeCell ref="B158:B160"/>
    <mergeCell ref="C158:C160"/>
    <mergeCell ref="D158:J160"/>
    <mergeCell ref="K158:Q158"/>
    <mergeCell ref="R158:R160"/>
    <mergeCell ref="S158:T160"/>
    <mergeCell ref="U158:U160"/>
    <mergeCell ref="W154:X154"/>
    <mergeCell ref="G155:I155"/>
    <mergeCell ref="N155:O155"/>
    <mergeCell ref="S155:U155"/>
    <mergeCell ref="W155:X155"/>
    <mergeCell ref="A156:G156"/>
    <mergeCell ref="P156:Q156"/>
    <mergeCell ref="U156:V156"/>
    <mergeCell ref="C153:D153"/>
    <mergeCell ref="G153:J153"/>
    <mergeCell ref="S153:U153"/>
    <mergeCell ref="D154:I154"/>
    <mergeCell ref="N154:O154"/>
    <mergeCell ref="S154:U154"/>
    <mergeCell ref="B149:J149"/>
    <mergeCell ref="N149:Y149"/>
    <mergeCell ref="B150:J150"/>
    <mergeCell ref="N150:Y150"/>
    <mergeCell ref="A151:Y151"/>
    <mergeCell ref="A152:Y152"/>
    <mergeCell ref="D145:J145"/>
    <mergeCell ref="N145:O145"/>
    <mergeCell ref="P145:Q145"/>
    <mergeCell ref="S145:T145"/>
    <mergeCell ref="Q147:Y147"/>
    <mergeCell ref="B148:J148"/>
    <mergeCell ref="P148:Y148"/>
    <mergeCell ref="D143:J143"/>
    <mergeCell ref="N143:O143"/>
    <mergeCell ref="P143:Q143"/>
    <mergeCell ref="S143:T143"/>
    <mergeCell ref="D144:J144"/>
    <mergeCell ref="N144:O144"/>
    <mergeCell ref="P144:Q144"/>
    <mergeCell ref="S144:T144"/>
    <mergeCell ref="D141:J141"/>
    <mergeCell ref="N141:O141"/>
    <mergeCell ref="P141:Q141"/>
    <mergeCell ref="S141:T141"/>
    <mergeCell ref="D142:J142"/>
    <mergeCell ref="N142:O142"/>
    <mergeCell ref="P142:Q142"/>
    <mergeCell ref="S142:T142"/>
    <mergeCell ref="D139:J139"/>
    <mergeCell ref="N139:O139"/>
    <mergeCell ref="P139:Q139"/>
    <mergeCell ref="S139:T139"/>
    <mergeCell ref="D140:J140"/>
    <mergeCell ref="N140:O140"/>
    <mergeCell ref="P140:Q140"/>
    <mergeCell ref="S140:T140"/>
    <mergeCell ref="D137:J137"/>
    <mergeCell ref="N137:O137"/>
    <mergeCell ref="P137:Q137"/>
    <mergeCell ref="S137:T137"/>
    <mergeCell ref="D138:J138"/>
    <mergeCell ref="N138:O138"/>
    <mergeCell ref="P138:Q138"/>
    <mergeCell ref="S138:T138"/>
    <mergeCell ref="D135:J135"/>
    <mergeCell ref="N135:O135"/>
    <mergeCell ref="P135:Q135"/>
    <mergeCell ref="S135:T135"/>
    <mergeCell ref="D136:J136"/>
    <mergeCell ref="N136:O136"/>
    <mergeCell ref="P136:Q136"/>
    <mergeCell ref="S136:T136"/>
    <mergeCell ref="D133:J133"/>
    <mergeCell ref="N133:O133"/>
    <mergeCell ref="P133:Q133"/>
    <mergeCell ref="S133:T133"/>
    <mergeCell ref="D134:J134"/>
    <mergeCell ref="N134:O134"/>
    <mergeCell ref="P134:Q134"/>
    <mergeCell ref="S134:T134"/>
    <mergeCell ref="D131:J131"/>
    <mergeCell ref="N131:O131"/>
    <mergeCell ref="P131:Q131"/>
    <mergeCell ref="S131:T131"/>
    <mergeCell ref="D132:J132"/>
    <mergeCell ref="N132:O132"/>
    <mergeCell ref="P132:Q132"/>
    <mergeCell ref="S132:T132"/>
    <mergeCell ref="V128:V130"/>
    <mergeCell ref="W128:W130"/>
    <mergeCell ref="X128:X130"/>
    <mergeCell ref="Y128:Y130"/>
    <mergeCell ref="K129:Q129"/>
    <mergeCell ref="N130:O130"/>
    <mergeCell ref="P130:Q130"/>
    <mergeCell ref="P127:Q127"/>
    <mergeCell ref="U127:V127"/>
    <mergeCell ref="A128:A130"/>
    <mergeCell ref="B128:B130"/>
    <mergeCell ref="C128:C130"/>
    <mergeCell ref="D128:J130"/>
    <mergeCell ref="K128:Q128"/>
    <mergeCell ref="R128:R130"/>
    <mergeCell ref="S128:T130"/>
    <mergeCell ref="U128:U130"/>
    <mergeCell ref="W124:X124"/>
    <mergeCell ref="G125:I125"/>
    <mergeCell ref="N125:O125"/>
    <mergeCell ref="S125:U125"/>
    <mergeCell ref="W125:X125"/>
    <mergeCell ref="A126:G126"/>
    <mergeCell ref="P126:Q126"/>
    <mergeCell ref="U126:V126"/>
    <mergeCell ref="C123:D123"/>
    <mergeCell ref="G123:J123"/>
    <mergeCell ref="S123:U123"/>
    <mergeCell ref="D124:I124"/>
    <mergeCell ref="N124:O124"/>
    <mergeCell ref="S124:U124"/>
    <mergeCell ref="B119:J119"/>
    <mergeCell ref="N119:Y119"/>
    <mergeCell ref="B120:J120"/>
    <mergeCell ref="N120:Y120"/>
    <mergeCell ref="A121:Y121"/>
    <mergeCell ref="A122:Y122"/>
    <mergeCell ref="D115:J115"/>
    <mergeCell ref="N115:O115"/>
    <mergeCell ref="P115:Q115"/>
    <mergeCell ref="S115:T115"/>
    <mergeCell ref="Q117:Y117"/>
    <mergeCell ref="B118:J118"/>
    <mergeCell ref="P118:Y118"/>
    <mergeCell ref="D113:J113"/>
    <mergeCell ref="N113:O113"/>
    <mergeCell ref="P113:Q113"/>
    <mergeCell ref="S113:T113"/>
    <mergeCell ref="D114:J114"/>
    <mergeCell ref="N114:O114"/>
    <mergeCell ref="P114:Q114"/>
    <mergeCell ref="S114:T114"/>
    <mergeCell ref="D111:J111"/>
    <mergeCell ref="N111:O111"/>
    <mergeCell ref="P111:Q111"/>
    <mergeCell ref="S111:T111"/>
    <mergeCell ref="D112:J112"/>
    <mergeCell ref="N112:O112"/>
    <mergeCell ref="P112:Q112"/>
    <mergeCell ref="S112:T112"/>
    <mergeCell ref="D109:J109"/>
    <mergeCell ref="N109:O109"/>
    <mergeCell ref="P109:Q109"/>
    <mergeCell ref="S109:T109"/>
    <mergeCell ref="D110:J110"/>
    <mergeCell ref="N110:O110"/>
    <mergeCell ref="P110:Q110"/>
    <mergeCell ref="S110:T110"/>
    <mergeCell ref="D107:J107"/>
    <mergeCell ref="N107:O107"/>
    <mergeCell ref="P107:Q107"/>
    <mergeCell ref="S107:T107"/>
    <mergeCell ref="D108:J108"/>
    <mergeCell ref="N108:O108"/>
    <mergeCell ref="P108:Q108"/>
    <mergeCell ref="S108:T108"/>
    <mergeCell ref="D105:J105"/>
    <mergeCell ref="N105:O105"/>
    <mergeCell ref="P105:Q105"/>
    <mergeCell ref="S105:T105"/>
    <mergeCell ref="D106:J106"/>
    <mergeCell ref="N106:O106"/>
    <mergeCell ref="P106:Q106"/>
    <mergeCell ref="S106:T106"/>
    <mergeCell ref="D103:J103"/>
    <mergeCell ref="N103:O103"/>
    <mergeCell ref="P103:Q103"/>
    <mergeCell ref="S103:T103"/>
    <mergeCell ref="D104:J104"/>
    <mergeCell ref="N104:O104"/>
    <mergeCell ref="P104:Q104"/>
    <mergeCell ref="S104:T104"/>
    <mergeCell ref="D101:J101"/>
    <mergeCell ref="N101:O101"/>
    <mergeCell ref="P101:Q101"/>
    <mergeCell ref="S101:T101"/>
    <mergeCell ref="D102:J102"/>
    <mergeCell ref="N102:O102"/>
    <mergeCell ref="P102:Q102"/>
    <mergeCell ref="S102:T102"/>
    <mergeCell ref="V98:V100"/>
    <mergeCell ref="W98:W100"/>
    <mergeCell ref="X98:X100"/>
    <mergeCell ref="Y98:Y100"/>
    <mergeCell ref="K99:Q99"/>
    <mergeCell ref="N100:O100"/>
    <mergeCell ref="P100:Q100"/>
    <mergeCell ref="P97:Q97"/>
    <mergeCell ref="U97:V97"/>
    <mergeCell ref="A98:A100"/>
    <mergeCell ref="B98:B100"/>
    <mergeCell ref="C98:C100"/>
    <mergeCell ref="D98:J100"/>
    <mergeCell ref="K98:Q98"/>
    <mergeCell ref="R98:R100"/>
    <mergeCell ref="S98:T100"/>
    <mergeCell ref="U98:U100"/>
    <mergeCell ref="W94:X94"/>
    <mergeCell ref="G95:I95"/>
    <mergeCell ref="N95:O95"/>
    <mergeCell ref="S95:U95"/>
    <mergeCell ref="W95:X95"/>
    <mergeCell ref="A96:G96"/>
    <mergeCell ref="P96:Q96"/>
    <mergeCell ref="U96:V96"/>
    <mergeCell ref="C93:D93"/>
    <mergeCell ref="G93:J93"/>
    <mergeCell ref="S93:U93"/>
    <mergeCell ref="D94:I94"/>
    <mergeCell ref="N94:O94"/>
    <mergeCell ref="S94:U94"/>
    <mergeCell ref="B89:J89"/>
    <mergeCell ref="N89:Y89"/>
    <mergeCell ref="B90:J90"/>
    <mergeCell ref="N90:Y90"/>
    <mergeCell ref="A91:Y91"/>
    <mergeCell ref="A92:Y92"/>
    <mergeCell ref="D85:J85"/>
    <mergeCell ref="N85:O85"/>
    <mergeCell ref="P85:Q85"/>
    <mergeCell ref="S85:T85"/>
    <mergeCell ref="Q87:Y87"/>
    <mergeCell ref="B88:J88"/>
    <mergeCell ref="P88:Y88"/>
    <mergeCell ref="D83:J83"/>
    <mergeCell ref="N83:O83"/>
    <mergeCell ref="P83:Q83"/>
    <mergeCell ref="S83:T83"/>
    <mergeCell ref="D84:J84"/>
    <mergeCell ref="N84:O84"/>
    <mergeCell ref="P84:Q84"/>
    <mergeCell ref="S84:T84"/>
    <mergeCell ref="D81:J81"/>
    <mergeCell ref="N81:O81"/>
    <mergeCell ref="P81:Q81"/>
    <mergeCell ref="S81:T81"/>
    <mergeCell ref="D82:J82"/>
    <mergeCell ref="N82:O82"/>
    <mergeCell ref="P82:Q82"/>
    <mergeCell ref="S82:T82"/>
    <mergeCell ref="D79:J79"/>
    <mergeCell ref="N79:O79"/>
    <mergeCell ref="P79:Q79"/>
    <mergeCell ref="S79:T79"/>
    <mergeCell ref="D80:J80"/>
    <mergeCell ref="N80:O80"/>
    <mergeCell ref="P80:Q80"/>
    <mergeCell ref="S80:T80"/>
    <mergeCell ref="D77:J77"/>
    <mergeCell ref="N77:O77"/>
    <mergeCell ref="P77:Q77"/>
    <mergeCell ref="S77:T77"/>
    <mergeCell ref="D78:J78"/>
    <mergeCell ref="N78:O78"/>
    <mergeCell ref="P78:Q78"/>
    <mergeCell ref="S78:T78"/>
    <mergeCell ref="D75:J75"/>
    <mergeCell ref="N75:O75"/>
    <mergeCell ref="P75:Q75"/>
    <mergeCell ref="S75:T75"/>
    <mergeCell ref="D76:J76"/>
    <mergeCell ref="N76:O76"/>
    <mergeCell ref="P76:Q76"/>
    <mergeCell ref="S76:T76"/>
    <mergeCell ref="D73:J73"/>
    <mergeCell ref="N73:O73"/>
    <mergeCell ref="P73:Q73"/>
    <mergeCell ref="S73:T73"/>
    <mergeCell ref="D74:J74"/>
    <mergeCell ref="N74:O74"/>
    <mergeCell ref="P74:Q74"/>
    <mergeCell ref="S74:T74"/>
    <mergeCell ref="D71:J71"/>
    <mergeCell ref="N71:O71"/>
    <mergeCell ref="P71:Q71"/>
    <mergeCell ref="S71:T71"/>
    <mergeCell ref="D72:J72"/>
    <mergeCell ref="N72:O72"/>
    <mergeCell ref="P72:Q72"/>
    <mergeCell ref="S72:T72"/>
    <mergeCell ref="V68:V70"/>
    <mergeCell ref="W68:W70"/>
    <mergeCell ref="X68:X70"/>
    <mergeCell ref="Y68:Y70"/>
    <mergeCell ref="K69:Q69"/>
    <mergeCell ref="N70:O70"/>
    <mergeCell ref="P70:Q70"/>
    <mergeCell ref="P67:Q67"/>
    <mergeCell ref="U67:V67"/>
    <mergeCell ref="A68:A70"/>
    <mergeCell ref="B68:B70"/>
    <mergeCell ref="C68:C70"/>
    <mergeCell ref="D68:J70"/>
    <mergeCell ref="K68:Q68"/>
    <mergeCell ref="R68:R70"/>
    <mergeCell ref="S68:T70"/>
    <mergeCell ref="U68:U70"/>
    <mergeCell ref="W64:X64"/>
    <mergeCell ref="G65:I65"/>
    <mergeCell ref="N65:O65"/>
    <mergeCell ref="S65:U65"/>
    <mergeCell ref="W65:X65"/>
    <mergeCell ref="A66:G66"/>
    <mergeCell ref="P66:Q66"/>
    <mergeCell ref="U66:V66"/>
    <mergeCell ref="C63:D63"/>
    <mergeCell ref="G63:J63"/>
    <mergeCell ref="S63:U63"/>
    <mergeCell ref="D64:I64"/>
    <mergeCell ref="N64:O64"/>
    <mergeCell ref="S64:U64"/>
    <mergeCell ref="B59:J59"/>
    <mergeCell ref="N59:Y59"/>
    <mergeCell ref="B60:J60"/>
    <mergeCell ref="N60:Y60"/>
    <mergeCell ref="A61:Y61"/>
    <mergeCell ref="A62:Y62"/>
    <mergeCell ref="D55:J55"/>
    <mergeCell ref="N55:O55"/>
    <mergeCell ref="P55:Q55"/>
    <mergeCell ref="S55:T55"/>
    <mergeCell ref="Q57:Y57"/>
    <mergeCell ref="B58:J58"/>
    <mergeCell ref="P58:Y58"/>
    <mergeCell ref="D53:J53"/>
    <mergeCell ref="N53:O53"/>
    <mergeCell ref="P53:Q53"/>
    <mergeCell ref="S53:T53"/>
    <mergeCell ref="D54:J54"/>
    <mergeCell ref="N54:O54"/>
    <mergeCell ref="P54:Q54"/>
    <mergeCell ref="S54:T54"/>
    <mergeCell ref="D51:J51"/>
    <mergeCell ref="N51:O51"/>
    <mergeCell ref="P51:Q51"/>
    <mergeCell ref="S51:T51"/>
    <mergeCell ref="D52:J52"/>
    <mergeCell ref="N52:O52"/>
    <mergeCell ref="P52:Q52"/>
    <mergeCell ref="S52:T52"/>
    <mergeCell ref="D49:J49"/>
    <mergeCell ref="N49:O49"/>
    <mergeCell ref="P49:Q49"/>
    <mergeCell ref="S49:T49"/>
    <mergeCell ref="D50:J50"/>
    <mergeCell ref="N50:O50"/>
    <mergeCell ref="P50:Q50"/>
    <mergeCell ref="S50:T50"/>
    <mergeCell ref="D47:J47"/>
    <mergeCell ref="N47:O47"/>
    <mergeCell ref="P47:Q47"/>
    <mergeCell ref="S47:T47"/>
    <mergeCell ref="D48:J48"/>
    <mergeCell ref="N48:O48"/>
    <mergeCell ref="P48:Q48"/>
    <mergeCell ref="S48:T48"/>
    <mergeCell ref="D45:J45"/>
    <mergeCell ref="N45:O45"/>
    <mergeCell ref="P45:Q45"/>
    <mergeCell ref="S45:T45"/>
    <mergeCell ref="D46:J46"/>
    <mergeCell ref="N46:O46"/>
    <mergeCell ref="P46:Q46"/>
    <mergeCell ref="S46:T46"/>
    <mergeCell ref="D43:J43"/>
    <mergeCell ref="N43:O43"/>
    <mergeCell ref="P43:Q43"/>
    <mergeCell ref="S43:T43"/>
    <mergeCell ref="D44:J44"/>
    <mergeCell ref="N44:O44"/>
    <mergeCell ref="P44:Q44"/>
    <mergeCell ref="S44:T44"/>
    <mergeCell ref="D41:J41"/>
    <mergeCell ref="N41:O41"/>
    <mergeCell ref="P41:Q41"/>
    <mergeCell ref="S41:T41"/>
    <mergeCell ref="D42:J42"/>
    <mergeCell ref="N42:O42"/>
    <mergeCell ref="P42:Q42"/>
    <mergeCell ref="S42:T42"/>
    <mergeCell ref="V38:V40"/>
    <mergeCell ref="W38:W40"/>
    <mergeCell ref="X38:X40"/>
    <mergeCell ref="Y38:Y40"/>
    <mergeCell ref="K39:Q39"/>
    <mergeCell ref="N40:O40"/>
    <mergeCell ref="P40:Q40"/>
    <mergeCell ref="P37:Q37"/>
    <mergeCell ref="U37:V37"/>
    <mergeCell ref="A38:A40"/>
    <mergeCell ref="B38:B40"/>
    <mergeCell ref="C38:C40"/>
    <mergeCell ref="D38:J40"/>
    <mergeCell ref="K38:Q38"/>
    <mergeCell ref="R38:R40"/>
    <mergeCell ref="S38:T40"/>
    <mergeCell ref="U38:U40"/>
    <mergeCell ref="W34:X34"/>
    <mergeCell ref="G35:I35"/>
    <mergeCell ref="N35:O35"/>
    <mergeCell ref="S35:U35"/>
    <mergeCell ref="W35:X35"/>
    <mergeCell ref="A36:G36"/>
    <mergeCell ref="P36:Q36"/>
    <mergeCell ref="U36:V36"/>
    <mergeCell ref="C33:D33"/>
    <mergeCell ref="G33:J33"/>
    <mergeCell ref="S33:U33"/>
    <mergeCell ref="D34:I34"/>
    <mergeCell ref="N34:O34"/>
    <mergeCell ref="S34:U34"/>
    <mergeCell ref="B29:J29"/>
    <mergeCell ref="N29:Y29"/>
    <mergeCell ref="B30:J30"/>
    <mergeCell ref="N30:Y30"/>
    <mergeCell ref="A31:Y31"/>
    <mergeCell ref="A32:Y32"/>
    <mergeCell ref="D25:J25"/>
    <mergeCell ref="N25:O25"/>
    <mergeCell ref="P25:Q25"/>
    <mergeCell ref="S25:T25"/>
    <mergeCell ref="Q27:Y27"/>
    <mergeCell ref="B28:J28"/>
    <mergeCell ref="P28:Y28"/>
    <mergeCell ref="D23:J23"/>
    <mergeCell ref="N23:O23"/>
    <mergeCell ref="P23:Q23"/>
    <mergeCell ref="S23:T23"/>
    <mergeCell ref="D24:J24"/>
    <mergeCell ref="N24:O24"/>
    <mergeCell ref="P24:Q24"/>
    <mergeCell ref="S24:T24"/>
    <mergeCell ref="D21:J21"/>
    <mergeCell ref="N21:O21"/>
    <mergeCell ref="P21:Q21"/>
    <mergeCell ref="S21:T21"/>
    <mergeCell ref="D22:J22"/>
    <mergeCell ref="N22:O22"/>
    <mergeCell ref="P22:Q22"/>
    <mergeCell ref="S22:T22"/>
    <mergeCell ref="D19:J19"/>
    <mergeCell ref="N19:O19"/>
    <mergeCell ref="P19:Q19"/>
    <mergeCell ref="S19:T19"/>
    <mergeCell ref="D20:J20"/>
    <mergeCell ref="N20:O20"/>
    <mergeCell ref="P20:Q20"/>
    <mergeCell ref="S20:T20"/>
    <mergeCell ref="D17:J17"/>
    <mergeCell ref="N17:O17"/>
    <mergeCell ref="P17:Q17"/>
    <mergeCell ref="S17:T17"/>
    <mergeCell ref="D18:J18"/>
    <mergeCell ref="N18:O18"/>
    <mergeCell ref="P18:Q18"/>
    <mergeCell ref="S18:T18"/>
    <mergeCell ref="D15:J15"/>
    <mergeCell ref="N15:O15"/>
    <mergeCell ref="P15:Q15"/>
    <mergeCell ref="S15:T15"/>
    <mergeCell ref="D16:J16"/>
    <mergeCell ref="N16:O16"/>
    <mergeCell ref="P16:Q16"/>
    <mergeCell ref="S16:T16"/>
    <mergeCell ref="D13:J13"/>
    <mergeCell ref="N13:O13"/>
    <mergeCell ref="P13:Q13"/>
    <mergeCell ref="S13:T13"/>
    <mergeCell ref="D14:J14"/>
    <mergeCell ref="N14:O14"/>
    <mergeCell ref="P14:Q14"/>
    <mergeCell ref="S14:T14"/>
    <mergeCell ref="D11:J11"/>
    <mergeCell ref="N11:O11"/>
    <mergeCell ref="P11:Q11"/>
    <mergeCell ref="S11:T11"/>
    <mergeCell ref="D12:J12"/>
    <mergeCell ref="N12:O12"/>
    <mergeCell ref="P12:Q12"/>
    <mergeCell ref="S12:T12"/>
    <mergeCell ref="V8:V10"/>
    <mergeCell ref="W8:W10"/>
    <mergeCell ref="X8:X10"/>
    <mergeCell ref="Y8:Y10"/>
    <mergeCell ref="K9:Q9"/>
    <mergeCell ref="N10:O10"/>
    <mergeCell ref="P10:Q10"/>
    <mergeCell ref="P7:Q7"/>
    <mergeCell ref="U7:V7"/>
    <mergeCell ref="A8:A10"/>
    <mergeCell ref="B8:B10"/>
    <mergeCell ref="C8:C10"/>
    <mergeCell ref="D8:J10"/>
    <mergeCell ref="K8:Q8"/>
    <mergeCell ref="R8:R10"/>
    <mergeCell ref="S8:T10"/>
    <mergeCell ref="U8:U10"/>
    <mergeCell ref="G5:I5"/>
    <mergeCell ref="N5:O5"/>
    <mergeCell ref="S5:U5"/>
    <mergeCell ref="W5:X5"/>
    <mergeCell ref="A6:G6"/>
    <mergeCell ref="P6:Q6"/>
    <mergeCell ref="U6:V6"/>
    <mergeCell ref="A1:Y1"/>
    <mergeCell ref="A2:Y2"/>
    <mergeCell ref="C3:D3"/>
    <mergeCell ref="G3:J3"/>
    <mergeCell ref="S3:U3"/>
    <mergeCell ref="D4:I4"/>
    <mergeCell ref="N4:O4"/>
    <mergeCell ref="S4:U4"/>
    <mergeCell ref="W4:X4"/>
  </mergeCells>
  <printOptions horizontalCentered="1"/>
  <pageMargins left="0.27559055118110237" right="0.23622047244094491" top="0.23622047244094491" bottom="0.23622047244094491" header="0.27559055118110237" footer="0.27559055118110237"/>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topLeftCell="A16" workbookViewId="0">
      <selection activeCell="H11" sqref="H11"/>
    </sheetView>
  </sheetViews>
  <sheetFormatPr defaultRowHeight="23.25"/>
  <cols>
    <col min="1" max="1" width="2.140625" style="783" customWidth="1"/>
    <col min="2" max="2" width="3.28515625" style="783" customWidth="1"/>
    <col min="3" max="3" width="4.7109375" style="783" customWidth="1"/>
    <col min="4" max="4" width="5" style="783" customWidth="1"/>
    <col min="5" max="5" width="2.85546875" style="783" customWidth="1"/>
    <col min="6" max="6" width="6.42578125" style="783" customWidth="1"/>
    <col min="7" max="7" width="15.140625" style="783" customWidth="1"/>
    <col min="8" max="8" width="8.85546875" style="783" customWidth="1"/>
    <col min="9" max="9" width="9.42578125" style="783" customWidth="1"/>
    <col min="10" max="10" width="8.7109375" style="783" customWidth="1"/>
    <col min="11" max="12" width="6.5703125" style="783" customWidth="1"/>
    <col min="13" max="13" width="6.28515625" style="783" customWidth="1"/>
    <col min="14" max="14" width="6.5703125" style="783" customWidth="1"/>
    <col min="15" max="15" width="2.140625" style="783" customWidth="1"/>
    <col min="16" max="16" width="7" style="783" customWidth="1"/>
    <col min="17" max="17" width="2.140625" style="783" customWidth="1"/>
    <col min="18" max="18" width="3.28515625" style="783" customWidth="1"/>
    <col min="19" max="19" width="4.7109375" style="783" customWidth="1"/>
    <col min="20" max="20" width="5" style="783" customWidth="1"/>
    <col min="21" max="21" width="2.85546875" style="783" customWidth="1"/>
    <col min="22" max="22" width="6.42578125" style="783" customWidth="1"/>
    <col min="23" max="23" width="15.140625" style="783" customWidth="1"/>
    <col min="24" max="24" width="8.85546875" style="783" customWidth="1"/>
    <col min="25" max="25" width="9.42578125" style="783" customWidth="1"/>
    <col min="26" max="26" width="8.7109375" style="783" customWidth="1"/>
    <col min="27" max="28" width="6.5703125" style="783" customWidth="1"/>
    <col min="29" max="29" width="6.28515625" style="783" customWidth="1"/>
    <col min="30" max="30" width="6.5703125" style="783" customWidth="1"/>
    <col min="31" max="31" width="2.140625" style="783" customWidth="1"/>
    <col min="32" max="32" width="7" style="783" customWidth="1"/>
    <col min="33" max="33" width="2.140625" style="783" customWidth="1"/>
    <col min="34" max="34" width="3.28515625" style="783" customWidth="1"/>
    <col min="35" max="35" width="4.7109375" style="783" customWidth="1"/>
    <col min="36" max="36" width="5" style="783" customWidth="1"/>
    <col min="37" max="37" width="2.85546875" style="783" customWidth="1"/>
    <col min="38" max="38" width="6.42578125" style="783" customWidth="1"/>
    <col min="39" max="39" width="15.140625" style="783" customWidth="1"/>
    <col min="40" max="40" width="8.85546875" style="783" customWidth="1"/>
    <col min="41" max="41" width="9.42578125" style="783" customWidth="1"/>
    <col min="42" max="42" width="8.7109375" style="783" customWidth="1"/>
    <col min="43" max="44" width="6.5703125" style="783" customWidth="1"/>
    <col min="45" max="45" width="6.28515625" style="783" customWidth="1"/>
    <col min="46" max="46" width="6.5703125" style="783" customWidth="1"/>
    <col min="47" max="47" width="2.140625" style="783" customWidth="1"/>
    <col min="48" max="48" width="7" style="783" customWidth="1"/>
    <col min="49" max="16384" width="9.140625" style="783"/>
  </cols>
  <sheetData>
    <row r="1" spans="1:48">
      <c r="A1" s="1348" t="s">
        <v>571</v>
      </c>
      <c r="B1" s="1348"/>
      <c r="C1" s="1348"/>
      <c r="D1" s="1348"/>
      <c r="E1" s="1348"/>
      <c r="F1" s="1348"/>
      <c r="G1" s="1348"/>
      <c r="H1" s="1348"/>
      <c r="I1" s="1348"/>
      <c r="J1" s="1348"/>
      <c r="K1" s="1348"/>
      <c r="L1" s="1348"/>
      <c r="M1" s="1348"/>
      <c r="N1" s="1348"/>
      <c r="O1" s="1348"/>
      <c r="P1" s="1348"/>
      <c r="Q1" s="1348" t="s">
        <v>571</v>
      </c>
      <c r="R1" s="1348"/>
      <c r="S1" s="1348"/>
      <c r="T1" s="1348"/>
      <c r="U1" s="1348"/>
      <c r="V1" s="1348"/>
      <c r="W1" s="1348"/>
      <c r="X1" s="1348"/>
      <c r="Y1" s="1348"/>
      <c r="Z1" s="1348"/>
      <c r="AA1" s="1348"/>
      <c r="AB1" s="1348"/>
      <c r="AC1" s="1348"/>
      <c r="AD1" s="1348"/>
      <c r="AE1" s="1348"/>
      <c r="AF1" s="1348"/>
      <c r="AG1" s="1348" t="s">
        <v>571</v>
      </c>
      <c r="AH1" s="1348"/>
      <c r="AI1" s="1348"/>
      <c r="AJ1" s="1348"/>
      <c r="AK1" s="1348"/>
      <c r="AL1" s="1348"/>
      <c r="AM1" s="1348"/>
      <c r="AN1" s="1348"/>
      <c r="AO1" s="1348"/>
      <c r="AP1" s="1348"/>
      <c r="AQ1" s="1348"/>
      <c r="AR1" s="1348"/>
      <c r="AS1" s="1348"/>
      <c r="AT1" s="1348"/>
      <c r="AU1" s="1348"/>
      <c r="AV1" s="1348"/>
    </row>
    <row r="2" spans="1:48" ht="26.25" customHeight="1">
      <c r="A2" s="1348" t="s">
        <v>605</v>
      </c>
      <c r="B2" s="1348"/>
      <c r="C2" s="1348"/>
      <c r="D2" s="1348"/>
      <c r="E2" s="1348"/>
      <c r="F2" s="1348"/>
      <c r="G2" s="1348"/>
      <c r="H2" s="1348"/>
      <c r="I2" s="1348"/>
      <c r="J2" s="1348"/>
      <c r="K2" s="1348"/>
      <c r="L2" s="1348"/>
      <c r="M2" s="1348"/>
      <c r="N2" s="1348"/>
      <c r="O2" s="1348"/>
      <c r="P2" s="1348"/>
      <c r="Q2" s="1348" t="s">
        <v>605</v>
      </c>
      <c r="R2" s="1348"/>
      <c r="S2" s="1348"/>
      <c r="T2" s="1348"/>
      <c r="U2" s="1348"/>
      <c r="V2" s="1348"/>
      <c r="W2" s="1348"/>
      <c r="X2" s="1348"/>
      <c r="Y2" s="1348"/>
      <c r="Z2" s="1348"/>
      <c r="AA2" s="1348"/>
      <c r="AB2" s="1348"/>
      <c r="AC2" s="1348"/>
      <c r="AD2" s="1348"/>
      <c r="AE2" s="1348"/>
      <c r="AF2" s="1348"/>
      <c r="AG2" s="1348" t="s">
        <v>605</v>
      </c>
      <c r="AH2" s="1348"/>
      <c r="AI2" s="1348"/>
      <c r="AJ2" s="1348"/>
      <c r="AK2" s="1348"/>
      <c r="AL2" s="1348"/>
      <c r="AM2" s="1348"/>
      <c r="AN2" s="1348"/>
      <c r="AO2" s="1348"/>
      <c r="AP2" s="1348"/>
      <c r="AQ2" s="1348"/>
      <c r="AR2" s="1348"/>
      <c r="AS2" s="1348"/>
      <c r="AT2" s="1348"/>
      <c r="AU2" s="1348"/>
      <c r="AV2" s="1348"/>
    </row>
    <row r="3" spans="1:48">
      <c r="A3" s="1349" t="s">
        <v>168</v>
      </c>
      <c r="B3" s="1349"/>
      <c r="C3" s="1349"/>
      <c r="D3" s="1350" t="str">
        <f>ปก!$D$13</f>
        <v>ง30103</v>
      </c>
      <c r="E3" s="1350"/>
      <c r="F3" s="784" t="s">
        <v>333</v>
      </c>
      <c r="G3" s="823" t="str">
        <f>ปก!$I$13</f>
        <v>การงานอาชีพ(งานคอมพิวเตอร์)</v>
      </c>
      <c r="H3" s="823"/>
      <c r="I3" s="823" t="s">
        <v>606</v>
      </c>
      <c r="J3" s="787" t="s">
        <v>166</v>
      </c>
      <c r="K3" s="787"/>
      <c r="L3" s="786">
        <f>ปก!$N$12</f>
        <v>0</v>
      </c>
      <c r="M3" s="1352" t="s">
        <v>167</v>
      </c>
      <c r="N3" s="1352"/>
      <c r="O3" s="1350">
        <f>ปก!$R$12</f>
        <v>0</v>
      </c>
      <c r="P3" s="1350"/>
      <c r="Q3" s="1349" t="s">
        <v>168</v>
      </c>
      <c r="R3" s="1349"/>
      <c r="S3" s="1349"/>
      <c r="T3" s="1350" t="str">
        <f>ปก!$D$13</f>
        <v>ง30103</v>
      </c>
      <c r="U3" s="1350"/>
      <c r="V3" s="784" t="s">
        <v>333</v>
      </c>
      <c r="W3" s="823" t="str">
        <f>ปก!$I$13</f>
        <v>การงานอาชีพ(งานคอมพิวเตอร์)</v>
      </c>
      <c r="X3" s="823"/>
      <c r="Y3" s="823" t="s">
        <v>606</v>
      </c>
      <c r="Z3" s="787" t="s">
        <v>166</v>
      </c>
      <c r="AA3" s="787"/>
      <c r="AB3" s="786">
        <f>ปก!$N$12</f>
        <v>0</v>
      </c>
      <c r="AC3" s="1352" t="s">
        <v>167</v>
      </c>
      <c r="AD3" s="1352"/>
      <c r="AE3" s="1350">
        <f>ปก!$R$12</f>
        <v>0</v>
      </c>
      <c r="AF3" s="1350"/>
      <c r="AG3" s="1349" t="s">
        <v>168</v>
      </c>
      <c r="AH3" s="1349"/>
      <c r="AI3" s="1349"/>
      <c r="AJ3" s="1350" t="str">
        <f>ปก!$D$13</f>
        <v>ง30103</v>
      </c>
      <c r="AK3" s="1350"/>
      <c r="AL3" s="784" t="s">
        <v>333</v>
      </c>
      <c r="AM3" s="823" t="str">
        <f>ปก!$I$13</f>
        <v>การงานอาชีพ(งานคอมพิวเตอร์)</v>
      </c>
      <c r="AN3" s="823"/>
      <c r="AO3" s="823" t="s">
        <v>606</v>
      </c>
      <c r="AP3" s="787" t="s">
        <v>166</v>
      </c>
      <c r="AQ3" s="787"/>
      <c r="AR3" s="786">
        <f>ปก!$N$12</f>
        <v>0</v>
      </c>
      <c r="AS3" s="1352" t="s">
        <v>167</v>
      </c>
      <c r="AT3" s="1352"/>
      <c r="AU3" s="1350">
        <f>ปก!$R$12</f>
        <v>0</v>
      </c>
      <c r="AV3" s="1350"/>
    </row>
    <row r="4" spans="1:48">
      <c r="B4" s="787" t="s">
        <v>574</v>
      </c>
      <c r="C4" s="787"/>
      <c r="D4" s="786">
        <f>COUNTA($D$9:$D$30)</f>
        <v>22</v>
      </c>
      <c r="E4" s="787" t="s">
        <v>575</v>
      </c>
      <c r="F4" s="787"/>
      <c r="G4" s="787" t="s">
        <v>372</v>
      </c>
      <c r="H4" s="785">
        <f>ปก!$R$13</f>
        <v>0</v>
      </c>
      <c r="I4" s="783" t="s">
        <v>607</v>
      </c>
      <c r="J4" s="783" t="s">
        <v>608</v>
      </c>
      <c r="K4" s="789"/>
      <c r="M4" s="1350">
        <f>ปก!$B$24</f>
        <v>1</v>
      </c>
      <c r="N4" s="1350"/>
      <c r="O4" s="824" t="s">
        <v>575</v>
      </c>
      <c r="R4" s="787" t="s">
        <v>574</v>
      </c>
      <c r="S4" s="787"/>
      <c r="T4" s="786">
        <f>COUNTA($C$9:$C$30)</f>
        <v>1</v>
      </c>
      <c r="U4" s="787" t="s">
        <v>575</v>
      </c>
      <c r="V4" s="787"/>
      <c r="W4" s="787" t="s">
        <v>372</v>
      </c>
      <c r="X4" s="785">
        <f>ปก!$R$13</f>
        <v>0</v>
      </c>
      <c r="Y4" s="783" t="s">
        <v>607</v>
      </c>
      <c r="Z4" s="783" t="s">
        <v>608</v>
      </c>
      <c r="AA4" s="789"/>
      <c r="AC4" s="1350">
        <f>ปก!$B$24</f>
        <v>1</v>
      </c>
      <c r="AD4" s="1350"/>
      <c r="AE4" s="824" t="s">
        <v>575</v>
      </c>
      <c r="AH4" s="787" t="s">
        <v>574</v>
      </c>
      <c r="AI4" s="787"/>
      <c r="AJ4" s="786">
        <f>COUNTA($C$9:$C$30)</f>
        <v>1</v>
      </c>
      <c r="AK4" s="787" t="s">
        <v>575</v>
      </c>
      <c r="AL4" s="787"/>
      <c r="AM4" s="787" t="s">
        <v>372</v>
      </c>
      <c r="AN4" s="785">
        <f>ปก!$R$13</f>
        <v>0</v>
      </c>
      <c r="AO4" s="783" t="s">
        <v>607</v>
      </c>
      <c r="AP4" s="783" t="s">
        <v>608</v>
      </c>
      <c r="AQ4" s="789"/>
      <c r="AS4" s="1350">
        <f>ปก!$B$24</f>
        <v>1</v>
      </c>
      <c r="AT4" s="1350"/>
      <c r="AU4" s="824" t="s">
        <v>575</v>
      </c>
    </row>
    <row r="5" spans="1:48">
      <c r="B5" s="783" t="s">
        <v>609</v>
      </c>
      <c r="D5" s="787"/>
      <c r="E5" s="1350"/>
      <c r="F5" s="1350"/>
      <c r="G5" s="787" t="s">
        <v>166</v>
      </c>
      <c r="H5" s="823"/>
      <c r="I5" s="783" t="s">
        <v>167</v>
      </c>
      <c r="J5" s="1350"/>
      <c r="K5" s="1350"/>
      <c r="L5" s="783" t="s">
        <v>18</v>
      </c>
      <c r="M5" s="1372"/>
      <c r="N5" s="1372"/>
      <c r="O5" s="824" t="s">
        <v>575</v>
      </c>
      <c r="R5" s="783" t="s">
        <v>609</v>
      </c>
      <c r="T5" s="787"/>
      <c r="U5" s="1350"/>
      <c r="V5" s="1350"/>
      <c r="W5" s="787" t="s">
        <v>166</v>
      </c>
      <c r="X5" s="823"/>
      <c r="Y5" s="783" t="s">
        <v>167</v>
      </c>
      <c r="Z5" s="1350"/>
      <c r="AA5" s="1350"/>
      <c r="AB5" s="783" t="s">
        <v>18</v>
      </c>
      <c r="AC5" s="1372"/>
      <c r="AD5" s="1372"/>
      <c r="AE5" s="824" t="s">
        <v>575</v>
      </c>
      <c r="AH5" s="783" t="s">
        <v>609</v>
      </c>
      <c r="AJ5" s="787"/>
      <c r="AK5" s="1350"/>
      <c r="AL5" s="1350"/>
      <c r="AM5" s="787" t="s">
        <v>166</v>
      </c>
      <c r="AN5" s="823"/>
      <c r="AO5" s="783" t="s">
        <v>167</v>
      </c>
      <c r="AP5" s="1350"/>
      <c r="AQ5" s="1350"/>
      <c r="AR5" s="783" t="s">
        <v>18</v>
      </c>
      <c r="AS5" s="1372"/>
      <c r="AT5" s="1372"/>
      <c r="AU5" s="824" t="s">
        <v>575</v>
      </c>
    </row>
    <row r="6" spans="1:48" ht="9" customHeight="1">
      <c r="M6" s="790"/>
      <c r="AC6" s="790"/>
      <c r="AS6" s="790"/>
    </row>
    <row r="7" spans="1:48" ht="23.25" customHeight="1">
      <c r="B7" s="1357" t="s">
        <v>524</v>
      </c>
      <c r="C7" s="1357" t="s">
        <v>219</v>
      </c>
      <c r="D7" s="1357" t="s">
        <v>0</v>
      </c>
      <c r="E7" s="1359" t="s">
        <v>1</v>
      </c>
      <c r="F7" s="1360"/>
      <c r="G7" s="1361"/>
      <c r="H7" s="1355" t="s">
        <v>170</v>
      </c>
      <c r="I7" s="1365"/>
      <c r="J7" s="1356"/>
      <c r="K7" s="1418" t="s">
        <v>610</v>
      </c>
      <c r="L7" s="1419"/>
      <c r="M7" s="1418" t="s">
        <v>611</v>
      </c>
      <c r="N7" s="1419"/>
      <c r="O7" s="1355" t="s">
        <v>6</v>
      </c>
      <c r="P7" s="1356"/>
      <c r="R7" s="1357" t="s">
        <v>524</v>
      </c>
      <c r="S7" s="1357" t="s">
        <v>219</v>
      </c>
      <c r="T7" s="1357" t="s">
        <v>0</v>
      </c>
      <c r="U7" s="1359" t="s">
        <v>1</v>
      </c>
      <c r="V7" s="1360"/>
      <c r="W7" s="1361"/>
      <c r="X7" s="1355" t="s">
        <v>170</v>
      </c>
      <c r="Y7" s="1365"/>
      <c r="Z7" s="1356"/>
      <c r="AA7" s="1418" t="s">
        <v>610</v>
      </c>
      <c r="AB7" s="1419"/>
      <c r="AC7" s="1418" t="s">
        <v>611</v>
      </c>
      <c r="AD7" s="1419"/>
      <c r="AE7" s="1355" t="s">
        <v>6</v>
      </c>
      <c r="AF7" s="1356"/>
      <c r="AH7" s="1357" t="s">
        <v>524</v>
      </c>
      <c r="AI7" s="1357" t="s">
        <v>219</v>
      </c>
      <c r="AJ7" s="1357" t="s">
        <v>0</v>
      </c>
      <c r="AK7" s="1359" t="s">
        <v>1</v>
      </c>
      <c r="AL7" s="1360"/>
      <c r="AM7" s="1361"/>
      <c r="AN7" s="1355" t="s">
        <v>170</v>
      </c>
      <c r="AO7" s="1365"/>
      <c r="AP7" s="1356"/>
      <c r="AQ7" s="1418" t="s">
        <v>610</v>
      </c>
      <c r="AR7" s="1419"/>
      <c r="AS7" s="1418" t="s">
        <v>611</v>
      </c>
      <c r="AT7" s="1419"/>
      <c r="AU7" s="1355" t="s">
        <v>6</v>
      </c>
      <c r="AV7" s="1356"/>
    </row>
    <row r="8" spans="1:48" ht="33" customHeight="1">
      <c r="B8" s="1358"/>
      <c r="C8" s="1358"/>
      <c r="D8" s="1358"/>
      <c r="E8" s="1362"/>
      <c r="F8" s="1363"/>
      <c r="G8" s="1364"/>
      <c r="H8" s="791" t="s">
        <v>612</v>
      </c>
      <c r="I8" s="792" t="s">
        <v>526</v>
      </c>
      <c r="J8" s="792" t="s">
        <v>613</v>
      </c>
      <c r="K8" s="1420"/>
      <c r="L8" s="1421"/>
      <c r="M8" s="1420"/>
      <c r="N8" s="1421"/>
      <c r="O8" s="1355"/>
      <c r="P8" s="1356"/>
      <c r="R8" s="1358"/>
      <c r="S8" s="1358"/>
      <c r="T8" s="1358"/>
      <c r="U8" s="1362"/>
      <c r="V8" s="1363"/>
      <c r="W8" s="1364"/>
      <c r="X8" s="791" t="s">
        <v>612</v>
      </c>
      <c r="Y8" s="792" t="s">
        <v>526</v>
      </c>
      <c r="Z8" s="792" t="s">
        <v>613</v>
      </c>
      <c r="AA8" s="1420"/>
      <c r="AB8" s="1421"/>
      <c r="AC8" s="1420"/>
      <c r="AD8" s="1421"/>
      <c r="AE8" s="1355"/>
      <c r="AF8" s="1356"/>
      <c r="AH8" s="1358"/>
      <c r="AI8" s="1358"/>
      <c r="AJ8" s="1358"/>
      <c r="AK8" s="1362"/>
      <c r="AL8" s="1363"/>
      <c r="AM8" s="1364"/>
      <c r="AN8" s="791" t="s">
        <v>612</v>
      </c>
      <c r="AO8" s="792" t="s">
        <v>526</v>
      </c>
      <c r="AP8" s="792" t="s">
        <v>613</v>
      </c>
      <c r="AQ8" s="1420"/>
      <c r="AR8" s="1421"/>
      <c r="AS8" s="1420"/>
      <c r="AT8" s="1421"/>
      <c r="AU8" s="1355"/>
      <c r="AV8" s="1356"/>
    </row>
    <row r="9" spans="1:48" ht="21.75" customHeight="1">
      <c r="B9" s="794">
        <f>มส!T8</f>
        <v>1</v>
      </c>
      <c r="C9" s="795" t="str">
        <f>"ม."&amp;ปก!$G$12&amp;"/"&amp;ปก!$J$12</f>
        <v>ม./</v>
      </c>
      <c r="D9" s="794" t="str">
        <f>มส!V8</f>
        <v/>
      </c>
      <c r="E9" s="1366" t="str">
        <f>มส!U8</f>
        <v/>
      </c>
      <c r="F9" s="1367"/>
      <c r="G9" s="1368"/>
      <c r="H9" s="794" t="str">
        <f>มส!Z8</f>
        <v/>
      </c>
      <c r="I9" s="794" t="str">
        <f>มส!AA8</f>
        <v/>
      </c>
      <c r="J9" s="794" t="str">
        <f>มส!AB8</f>
        <v/>
      </c>
      <c r="K9" s="1422"/>
      <c r="L9" s="1423"/>
      <c r="M9" s="1355"/>
      <c r="N9" s="1356"/>
      <c r="O9" s="1371"/>
      <c r="P9" s="1370"/>
      <c r="R9" s="794">
        <f>'0'!AE8</f>
        <v>0</v>
      </c>
      <c r="S9" s="795" t="str">
        <f>"ม."&amp;ปก!$G$12&amp;"/"&amp;ปก!$J$12</f>
        <v>ม./</v>
      </c>
      <c r="T9" s="794">
        <f>'0'!AG8</f>
        <v>0</v>
      </c>
      <c r="U9" s="1366">
        <f>'0'!AF8</f>
        <v>0</v>
      </c>
      <c r="V9" s="1367"/>
      <c r="W9" s="1368"/>
      <c r="X9" s="794">
        <f>'0'!AJ8</f>
        <v>0</v>
      </c>
      <c r="Y9" s="794"/>
      <c r="Z9" s="794"/>
      <c r="AA9" s="1355"/>
      <c r="AB9" s="1356"/>
      <c r="AC9" s="1355"/>
      <c r="AD9" s="1356"/>
      <c r="AE9" s="1371"/>
      <c r="AF9" s="1370"/>
      <c r="AH9" s="794">
        <f>'0'!AU8</f>
        <v>0</v>
      </c>
      <c r="AI9" s="795" t="str">
        <f>"ม."&amp;ปก!$G$12&amp;"/"&amp;ปก!$J$12</f>
        <v>ม./</v>
      </c>
      <c r="AJ9" s="794">
        <f>'0'!AW8</f>
        <v>0</v>
      </c>
      <c r="AK9" s="1366">
        <f>'0'!AV8</f>
        <v>0</v>
      </c>
      <c r="AL9" s="1367"/>
      <c r="AM9" s="1368"/>
      <c r="AN9" s="794">
        <f>'0'!AZ8</f>
        <v>0</v>
      </c>
      <c r="AO9" s="794"/>
      <c r="AP9" s="794"/>
      <c r="AQ9" s="1355"/>
      <c r="AR9" s="1356"/>
      <c r="AS9" s="1355"/>
      <c r="AT9" s="1356"/>
      <c r="AU9" s="1371"/>
      <c r="AV9" s="1370"/>
    </row>
    <row r="10" spans="1:48" ht="21.75" customHeight="1">
      <c r="B10" s="794">
        <f>มส!T9</f>
        <v>2</v>
      </c>
      <c r="C10" s="795"/>
      <c r="D10" s="794" t="str">
        <f>มส!V9</f>
        <v/>
      </c>
      <c r="E10" s="1366" t="str">
        <f>มส!U9</f>
        <v/>
      </c>
      <c r="F10" s="1367"/>
      <c r="G10" s="1368"/>
      <c r="H10" s="794" t="str">
        <f>มส!Z9</f>
        <v/>
      </c>
      <c r="I10" s="794" t="str">
        <f>มส!AA9</f>
        <v/>
      </c>
      <c r="J10" s="794" t="str">
        <f>มส!AB9</f>
        <v/>
      </c>
      <c r="K10" s="1422"/>
      <c r="L10" s="1423"/>
      <c r="M10" s="1355"/>
      <c r="N10" s="1356"/>
      <c r="O10" s="1369"/>
      <c r="P10" s="1370"/>
      <c r="R10" s="794">
        <f>'0'!AE9</f>
        <v>0</v>
      </c>
      <c r="S10" s="795" t="str">
        <f>"ม."&amp;ปก!$G$12&amp;"/"&amp;ปก!$J$12</f>
        <v>ม./</v>
      </c>
      <c r="T10" s="794">
        <f>'0'!AG9</f>
        <v>0</v>
      </c>
      <c r="U10" s="1366">
        <f>'0'!AF9</f>
        <v>0</v>
      </c>
      <c r="V10" s="1367"/>
      <c r="W10" s="1368"/>
      <c r="X10" s="794">
        <f>'0'!AJ9</f>
        <v>0</v>
      </c>
      <c r="Y10" s="794"/>
      <c r="Z10" s="794"/>
      <c r="AA10" s="794"/>
      <c r="AB10" s="794"/>
      <c r="AC10" s="794"/>
      <c r="AD10" s="794"/>
      <c r="AE10" s="1369"/>
      <c r="AF10" s="1370"/>
      <c r="AH10" s="794">
        <f>'0'!AU9</f>
        <v>0</v>
      </c>
      <c r="AI10" s="795" t="str">
        <f>"ม."&amp;ปก!$G$12&amp;"/"&amp;ปก!$J$12</f>
        <v>ม./</v>
      </c>
      <c r="AJ10" s="794">
        <f>'0'!AW9</f>
        <v>0</v>
      </c>
      <c r="AK10" s="1366">
        <f>'0'!AV9</f>
        <v>0</v>
      </c>
      <c r="AL10" s="1367"/>
      <c r="AM10" s="1368"/>
      <c r="AN10" s="794">
        <f>'0'!AZ9</f>
        <v>0</v>
      </c>
      <c r="AO10" s="794"/>
      <c r="AP10" s="794"/>
      <c r="AQ10" s="794"/>
      <c r="AR10" s="794"/>
      <c r="AS10" s="794"/>
      <c r="AT10" s="794"/>
      <c r="AU10" s="1369"/>
      <c r="AV10" s="1370"/>
    </row>
    <row r="11" spans="1:48" ht="21.75" customHeight="1">
      <c r="B11" s="794">
        <f>มส!T10</f>
        <v>3</v>
      </c>
      <c r="C11" s="795"/>
      <c r="D11" s="794" t="str">
        <f>มส!V10</f>
        <v/>
      </c>
      <c r="E11" s="1366" t="str">
        <f>มส!U10</f>
        <v/>
      </c>
      <c r="F11" s="1367"/>
      <c r="G11" s="1368"/>
      <c r="H11" s="794" t="str">
        <f>มส!Z10</f>
        <v/>
      </c>
      <c r="I11" s="794" t="str">
        <f>มส!AA10</f>
        <v/>
      </c>
      <c r="J11" s="794" t="str">
        <f>มส!AB10</f>
        <v/>
      </c>
      <c r="K11" s="1422"/>
      <c r="L11" s="1423"/>
      <c r="M11" s="1355"/>
      <c r="N11" s="1356"/>
      <c r="O11" s="1369"/>
      <c r="P11" s="1370"/>
      <c r="R11" s="794">
        <f>'0'!AE10</f>
        <v>0</v>
      </c>
      <c r="S11" s="795" t="str">
        <f>"ม."&amp;ปก!$G$12&amp;"/"&amp;ปก!$J$12</f>
        <v>ม./</v>
      </c>
      <c r="T11" s="794">
        <f>'0'!AG10</f>
        <v>0</v>
      </c>
      <c r="U11" s="1366">
        <f>'0'!AF10</f>
        <v>0</v>
      </c>
      <c r="V11" s="1367"/>
      <c r="W11" s="1368"/>
      <c r="X11" s="794">
        <f>'0'!AJ10</f>
        <v>0</v>
      </c>
      <c r="Y11" s="794"/>
      <c r="Z11" s="794"/>
      <c r="AA11" s="794"/>
      <c r="AB11" s="794"/>
      <c r="AC11" s="794"/>
      <c r="AD11" s="794"/>
      <c r="AE11" s="1369"/>
      <c r="AF11" s="1370"/>
      <c r="AH11" s="794">
        <f>'0'!AU10</f>
        <v>0</v>
      </c>
      <c r="AI11" s="795" t="str">
        <f>"ม."&amp;ปก!$G$12&amp;"/"&amp;ปก!$J$12</f>
        <v>ม./</v>
      </c>
      <c r="AJ11" s="794">
        <f>'0'!AW10</f>
        <v>0</v>
      </c>
      <c r="AK11" s="1366">
        <f>'0'!AV10</f>
        <v>0</v>
      </c>
      <c r="AL11" s="1367"/>
      <c r="AM11" s="1368"/>
      <c r="AN11" s="794">
        <f>'0'!AZ10</f>
        <v>0</v>
      </c>
      <c r="AO11" s="794"/>
      <c r="AP11" s="794"/>
      <c r="AQ11" s="794"/>
      <c r="AR11" s="794"/>
      <c r="AS11" s="794"/>
      <c r="AT11" s="794"/>
      <c r="AU11" s="1369"/>
      <c r="AV11" s="1370"/>
    </row>
    <row r="12" spans="1:48" ht="21.75" customHeight="1">
      <c r="B12" s="794">
        <f>มส!T11</f>
        <v>4</v>
      </c>
      <c r="C12" s="795"/>
      <c r="D12" s="794" t="str">
        <f>มส!V11</f>
        <v/>
      </c>
      <c r="E12" s="1366" t="str">
        <f>มส!U11</f>
        <v/>
      </c>
      <c r="F12" s="1367"/>
      <c r="G12" s="1368"/>
      <c r="H12" s="794" t="str">
        <f>มส!Z11</f>
        <v/>
      </c>
      <c r="I12" s="794" t="str">
        <f>มส!AA11</f>
        <v/>
      </c>
      <c r="J12" s="794" t="str">
        <f>มส!AB11</f>
        <v/>
      </c>
      <c r="K12" s="1422"/>
      <c r="L12" s="1423"/>
      <c r="M12" s="1355"/>
      <c r="N12" s="1356"/>
      <c r="O12" s="1369"/>
      <c r="P12" s="1370"/>
      <c r="R12" s="794">
        <f>'0'!AE11</f>
        <v>0</v>
      </c>
      <c r="S12" s="795" t="str">
        <f>"ม."&amp;ปก!$G$12&amp;"/"&amp;ปก!$J$12</f>
        <v>ม./</v>
      </c>
      <c r="T12" s="794">
        <f>'0'!AG11</f>
        <v>0</v>
      </c>
      <c r="U12" s="1366">
        <f>'0'!AF11</f>
        <v>0</v>
      </c>
      <c r="V12" s="1367"/>
      <c r="W12" s="1368"/>
      <c r="X12" s="794">
        <f>'0'!AJ11</f>
        <v>0</v>
      </c>
      <c r="Y12" s="794"/>
      <c r="Z12" s="794"/>
      <c r="AA12" s="794"/>
      <c r="AB12" s="794"/>
      <c r="AC12" s="794"/>
      <c r="AD12" s="794"/>
      <c r="AE12" s="1369"/>
      <c r="AF12" s="1370"/>
      <c r="AH12" s="794">
        <f>'0'!AU11</f>
        <v>0</v>
      </c>
      <c r="AI12" s="795" t="str">
        <f>"ม."&amp;ปก!$G$12&amp;"/"&amp;ปก!$J$12</f>
        <v>ม./</v>
      </c>
      <c r="AJ12" s="794">
        <f>'0'!AW11</f>
        <v>0</v>
      </c>
      <c r="AK12" s="1366">
        <f>'0'!AV11</f>
        <v>0</v>
      </c>
      <c r="AL12" s="1367"/>
      <c r="AM12" s="1368"/>
      <c r="AN12" s="794">
        <f>'0'!AZ11</f>
        <v>0</v>
      </c>
      <c r="AO12" s="794"/>
      <c r="AP12" s="794"/>
      <c r="AQ12" s="794"/>
      <c r="AR12" s="794"/>
      <c r="AS12" s="794"/>
      <c r="AT12" s="794"/>
      <c r="AU12" s="1369"/>
      <c r="AV12" s="1370"/>
    </row>
    <row r="13" spans="1:48" ht="21.75" customHeight="1">
      <c r="B13" s="794">
        <f>มส!T12</f>
        <v>5</v>
      </c>
      <c r="C13" s="795"/>
      <c r="D13" s="794" t="str">
        <f>มส!V12</f>
        <v/>
      </c>
      <c r="E13" s="1366" t="str">
        <f>มส!U12</f>
        <v/>
      </c>
      <c r="F13" s="1367"/>
      <c r="G13" s="1368"/>
      <c r="H13" s="794" t="str">
        <f>มส!Z12</f>
        <v/>
      </c>
      <c r="I13" s="794" t="str">
        <f>มส!AA12</f>
        <v/>
      </c>
      <c r="J13" s="794" t="str">
        <f>มส!AB12</f>
        <v/>
      </c>
      <c r="K13" s="1422"/>
      <c r="L13" s="1423"/>
      <c r="M13" s="1355"/>
      <c r="N13" s="1356"/>
      <c r="O13" s="1369"/>
      <c r="P13" s="1370"/>
      <c r="R13" s="794">
        <f>'0'!AE12</f>
        <v>0</v>
      </c>
      <c r="S13" s="795" t="str">
        <f>"ม."&amp;ปก!$G$12&amp;"/"&amp;ปก!$J$12</f>
        <v>ม./</v>
      </c>
      <c r="T13" s="794">
        <f>'0'!AG12</f>
        <v>0</v>
      </c>
      <c r="U13" s="1366">
        <f>'0'!AF12</f>
        <v>0</v>
      </c>
      <c r="V13" s="1367"/>
      <c r="W13" s="1368"/>
      <c r="X13" s="794">
        <f>'0'!AJ12</f>
        <v>0</v>
      </c>
      <c r="Y13" s="794"/>
      <c r="Z13" s="794"/>
      <c r="AA13" s="794"/>
      <c r="AB13" s="794"/>
      <c r="AC13" s="794"/>
      <c r="AD13" s="794"/>
      <c r="AE13" s="1369"/>
      <c r="AF13" s="1370"/>
      <c r="AH13" s="794">
        <f>'0'!AU12</f>
        <v>0</v>
      </c>
      <c r="AI13" s="795" t="str">
        <f>"ม."&amp;ปก!$G$12&amp;"/"&amp;ปก!$J$12</f>
        <v>ม./</v>
      </c>
      <c r="AJ13" s="794">
        <f>'0'!AW12</f>
        <v>0</v>
      </c>
      <c r="AK13" s="1366">
        <f>'0'!AV12</f>
        <v>0</v>
      </c>
      <c r="AL13" s="1367"/>
      <c r="AM13" s="1368"/>
      <c r="AN13" s="794">
        <f>'0'!AZ12</f>
        <v>0</v>
      </c>
      <c r="AO13" s="794"/>
      <c r="AP13" s="794"/>
      <c r="AQ13" s="794"/>
      <c r="AR13" s="794"/>
      <c r="AS13" s="794"/>
      <c r="AT13" s="794"/>
      <c r="AU13" s="1369"/>
      <c r="AV13" s="1370"/>
    </row>
    <row r="14" spans="1:48" ht="21.75" customHeight="1">
      <c r="B14" s="794">
        <f>มส!T13</f>
        <v>6</v>
      </c>
      <c r="C14" s="795"/>
      <c r="D14" s="794" t="str">
        <f>มส!V13</f>
        <v/>
      </c>
      <c r="E14" s="1366" t="str">
        <f>มส!U13</f>
        <v/>
      </c>
      <c r="F14" s="1367"/>
      <c r="G14" s="1368"/>
      <c r="H14" s="794" t="str">
        <f>มส!Z13</f>
        <v/>
      </c>
      <c r="I14" s="794" t="str">
        <f>มส!AA13</f>
        <v/>
      </c>
      <c r="J14" s="794" t="str">
        <f>มส!AB13</f>
        <v/>
      </c>
      <c r="K14" s="1422"/>
      <c r="L14" s="1423"/>
      <c r="M14" s="1355"/>
      <c r="N14" s="1356"/>
      <c r="O14" s="1369"/>
      <c r="P14" s="1370"/>
      <c r="R14" s="794">
        <f>'0'!AE13</f>
        <v>0</v>
      </c>
      <c r="S14" s="795" t="str">
        <f>"ม."&amp;ปก!$G$12&amp;"/"&amp;ปก!$J$12</f>
        <v>ม./</v>
      </c>
      <c r="T14" s="794">
        <f>'0'!AG13</f>
        <v>0</v>
      </c>
      <c r="U14" s="1366">
        <f>'0'!AF13</f>
        <v>0</v>
      </c>
      <c r="V14" s="1367"/>
      <c r="W14" s="1368"/>
      <c r="X14" s="794">
        <f>'0'!AJ13</f>
        <v>0</v>
      </c>
      <c r="Y14" s="794"/>
      <c r="Z14" s="794"/>
      <c r="AA14" s="794"/>
      <c r="AB14" s="794"/>
      <c r="AC14" s="794"/>
      <c r="AD14" s="794"/>
      <c r="AE14" s="1369"/>
      <c r="AF14" s="1370"/>
      <c r="AH14" s="794">
        <f>'0'!AU13</f>
        <v>0</v>
      </c>
      <c r="AI14" s="795" t="str">
        <f>"ม."&amp;ปก!$G$12&amp;"/"&amp;ปก!$J$12</f>
        <v>ม./</v>
      </c>
      <c r="AJ14" s="794">
        <f>'0'!AW13</f>
        <v>0</v>
      </c>
      <c r="AK14" s="1366">
        <f>'0'!AV13</f>
        <v>0</v>
      </c>
      <c r="AL14" s="1367"/>
      <c r="AM14" s="1368"/>
      <c r="AN14" s="794">
        <f>'0'!AZ13</f>
        <v>0</v>
      </c>
      <c r="AO14" s="794"/>
      <c r="AP14" s="794"/>
      <c r="AQ14" s="794"/>
      <c r="AR14" s="794"/>
      <c r="AS14" s="794"/>
      <c r="AT14" s="794"/>
      <c r="AU14" s="1369"/>
      <c r="AV14" s="1370"/>
    </row>
    <row r="15" spans="1:48" ht="21.75" customHeight="1">
      <c r="B15" s="794">
        <f>มส!T14</f>
        <v>7</v>
      </c>
      <c r="C15" s="795"/>
      <c r="D15" s="794" t="str">
        <f>มส!V14</f>
        <v/>
      </c>
      <c r="E15" s="1366" t="str">
        <f>มส!U14</f>
        <v/>
      </c>
      <c r="F15" s="1367"/>
      <c r="G15" s="1368"/>
      <c r="H15" s="794" t="str">
        <f>มส!Z14</f>
        <v/>
      </c>
      <c r="I15" s="794" t="str">
        <f>มส!AA14</f>
        <v/>
      </c>
      <c r="J15" s="794" t="str">
        <f>มส!AB14</f>
        <v/>
      </c>
      <c r="K15" s="1422"/>
      <c r="L15" s="1423"/>
      <c r="M15" s="1355"/>
      <c r="N15" s="1356"/>
      <c r="O15" s="1369"/>
      <c r="P15" s="1370"/>
      <c r="R15" s="794">
        <f>'0'!AE14</f>
        <v>0</v>
      </c>
      <c r="S15" s="795"/>
      <c r="T15" s="794">
        <f>'0'!AG14</f>
        <v>0</v>
      </c>
      <c r="U15" s="1366"/>
      <c r="V15" s="1367"/>
      <c r="W15" s="1368"/>
      <c r="X15" s="794"/>
      <c r="Y15" s="794"/>
      <c r="Z15" s="794"/>
      <c r="AA15" s="794"/>
      <c r="AB15" s="794"/>
      <c r="AC15" s="794"/>
      <c r="AD15" s="794"/>
      <c r="AE15" s="1369"/>
      <c r="AF15" s="1370"/>
      <c r="AH15" s="794">
        <f>'0'!AU14</f>
        <v>0</v>
      </c>
      <c r="AI15" s="795"/>
      <c r="AJ15" s="794">
        <f>'0'!AW14</f>
        <v>0</v>
      </c>
      <c r="AK15" s="1366"/>
      <c r="AL15" s="1367"/>
      <c r="AM15" s="1368"/>
      <c r="AN15" s="794"/>
      <c r="AO15" s="794"/>
      <c r="AP15" s="794"/>
      <c r="AQ15" s="794"/>
      <c r="AR15" s="794"/>
      <c r="AS15" s="794"/>
      <c r="AT15" s="794"/>
      <c r="AU15" s="1369"/>
      <c r="AV15" s="1370"/>
    </row>
    <row r="16" spans="1:48" ht="21.75" customHeight="1">
      <c r="B16" s="794">
        <f>มส!T15</f>
        <v>8</v>
      </c>
      <c r="C16" s="795"/>
      <c r="D16" s="794" t="str">
        <f>มส!V15</f>
        <v/>
      </c>
      <c r="E16" s="1366" t="str">
        <f>มส!U15</f>
        <v/>
      </c>
      <c r="F16" s="1367"/>
      <c r="G16" s="1368"/>
      <c r="H16" s="794" t="str">
        <f>มส!Z15</f>
        <v/>
      </c>
      <c r="I16" s="794" t="str">
        <f>มส!AA15</f>
        <v/>
      </c>
      <c r="J16" s="794" t="str">
        <f>มส!AB15</f>
        <v/>
      </c>
      <c r="K16" s="1422"/>
      <c r="L16" s="1423"/>
      <c r="M16" s="1355"/>
      <c r="N16" s="1356"/>
      <c r="O16" s="1369"/>
      <c r="P16" s="1370"/>
      <c r="R16" s="794">
        <f>'0'!AE15</f>
        <v>0</v>
      </c>
      <c r="S16" s="795"/>
      <c r="T16" s="794">
        <f>'0'!AG15</f>
        <v>0</v>
      </c>
      <c r="U16" s="1366"/>
      <c r="V16" s="1367"/>
      <c r="W16" s="1368"/>
      <c r="X16" s="794"/>
      <c r="Y16" s="794"/>
      <c r="Z16" s="794"/>
      <c r="AA16" s="794"/>
      <c r="AB16" s="794"/>
      <c r="AC16" s="794"/>
      <c r="AD16" s="794"/>
      <c r="AE16" s="1369"/>
      <c r="AF16" s="1370"/>
      <c r="AH16" s="794">
        <f>'0'!AU15</f>
        <v>0</v>
      </c>
      <c r="AI16" s="795"/>
      <c r="AJ16" s="794">
        <f>'0'!AW15</f>
        <v>0</v>
      </c>
      <c r="AK16" s="1366"/>
      <c r="AL16" s="1367"/>
      <c r="AM16" s="1368"/>
      <c r="AN16" s="794"/>
      <c r="AO16" s="794"/>
      <c r="AP16" s="794"/>
      <c r="AQ16" s="794"/>
      <c r="AR16" s="794"/>
      <c r="AS16" s="794"/>
      <c r="AT16" s="794"/>
      <c r="AU16" s="1369"/>
      <c r="AV16" s="1370"/>
    </row>
    <row r="17" spans="1:48" ht="21.75" customHeight="1">
      <c r="B17" s="794">
        <f>มส!T16</f>
        <v>9</v>
      </c>
      <c r="C17" s="795"/>
      <c r="D17" s="794" t="str">
        <f>มส!V16</f>
        <v/>
      </c>
      <c r="E17" s="1366" t="str">
        <f>มส!U16</f>
        <v/>
      </c>
      <c r="F17" s="1367"/>
      <c r="G17" s="1368"/>
      <c r="H17" s="794" t="str">
        <f>มส!Z16</f>
        <v/>
      </c>
      <c r="I17" s="794" t="str">
        <f>มส!AA16</f>
        <v/>
      </c>
      <c r="J17" s="794" t="str">
        <f>มส!AB16</f>
        <v/>
      </c>
      <c r="K17" s="1422"/>
      <c r="L17" s="1423"/>
      <c r="M17" s="1355"/>
      <c r="N17" s="1356"/>
      <c r="O17" s="1369"/>
      <c r="P17" s="1370"/>
      <c r="R17" s="794">
        <f>'0'!AE16</f>
        <v>0</v>
      </c>
      <c r="S17" s="795"/>
      <c r="T17" s="794">
        <f>'0'!AG16</f>
        <v>0</v>
      </c>
      <c r="U17" s="1366"/>
      <c r="V17" s="1367"/>
      <c r="W17" s="1368"/>
      <c r="X17" s="794"/>
      <c r="Y17" s="794"/>
      <c r="Z17" s="794"/>
      <c r="AA17" s="794"/>
      <c r="AB17" s="794"/>
      <c r="AC17" s="794"/>
      <c r="AD17" s="794"/>
      <c r="AE17" s="1369"/>
      <c r="AF17" s="1370"/>
      <c r="AH17" s="794">
        <f>'0'!AU16</f>
        <v>0</v>
      </c>
      <c r="AI17" s="795"/>
      <c r="AJ17" s="794">
        <f>'0'!AW16</f>
        <v>0</v>
      </c>
      <c r="AK17" s="1366"/>
      <c r="AL17" s="1367"/>
      <c r="AM17" s="1368"/>
      <c r="AN17" s="794"/>
      <c r="AO17" s="794"/>
      <c r="AP17" s="794"/>
      <c r="AQ17" s="794"/>
      <c r="AR17" s="794"/>
      <c r="AS17" s="794"/>
      <c r="AT17" s="794"/>
      <c r="AU17" s="1369"/>
      <c r="AV17" s="1370"/>
    </row>
    <row r="18" spans="1:48" ht="21.75" customHeight="1">
      <c r="B18" s="794">
        <f>มส!T17</f>
        <v>10</v>
      </c>
      <c r="C18" s="795"/>
      <c r="D18" s="794" t="str">
        <f>มส!V17</f>
        <v/>
      </c>
      <c r="E18" s="1366" t="str">
        <f>มส!U17</f>
        <v/>
      </c>
      <c r="F18" s="1367"/>
      <c r="G18" s="1368"/>
      <c r="H18" s="794" t="str">
        <f>มส!Z17</f>
        <v/>
      </c>
      <c r="I18" s="794" t="str">
        <f>มส!AA17</f>
        <v/>
      </c>
      <c r="J18" s="794" t="str">
        <f>มส!AB17</f>
        <v/>
      </c>
      <c r="K18" s="1422"/>
      <c r="L18" s="1423"/>
      <c r="M18" s="1355"/>
      <c r="N18" s="1356"/>
      <c r="O18" s="1369"/>
      <c r="P18" s="1370"/>
      <c r="R18" s="794">
        <f>'0'!AE17</f>
        <v>0</v>
      </c>
      <c r="S18" s="795"/>
      <c r="T18" s="794">
        <f>'0'!AG17</f>
        <v>0</v>
      </c>
      <c r="U18" s="1366"/>
      <c r="V18" s="1367"/>
      <c r="W18" s="1368"/>
      <c r="X18" s="794"/>
      <c r="Y18" s="794"/>
      <c r="Z18" s="794"/>
      <c r="AA18" s="794"/>
      <c r="AB18" s="794"/>
      <c r="AC18" s="794"/>
      <c r="AD18" s="794"/>
      <c r="AE18" s="1369"/>
      <c r="AF18" s="1370"/>
      <c r="AH18" s="794">
        <f>'0'!AU17</f>
        <v>0</v>
      </c>
      <c r="AI18" s="795"/>
      <c r="AJ18" s="794">
        <f>'0'!AW17</f>
        <v>0</v>
      </c>
      <c r="AK18" s="1366"/>
      <c r="AL18" s="1367"/>
      <c r="AM18" s="1368"/>
      <c r="AN18" s="794"/>
      <c r="AO18" s="794"/>
      <c r="AP18" s="794"/>
      <c r="AQ18" s="794"/>
      <c r="AR18" s="794"/>
      <c r="AS18" s="794"/>
      <c r="AT18" s="794"/>
      <c r="AU18" s="1369"/>
      <c r="AV18" s="1370"/>
    </row>
    <row r="19" spans="1:48" ht="21.75" customHeight="1">
      <c r="B19" s="794">
        <f>มส!T18</f>
        <v>11</v>
      </c>
      <c r="C19" s="795"/>
      <c r="D19" s="794" t="str">
        <f>มส!V18</f>
        <v/>
      </c>
      <c r="E19" s="1366" t="str">
        <f>มส!U18</f>
        <v/>
      </c>
      <c r="F19" s="1367"/>
      <c r="G19" s="1368"/>
      <c r="H19" s="794" t="str">
        <f>มส!Z18</f>
        <v/>
      </c>
      <c r="I19" s="794" t="str">
        <f>มส!AA18</f>
        <v/>
      </c>
      <c r="J19" s="794" t="str">
        <f>มส!AB18</f>
        <v/>
      </c>
      <c r="K19" s="1422"/>
      <c r="L19" s="1423"/>
      <c r="M19" s="1355"/>
      <c r="N19" s="1356"/>
      <c r="O19" s="1369"/>
      <c r="P19" s="1370"/>
      <c r="R19" s="794">
        <f>'0'!AE18</f>
        <v>0</v>
      </c>
      <c r="S19" s="795"/>
      <c r="T19" s="794">
        <f>'0'!AG18</f>
        <v>0</v>
      </c>
      <c r="U19" s="1366"/>
      <c r="V19" s="1367"/>
      <c r="W19" s="1368"/>
      <c r="X19" s="794"/>
      <c r="Y19" s="794"/>
      <c r="Z19" s="794"/>
      <c r="AA19" s="794"/>
      <c r="AB19" s="794"/>
      <c r="AC19" s="794"/>
      <c r="AD19" s="794"/>
      <c r="AE19" s="1369"/>
      <c r="AF19" s="1370"/>
      <c r="AH19" s="794">
        <f>'0'!AU18</f>
        <v>0</v>
      </c>
      <c r="AI19" s="795"/>
      <c r="AJ19" s="794">
        <f>'0'!AW18</f>
        <v>0</v>
      </c>
      <c r="AK19" s="1366"/>
      <c r="AL19" s="1367"/>
      <c r="AM19" s="1368"/>
      <c r="AN19" s="794"/>
      <c r="AO19" s="794"/>
      <c r="AP19" s="794"/>
      <c r="AQ19" s="794"/>
      <c r="AR19" s="794"/>
      <c r="AS19" s="794"/>
      <c r="AT19" s="794"/>
      <c r="AU19" s="1369"/>
      <c r="AV19" s="1370"/>
    </row>
    <row r="20" spans="1:48" ht="21.75" customHeight="1">
      <c r="B20" s="794">
        <f>มส!T19</f>
        <v>12</v>
      </c>
      <c r="C20" s="795"/>
      <c r="D20" s="794" t="str">
        <f>มส!V19</f>
        <v/>
      </c>
      <c r="E20" s="1366" t="str">
        <f>มส!U19</f>
        <v/>
      </c>
      <c r="F20" s="1367"/>
      <c r="G20" s="1368"/>
      <c r="H20" s="794" t="str">
        <f>มส!Z19</f>
        <v/>
      </c>
      <c r="I20" s="794" t="str">
        <f>มส!AA19</f>
        <v/>
      </c>
      <c r="J20" s="794" t="str">
        <f>มส!AB19</f>
        <v/>
      </c>
      <c r="K20" s="1422"/>
      <c r="L20" s="1423"/>
      <c r="M20" s="1355"/>
      <c r="N20" s="1356"/>
      <c r="O20" s="1369"/>
      <c r="P20" s="1370"/>
      <c r="R20" s="794">
        <f>'0'!AE19</f>
        <v>0</v>
      </c>
      <c r="S20" s="795"/>
      <c r="T20" s="794">
        <f>'0'!AG19</f>
        <v>0</v>
      </c>
      <c r="U20" s="1366"/>
      <c r="V20" s="1367"/>
      <c r="W20" s="1368"/>
      <c r="X20" s="794"/>
      <c r="Y20" s="794"/>
      <c r="Z20" s="794"/>
      <c r="AA20" s="794"/>
      <c r="AB20" s="794"/>
      <c r="AC20" s="794"/>
      <c r="AD20" s="794"/>
      <c r="AE20" s="1369"/>
      <c r="AF20" s="1370"/>
      <c r="AH20" s="794">
        <f>'0'!AU19</f>
        <v>0</v>
      </c>
      <c r="AI20" s="795"/>
      <c r="AJ20" s="794">
        <f>'0'!AW19</f>
        <v>0</v>
      </c>
      <c r="AK20" s="1366"/>
      <c r="AL20" s="1367"/>
      <c r="AM20" s="1368"/>
      <c r="AN20" s="794"/>
      <c r="AO20" s="794"/>
      <c r="AP20" s="794"/>
      <c r="AQ20" s="794"/>
      <c r="AR20" s="794"/>
      <c r="AS20" s="794"/>
      <c r="AT20" s="794"/>
      <c r="AU20" s="1369"/>
      <c r="AV20" s="1370"/>
    </row>
    <row r="21" spans="1:48" ht="21.75" customHeight="1">
      <c r="B21" s="794">
        <f>มส!T20</f>
        <v>13</v>
      </c>
      <c r="C21" s="795"/>
      <c r="D21" s="794" t="str">
        <f>มส!V20</f>
        <v/>
      </c>
      <c r="E21" s="1366" t="str">
        <f>มส!U20</f>
        <v/>
      </c>
      <c r="F21" s="1367"/>
      <c r="G21" s="1368"/>
      <c r="H21" s="794" t="str">
        <f>มส!Z20</f>
        <v/>
      </c>
      <c r="I21" s="794" t="str">
        <f>มส!AA20</f>
        <v/>
      </c>
      <c r="J21" s="794" t="str">
        <f>มส!AB20</f>
        <v/>
      </c>
      <c r="K21" s="1422"/>
      <c r="L21" s="1423"/>
      <c r="M21" s="1355"/>
      <c r="N21" s="1356"/>
      <c r="O21" s="1369"/>
      <c r="P21" s="1370"/>
      <c r="R21" s="794">
        <f>'0'!AE20</f>
        <v>0</v>
      </c>
      <c r="S21" s="795"/>
      <c r="T21" s="794">
        <f>'0'!AG20</f>
        <v>0</v>
      </c>
      <c r="U21" s="1366"/>
      <c r="V21" s="1367"/>
      <c r="W21" s="1368"/>
      <c r="X21" s="794"/>
      <c r="Y21" s="794"/>
      <c r="Z21" s="794"/>
      <c r="AA21" s="794"/>
      <c r="AB21" s="794"/>
      <c r="AC21" s="794"/>
      <c r="AD21" s="794"/>
      <c r="AE21" s="1369"/>
      <c r="AF21" s="1370"/>
      <c r="AH21" s="794">
        <f>'0'!AU20</f>
        <v>0</v>
      </c>
      <c r="AI21" s="795"/>
      <c r="AJ21" s="794">
        <f>'0'!AW20</f>
        <v>0</v>
      </c>
      <c r="AK21" s="1366"/>
      <c r="AL21" s="1367"/>
      <c r="AM21" s="1368"/>
      <c r="AN21" s="794"/>
      <c r="AO21" s="794"/>
      <c r="AP21" s="794"/>
      <c r="AQ21" s="794"/>
      <c r="AR21" s="794"/>
      <c r="AS21" s="794"/>
      <c r="AT21" s="794"/>
      <c r="AU21" s="1369"/>
      <c r="AV21" s="1370"/>
    </row>
    <row r="22" spans="1:48" ht="21.75" customHeight="1">
      <c r="B22" s="794">
        <f>มส!T21</f>
        <v>14</v>
      </c>
      <c r="C22" s="795"/>
      <c r="D22" s="794" t="str">
        <f>มส!V21</f>
        <v/>
      </c>
      <c r="E22" s="1366" t="str">
        <f>มส!U21</f>
        <v/>
      </c>
      <c r="F22" s="1367"/>
      <c r="G22" s="1368"/>
      <c r="H22" s="794" t="str">
        <f>มส!Z21</f>
        <v/>
      </c>
      <c r="I22" s="794" t="str">
        <f>มส!AA21</f>
        <v/>
      </c>
      <c r="J22" s="794" t="str">
        <f>มส!AB21</f>
        <v/>
      </c>
      <c r="K22" s="1422"/>
      <c r="L22" s="1423"/>
      <c r="M22" s="1355"/>
      <c r="N22" s="1356"/>
      <c r="O22" s="1369"/>
      <c r="P22" s="1370"/>
      <c r="R22" s="794">
        <f>'0'!AE21</f>
        <v>0</v>
      </c>
      <c r="S22" s="795"/>
      <c r="T22" s="794">
        <f>'0'!AG21</f>
        <v>0</v>
      </c>
      <c r="U22" s="1366"/>
      <c r="V22" s="1367"/>
      <c r="W22" s="1368"/>
      <c r="X22" s="794"/>
      <c r="Y22" s="794"/>
      <c r="Z22" s="794"/>
      <c r="AA22" s="794"/>
      <c r="AB22" s="794"/>
      <c r="AC22" s="794"/>
      <c r="AD22" s="794"/>
      <c r="AE22" s="1369"/>
      <c r="AF22" s="1370"/>
      <c r="AH22" s="794">
        <f>'0'!AU21</f>
        <v>0</v>
      </c>
      <c r="AI22" s="795"/>
      <c r="AJ22" s="794">
        <f>'0'!AW21</f>
        <v>0</v>
      </c>
      <c r="AK22" s="1366"/>
      <c r="AL22" s="1367"/>
      <c r="AM22" s="1368"/>
      <c r="AN22" s="794"/>
      <c r="AO22" s="794"/>
      <c r="AP22" s="794"/>
      <c r="AQ22" s="794"/>
      <c r="AR22" s="794"/>
      <c r="AS22" s="794"/>
      <c r="AT22" s="794"/>
      <c r="AU22" s="1369"/>
      <c r="AV22" s="1370"/>
    </row>
    <row r="23" spans="1:48" ht="21.75" customHeight="1">
      <c r="B23" s="794">
        <f>มส!T22</f>
        <v>15</v>
      </c>
      <c r="C23" s="795"/>
      <c r="D23" s="794" t="str">
        <f>มส!V22</f>
        <v/>
      </c>
      <c r="E23" s="1366" t="str">
        <f>มส!U22</f>
        <v/>
      </c>
      <c r="F23" s="1367"/>
      <c r="G23" s="1368"/>
      <c r="H23" s="794" t="str">
        <f>มส!Z22</f>
        <v/>
      </c>
      <c r="I23" s="794" t="str">
        <f>มส!AA22</f>
        <v/>
      </c>
      <c r="J23" s="794" t="str">
        <f>มส!AB22</f>
        <v/>
      </c>
      <c r="K23" s="1422"/>
      <c r="L23" s="1423"/>
      <c r="M23" s="1355"/>
      <c r="N23" s="1356"/>
      <c r="O23" s="1369"/>
      <c r="P23" s="1370"/>
      <c r="R23" s="794">
        <f>'0'!AE22</f>
        <v>0</v>
      </c>
      <c r="S23" s="795"/>
      <c r="T23" s="794">
        <f>'0'!AG22</f>
        <v>0</v>
      </c>
      <c r="U23" s="1366"/>
      <c r="V23" s="1367"/>
      <c r="W23" s="1368"/>
      <c r="X23" s="794"/>
      <c r="Y23" s="794"/>
      <c r="Z23" s="794"/>
      <c r="AA23" s="794"/>
      <c r="AB23" s="794"/>
      <c r="AC23" s="794"/>
      <c r="AD23" s="794"/>
      <c r="AE23" s="1369"/>
      <c r="AF23" s="1370"/>
      <c r="AH23" s="794">
        <f>'0'!AU22</f>
        <v>0</v>
      </c>
      <c r="AI23" s="795"/>
      <c r="AJ23" s="794">
        <f>'0'!AW22</f>
        <v>0</v>
      </c>
      <c r="AK23" s="1366"/>
      <c r="AL23" s="1367"/>
      <c r="AM23" s="1368"/>
      <c r="AN23" s="794"/>
      <c r="AO23" s="794"/>
      <c r="AP23" s="794"/>
      <c r="AQ23" s="794"/>
      <c r="AR23" s="794"/>
      <c r="AS23" s="794"/>
      <c r="AT23" s="794"/>
      <c r="AU23" s="1369"/>
      <c r="AV23" s="1370"/>
    </row>
    <row r="24" spans="1:48" ht="21.75" customHeight="1">
      <c r="B24" s="794">
        <f>มส!T23</f>
        <v>16</v>
      </c>
      <c r="C24" s="795"/>
      <c r="D24" s="794" t="str">
        <f>มส!V23</f>
        <v/>
      </c>
      <c r="E24" s="1366" t="str">
        <f>มส!U23</f>
        <v/>
      </c>
      <c r="F24" s="1367"/>
      <c r="G24" s="1368"/>
      <c r="H24" s="794" t="str">
        <f>มส!Z23</f>
        <v/>
      </c>
      <c r="I24" s="794" t="str">
        <f>มส!AA23</f>
        <v/>
      </c>
      <c r="J24" s="794" t="str">
        <f>มส!AB23</f>
        <v/>
      </c>
      <c r="K24" s="1422"/>
      <c r="L24" s="1423"/>
      <c r="M24" s="1355"/>
      <c r="N24" s="1356"/>
      <c r="O24" s="1369"/>
      <c r="P24" s="1370"/>
      <c r="R24" s="794"/>
      <c r="S24" s="795"/>
      <c r="T24" s="794"/>
      <c r="U24" s="1366"/>
      <c r="V24" s="1367"/>
      <c r="W24" s="1368"/>
      <c r="X24" s="794"/>
      <c r="Y24" s="794"/>
      <c r="Z24" s="794"/>
      <c r="AA24" s="794"/>
      <c r="AB24" s="794"/>
      <c r="AC24" s="794"/>
      <c r="AD24" s="794"/>
      <c r="AE24" s="1369"/>
      <c r="AF24" s="1370"/>
      <c r="AH24" s="794"/>
      <c r="AI24" s="795"/>
      <c r="AJ24" s="794"/>
      <c r="AK24" s="1366"/>
      <c r="AL24" s="1367"/>
      <c r="AM24" s="1368"/>
      <c r="AN24" s="794"/>
      <c r="AO24" s="794"/>
      <c r="AP24" s="794"/>
      <c r="AQ24" s="794"/>
      <c r="AR24" s="794"/>
      <c r="AS24" s="794"/>
      <c r="AT24" s="794"/>
      <c r="AU24" s="1369"/>
      <c r="AV24" s="1370"/>
    </row>
    <row r="25" spans="1:48" ht="21.75" customHeight="1">
      <c r="B25" s="794">
        <f>มส!T24</f>
        <v>17</v>
      </c>
      <c r="C25" s="795"/>
      <c r="D25" s="794" t="str">
        <f>มส!V24</f>
        <v/>
      </c>
      <c r="E25" s="1366" t="str">
        <f>มส!U24</f>
        <v/>
      </c>
      <c r="F25" s="1367"/>
      <c r="G25" s="1368"/>
      <c r="H25" s="794" t="str">
        <f>มส!Z24</f>
        <v/>
      </c>
      <c r="I25" s="794" t="str">
        <f>มส!AA24</f>
        <v/>
      </c>
      <c r="J25" s="794" t="str">
        <f>มส!AB24</f>
        <v/>
      </c>
      <c r="K25" s="1422"/>
      <c r="L25" s="1423"/>
      <c r="M25" s="1355"/>
      <c r="N25" s="1356"/>
      <c r="O25" s="1369"/>
      <c r="P25" s="1370"/>
      <c r="R25" s="794"/>
      <c r="S25" s="795"/>
      <c r="T25" s="794"/>
      <c r="U25" s="1366"/>
      <c r="V25" s="1367"/>
      <c r="W25" s="1368"/>
      <c r="X25" s="794"/>
      <c r="Y25" s="794"/>
      <c r="Z25" s="794"/>
      <c r="AA25" s="794"/>
      <c r="AB25" s="794"/>
      <c r="AC25" s="794"/>
      <c r="AD25" s="794"/>
      <c r="AE25" s="1369"/>
      <c r="AF25" s="1370"/>
      <c r="AH25" s="794"/>
      <c r="AI25" s="795"/>
      <c r="AJ25" s="794"/>
      <c r="AK25" s="1366"/>
      <c r="AL25" s="1367"/>
      <c r="AM25" s="1368"/>
      <c r="AN25" s="794"/>
      <c r="AO25" s="794"/>
      <c r="AP25" s="794"/>
      <c r="AQ25" s="794"/>
      <c r="AR25" s="794"/>
      <c r="AS25" s="794"/>
      <c r="AT25" s="794"/>
      <c r="AU25" s="1369"/>
      <c r="AV25" s="1370"/>
    </row>
    <row r="26" spans="1:48" ht="21.75" customHeight="1">
      <c r="B26" s="794">
        <f>มส!T25</f>
        <v>18</v>
      </c>
      <c r="C26" s="795"/>
      <c r="D26" s="794" t="str">
        <f>มส!V25</f>
        <v/>
      </c>
      <c r="E26" s="1366" t="str">
        <f>มส!U25</f>
        <v/>
      </c>
      <c r="F26" s="1367"/>
      <c r="G26" s="1368"/>
      <c r="H26" s="794" t="str">
        <f>มส!Z25</f>
        <v/>
      </c>
      <c r="I26" s="794" t="str">
        <f>มส!AA25</f>
        <v/>
      </c>
      <c r="J26" s="794" t="str">
        <f>มส!AB25</f>
        <v/>
      </c>
      <c r="K26" s="1422"/>
      <c r="L26" s="1423"/>
      <c r="M26" s="1355"/>
      <c r="N26" s="1356"/>
      <c r="O26" s="1369"/>
      <c r="P26" s="1370"/>
      <c r="R26" s="794"/>
      <c r="S26" s="795"/>
      <c r="T26" s="794"/>
      <c r="U26" s="1366"/>
      <c r="V26" s="1367"/>
      <c r="W26" s="1368"/>
      <c r="X26" s="794"/>
      <c r="Y26" s="794"/>
      <c r="Z26" s="794"/>
      <c r="AA26" s="794"/>
      <c r="AB26" s="794"/>
      <c r="AC26" s="794"/>
      <c r="AD26" s="794"/>
      <c r="AE26" s="1369"/>
      <c r="AF26" s="1370"/>
      <c r="AH26" s="794"/>
      <c r="AI26" s="795"/>
      <c r="AJ26" s="794"/>
      <c r="AK26" s="1366"/>
      <c r="AL26" s="1367"/>
      <c r="AM26" s="1368"/>
      <c r="AN26" s="794"/>
      <c r="AO26" s="794"/>
      <c r="AP26" s="794"/>
      <c r="AQ26" s="794"/>
      <c r="AR26" s="794"/>
      <c r="AS26" s="794"/>
      <c r="AT26" s="794"/>
      <c r="AU26" s="1369"/>
      <c r="AV26" s="1370"/>
    </row>
    <row r="27" spans="1:48" ht="21.75" customHeight="1">
      <c r="B27" s="794">
        <f>มส!T26</f>
        <v>19</v>
      </c>
      <c r="C27" s="795"/>
      <c r="D27" s="794" t="str">
        <f>มส!V26</f>
        <v/>
      </c>
      <c r="E27" s="1366" t="str">
        <f>มส!U26</f>
        <v/>
      </c>
      <c r="F27" s="1367"/>
      <c r="G27" s="1368"/>
      <c r="H27" s="794" t="str">
        <f>มส!Z26</f>
        <v/>
      </c>
      <c r="I27" s="794" t="str">
        <f>มส!AA26</f>
        <v/>
      </c>
      <c r="J27" s="794" t="str">
        <f>มส!AB26</f>
        <v/>
      </c>
      <c r="K27" s="1422"/>
      <c r="L27" s="1423"/>
      <c r="M27" s="1355"/>
      <c r="N27" s="1356"/>
      <c r="O27" s="1369"/>
      <c r="P27" s="1370"/>
      <c r="R27" s="794"/>
      <c r="S27" s="795"/>
      <c r="T27" s="794"/>
      <c r="U27" s="1366"/>
      <c r="V27" s="1367"/>
      <c r="W27" s="1368"/>
      <c r="X27" s="794"/>
      <c r="Y27" s="794"/>
      <c r="Z27" s="794"/>
      <c r="AA27" s="794"/>
      <c r="AB27" s="794"/>
      <c r="AC27" s="794"/>
      <c r="AD27" s="794"/>
      <c r="AE27" s="1369"/>
      <c r="AF27" s="1370"/>
      <c r="AH27" s="794"/>
      <c r="AI27" s="795"/>
      <c r="AJ27" s="794"/>
      <c r="AK27" s="1366"/>
      <c r="AL27" s="1367"/>
      <c r="AM27" s="1368"/>
      <c r="AN27" s="794"/>
      <c r="AO27" s="794"/>
      <c r="AP27" s="794"/>
      <c r="AQ27" s="794"/>
      <c r="AR27" s="794"/>
      <c r="AS27" s="794"/>
      <c r="AT27" s="794"/>
      <c r="AU27" s="1369"/>
      <c r="AV27" s="1370"/>
    </row>
    <row r="28" spans="1:48" ht="21.75" customHeight="1">
      <c r="B28" s="794">
        <f>มส!T27</f>
        <v>20</v>
      </c>
      <c r="C28" s="795"/>
      <c r="D28" s="794" t="str">
        <f>มส!V27</f>
        <v/>
      </c>
      <c r="E28" s="1366" t="str">
        <f>มส!U27</f>
        <v/>
      </c>
      <c r="F28" s="1367"/>
      <c r="G28" s="1368"/>
      <c r="H28" s="794" t="str">
        <f>มส!Z27</f>
        <v/>
      </c>
      <c r="I28" s="794" t="str">
        <f>มส!AA27</f>
        <v/>
      </c>
      <c r="J28" s="794" t="str">
        <f>มส!AB27</f>
        <v/>
      </c>
      <c r="K28" s="1422"/>
      <c r="L28" s="1423"/>
      <c r="M28" s="1355"/>
      <c r="N28" s="1356"/>
      <c r="O28" s="1369"/>
      <c r="P28" s="1370"/>
      <c r="R28" s="794"/>
      <c r="S28" s="795"/>
      <c r="T28" s="794"/>
      <c r="U28" s="1366"/>
      <c r="V28" s="1367"/>
      <c r="W28" s="1368"/>
      <c r="X28" s="794"/>
      <c r="Y28" s="794"/>
      <c r="Z28" s="794"/>
      <c r="AA28" s="794"/>
      <c r="AB28" s="794"/>
      <c r="AC28" s="794"/>
      <c r="AD28" s="794"/>
      <c r="AE28" s="1369"/>
      <c r="AF28" s="1370"/>
      <c r="AH28" s="794"/>
      <c r="AI28" s="795"/>
      <c r="AJ28" s="794"/>
      <c r="AK28" s="1366"/>
      <c r="AL28" s="1367"/>
      <c r="AM28" s="1368"/>
      <c r="AN28" s="794"/>
      <c r="AO28" s="794"/>
      <c r="AP28" s="794"/>
      <c r="AQ28" s="794"/>
      <c r="AR28" s="794"/>
      <c r="AS28" s="794"/>
      <c r="AT28" s="794"/>
      <c r="AU28" s="1369"/>
      <c r="AV28" s="1370"/>
    </row>
    <row r="29" spans="1:48" ht="21.75" customHeight="1">
      <c r="B29" s="794">
        <f>มส!T28</f>
        <v>21</v>
      </c>
      <c r="C29" s="795"/>
      <c r="D29" s="794" t="str">
        <f>มส!V28</f>
        <v/>
      </c>
      <c r="E29" s="1366" t="str">
        <f>มส!U28</f>
        <v/>
      </c>
      <c r="F29" s="1367"/>
      <c r="G29" s="1368"/>
      <c r="H29" s="794" t="str">
        <f>มส!Z28</f>
        <v/>
      </c>
      <c r="I29" s="794" t="str">
        <f>มส!AA28</f>
        <v/>
      </c>
      <c r="J29" s="794" t="str">
        <f>มส!AB28</f>
        <v/>
      </c>
      <c r="K29" s="1422"/>
      <c r="L29" s="1423"/>
      <c r="M29" s="1355"/>
      <c r="N29" s="1356"/>
      <c r="O29" s="1369"/>
      <c r="P29" s="1370"/>
      <c r="R29" s="794"/>
      <c r="S29" s="794"/>
      <c r="T29" s="794"/>
      <c r="U29" s="1366"/>
      <c r="V29" s="1367"/>
      <c r="W29" s="1368"/>
      <c r="X29" s="794"/>
      <c r="Y29" s="794"/>
      <c r="Z29" s="794"/>
      <c r="AA29" s="794"/>
      <c r="AB29" s="794"/>
      <c r="AC29" s="794"/>
      <c r="AD29" s="794"/>
      <c r="AE29" s="1369"/>
      <c r="AF29" s="1370"/>
      <c r="AH29" s="794"/>
      <c r="AI29" s="794"/>
      <c r="AJ29" s="794"/>
      <c r="AK29" s="1366"/>
      <c r="AL29" s="1367"/>
      <c r="AM29" s="1368"/>
      <c r="AN29" s="794"/>
      <c r="AO29" s="794"/>
      <c r="AP29" s="794"/>
      <c r="AQ29" s="794"/>
      <c r="AR29" s="794"/>
      <c r="AS29" s="794"/>
      <c r="AT29" s="794"/>
      <c r="AU29" s="1369"/>
      <c r="AV29" s="1370"/>
    </row>
    <row r="30" spans="1:48" ht="21.75" customHeight="1">
      <c r="B30" s="794">
        <f>มส!T29</f>
        <v>22</v>
      </c>
      <c r="C30" s="795"/>
      <c r="D30" s="794" t="str">
        <f>มส!V29</f>
        <v/>
      </c>
      <c r="E30" s="1366" t="str">
        <f>มส!U29</f>
        <v/>
      </c>
      <c r="F30" s="1367"/>
      <c r="G30" s="1368"/>
      <c r="H30" s="794" t="str">
        <f>มส!Z29</f>
        <v/>
      </c>
      <c r="I30" s="794" t="str">
        <f>มส!AA29</f>
        <v/>
      </c>
      <c r="J30" s="794" t="str">
        <f>มส!AB29</f>
        <v/>
      </c>
      <c r="K30" s="1422"/>
      <c r="L30" s="1423"/>
      <c r="M30" s="1355"/>
      <c r="N30" s="1356"/>
      <c r="O30" s="1369"/>
      <c r="P30" s="1370"/>
      <c r="R30" s="794"/>
      <c r="S30" s="794"/>
      <c r="T30" s="794"/>
      <c r="U30" s="1366"/>
      <c r="V30" s="1367"/>
      <c r="W30" s="1368"/>
      <c r="X30" s="794"/>
      <c r="Y30" s="794"/>
      <c r="Z30" s="794"/>
      <c r="AA30" s="794"/>
      <c r="AB30" s="794"/>
      <c r="AC30" s="794"/>
      <c r="AD30" s="794"/>
      <c r="AE30" s="1369"/>
      <c r="AF30" s="1370"/>
      <c r="AH30" s="794"/>
      <c r="AI30" s="794"/>
      <c r="AJ30" s="794"/>
      <c r="AK30" s="1366"/>
      <c r="AL30" s="1367"/>
      <c r="AM30" s="1368"/>
      <c r="AN30" s="794"/>
      <c r="AO30" s="794"/>
      <c r="AP30" s="794"/>
      <c r="AQ30" s="794"/>
      <c r="AR30" s="794"/>
      <c r="AS30" s="794"/>
      <c r="AT30" s="794"/>
      <c r="AU30" s="1369"/>
      <c r="AV30" s="1370"/>
    </row>
    <row r="31" spans="1:48">
      <c r="B31" s="796"/>
      <c r="C31" s="796"/>
      <c r="D31" s="796"/>
      <c r="E31" s="796"/>
      <c r="F31" s="796"/>
      <c r="G31" s="796"/>
      <c r="H31" s="796"/>
      <c r="I31" s="796"/>
      <c r="J31" s="796"/>
      <c r="K31" s="796"/>
      <c r="L31" s="796"/>
      <c r="M31" s="796"/>
      <c r="N31" s="796"/>
      <c r="O31" s="797"/>
      <c r="R31" s="796"/>
      <c r="S31" s="796"/>
      <c r="T31" s="796"/>
      <c r="U31" s="796"/>
      <c r="V31" s="796"/>
      <c r="W31" s="796"/>
      <c r="X31" s="796"/>
      <c r="Y31" s="796"/>
      <c r="Z31" s="796"/>
      <c r="AA31" s="796"/>
      <c r="AB31" s="796"/>
      <c r="AC31" s="796"/>
      <c r="AD31" s="796"/>
      <c r="AE31" s="797"/>
      <c r="AH31" s="796"/>
      <c r="AI31" s="796"/>
      <c r="AJ31" s="796"/>
      <c r="AK31" s="796"/>
      <c r="AL31" s="796"/>
      <c r="AM31" s="796"/>
      <c r="AN31" s="796"/>
      <c r="AO31" s="796"/>
      <c r="AP31" s="796"/>
      <c r="AQ31" s="796"/>
      <c r="AR31" s="796"/>
      <c r="AS31" s="796"/>
      <c r="AT31" s="796"/>
      <c r="AU31" s="797"/>
    </row>
    <row r="32" spans="1:48">
      <c r="A32" s="783" t="s">
        <v>583</v>
      </c>
      <c r="I32" s="798" t="s">
        <v>584</v>
      </c>
      <c r="K32" s="1350"/>
      <c r="L32" s="1350"/>
      <c r="M32" s="1350"/>
      <c r="N32" s="1350"/>
      <c r="O32" s="1350"/>
      <c r="P32" s="1350"/>
      <c r="Q32" s="783" t="s">
        <v>583</v>
      </c>
      <c r="Y32" s="798" t="s">
        <v>584</v>
      </c>
      <c r="AA32" s="1350"/>
      <c r="AB32" s="1350"/>
      <c r="AC32" s="1350"/>
      <c r="AD32" s="1350"/>
      <c r="AE32" s="1350"/>
      <c r="AF32" s="1350"/>
      <c r="AG32" s="783" t="s">
        <v>583</v>
      </c>
      <c r="AO32" s="798" t="s">
        <v>584</v>
      </c>
      <c r="AQ32" s="1350"/>
      <c r="AR32" s="1350"/>
      <c r="AS32" s="1350"/>
      <c r="AT32" s="1350"/>
      <c r="AU32" s="1350"/>
      <c r="AV32" s="1350"/>
    </row>
    <row r="33" spans="1:48">
      <c r="A33" s="799" t="s">
        <v>247</v>
      </c>
      <c r="B33" s="1351" t="s">
        <v>563</v>
      </c>
      <c r="C33" s="1351"/>
      <c r="D33" s="1351"/>
      <c r="E33" s="1351"/>
      <c r="F33" s="1351"/>
      <c r="G33" s="1351"/>
      <c r="H33" s="797"/>
      <c r="I33" s="787" t="s">
        <v>585</v>
      </c>
      <c r="J33" s="787"/>
      <c r="K33" s="1350"/>
      <c r="L33" s="1350"/>
      <c r="M33" s="1350"/>
      <c r="N33" s="1350"/>
      <c r="O33" s="1350"/>
      <c r="P33" s="1350"/>
      <c r="Q33" s="799" t="s">
        <v>247</v>
      </c>
      <c r="R33" s="1351" t="s">
        <v>563</v>
      </c>
      <c r="S33" s="1351"/>
      <c r="T33" s="1351"/>
      <c r="U33" s="1351"/>
      <c r="V33" s="1351"/>
      <c r="W33" s="1351"/>
      <c r="X33" s="797"/>
      <c r="Y33" s="787" t="s">
        <v>585</v>
      </c>
      <c r="Z33" s="787"/>
      <c r="AA33" s="1350"/>
      <c r="AB33" s="1350"/>
      <c r="AC33" s="1350"/>
      <c r="AD33" s="1350"/>
      <c r="AE33" s="1350"/>
      <c r="AF33" s="1350"/>
      <c r="AG33" s="799" t="s">
        <v>247</v>
      </c>
      <c r="AH33" s="1351" t="s">
        <v>563</v>
      </c>
      <c r="AI33" s="1351"/>
      <c r="AJ33" s="1351"/>
      <c r="AK33" s="1351"/>
      <c r="AL33" s="1351"/>
      <c r="AM33" s="1351"/>
      <c r="AN33" s="797"/>
      <c r="AO33" s="787" t="s">
        <v>585</v>
      </c>
      <c r="AP33" s="787"/>
      <c r="AQ33" s="1350"/>
      <c r="AR33" s="1350"/>
      <c r="AS33" s="1350"/>
      <c r="AT33" s="1350"/>
      <c r="AU33" s="1350"/>
      <c r="AV33" s="1350"/>
    </row>
    <row r="34" spans="1:48">
      <c r="A34" s="799" t="s">
        <v>248</v>
      </c>
      <c r="B34" s="1350"/>
      <c r="C34" s="1350"/>
      <c r="D34" s="1350"/>
      <c r="E34" s="1350"/>
      <c r="F34" s="1350"/>
      <c r="G34" s="1350"/>
      <c r="H34" s="798"/>
      <c r="I34" s="783" t="s">
        <v>586</v>
      </c>
      <c r="J34" s="1350"/>
      <c r="K34" s="1350"/>
      <c r="L34" s="1350"/>
      <c r="M34" s="1350"/>
      <c r="N34" s="1350"/>
      <c r="O34" s="1350"/>
      <c r="P34" s="1350"/>
      <c r="Q34" s="799" t="s">
        <v>248</v>
      </c>
      <c r="R34" s="1350"/>
      <c r="S34" s="1350"/>
      <c r="T34" s="1350"/>
      <c r="U34" s="1350"/>
      <c r="V34" s="1350"/>
      <c r="W34" s="1350"/>
      <c r="X34" s="798"/>
      <c r="Y34" s="783" t="s">
        <v>586</v>
      </c>
      <c r="Z34" s="1350"/>
      <c r="AA34" s="1350"/>
      <c r="AB34" s="1350"/>
      <c r="AC34" s="1350"/>
      <c r="AD34" s="1350"/>
      <c r="AE34" s="1350"/>
      <c r="AF34" s="1350"/>
      <c r="AG34" s="799" t="s">
        <v>248</v>
      </c>
      <c r="AH34" s="1350"/>
      <c r="AI34" s="1350"/>
      <c r="AJ34" s="1350"/>
      <c r="AK34" s="1350"/>
      <c r="AL34" s="1350"/>
      <c r="AM34" s="1350"/>
      <c r="AN34" s="798"/>
      <c r="AO34" s="783" t="s">
        <v>586</v>
      </c>
      <c r="AP34" s="1350"/>
      <c r="AQ34" s="1350"/>
      <c r="AR34" s="1350"/>
      <c r="AS34" s="1350"/>
      <c r="AT34" s="1350"/>
      <c r="AU34" s="1350"/>
      <c r="AV34" s="1350"/>
    </row>
    <row r="35" spans="1:48">
      <c r="A35" s="799" t="s">
        <v>253</v>
      </c>
      <c r="B35" s="1350"/>
      <c r="C35" s="1350"/>
      <c r="D35" s="1350"/>
      <c r="E35" s="1350"/>
      <c r="F35" s="1350"/>
      <c r="G35" s="1350"/>
      <c r="H35" s="798"/>
      <c r="I35" s="783" t="s">
        <v>587</v>
      </c>
      <c r="J35" s="1372"/>
      <c r="K35" s="1372"/>
      <c r="L35" s="1372"/>
      <c r="M35" s="1372"/>
      <c r="N35" s="1372"/>
      <c r="O35" s="1372"/>
      <c r="P35" s="1372"/>
      <c r="Q35" s="799" t="s">
        <v>253</v>
      </c>
      <c r="R35" s="1350"/>
      <c r="S35" s="1350"/>
      <c r="T35" s="1350"/>
      <c r="U35" s="1350"/>
      <c r="V35" s="1350"/>
      <c r="W35" s="1350"/>
      <c r="X35" s="798"/>
      <c r="Y35" s="783" t="s">
        <v>587</v>
      </c>
      <c r="Z35" s="1372"/>
      <c r="AA35" s="1372"/>
      <c r="AB35" s="1372"/>
      <c r="AC35" s="1372"/>
      <c r="AD35" s="1372"/>
      <c r="AE35" s="1372"/>
      <c r="AF35" s="1372"/>
      <c r="AG35" s="799" t="s">
        <v>253</v>
      </c>
      <c r="AH35" s="1350"/>
      <c r="AI35" s="1350"/>
      <c r="AJ35" s="1350"/>
      <c r="AK35" s="1350"/>
      <c r="AL35" s="1350"/>
      <c r="AM35" s="1350"/>
      <c r="AN35" s="798"/>
      <c r="AO35" s="783" t="s">
        <v>587</v>
      </c>
      <c r="AP35" s="1372"/>
      <c r="AQ35" s="1372"/>
      <c r="AR35" s="1372"/>
      <c r="AS35" s="1372"/>
      <c r="AT35" s="1372"/>
      <c r="AU35" s="1372"/>
      <c r="AV35" s="1372"/>
    </row>
  </sheetData>
  <mergeCells count="255">
    <mergeCell ref="B35:G35"/>
    <mergeCell ref="J35:P35"/>
    <mergeCell ref="R35:W35"/>
    <mergeCell ref="Z35:AF35"/>
    <mergeCell ref="AH35:AM35"/>
    <mergeCell ref="AP35:AV35"/>
    <mergeCell ref="AQ33:AV33"/>
    <mergeCell ref="B34:G34"/>
    <mergeCell ref="J34:P34"/>
    <mergeCell ref="R34:W34"/>
    <mergeCell ref="Z34:AF34"/>
    <mergeCell ref="AH34:AM34"/>
    <mergeCell ref="AP34:AV34"/>
    <mergeCell ref="AK30:AM30"/>
    <mergeCell ref="AU30:AV30"/>
    <mergeCell ref="K32:P32"/>
    <mergeCell ref="AA32:AF32"/>
    <mergeCell ref="AQ32:AV32"/>
    <mergeCell ref="B33:G33"/>
    <mergeCell ref="K33:P33"/>
    <mergeCell ref="R33:W33"/>
    <mergeCell ref="AA33:AF33"/>
    <mergeCell ref="AH33:AM33"/>
    <mergeCell ref="E30:G30"/>
    <mergeCell ref="K30:L30"/>
    <mergeCell ref="M30:N30"/>
    <mergeCell ref="O30:P30"/>
    <mergeCell ref="U30:W30"/>
    <mergeCell ref="AE30:AF30"/>
    <mergeCell ref="AK28:AM28"/>
    <mergeCell ref="AU28:AV28"/>
    <mergeCell ref="E29:G29"/>
    <mergeCell ref="K29:L29"/>
    <mergeCell ref="M29:N29"/>
    <mergeCell ref="O29:P29"/>
    <mergeCell ref="U29:W29"/>
    <mergeCell ref="AE29:AF29"/>
    <mergeCell ref="AK29:AM29"/>
    <mergeCell ref="AU29:AV29"/>
    <mergeCell ref="E28:G28"/>
    <mergeCell ref="K28:L28"/>
    <mergeCell ref="M28:N28"/>
    <mergeCell ref="O28:P28"/>
    <mergeCell ref="U28:W28"/>
    <mergeCell ref="AE28:AF28"/>
    <mergeCell ref="AK26:AM26"/>
    <mergeCell ref="AU26:AV26"/>
    <mergeCell ref="E27:G27"/>
    <mergeCell ref="K27:L27"/>
    <mergeCell ref="M27:N27"/>
    <mergeCell ref="O27:P27"/>
    <mergeCell ref="U27:W27"/>
    <mergeCell ref="AE27:AF27"/>
    <mergeCell ref="AK27:AM27"/>
    <mergeCell ref="AU27:AV27"/>
    <mergeCell ref="E26:G26"/>
    <mergeCell ref="K26:L26"/>
    <mergeCell ref="M26:N26"/>
    <mergeCell ref="O26:P26"/>
    <mergeCell ref="U26:W26"/>
    <mergeCell ref="AE26:AF26"/>
    <mergeCell ref="AK24:AM24"/>
    <mergeCell ref="AU24:AV24"/>
    <mergeCell ref="E25:G25"/>
    <mergeCell ref="K25:L25"/>
    <mergeCell ref="M25:N25"/>
    <mergeCell ref="O25:P25"/>
    <mergeCell ref="U25:W25"/>
    <mergeCell ref="AE25:AF25"/>
    <mergeCell ref="AK25:AM25"/>
    <mergeCell ref="AU25:AV25"/>
    <mergeCell ref="E24:G24"/>
    <mergeCell ref="K24:L24"/>
    <mergeCell ref="M24:N24"/>
    <mergeCell ref="O24:P24"/>
    <mergeCell ref="U24:W24"/>
    <mergeCell ref="AE24:AF24"/>
    <mergeCell ref="AK22:AM22"/>
    <mergeCell ref="AU22:AV22"/>
    <mergeCell ref="E23:G23"/>
    <mergeCell ref="K23:L23"/>
    <mergeCell ref="M23:N23"/>
    <mergeCell ref="O23:P23"/>
    <mergeCell ref="U23:W23"/>
    <mergeCell ref="AE23:AF23"/>
    <mergeCell ref="AK23:AM23"/>
    <mergeCell ref="AU23:AV23"/>
    <mergeCell ref="E22:G22"/>
    <mergeCell ref="K22:L22"/>
    <mergeCell ref="M22:N22"/>
    <mergeCell ref="O22:P22"/>
    <mergeCell ref="U22:W22"/>
    <mergeCell ref="AE22:AF22"/>
    <mergeCell ref="AK20:AM20"/>
    <mergeCell ref="AU20:AV20"/>
    <mergeCell ref="E21:G21"/>
    <mergeCell ref="K21:L21"/>
    <mergeCell ref="M21:N21"/>
    <mergeCell ref="O21:P21"/>
    <mergeCell ref="U21:W21"/>
    <mergeCell ref="AE21:AF21"/>
    <mergeCell ref="AK21:AM21"/>
    <mergeCell ref="AU21:AV21"/>
    <mergeCell ref="E20:G20"/>
    <mergeCell ref="K20:L20"/>
    <mergeCell ref="M20:N20"/>
    <mergeCell ref="O20:P20"/>
    <mergeCell ref="U20:W20"/>
    <mergeCell ref="AE20:AF20"/>
    <mergeCell ref="AK18:AM18"/>
    <mergeCell ref="AU18:AV18"/>
    <mergeCell ref="E19:G19"/>
    <mergeCell ref="K19:L19"/>
    <mergeCell ref="M19:N19"/>
    <mergeCell ref="O19:P19"/>
    <mergeCell ref="U19:W19"/>
    <mergeCell ref="AE19:AF19"/>
    <mergeCell ref="AK19:AM19"/>
    <mergeCell ref="AU19:AV19"/>
    <mergeCell ref="E18:G18"/>
    <mergeCell ref="K18:L18"/>
    <mergeCell ref="M18:N18"/>
    <mergeCell ref="O18:P18"/>
    <mergeCell ref="U18:W18"/>
    <mergeCell ref="AE18:AF18"/>
    <mergeCell ref="AK16:AM16"/>
    <mergeCell ref="AU16:AV16"/>
    <mergeCell ref="E17:G17"/>
    <mergeCell ref="K17:L17"/>
    <mergeCell ref="M17:N17"/>
    <mergeCell ref="O17:P17"/>
    <mergeCell ref="U17:W17"/>
    <mergeCell ref="AE17:AF17"/>
    <mergeCell ref="AK17:AM17"/>
    <mergeCell ref="AU17:AV17"/>
    <mergeCell ref="E16:G16"/>
    <mergeCell ref="K16:L16"/>
    <mergeCell ref="M16:N16"/>
    <mergeCell ref="O16:P16"/>
    <mergeCell ref="U16:W16"/>
    <mergeCell ref="AE16:AF16"/>
    <mergeCell ref="AK14:AM14"/>
    <mergeCell ref="AU14:AV14"/>
    <mergeCell ref="E15:G15"/>
    <mergeCell ref="K15:L15"/>
    <mergeCell ref="M15:N15"/>
    <mergeCell ref="O15:P15"/>
    <mergeCell ref="U15:W15"/>
    <mergeCell ref="AE15:AF15"/>
    <mergeCell ref="AK15:AM15"/>
    <mergeCell ref="AU15:AV15"/>
    <mergeCell ref="E14:G14"/>
    <mergeCell ref="K14:L14"/>
    <mergeCell ref="M14:N14"/>
    <mergeCell ref="O14:P14"/>
    <mergeCell ref="U14:W14"/>
    <mergeCell ref="AE14:AF14"/>
    <mergeCell ref="AK12:AM12"/>
    <mergeCell ref="AU12:AV12"/>
    <mergeCell ref="E13:G13"/>
    <mergeCell ref="K13:L13"/>
    <mergeCell ref="M13:N13"/>
    <mergeCell ref="O13:P13"/>
    <mergeCell ref="U13:W13"/>
    <mergeCell ref="AE13:AF13"/>
    <mergeCell ref="AK13:AM13"/>
    <mergeCell ref="AU13:AV13"/>
    <mergeCell ref="E12:G12"/>
    <mergeCell ref="K12:L12"/>
    <mergeCell ref="M12:N12"/>
    <mergeCell ref="O12:P12"/>
    <mergeCell ref="U12:W12"/>
    <mergeCell ref="AE12:AF12"/>
    <mergeCell ref="AK10:AM10"/>
    <mergeCell ref="AU10:AV10"/>
    <mergeCell ref="E11:G11"/>
    <mergeCell ref="K11:L11"/>
    <mergeCell ref="M11:N11"/>
    <mergeCell ref="O11:P11"/>
    <mergeCell ref="U11:W11"/>
    <mergeCell ref="AE11:AF11"/>
    <mergeCell ref="AK11:AM11"/>
    <mergeCell ref="AU11:AV11"/>
    <mergeCell ref="E10:G10"/>
    <mergeCell ref="K10:L10"/>
    <mergeCell ref="M10:N10"/>
    <mergeCell ref="O10:P10"/>
    <mergeCell ref="U10:W10"/>
    <mergeCell ref="AE10:AF10"/>
    <mergeCell ref="AK9:AM9"/>
    <mergeCell ref="AQ9:AR9"/>
    <mergeCell ref="AS9:AT9"/>
    <mergeCell ref="AU9:AV9"/>
    <mergeCell ref="AN7:AP7"/>
    <mergeCell ref="AQ7:AR8"/>
    <mergeCell ref="AS7:AT8"/>
    <mergeCell ref="AU7:AV8"/>
    <mergeCell ref="AI7:AI8"/>
    <mergeCell ref="AJ7:AJ8"/>
    <mergeCell ref="AK7:AM8"/>
    <mergeCell ref="U9:W9"/>
    <mergeCell ref="AA9:AB9"/>
    <mergeCell ref="AC7:AD8"/>
    <mergeCell ref="AE7:AF8"/>
    <mergeCell ref="AH7:AH8"/>
    <mergeCell ref="R7:R8"/>
    <mergeCell ref="S7:S8"/>
    <mergeCell ref="T7:T8"/>
    <mergeCell ref="U7:W8"/>
    <mergeCell ref="X7:Z7"/>
    <mergeCell ref="AA7:AB8"/>
    <mergeCell ref="AC9:AD9"/>
    <mergeCell ref="AE9:AF9"/>
    <mergeCell ref="B7:B8"/>
    <mergeCell ref="C7:C8"/>
    <mergeCell ref="D7:D8"/>
    <mergeCell ref="E7:G8"/>
    <mergeCell ref="H7:J7"/>
    <mergeCell ref="K7:L8"/>
    <mergeCell ref="M7:N8"/>
    <mergeCell ref="O7:P8"/>
    <mergeCell ref="E9:G9"/>
    <mergeCell ref="K9:L9"/>
    <mergeCell ref="M9:N9"/>
    <mergeCell ref="O9:P9"/>
    <mergeCell ref="M4:N4"/>
    <mergeCell ref="AC4:AD4"/>
    <mergeCell ref="AS4:AT4"/>
    <mergeCell ref="E5:F5"/>
    <mergeCell ref="J5:K5"/>
    <mergeCell ref="M5:N5"/>
    <mergeCell ref="U5:V5"/>
    <mergeCell ref="Z5:AA5"/>
    <mergeCell ref="AC5:AD5"/>
    <mergeCell ref="AK5:AL5"/>
    <mergeCell ref="AP5:AQ5"/>
    <mergeCell ref="AS5:AT5"/>
    <mergeCell ref="A1:P1"/>
    <mergeCell ref="Q1:AF1"/>
    <mergeCell ref="AG1:AV1"/>
    <mergeCell ref="A2:P2"/>
    <mergeCell ref="Q2:AF2"/>
    <mergeCell ref="AG2:AV2"/>
    <mergeCell ref="AC3:AD3"/>
    <mergeCell ref="AE3:AF3"/>
    <mergeCell ref="AG3:AI3"/>
    <mergeCell ref="AJ3:AK3"/>
    <mergeCell ref="AS3:AT3"/>
    <mergeCell ref="AU3:AV3"/>
    <mergeCell ref="A3:C3"/>
    <mergeCell ref="D3:E3"/>
    <mergeCell ref="M3:N3"/>
    <mergeCell ref="O3:P3"/>
    <mergeCell ref="Q3:S3"/>
    <mergeCell ref="T3:U3"/>
  </mergeCells>
  <printOptions horizontalCentered="1" verticalCentered="1"/>
  <pageMargins left="0.17" right="0.23622047244094491" top="0.26" bottom="0.32" header="0.19" footer="0.2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workbookViewId="0">
      <selection activeCell="K33" sqref="K33"/>
    </sheetView>
  </sheetViews>
  <sheetFormatPr defaultRowHeight="21"/>
  <cols>
    <col min="1" max="1" width="4.140625" style="822" customWidth="1"/>
    <col min="2" max="2" width="7" style="822" customWidth="1"/>
    <col min="3" max="3" width="9" style="822" customWidth="1"/>
    <col min="4" max="4" width="5.42578125" style="822" customWidth="1"/>
    <col min="5" max="6" width="15" style="822" customWidth="1"/>
    <col min="7" max="7" width="9.140625" style="822"/>
    <col min="8" max="8" width="10" style="822" customWidth="1"/>
    <col min="9" max="9" width="6.42578125" style="822" customWidth="1"/>
    <col min="10" max="16384" width="9.140625" style="822"/>
  </cols>
  <sheetData>
    <row r="1" spans="1:13">
      <c r="A1" s="1427" t="s">
        <v>614</v>
      </c>
      <c r="B1" s="1427"/>
      <c r="C1" s="1427"/>
      <c r="D1" s="1427"/>
      <c r="E1" s="1427"/>
      <c r="F1" s="1427"/>
      <c r="G1" s="1427"/>
      <c r="H1" s="1427"/>
      <c r="I1" s="1427"/>
      <c r="J1" s="1427"/>
    </row>
    <row r="2" spans="1:13" ht="18.75" customHeight="1">
      <c r="A2" s="821"/>
      <c r="B2" s="821" t="s">
        <v>168</v>
      </c>
      <c r="C2" s="825" t="str">
        <f>ปก!$D$13</f>
        <v>ง30103</v>
      </c>
      <c r="D2" s="821" t="s">
        <v>333</v>
      </c>
      <c r="E2" s="826" t="str">
        <f>ปก!$I$13</f>
        <v>การงานอาชีพ(งานคอมพิวเตอร์)</v>
      </c>
      <c r="F2" s="826"/>
      <c r="G2" s="821" t="s">
        <v>615</v>
      </c>
      <c r="H2" s="821"/>
      <c r="I2" s="827">
        <f>ปก!$R$13</f>
        <v>0</v>
      </c>
      <c r="J2" s="821" t="s">
        <v>607</v>
      </c>
    </row>
    <row r="3" spans="1:13" ht="17.25" customHeight="1">
      <c r="B3" s="1428" t="s">
        <v>165</v>
      </c>
      <c r="C3" s="1428"/>
      <c r="D3" s="828" t="str">
        <f>ปก!$G$12&amp;"/"</f>
        <v>/</v>
      </c>
      <c r="E3" s="826">
        <f>ปก!$J$12</f>
        <v>0</v>
      </c>
      <c r="F3" s="829" t="s">
        <v>616</v>
      </c>
      <c r="G3" s="825">
        <f>ปก!$N$12</f>
        <v>0</v>
      </c>
      <c r="H3" s="821" t="s">
        <v>167</v>
      </c>
      <c r="I3" s="830">
        <f>ปก!$R$12</f>
        <v>0</v>
      </c>
      <c r="J3" s="831"/>
    </row>
    <row r="5" spans="1:13" s="821" customFormat="1" ht="17.25" customHeight="1">
      <c r="C5" s="821" t="s">
        <v>617</v>
      </c>
      <c r="G5" s="832">
        <f>SUM(G20:G27,G9:G10)</f>
        <v>2</v>
      </c>
      <c r="H5" s="821" t="s">
        <v>575</v>
      </c>
    </row>
    <row r="6" spans="1:13" s="821" customFormat="1" ht="17.25" customHeight="1">
      <c r="C6" s="821" t="s">
        <v>618</v>
      </c>
      <c r="G6" s="832">
        <f>$G5-SUM(G9:G10)</f>
        <v>1</v>
      </c>
      <c r="H6" s="821" t="s">
        <v>575</v>
      </c>
    </row>
    <row r="7" spans="1:13" s="821" customFormat="1" ht="17.25" customHeight="1">
      <c r="C7" s="821" t="s">
        <v>619</v>
      </c>
      <c r="G7" s="832">
        <f>$G5-SUM(G9:G10)</f>
        <v>1</v>
      </c>
      <c r="H7" s="821" t="s">
        <v>575</v>
      </c>
    </row>
    <row r="8" spans="1:13" s="821" customFormat="1" ht="17.25" customHeight="1">
      <c r="C8" s="821" t="s">
        <v>620</v>
      </c>
      <c r="G8" s="832">
        <f>IF($G$27=0,"-",$G$27)</f>
        <v>1</v>
      </c>
      <c r="H8" s="821" t="s">
        <v>575</v>
      </c>
    </row>
    <row r="9" spans="1:13" s="821" customFormat="1" ht="17.25" customHeight="1">
      <c r="C9" s="821" t="s">
        <v>621</v>
      </c>
      <c r="G9" s="832">
        <v>1</v>
      </c>
      <c r="H9" s="821" t="s">
        <v>575</v>
      </c>
    </row>
    <row r="10" spans="1:13" s="821" customFormat="1" ht="17.25" customHeight="1">
      <c r="C10" s="821" t="s">
        <v>622</v>
      </c>
      <c r="G10" s="832" t="s">
        <v>654</v>
      </c>
      <c r="H10" s="821" t="s">
        <v>575</v>
      </c>
      <c r="M10" s="917" t="s">
        <v>745</v>
      </c>
    </row>
    <row r="12" spans="1:13" s="821" customFormat="1" ht="17.25" customHeight="1">
      <c r="A12" s="821" t="s">
        <v>623</v>
      </c>
      <c r="D12" s="830">
        <v>100</v>
      </c>
      <c r="E12" s="821" t="s">
        <v>8</v>
      </c>
      <c r="F12" s="821" t="s">
        <v>624</v>
      </c>
      <c r="I12" s="830" t="s">
        <v>625</v>
      </c>
    </row>
    <row r="13" spans="1:13" s="821" customFormat="1" ht="17.25" customHeight="1">
      <c r="A13" s="821" t="s">
        <v>626</v>
      </c>
      <c r="D13" s="825">
        <f>COUNT(B20:D27)</f>
        <v>8</v>
      </c>
      <c r="E13" s="821" t="s">
        <v>33</v>
      </c>
      <c r="F13" s="833" t="str">
        <f>"คะแนนสูงสุด   "&amp;K13</f>
        <v>คะแนนสูงสุด   0</v>
      </c>
      <c r="G13" s="833" t="s">
        <v>8</v>
      </c>
      <c r="H13" s="833" t="s">
        <v>627</v>
      </c>
      <c r="I13" s="834">
        <f>MIN(ผลการเรียน!$BB$5:$BB$54)</f>
        <v>0</v>
      </c>
      <c r="J13" s="833" t="s">
        <v>8</v>
      </c>
      <c r="K13" s="835">
        <f>MAX(ผลการเรียน!$BB$5:$BB$54)</f>
        <v>0</v>
      </c>
    </row>
    <row r="14" spans="1:13" s="821" customFormat="1" ht="17.25" customHeight="1">
      <c r="A14" s="821" t="s">
        <v>628</v>
      </c>
      <c r="E14" s="836" t="str">
        <f ca="1">"1 "&amp;max!S8</f>
        <v xml:space="preserve">1 .  </v>
      </c>
      <c r="F14" s="837"/>
      <c r="G14" s="838" t="s">
        <v>629</v>
      </c>
      <c r="H14" s="839" t="str">
        <f>$D$3</f>
        <v>/</v>
      </c>
      <c r="I14" s="840">
        <f>$E$3</f>
        <v>0</v>
      </c>
      <c r="J14" s="834">
        <f>K13</f>
        <v>0</v>
      </c>
    </row>
    <row r="15" spans="1:13" s="821" customFormat="1" ht="17.25" customHeight="1">
      <c r="E15" s="836" t="e">
        <f ca="1">"2 "&amp;max!S9</f>
        <v>#N/A</v>
      </c>
      <c r="F15" s="837"/>
      <c r="G15" s="838" t="s">
        <v>629</v>
      </c>
      <c r="H15" s="839" t="str">
        <f t="shared" ref="H15:H16" si="0">$D$3</f>
        <v>/</v>
      </c>
      <c r="I15" s="840">
        <f t="shared" ref="I15:I16" si="1">$E$3</f>
        <v>0</v>
      </c>
      <c r="J15" s="841"/>
    </row>
    <row r="16" spans="1:13" s="821" customFormat="1" ht="17.25" customHeight="1">
      <c r="E16" s="836" t="e">
        <f ca="1">"3 "&amp;max!S10</f>
        <v>#N/A</v>
      </c>
      <c r="F16" s="837"/>
      <c r="G16" s="838" t="s">
        <v>629</v>
      </c>
      <c r="H16" s="839" t="str">
        <f t="shared" si="0"/>
        <v>/</v>
      </c>
      <c r="I16" s="840">
        <f t="shared" si="1"/>
        <v>0</v>
      </c>
      <c r="J16" s="841"/>
    </row>
    <row r="18" spans="2:10">
      <c r="B18" s="1429" t="s">
        <v>630</v>
      </c>
      <c r="C18" s="1430"/>
      <c r="D18" s="1431"/>
      <c r="E18" s="842" t="s">
        <v>631</v>
      </c>
      <c r="F18" s="842" t="s">
        <v>632</v>
      </c>
      <c r="G18" s="1432" t="s">
        <v>633</v>
      </c>
      <c r="H18" s="1434" t="s">
        <v>14</v>
      </c>
      <c r="I18" s="1435"/>
    </row>
    <row r="19" spans="2:10">
      <c r="B19" s="1438" t="s">
        <v>32</v>
      </c>
      <c r="C19" s="1439"/>
      <c r="D19" s="1440"/>
      <c r="E19" s="843" t="s">
        <v>32</v>
      </c>
      <c r="F19" s="843" t="s">
        <v>634</v>
      </c>
      <c r="G19" s="1433"/>
      <c r="H19" s="1436"/>
      <c r="I19" s="1437"/>
    </row>
    <row r="20" spans="2:10">
      <c r="B20" s="1424">
        <v>4</v>
      </c>
      <c r="C20" s="1425"/>
      <c r="D20" s="1426"/>
      <c r="E20" s="844" t="s">
        <v>635</v>
      </c>
      <c r="F20" s="844" t="s">
        <v>636</v>
      </c>
      <c r="G20" s="844">
        <f>COUNTIF(ผลการเรียน!$BC$5:$BC$54,$B20)</f>
        <v>0</v>
      </c>
      <c r="H20" s="845">
        <f>G20*100/(SUM(G$20:G$27))</f>
        <v>0</v>
      </c>
      <c r="I20" s="846"/>
    </row>
    <row r="21" spans="2:10">
      <c r="B21" s="1424">
        <v>3.5</v>
      </c>
      <c r="C21" s="1425"/>
      <c r="D21" s="1426"/>
      <c r="E21" s="844" t="s">
        <v>637</v>
      </c>
      <c r="F21" s="844" t="s">
        <v>638</v>
      </c>
      <c r="G21" s="844">
        <f>COUNTIF(ผลการเรียน!$BC$5:$BC$54,$B21)</f>
        <v>0</v>
      </c>
      <c r="H21" s="845">
        <f t="shared" ref="H21:H27" si="2">G21*100/(SUM(G$20:G$27))</f>
        <v>0</v>
      </c>
      <c r="I21" s="846"/>
    </row>
    <row r="22" spans="2:10">
      <c r="B22" s="1424">
        <v>3</v>
      </c>
      <c r="C22" s="1425"/>
      <c r="D22" s="1426"/>
      <c r="E22" s="844" t="s">
        <v>639</v>
      </c>
      <c r="F22" s="844" t="s">
        <v>640</v>
      </c>
      <c r="G22" s="844">
        <f>COUNTIF(ผลการเรียน!$BC$5:$BC$54,$B22)</f>
        <v>0</v>
      </c>
      <c r="H22" s="845">
        <f t="shared" si="2"/>
        <v>0</v>
      </c>
      <c r="I22" s="846"/>
    </row>
    <row r="23" spans="2:10">
      <c r="B23" s="1424">
        <v>2.5</v>
      </c>
      <c r="C23" s="1425"/>
      <c r="D23" s="1426"/>
      <c r="E23" s="844" t="s">
        <v>641</v>
      </c>
      <c r="F23" s="844" t="s">
        <v>642</v>
      </c>
      <c r="G23" s="844">
        <f>COUNTIF(ผลการเรียน!$BC$5:$BC$54,$B23)</f>
        <v>0</v>
      </c>
      <c r="H23" s="845">
        <f t="shared" si="2"/>
        <v>0</v>
      </c>
      <c r="I23" s="846"/>
    </row>
    <row r="24" spans="2:10">
      <c r="B24" s="1424">
        <v>2</v>
      </c>
      <c r="C24" s="1425"/>
      <c r="D24" s="1426"/>
      <c r="E24" s="844" t="s">
        <v>643</v>
      </c>
      <c r="F24" s="844" t="s">
        <v>644</v>
      </c>
      <c r="G24" s="844">
        <f>COUNTIF(ผลการเรียน!$BC$5:$BC$54,$B24)</f>
        <v>0</v>
      </c>
      <c r="H24" s="845">
        <f t="shared" si="2"/>
        <v>0</v>
      </c>
      <c r="I24" s="846"/>
      <c r="J24" s="847"/>
    </row>
    <row r="25" spans="2:10">
      <c r="B25" s="1424">
        <v>1.5</v>
      </c>
      <c r="C25" s="1425"/>
      <c r="D25" s="1426"/>
      <c r="E25" s="844" t="s">
        <v>645</v>
      </c>
      <c r="F25" s="844" t="s">
        <v>646</v>
      </c>
      <c r="G25" s="844">
        <f>COUNTIF(ผลการเรียน!$BC$5:$BC$54,$B25)</f>
        <v>0</v>
      </c>
      <c r="H25" s="845">
        <f t="shared" si="2"/>
        <v>0</v>
      </c>
      <c r="I25" s="846"/>
    </row>
    <row r="26" spans="2:10">
      <c r="B26" s="1424">
        <v>1</v>
      </c>
      <c r="C26" s="1425"/>
      <c r="D26" s="1426"/>
      <c r="E26" s="844" t="s">
        <v>647</v>
      </c>
      <c r="F26" s="844" t="s">
        <v>648</v>
      </c>
      <c r="G26" s="844">
        <f>COUNTIF(ผลการเรียน!$BC$5:$BC$54,$B26)</f>
        <v>0</v>
      </c>
      <c r="H26" s="845">
        <f t="shared" si="2"/>
        <v>0</v>
      </c>
      <c r="I26" s="846"/>
    </row>
    <row r="27" spans="2:10">
      <c r="B27" s="1424">
        <v>0</v>
      </c>
      <c r="C27" s="1425"/>
      <c r="D27" s="1426"/>
      <c r="E27" s="844" t="s">
        <v>649</v>
      </c>
      <c r="F27" s="844" t="s">
        <v>650</v>
      </c>
      <c r="G27" s="844">
        <f>COUNTIF(ผลการเรียน!$BC$5:$BC$54,$B27)</f>
        <v>1</v>
      </c>
      <c r="H27" s="845">
        <f t="shared" si="2"/>
        <v>100</v>
      </c>
      <c r="I27" s="846"/>
    </row>
    <row r="38" spans="1:10">
      <c r="A38" s="1427" t="s">
        <v>614</v>
      </c>
      <c r="B38" s="1427"/>
      <c r="C38" s="1427"/>
      <c r="D38" s="1427"/>
      <c r="E38" s="1427"/>
      <c r="F38" s="1427"/>
      <c r="G38" s="1427"/>
      <c r="H38" s="1427"/>
      <c r="I38" s="1427"/>
      <c r="J38" s="1427"/>
    </row>
    <row r="39" spans="1:10" ht="18.75" customHeight="1">
      <c r="A39" s="821"/>
      <c r="B39" s="821" t="s">
        <v>168</v>
      </c>
      <c r="C39" s="825" t="s">
        <v>651</v>
      </c>
      <c r="D39" s="821" t="s">
        <v>333</v>
      </c>
      <c r="E39" s="826" t="s">
        <v>652</v>
      </c>
      <c r="F39" s="826"/>
      <c r="G39" s="821" t="s">
        <v>615</v>
      </c>
      <c r="H39" s="821"/>
      <c r="I39" s="827">
        <v>1</v>
      </c>
      <c r="J39" s="821" t="s">
        <v>607</v>
      </c>
    </row>
    <row r="40" spans="1:10" ht="17.25" customHeight="1">
      <c r="B40" s="1428" t="s">
        <v>165</v>
      </c>
      <c r="C40" s="1428"/>
      <c r="D40" s="825">
        <v>4</v>
      </c>
      <c r="E40" s="826" t="s">
        <v>653</v>
      </c>
      <c r="F40" s="829" t="s">
        <v>616</v>
      </c>
      <c r="G40" s="825">
        <v>2</v>
      </c>
      <c r="H40" s="821" t="s">
        <v>167</v>
      </c>
      <c r="I40" s="826">
        <v>2559</v>
      </c>
      <c r="J40" s="826"/>
    </row>
    <row r="42" spans="1:10" s="821" customFormat="1" ht="17.25" customHeight="1">
      <c r="C42" s="821" t="s">
        <v>617</v>
      </c>
      <c r="G42" s="832">
        <f>SUM(G57:G64,G46:G47)</f>
        <v>93</v>
      </c>
      <c r="H42" s="821" t="s">
        <v>575</v>
      </c>
    </row>
    <row r="43" spans="1:10" s="821" customFormat="1" ht="17.25" customHeight="1">
      <c r="C43" s="821" t="s">
        <v>618</v>
      </c>
      <c r="G43" s="832">
        <f>$G42-SUM(G46:G47)</f>
        <v>84</v>
      </c>
      <c r="H43" s="821" t="s">
        <v>575</v>
      </c>
    </row>
    <row r="44" spans="1:10" s="821" customFormat="1" ht="17.25" customHeight="1">
      <c r="C44" s="821" t="s">
        <v>619</v>
      </c>
      <c r="G44" s="832">
        <f>$G42-SUM(G46:G47)</f>
        <v>84</v>
      </c>
      <c r="H44" s="821" t="s">
        <v>575</v>
      </c>
    </row>
    <row r="45" spans="1:10" s="821" customFormat="1" ht="17.25" customHeight="1">
      <c r="C45" s="821" t="s">
        <v>620</v>
      </c>
      <c r="G45" s="832">
        <f>IF($G$27=0,"-",$G$27)</f>
        <v>1</v>
      </c>
      <c r="H45" s="821" t="s">
        <v>575</v>
      </c>
    </row>
    <row r="46" spans="1:10" s="821" customFormat="1" ht="17.25" customHeight="1">
      <c r="C46" s="821" t="s">
        <v>621</v>
      </c>
      <c r="G46" s="832">
        <v>9</v>
      </c>
      <c r="H46" s="821" t="s">
        <v>575</v>
      </c>
    </row>
    <row r="47" spans="1:10" s="821" customFormat="1" ht="17.25" customHeight="1">
      <c r="C47" s="821" t="s">
        <v>622</v>
      </c>
      <c r="G47" s="832" t="s">
        <v>654</v>
      </c>
      <c r="H47" s="821" t="s">
        <v>575</v>
      </c>
    </row>
    <row r="49" spans="1:13" s="821" customFormat="1" ht="17.25" customHeight="1">
      <c r="A49" s="821" t="s">
        <v>623</v>
      </c>
      <c r="D49" s="830">
        <v>100</v>
      </c>
      <c r="E49" s="821" t="s">
        <v>8</v>
      </c>
      <c r="F49" s="821" t="s">
        <v>624</v>
      </c>
      <c r="I49" s="830" t="s">
        <v>625</v>
      </c>
    </row>
    <row r="50" spans="1:13" s="821" customFormat="1" ht="17.25" customHeight="1">
      <c r="A50" s="821" t="s">
        <v>626</v>
      </c>
      <c r="D50" s="825">
        <f>COUNT(B57:D64)</f>
        <v>8</v>
      </c>
      <c r="E50" s="821" t="s">
        <v>33</v>
      </c>
      <c r="F50" s="833" t="s">
        <v>655</v>
      </c>
      <c r="G50" s="833" t="s">
        <v>8</v>
      </c>
      <c r="H50" s="833" t="s">
        <v>656</v>
      </c>
      <c r="I50" s="848"/>
      <c r="J50" s="833" t="s">
        <v>8</v>
      </c>
    </row>
    <row r="51" spans="1:13" s="821" customFormat="1" ht="17.25" customHeight="1">
      <c r="A51" s="821" t="s">
        <v>628</v>
      </c>
      <c r="E51" s="836" t="s">
        <v>657</v>
      </c>
      <c r="F51" s="837"/>
      <c r="G51" s="838" t="s">
        <v>629</v>
      </c>
      <c r="H51" s="839" t="s">
        <v>658</v>
      </c>
      <c r="I51" s="840">
        <v>8</v>
      </c>
      <c r="J51" s="841">
        <v>88</v>
      </c>
      <c r="L51" s="578"/>
      <c r="M51" s="578"/>
    </row>
    <row r="52" spans="1:13" s="821" customFormat="1" ht="17.25" customHeight="1">
      <c r="E52" s="836" t="s">
        <v>659</v>
      </c>
      <c r="F52" s="837"/>
      <c r="G52" s="838" t="s">
        <v>629</v>
      </c>
      <c r="H52" s="839" t="s">
        <v>660</v>
      </c>
      <c r="I52" s="849">
        <v>8</v>
      </c>
      <c r="J52" s="841">
        <v>88</v>
      </c>
      <c r="L52" s="578"/>
      <c r="M52" s="578"/>
    </row>
    <row r="53" spans="1:13" s="821" customFormat="1" ht="17.25" customHeight="1">
      <c r="E53" s="836" t="s">
        <v>661</v>
      </c>
      <c r="F53" s="837"/>
      <c r="G53" s="838" t="s">
        <v>629</v>
      </c>
      <c r="H53" s="839" t="s">
        <v>660</v>
      </c>
      <c r="I53" s="849">
        <v>8</v>
      </c>
      <c r="J53" s="841">
        <v>88</v>
      </c>
      <c r="L53" s="578"/>
      <c r="M53" s="578"/>
    </row>
    <row r="55" spans="1:13">
      <c r="B55" s="1429" t="s">
        <v>630</v>
      </c>
      <c r="C55" s="1430"/>
      <c r="D55" s="1431"/>
      <c r="E55" s="842" t="s">
        <v>631</v>
      </c>
      <c r="F55" s="842" t="s">
        <v>632</v>
      </c>
      <c r="G55" s="1432" t="s">
        <v>633</v>
      </c>
      <c r="H55" s="1434" t="s">
        <v>14</v>
      </c>
      <c r="I55" s="1435"/>
    </row>
    <row r="56" spans="1:13">
      <c r="B56" s="1438" t="s">
        <v>32</v>
      </c>
      <c r="C56" s="1439"/>
      <c r="D56" s="1440"/>
      <c r="E56" s="843" t="s">
        <v>32</v>
      </c>
      <c r="F56" s="843" t="s">
        <v>634</v>
      </c>
      <c r="G56" s="1433"/>
      <c r="H56" s="1436"/>
      <c r="I56" s="1437"/>
    </row>
    <row r="57" spans="1:13">
      <c r="B57" s="1424">
        <v>4</v>
      </c>
      <c r="C57" s="1425"/>
      <c r="D57" s="1426"/>
      <c r="E57" s="844" t="s">
        <v>635</v>
      </c>
      <c r="F57" s="844" t="s">
        <v>636</v>
      </c>
      <c r="G57" s="844">
        <v>28</v>
      </c>
      <c r="H57" s="845">
        <f>$G57*100/(SUM($G57:$G64))</f>
        <v>33.333333333333336</v>
      </c>
      <c r="I57" s="846"/>
    </row>
    <row r="58" spans="1:13">
      <c r="B58" s="1424">
        <v>3.5</v>
      </c>
      <c r="C58" s="1425"/>
      <c r="D58" s="1426"/>
      <c r="E58" s="844" t="s">
        <v>637</v>
      </c>
      <c r="F58" s="844" t="s">
        <v>638</v>
      </c>
      <c r="G58" s="844">
        <v>17</v>
      </c>
      <c r="H58" s="845">
        <f>G58*100/(SUM(G57:G64))</f>
        <v>20.238095238095237</v>
      </c>
      <c r="I58" s="846"/>
    </row>
    <row r="59" spans="1:13">
      <c r="B59" s="1424">
        <v>3</v>
      </c>
      <c r="C59" s="1425"/>
      <c r="D59" s="1426"/>
      <c r="E59" s="844" t="s">
        <v>639</v>
      </c>
      <c r="F59" s="844" t="s">
        <v>640</v>
      </c>
      <c r="G59" s="844">
        <v>35</v>
      </c>
      <c r="H59" s="845">
        <f>G59*100/(SUM(G57:G64))</f>
        <v>41.666666666666664</v>
      </c>
      <c r="I59" s="846"/>
    </row>
    <row r="60" spans="1:13">
      <c r="B60" s="1424">
        <v>2.5</v>
      </c>
      <c r="C60" s="1425"/>
      <c r="D60" s="1426"/>
      <c r="E60" s="844" t="s">
        <v>641</v>
      </c>
      <c r="F60" s="844" t="s">
        <v>642</v>
      </c>
      <c r="G60" s="844">
        <v>4</v>
      </c>
      <c r="H60" s="845">
        <f>G60*100/(SUM(G57:G64))</f>
        <v>4.7619047619047619</v>
      </c>
      <c r="I60" s="846"/>
    </row>
    <row r="61" spans="1:13">
      <c r="B61" s="1424">
        <v>2</v>
      </c>
      <c r="C61" s="1425"/>
      <c r="D61" s="1426"/>
      <c r="E61" s="844" t="s">
        <v>643</v>
      </c>
      <c r="F61" s="844" t="s">
        <v>644</v>
      </c>
      <c r="G61" s="844">
        <v>0</v>
      </c>
      <c r="H61" s="845">
        <f>G61*100/(SUM(G57:G64))</f>
        <v>0</v>
      </c>
      <c r="I61" s="846"/>
      <c r="J61" s="847"/>
    </row>
    <row r="62" spans="1:13">
      <c r="B62" s="1424">
        <v>1.5</v>
      </c>
      <c r="C62" s="1425"/>
      <c r="D62" s="1426"/>
      <c r="E62" s="844" t="s">
        <v>645</v>
      </c>
      <c r="F62" s="844" t="s">
        <v>646</v>
      </c>
      <c r="G62" s="844">
        <v>0</v>
      </c>
      <c r="H62" s="845">
        <f>G62*100/(SUM(G57:G64))</f>
        <v>0</v>
      </c>
      <c r="I62" s="846"/>
    </row>
    <row r="63" spans="1:13">
      <c r="B63" s="1424">
        <v>1</v>
      </c>
      <c r="C63" s="1425"/>
      <c r="D63" s="1426"/>
      <c r="E63" s="844" t="s">
        <v>647</v>
      </c>
      <c r="F63" s="844" t="s">
        <v>648</v>
      </c>
      <c r="G63" s="844">
        <v>0</v>
      </c>
      <c r="H63" s="845">
        <f>G63*100/(SUM(G57:G64))</f>
        <v>0</v>
      </c>
      <c r="I63" s="846"/>
    </row>
    <row r="64" spans="1:13">
      <c r="B64" s="1424">
        <v>0</v>
      </c>
      <c r="C64" s="1425"/>
      <c r="D64" s="1426"/>
      <c r="E64" s="844" t="s">
        <v>649</v>
      </c>
      <c r="F64" s="844" t="s">
        <v>650</v>
      </c>
      <c r="G64" s="844">
        <v>0</v>
      </c>
      <c r="H64" s="845">
        <f>G64*100/(SUM(G57:G64))</f>
        <v>0</v>
      </c>
      <c r="I64" s="846"/>
    </row>
    <row r="75" spans="1:10">
      <c r="A75" s="1427" t="s">
        <v>614</v>
      </c>
      <c r="B75" s="1427"/>
      <c r="C75" s="1427"/>
      <c r="D75" s="1427"/>
      <c r="E75" s="1427"/>
      <c r="F75" s="1427"/>
      <c r="G75" s="1427"/>
      <c r="H75" s="1427"/>
      <c r="I75" s="1427"/>
      <c r="J75" s="1427"/>
    </row>
    <row r="76" spans="1:10" ht="18.75" customHeight="1">
      <c r="A76" s="821"/>
      <c r="B76" s="821" t="s">
        <v>168</v>
      </c>
      <c r="C76" s="825" t="s">
        <v>651</v>
      </c>
      <c r="D76" s="821" t="s">
        <v>333</v>
      </c>
      <c r="E76" s="826" t="s">
        <v>652</v>
      </c>
      <c r="F76" s="826"/>
      <c r="G76" s="821" t="s">
        <v>615</v>
      </c>
      <c r="H76" s="821"/>
      <c r="I76" s="827">
        <v>1</v>
      </c>
      <c r="J76" s="821" t="s">
        <v>607</v>
      </c>
    </row>
    <row r="77" spans="1:10" ht="17.25" customHeight="1">
      <c r="B77" s="1428" t="s">
        <v>165</v>
      </c>
      <c r="C77" s="1428"/>
      <c r="D77" s="825">
        <v>5</v>
      </c>
      <c r="E77" s="826" t="s">
        <v>662</v>
      </c>
      <c r="F77" s="829" t="s">
        <v>616</v>
      </c>
      <c r="G77" s="825">
        <v>2</v>
      </c>
      <c r="H77" s="821" t="s">
        <v>167</v>
      </c>
      <c r="I77" s="826">
        <v>2559</v>
      </c>
      <c r="J77" s="826"/>
    </row>
    <row r="79" spans="1:10" s="821" customFormat="1" ht="17.25" customHeight="1">
      <c r="C79" s="821" t="s">
        <v>617</v>
      </c>
      <c r="G79" s="832">
        <f>SUM(G94:G101,G83:G84)</f>
        <v>22</v>
      </c>
      <c r="H79" s="821" t="s">
        <v>575</v>
      </c>
    </row>
    <row r="80" spans="1:10" s="821" customFormat="1" ht="17.25" customHeight="1">
      <c r="C80" s="821" t="s">
        <v>618</v>
      </c>
      <c r="G80" s="832">
        <f>$G79-SUM(G83:G84)</f>
        <v>14</v>
      </c>
      <c r="H80" s="821" t="s">
        <v>575</v>
      </c>
    </row>
    <row r="81" spans="1:10" s="821" customFormat="1" ht="17.25" customHeight="1">
      <c r="C81" s="821" t="s">
        <v>619</v>
      </c>
      <c r="G81" s="832">
        <f>$G79-SUM(G83:G84)</f>
        <v>14</v>
      </c>
      <c r="H81" s="821" t="s">
        <v>575</v>
      </c>
    </row>
    <row r="82" spans="1:10" s="821" customFormat="1" ht="17.25" customHeight="1">
      <c r="C82" s="821" t="s">
        <v>620</v>
      </c>
      <c r="G82" s="832">
        <f>IF($G$27=0,"-",$G$27)</f>
        <v>1</v>
      </c>
      <c r="H82" s="821" t="s">
        <v>575</v>
      </c>
    </row>
    <row r="83" spans="1:10" s="821" customFormat="1" ht="17.25" customHeight="1">
      <c r="C83" s="821" t="s">
        <v>621</v>
      </c>
      <c r="G83" s="832">
        <v>8</v>
      </c>
      <c r="H83" s="821" t="s">
        <v>575</v>
      </c>
    </row>
    <row r="84" spans="1:10" s="821" customFormat="1" ht="17.25" customHeight="1">
      <c r="C84" s="821" t="s">
        <v>622</v>
      </c>
      <c r="G84" s="832" t="s">
        <v>654</v>
      </c>
      <c r="H84" s="821" t="s">
        <v>575</v>
      </c>
    </row>
    <row r="86" spans="1:10" s="821" customFormat="1" ht="17.25" customHeight="1">
      <c r="A86" s="821" t="s">
        <v>623</v>
      </c>
      <c r="D86" s="830">
        <v>100</v>
      </c>
      <c r="E86" s="821" t="s">
        <v>8</v>
      </c>
      <c r="F86" s="821" t="s">
        <v>624</v>
      </c>
      <c r="I86" s="830" t="s">
        <v>625</v>
      </c>
    </row>
    <row r="87" spans="1:10" s="821" customFormat="1" ht="17.25" customHeight="1">
      <c r="A87" s="821" t="s">
        <v>626</v>
      </c>
      <c r="D87" s="825">
        <f>COUNT(B94:D101)</f>
        <v>8</v>
      </c>
      <c r="E87" s="821" t="s">
        <v>33</v>
      </c>
      <c r="F87" s="833" t="s">
        <v>663</v>
      </c>
      <c r="G87" s="833" t="s">
        <v>8</v>
      </c>
      <c r="H87" s="833" t="s">
        <v>664</v>
      </c>
      <c r="I87" s="833"/>
      <c r="J87" s="833" t="s">
        <v>8</v>
      </c>
    </row>
    <row r="88" spans="1:10" s="821" customFormat="1" ht="17.25" customHeight="1">
      <c r="A88" s="821" t="s">
        <v>628</v>
      </c>
      <c r="E88" s="836" t="s">
        <v>665</v>
      </c>
      <c r="F88" s="837"/>
      <c r="G88" s="838" t="s">
        <v>629</v>
      </c>
      <c r="H88" s="839" t="s">
        <v>666</v>
      </c>
      <c r="I88" s="840">
        <v>5</v>
      </c>
      <c r="J88" s="841">
        <v>83</v>
      </c>
    </row>
    <row r="89" spans="1:10" s="821" customFormat="1" ht="17.25" customHeight="1">
      <c r="E89" s="836" t="s">
        <v>667</v>
      </c>
      <c r="F89" s="837"/>
      <c r="G89" s="838" t="s">
        <v>629</v>
      </c>
      <c r="H89" s="839" t="s">
        <v>666</v>
      </c>
      <c r="I89" s="849">
        <v>7</v>
      </c>
      <c r="J89" s="841">
        <v>81</v>
      </c>
    </row>
    <row r="90" spans="1:10" s="821" customFormat="1" ht="17.25" customHeight="1">
      <c r="E90" s="836" t="s">
        <v>668</v>
      </c>
      <c r="F90" s="837"/>
      <c r="G90" s="838" t="s">
        <v>629</v>
      </c>
      <c r="H90" s="839" t="s">
        <v>666</v>
      </c>
      <c r="I90" s="849">
        <v>5</v>
      </c>
      <c r="J90" s="841">
        <v>77</v>
      </c>
    </row>
    <row r="92" spans="1:10">
      <c r="B92" s="1429" t="s">
        <v>630</v>
      </c>
      <c r="C92" s="1430"/>
      <c r="D92" s="1431"/>
      <c r="E92" s="842" t="s">
        <v>631</v>
      </c>
      <c r="F92" s="842" t="s">
        <v>632</v>
      </c>
      <c r="G92" s="1432" t="s">
        <v>633</v>
      </c>
      <c r="H92" s="1434" t="s">
        <v>14</v>
      </c>
      <c r="I92" s="1435"/>
    </row>
    <row r="93" spans="1:10">
      <c r="B93" s="1438" t="s">
        <v>32</v>
      </c>
      <c r="C93" s="1439"/>
      <c r="D93" s="1440"/>
      <c r="E93" s="843" t="s">
        <v>32</v>
      </c>
      <c r="F93" s="843" t="s">
        <v>634</v>
      </c>
      <c r="G93" s="1433"/>
      <c r="H93" s="1436"/>
      <c r="I93" s="1437"/>
    </row>
    <row r="94" spans="1:10">
      <c r="B94" s="1424">
        <v>4</v>
      </c>
      <c r="C94" s="1425"/>
      <c r="D94" s="1426"/>
      <c r="E94" s="844" t="s">
        <v>635</v>
      </c>
      <c r="F94" s="844" t="s">
        <v>636</v>
      </c>
      <c r="G94" s="844">
        <v>2</v>
      </c>
      <c r="H94" s="845">
        <f>$G94*100/(SUM($G94:$G101))</f>
        <v>14.285714285714286</v>
      </c>
      <c r="I94" s="846"/>
    </row>
    <row r="95" spans="1:10">
      <c r="B95" s="1424">
        <v>3.5</v>
      </c>
      <c r="C95" s="1425"/>
      <c r="D95" s="1426"/>
      <c r="E95" s="844" t="s">
        <v>637</v>
      </c>
      <c r="F95" s="844" t="s">
        <v>638</v>
      </c>
      <c r="G95" s="844">
        <v>1</v>
      </c>
      <c r="H95" s="845">
        <f>G95*100/(SUM(G94:G101))</f>
        <v>7.1428571428571432</v>
      </c>
      <c r="I95" s="846"/>
    </row>
    <row r="96" spans="1:10">
      <c r="B96" s="1424">
        <v>3</v>
      </c>
      <c r="C96" s="1425"/>
      <c r="D96" s="1426"/>
      <c r="E96" s="844" t="s">
        <v>639</v>
      </c>
      <c r="F96" s="844" t="s">
        <v>640</v>
      </c>
      <c r="G96" s="844">
        <v>7</v>
      </c>
      <c r="H96" s="845">
        <f>G96*100/(SUM(G94:G101))</f>
        <v>50</v>
      </c>
      <c r="I96" s="846"/>
    </row>
    <row r="97" spans="1:10">
      <c r="B97" s="1424">
        <v>2.5</v>
      </c>
      <c r="C97" s="1425"/>
      <c r="D97" s="1426"/>
      <c r="E97" s="844" t="s">
        <v>641</v>
      </c>
      <c r="F97" s="844" t="s">
        <v>642</v>
      </c>
      <c r="G97" s="844">
        <v>3</v>
      </c>
      <c r="H97" s="845">
        <f>G97*100/(SUM(G94:G101))</f>
        <v>21.428571428571427</v>
      </c>
      <c r="I97" s="846"/>
    </row>
    <row r="98" spans="1:10">
      <c r="B98" s="1424">
        <v>2</v>
      </c>
      <c r="C98" s="1425"/>
      <c r="D98" s="1426"/>
      <c r="E98" s="844" t="s">
        <v>643</v>
      </c>
      <c r="F98" s="844" t="s">
        <v>644</v>
      </c>
      <c r="G98" s="844">
        <v>1</v>
      </c>
      <c r="H98" s="845">
        <f>G98*100/(SUM(G94:G101))</f>
        <v>7.1428571428571432</v>
      </c>
      <c r="I98" s="846"/>
      <c r="J98" s="847"/>
    </row>
    <row r="99" spans="1:10">
      <c r="B99" s="1424">
        <v>1.5</v>
      </c>
      <c r="C99" s="1425"/>
      <c r="D99" s="1426"/>
      <c r="E99" s="844" t="s">
        <v>645</v>
      </c>
      <c r="F99" s="844" t="s">
        <v>646</v>
      </c>
      <c r="G99" s="844">
        <v>0</v>
      </c>
      <c r="H99" s="845">
        <f>G99*100/(SUM(G94:G101))</f>
        <v>0</v>
      </c>
      <c r="I99" s="846"/>
    </row>
    <row r="100" spans="1:10">
      <c r="B100" s="1424">
        <v>1</v>
      </c>
      <c r="C100" s="1425"/>
      <c r="D100" s="1426"/>
      <c r="E100" s="844" t="s">
        <v>647</v>
      </c>
      <c r="F100" s="844" t="s">
        <v>648</v>
      </c>
      <c r="G100" s="844">
        <v>0</v>
      </c>
      <c r="H100" s="845">
        <f>G100*100/(SUM(G94:G101))</f>
        <v>0</v>
      </c>
      <c r="I100" s="846"/>
    </row>
    <row r="101" spans="1:10">
      <c r="B101" s="1424">
        <v>0</v>
      </c>
      <c r="C101" s="1425"/>
      <c r="D101" s="1426"/>
      <c r="E101" s="844" t="s">
        <v>649</v>
      </c>
      <c r="F101" s="844" t="s">
        <v>650</v>
      </c>
      <c r="G101" s="844">
        <v>0</v>
      </c>
      <c r="H101" s="845">
        <f>G101*100/(SUM(G94:G101))</f>
        <v>0</v>
      </c>
      <c r="I101" s="846"/>
    </row>
    <row r="112" spans="1:10">
      <c r="A112" s="1427" t="s">
        <v>614</v>
      </c>
      <c r="B112" s="1427"/>
      <c r="C112" s="1427"/>
      <c r="D112" s="1427"/>
      <c r="E112" s="1427"/>
      <c r="F112" s="1427"/>
      <c r="G112" s="1427"/>
      <c r="H112" s="1427"/>
      <c r="I112" s="1427"/>
      <c r="J112" s="1427"/>
    </row>
    <row r="113" spans="1:10" ht="18.75" customHeight="1">
      <c r="A113" s="821"/>
      <c r="B113" s="821" t="s">
        <v>168</v>
      </c>
      <c r="C113" s="825" t="s">
        <v>669</v>
      </c>
      <c r="D113" s="821" t="s">
        <v>333</v>
      </c>
      <c r="E113" s="826" t="s">
        <v>670</v>
      </c>
      <c r="F113" s="826"/>
      <c r="G113" s="821" t="s">
        <v>615</v>
      </c>
      <c r="H113" s="821"/>
      <c r="I113" s="827">
        <v>1</v>
      </c>
      <c r="J113" s="821" t="s">
        <v>607</v>
      </c>
    </row>
    <row r="114" spans="1:10" ht="17.25" customHeight="1">
      <c r="B114" s="1428" t="s">
        <v>165</v>
      </c>
      <c r="C114" s="1428"/>
      <c r="D114" s="825">
        <v>4</v>
      </c>
      <c r="E114" s="850" t="s">
        <v>671</v>
      </c>
      <c r="F114" s="829" t="s">
        <v>616</v>
      </c>
      <c r="G114" s="825">
        <v>2</v>
      </c>
      <c r="H114" s="821" t="s">
        <v>167</v>
      </c>
      <c r="I114" s="826">
        <v>2559</v>
      </c>
      <c r="J114" s="826"/>
    </row>
    <row r="116" spans="1:10" s="821" customFormat="1" ht="17.25" customHeight="1">
      <c r="C116" s="821" t="s">
        <v>617</v>
      </c>
      <c r="G116" s="832">
        <f>SUM(G131:G138,G120:G121)</f>
        <v>39</v>
      </c>
      <c r="H116" s="821" t="s">
        <v>575</v>
      </c>
    </row>
    <row r="117" spans="1:10" s="821" customFormat="1" ht="17.25" customHeight="1">
      <c r="C117" s="821" t="s">
        <v>618</v>
      </c>
      <c r="G117" s="832">
        <f>$G116-SUM(G120:G121)</f>
        <v>39</v>
      </c>
      <c r="H117" s="821" t="s">
        <v>575</v>
      </c>
    </row>
    <row r="118" spans="1:10" s="821" customFormat="1" ht="17.25" customHeight="1">
      <c r="C118" s="821" t="s">
        <v>619</v>
      </c>
      <c r="G118" s="832">
        <f>$G116-SUM(G120:G121)</f>
        <v>39</v>
      </c>
      <c r="H118" s="821" t="s">
        <v>575</v>
      </c>
    </row>
    <row r="119" spans="1:10" s="821" customFormat="1" ht="17.25" customHeight="1">
      <c r="C119" s="821" t="s">
        <v>620</v>
      </c>
      <c r="G119" s="832">
        <f>IF($G$27=0,"-",$G$27)</f>
        <v>1</v>
      </c>
      <c r="H119" s="821" t="s">
        <v>575</v>
      </c>
    </row>
    <row r="120" spans="1:10" s="821" customFormat="1" ht="17.25" customHeight="1">
      <c r="C120" s="821" t="s">
        <v>621</v>
      </c>
      <c r="G120" s="832" t="s">
        <v>654</v>
      </c>
      <c r="H120" s="821" t="s">
        <v>575</v>
      </c>
    </row>
    <row r="121" spans="1:10" s="821" customFormat="1" ht="17.25" customHeight="1">
      <c r="C121" s="821" t="s">
        <v>622</v>
      </c>
      <c r="G121" s="832" t="s">
        <v>654</v>
      </c>
      <c r="H121" s="821" t="s">
        <v>575</v>
      </c>
    </row>
    <row r="123" spans="1:10" s="821" customFormat="1" ht="17.25" customHeight="1">
      <c r="A123" s="821" t="s">
        <v>623</v>
      </c>
      <c r="D123" s="830">
        <v>100</v>
      </c>
      <c r="E123" s="821" t="s">
        <v>8</v>
      </c>
      <c r="F123" s="821" t="s">
        <v>624</v>
      </c>
      <c r="I123" s="830" t="s">
        <v>625</v>
      </c>
    </row>
    <row r="124" spans="1:10" s="821" customFormat="1" ht="17.25" customHeight="1">
      <c r="A124" s="821" t="s">
        <v>626</v>
      </c>
      <c r="D124" s="825">
        <f>COUNT(B131:D138)</f>
        <v>8</v>
      </c>
      <c r="E124" s="821" t="s">
        <v>33</v>
      </c>
      <c r="F124" s="833" t="s">
        <v>672</v>
      </c>
      <c r="G124" s="833" t="s">
        <v>8</v>
      </c>
      <c r="H124" s="833" t="s">
        <v>673</v>
      </c>
      <c r="I124" s="833"/>
      <c r="J124" s="833" t="s">
        <v>8</v>
      </c>
    </row>
    <row r="125" spans="1:10" s="821" customFormat="1" ht="17.25" customHeight="1">
      <c r="A125" s="821" t="s">
        <v>628</v>
      </c>
      <c r="E125" s="836" t="s">
        <v>674</v>
      </c>
      <c r="F125" s="837"/>
      <c r="G125" s="838" t="s">
        <v>629</v>
      </c>
      <c r="H125" s="839" t="s">
        <v>658</v>
      </c>
      <c r="I125" s="840">
        <v>4</v>
      </c>
      <c r="J125" s="841">
        <v>89</v>
      </c>
    </row>
    <row r="126" spans="1:10" s="821" customFormat="1" ht="17.25" customHeight="1">
      <c r="E126" s="836" t="s">
        <v>675</v>
      </c>
      <c r="F126" s="837"/>
      <c r="G126" s="838" t="s">
        <v>629</v>
      </c>
      <c r="H126" s="839" t="s">
        <v>660</v>
      </c>
      <c r="I126" s="849">
        <v>4</v>
      </c>
      <c r="J126" s="841">
        <v>88</v>
      </c>
    </row>
    <row r="127" spans="1:10" s="821" customFormat="1" ht="17.25" customHeight="1">
      <c r="E127" s="836" t="s">
        <v>676</v>
      </c>
      <c r="F127" s="837"/>
      <c r="G127" s="838" t="s">
        <v>629</v>
      </c>
      <c r="H127" s="839" t="s">
        <v>660</v>
      </c>
      <c r="I127" s="849">
        <v>4</v>
      </c>
      <c r="J127" s="841">
        <v>88</v>
      </c>
    </row>
    <row r="128" spans="1:10">
      <c r="E128" s="836" t="s">
        <v>677</v>
      </c>
      <c r="F128" s="837"/>
      <c r="G128" s="838" t="s">
        <v>629</v>
      </c>
      <c r="H128" s="839" t="s">
        <v>660</v>
      </c>
      <c r="I128" s="849">
        <v>4</v>
      </c>
      <c r="J128" s="841">
        <v>88</v>
      </c>
    </row>
    <row r="129" spans="2:10">
      <c r="B129" s="1429" t="s">
        <v>630</v>
      </c>
      <c r="C129" s="1430"/>
      <c r="D129" s="1431"/>
      <c r="E129" s="842" t="s">
        <v>631</v>
      </c>
      <c r="F129" s="842" t="s">
        <v>632</v>
      </c>
      <c r="G129" s="1432" t="s">
        <v>633</v>
      </c>
      <c r="H129" s="1434" t="s">
        <v>14</v>
      </c>
      <c r="I129" s="1435"/>
    </row>
    <row r="130" spans="2:10">
      <c r="B130" s="1438" t="s">
        <v>32</v>
      </c>
      <c r="C130" s="1439"/>
      <c r="D130" s="1440"/>
      <c r="E130" s="843" t="s">
        <v>32</v>
      </c>
      <c r="F130" s="843" t="s">
        <v>634</v>
      </c>
      <c r="G130" s="1433"/>
      <c r="H130" s="1436"/>
      <c r="I130" s="1437"/>
    </row>
    <row r="131" spans="2:10">
      <c r="B131" s="1424">
        <v>4</v>
      </c>
      <c r="C131" s="1425"/>
      <c r="D131" s="1426"/>
      <c r="E131" s="844" t="s">
        <v>635</v>
      </c>
      <c r="F131" s="844" t="s">
        <v>636</v>
      </c>
      <c r="G131" s="844">
        <v>39</v>
      </c>
      <c r="H131" s="845">
        <f>$G131*100/(SUM($G131:$G138))</f>
        <v>100</v>
      </c>
      <c r="I131" s="846"/>
    </row>
    <row r="132" spans="2:10">
      <c r="B132" s="1424">
        <v>3.5</v>
      </c>
      <c r="C132" s="1425"/>
      <c r="D132" s="1426"/>
      <c r="E132" s="844" t="s">
        <v>637</v>
      </c>
      <c r="F132" s="844" t="s">
        <v>638</v>
      </c>
      <c r="G132" s="844">
        <v>0</v>
      </c>
      <c r="H132" s="845">
        <f>G132*100/(SUM(G131:G138))</f>
        <v>0</v>
      </c>
      <c r="I132" s="846"/>
    </row>
    <row r="133" spans="2:10">
      <c r="B133" s="1424">
        <v>3</v>
      </c>
      <c r="C133" s="1425"/>
      <c r="D133" s="1426"/>
      <c r="E133" s="844" t="s">
        <v>639</v>
      </c>
      <c r="F133" s="844" t="s">
        <v>640</v>
      </c>
      <c r="G133" s="844">
        <v>0</v>
      </c>
      <c r="H133" s="845">
        <f>G133*100/(SUM(G131:G138))</f>
        <v>0</v>
      </c>
      <c r="I133" s="846"/>
    </row>
    <row r="134" spans="2:10">
      <c r="B134" s="1424">
        <v>2.5</v>
      </c>
      <c r="C134" s="1425"/>
      <c r="D134" s="1426"/>
      <c r="E134" s="844" t="s">
        <v>641</v>
      </c>
      <c r="F134" s="844" t="s">
        <v>642</v>
      </c>
      <c r="G134" s="844">
        <v>0</v>
      </c>
      <c r="H134" s="845">
        <f>G134*100/(SUM(G131:G138))</f>
        <v>0</v>
      </c>
      <c r="I134" s="846"/>
    </row>
    <row r="135" spans="2:10">
      <c r="B135" s="1424">
        <v>2</v>
      </c>
      <c r="C135" s="1425"/>
      <c r="D135" s="1426"/>
      <c r="E135" s="844" t="s">
        <v>643</v>
      </c>
      <c r="F135" s="844" t="s">
        <v>644</v>
      </c>
      <c r="G135" s="844">
        <v>0</v>
      </c>
      <c r="H135" s="845">
        <f>G135*100/(SUM(G131:G138))</f>
        <v>0</v>
      </c>
      <c r="I135" s="846"/>
      <c r="J135" s="847"/>
    </row>
    <row r="136" spans="2:10">
      <c r="B136" s="1424">
        <v>1.5</v>
      </c>
      <c r="C136" s="1425"/>
      <c r="D136" s="1426"/>
      <c r="E136" s="844" t="s">
        <v>645</v>
      </c>
      <c r="F136" s="844" t="s">
        <v>646</v>
      </c>
      <c r="G136" s="844">
        <v>0</v>
      </c>
      <c r="H136" s="845">
        <f>G136*100/(SUM(G131:G138))</f>
        <v>0</v>
      </c>
      <c r="I136" s="846"/>
    </row>
    <row r="137" spans="2:10">
      <c r="B137" s="1424">
        <v>1</v>
      </c>
      <c r="C137" s="1425"/>
      <c r="D137" s="1426"/>
      <c r="E137" s="844" t="s">
        <v>647</v>
      </c>
      <c r="F137" s="844" t="s">
        <v>648</v>
      </c>
      <c r="G137" s="844">
        <v>0</v>
      </c>
      <c r="H137" s="845">
        <f>G137*100/(SUM(G131:G138))</f>
        <v>0</v>
      </c>
      <c r="I137" s="846"/>
    </row>
    <row r="138" spans="2:10">
      <c r="B138" s="1424">
        <v>0</v>
      </c>
      <c r="C138" s="1425"/>
      <c r="D138" s="1426"/>
      <c r="E138" s="844" t="s">
        <v>649</v>
      </c>
      <c r="F138" s="844" t="s">
        <v>650</v>
      </c>
      <c r="G138" s="844">
        <v>0</v>
      </c>
      <c r="H138" s="845">
        <f>G138*100/(SUM(G131:G138))</f>
        <v>0</v>
      </c>
      <c r="I138" s="846"/>
    </row>
    <row r="149" spans="1:10">
      <c r="A149" s="1427" t="s">
        <v>614</v>
      </c>
      <c r="B149" s="1427"/>
      <c r="C149" s="1427"/>
      <c r="D149" s="1427"/>
      <c r="E149" s="1427"/>
      <c r="F149" s="1427"/>
      <c r="G149" s="1427"/>
      <c r="H149" s="1427"/>
      <c r="I149" s="1427"/>
      <c r="J149" s="1427"/>
    </row>
    <row r="150" spans="1:10" ht="18.75" customHeight="1">
      <c r="A150" s="821"/>
      <c r="B150" s="821" t="s">
        <v>168</v>
      </c>
      <c r="C150" s="825" t="s">
        <v>678</v>
      </c>
      <c r="D150" s="821" t="s">
        <v>333</v>
      </c>
      <c r="E150" s="826" t="s">
        <v>679</v>
      </c>
      <c r="F150" s="826"/>
      <c r="G150" s="821" t="s">
        <v>615</v>
      </c>
      <c r="H150" s="821"/>
      <c r="I150" s="827">
        <v>1</v>
      </c>
      <c r="J150" s="821" t="s">
        <v>607</v>
      </c>
    </row>
    <row r="151" spans="1:10" ht="17.25" customHeight="1">
      <c r="B151" s="1428" t="s">
        <v>165</v>
      </c>
      <c r="C151" s="1428"/>
      <c r="D151" s="825">
        <v>4</v>
      </c>
      <c r="E151" s="826" t="s">
        <v>680</v>
      </c>
      <c r="F151" s="829" t="s">
        <v>616</v>
      </c>
      <c r="G151" s="825">
        <v>2</v>
      </c>
      <c r="H151" s="821" t="s">
        <v>167</v>
      </c>
      <c r="I151" s="826">
        <v>2559</v>
      </c>
      <c r="J151" s="826"/>
    </row>
    <row r="153" spans="1:10" s="821" customFormat="1" ht="17.25" customHeight="1">
      <c r="C153" s="821" t="s">
        <v>617</v>
      </c>
      <c r="G153" s="832">
        <f>SUM(G168:G175,G157:G158)</f>
        <v>35</v>
      </c>
      <c r="H153" s="821" t="s">
        <v>575</v>
      </c>
    </row>
    <row r="154" spans="1:10" s="821" customFormat="1" ht="17.25" customHeight="1">
      <c r="C154" s="821" t="s">
        <v>618</v>
      </c>
      <c r="G154" s="832">
        <f>$G153-SUM(G157:G158)</f>
        <v>24</v>
      </c>
      <c r="H154" s="821" t="s">
        <v>575</v>
      </c>
    </row>
    <row r="155" spans="1:10" s="821" customFormat="1" ht="17.25" customHeight="1">
      <c r="C155" s="821" t="s">
        <v>619</v>
      </c>
      <c r="G155" s="832">
        <f>$G153-SUM(G157:G158)</f>
        <v>24</v>
      </c>
      <c r="H155" s="821" t="s">
        <v>575</v>
      </c>
    </row>
    <row r="156" spans="1:10" s="821" customFormat="1" ht="17.25" customHeight="1">
      <c r="C156" s="821" t="s">
        <v>620</v>
      </c>
      <c r="G156" s="832">
        <f>IF($G$27=0,"-",$G$27)</f>
        <v>1</v>
      </c>
      <c r="H156" s="821" t="s">
        <v>575</v>
      </c>
    </row>
    <row r="157" spans="1:10" s="821" customFormat="1" ht="17.25" customHeight="1">
      <c r="C157" s="821" t="s">
        <v>621</v>
      </c>
      <c r="G157" s="832">
        <v>11</v>
      </c>
      <c r="H157" s="821" t="s">
        <v>575</v>
      </c>
    </row>
    <row r="158" spans="1:10" s="821" customFormat="1" ht="17.25" customHeight="1">
      <c r="C158" s="821" t="s">
        <v>622</v>
      </c>
      <c r="G158" s="832" t="s">
        <v>654</v>
      </c>
      <c r="H158" s="821" t="s">
        <v>575</v>
      </c>
    </row>
    <row r="160" spans="1:10" s="821" customFormat="1" ht="17.25" customHeight="1">
      <c r="A160" s="821" t="s">
        <v>623</v>
      </c>
      <c r="D160" s="830">
        <v>100</v>
      </c>
      <c r="E160" s="821" t="s">
        <v>8</v>
      </c>
      <c r="F160" s="821" t="s">
        <v>624</v>
      </c>
      <c r="I160" s="830" t="s">
        <v>625</v>
      </c>
    </row>
    <row r="161" spans="1:14" s="821" customFormat="1" ht="17.25" customHeight="1">
      <c r="A161" s="821" t="s">
        <v>626</v>
      </c>
      <c r="D161" s="825">
        <f>COUNT(B168:D175)</f>
        <v>8</v>
      </c>
      <c r="E161" s="821" t="s">
        <v>33</v>
      </c>
      <c r="F161" s="833" t="s">
        <v>681</v>
      </c>
      <c r="G161" s="833" t="s">
        <v>8</v>
      </c>
      <c r="H161" s="833" t="s">
        <v>682</v>
      </c>
      <c r="I161" s="833"/>
      <c r="J161" s="833" t="s">
        <v>8</v>
      </c>
    </row>
    <row r="162" spans="1:14" s="821" customFormat="1" ht="17.25" customHeight="1">
      <c r="A162" s="821" t="s">
        <v>628</v>
      </c>
      <c r="E162" s="836" t="s">
        <v>683</v>
      </c>
      <c r="F162" s="837"/>
      <c r="G162" s="838" t="s">
        <v>629</v>
      </c>
      <c r="H162" s="839" t="s">
        <v>666</v>
      </c>
      <c r="I162" s="840">
        <v>12</v>
      </c>
      <c r="J162" s="841">
        <v>82</v>
      </c>
      <c r="M162" s="578"/>
      <c r="N162" s="578"/>
    </row>
    <row r="163" spans="1:14" s="821" customFormat="1" ht="17.25" customHeight="1">
      <c r="E163" s="836" t="s">
        <v>684</v>
      </c>
      <c r="F163" s="837"/>
      <c r="G163" s="838" t="s">
        <v>629</v>
      </c>
      <c r="H163" s="839" t="s">
        <v>685</v>
      </c>
      <c r="I163" s="849">
        <v>12</v>
      </c>
      <c r="J163" s="841">
        <v>82</v>
      </c>
      <c r="M163" s="578"/>
      <c r="N163" s="578"/>
    </row>
    <row r="164" spans="1:14" s="821" customFormat="1" ht="17.25" customHeight="1">
      <c r="E164" s="836">
        <v>3</v>
      </c>
      <c r="F164" s="837"/>
      <c r="G164" s="838" t="s">
        <v>629</v>
      </c>
      <c r="H164" s="839" t="s">
        <v>686</v>
      </c>
      <c r="I164" s="849"/>
      <c r="J164" s="841"/>
    </row>
    <row r="166" spans="1:14">
      <c r="B166" s="1429" t="s">
        <v>630</v>
      </c>
      <c r="C166" s="1430"/>
      <c r="D166" s="1431"/>
      <c r="E166" s="842" t="s">
        <v>631</v>
      </c>
      <c r="F166" s="842" t="s">
        <v>632</v>
      </c>
      <c r="G166" s="1432" t="s">
        <v>633</v>
      </c>
      <c r="H166" s="1434" t="s">
        <v>14</v>
      </c>
      <c r="I166" s="1435"/>
    </row>
    <row r="167" spans="1:14">
      <c r="B167" s="1438" t="s">
        <v>32</v>
      </c>
      <c r="C167" s="1439"/>
      <c r="D167" s="1440"/>
      <c r="E167" s="843" t="s">
        <v>32</v>
      </c>
      <c r="F167" s="843" t="s">
        <v>634</v>
      </c>
      <c r="G167" s="1433"/>
      <c r="H167" s="1436"/>
      <c r="I167" s="1437"/>
    </row>
    <row r="168" spans="1:14">
      <c r="B168" s="1424">
        <v>4</v>
      </c>
      <c r="C168" s="1425"/>
      <c r="D168" s="1426"/>
      <c r="E168" s="844" t="s">
        <v>635</v>
      </c>
      <c r="F168" s="844" t="s">
        <v>636</v>
      </c>
      <c r="G168" s="844">
        <v>2</v>
      </c>
      <c r="H168" s="845">
        <f>$G168*100/(SUM($G168:$G175))</f>
        <v>8.3333333333333339</v>
      </c>
      <c r="I168" s="846"/>
    </row>
    <row r="169" spans="1:14">
      <c r="B169" s="1424">
        <v>3.5</v>
      </c>
      <c r="C169" s="1425"/>
      <c r="D169" s="1426"/>
      <c r="E169" s="844" t="s">
        <v>637</v>
      </c>
      <c r="F169" s="844" t="s">
        <v>638</v>
      </c>
      <c r="G169" s="844">
        <v>5</v>
      </c>
      <c r="H169" s="845">
        <f>G169*100/(SUM(G168:G175))</f>
        <v>20.833333333333332</v>
      </c>
      <c r="I169" s="846"/>
    </row>
    <row r="170" spans="1:14">
      <c r="B170" s="1424">
        <v>3</v>
      </c>
      <c r="C170" s="1425"/>
      <c r="D170" s="1426"/>
      <c r="E170" s="844" t="s">
        <v>639</v>
      </c>
      <c r="F170" s="844" t="s">
        <v>640</v>
      </c>
      <c r="G170" s="844">
        <v>4</v>
      </c>
      <c r="H170" s="845">
        <f>G170*100/(SUM(G168:G175))</f>
        <v>16.666666666666668</v>
      </c>
      <c r="I170" s="846"/>
    </row>
    <row r="171" spans="1:14">
      <c r="B171" s="1424">
        <v>2.5</v>
      </c>
      <c r="C171" s="1425"/>
      <c r="D171" s="1426"/>
      <c r="E171" s="844" t="s">
        <v>641</v>
      </c>
      <c r="F171" s="844" t="s">
        <v>642</v>
      </c>
      <c r="G171" s="844">
        <v>13</v>
      </c>
      <c r="H171" s="845">
        <f>G171*100/(SUM(G168:G175))</f>
        <v>54.166666666666664</v>
      </c>
      <c r="I171" s="846"/>
    </row>
    <row r="172" spans="1:14">
      <c r="B172" s="1424">
        <v>2</v>
      </c>
      <c r="C172" s="1425"/>
      <c r="D172" s="1426"/>
      <c r="E172" s="844" t="s">
        <v>643</v>
      </c>
      <c r="F172" s="844" t="s">
        <v>644</v>
      </c>
      <c r="G172" s="844">
        <v>0</v>
      </c>
      <c r="H172" s="845">
        <f>G172*100/(SUM(G168:G175))</f>
        <v>0</v>
      </c>
      <c r="I172" s="846"/>
      <c r="J172" s="847"/>
    </row>
    <row r="173" spans="1:14">
      <c r="B173" s="1424">
        <v>1.5</v>
      </c>
      <c r="C173" s="1425"/>
      <c r="D173" s="1426"/>
      <c r="E173" s="844" t="s">
        <v>645</v>
      </c>
      <c r="F173" s="844" t="s">
        <v>646</v>
      </c>
      <c r="G173" s="844">
        <v>0</v>
      </c>
      <c r="H173" s="845">
        <f>G173*100/(SUM(G168:G175))</f>
        <v>0</v>
      </c>
      <c r="I173" s="846"/>
    </row>
    <row r="174" spans="1:14">
      <c r="B174" s="1424">
        <v>1</v>
      </c>
      <c r="C174" s="1425"/>
      <c r="D174" s="1426"/>
      <c r="E174" s="844" t="s">
        <v>647</v>
      </c>
      <c r="F174" s="844" t="s">
        <v>648</v>
      </c>
      <c r="G174" s="844">
        <v>0</v>
      </c>
      <c r="H174" s="845">
        <f>G174*100/(SUM(G168:G175))</f>
        <v>0</v>
      </c>
      <c r="I174" s="846"/>
    </row>
    <row r="175" spans="1:14">
      <c r="B175" s="1424">
        <v>0</v>
      </c>
      <c r="C175" s="1425"/>
      <c r="D175" s="1426"/>
      <c r="E175" s="844" t="s">
        <v>649</v>
      </c>
      <c r="F175" s="844" t="s">
        <v>650</v>
      </c>
      <c r="G175" s="844">
        <v>0</v>
      </c>
      <c r="H175" s="845">
        <f>G175*100/(SUM(G168:G175))</f>
        <v>0</v>
      </c>
      <c r="I175" s="846"/>
    </row>
  </sheetData>
  <mergeCells count="70">
    <mergeCell ref="B174:D174"/>
    <mergeCell ref="B175:D175"/>
    <mergeCell ref="B168:D168"/>
    <mergeCell ref="B169:D169"/>
    <mergeCell ref="B170:D170"/>
    <mergeCell ref="B171:D171"/>
    <mergeCell ref="B172:D172"/>
    <mergeCell ref="B173:D173"/>
    <mergeCell ref="B137:D137"/>
    <mergeCell ref="B138:D138"/>
    <mergeCell ref="A149:J149"/>
    <mergeCell ref="B151:C151"/>
    <mergeCell ref="B166:D166"/>
    <mergeCell ref="G166:G167"/>
    <mergeCell ref="H166:I167"/>
    <mergeCell ref="B167:D167"/>
    <mergeCell ref="B136:D136"/>
    <mergeCell ref="B100:D100"/>
    <mergeCell ref="B101:D101"/>
    <mergeCell ref="A112:J112"/>
    <mergeCell ref="B114:C114"/>
    <mergeCell ref="B129:D129"/>
    <mergeCell ref="G129:G130"/>
    <mergeCell ref="H129:I130"/>
    <mergeCell ref="B130:D130"/>
    <mergeCell ref="B131:D131"/>
    <mergeCell ref="B132:D132"/>
    <mergeCell ref="B133:D133"/>
    <mergeCell ref="B134:D134"/>
    <mergeCell ref="B135:D135"/>
    <mergeCell ref="B99:D99"/>
    <mergeCell ref="B63:D63"/>
    <mergeCell ref="B64:D64"/>
    <mergeCell ref="A75:J75"/>
    <mergeCell ref="B77:C77"/>
    <mergeCell ref="B92:D92"/>
    <mergeCell ref="G92:G93"/>
    <mergeCell ref="H92:I93"/>
    <mergeCell ref="B93:D93"/>
    <mergeCell ref="B94:D94"/>
    <mergeCell ref="B95:D95"/>
    <mergeCell ref="B96:D96"/>
    <mergeCell ref="B97:D97"/>
    <mergeCell ref="B98:D98"/>
    <mergeCell ref="B62:D62"/>
    <mergeCell ref="B26:D26"/>
    <mergeCell ref="B27:D27"/>
    <mergeCell ref="A38:J38"/>
    <mergeCell ref="B40:C40"/>
    <mergeCell ref="B55:D55"/>
    <mergeCell ref="G55:G56"/>
    <mergeCell ref="H55:I56"/>
    <mergeCell ref="B56:D56"/>
    <mergeCell ref="B57:D57"/>
    <mergeCell ref="B58:D58"/>
    <mergeCell ref="B59:D59"/>
    <mergeCell ref="B60:D60"/>
    <mergeCell ref="B61:D61"/>
    <mergeCell ref="B25:D25"/>
    <mergeCell ref="A1:J1"/>
    <mergeCell ref="B3:C3"/>
    <mergeCell ref="B18:D18"/>
    <mergeCell ref="G18:G19"/>
    <mergeCell ref="H18:I19"/>
    <mergeCell ref="B19:D19"/>
    <mergeCell ref="B20:D20"/>
    <mergeCell ref="B21:D21"/>
    <mergeCell ref="B22:D22"/>
    <mergeCell ref="B23:D23"/>
    <mergeCell ref="B24:D24"/>
  </mergeCells>
  <printOptions horizontalCentered="1"/>
  <pageMargins left="0.43307086614173229" right="0.43307086614173229" top="0.43307086614173229" bottom="0.74803149606299213" header="0.31496062992125984" footer="0.31496062992125984"/>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Layout" topLeftCell="A4" workbookViewId="0">
      <selection activeCell="H11" sqref="H11"/>
    </sheetView>
  </sheetViews>
  <sheetFormatPr defaultRowHeight="18.75"/>
  <cols>
    <col min="1" max="1" width="4.7109375" style="851" customWidth="1"/>
    <col min="2" max="2" width="21" style="851" customWidth="1"/>
    <col min="3" max="3" width="7.140625" style="851" customWidth="1"/>
    <col min="4" max="4" width="5.28515625" style="851" customWidth="1"/>
    <col min="5" max="5" width="6.42578125" style="851" customWidth="1"/>
    <col min="6" max="16" width="5.42578125" style="851" customWidth="1"/>
    <col min="17" max="16384" width="9.140625" style="851"/>
  </cols>
  <sheetData>
    <row r="1" spans="1:16">
      <c r="A1" s="1442" t="s">
        <v>687</v>
      </c>
      <c r="B1" s="1442"/>
      <c r="C1" s="1442"/>
      <c r="D1" s="1442"/>
      <c r="E1" s="1442"/>
      <c r="F1" s="1442"/>
      <c r="G1" s="1442"/>
      <c r="H1" s="1442"/>
      <c r="I1" s="1442"/>
      <c r="J1" s="1442"/>
      <c r="K1" s="1442"/>
      <c r="L1" s="1442"/>
      <c r="M1" s="1442"/>
      <c r="N1" s="1442"/>
      <c r="O1" s="1442"/>
      <c r="P1" s="1442"/>
    </row>
    <row r="2" spans="1:16">
      <c r="A2" s="1442" t="s">
        <v>688</v>
      </c>
      <c r="B2" s="1442"/>
      <c r="C2" s="1442"/>
      <c r="D2" s="1442"/>
      <c r="E2" s="1442"/>
      <c r="F2" s="1442"/>
      <c r="G2" s="1442"/>
      <c r="H2" s="1442"/>
      <c r="I2" s="1442"/>
      <c r="J2" s="1442"/>
      <c r="K2" s="1442"/>
      <c r="L2" s="1442"/>
      <c r="M2" s="1442"/>
      <c r="N2" s="1442"/>
      <c r="O2" s="1442"/>
      <c r="P2" s="1442"/>
    </row>
    <row r="3" spans="1:16">
      <c r="C3" s="852" t="s">
        <v>163</v>
      </c>
      <c r="D3" s="1443" t="s">
        <v>689</v>
      </c>
      <c r="E3" s="1443"/>
      <c r="F3" s="1443"/>
      <c r="G3" s="1443"/>
      <c r="H3" s="1443"/>
      <c r="I3" s="1442" t="s">
        <v>167</v>
      </c>
      <c r="J3" s="1442"/>
      <c r="K3" s="853">
        <v>2559</v>
      </c>
      <c r="L3" s="854"/>
    </row>
    <row r="4" spans="1:16">
      <c r="C4" s="852"/>
      <c r="D4" s="855" t="s">
        <v>690</v>
      </c>
      <c r="E4" s="856">
        <f>COUNT(A8:A17)</f>
        <v>5</v>
      </c>
      <c r="F4" s="852" t="s">
        <v>691</v>
      </c>
      <c r="G4" s="1442" t="s">
        <v>692</v>
      </c>
      <c r="H4" s="1442"/>
      <c r="I4" s="1442"/>
      <c r="J4" s="1444">
        <f>$E$18</f>
        <v>386</v>
      </c>
      <c r="K4" s="1444"/>
      <c r="L4" s="854" t="s">
        <v>575</v>
      </c>
    </row>
    <row r="6" spans="1:16">
      <c r="A6" s="1445" t="s">
        <v>693</v>
      </c>
      <c r="B6" s="1445" t="s">
        <v>691</v>
      </c>
      <c r="C6" s="1445" t="s">
        <v>168</v>
      </c>
      <c r="D6" s="1445" t="s">
        <v>694</v>
      </c>
      <c r="E6" s="1445" t="s">
        <v>186</v>
      </c>
      <c r="F6" s="1441" t="s">
        <v>695</v>
      </c>
      <c r="G6" s="1441"/>
      <c r="H6" s="1441"/>
      <c r="I6" s="1441"/>
      <c r="J6" s="1441"/>
      <c r="K6" s="1441"/>
      <c r="L6" s="1441"/>
      <c r="M6" s="1441"/>
      <c r="N6" s="1441"/>
      <c r="O6" s="1441"/>
      <c r="P6" s="1441"/>
    </row>
    <row r="7" spans="1:16">
      <c r="A7" s="1446"/>
      <c r="B7" s="1446"/>
      <c r="C7" s="1446"/>
      <c r="D7" s="1446"/>
      <c r="E7" s="1446"/>
      <c r="F7" s="857">
        <v>4</v>
      </c>
      <c r="G7" s="857">
        <v>3.5</v>
      </c>
      <c r="H7" s="857">
        <v>3</v>
      </c>
      <c r="I7" s="857">
        <v>2.5</v>
      </c>
      <c r="J7" s="857">
        <v>2</v>
      </c>
      <c r="K7" s="857">
        <v>1.5</v>
      </c>
      <c r="L7" s="857">
        <v>1</v>
      </c>
      <c r="M7" s="857">
        <v>0</v>
      </c>
      <c r="N7" s="857" t="s">
        <v>11</v>
      </c>
      <c r="O7" s="857" t="s">
        <v>12</v>
      </c>
      <c r="P7" s="857" t="s">
        <v>696</v>
      </c>
    </row>
    <row r="8" spans="1:16">
      <c r="A8" s="858">
        <v>1</v>
      </c>
      <c r="B8" s="859" t="s">
        <v>486</v>
      </c>
      <c r="C8" s="860" t="s">
        <v>485</v>
      </c>
      <c r="D8" s="861" t="s">
        <v>697</v>
      </c>
      <c r="E8" s="862">
        <f>SUM(F8:P8)</f>
        <v>198</v>
      </c>
      <c r="F8" s="862">
        <v>38</v>
      </c>
      <c r="G8" s="862">
        <v>70</v>
      </c>
      <c r="H8" s="862">
        <v>55</v>
      </c>
      <c r="I8" s="862">
        <v>26</v>
      </c>
      <c r="J8" s="862">
        <v>7</v>
      </c>
      <c r="K8" s="862">
        <v>1</v>
      </c>
      <c r="L8" s="862" t="s">
        <v>654</v>
      </c>
      <c r="M8" s="862" t="s">
        <v>654</v>
      </c>
      <c r="N8" s="862">
        <v>1</v>
      </c>
      <c r="O8" s="862" t="s">
        <v>654</v>
      </c>
      <c r="P8" s="862" t="s">
        <v>654</v>
      </c>
    </row>
    <row r="9" spans="1:16" ht="21" customHeight="1">
      <c r="A9" s="858">
        <v>2</v>
      </c>
      <c r="B9" s="859" t="s">
        <v>698</v>
      </c>
      <c r="C9" s="860" t="s">
        <v>651</v>
      </c>
      <c r="D9" s="863" t="s">
        <v>699</v>
      </c>
      <c r="E9" s="862">
        <f t="shared" ref="E9:E12" si="0">SUM(F9:P9)</f>
        <v>92</v>
      </c>
      <c r="F9" s="862">
        <v>28</v>
      </c>
      <c r="G9" s="862">
        <v>17</v>
      </c>
      <c r="H9" s="862">
        <v>35</v>
      </c>
      <c r="I9" s="862">
        <v>3</v>
      </c>
      <c r="J9" s="862" t="s">
        <v>654</v>
      </c>
      <c r="K9" s="862" t="s">
        <v>654</v>
      </c>
      <c r="L9" s="862" t="s">
        <v>654</v>
      </c>
      <c r="M9" s="862" t="s">
        <v>654</v>
      </c>
      <c r="N9" s="862">
        <v>9</v>
      </c>
      <c r="O9" s="862" t="s">
        <v>654</v>
      </c>
      <c r="P9" s="862" t="s">
        <v>654</v>
      </c>
    </row>
    <row r="10" spans="1:16">
      <c r="A10" s="858">
        <v>3</v>
      </c>
      <c r="B10" s="859" t="s">
        <v>698</v>
      </c>
      <c r="C10" s="860" t="s">
        <v>651</v>
      </c>
      <c r="D10" s="861" t="s">
        <v>700</v>
      </c>
      <c r="E10" s="862">
        <f t="shared" si="0"/>
        <v>22</v>
      </c>
      <c r="F10" s="862">
        <v>2</v>
      </c>
      <c r="G10" s="862">
        <v>1</v>
      </c>
      <c r="H10" s="862">
        <v>7</v>
      </c>
      <c r="I10" s="862">
        <v>3</v>
      </c>
      <c r="J10" s="862">
        <v>1</v>
      </c>
      <c r="K10" s="862" t="s">
        <v>654</v>
      </c>
      <c r="L10" s="862" t="s">
        <v>654</v>
      </c>
      <c r="M10" s="862" t="s">
        <v>654</v>
      </c>
      <c r="N10" s="862">
        <v>8</v>
      </c>
      <c r="O10" s="862" t="s">
        <v>654</v>
      </c>
      <c r="P10" s="862" t="s">
        <v>654</v>
      </c>
    </row>
    <row r="11" spans="1:16">
      <c r="A11" s="858">
        <v>4</v>
      </c>
      <c r="B11" s="859" t="s">
        <v>670</v>
      </c>
      <c r="C11" s="860" t="s">
        <v>669</v>
      </c>
      <c r="D11" s="861" t="s">
        <v>701</v>
      </c>
      <c r="E11" s="862">
        <f t="shared" si="0"/>
        <v>39</v>
      </c>
      <c r="F11" s="862">
        <v>39</v>
      </c>
      <c r="G11" s="862" t="s">
        <v>654</v>
      </c>
      <c r="H11" s="862" t="s">
        <v>654</v>
      </c>
      <c r="I11" s="862" t="s">
        <v>654</v>
      </c>
      <c r="J11" s="862" t="s">
        <v>654</v>
      </c>
      <c r="K11" s="862" t="s">
        <v>654</v>
      </c>
      <c r="L11" s="862" t="s">
        <v>654</v>
      </c>
      <c r="M11" s="862" t="s">
        <v>654</v>
      </c>
      <c r="N11" s="862" t="s">
        <v>654</v>
      </c>
      <c r="O11" s="862" t="s">
        <v>654</v>
      </c>
      <c r="P11" s="862" t="s">
        <v>654</v>
      </c>
    </row>
    <row r="12" spans="1:16">
      <c r="A12" s="858">
        <v>5</v>
      </c>
      <c r="B12" s="859" t="s">
        <v>702</v>
      </c>
      <c r="C12" s="860" t="s">
        <v>678</v>
      </c>
      <c r="D12" s="861" t="s">
        <v>703</v>
      </c>
      <c r="E12" s="862">
        <f t="shared" si="0"/>
        <v>35</v>
      </c>
      <c r="F12" s="862">
        <v>2</v>
      </c>
      <c r="G12" s="862">
        <v>5</v>
      </c>
      <c r="H12" s="862">
        <v>4</v>
      </c>
      <c r="I12" s="862">
        <v>13</v>
      </c>
      <c r="J12" s="862" t="s">
        <v>654</v>
      </c>
      <c r="K12" s="862" t="s">
        <v>654</v>
      </c>
      <c r="L12" s="862" t="s">
        <v>654</v>
      </c>
      <c r="M12" s="862" t="s">
        <v>654</v>
      </c>
      <c r="N12" s="862">
        <v>11</v>
      </c>
      <c r="O12" s="862" t="s">
        <v>654</v>
      </c>
      <c r="P12" s="862" t="s">
        <v>654</v>
      </c>
    </row>
    <row r="13" spans="1:16">
      <c r="A13" s="858"/>
      <c r="B13" s="859"/>
      <c r="C13" s="860"/>
      <c r="D13" s="861"/>
      <c r="E13" s="862"/>
      <c r="F13" s="862"/>
      <c r="G13" s="862"/>
      <c r="H13" s="862"/>
      <c r="I13" s="862"/>
      <c r="J13" s="862"/>
      <c r="K13" s="862"/>
      <c r="L13" s="862"/>
      <c r="M13" s="862"/>
      <c r="N13" s="862"/>
      <c r="O13" s="862"/>
      <c r="P13" s="862"/>
    </row>
    <row r="14" spans="1:16">
      <c r="A14" s="858"/>
      <c r="B14" s="859"/>
      <c r="C14" s="860"/>
      <c r="D14" s="861"/>
      <c r="E14" s="862"/>
      <c r="F14" s="862"/>
      <c r="G14" s="862"/>
      <c r="H14" s="862"/>
      <c r="I14" s="862"/>
      <c r="J14" s="862"/>
      <c r="K14" s="862"/>
      <c r="L14" s="862"/>
      <c r="M14" s="862"/>
      <c r="N14" s="862"/>
      <c r="O14" s="862"/>
      <c r="P14" s="862"/>
    </row>
    <row r="15" spans="1:16">
      <c r="A15" s="858"/>
      <c r="B15" s="859"/>
      <c r="C15" s="860"/>
      <c r="D15" s="861"/>
      <c r="E15" s="862"/>
      <c r="F15" s="862"/>
      <c r="G15" s="862"/>
      <c r="H15" s="862"/>
      <c r="I15" s="862"/>
      <c r="J15" s="862"/>
      <c r="K15" s="862"/>
      <c r="L15" s="862"/>
      <c r="M15" s="862"/>
      <c r="N15" s="862"/>
      <c r="O15" s="862"/>
      <c r="P15" s="862"/>
    </row>
    <row r="16" spans="1:16">
      <c r="A16" s="858"/>
      <c r="B16" s="859"/>
      <c r="C16" s="860"/>
      <c r="D16" s="861"/>
      <c r="E16" s="862"/>
      <c r="F16" s="862"/>
      <c r="G16" s="862"/>
      <c r="H16" s="862"/>
      <c r="I16" s="862"/>
      <c r="J16" s="862"/>
      <c r="K16" s="862"/>
      <c r="L16" s="862"/>
      <c r="M16" s="862"/>
      <c r="N16" s="862"/>
      <c r="O16" s="862"/>
      <c r="P16" s="862"/>
    </row>
    <row r="17" spans="1:16" ht="19.5" thickBot="1">
      <c r="A17" s="864"/>
      <c r="B17" s="865"/>
      <c r="C17" s="866"/>
      <c r="D17" s="867"/>
      <c r="E17" s="868"/>
      <c r="F17" s="868"/>
      <c r="G17" s="868"/>
      <c r="H17" s="868"/>
      <c r="I17" s="868"/>
      <c r="J17" s="868"/>
      <c r="K17" s="868"/>
      <c r="L17" s="868"/>
      <c r="M17" s="868"/>
      <c r="N17" s="868"/>
      <c r="O17" s="868"/>
      <c r="P17" s="868"/>
    </row>
    <row r="18" spans="1:16" ht="19.5" thickTop="1">
      <c r="C18" s="1450" t="s">
        <v>130</v>
      </c>
      <c r="D18" s="1452"/>
      <c r="E18" s="869">
        <f>SUM(E8:E17)</f>
        <v>386</v>
      </c>
      <c r="F18" s="870">
        <f>SUM(F8:F17)</f>
        <v>109</v>
      </c>
      <c r="G18" s="870">
        <f t="shared" ref="G18:P18" si="1">SUM(G8:G17)</f>
        <v>93</v>
      </c>
      <c r="H18" s="870">
        <f t="shared" si="1"/>
        <v>101</v>
      </c>
      <c r="I18" s="870">
        <f t="shared" si="1"/>
        <v>45</v>
      </c>
      <c r="J18" s="870">
        <f t="shared" si="1"/>
        <v>8</v>
      </c>
      <c r="K18" s="870">
        <f t="shared" si="1"/>
        <v>1</v>
      </c>
      <c r="L18" s="870">
        <f t="shared" si="1"/>
        <v>0</v>
      </c>
      <c r="M18" s="870">
        <f t="shared" si="1"/>
        <v>0</v>
      </c>
      <c r="N18" s="870">
        <f t="shared" si="1"/>
        <v>29</v>
      </c>
      <c r="O18" s="870">
        <f t="shared" si="1"/>
        <v>0</v>
      </c>
      <c r="P18" s="870">
        <f t="shared" si="1"/>
        <v>0</v>
      </c>
    </row>
    <row r="19" spans="1:16">
      <c r="C19" s="1453" t="s">
        <v>5</v>
      </c>
      <c r="D19" s="1454"/>
      <c r="E19" s="871">
        <f>SUM(F19:P19)</f>
        <v>100</v>
      </c>
      <c r="F19" s="871">
        <f>F18*100/$E$18</f>
        <v>28.238341968911918</v>
      </c>
      <c r="G19" s="871">
        <f t="shared" ref="G19:O19" si="2">G18*100/$E$18</f>
        <v>24.093264248704664</v>
      </c>
      <c r="H19" s="871">
        <f t="shared" si="2"/>
        <v>26.165803108808291</v>
      </c>
      <c r="I19" s="871">
        <f t="shared" si="2"/>
        <v>11.658031088082902</v>
      </c>
      <c r="J19" s="871">
        <f t="shared" si="2"/>
        <v>2.0725388601036268</v>
      </c>
      <c r="K19" s="871">
        <f t="shared" si="2"/>
        <v>0.25906735751295334</v>
      </c>
      <c r="L19" s="871">
        <f t="shared" si="2"/>
        <v>0</v>
      </c>
      <c r="M19" s="871">
        <f t="shared" si="2"/>
        <v>0</v>
      </c>
      <c r="N19" s="871">
        <f t="shared" si="2"/>
        <v>7.5129533678756477</v>
      </c>
      <c r="O19" s="871">
        <f t="shared" si="2"/>
        <v>0</v>
      </c>
      <c r="P19" s="871">
        <f>P18*100/$E$18</f>
        <v>0</v>
      </c>
    </row>
    <row r="21" spans="1:16">
      <c r="C21" s="1442" t="s">
        <v>704</v>
      </c>
      <c r="D21" s="1442"/>
      <c r="E21" s="1442"/>
      <c r="F21" s="1442"/>
      <c r="G21" s="1442"/>
      <c r="H21" s="1442"/>
    </row>
    <row r="23" spans="1:16">
      <c r="A23" s="1441" t="s">
        <v>705</v>
      </c>
      <c r="B23" s="1441"/>
      <c r="C23" s="1453" t="s">
        <v>706</v>
      </c>
      <c r="D23" s="1455"/>
      <c r="E23" s="1455"/>
      <c r="F23" s="1455"/>
      <c r="G23" s="1455"/>
      <c r="H23" s="1455"/>
      <c r="I23" s="1455"/>
      <c r="J23" s="1455"/>
      <c r="K23" s="1454"/>
      <c r="L23" s="1447" t="s">
        <v>6</v>
      </c>
      <c r="M23" s="1448"/>
      <c r="N23" s="1449"/>
    </row>
    <row r="24" spans="1:16">
      <c r="A24" s="1441"/>
      <c r="B24" s="1441"/>
      <c r="C24" s="1453" t="s">
        <v>707</v>
      </c>
      <c r="D24" s="1454"/>
      <c r="E24" s="1453" t="s">
        <v>708</v>
      </c>
      <c r="F24" s="1454"/>
      <c r="G24" s="1453" t="s">
        <v>709</v>
      </c>
      <c r="H24" s="1454"/>
      <c r="I24" s="1453" t="s">
        <v>710</v>
      </c>
      <c r="J24" s="1455"/>
      <c r="K24" s="1454"/>
      <c r="L24" s="1450"/>
      <c r="M24" s="1451"/>
      <c r="N24" s="1452"/>
    </row>
    <row r="25" spans="1:16">
      <c r="A25" s="860" t="s">
        <v>711</v>
      </c>
      <c r="B25" s="860"/>
      <c r="C25" s="872"/>
      <c r="D25" s="873"/>
      <c r="E25" s="872"/>
      <c r="F25" s="873"/>
      <c r="G25" s="872"/>
      <c r="H25" s="873"/>
      <c r="I25" s="872"/>
      <c r="J25" s="874"/>
      <c r="K25" s="873"/>
      <c r="L25" s="872"/>
      <c r="M25" s="874"/>
      <c r="N25" s="873"/>
    </row>
    <row r="26" spans="1:16">
      <c r="A26" s="860" t="s">
        <v>712</v>
      </c>
      <c r="B26" s="860"/>
      <c r="C26" s="1456">
        <f>N18</f>
        <v>29</v>
      </c>
      <c r="D26" s="1457"/>
      <c r="E26" s="872"/>
      <c r="F26" s="873"/>
      <c r="G26" s="872"/>
      <c r="H26" s="873"/>
      <c r="I26" s="872"/>
      <c r="J26" s="874"/>
      <c r="K26" s="873"/>
      <c r="L26" s="872"/>
      <c r="M26" s="874"/>
      <c r="N26" s="873"/>
    </row>
    <row r="27" spans="1:16">
      <c r="A27" s="860" t="s">
        <v>713</v>
      </c>
      <c r="B27" s="860"/>
      <c r="C27" s="872"/>
      <c r="D27" s="873"/>
      <c r="E27" s="872"/>
      <c r="F27" s="873"/>
      <c r="G27" s="872"/>
      <c r="H27" s="873"/>
      <c r="I27" s="872"/>
      <c r="J27" s="874"/>
      <c r="K27" s="873"/>
      <c r="L27" s="872"/>
      <c r="M27" s="874"/>
      <c r="N27" s="873"/>
    </row>
    <row r="30" spans="1:16">
      <c r="A30" s="851" t="s">
        <v>714</v>
      </c>
    </row>
    <row r="31" spans="1:16">
      <c r="A31" s="875"/>
      <c r="B31" s="875"/>
      <c r="C31" s="875"/>
      <c r="D31" s="875"/>
      <c r="H31" s="851" t="s">
        <v>238</v>
      </c>
      <c r="I31" s="875"/>
      <c r="J31" s="875"/>
      <c r="K31" s="875"/>
      <c r="L31" s="875"/>
      <c r="M31" s="851" t="s">
        <v>715</v>
      </c>
    </row>
    <row r="32" spans="1:16">
      <c r="A32" s="876"/>
      <c r="B32" s="876"/>
      <c r="C32" s="876"/>
      <c r="D32" s="876"/>
      <c r="H32" s="851" t="s">
        <v>238</v>
      </c>
      <c r="I32" s="875"/>
      <c r="J32" s="875"/>
      <c r="K32" s="875"/>
      <c r="L32" s="875"/>
      <c r="M32" s="851" t="s">
        <v>716</v>
      </c>
    </row>
    <row r="33" spans="1:13">
      <c r="A33" s="876"/>
      <c r="B33" s="876"/>
      <c r="C33" s="876"/>
      <c r="D33" s="876"/>
      <c r="H33" s="851" t="s">
        <v>238</v>
      </c>
      <c r="I33" s="875"/>
      <c r="J33" s="875"/>
      <c r="K33" s="875"/>
      <c r="L33" s="875"/>
      <c r="M33" s="851" t="s">
        <v>585</v>
      </c>
    </row>
    <row r="34" spans="1:13">
      <c r="A34" s="877"/>
      <c r="B34" s="877"/>
      <c r="C34" s="877"/>
      <c r="D34" s="877"/>
      <c r="E34" s="878"/>
    </row>
    <row r="35" spans="1:13">
      <c r="B35" s="851" t="s">
        <v>717</v>
      </c>
    </row>
    <row r="36" spans="1:13">
      <c r="B36" s="1458" t="s">
        <v>718</v>
      </c>
      <c r="C36" s="1458"/>
      <c r="D36" s="1458"/>
    </row>
  </sheetData>
  <mergeCells count="24">
    <mergeCell ref="C26:D26"/>
    <mergeCell ref="B36:D36"/>
    <mergeCell ref="C18:D18"/>
    <mergeCell ref="C19:D19"/>
    <mergeCell ref="C21:H21"/>
    <mergeCell ref="A23:B24"/>
    <mergeCell ref="C23:K23"/>
    <mergeCell ref="L23:N24"/>
    <mergeCell ref="C24:D24"/>
    <mergeCell ref="E24:F24"/>
    <mergeCell ref="G24:H24"/>
    <mergeCell ref="I24:K24"/>
    <mergeCell ref="F6:P6"/>
    <mergeCell ref="A1:P1"/>
    <mergeCell ref="A2:P2"/>
    <mergeCell ref="D3:H3"/>
    <mergeCell ref="I3:J3"/>
    <mergeCell ref="G4:I4"/>
    <mergeCell ref="J4:K4"/>
    <mergeCell ref="A6:A7"/>
    <mergeCell ref="B6:B7"/>
    <mergeCell ref="C6:C7"/>
    <mergeCell ref="D6:D7"/>
    <mergeCell ref="E6:E7"/>
  </mergeCells>
  <pageMargins left="0.25" right="0.25"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D922"/>
  <sheetViews>
    <sheetView showGridLines="0" topLeftCell="F1" zoomScaleNormal="100" workbookViewId="0">
      <selection activeCell="H11" sqref="H11"/>
    </sheetView>
  </sheetViews>
  <sheetFormatPr defaultColWidth="14.42578125" defaultRowHeight="0" customHeight="1" zeroHeight="1"/>
  <cols>
    <col min="1" max="1" width="2" style="734" customWidth="1"/>
    <col min="2" max="2" width="6.5703125" style="734" customWidth="1"/>
    <col min="3" max="3" width="5.42578125" style="734" customWidth="1"/>
    <col min="4" max="4" width="9.5703125" style="734" customWidth="1"/>
    <col min="5" max="5" width="29.7109375" style="734" customWidth="1"/>
    <col min="6" max="6" width="8.5703125" style="734" customWidth="1"/>
    <col min="7" max="7" width="3.5703125" style="734" customWidth="1"/>
    <col min="8" max="8" width="4.42578125" style="734" customWidth="1"/>
    <col min="9" max="9" width="5.140625" style="735" customWidth="1"/>
    <col min="10" max="10" width="8.5703125" style="735" customWidth="1"/>
    <col min="11" max="11" width="23.7109375" style="752" customWidth="1"/>
    <col min="12" max="12" width="7.140625" style="735" customWidth="1"/>
    <col min="13" max="13" width="3" style="734" customWidth="1"/>
    <col min="14" max="14" width="1.85546875" style="736" customWidth="1"/>
    <col min="15" max="15" width="6.140625" style="736" customWidth="1"/>
    <col min="16" max="16" width="25.5703125" style="734" customWidth="1"/>
    <col min="17" max="17" width="7.42578125" style="734" customWidth="1"/>
    <col min="18" max="18" width="12.42578125" style="734" customWidth="1"/>
    <col min="19" max="19" width="11.85546875" style="734" customWidth="1"/>
    <col min="20" max="20" width="19.140625" style="734" customWidth="1"/>
    <col min="21" max="21" width="13.140625" style="734" customWidth="1"/>
    <col min="22" max="23" width="14.42578125" style="734" customWidth="1"/>
    <col min="24" max="24" width="17.42578125" style="734" customWidth="1"/>
    <col min="25" max="141" width="14.42578125" style="734" customWidth="1"/>
    <col min="142" max="16384" width="14.42578125" style="734"/>
  </cols>
  <sheetData>
    <row r="1" spans="2:30" ht="25.5" customHeight="1">
      <c r="B1" s="733"/>
      <c r="C1" s="733"/>
      <c r="D1" s="733"/>
      <c r="E1" s="733"/>
      <c r="F1" s="733"/>
      <c r="G1" s="733"/>
      <c r="I1" s="1340" t="s">
        <v>541</v>
      </c>
      <c r="J1" s="1340"/>
      <c r="K1" s="1340"/>
      <c r="L1" s="735" t="s">
        <v>719</v>
      </c>
    </row>
    <row r="2" spans="2:30" ht="27" customHeight="1">
      <c r="B2" s="737"/>
      <c r="C2" s="1459" t="s">
        <v>543</v>
      </c>
      <c r="D2" s="1460"/>
      <c r="E2" s="1460"/>
      <c r="F2" s="1461"/>
      <c r="G2" s="737"/>
      <c r="H2" s="737"/>
      <c r="I2" s="1462" t="s">
        <v>543</v>
      </c>
      <c r="J2" s="1463"/>
      <c r="K2" s="1463"/>
      <c r="L2" s="1464"/>
      <c r="M2" s="737"/>
      <c r="N2" s="738"/>
      <c r="O2" s="1347" t="s">
        <v>720</v>
      </c>
      <c r="P2" s="1347"/>
      <c r="Q2" s="1347"/>
      <c r="R2" s="1347"/>
      <c r="S2" s="1347"/>
      <c r="T2" s="1347"/>
      <c r="U2" s="1347"/>
      <c r="V2" s="1347"/>
      <c r="W2" s="1347"/>
      <c r="X2" s="1347"/>
      <c r="Z2" s="739"/>
      <c r="AA2" s="739"/>
      <c r="AB2" s="739"/>
      <c r="AC2" s="739"/>
      <c r="AD2" s="739"/>
    </row>
    <row r="3" spans="2:30" s="735" customFormat="1" ht="18.75" customHeight="1">
      <c r="C3" s="879" t="s">
        <v>0</v>
      </c>
      <c r="D3" s="880" t="s">
        <v>545</v>
      </c>
      <c r="E3" s="881" t="s">
        <v>546</v>
      </c>
      <c r="F3" s="882" t="s">
        <v>160</v>
      </c>
      <c r="G3" s="744"/>
      <c r="H3" s="744"/>
      <c r="I3" s="883" t="s">
        <v>0</v>
      </c>
      <c r="J3" s="884" t="s">
        <v>545</v>
      </c>
      <c r="K3" s="884" t="s">
        <v>546</v>
      </c>
      <c r="L3" s="882" t="s">
        <v>160</v>
      </c>
      <c r="N3" s="738"/>
      <c r="O3" s="1337" t="s">
        <v>564</v>
      </c>
      <c r="P3" s="1337"/>
      <c r="Q3" s="1337"/>
      <c r="R3" s="1337"/>
      <c r="S3" s="1337"/>
      <c r="T3" s="1337"/>
      <c r="U3" s="1337"/>
      <c r="V3" s="1337"/>
      <c r="W3" s="1337"/>
      <c r="X3" s="1337"/>
      <c r="Y3" s="747"/>
      <c r="Z3" s="747"/>
      <c r="AA3" s="747"/>
      <c r="AB3" s="747"/>
      <c r="AC3" s="747"/>
      <c r="AD3" s="747"/>
    </row>
    <row r="4" spans="2:30" s="735" customFormat="1" ht="17.25" customHeight="1">
      <c r="B4" s="735">
        <f>IF(G4=1,COUNT(G$4:G4),0)</f>
        <v>1</v>
      </c>
      <c r="C4" s="879">
        <v>1</v>
      </c>
      <c r="D4" s="885" t="str">
        <f>ผลการเรียน!B5</f>
        <v/>
      </c>
      <c r="E4" s="886" t="str">
        <f>ผลการเรียน!BX5&amp;"."&amp;ผลการเรียน!BY5&amp;"  "&amp;ผลการเรียน!BZ5</f>
        <v xml:space="preserve">.  </v>
      </c>
      <c r="F4" s="887" t="str">
        <f>ผลการเรียน!BC5</f>
        <v>0</v>
      </c>
      <c r="G4" s="757">
        <f>IF(OR(F4="0"),1,"")</f>
        <v>1</v>
      </c>
      <c r="H4" s="888">
        <f>ผลการเรียน!BB5</f>
        <v>0</v>
      </c>
      <c r="I4" s="879">
        <f>IFERROR(VLOOKUP(C4,B4:E63,2,FALSE),"")</f>
        <v>1</v>
      </c>
      <c r="J4" s="879" t="str">
        <f>IFERROR(VLOOKUP(C4,B4:E63,3,FALSE),"")</f>
        <v/>
      </c>
      <c r="K4" s="889" t="str">
        <f>IFERROR(VLOOKUP(C4,B4:E63,4,FALSE),"")</f>
        <v xml:space="preserve">.  </v>
      </c>
      <c r="L4" s="882" t="str">
        <f>IFERROR(VLOOKUP(C4,B4:F63,5,FALSE),"")</f>
        <v>0</v>
      </c>
      <c r="M4" s="890">
        <f>IFERROR(VLOOKUP(C4,B4:H63,7,FALSE),"")</f>
        <v>0</v>
      </c>
      <c r="N4" s="738"/>
      <c r="O4" s="1337" t="str">
        <f>"รหัสวิชา..."&amp;ปก!$D$13&amp;"...ชื่อรายวิชา....."&amp;ปก!$I$13&amp;"... จำนวน.."&amp;ปก!$R$13&amp;"..หน่วยการเรียน"</f>
        <v>รหัสวิชา...ง30103...ชื่อรายวิชา.....การงานอาชีพ(งานคอมพิวเตอร์)... จำนวน....หน่วยการเรียน</v>
      </c>
      <c r="P4" s="1337"/>
      <c r="Q4" s="1337"/>
      <c r="R4" s="1337"/>
      <c r="S4" s="1337"/>
      <c r="T4" s="1337"/>
      <c r="U4" s="1337"/>
      <c r="V4" s="1337"/>
      <c r="W4" s="1337"/>
      <c r="X4" s="1337"/>
      <c r="Y4" s="747"/>
      <c r="Z4" s="747"/>
      <c r="AA4" s="747"/>
      <c r="AB4" s="747"/>
      <c r="AC4" s="747"/>
      <c r="AD4" s="747"/>
    </row>
    <row r="5" spans="2:30" s="752" customFormat="1" ht="15.75" customHeight="1">
      <c r="B5" s="752">
        <f>IF(G5=1,COUNT(G$4:G5),0)</f>
        <v>0</v>
      </c>
      <c r="C5" s="891">
        <v>2</v>
      </c>
      <c r="D5" s="885" t="str">
        <f>ผลการเรียน!B6</f>
        <v/>
      </c>
      <c r="E5" s="886" t="str">
        <f>ผลการเรียน!BX6&amp;"."&amp;ผลการเรียน!BY6&amp;"  "&amp;ผลการเรียน!BZ6</f>
        <v xml:space="preserve">.  </v>
      </c>
      <c r="F5" s="887" t="str">
        <f>ผลการเรียน!BC6</f>
        <v/>
      </c>
      <c r="G5" s="757" t="str">
        <f t="shared" ref="G5:G63" si="0">IF(OR(F5="0"),1,"")</f>
        <v/>
      </c>
      <c r="H5" s="888" t="str">
        <f>ผลการเรียน!BB6</f>
        <v/>
      </c>
      <c r="I5" s="879" t="str">
        <f t="shared" ref="I5" si="1">IFERROR(VLOOKUP(C5,B5:E64,2,FALSE),"")</f>
        <v/>
      </c>
      <c r="J5" s="879" t="str">
        <f t="shared" ref="J5" si="2">IFERROR(VLOOKUP(C5,B5:E64,3,FALSE),"")</f>
        <v/>
      </c>
      <c r="K5" s="889" t="str">
        <f t="shared" ref="K5" si="3">IFERROR(VLOOKUP(C5,B5:E64,4,FALSE),"")</f>
        <v/>
      </c>
      <c r="L5" s="883" t="str">
        <f t="shared" ref="L5" si="4">IFERROR(VLOOKUP(C5,B5:F64,5,FALSE),"")</f>
        <v/>
      </c>
      <c r="M5" s="890" t="str">
        <f t="shared" ref="M5:M63" si="5">IFERROR(VLOOKUP(C5,B5:H64,7,FALSE),"")</f>
        <v/>
      </c>
      <c r="N5" s="738"/>
      <c r="O5" s="1337" t="str">
        <f>"ชั้น..ม."&amp;ปก!$G$12&amp;"/"&amp;ปก!$J$12&amp;"...ภาคเรียนที่.."&amp;ปก!$N$12&amp;"..ปีการศึกษา..."&amp;ปก!$R$12&amp;"....."</f>
        <v>ชั้น..ม./...ภาคเรียนที่....ปีการศึกษา........</v>
      </c>
      <c r="P5" s="1337"/>
      <c r="Q5" s="1337"/>
      <c r="R5" s="1337"/>
      <c r="S5" s="1337"/>
      <c r="T5" s="1337"/>
      <c r="U5" s="1337"/>
      <c r="V5" s="1337"/>
      <c r="W5" s="1337"/>
      <c r="X5" s="1337"/>
      <c r="Y5" s="747"/>
      <c r="Z5" s="754"/>
      <c r="AA5" s="754"/>
      <c r="AB5" s="754"/>
      <c r="AC5" s="754"/>
      <c r="AD5" s="754"/>
    </row>
    <row r="6" spans="2:30" s="755" customFormat="1" ht="15.75" customHeight="1">
      <c r="B6" s="755">
        <f>IF(G6=1,COUNT(G$4:G6),0)</f>
        <v>0</v>
      </c>
      <c r="C6" s="892">
        <v>3</v>
      </c>
      <c r="D6" s="885" t="str">
        <f>ผลการเรียน!B7</f>
        <v/>
      </c>
      <c r="E6" s="886" t="str">
        <f>ผลการเรียน!BX7&amp;"."&amp;ผลการเรียน!BY7&amp;"  "&amp;ผลการเรียน!BZ7</f>
        <v xml:space="preserve">.  </v>
      </c>
      <c r="F6" s="887" t="str">
        <f>ผลการเรียน!BC7</f>
        <v/>
      </c>
      <c r="G6" s="757" t="str">
        <f t="shared" si="0"/>
        <v/>
      </c>
      <c r="H6" s="888" t="str">
        <f>ผลการเรียน!BB7</f>
        <v/>
      </c>
      <c r="I6" s="892" t="str">
        <f>IFERROR(VLOOKUP(C6,B6:E64,2,FALSE),"")</f>
        <v/>
      </c>
      <c r="J6" s="892" t="str">
        <f>IFERROR(VLOOKUP(C6,B6:E64,3,FALSE),"")</f>
        <v/>
      </c>
      <c r="K6" s="889" t="str">
        <f>IFERROR(VLOOKUP(C6,B6:E64,4,FALSE),"")</f>
        <v/>
      </c>
      <c r="L6" s="893" t="str">
        <f>IFERROR(VLOOKUP(C6,B6:F64,5,FALSE),"")</f>
        <v/>
      </c>
      <c r="M6" s="890" t="str">
        <f t="shared" si="5"/>
        <v/>
      </c>
      <c r="N6" s="759"/>
      <c r="O6" s="1465" t="s">
        <v>524</v>
      </c>
      <c r="P6" s="1465" t="s">
        <v>1</v>
      </c>
      <c r="Q6" s="1465" t="s">
        <v>0</v>
      </c>
      <c r="R6" s="1465" t="s">
        <v>16</v>
      </c>
      <c r="S6" s="1465" t="s">
        <v>32</v>
      </c>
      <c r="T6" s="894" t="s">
        <v>176</v>
      </c>
      <c r="U6" s="894" t="s">
        <v>547</v>
      </c>
      <c r="V6" s="894" t="s">
        <v>547</v>
      </c>
      <c r="W6" s="894" t="s">
        <v>548</v>
      </c>
      <c r="X6" s="1465" t="s">
        <v>6</v>
      </c>
      <c r="Y6" s="760"/>
      <c r="Z6" s="760"/>
      <c r="AA6" s="760"/>
      <c r="AB6" s="760"/>
      <c r="AC6" s="760"/>
      <c r="AD6" s="760"/>
    </row>
    <row r="7" spans="2:30" s="755" customFormat="1" ht="15.75" customHeight="1">
      <c r="B7" s="755">
        <f>IF(G7=1,COUNT(G$4:G7),0)</f>
        <v>0</v>
      </c>
      <c r="C7" s="895">
        <v>4</v>
      </c>
      <c r="D7" s="885" t="str">
        <f>ผลการเรียน!B8</f>
        <v/>
      </c>
      <c r="E7" s="886" t="str">
        <f>ผลการเรียน!BX8&amp;"."&amp;ผลการเรียน!BY8&amp;"  "&amp;ผลการเรียน!BZ8</f>
        <v xml:space="preserve">.  </v>
      </c>
      <c r="F7" s="887" t="str">
        <f>ผลการเรียน!BC8</f>
        <v/>
      </c>
      <c r="G7" s="757" t="str">
        <f t="shared" si="0"/>
        <v/>
      </c>
      <c r="H7" s="888" t="str">
        <f>ผลการเรียน!BB8</f>
        <v/>
      </c>
      <c r="I7" s="892" t="str">
        <f>IFERROR(VLOOKUP(C7,B7:E64,2,FALSE),"")</f>
        <v/>
      </c>
      <c r="J7" s="892" t="str">
        <f>IFERROR(VLOOKUP(C7,B7:E64,3,FALSE),"")</f>
        <v/>
      </c>
      <c r="K7" s="889" t="str">
        <f>IFERROR(VLOOKUP(C7,B7:E64,4,FALSE),"")</f>
        <v/>
      </c>
      <c r="L7" s="893" t="str">
        <f>IFERROR(VLOOKUP(C7,B7:F64,5,FALSE),"")</f>
        <v/>
      </c>
      <c r="M7" s="890" t="str">
        <f t="shared" si="5"/>
        <v/>
      </c>
      <c r="N7" s="759"/>
      <c r="O7" s="1466"/>
      <c r="P7" s="1466"/>
      <c r="Q7" s="1466"/>
      <c r="R7" s="1466"/>
      <c r="S7" s="1466"/>
      <c r="T7" s="896" t="s">
        <v>549</v>
      </c>
      <c r="U7" s="896" t="s">
        <v>550</v>
      </c>
      <c r="V7" s="896" t="s">
        <v>551</v>
      </c>
      <c r="W7" s="896" t="s">
        <v>552</v>
      </c>
      <c r="X7" s="1466"/>
      <c r="Y7" s="760"/>
      <c r="Z7" s="760"/>
      <c r="AA7" s="760"/>
      <c r="AB7" s="760"/>
      <c r="AC7" s="760"/>
      <c r="AD7" s="760"/>
    </row>
    <row r="8" spans="2:30" s="762" customFormat="1" ht="15.75" customHeight="1">
      <c r="B8" s="762">
        <f>IF(G8=1,COUNT(G$4:G8),0)</f>
        <v>0</v>
      </c>
      <c r="C8" s="897">
        <v>5</v>
      </c>
      <c r="D8" s="885" t="str">
        <f>ผลการเรียน!B9</f>
        <v/>
      </c>
      <c r="E8" s="886" t="str">
        <f>ผลการเรียน!BX9&amp;"."&amp;ผลการเรียน!BY9&amp;"  "&amp;ผลการเรียน!BZ9</f>
        <v xml:space="preserve">.  </v>
      </c>
      <c r="F8" s="887" t="str">
        <f>ผลการเรียน!BC9</f>
        <v/>
      </c>
      <c r="G8" s="757" t="str">
        <f t="shared" si="0"/>
        <v/>
      </c>
      <c r="H8" s="888" t="str">
        <f>ผลการเรียน!BB9</f>
        <v/>
      </c>
      <c r="I8" s="879" t="str">
        <f>IFERROR(VLOOKUP(C8,B8:E64,2,FALSE),"")</f>
        <v/>
      </c>
      <c r="J8" s="879" t="str">
        <f>IFERROR(VLOOKUP(C8,B8:E64,3,FALSE),"")</f>
        <v/>
      </c>
      <c r="K8" s="889" t="str">
        <f>IFERROR(VLOOKUP(C8,B8:E64,4,FALSE),"")</f>
        <v/>
      </c>
      <c r="L8" s="883" t="str">
        <f>IFERROR(VLOOKUP(C8,B8:F64,5,FALSE),"")</f>
        <v/>
      </c>
      <c r="M8" s="890" t="str">
        <f t="shared" si="5"/>
        <v/>
      </c>
      <c r="N8" s="765"/>
      <c r="O8" s="898">
        <v>1</v>
      </c>
      <c r="P8" s="899" t="str">
        <f t="shared" ref="P8:P29" si="6">K4</f>
        <v xml:space="preserve">.  </v>
      </c>
      <c r="Q8" s="898">
        <f t="shared" ref="Q8:R23" si="7">I4</f>
        <v>1</v>
      </c>
      <c r="R8" s="898" t="str">
        <f t="shared" si="7"/>
        <v/>
      </c>
      <c r="S8" s="898" t="str">
        <f t="shared" ref="S8:T23" si="8">L4</f>
        <v>0</v>
      </c>
      <c r="T8" s="898">
        <f t="shared" si="8"/>
        <v>0</v>
      </c>
      <c r="U8" s="900"/>
      <c r="V8" s="900"/>
      <c r="W8" s="900"/>
      <c r="X8" s="901"/>
      <c r="Y8" s="770"/>
      <c r="Z8" s="770"/>
      <c r="AA8" s="770"/>
      <c r="AB8" s="770"/>
      <c r="AC8" s="770"/>
      <c r="AD8" s="770"/>
    </row>
    <row r="9" spans="2:30" s="762" customFormat="1" ht="15.75" customHeight="1">
      <c r="B9" s="762">
        <f>IF(G9=1,COUNT(G$4:G9),0)</f>
        <v>0</v>
      </c>
      <c r="C9" s="902">
        <v>6</v>
      </c>
      <c r="D9" s="885" t="str">
        <f>ผลการเรียน!B10</f>
        <v/>
      </c>
      <c r="E9" s="886" t="str">
        <f>ผลการเรียน!BX10&amp;"."&amp;ผลการเรียน!BY10&amp;"  "&amp;ผลการเรียน!BZ10</f>
        <v xml:space="preserve">.  </v>
      </c>
      <c r="F9" s="887" t="str">
        <f>ผลการเรียน!BC10</f>
        <v/>
      </c>
      <c r="G9" s="757" t="str">
        <f t="shared" si="0"/>
        <v/>
      </c>
      <c r="H9" s="888" t="str">
        <f>ผลการเรียน!BB10</f>
        <v/>
      </c>
      <c r="I9" s="879" t="str">
        <f>IFERROR(VLOOKUP(C9,B9:E64,2,FALSE),"")</f>
        <v/>
      </c>
      <c r="J9" s="879" t="str">
        <f>IFERROR(VLOOKUP(C9,B9:E64,3,FALSE),"")</f>
        <v/>
      </c>
      <c r="K9" s="889" t="str">
        <f>IFERROR(VLOOKUP(C9,B9:E64,4,FALSE),"")</f>
        <v/>
      </c>
      <c r="L9" s="883" t="str">
        <f>IFERROR(VLOOKUP(C9,B9:F64,5,FALSE),"")</f>
        <v/>
      </c>
      <c r="M9" s="890" t="str">
        <f t="shared" si="5"/>
        <v/>
      </c>
      <c r="N9" s="765"/>
      <c r="O9" s="898">
        <v>2</v>
      </c>
      <c r="P9" s="899" t="str">
        <f t="shared" si="6"/>
        <v/>
      </c>
      <c r="Q9" s="898" t="str">
        <f t="shared" si="7"/>
        <v/>
      </c>
      <c r="R9" s="898" t="str">
        <f t="shared" si="7"/>
        <v/>
      </c>
      <c r="S9" s="898" t="str">
        <f t="shared" si="8"/>
        <v/>
      </c>
      <c r="T9" s="898" t="str">
        <f t="shared" si="8"/>
        <v/>
      </c>
      <c r="U9" s="900"/>
      <c r="V9" s="900"/>
      <c r="W9" s="900"/>
      <c r="X9" s="901"/>
      <c r="Y9" s="770"/>
      <c r="Z9" s="770"/>
      <c r="AA9" s="770"/>
      <c r="AB9" s="770"/>
      <c r="AC9" s="770"/>
      <c r="AD9" s="770"/>
    </row>
    <row r="10" spans="2:30" s="762" customFormat="1" ht="15.75" customHeight="1">
      <c r="B10" s="762">
        <f>IF(G10=1,COUNT(G$4:G10),0)</f>
        <v>0</v>
      </c>
      <c r="C10" s="897">
        <v>7</v>
      </c>
      <c r="D10" s="885" t="str">
        <f>ผลการเรียน!B11</f>
        <v/>
      </c>
      <c r="E10" s="886" t="str">
        <f>ผลการเรียน!BX11&amp;"."&amp;ผลการเรียน!BY11&amp;"  "&amp;ผลการเรียน!BZ11</f>
        <v xml:space="preserve">.  </v>
      </c>
      <c r="F10" s="887" t="str">
        <f>ผลการเรียน!BC11</f>
        <v/>
      </c>
      <c r="G10" s="757" t="str">
        <f t="shared" si="0"/>
        <v/>
      </c>
      <c r="H10" s="888" t="str">
        <f>ผลการเรียน!BB11</f>
        <v/>
      </c>
      <c r="I10" s="879" t="str">
        <f>IFERROR(VLOOKUP(C10,B10:E65,2,FALSE),"")</f>
        <v/>
      </c>
      <c r="J10" s="879" t="str">
        <f>IFERROR(VLOOKUP(C10,B10:E65,3,FALSE),"")</f>
        <v/>
      </c>
      <c r="K10" s="889" t="str">
        <f>IFERROR(VLOOKUP(C10,B10:E65,4,FALSE),"")</f>
        <v/>
      </c>
      <c r="L10" s="883" t="str">
        <f>IFERROR(VLOOKUP(C10,B10:F65,5,FALSE),"")</f>
        <v/>
      </c>
      <c r="M10" s="890" t="str">
        <f t="shared" si="5"/>
        <v/>
      </c>
      <c r="N10" s="765"/>
      <c r="O10" s="898">
        <v>3</v>
      </c>
      <c r="P10" s="899" t="str">
        <f t="shared" si="6"/>
        <v/>
      </c>
      <c r="Q10" s="898" t="str">
        <f t="shared" si="7"/>
        <v/>
      </c>
      <c r="R10" s="898" t="str">
        <f t="shared" si="7"/>
        <v/>
      </c>
      <c r="S10" s="898" t="str">
        <f t="shared" si="8"/>
        <v/>
      </c>
      <c r="T10" s="898" t="str">
        <f t="shared" si="8"/>
        <v/>
      </c>
      <c r="U10" s="900"/>
      <c r="V10" s="900"/>
      <c r="W10" s="900"/>
      <c r="X10" s="901"/>
      <c r="Y10" s="770"/>
      <c r="Z10" s="770"/>
      <c r="AA10" s="770"/>
      <c r="AB10" s="770"/>
      <c r="AC10" s="770"/>
      <c r="AD10" s="770"/>
    </row>
    <row r="11" spans="2:30" s="762" customFormat="1" ht="15.75" customHeight="1">
      <c r="B11" s="762">
        <f>IF(G11=1,COUNT(G$4:G11),0)</f>
        <v>0</v>
      </c>
      <c r="C11" s="902">
        <v>8</v>
      </c>
      <c r="D11" s="885" t="str">
        <f>ผลการเรียน!B12</f>
        <v/>
      </c>
      <c r="E11" s="886" t="str">
        <f>ผลการเรียน!BX12&amp;"."&amp;ผลการเรียน!BY12&amp;"  "&amp;ผลการเรียน!BZ12</f>
        <v xml:space="preserve">.  </v>
      </c>
      <c r="F11" s="887" t="str">
        <f>ผลการเรียน!BC12</f>
        <v/>
      </c>
      <c r="G11" s="757" t="str">
        <f t="shared" si="0"/>
        <v/>
      </c>
      <c r="H11" s="888" t="str">
        <f>ผลการเรียน!BB12</f>
        <v/>
      </c>
      <c r="I11" s="879" t="str">
        <f>IFERROR(VLOOKUP(C11,B11:E65,2,FALSE),"")</f>
        <v/>
      </c>
      <c r="J11" s="879" t="str">
        <f>IFERROR(VLOOKUP(C11,B11:E65,3,FALSE),"")</f>
        <v/>
      </c>
      <c r="K11" s="889" t="str">
        <f>IFERROR(VLOOKUP(C11,B11:E65,4,FALSE),"")</f>
        <v/>
      </c>
      <c r="L11" s="883" t="str">
        <f>IFERROR(VLOOKUP(C11,B11:F65,5,FALSE),"")</f>
        <v/>
      </c>
      <c r="M11" s="890" t="str">
        <f t="shared" si="5"/>
        <v/>
      </c>
      <c r="N11" s="765"/>
      <c r="O11" s="898">
        <v>4</v>
      </c>
      <c r="P11" s="899" t="str">
        <f t="shared" si="6"/>
        <v/>
      </c>
      <c r="Q11" s="898" t="str">
        <f t="shared" si="7"/>
        <v/>
      </c>
      <c r="R11" s="898" t="str">
        <f t="shared" si="7"/>
        <v/>
      </c>
      <c r="S11" s="898" t="str">
        <f t="shared" si="8"/>
        <v/>
      </c>
      <c r="T11" s="898" t="str">
        <f t="shared" si="8"/>
        <v/>
      </c>
      <c r="U11" s="900"/>
      <c r="V11" s="900"/>
      <c r="W11" s="900"/>
      <c r="X11" s="901"/>
      <c r="Y11" s="770"/>
      <c r="Z11" s="770"/>
      <c r="AA11" s="770"/>
      <c r="AB11" s="770"/>
      <c r="AC11" s="770"/>
      <c r="AD11" s="770"/>
    </row>
    <row r="12" spans="2:30" s="762" customFormat="1" ht="15.75" customHeight="1">
      <c r="B12" s="762">
        <f>IF(G12=1,COUNT(G$4:G12),0)</f>
        <v>0</v>
      </c>
      <c r="C12" s="897">
        <v>9</v>
      </c>
      <c r="D12" s="885" t="str">
        <f>ผลการเรียน!B13</f>
        <v/>
      </c>
      <c r="E12" s="886" t="str">
        <f>ผลการเรียน!BX13&amp;"."&amp;ผลการเรียน!BY13&amp;"  "&amp;ผลการเรียน!BZ13</f>
        <v xml:space="preserve">.  </v>
      </c>
      <c r="F12" s="887" t="str">
        <f>ผลการเรียน!BC13</f>
        <v/>
      </c>
      <c r="G12" s="757" t="str">
        <f t="shared" si="0"/>
        <v/>
      </c>
      <c r="H12" s="888" t="str">
        <f>ผลการเรียน!BB13</f>
        <v/>
      </c>
      <c r="I12" s="879" t="str">
        <f>IFERROR(VLOOKUP(C12,B12:E65,2,FALSE),"")</f>
        <v/>
      </c>
      <c r="J12" s="879" t="str">
        <f>IFERROR(VLOOKUP(C12,B12:E65,3,FALSE),"")</f>
        <v/>
      </c>
      <c r="K12" s="889" t="str">
        <f>IFERROR(VLOOKUP(C12,B12:E65,4,FALSE),"")</f>
        <v/>
      </c>
      <c r="L12" s="883" t="str">
        <f>IFERROR(VLOOKUP(C12,B12:F65,5,FALSE),"")</f>
        <v/>
      </c>
      <c r="M12" s="890" t="str">
        <f t="shared" si="5"/>
        <v/>
      </c>
      <c r="N12" s="765"/>
      <c r="O12" s="898">
        <v>5</v>
      </c>
      <c r="P12" s="899" t="str">
        <f t="shared" si="6"/>
        <v/>
      </c>
      <c r="Q12" s="898" t="str">
        <f t="shared" si="7"/>
        <v/>
      </c>
      <c r="R12" s="898" t="str">
        <f t="shared" si="7"/>
        <v/>
      </c>
      <c r="S12" s="898" t="str">
        <f t="shared" si="8"/>
        <v/>
      </c>
      <c r="T12" s="898" t="str">
        <f t="shared" si="8"/>
        <v/>
      </c>
      <c r="U12" s="900"/>
      <c r="V12" s="900"/>
      <c r="W12" s="900"/>
      <c r="X12" s="901"/>
      <c r="Y12" s="770"/>
      <c r="Z12" s="770"/>
      <c r="AA12" s="770"/>
      <c r="AB12" s="770"/>
      <c r="AC12" s="770"/>
      <c r="AD12" s="770"/>
    </row>
    <row r="13" spans="2:30" s="762" customFormat="1" ht="15.75" customHeight="1">
      <c r="B13" s="762">
        <f>IF(G13=1,COUNT(G$4:G13),0)</f>
        <v>0</v>
      </c>
      <c r="C13" s="902">
        <v>10</v>
      </c>
      <c r="D13" s="885" t="str">
        <f>ผลการเรียน!B14</f>
        <v/>
      </c>
      <c r="E13" s="886" t="str">
        <f>ผลการเรียน!BX14&amp;"."&amp;ผลการเรียน!BY14&amp;"  "&amp;ผลการเรียน!BZ14</f>
        <v xml:space="preserve">.  </v>
      </c>
      <c r="F13" s="887" t="str">
        <f>ผลการเรียน!BC14</f>
        <v/>
      </c>
      <c r="G13" s="757" t="str">
        <f t="shared" si="0"/>
        <v/>
      </c>
      <c r="H13" s="888" t="str">
        <f>ผลการเรียน!BB14</f>
        <v/>
      </c>
      <c r="I13" s="879" t="str">
        <f>IFERROR(VLOOKUP(C13,B13:E65,2,FALSE),"")</f>
        <v/>
      </c>
      <c r="J13" s="879" t="str">
        <f>IFERROR(VLOOKUP(C13,B13:E65,3,FALSE),"")</f>
        <v/>
      </c>
      <c r="K13" s="889" t="str">
        <f>IFERROR(VLOOKUP(C13,B13:E65,4,FALSE),"")</f>
        <v/>
      </c>
      <c r="L13" s="883" t="str">
        <f>IFERROR(VLOOKUP(C13,B13:F65,5,FALSE),"")</f>
        <v/>
      </c>
      <c r="M13" s="890" t="str">
        <f t="shared" si="5"/>
        <v/>
      </c>
      <c r="N13" s="765"/>
      <c r="O13" s="898">
        <v>6</v>
      </c>
      <c r="P13" s="899" t="str">
        <f t="shared" si="6"/>
        <v/>
      </c>
      <c r="Q13" s="898" t="str">
        <f t="shared" si="7"/>
        <v/>
      </c>
      <c r="R13" s="898" t="str">
        <f t="shared" si="7"/>
        <v/>
      </c>
      <c r="S13" s="898" t="str">
        <f t="shared" si="8"/>
        <v/>
      </c>
      <c r="T13" s="898" t="str">
        <f t="shared" si="8"/>
        <v/>
      </c>
      <c r="U13" s="900"/>
      <c r="V13" s="900"/>
      <c r="W13" s="900"/>
      <c r="X13" s="901"/>
      <c r="Y13" s="770"/>
      <c r="Z13" s="770"/>
      <c r="AA13" s="770"/>
      <c r="AB13" s="770"/>
      <c r="AC13" s="770"/>
      <c r="AD13" s="770"/>
    </row>
    <row r="14" spans="2:30" s="762" customFormat="1" ht="15.75" customHeight="1">
      <c r="B14" s="762">
        <f>IF(G14=1,COUNT(G$4:G14),0)</f>
        <v>0</v>
      </c>
      <c r="C14" s="897">
        <v>11</v>
      </c>
      <c r="D14" s="885" t="str">
        <f>ผลการเรียน!B15</f>
        <v/>
      </c>
      <c r="E14" s="886" t="str">
        <f>ผลการเรียน!BX15&amp;"."&amp;ผลการเรียน!BY15&amp;"  "&amp;ผลการเรียน!BZ15</f>
        <v xml:space="preserve">.  </v>
      </c>
      <c r="F14" s="887" t="str">
        <f>ผลการเรียน!BC15</f>
        <v/>
      </c>
      <c r="G14" s="757" t="str">
        <f t="shared" si="0"/>
        <v/>
      </c>
      <c r="H14" s="888" t="str">
        <f>ผลการเรียน!BB15</f>
        <v/>
      </c>
      <c r="I14" s="879" t="str">
        <f>IFERROR(VLOOKUP(C14,B14:E65,2,FALSE),"")</f>
        <v/>
      </c>
      <c r="J14" s="879" t="str">
        <f>IFERROR(VLOOKUP(C14,B14:E65,3,FALSE),"")</f>
        <v/>
      </c>
      <c r="K14" s="889" t="str">
        <f>IFERROR(VLOOKUP(C14,B14:E65,4,FALSE),"")</f>
        <v/>
      </c>
      <c r="L14" s="883" t="str">
        <f>IFERROR(VLOOKUP(C14,B14:F65,5,FALSE),"")</f>
        <v/>
      </c>
      <c r="M14" s="890" t="str">
        <f t="shared" si="5"/>
        <v/>
      </c>
      <c r="N14" s="765"/>
      <c r="O14" s="898">
        <v>7</v>
      </c>
      <c r="P14" s="899" t="str">
        <f t="shared" si="6"/>
        <v/>
      </c>
      <c r="Q14" s="898" t="str">
        <f t="shared" si="7"/>
        <v/>
      </c>
      <c r="R14" s="898" t="str">
        <f t="shared" si="7"/>
        <v/>
      </c>
      <c r="S14" s="898" t="str">
        <f t="shared" si="8"/>
        <v/>
      </c>
      <c r="T14" s="900"/>
      <c r="U14" s="900"/>
      <c r="V14" s="900"/>
      <c r="W14" s="900"/>
      <c r="X14" s="901"/>
      <c r="Y14" s="770"/>
      <c r="Z14" s="770"/>
      <c r="AA14" s="770"/>
      <c r="AB14" s="770"/>
      <c r="AC14" s="770"/>
      <c r="AD14" s="770"/>
    </row>
    <row r="15" spans="2:30" s="762" customFormat="1" ht="15.75" customHeight="1">
      <c r="B15" s="762">
        <f>IF(G15=1,COUNT(G$4:G15),0)</f>
        <v>0</v>
      </c>
      <c r="C15" s="902">
        <v>12</v>
      </c>
      <c r="D15" s="885" t="str">
        <f>ผลการเรียน!B16</f>
        <v/>
      </c>
      <c r="E15" s="886" t="str">
        <f>ผลการเรียน!BX16&amp;"."&amp;ผลการเรียน!BY16&amp;"  "&amp;ผลการเรียน!BZ16</f>
        <v xml:space="preserve">.  </v>
      </c>
      <c r="F15" s="887" t="str">
        <f>ผลการเรียน!BC16</f>
        <v/>
      </c>
      <c r="G15" s="757" t="str">
        <f t="shared" si="0"/>
        <v/>
      </c>
      <c r="H15" s="888" t="str">
        <f>ผลการเรียน!BB16</f>
        <v/>
      </c>
      <c r="I15" s="879" t="str">
        <f>IFERROR(VLOOKUP(C15,B15:E65,2,FALSE),"")</f>
        <v/>
      </c>
      <c r="J15" s="879" t="str">
        <f>IFERROR(VLOOKUP(C15,B15:E65,3,FALSE),"")</f>
        <v/>
      </c>
      <c r="K15" s="889" t="str">
        <f>IFERROR(VLOOKUP(C15,B15:E65,4,FALSE),"")</f>
        <v/>
      </c>
      <c r="L15" s="883" t="str">
        <f>IFERROR(VLOOKUP(C15,B15:F65,5,FALSE),"")</f>
        <v/>
      </c>
      <c r="M15" s="890" t="str">
        <f t="shared" si="5"/>
        <v/>
      </c>
      <c r="N15" s="765"/>
      <c r="O15" s="898">
        <v>8</v>
      </c>
      <c r="P15" s="899" t="str">
        <f t="shared" si="6"/>
        <v/>
      </c>
      <c r="Q15" s="898" t="str">
        <f t="shared" si="7"/>
        <v/>
      </c>
      <c r="R15" s="898" t="str">
        <f t="shared" si="7"/>
        <v/>
      </c>
      <c r="S15" s="898" t="str">
        <f t="shared" si="8"/>
        <v/>
      </c>
      <c r="T15" s="900"/>
      <c r="U15" s="900"/>
      <c r="V15" s="900"/>
      <c r="W15" s="900"/>
      <c r="X15" s="901"/>
      <c r="Y15" s="770"/>
      <c r="Z15" s="770"/>
      <c r="AA15" s="770"/>
      <c r="AB15" s="770"/>
      <c r="AC15" s="770"/>
      <c r="AD15" s="770"/>
    </row>
    <row r="16" spans="2:30" s="762" customFormat="1" ht="15.75" customHeight="1">
      <c r="B16" s="762">
        <f>IF(G16=1,COUNT(G$4:G16),0)</f>
        <v>0</v>
      </c>
      <c r="C16" s="897">
        <v>13</v>
      </c>
      <c r="D16" s="885" t="str">
        <f>ผลการเรียน!B17</f>
        <v/>
      </c>
      <c r="E16" s="886" t="str">
        <f>ผลการเรียน!BX17&amp;"."&amp;ผลการเรียน!BY17&amp;"  "&amp;ผลการเรียน!BZ17</f>
        <v xml:space="preserve">.  </v>
      </c>
      <c r="F16" s="887" t="str">
        <f>ผลการเรียน!BC17</f>
        <v/>
      </c>
      <c r="G16" s="757" t="str">
        <f t="shared" si="0"/>
        <v/>
      </c>
      <c r="H16" s="888" t="str">
        <f>ผลการเรียน!BB17</f>
        <v/>
      </c>
      <c r="I16" s="879" t="str">
        <f>IFERROR(VLOOKUP(C16,B16:E65,2,FALSE),"")</f>
        <v/>
      </c>
      <c r="J16" s="879" t="str">
        <f>IFERROR(VLOOKUP(C16,B16:E65,3,FALSE),"")</f>
        <v/>
      </c>
      <c r="K16" s="889" t="str">
        <f>IFERROR(VLOOKUP(C16,B16:E65,4,FALSE),"")</f>
        <v/>
      </c>
      <c r="L16" s="883" t="str">
        <f>IFERROR(VLOOKUP(C16,B16:F65,5,FALSE),"")</f>
        <v/>
      </c>
      <c r="M16" s="890" t="str">
        <f t="shared" si="5"/>
        <v/>
      </c>
      <c r="N16" s="765"/>
      <c r="O16" s="898">
        <v>9</v>
      </c>
      <c r="P16" s="899" t="str">
        <f t="shared" si="6"/>
        <v/>
      </c>
      <c r="Q16" s="898" t="str">
        <f t="shared" si="7"/>
        <v/>
      </c>
      <c r="R16" s="898" t="str">
        <f t="shared" si="7"/>
        <v/>
      </c>
      <c r="S16" s="898" t="str">
        <f t="shared" si="8"/>
        <v/>
      </c>
      <c r="T16" s="900"/>
      <c r="U16" s="900"/>
      <c r="V16" s="900"/>
      <c r="W16" s="900"/>
      <c r="X16" s="901"/>
      <c r="Y16" s="770"/>
      <c r="Z16" s="770"/>
      <c r="AA16" s="770"/>
      <c r="AB16" s="770"/>
      <c r="AC16" s="770"/>
      <c r="AD16" s="770"/>
    </row>
    <row r="17" spans="2:30" s="762" customFormat="1" ht="15.75" customHeight="1">
      <c r="B17" s="762">
        <f>IF(G17=1,COUNT(G$4:G17),0)</f>
        <v>0</v>
      </c>
      <c r="C17" s="902">
        <v>14</v>
      </c>
      <c r="D17" s="885" t="str">
        <f>ผลการเรียน!B18</f>
        <v/>
      </c>
      <c r="E17" s="886" t="str">
        <f>ผลการเรียน!BX18&amp;"."&amp;ผลการเรียน!BY18&amp;"  "&amp;ผลการเรียน!BZ18</f>
        <v xml:space="preserve">.  </v>
      </c>
      <c r="F17" s="887" t="str">
        <f>ผลการเรียน!BC18</f>
        <v/>
      </c>
      <c r="G17" s="757" t="str">
        <f t="shared" si="0"/>
        <v/>
      </c>
      <c r="H17" s="888" t="str">
        <f>ผลการเรียน!BB18</f>
        <v/>
      </c>
      <c r="I17" s="879" t="str">
        <f>IFERROR(VLOOKUP(C17,B17:E65,2,FALSE),"")</f>
        <v/>
      </c>
      <c r="J17" s="879" t="str">
        <f>IFERROR(VLOOKUP(C17,B17:E65,3,FALSE),"")</f>
        <v/>
      </c>
      <c r="K17" s="889" t="str">
        <f>IFERROR(VLOOKUP(C17,B17:E65,4,FALSE),"")</f>
        <v/>
      </c>
      <c r="L17" s="883" t="str">
        <f>IFERROR(VLOOKUP(C17,B17:F65,5,FALSE),"")</f>
        <v/>
      </c>
      <c r="M17" s="890" t="str">
        <f t="shared" si="5"/>
        <v/>
      </c>
      <c r="N17" s="765"/>
      <c r="O17" s="898">
        <v>10</v>
      </c>
      <c r="P17" s="899" t="str">
        <f t="shared" si="6"/>
        <v/>
      </c>
      <c r="Q17" s="898" t="str">
        <f t="shared" si="7"/>
        <v/>
      </c>
      <c r="R17" s="898" t="str">
        <f t="shared" si="7"/>
        <v/>
      </c>
      <c r="S17" s="898" t="str">
        <f t="shared" si="8"/>
        <v/>
      </c>
      <c r="T17" s="900"/>
      <c r="U17" s="900"/>
      <c r="V17" s="900"/>
      <c r="W17" s="900"/>
      <c r="X17" s="903"/>
      <c r="Y17" s="770"/>
      <c r="Z17" s="770"/>
      <c r="AA17" s="770"/>
      <c r="AB17" s="770"/>
      <c r="AC17" s="770"/>
      <c r="AD17" s="770"/>
    </row>
    <row r="18" spans="2:30" s="762" customFormat="1" ht="15.75" customHeight="1">
      <c r="B18" s="762">
        <f>IF(G18=1,COUNT(G$4:G18),0)</f>
        <v>0</v>
      </c>
      <c r="C18" s="897">
        <v>15</v>
      </c>
      <c r="D18" s="885" t="str">
        <f>ผลการเรียน!B19</f>
        <v/>
      </c>
      <c r="E18" s="886" t="str">
        <f>ผลการเรียน!BX19&amp;"."&amp;ผลการเรียน!BY19&amp;"  "&amp;ผลการเรียน!BZ19</f>
        <v xml:space="preserve">.  </v>
      </c>
      <c r="F18" s="887" t="str">
        <f>ผลการเรียน!BC19</f>
        <v/>
      </c>
      <c r="G18" s="757" t="str">
        <f t="shared" si="0"/>
        <v/>
      </c>
      <c r="H18" s="888" t="str">
        <f>ผลการเรียน!BB19</f>
        <v/>
      </c>
      <c r="I18" s="879" t="str">
        <f>IFERROR(VLOOKUP(C18,B18:E65,2,FALSE),"")</f>
        <v/>
      </c>
      <c r="J18" s="879" t="str">
        <f>IFERROR(VLOOKUP(C18,B18:E65,3,FALSE),"")</f>
        <v/>
      </c>
      <c r="K18" s="889" t="str">
        <f>IFERROR(VLOOKUP(C18,B18:E65,4,FALSE),"")</f>
        <v/>
      </c>
      <c r="L18" s="883" t="str">
        <f>IFERROR(VLOOKUP(C18,B18:F65,5,FALSE),"")</f>
        <v/>
      </c>
      <c r="M18" s="890" t="str">
        <f t="shared" si="5"/>
        <v/>
      </c>
      <c r="N18" s="765"/>
      <c r="O18" s="898">
        <v>11</v>
      </c>
      <c r="P18" s="899" t="str">
        <f t="shared" si="6"/>
        <v/>
      </c>
      <c r="Q18" s="898" t="str">
        <f t="shared" si="7"/>
        <v/>
      </c>
      <c r="R18" s="898" t="str">
        <f t="shared" si="7"/>
        <v/>
      </c>
      <c r="S18" s="898" t="str">
        <f t="shared" si="8"/>
        <v/>
      </c>
      <c r="T18" s="900"/>
      <c r="U18" s="900"/>
      <c r="V18" s="900"/>
      <c r="W18" s="900"/>
      <c r="X18" s="903"/>
      <c r="Y18" s="770"/>
      <c r="Z18" s="770"/>
      <c r="AA18" s="770"/>
      <c r="AB18" s="770"/>
      <c r="AC18" s="770"/>
      <c r="AD18" s="770"/>
    </row>
    <row r="19" spans="2:30" s="762" customFormat="1" ht="15.75" customHeight="1">
      <c r="B19" s="762">
        <f>IF(G19=1,COUNT(G$4:G19),0)</f>
        <v>0</v>
      </c>
      <c r="C19" s="902">
        <v>16</v>
      </c>
      <c r="D19" s="885" t="str">
        <f>ผลการเรียน!B20</f>
        <v/>
      </c>
      <c r="E19" s="886" t="str">
        <f>ผลการเรียน!BX20&amp;"."&amp;ผลการเรียน!BY20&amp;"  "&amp;ผลการเรียน!BZ20</f>
        <v xml:space="preserve">.  </v>
      </c>
      <c r="F19" s="887" t="str">
        <f>ผลการเรียน!BC20</f>
        <v/>
      </c>
      <c r="G19" s="757" t="str">
        <f t="shared" si="0"/>
        <v/>
      </c>
      <c r="H19" s="888" t="str">
        <f>ผลการเรียน!BB20</f>
        <v/>
      </c>
      <c r="I19" s="879" t="str">
        <f>IFERROR(VLOOKUP(C19,B19:E65,2,FALSE),"")</f>
        <v/>
      </c>
      <c r="J19" s="879" t="str">
        <f>IFERROR(VLOOKUP(C19,B19:E65,3,FALSE),"")</f>
        <v/>
      </c>
      <c r="K19" s="889" t="str">
        <f>IFERROR(VLOOKUP(C19,B19:E65,4,FALSE),"")</f>
        <v/>
      </c>
      <c r="L19" s="883" t="str">
        <f>IFERROR(VLOOKUP(C19,B19:F65,5,FALSE),"")</f>
        <v/>
      </c>
      <c r="M19" s="890" t="str">
        <f t="shared" si="5"/>
        <v/>
      </c>
      <c r="N19" s="765"/>
      <c r="O19" s="898">
        <v>12</v>
      </c>
      <c r="P19" s="899" t="str">
        <f t="shared" si="6"/>
        <v/>
      </c>
      <c r="Q19" s="898" t="str">
        <f t="shared" si="7"/>
        <v/>
      </c>
      <c r="R19" s="898" t="str">
        <f t="shared" si="7"/>
        <v/>
      </c>
      <c r="S19" s="898" t="str">
        <f t="shared" si="8"/>
        <v/>
      </c>
      <c r="T19" s="900"/>
      <c r="U19" s="900"/>
      <c r="V19" s="900"/>
      <c r="W19" s="900"/>
      <c r="X19" s="903"/>
      <c r="Y19" s="770"/>
      <c r="Z19" s="770"/>
      <c r="AA19" s="770"/>
      <c r="AB19" s="770"/>
      <c r="AC19" s="770"/>
      <c r="AD19" s="770"/>
    </row>
    <row r="20" spans="2:30" s="762" customFormat="1" ht="15.75" customHeight="1">
      <c r="B20" s="762">
        <f>IF(G20=1,COUNT(G$4:G20),0)</f>
        <v>0</v>
      </c>
      <c r="C20" s="897">
        <v>17</v>
      </c>
      <c r="D20" s="885" t="str">
        <f>ผลการเรียน!B21</f>
        <v/>
      </c>
      <c r="E20" s="886" t="str">
        <f>ผลการเรียน!BX21&amp;"."&amp;ผลการเรียน!BY21&amp;"  "&amp;ผลการเรียน!BZ21</f>
        <v xml:space="preserve">.  </v>
      </c>
      <c r="F20" s="887" t="str">
        <f>ผลการเรียน!BC21</f>
        <v/>
      </c>
      <c r="G20" s="757" t="str">
        <f t="shared" si="0"/>
        <v/>
      </c>
      <c r="H20" s="888" t="str">
        <f>ผลการเรียน!BB21</f>
        <v/>
      </c>
      <c r="I20" s="879" t="str">
        <f>IFERROR(VLOOKUP(C20,B20:E65,2,FALSE),"")</f>
        <v/>
      </c>
      <c r="J20" s="879" t="str">
        <f>IFERROR(VLOOKUP(C20,B20:E65,3,FALSE),"")</f>
        <v/>
      </c>
      <c r="K20" s="889" t="str">
        <f>IFERROR(VLOOKUP(C20,B20:E65,4,FALSE),"")</f>
        <v/>
      </c>
      <c r="L20" s="883" t="str">
        <f>IFERROR(VLOOKUP(C20,B20:F65,5,FALSE),"")</f>
        <v/>
      </c>
      <c r="M20" s="890" t="str">
        <f t="shared" si="5"/>
        <v/>
      </c>
      <c r="N20" s="765"/>
      <c r="O20" s="898">
        <v>13</v>
      </c>
      <c r="P20" s="899" t="str">
        <f t="shared" si="6"/>
        <v/>
      </c>
      <c r="Q20" s="898" t="str">
        <f t="shared" si="7"/>
        <v/>
      </c>
      <c r="R20" s="898" t="str">
        <f t="shared" si="7"/>
        <v/>
      </c>
      <c r="S20" s="898" t="str">
        <f t="shared" si="8"/>
        <v/>
      </c>
      <c r="T20" s="900"/>
      <c r="U20" s="900"/>
      <c r="V20" s="900"/>
      <c r="W20" s="900"/>
      <c r="X20" s="903"/>
      <c r="Y20" s="770"/>
      <c r="Z20" s="770"/>
      <c r="AA20" s="770"/>
      <c r="AB20" s="770"/>
      <c r="AC20" s="770"/>
      <c r="AD20" s="770"/>
    </row>
    <row r="21" spans="2:30" s="762" customFormat="1" ht="15.75" customHeight="1">
      <c r="B21" s="762">
        <f>IF(G21=1,COUNT(G$4:G21),0)</f>
        <v>0</v>
      </c>
      <c r="C21" s="902">
        <v>18</v>
      </c>
      <c r="D21" s="885" t="str">
        <f>ผลการเรียน!B22</f>
        <v/>
      </c>
      <c r="E21" s="886" t="str">
        <f>ผลการเรียน!BX22&amp;"."&amp;ผลการเรียน!BY22&amp;"  "&amp;ผลการเรียน!BZ22</f>
        <v xml:space="preserve">.  </v>
      </c>
      <c r="F21" s="887" t="str">
        <f>ผลการเรียน!BC22</f>
        <v/>
      </c>
      <c r="G21" s="757" t="str">
        <f t="shared" si="0"/>
        <v/>
      </c>
      <c r="H21" s="888" t="str">
        <f>ผลการเรียน!BB22</f>
        <v/>
      </c>
      <c r="I21" s="879" t="str">
        <f>IFERROR(VLOOKUP(C21,B21:E65,2,FALSE),"")</f>
        <v/>
      </c>
      <c r="J21" s="879" t="str">
        <f>IFERROR(VLOOKUP(C21,B21:E65,3,FALSE),"")</f>
        <v/>
      </c>
      <c r="K21" s="889" t="str">
        <f>IFERROR(VLOOKUP(C21,B21:E65,4,FALSE),"")</f>
        <v/>
      </c>
      <c r="L21" s="883" t="str">
        <f>IFERROR(VLOOKUP(C21,B21:F65,5,FALSE),"")</f>
        <v/>
      </c>
      <c r="M21" s="890" t="str">
        <f t="shared" si="5"/>
        <v/>
      </c>
      <c r="N21" s="765"/>
      <c r="O21" s="898">
        <v>14</v>
      </c>
      <c r="P21" s="899" t="str">
        <f t="shared" si="6"/>
        <v/>
      </c>
      <c r="Q21" s="898" t="str">
        <f t="shared" si="7"/>
        <v/>
      </c>
      <c r="R21" s="898" t="str">
        <f t="shared" si="7"/>
        <v/>
      </c>
      <c r="S21" s="898" t="str">
        <f t="shared" si="8"/>
        <v/>
      </c>
      <c r="T21" s="900"/>
      <c r="U21" s="900"/>
      <c r="V21" s="900"/>
      <c r="W21" s="900"/>
      <c r="X21" s="903"/>
      <c r="Y21" s="770"/>
      <c r="Z21" s="770"/>
      <c r="AA21" s="770"/>
      <c r="AB21" s="770"/>
      <c r="AC21" s="770"/>
      <c r="AD21" s="770"/>
    </row>
    <row r="22" spans="2:30" s="762" customFormat="1" ht="15.75" customHeight="1">
      <c r="B22" s="762">
        <f>IF(G22=1,COUNT(G$4:G22),0)</f>
        <v>0</v>
      </c>
      <c r="C22" s="897">
        <v>19</v>
      </c>
      <c r="D22" s="885" t="str">
        <f>ผลการเรียน!B23</f>
        <v/>
      </c>
      <c r="E22" s="886" t="str">
        <f>ผลการเรียน!BX23&amp;"."&amp;ผลการเรียน!BY23&amp;"  "&amp;ผลการเรียน!BZ23</f>
        <v xml:space="preserve">.  </v>
      </c>
      <c r="F22" s="887" t="str">
        <f>ผลการเรียน!BC23</f>
        <v/>
      </c>
      <c r="G22" s="757" t="str">
        <f t="shared" si="0"/>
        <v/>
      </c>
      <c r="H22" s="888" t="str">
        <f>ผลการเรียน!BB23</f>
        <v/>
      </c>
      <c r="I22" s="879" t="str">
        <f>IFERROR(VLOOKUP(C22,B22:E65,2,FALSE),"")</f>
        <v/>
      </c>
      <c r="J22" s="879" t="str">
        <f>IFERROR(VLOOKUP(C22,B22:E65,3,FALSE),"")</f>
        <v/>
      </c>
      <c r="K22" s="889" t="str">
        <f>IFERROR(VLOOKUP(C22,B22:E65,4,FALSE),"")</f>
        <v/>
      </c>
      <c r="L22" s="883" t="str">
        <f>IFERROR(VLOOKUP(C22,B22:F65,5,FALSE),"")</f>
        <v/>
      </c>
      <c r="M22" s="890" t="str">
        <f t="shared" si="5"/>
        <v/>
      </c>
      <c r="N22" s="765"/>
      <c r="O22" s="898">
        <v>15</v>
      </c>
      <c r="P22" s="899" t="str">
        <f t="shared" si="6"/>
        <v/>
      </c>
      <c r="Q22" s="898" t="str">
        <f t="shared" si="7"/>
        <v/>
      </c>
      <c r="R22" s="898" t="str">
        <f t="shared" si="7"/>
        <v/>
      </c>
      <c r="S22" s="898" t="str">
        <f t="shared" si="8"/>
        <v/>
      </c>
      <c r="T22" s="900"/>
      <c r="U22" s="900"/>
      <c r="V22" s="900"/>
      <c r="W22" s="900"/>
      <c r="X22" s="903"/>
      <c r="Y22" s="770"/>
      <c r="Z22" s="770"/>
      <c r="AA22" s="770"/>
      <c r="AB22" s="770"/>
      <c r="AC22" s="770"/>
      <c r="AD22" s="770"/>
    </row>
    <row r="23" spans="2:30" s="762" customFormat="1" ht="15.75" customHeight="1">
      <c r="B23" s="762">
        <f>IF(G23=1,COUNT(G$4:G23),0)</f>
        <v>0</v>
      </c>
      <c r="C23" s="902">
        <v>20</v>
      </c>
      <c r="D23" s="885" t="str">
        <f>ผลการเรียน!B24</f>
        <v/>
      </c>
      <c r="E23" s="886" t="str">
        <f>ผลการเรียน!BX24&amp;"."&amp;ผลการเรียน!BY24&amp;"  "&amp;ผลการเรียน!BZ24</f>
        <v xml:space="preserve">.  </v>
      </c>
      <c r="F23" s="887" t="str">
        <f>ผลการเรียน!BC24</f>
        <v/>
      </c>
      <c r="G23" s="757" t="str">
        <f t="shared" si="0"/>
        <v/>
      </c>
      <c r="H23" s="888" t="str">
        <f>ผลการเรียน!BB24</f>
        <v/>
      </c>
      <c r="I23" s="879" t="str">
        <f>IFERROR(VLOOKUP(C23,B23:E65,2,FALSE),"")</f>
        <v/>
      </c>
      <c r="J23" s="879" t="str">
        <f>IFERROR(VLOOKUP(C23,B23:E65,3,FALSE),"")</f>
        <v/>
      </c>
      <c r="K23" s="889" t="str">
        <f>IFERROR(VLOOKUP(C23,B23:E65,4,FALSE),"")</f>
        <v/>
      </c>
      <c r="L23" s="883" t="str">
        <f>IFERROR(VLOOKUP(C23,B23:F65,5,FALSE),"")</f>
        <v/>
      </c>
      <c r="M23" s="890" t="str">
        <f t="shared" si="5"/>
        <v/>
      </c>
      <c r="N23" s="765"/>
      <c r="O23" s="898">
        <v>16</v>
      </c>
      <c r="P23" s="899" t="str">
        <f t="shared" si="6"/>
        <v/>
      </c>
      <c r="Q23" s="898" t="str">
        <f t="shared" si="7"/>
        <v/>
      </c>
      <c r="R23" s="898" t="str">
        <f t="shared" si="7"/>
        <v/>
      </c>
      <c r="S23" s="898" t="str">
        <f t="shared" si="8"/>
        <v/>
      </c>
      <c r="T23" s="900"/>
      <c r="U23" s="900"/>
      <c r="V23" s="900"/>
      <c r="W23" s="900"/>
      <c r="X23" s="903"/>
      <c r="Y23" s="770"/>
      <c r="Z23" s="770"/>
      <c r="AA23" s="770"/>
      <c r="AB23" s="770"/>
      <c r="AC23" s="770"/>
      <c r="AD23" s="770"/>
    </row>
    <row r="24" spans="2:30" s="762" customFormat="1" ht="15.75" customHeight="1">
      <c r="B24" s="762">
        <f>IF(G24=1,COUNT(G$4:G24),0)</f>
        <v>0</v>
      </c>
      <c r="C24" s="897">
        <v>21</v>
      </c>
      <c r="D24" s="885" t="str">
        <f>ผลการเรียน!B25</f>
        <v/>
      </c>
      <c r="E24" s="886" t="str">
        <f>ผลการเรียน!BX25&amp;"."&amp;ผลการเรียน!BY25&amp;"  "&amp;ผลการเรียน!BZ25</f>
        <v xml:space="preserve">.  </v>
      </c>
      <c r="F24" s="887" t="str">
        <f>ผลการเรียน!BC25</f>
        <v/>
      </c>
      <c r="G24" s="757" t="str">
        <f t="shared" si="0"/>
        <v/>
      </c>
      <c r="H24" s="888" t="str">
        <f>ผลการเรียน!BB25</f>
        <v/>
      </c>
      <c r="I24" s="879" t="str">
        <f>IFERROR(VLOOKUP(C24,B24:E65,2,FALSE),"")</f>
        <v/>
      </c>
      <c r="J24" s="879" t="str">
        <f>IFERROR(VLOOKUP(C24,B24:E65,3,FALSE),"")</f>
        <v/>
      </c>
      <c r="K24" s="889" t="str">
        <f>IFERROR(VLOOKUP(C24,B24:E65,4,FALSE),"")</f>
        <v/>
      </c>
      <c r="L24" s="883" t="str">
        <f>IFERROR(VLOOKUP(C24,B24:F65,5,FALSE),"")</f>
        <v/>
      </c>
      <c r="M24" s="890" t="str">
        <f t="shared" si="5"/>
        <v/>
      </c>
      <c r="N24" s="765"/>
      <c r="O24" s="898">
        <v>17</v>
      </c>
      <c r="P24" s="899" t="str">
        <f t="shared" si="6"/>
        <v/>
      </c>
      <c r="Q24" s="898" t="str">
        <f t="shared" ref="Q24:R29" si="9">I20</f>
        <v/>
      </c>
      <c r="R24" s="898" t="str">
        <f t="shared" si="9"/>
        <v/>
      </c>
      <c r="S24" s="898" t="str">
        <f t="shared" ref="S24:S29" si="10">L20</f>
        <v/>
      </c>
      <c r="T24" s="900"/>
      <c r="U24" s="900"/>
      <c r="V24" s="900"/>
      <c r="W24" s="900"/>
      <c r="X24" s="903"/>
      <c r="Y24" s="770"/>
      <c r="Z24" s="770"/>
      <c r="AA24" s="770"/>
      <c r="AB24" s="770"/>
      <c r="AC24" s="770"/>
      <c r="AD24" s="770"/>
    </row>
    <row r="25" spans="2:30" s="762" customFormat="1" ht="15.75" customHeight="1">
      <c r="B25" s="762">
        <f>IF(G25=1,COUNT(G$4:G25),0)</f>
        <v>0</v>
      </c>
      <c r="C25" s="902">
        <v>22</v>
      </c>
      <c r="D25" s="885" t="str">
        <f>ผลการเรียน!B26</f>
        <v/>
      </c>
      <c r="E25" s="886" t="str">
        <f>ผลการเรียน!BX26&amp;"."&amp;ผลการเรียน!BY26&amp;"  "&amp;ผลการเรียน!BZ26</f>
        <v xml:space="preserve">.  </v>
      </c>
      <c r="F25" s="887" t="str">
        <f>ผลการเรียน!BC26</f>
        <v/>
      </c>
      <c r="G25" s="757" t="str">
        <f t="shared" si="0"/>
        <v/>
      </c>
      <c r="H25" s="888" t="str">
        <f>ผลการเรียน!BB26</f>
        <v/>
      </c>
      <c r="I25" s="879" t="str">
        <f>IFERROR(VLOOKUP(C25,B25:E65,2,FALSE),"")</f>
        <v/>
      </c>
      <c r="J25" s="879" t="str">
        <f>IFERROR(VLOOKUP(C25,B25:E65,3,FALSE),"")</f>
        <v/>
      </c>
      <c r="K25" s="889" t="str">
        <f>IFERROR(VLOOKUP(C25,B25:E65,4,FALSE),"")</f>
        <v/>
      </c>
      <c r="L25" s="883" t="str">
        <f>IFERROR(VLOOKUP(C25,B25:F65,5,FALSE),"")</f>
        <v/>
      </c>
      <c r="M25" s="890" t="str">
        <f t="shared" si="5"/>
        <v/>
      </c>
      <c r="N25" s="759"/>
      <c r="O25" s="898">
        <v>18</v>
      </c>
      <c r="P25" s="899" t="str">
        <f t="shared" si="6"/>
        <v/>
      </c>
      <c r="Q25" s="898" t="str">
        <f t="shared" si="9"/>
        <v/>
      </c>
      <c r="R25" s="898" t="str">
        <f t="shared" si="9"/>
        <v/>
      </c>
      <c r="S25" s="898" t="str">
        <f t="shared" si="10"/>
        <v/>
      </c>
      <c r="T25" s="900"/>
      <c r="U25" s="900"/>
      <c r="V25" s="900"/>
      <c r="W25" s="900"/>
      <c r="X25" s="903"/>
      <c r="Y25" s="770"/>
      <c r="Z25" s="770"/>
      <c r="AA25" s="770"/>
      <c r="AB25" s="770"/>
      <c r="AC25" s="770"/>
      <c r="AD25" s="770"/>
    </row>
    <row r="26" spans="2:30" s="762" customFormat="1" ht="15.75" customHeight="1">
      <c r="B26" s="762">
        <f>IF(G26=1,COUNT(G$4:G26),0)</f>
        <v>0</v>
      </c>
      <c r="C26" s="897">
        <v>23</v>
      </c>
      <c r="D26" s="885" t="str">
        <f>ผลการเรียน!B27</f>
        <v/>
      </c>
      <c r="E26" s="886" t="str">
        <f>ผลการเรียน!BX27&amp;"."&amp;ผลการเรียน!BY27&amp;"  "&amp;ผลการเรียน!BZ27</f>
        <v xml:space="preserve">.  </v>
      </c>
      <c r="F26" s="887" t="str">
        <f>ผลการเรียน!BC27</f>
        <v/>
      </c>
      <c r="G26" s="757" t="str">
        <f t="shared" si="0"/>
        <v/>
      </c>
      <c r="H26" s="888" t="str">
        <f>ผลการเรียน!BB27</f>
        <v/>
      </c>
      <c r="I26" s="879" t="str">
        <f>IFERROR(VLOOKUP(C26,B26:E65,2,FALSE),"")</f>
        <v/>
      </c>
      <c r="J26" s="879" t="str">
        <f>IFERROR(VLOOKUP(C26,B26:E65,3,FALSE),"")</f>
        <v/>
      </c>
      <c r="K26" s="889" t="str">
        <f>IFERROR(VLOOKUP(C26,B26:E65,4,FALSE),"")</f>
        <v/>
      </c>
      <c r="L26" s="883" t="str">
        <f>IFERROR(VLOOKUP(C26,B26:F65,5,FALSE),"")</f>
        <v/>
      </c>
      <c r="M26" s="890" t="str">
        <f t="shared" si="5"/>
        <v/>
      </c>
      <c r="N26" s="759"/>
      <c r="O26" s="898">
        <v>19</v>
      </c>
      <c r="P26" s="899" t="str">
        <f t="shared" si="6"/>
        <v/>
      </c>
      <c r="Q26" s="898" t="str">
        <f t="shared" si="9"/>
        <v/>
      </c>
      <c r="R26" s="898" t="str">
        <f t="shared" si="9"/>
        <v/>
      </c>
      <c r="S26" s="898" t="str">
        <f t="shared" si="10"/>
        <v/>
      </c>
      <c r="T26" s="900"/>
      <c r="U26" s="900"/>
      <c r="V26" s="900"/>
      <c r="W26" s="900"/>
      <c r="X26" s="903"/>
      <c r="Y26" s="770"/>
      <c r="Z26" s="770"/>
      <c r="AA26" s="770"/>
      <c r="AB26" s="770"/>
      <c r="AC26" s="770"/>
      <c r="AD26" s="770"/>
    </row>
    <row r="27" spans="2:30" ht="15.75" customHeight="1">
      <c r="B27" s="734">
        <f>IF(G27=1,COUNT(G$4:G27),0)</f>
        <v>0</v>
      </c>
      <c r="C27" s="902">
        <v>24</v>
      </c>
      <c r="D27" s="885" t="str">
        <f>ผลการเรียน!B28</f>
        <v/>
      </c>
      <c r="E27" s="886" t="str">
        <f>ผลการเรียน!BX28&amp;"."&amp;ผลการเรียน!BY28&amp;"  "&amp;ผลการเรียน!BZ28</f>
        <v xml:space="preserve">.  </v>
      </c>
      <c r="F27" s="887" t="str">
        <f>ผลการเรียน!BC28</f>
        <v/>
      </c>
      <c r="G27" s="757" t="str">
        <f t="shared" si="0"/>
        <v/>
      </c>
      <c r="H27" s="888" t="str">
        <f>ผลการเรียน!BB28</f>
        <v/>
      </c>
      <c r="I27" s="879" t="str">
        <f>IFERROR(VLOOKUP(C27,B27:E65,2,FALSE),"")</f>
        <v/>
      </c>
      <c r="J27" s="879" t="str">
        <f>IFERROR(VLOOKUP(C27,B27:E65,3,FALSE),"")</f>
        <v/>
      </c>
      <c r="K27" s="889" t="str">
        <f>IFERROR(VLOOKUP(C27,B27:E65,4,FALSE),"")</f>
        <v/>
      </c>
      <c r="L27" s="882" t="str">
        <f>IFERROR(VLOOKUP(C27,B27:F65,5,FALSE),"")</f>
        <v/>
      </c>
      <c r="M27" s="890" t="str">
        <f t="shared" si="5"/>
        <v/>
      </c>
      <c r="N27" s="759"/>
      <c r="O27" s="898">
        <v>20</v>
      </c>
      <c r="P27" s="899" t="str">
        <f t="shared" si="6"/>
        <v/>
      </c>
      <c r="Q27" s="898" t="str">
        <f t="shared" si="9"/>
        <v/>
      </c>
      <c r="R27" s="898" t="str">
        <f t="shared" si="9"/>
        <v/>
      </c>
      <c r="S27" s="898" t="str">
        <f t="shared" si="10"/>
        <v/>
      </c>
      <c r="T27" s="900"/>
      <c r="U27" s="900"/>
      <c r="V27" s="900"/>
      <c r="W27" s="900"/>
      <c r="X27" s="903"/>
      <c r="Y27" s="770"/>
      <c r="Z27" s="739"/>
      <c r="AA27" s="739"/>
      <c r="AB27" s="739"/>
      <c r="AC27" s="739"/>
      <c r="AD27" s="739"/>
    </row>
    <row r="28" spans="2:30" ht="15.75" customHeight="1">
      <c r="B28" s="734">
        <f>IF(G28=1,COUNT(G$4:G28),0)</f>
        <v>0</v>
      </c>
      <c r="C28" s="897">
        <v>25</v>
      </c>
      <c r="D28" s="885" t="str">
        <f>ผลการเรียน!B29</f>
        <v/>
      </c>
      <c r="E28" s="886" t="str">
        <f>ผลการเรียน!BX29&amp;"."&amp;ผลการเรียน!BY29&amp;"  "&amp;ผลการเรียน!BZ29</f>
        <v xml:space="preserve">.  </v>
      </c>
      <c r="F28" s="887" t="str">
        <f>ผลการเรียน!BC29</f>
        <v/>
      </c>
      <c r="G28" s="757" t="str">
        <f t="shared" si="0"/>
        <v/>
      </c>
      <c r="H28" s="888" t="str">
        <f>ผลการเรียน!BB29</f>
        <v/>
      </c>
      <c r="I28" s="879" t="str">
        <f>IFERROR(VLOOKUP(C28,B28:E65,2,FALSE),"")</f>
        <v/>
      </c>
      <c r="J28" s="879" t="str">
        <f>IFERROR(VLOOKUP(C28,B28:E65,3,FALSE),"")</f>
        <v/>
      </c>
      <c r="K28" s="889" t="str">
        <f>IFERROR(VLOOKUP(C28,B28:E65,4,FALSE),"")</f>
        <v/>
      </c>
      <c r="L28" s="882" t="str">
        <f>IFERROR(VLOOKUP(C28,B28:F65,5,FALSE),"")</f>
        <v/>
      </c>
      <c r="M28" s="890" t="str">
        <f t="shared" si="5"/>
        <v/>
      </c>
      <c r="N28" s="759"/>
      <c r="O28" s="898">
        <v>21</v>
      </c>
      <c r="P28" s="899" t="str">
        <f t="shared" si="6"/>
        <v/>
      </c>
      <c r="Q28" s="898" t="str">
        <f t="shared" si="9"/>
        <v/>
      </c>
      <c r="R28" s="898" t="str">
        <f t="shared" si="9"/>
        <v/>
      </c>
      <c r="S28" s="898" t="str">
        <f t="shared" si="10"/>
        <v/>
      </c>
      <c r="T28" s="900"/>
      <c r="U28" s="900"/>
      <c r="V28" s="900"/>
      <c r="W28" s="900"/>
      <c r="X28" s="903"/>
      <c r="Y28" s="739"/>
      <c r="Z28" s="739"/>
      <c r="AA28" s="739"/>
      <c r="AB28" s="739"/>
      <c r="AC28" s="739"/>
      <c r="AD28" s="739"/>
    </row>
    <row r="29" spans="2:30" ht="15.75" customHeight="1">
      <c r="B29" s="734">
        <f>IF(G29=1,COUNT(G$4:G29),0)</f>
        <v>0</v>
      </c>
      <c r="C29" s="902">
        <v>26</v>
      </c>
      <c r="D29" s="885" t="str">
        <f>ผลการเรียน!B30</f>
        <v/>
      </c>
      <c r="E29" s="886" t="str">
        <f>ผลการเรียน!BX30&amp;"."&amp;ผลการเรียน!BY30&amp;"  "&amp;ผลการเรียน!BZ30</f>
        <v xml:space="preserve">.  </v>
      </c>
      <c r="F29" s="887" t="str">
        <f>ผลการเรียน!BC30</f>
        <v/>
      </c>
      <c r="G29" s="757" t="str">
        <f t="shared" si="0"/>
        <v/>
      </c>
      <c r="H29" s="888" t="str">
        <f>ผลการเรียน!BB30</f>
        <v/>
      </c>
      <c r="I29" s="879" t="str">
        <f>IFERROR(VLOOKUP(C29,B29:E65,2,FALSE),"")</f>
        <v/>
      </c>
      <c r="J29" s="879" t="str">
        <f>IFERROR(VLOOKUP(C29,B29:E65,3,FALSE),"")</f>
        <v/>
      </c>
      <c r="K29" s="889" t="str">
        <f>IFERROR(VLOOKUP(C29,B29:E65,4,FALSE),"")</f>
        <v/>
      </c>
      <c r="L29" s="882" t="str">
        <f>IFERROR(VLOOKUP(C29,B29:F65,5,FALSE),"")</f>
        <v/>
      </c>
      <c r="M29" s="890" t="str">
        <f t="shared" si="5"/>
        <v/>
      </c>
      <c r="N29" s="759"/>
      <c r="O29" s="898">
        <v>22</v>
      </c>
      <c r="P29" s="899" t="str">
        <f t="shared" si="6"/>
        <v/>
      </c>
      <c r="Q29" s="898" t="str">
        <f t="shared" si="9"/>
        <v/>
      </c>
      <c r="R29" s="898" t="str">
        <f t="shared" si="9"/>
        <v/>
      </c>
      <c r="S29" s="898" t="str">
        <f t="shared" si="10"/>
        <v/>
      </c>
      <c r="T29" s="900"/>
      <c r="U29" s="900"/>
      <c r="V29" s="900"/>
      <c r="W29" s="900"/>
      <c r="X29" s="903"/>
      <c r="Y29" s="739"/>
      <c r="Z29" s="739"/>
      <c r="AA29" s="739"/>
      <c r="AB29" s="739"/>
      <c r="AC29" s="739"/>
      <c r="AD29" s="739"/>
    </row>
    <row r="30" spans="2:30" ht="15.75" customHeight="1">
      <c r="B30" s="734">
        <f>IF(G30=1,COUNT(G$4:G30),0)</f>
        <v>0</v>
      </c>
      <c r="C30" s="897">
        <v>27</v>
      </c>
      <c r="D30" s="885" t="str">
        <f>ผลการเรียน!B31</f>
        <v/>
      </c>
      <c r="E30" s="886" t="str">
        <f>ผลการเรียน!BX31&amp;"."&amp;ผลการเรียน!BY31&amp;"  "&amp;ผลการเรียน!BZ31</f>
        <v xml:space="preserve">.  </v>
      </c>
      <c r="F30" s="887" t="str">
        <f>ผลการเรียน!BC31</f>
        <v/>
      </c>
      <c r="G30" s="757" t="str">
        <f t="shared" si="0"/>
        <v/>
      </c>
      <c r="H30" s="888" t="str">
        <f>ผลการเรียน!BB31</f>
        <v/>
      </c>
      <c r="I30" s="879" t="str">
        <f>IFERROR(VLOOKUP(C30,B30:E65,2,FALSE),"")</f>
        <v/>
      </c>
      <c r="J30" s="879" t="str">
        <f>IFERROR(VLOOKUP(C30,B30:E65,3,FALSE),"")</f>
        <v/>
      </c>
      <c r="K30" s="889" t="str">
        <f>IFERROR(VLOOKUP(C30,B30:E65,4,FALSE),"")</f>
        <v/>
      </c>
      <c r="L30" s="882" t="str">
        <f>IFERROR(VLOOKUP(C30,B30:F65,5,FALSE),"")</f>
        <v/>
      </c>
      <c r="M30" s="890" t="str">
        <f t="shared" si="5"/>
        <v/>
      </c>
      <c r="N30" s="759"/>
      <c r="O30" s="1467" t="s">
        <v>553</v>
      </c>
      <c r="P30" s="1468"/>
      <c r="Q30" s="1468"/>
      <c r="R30" s="1468"/>
      <c r="S30" s="1469"/>
      <c r="T30" s="1467" t="str">
        <f>"ลงชื่อ....................................หัวหน้ากลุ่มสาระ"&amp;ปก!$I$10&amp;"  ......../.........../.............."</f>
        <v>ลงชื่อ....................................หัวหน้ากลุ่มสาระ  ......../.........../..............</v>
      </c>
      <c r="U30" s="1468"/>
      <c r="V30" s="1468"/>
      <c r="W30" s="1468"/>
      <c r="X30" s="1469"/>
      <c r="Y30" s="739"/>
      <c r="Z30" s="739"/>
      <c r="AA30" s="739"/>
      <c r="AB30" s="739"/>
      <c r="AC30" s="739"/>
      <c r="AD30" s="739"/>
    </row>
    <row r="31" spans="2:30" ht="15.75" customHeight="1">
      <c r="B31" s="734">
        <f>IF(G31=1,COUNT(G$4:G31),0)</f>
        <v>0</v>
      </c>
      <c r="C31" s="902">
        <v>28</v>
      </c>
      <c r="D31" s="885" t="str">
        <f>ผลการเรียน!B32</f>
        <v/>
      </c>
      <c r="E31" s="886" t="str">
        <f>ผลการเรียน!BX32&amp;"."&amp;ผลการเรียน!BY32&amp;"  "&amp;ผลการเรียน!BZ32</f>
        <v xml:space="preserve">.  </v>
      </c>
      <c r="F31" s="887" t="str">
        <f>ผลการเรียน!BC32</f>
        <v/>
      </c>
      <c r="G31" s="757" t="str">
        <f t="shared" si="0"/>
        <v/>
      </c>
      <c r="H31" s="888" t="str">
        <f>ผลการเรียน!BB32</f>
        <v/>
      </c>
      <c r="I31" s="879" t="str">
        <f>IFERROR(VLOOKUP(C31,B31:E65,2,FALSE),"")</f>
        <v/>
      </c>
      <c r="J31" s="879" t="str">
        <f>IFERROR(VLOOKUP(C31,B31:E65,3,FALSE),"")</f>
        <v/>
      </c>
      <c r="K31" s="889" t="str">
        <f>IFERROR(VLOOKUP(C31,B31:E65,4,FALSE),"")</f>
        <v/>
      </c>
      <c r="L31" s="882" t="str">
        <f>IFERROR(VLOOKUP(C31,B31:F65,5,FALSE),"")</f>
        <v/>
      </c>
      <c r="M31" s="890" t="str">
        <f t="shared" si="5"/>
        <v/>
      </c>
      <c r="N31" s="759"/>
      <c r="O31" s="1470" t="s">
        <v>554</v>
      </c>
      <c r="P31" s="1470"/>
      <c r="Q31" s="1470"/>
      <c r="R31" s="1470"/>
      <c r="S31" s="1470"/>
      <c r="T31" s="1470" t="s">
        <v>555</v>
      </c>
      <c r="U31" s="1470"/>
      <c r="V31" s="1470"/>
      <c r="W31" s="1470"/>
      <c r="X31" s="1470"/>
      <c r="Y31" s="739"/>
      <c r="Z31" s="739"/>
      <c r="AA31" s="739"/>
      <c r="AB31" s="739"/>
      <c r="AC31" s="739"/>
      <c r="AD31" s="739"/>
    </row>
    <row r="32" spans="2:30" ht="15.75" customHeight="1">
      <c r="B32" s="734">
        <f>IF(G32=1,COUNT(G$4:G32),0)</f>
        <v>0</v>
      </c>
      <c r="C32" s="897">
        <v>29</v>
      </c>
      <c r="D32" s="885" t="str">
        <f>ผลการเรียน!B33</f>
        <v/>
      </c>
      <c r="E32" s="886" t="str">
        <f>ผลการเรียน!BX33&amp;"."&amp;ผลการเรียน!BY33&amp;"  "&amp;ผลการเรียน!BZ33</f>
        <v xml:space="preserve">.  </v>
      </c>
      <c r="F32" s="887" t="str">
        <f>ผลการเรียน!BC33</f>
        <v/>
      </c>
      <c r="G32" s="757" t="str">
        <f t="shared" si="0"/>
        <v/>
      </c>
      <c r="H32" s="888" t="str">
        <f>ผลการเรียน!BB33</f>
        <v/>
      </c>
      <c r="I32" s="879" t="str">
        <f>IFERROR(VLOOKUP(C32,B32:E65,2,FALSE),"")</f>
        <v/>
      </c>
      <c r="J32" s="879" t="str">
        <f>IFERROR(VLOOKUP(C32,B32:E65,3,FALSE),"")</f>
        <v/>
      </c>
      <c r="K32" s="889" t="str">
        <f>IFERROR(VLOOKUP(C32,B32:E65,4,FALSE),"")</f>
        <v/>
      </c>
      <c r="L32" s="882" t="str">
        <f>IFERROR(VLOOKUP(C32,B32:F65,5,FALSE),"")</f>
        <v/>
      </c>
      <c r="M32" s="890" t="str">
        <f t="shared" si="5"/>
        <v/>
      </c>
      <c r="N32" s="759"/>
      <c r="O32" s="1467" t="s">
        <v>556</v>
      </c>
      <c r="P32" s="1468"/>
      <c r="Q32" s="1468"/>
      <c r="R32" s="1468"/>
      <c r="S32" s="1468"/>
      <c r="T32" s="1468"/>
      <c r="U32" s="1468"/>
      <c r="V32" s="1468"/>
      <c r="W32" s="1468"/>
      <c r="X32" s="1469"/>
      <c r="Y32" s="739"/>
      <c r="Z32" s="739"/>
      <c r="AA32" s="739"/>
      <c r="AB32" s="739"/>
      <c r="AC32" s="739"/>
      <c r="AD32" s="739"/>
    </row>
    <row r="33" spans="2:30" ht="15.75" customHeight="1">
      <c r="B33" s="734">
        <f>IF(G33=1,COUNT(G$4:G33),0)</f>
        <v>0</v>
      </c>
      <c r="C33" s="902">
        <v>30</v>
      </c>
      <c r="D33" s="885" t="str">
        <f>ผลการเรียน!B34</f>
        <v/>
      </c>
      <c r="E33" s="886" t="str">
        <f>ผลการเรียน!BX34&amp;"."&amp;ผลการเรียน!BY34&amp;"  "&amp;ผลการเรียน!BZ34</f>
        <v xml:space="preserve">.  </v>
      </c>
      <c r="F33" s="887" t="str">
        <f>ผลการเรียน!BC34</f>
        <v/>
      </c>
      <c r="G33" s="757" t="str">
        <f t="shared" si="0"/>
        <v/>
      </c>
      <c r="H33" s="888" t="str">
        <f>ผลการเรียน!BB34</f>
        <v/>
      </c>
      <c r="I33" s="879" t="str">
        <f>IFERROR(VLOOKUP(C33,B33:E65,2,FALSE),"")</f>
        <v/>
      </c>
      <c r="J33" s="879" t="str">
        <f>IFERROR(VLOOKUP(C33,B33:E65,3,FALSE),"")</f>
        <v/>
      </c>
      <c r="K33" s="889" t="str">
        <f>IFERROR(VLOOKUP(C33,B33:E65,4,FALSE),"")</f>
        <v/>
      </c>
      <c r="L33" s="882" t="str">
        <f>IFERROR(VLOOKUP(C33,B33:F65,5,FALSE),"")</f>
        <v/>
      </c>
      <c r="M33" s="890" t="str">
        <f t="shared" si="5"/>
        <v/>
      </c>
      <c r="N33" s="773"/>
      <c r="O33" s="759" t="s">
        <v>557</v>
      </c>
      <c r="P33" s="759"/>
      <c r="Q33" s="759"/>
      <c r="R33" s="759"/>
      <c r="S33" s="759"/>
      <c r="T33" s="759"/>
      <c r="U33" s="759"/>
      <c r="V33" s="759"/>
      <c r="W33" s="759"/>
      <c r="X33" s="759"/>
      <c r="Y33" s="739"/>
      <c r="Z33" s="739"/>
      <c r="AA33" s="739"/>
      <c r="AB33" s="739"/>
      <c r="AC33" s="739"/>
      <c r="AD33" s="739"/>
    </row>
    <row r="34" spans="2:30" ht="15.75" customHeight="1">
      <c r="B34" s="734">
        <f>IF(G34=1,COUNT(G$4:G34),0)</f>
        <v>0</v>
      </c>
      <c r="C34" s="897">
        <v>31</v>
      </c>
      <c r="D34" s="885" t="str">
        <f>ผลการเรียน!B35</f>
        <v/>
      </c>
      <c r="E34" s="886" t="str">
        <f>ผลการเรียน!BX35&amp;"."&amp;ผลการเรียน!BY35&amp;"  "&amp;ผลการเรียน!BZ35</f>
        <v xml:space="preserve">.  </v>
      </c>
      <c r="F34" s="887" t="str">
        <f>ผลการเรียน!BC35</f>
        <v/>
      </c>
      <c r="G34" s="757" t="str">
        <f t="shared" si="0"/>
        <v/>
      </c>
      <c r="H34" s="888" t="str">
        <f>ผลการเรียน!BB35</f>
        <v/>
      </c>
      <c r="I34" s="879" t="str">
        <f>IFERROR(VLOOKUP(C34,B34:E65,2,FALSE),"")</f>
        <v/>
      </c>
      <c r="J34" s="879" t="str">
        <f>IFERROR(VLOOKUP(C34,B34:E65,3,FALSE),"")</f>
        <v/>
      </c>
      <c r="K34" s="889" t="str">
        <f>IFERROR(VLOOKUP(C34,B34:E65,4,FALSE),"")</f>
        <v/>
      </c>
      <c r="L34" s="882" t="str">
        <f>IFERROR(VLOOKUP(C34,B34:F65,5,FALSE),"")</f>
        <v/>
      </c>
      <c r="M34" s="890" t="str">
        <f t="shared" si="5"/>
        <v/>
      </c>
      <c r="O34" s="759" t="s">
        <v>558</v>
      </c>
      <c r="P34" s="759"/>
      <c r="Q34" s="759"/>
      <c r="R34" s="759"/>
      <c r="S34" s="759"/>
      <c r="T34" s="759"/>
      <c r="U34" s="759"/>
      <c r="V34" s="759"/>
      <c r="W34" s="759"/>
      <c r="X34" s="759"/>
      <c r="Y34" s="739"/>
      <c r="Z34" s="739"/>
      <c r="AA34" s="739"/>
      <c r="AB34" s="739"/>
      <c r="AC34" s="739"/>
      <c r="AD34" s="739"/>
    </row>
    <row r="35" spans="2:30" ht="15" customHeight="1">
      <c r="B35" s="734">
        <f>IF(G35=1,COUNT(G$4:G35),0)</f>
        <v>0</v>
      </c>
      <c r="C35" s="902">
        <v>32</v>
      </c>
      <c r="D35" s="885" t="str">
        <f>ผลการเรียน!B36</f>
        <v/>
      </c>
      <c r="E35" s="886" t="str">
        <f>ผลการเรียน!BX36&amp;"."&amp;ผลการเรียน!BY36&amp;"  "&amp;ผลการเรียน!BZ36</f>
        <v xml:space="preserve">.  </v>
      </c>
      <c r="F35" s="887" t="str">
        <f>ผลการเรียน!BC36</f>
        <v/>
      </c>
      <c r="G35" s="757" t="str">
        <f t="shared" si="0"/>
        <v/>
      </c>
      <c r="H35" s="888" t="str">
        <f>ผลการเรียน!BB36</f>
        <v/>
      </c>
      <c r="I35" s="879" t="str">
        <f>IFERROR(VLOOKUP(C35,B35:E65,2,FALSE),"")</f>
        <v/>
      </c>
      <c r="J35" s="879" t="str">
        <f>IFERROR(VLOOKUP(C35,B35:E65,3,FALSE),"")</f>
        <v/>
      </c>
      <c r="K35" s="889" t="str">
        <f>IFERROR(VLOOKUP(C35,B35:E65,4,FALSE),"")</f>
        <v/>
      </c>
      <c r="L35" s="882" t="str">
        <f>IFERROR(VLOOKUP(C35,B35:F65,5,FALSE),"")</f>
        <v/>
      </c>
      <c r="M35" s="890" t="str">
        <f t="shared" si="5"/>
        <v/>
      </c>
      <c r="O35" s="759" t="s">
        <v>559</v>
      </c>
      <c r="P35" s="759"/>
      <c r="Q35" s="759"/>
      <c r="R35" s="759"/>
      <c r="S35" s="759"/>
      <c r="T35" s="759"/>
      <c r="U35" s="759"/>
      <c r="V35" s="759"/>
      <c r="W35" s="759"/>
      <c r="X35" s="759"/>
      <c r="Y35" s="739"/>
      <c r="Z35" s="739"/>
      <c r="AA35" s="739"/>
      <c r="AB35" s="739"/>
      <c r="AC35" s="739"/>
      <c r="AD35" s="739"/>
    </row>
    <row r="36" spans="2:30" ht="15.75" customHeight="1">
      <c r="B36" s="734">
        <f>IF(G36=1,COUNT(G$4:G36),0)</f>
        <v>0</v>
      </c>
      <c r="C36" s="897">
        <v>33</v>
      </c>
      <c r="D36" s="885" t="str">
        <f>ผลการเรียน!B37</f>
        <v/>
      </c>
      <c r="E36" s="886" t="str">
        <f>ผลการเรียน!BX37&amp;"."&amp;ผลการเรียน!BY37&amp;"  "&amp;ผลการเรียน!BZ37</f>
        <v xml:space="preserve">.  </v>
      </c>
      <c r="F36" s="887" t="str">
        <f>ผลการเรียน!BC37</f>
        <v/>
      </c>
      <c r="G36" s="757" t="str">
        <f t="shared" si="0"/>
        <v/>
      </c>
      <c r="H36" s="888" t="str">
        <f>ผลการเรียน!BB37</f>
        <v/>
      </c>
      <c r="I36" s="879" t="str">
        <f>IFERROR(VLOOKUP(C36,B36:E65,2,FALSE),"")</f>
        <v/>
      </c>
      <c r="J36" s="879" t="str">
        <f>IFERROR(VLOOKUP(C36,B36:E65,3,FALSE),"")</f>
        <v/>
      </c>
      <c r="K36" s="889" t="str">
        <f>IFERROR(VLOOKUP(C36,B36:E65,4,FALSE),"")</f>
        <v/>
      </c>
      <c r="L36" s="882" t="str">
        <f>IFERROR(VLOOKUP(C36,B36:F65,5,FALSE),"")</f>
        <v/>
      </c>
      <c r="M36" s="890" t="str">
        <f t="shared" si="5"/>
        <v/>
      </c>
      <c r="O36" s="759"/>
      <c r="P36" s="759" t="s">
        <v>560</v>
      </c>
      <c r="Q36" s="759"/>
      <c r="R36" s="759"/>
      <c r="S36" s="759"/>
      <c r="T36" s="759"/>
      <c r="U36" s="759"/>
      <c r="V36" s="759"/>
      <c r="W36" s="759"/>
      <c r="X36" s="759"/>
      <c r="Y36" s="739"/>
      <c r="Z36" s="739"/>
      <c r="AA36" s="739"/>
      <c r="AB36" s="739"/>
      <c r="AC36" s="739"/>
      <c r="AD36" s="739"/>
    </row>
    <row r="37" spans="2:30" ht="15.75" customHeight="1">
      <c r="B37" s="734">
        <f>IF(G37=1,COUNT(G$4:G37),0)</f>
        <v>0</v>
      </c>
      <c r="C37" s="902">
        <v>34</v>
      </c>
      <c r="D37" s="885" t="str">
        <f>ผลการเรียน!B38</f>
        <v/>
      </c>
      <c r="E37" s="886" t="str">
        <f>ผลการเรียน!BX38&amp;"."&amp;ผลการเรียน!BY38&amp;"  "&amp;ผลการเรียน!BZ38</f>
        <v xml:space="preserve">.  </v>
      </c>
      <c r="F37" s="887" t="str">
        <f>ผลการเรียน!BC38</f>
        <v/>
      </c>
      <c r="G37" s="757" t="str">
        <f t="shared" si="0"/>
        <v/>
      </c>
      <c r="H37" s="888" t="str">
        <f>ผลการเรียน!BB38</f>
        <v/>
      </c>
      <c r="I37" s="879" t="str">
        <f>IFERROR(VLOOKUP(C37,B37:E65,2,FALSE),"")</f>
        <v/>
      </c>
      <c r="J37" s="879" t="str">
        <f>IFERROR(VLOOKUP(C37,B37:E65,3,FALSE),"")</f>
        <v/>
      </c>
      <c r="K37" s="889" t="str">
        <f>IFERROR(VLOOKUP(C37,B37:E65,4,FALSE),"")</f>
        <v/>
      </c>
      <c r="L37" s="882" t="str">
        <f>IFERROR(VLOOKUP(C37,B37:F65,5,FALSE),"")</f>
        <v/>
      </c>
      <c r="M37" s="890" t="str">
        <f t="shared" si="5"/>
        <v/>
      </c>
      <c r="O37" s="759"/>
      <c r="P37" s="759" t="s">
        <v>561</v>
      </c>
      <c r="Q37" s="759"/>
      <c r="R37" s="759"/>
      <c r="S37" s="759"/>
      <c r="T37" s="759"/>
      <c r="U37" s="759"/>
      <c r="V37" s="759"/>
      <c r="W37" s="759"/>
      <c r="X37" s="759"/>
      <c r="Y37" s="739"/>
      <c r="Z37" s="739"/>
      <c r="AA37" s="739"/>
      <c r="AB37" s="739"/>
      <c r="AC37" s="739"/>
      <c r="AD37" s="739"/>
    </row>
    <row r="38" spans="2:30" ht="15.75" customHeight="1">
      <c r="B38" s="734">
        <f>IF(G38=1,COUNT(G$4:G38),0)</f>
        <v>0</v>
      </c>
      <c r="C38" s="897">
        <v>35</v>
      </c>
      <c r="D38" s="885" t="str">
        <f>ผลการเรียน!B39</f>
        <v/>
      </c>
      <c r="E38" s="886" t="str">
        <f>ผลการเรียน!BX39&amp;"."&amp;ผลการเรียน!BY39&amp;"  "&amp;ผลการเรียน!BZ39</f>
        <v xml:space="preserve">.  </v>
      </c>
      <c r="F38" s="887" t="str">
        <f>ผลการเรียน!BC39</f>
        <v/>
      </c>
      <c r="G38" s="757" t="str">
        <f t="shared" si="0"/>
        <v/>
      </c>
      <c r="H38" s="888" t="str">
        <f>ผลการเรียน!BB39</f>
        <v/>
      </c>
      <c r="I38" s="879" t="str">
        <f>IFERROR(VLOOKUP(C38,B38:E65,2,FALSE),"")</f>
        <v/>
      </c>
      <c r="J38" s="879" t="str">
        <f>IFERROR(VLOOKUP(C38,B38:E65,3,FALSE),"")</f>
        <v/>
      </c>
      <c r="K38" s="889" t="str">
        <f>IFERROR(VLOOKUP(C38,B38:E65,4,FALSE),"")</f>
        <v/>
      </c>
      <c r="L38" s="882" t="str">
        <f>IFERROR(VLOOKUP(C38,B38:F65,5,FALSE),"")</f>
        <v/>
      </c>
      <c r="M38" s="890" t="str">
        <f t="shared" si="5"/>
        <v/>
      </c>
      <c r="O38" s="759"/>
      <c r="P38" s="759" t="s">
        <v>562</v>
      </c>
      <c r="Q38" s="759"/>
      <c r="R38" s="759"/>
      <c r="S38" s="759"/>
      <c r="T38" s="759"/>
      <c r="U38" s="759"/>
      <c r="V38" s="759"/>
      <c r="W38" s="759"/>
      <c r="X38" s="759"/>
      <c r="Y38" s="739"/>
      <c r="Z38" s="739"/>
      <c r="AA38" s="739"/>
      <c r="AB38" s="739"/>
      <c r="AC38" s="739"/>
      <c r="AD38" s="739"/>
    </row>
    <row r="39" spans="2:30" ht="15.75" customHeight="1">
      <c r="B39" s="734">
        <f>IF(G39=1,COUNT(G$4:G39),0)</f>
        <v>0</v>
      </c>
      <c r="C39" s="902">
        <v>36</v>
      </c>
      <c r="D39" s="885" t="str">
        <f>ผลการเรียน!B40</f>
        <v/>
      </c>
      <c r="E39" s="886" t="str">
        <f>ผลการเรียน!BX40&amp;"."&amp;ผลการเรียน!BY40&amp;"  "&amp;ผลการเรียน!BZ40</f>
        <v xml:space="preserve">.  </v>
      </c>
      <c r="F39" s="887" t="str">
        <f>ผลการเรียน!BC40</f>
        <v/>
      </c>
      <c r="G39" s="757" t="str">
        <f t="shared" si="0"/>
        <v/>
      </c>
      <c r="H39" s="888" t="str">
        <f>ผลการเรียน!BB40</f>
        <v/>
      </c>
      <c r="I39" s="879" t="str">
        <f>IFERROR(VLOOKUP(C39,B39:E65,2,FALSE),"")</f>
        <v/>
      </c>
      <c r="J39" s="879" t="str">
        <f>IFERROR(VLOOKUP(C39,B39:E65,3,FALSE),"")</f>
        <v/>
      </c>
      <c r="K39" s="889" t="str">
        <f>IFERROR(VLOOKUP(C39,B39:E65,4,FALSE),"")</f>
        <v/>
      </c>
      <c r="L39" s="882" t="str">
        <f>IFERROR(VLOOKUP(C39,B39:F65,5,FALSE),"")</f>
        <v/>
      </c>
      <c r="M39" s="890" t="str">
        <f t="shared" si="5"/>
        <v/>
      </c>
      <c r="O39" s="759"/>
      <c r="P39" s="759"/>
      <c r="Q39" s="759"/>
      <c r="R39" s="759"/>
      <c r="S39" s="759"/>
      <c r="T39" s="759"/>
      <c r="U39" s="759"/>
      <c r="V39" s="759"/>
      <c r="W39" s="759"/>
      <c r="X39" s="759"/>
      <c r="Y39" s="739"/>
      <c r="Z39" s="739"/>
      <c r="AA39" s="739"/>
      <c r="AB39" s="739"/>
      <c r="AC39" s="739"/>
      <c r="AD39" s="739"/>
    </row>
    <row r="40" spans="2:30" ht="15.75" customHeight="1">
      <c r="B40" s="734">
        <f>IF(G40=1,COUNT(G$4:G40),0)</f>
        <v>0</v>
      </c>
      <c r="C40" s="897">
        <v>37</v>
      </c>
      <c r="D40" s="885" t="str">
        <f>ผลการเรียน!B41</f>
        <v/>
      </c>
      <c r="E40" s="886" t="str">
        <f>ผลการเรียน!BX41&amp;"."&amp;ผลการเรียน!BY41&amp;"  "&amp;ผลการเรียน!BZ41</f>
        <v xml:space="preserve">.  </v>
      </c>
      <c r="F40" s="887" t="str">
        <f>ผลการเรียน!BC41</f>
        <v/>
      </c>
      <c r="G40" s="757" t="str">
        <f t="shared" si="0"/>
        <v/>
      </c>
      <c r="H40" s="888" t="str">
        <f>ผลการเรียน!BB41</f>
        <v/>
      </c>
      <c r="I40" s="879" t="str">
        <f>IFERROR(VLOOKUP(C40,B40:E65,2,FALSE),"")</f>
        <v/>
      </c>
      <c r="J40" s="879" t="str">
        <f>IFERROR(VLOOKUP(C40,B40:E65,3,FALSE),"")</f>
        <v/>
      </c>
      <c r="K40" s="889" t="str">
        <f>IFERROR(VLOOKUP(C40,B40:E65,4,FALSE),"")</f>
        <v/>
      </c>
      <c r="L40" s="882" t="str">
        <f>IFERROR(VLOOKUP(C40,B40:F65,5,FALSE),"")</f>
        <v/>
      </c>
      <c r="M40" s="890" t="str">
        <f t="shared" si="5"/>
        <v/>
      </c>
      <c r="O40" s="773"/>
      <c r="P40" s="773"/>
      <c r="Q40" s="773"/>
      <c r="R40" s="773"/>
      <c r="S40" s="773"/>
      <c r="T40" s="773"/>
      <c r="U40" s="773"/>
      <c r="V40" s="773"/>
      <c r="W40" s="773"/>
      <c r="X40" s="773"/>
      <c r="Y40" s="739"/>
      <c r="Z40" s="739"/>
      <c r="AA40" s="739"/>
      <c r="AB40" s="739"/>
      <c r="AC40" s="739"/>
      <c r="AD40" s="739"/>
    </row>
    <row r="41" spans="2:30" ht="15.75" customHeight="1">
      <c r="B41" s="734">
        <f>IF(G41=1,COUNT(G$4:G41),0)</f>
        <v>0</v>
      </c>
      <c r="C41" s="902">
        <v>38</v>
      </c>
      <c r="D41" s="885" t="str">
        <f>ผลการเรียน!B42</f>
        <v/>
      </c>
      <c r="E41" s="886" t="str">
        <f>ผลการเรียน!BX42&amp;"."&amp;ผลการเรียน!BY42&amp;"  "&amp;ผลการเรียน!BZ42</f>
        <v xml:space="preserve">.  </v>
      </c>
      <c r="F41" s="887" t="str">
        <f>ผลการเรียน!BC42</f>
        <v/>
      </c>
      <c r="G41" s="757" t="str">
        <f t="shared" si="0"/>
        <v/>
      </c>
      <c r="H41" s="888" t="str">
        <f>ผลการเรียน!BB42</f>
        <v/>
      </c>
      <c r="I41" s="879" t="str">
        <f>IFERROR(VLOOKUP(C41,B41:E65,2,FALSE),"")</f>
        <v/>
      </c>
      <c r="J41" s="879" t="str">
        <f>IFERROR(VLOOKUP(C41,B41:E65,3,FALSE),"")</f>
        <v/>
      </c>
      <c r="K41" s="889" t="str">
        <f>IFERROR(VLOOKUP(C41,B41:E65,4,FALSE),"")</f>
        <v/>
      </c>
      <c r="L41" s="882" t="str">
        <f>IFERROR(VLOOKUP(C41,B41:F65,5,FALSE),"")</f>
        <v/>
      </c>
      <c r="M41" s="890" t="str">
        <f t="shared" si="5"/>
        <v/>
      </c>
      <c r="P41" s="739"/>
      <c r="Q41" s="739"/>
      <c r="R41" s="739"/>
      <c r="S41" s="739"/>
      <c r="T41" s="739"/>
      <c r="U41" s="739"/>
      <c r="V41" s="739"/>
      <c r="W41" s="739"/>
      <c r="X41" s="739"/>
      <c r="Y41" s="739"/>
      <c r="Z41" s="739"/>
      <c r="AA41" s="739"/>
      <c r="AB41" s="739"/>
      <c r="AC41" s="739"/>
      <c r="AD41" s="739"/>
    </row>
    <row r="42" spans="2:30" ht="15.75" customHeight="1">
      <c r="B42" s="734">
        <f>IF(G42=1,COUNT(G$4:G42),0)</f>
        <v>0</v>
      </c>
      <c r="C42" s="897">
        <v>39</v>
      </c>
      <c r="D42" s="885" t="str">
        <f>ผลการเรียน!B43</f>
        <v/>
      </c>
      <c r="E42" s="886" t="str">
        <f>ผลการเรียน!BX43&amp;"."&amp;ผลการเรียน!BY43&amp;"  "&amp;ผลการเรียน!BZ43</f>
        <v xml:space="preserve">.  </v>
      </c>
      <c r="F42" s="887" t="str">
        <f>ผลการเรียน!BC43</f>
        <v/>
      </c>
      <c r="G42" s="757" t="str">
        <f t="shared" si="0"/>
        <v/>
      </c>
      <c r="H42" s="888" t="str">
        <f>ผลการเรียน!BB43</f>
        <v/>
      </c>
      <c r="I42" s="879" t="str">
        <f>IFERROR(VLOOKUP(C42,B42:E65,2,FALSE),"")</f>
        <v/>
      </c>
      <c r="J42" s="879" t="str">
        <f>IFERROR(VLOOKUP(C42,B42:E65,3,FALSE),"")</f>
        <v/>
      </c>
      <c r="K42" s="889" t="str">
        <f>IFERROR(VLOOKUP(C42,B42:E65,4,FALSE),"")</f>
        <v/>
      </c>
      <c r="L42" s="882" t="str">
        <f>IFERROR(VLOOKUP(C42,B42:F65,5,FALSE),"")</f>
        <v/>
      </c>
      <c r="M42" s="890" t="str">
        <f t="shared" si="5"/>
        <v/>
      </c>
      <c r="P42" s="739"/>
      <c r="Q42" s="739"/>
      <c r="R42" s="739"/>
      <c r="S42" s="739"/>
      <c r="T42" s="739"/>
      <c r="U42" s="739"/>
      <c r="V42" s="739"/>
      <c r="W42" s="739"/>
      <c r="X42" s="739"/>
      <c r="Y42" s="739"/>
      <c r="Z42" s="739"/>
      <c r="AA42" s="739"/>
      <c r="AB42" s="739"/>
      <c r="AC42" s="739"/>
      <c r="AD42" s="739"/>
    </row>
    <row r="43" spans="2:30" ht="15.75" customHeight="1">
      <c r="B43" s="734">
        <f>IF(G43=1,COUNT(G$4:G43),0)</f>
        <v>0</v>
      </c>
      <c r="C43" s="902">
        <v>40</v>
      </c>
      <c r="D43" s="885" t="str">
        <f>ผลการเรียน!B44</f>
        <v/>
      </c>
      <c r="E43" s="886" t="str">
        <f>ผลการเรียน!BX44&amp;"."&amp;ผลการเรียน!BY44&amp;"  "&amp;ผลการเรียน!BZ44</f>
        <v xml:space="preserve">.  </v>
      </c>
      <c r="F43" s="887" t="str">
        <f>ผลการเรียน!BC44</f>
        <v/>
      </c>
      <c r="G43" s="757" t="str">
        <f t="shared" si="0"/>
        <v/>
      </c>
      <c r="H43" s="888" t="str">
        <f>ผลการเรียน!BB44</f>
        <v/>
      </c>
      <c r="I43" s="879" t="str">
        <f>IFERROR(VLOOKUP(C43,B43:E65,2,FALSE),"")</f>
        <v/>
      </c>
      <c r="J43" s="879" t="str">
        <f>IFERROR(VLOOKUP(C43,B43:E65,3,FALSE),"")</f>
        <v/>
      </c>
      <c r="K43" s="889" t="str">
        <f>IFERROR(VLOOKUP(C43,B43:E65,4,FALSE),"")</f>
        <v/>
      </c>
      <c r="L43" s="882" t="str">
        <f>IFERROR(VLOOKUP(C43,B43:F65,5,FALSE),"")</f>
        <v/>
      </c>
      <c r="M43" s="890" t="str">
        <f t="shared" si="5"/>
        <v/>
      </c>
      <c r="P43" s="739"/>
      <c r="Q43" s="739"/>
      <c r="R43" s="739"/>
      <c r="S43" s="739"/>
      <c r="T43" s="739"/>
      <c r="U43" s="739"/>
      <c r="V43" s="739"/>
      <c r="W43" s="739"/>
      <c r="X43" s="739"/>
      <c r="Y43" s="739"/>
      <c r="Z43" s="739"/>
      <c r="AA43" s="739"/>
      <c r="AB43" s="739"/>
      <c r="AC43" s="739"/>
      <c r="AD43" s="739"/>
    </row>
    <row r="44" spans="2:30" ht="15.75" customHeight="1">
      <c r="B44" s="734">
        <f>IF(G44=1,COUNT(G$4:G44),0)</f>
        <v>0</v>
      </c>
      <c r="C44" s="897">
        <v>41</v>
      </c>
      <c r="D44" s="885" t="str">
        <f>ผลการเรียน!B45</f>
        <v/>
      </c>
      <c r="E44" s="886" t="str">
        <f>ผลการเรียน!BX45&amp;"."&amp;ผลการเรียน!BY45&amp;"  "&amp;ผลการเรียน!BZ45</f>
        <v xml:space="preserve">.  </v>
      </c>
      <c r="F44" s="887" t="str">
        <f>ผลการเรียน!BC45</f>
        <v/>
      </c>
      <c r="G44" s="757" t="str">
        <f t="shared" si="0"/>
        <v/>
      </c>
      <c r="H44" s="888" t="str">
        <f>ผลการเรียน!BB45</f>
        <v/>
      </c>
      <c r="I44" s="879" t="str">
        <f>IFERROR(VLOOKUP(C44,B44:E65,2,FALSE),"")</f>
        <v/>
      </c>
      <c r="J44" s="879" t="str">
        <f>IFERROR(VLOOKUP(C44,B44:E65,3,FALSE),"")</f>
        <v/>
      </c>
      <c r="K44" s="889" t="str">
        <f>IFERROR(VLOOKUP(C44,B44:E65,4,FALSE),"")</f>
        <v/>
      </c>
      <c r="L44" s="882" t="str">
        <f>IFERROR(VLOOKUP(C44,B44:F65,5,FALSE),"")</f>
        <v/>
      </c>
      <c r="M44" s="890" t="str">
        <f t="shared" si="5"/>
        <v/>
      </c>
      <c r="P44" s="739"/>
      <c r="Q44" s="739"/>
      <c r="R44" s="739"/>
      <c r="S44" s="739"/>
      <c r="T44" s="739"/>
      <c r="U44" s="739"/>
      <c r="V44" s="739"/>
      <c r="W44" s="739"/>
      <c r="X44" s="739"/>
      <c r="Y44" s="739"/>
      <c r="Z44" s="739"/>
      <c r="AA44" s="739"/>
      <c r="AB44" s="739"/>
      <c r="AC44" s="739"/>
      <c r="AD44" s="739"/>
    </row>
    <row r="45" spans="2:30" ht="15.75" customHeight="1">
      <c r="B45" s="734">
        <f>IF(G45=1,COUNT(G$4:G45),0)</f>
        <v>0</v>
      </c>
      <c r="C45" s="902">
        <v>42</v>
      </c>
      <c r="D45" s="885" t="str">
        <f>ผลการเรียน!B46</f>
        <v/>
      </c>
      <c r="E45" s="886" t="str">
        <f>ผลการเรียน!BX46&amp;"."&amp;ผลการเรียน!BY46&amp;"  "&amp;ผลการเรียน!BZ46</f>
        <v xml:space="preserve">.  </v>
      </c>
      <c r="F45" s="887" t="str">
        <f>ผลการเรียน!BC46</f>
        <v/>
      </c>
      <c r="G45" s="757" t="str">
        <f t="shared" si="0"/>
        <v/>
      </c>
      <c r="H45" s="888" t="str">
        <f>ผลการเรียน!BB46</f>
        <v/>
      </c>
      <c r="I45" s="879" t="str">
        <f>IFERROR(VLOOKUP(C45,B45:E65,2,FALSE),"")</f>
        <v/>
      </c>
      <c r="J45" s="879" t="str">
        <f>IFERROR(VLOOKUP(C45,B45:E65,3,FALSE),"")</f>
        <v/>
      </c>
      <c r="K45" s="889" t="str">
        <f>IFERROR(VLOOKUP(C45,B45:E65,4,FALSE),"")</f>
        <v/>
      </c>
      <c r="L45" s="882" t="str">
        <f>IFERROR(VLOOKUP(C45,B45:F65,5,FALSE),"")</f>
        <v/>
      </c>
      <c r="M45" s="890" t="str">
        <f t="shared" si="5"/>
        <v/>
      </c>
      <c r="P45" s="739"/>
      <c r="Q45" s="739"/>
      <c r="R45" s="739"/>
      <c r="S45" s="739"/>
      <c r="T45" s="739"/>
      <c r="U45" s="739"/>
      <c r="V45" s="739"/>
      <c r="W45" s="739"/>
      <c r="X45" s="739"/>
      <c r="Y45" s="739"/>
      <c r="Z45" s="739"/>
      <c r="AA45" s="739"/>
      <c r="AB45" s="739"/>
      <c r="AC45" s="739"/>
      <c r="AD45" s="739"/>
    </row>
    <row r="46" spans="2:30" ht="15.75" customHeight="1">
      <c r="B46" s="734">
        <f>IF(G46=1,COUNT(G$4:G46),0)</f>
        <v>0</v>
      </c>
      <c r="C46" s="897">
        <v>43</v>
      </c>
      <c r="D46" s="885" t="str">
        <f>ผลการเรียน!B47</f>
        <v/>
      </c>
      <c r="E46" s="886" t="str">
        <f>ผลการเรียน!BX47&amp;"."&amp;ผลการเรียน!BY47&amp;"  "&amp;ผลการเรียน!BZ47</f>
        <v xml:space="preserve">.  </v>
      </c>
      <c r="F46" s="887" t="str">
        <f>ผลการเรียน!BC47</f>
        <v/>
      </c>
      <c r="G46" s="757" t="str">
        <f t="shared" si="0"/>
        <v/>
      </c>
      <c r="H46" s="888" t="str">
        <f>ผลการเรียน!BB47</f>
        <v/>
      </c>
      <c r="I46" s="879" t="str">
        <f>IFERROR(VLOOKUP(C46,B46:E65,2,FALSE),"")</f>
        <v/>
      </c>
      <c r="J46" s="879" t="str">
        <f>IFERROR(VLOOKUP(C46,B46:E65,3,FALSE),"")</f>
        <v/>
      </c>
      <c r="K46" s="889" t="str">
        <f>IFERROR(VLOOKUP(C46,B46:E65,4,FALSE),"")</f>
        <v/>
      </c>
      <c r="L46" s="882" t="str">
        <f>IFERROR(VLOOKUP(C46,B46:F65,5,FALSE),"")</f>
        <v/>
      </c>
      <c r="M46" s="890" t="str">
        <f t="shared" si="5"/>
        <v/>
      </c>
      <c r="P46" s="739"/>
      <c r="Q46" s="739"/>
      <c r="R46" s="739"/>
      <c r="S46" s="739"/>
      <c r="T46" s="739"/>
      <c r="U46" s="739"/>
      <c r="V46" s="739"/>
      <c r="W46" s="739"/>
      <c r="X46" s="739"/>
      <c r="Y46" s="739"/>
      <c r="Z46" s="739"/>
      <c r="AA46" s="739"/>
      <c r="AB46" s="739"/>
      <c r="AC46" s="739"/>
      <c r="AD46" s="739"/>
    </row>
    <row r="47" spans="2:30" ht="15.75" customHeight="1">
      <c r="B47" s="734">
        <f>IF(G47=1,COUNT(G$4:G47),0)</f>
        <v>0</v>
      </c>
      <c r="C47" s="902">
        <v>44</v>
      </c>
      <c r="D47" s="885" t="str">
        <f>ผลการเรียน!B48</f>
        <v/>
      </c>
      <c r="E47" s="886" t="str">
        <f>ผลการเรียน!BX48&amp;"."&amp;ผลการเรียน!BY48&amp;"  "&amp;ผลการเรียน!BZ48</f>
        <v xml:space="preserve">.  </v>
      </c>
      <c r="F47" s="887" t="str">
        <f>ผลการเรียน!BC48</f>
        <v/>
      </c>
      <c r="G47" s="757" t="str">
        <f t="shared" si="0"/>
        <v/>
      </c>
      <c r="H47" s="888" t="str">
        <f>ผลการเรียน!BB48</f>
        <v/>
      </c>
      <c r="I47" s="879" t="str">
        <f>IFERROR(VLOOKUP(C47,B47:E65,2,FALSE),"")</f>
        <v/>
      </c>
      <c r="J47" s="879" t="str">
        <f>IFERROR(VLOOKUP(C47,B47:E65,3,FALSE),"")</f>
        <v/>
      </c>
      <c r="K47" s="889" t="str">
        <f>IFERROR(VLOOKUP(C47,B47:E65,4,FALSE),"")</f>
        <v/>
      </c>
      <c r="L47" s="882" t="str">
        <f>IFERROR(VLOOKUP(C47,B47:F65,5,FALSE),"")</f>
        <v/>
      </c>
      <c r="M47" s="890" t="str">
        <f t="shared" si="5"/>
        <v/>
      </c>
      <c r="P47" s="739"/>
      <c r="Q47" s="739"/>
      <c r="R47" s="739"/>
      <c r="S47" s="739"/>
      <c r="T47" s="739"/>
      <c r="U47" s="739"/>
      <c r="V47" s="739"/>
      <c r="W47" s="739"/>
      <c r="X47" s="739"/>
      <c r="Y47" s="739"/>
      <c r="Z47" s="739"/>
      <c r="AA47" s="739"/>
      <c r="AB47" s="739"/>
      <c r="AC47" s="739"/>
      <c r="AD47" s="739"/>
    </row>
    <row r="48" spans="2:30" ht="15.75" customHeight="1">
      <c r="B48" s="734">
        <f>IF(G48=1,COUNT(G$4:G48),0)</f>
        <v>0</v>
      </c>
      <c r="C48" s="897">
        <v>45</v>
      </c>
      <c r="D48" s="885" t="str">
        <f>ผลการเรียน!B49</f>
        <v/>
      </c>
      <c r="E48" s="886" t="str">
        <f>ผลการเรียน!BX49&amp;"."&amp;ผลการเรียน!BY49&amp;"  "&amp;ผลการเรียน!BZ49</f>
        <v xml:space="preserve">.  </v>
      </c>
      <c r="F48" s="887" t="str">
        <f>ผลการเรียน!BC49</f>
        <v/>
      </c>
      <c r="G48" s="757" t="str">
        <f t="shared" si="0"/>
        <v/>
      </c>
      <c r="H48" s="888" t="str">
        <f>ผลการเรียน!BB49</f>
        <v/>
      </c>
      <c r="I48" s="879" t="str">
        <f>IFERROR(VLOOKUP(C48,B48:E65,2,FALSE),"")</f>
        <v/>
      </c>
      <c r="J48" s="879" t="str">
        <f>IFERROR(VLOOKUP(C48,B48:E65,3,FALSE),"")</f>
        <v/>
      </c>
      <c r="K48" s="889" t="str">
        <f>IFERROR(VLOOKUP(C48,B48:E65,4,FALSE),"")</f>
        <v/>
      </c>
      <c r="L48" s="882" t="str">
        <f>IFERROR(VLOOKUP(C48,B48:F65,5,FALSE),"")</f>
        <v/>
      </c>
      <c r="M48" s="890" t="str">
        <f t="shared" si="5"/>
        <v/>
      </c>
      <c r="P48" s="739"/>
      <c r="Q48" s="739"/>
      <c r="R48" s="739"/>
      <c r="S48" s="739"/>
      <c r="T48" s="739"/>
      <c r="U48" s="739"/>
      <c r="V48" s="739"/>
      <c r="W48" s="739"/>
      <c r="X48" s="739"/>
      <c r="Y48" s="739"/>
      <c r="Z48" s="739"/>
      <c r="AA48" s="739"/>
      <c r="AB48" s="739"/>
      <c r="AC48" s="739"/>
      <c r="AD48" s="739"/>
    </row>
    <row r="49" spans="2:30" ht="15.75" customHeight="1">
      <c r="B49" s="734">
        <f>IF(G49=1,COUNT(G$4:G49),0)</f>
        <v>0</v>
      </c>
      <c r="C49" s="902">
        <v>46</v>
      </c>
      <c r="D49" s="885" t="str">
        <f>ผลการเรียน!B50</f>
        <v/>
      </c>
      <c r="E49" s="886" t="str">
        <f>ผลการเรียน!BX50&amp;"."&amp;ผลการเรียน!BY50&amp;"  "&amp;ผลการเรียน!BZ50</f>
        <v xml:space="preserve">.  </v>
      </c>
      <c r="F49" s="887" t="str">
        <f>ผลการเรียน!BC50</f>
        <v/>
      </c>
      <c r="G49" s="757" t="str">
        <f t="shared" si="0"/>
        <v/>
      </c>
      <c r="H49" s="888" t="str">
        <f>ผลการเรียน!BB50</f>
        <v/>
      </c>
      <c r="I49" s="879" t="str">
        <f>IFERROR(VLOOKUP(C49,B49:E65,2,FALSE),"")</f>
        <v/>
      </c>
      <c r="J49" s="879" t="str">
        <f>IFERROR(VLOOKUP(C49,B49:E65,3,FALSE),"")</f>
        <v/>
      </c>
      <c r="K49" s="889" t="str">
        <f>IFERROR(VLOOKUP(C49,B49:E65,4,FALSE),"")</f>
        <v/>
      </c>
      <c r="L49" s="882" t="str">
        <f>IFERROR(VLOOKUP(C49,B49:F65,5,FALSE),"")</f>
        <v/>
      </c>
      <c r="M49" s="890" t="str">
        <f t="shared" si="5"/>
        <v/>
      </c>
      <c r="P49" s="739"/>
      <c r="Q49" s="739"/>
      <c r="R49" s="739"/>
      <c r="S49" s="739"/>
      <c r="T49" s="739"/>
      <c r="U49" s="739"/>
      <c r="V49" s="739"/>
      <c r="W49" s="739"/>
      <c r="X49" s="739"/>
      <c r="Y49" s="739"/>
      <c r="Z49" s="739"/>
      <c r="AA49" s="739"/>
      <c r="AB49" s="739"/>
      <c r="AC49" s="739"/>
      <c r="AD49" s="739"/>
    </row>
    <row r="50" spans="2:30" ht="15.75" customHeight="1">
      <c r="B50" s="734">
        <f>IF(G50=1,COUNT(G$4:G50),0)</f>
        <v>0</v>
      </c>
      <c r="C50" s="897">
        <v>47</v>
      </c>
      <c r="D50" s="885" t="str">
        <f>ผลการเรียน!B51</f>
        <v/>
      </c>
      <c r="E50" s="886" t="str">
        <f>ผลการเรียน!BX51&amp;"."&amp;ผลการเรียน!BY51&amp;"  "&amp;ผลการเรียน!BZ51</f>
        <v xml:space="preserve">.  </v>
      </c>
      <c r="F50" s="887" t="str">
        <f>ผลการเรียน!BC51</f>
        <v/>
      </c>
      <c r="G50" s="757" t="str">
        <f t="shared" si="0"/>
        <v/>
      </c>
      <c r="H50" s="888" t="str">
        <f>ผลการเรียน!BB51</f>
        <v/>
      </c>
      <c r="I50" s="879" t="str">
        <f>IFERROR(VLOOKUP(C50,B50:E65,2,FALSE),"")</f>
        <v/>
      </c>
      <c r="J50" s="879" t="str">
        <f>IFERROR(VLOOKUP(C50,B50:E65,3,FALSE),"")</f>
        <v/>
      </c>
      <c r="K50" s="889" t="str">
        <f>IFERROR(VLOOKUP(C50,B50:E65,4,FALSE),"")</f>
        <v/>
      </c>
      <c r="L50" s="882" t="str">
        <f>IFERROR(VLOOKUP(C50,B50:F65,5,FALSE),"")</f>
        <v/>
      </c>
      <c r="M50" s="890" t="str">
        <f t="shared" si="5"/>
        <v/>
      </c>
      <c r="P50" s="739"/>
      <c r="Q50" s="739"/>
      <c r="R50" s="739"/>
      <c r="S50" s="739"/>
      <c r="T50" s="739"/>
      <c r="U50" s="739"/>
      <c r="V50" s="739"/>
      <c r="W50" s="739"/>
      <c r="X50" s="739"/>
      <c r="Y50" s="739"/>
      <c r="Z50" s="739"/>
      <c r="AA50" s="739"/>
      <c r="AB50" s="739"/>
      <c r="AC50" s="739"/>
      <c r="AD50" s="739"/>
    </row>
    <row r="51" spans="2:30" ht="15.75" customHeight="1">
      <c r="B51" s="734">
        <f>IF(G51=1,COUNT(G$4:G51),0)</f>
        <v>0</v>
      </c>
      <c r="C51" s="902">
        <v>48</v>
      </c>
      <c r="D51" s="885" t="str">
        <f>ผลการเรียน!B52</f>
        <v/>
      </c>
      <c r="E51" s="886" t="str">
        <f>ผลการเรียน!BX52&amp;"."&amp;ผลการเรียน!BY52&amp;"  "&amp;ผลการเรียน!BZ52</f>
        <v xml:space="preserve">.  </v>
      </c>
      <c r="F51" s="887" t="str">
        <f>ผลการเรียน!BC52</f>
        <v/>
      </c>
      <c r="G51" s="757" t="str">
        <f t="shared" si="0"/>
        <v/>
      </c>
      <c r="H51" s="888" t="str">
        <f>ผลการเรียน!BB52</f>
        <v/>
      </c>
      <c r="I51" s="879" t="str">
        <f>IFERROR(VLOOKUP(C51,B51:E65,2,FALSE),"")</f>
        <v/>
      </c>
      <c r="J51" s="879" t="str">
        <f>IFERROR(VLOOKUP(C51,B51:E65,3,FALSE),"")</f>
        <v/>
      </c>
      <c r="K51" s="889" t="str">
        <f>IFERROR(VLOOKUP(C51,B51:E65,4,FALSE),"")</f>
        <v/>
      </c>
      <c r="L51" s="882" t="str">
        <f>IFERROR(VLOOKUP(C51,B51:F65,5,FALSE),"")</f>
        <v/>
      </c>
      <c r="M51" s="890" t="str">
        <f t="shared" si="5"/>
        <v/>
      </c>
      <c r="P51" s="739"/>
      <c r="Q51" s="739"/>
      <c r="R51" s="739"/>
      <c r="S51" s="739"/>
      <c r="T51" s="739"/>
      <c r="U51" s="739"/>
      <c r="V51" s="739"/>
      <c r="W51" s="739"/>
      <c r="X51" s="739"/>
      <c r="Y51" s="739"/>
      <c r="Z51" s="739"/>
      <c r="AA51" s="739"/>
      <c r="AB51" s="739"/>
      <c r="AC51" s="739"/>
      <c r="AD51" s="739"/>
    </row>
    <row r="52" spans="2:30" ht="15.75" customHeight="1">
      <c r="B52" s="734">
        <f>IF(G52=1,COUNT(G$4:G52),0)</f>
        <v>0</v>
      </c>
      <c r="C52" s="897">
        <v>49</v>
      </c>
      <c r="D52" s="885" t="str">
        <f>ผลการเรียน!B53</f>
        <v/>
      </c>
      <c r="E52" s="886" t="str">
        <f>ผลการเรียน!BX53&amp;"."&amp;ผลการเรียน!BY53&amp;"  "&amp;ผลการเรียน!BZ53</f>
        <v xml:space="preserve">.  </v>
      </c>
      <c r="F52" s="887" t="str">
        <f>ผลการเรียน!BC53</f>
        <v/>
      </c>
      <c r="G52" s="757" t="str">
        <f t="shared" si="0"/>
        <v/>
      </c>
      <c r="H52" s="888" t="str">
        <f>ผลการเรียน!BB53</f>
        <v/>
      </c>
      <c r="I52" s="879" t="str">
        <f>IFERROR(VLOOKUP(C52,B52:E65,2,FALSE),"")</f>
        <v/>
      </c>
      <c r="J52" s="879" t="str">
        <f>IFERROR(VLOOKUP(C52,B52:E65,3,FALSE),"")</f>
        <v/>
      </c>
      <c r="K52" s="889" t="str">
        <f>IFERROR(VLOOKUP(C52,B52:E65,4,FALSE),"")</f>
        <v/>
      </c>
      <c r="L52" s="882" t="str">
        <f>IFERROR(VLOOKUP(C52,B52:F65,5,FALSE),"")</f>
        <v/>
      </c>
      <c r="M52" s="890" t="str">
        <f t="shared" si="5"/>
        <v/>
      </c>
      <c r="P52" s="739"/>
      <c r="Q52" s="739"/>
      <c r="R52" s="739"/>
      <c r="S52" s="739"/>
      <c r="T52" s="739"/>
      <c r="U52" s="739"/>
      <c r="V52" s="739"/>
      <c r="W52" s="739"/>
      <c r="X52" s="739"/>
      <c r="Y52" s="739"/>
      <c r="Z52" s="739"/>
      <c r="AA52" s="739"/>
      <c r="AB52" s="739"/>
      <c r="AC52" s="739"/>
      <c r="AD52" s="739"/>
    </row>
    <row r="53" spans="2:30" ht="15.75" customHeight="1">
      <c r="B53" s="734">
        <f>IF(G53=1,COUNT(G$4:G53),0)</f>
        <v>0</v>
      </c>
      <c r="C53" s="902">
        <v>50</v>
      </c>
      <c r="D53" s="885" t="str">
        <f>ผลการเรียน!B54</f>
        <v/>
      </c>
      <c r="E53" s="886" t="str">
        <f>ผลการเรียน!BX54&amp;"."&amp;ผลการเรียน!BY54&amp;"  "&amp;ผลการเรียน!BZ54</f>
        <v xml:space="preserve">.  </v>
      </c>
      <c r="F53" s="887" t="str">
        <f>ผลการเรียน!BC54</f>
        <v/>
      </c>
      <c r="G53" s="757" t="str">
        <f t="shared" si="0"/>
        <v/>
      </c>
      <c r="H53" s="888" t="str">
        <f>ผลการเรียน!BB54</f>
        <v/>
      </c>
      <c r="I53" s="879" t="str">
        <f>IFERROR(VLOOKUP(C53,B53:E65,2,FALSE),"")</f>
        <v/>
      </c>
      <c r="J53" s="879" t="str">
        <f>IFERROR(VLOOKUP(C53,B53:E65,3,FALSE),"")</f>
        <v/>
      </c>
      <c r="K53" s="889" t="str">
        <f>IFERROR(VLOOKUP(C53,B53:E65,4,FALSE),"")</f>
        <v/>
      </c>
      <c r="L53" s="882" t="str">
        <f>IFERROR(VLOOKUP(C53,B53:F65,5,FALSE),"")</f>
        <v/>
      </c>
      <c r="M53" s="890" t="str">
        <f t="shared" si="5"/>
        <v/>
      </c>
      <c r="P53" s="739"/>
      <c r="Q53" s="739"/>
      <c r="R53" s="739"/>
      <c r="S53" s="739"/>
      <c r="T53" s="739"/>
      <c r="U53" s="739"/>
      <c r="V53" s="739"/>
      <c r="W53" s="739"/>
      <c r="X53" s="739"/>
      <c r="Y53" s="739"/>
      <c r="Z53" s="739"/>
      <c r="AA53" s="739"/>
      <c r="AB53" s="739"/>
      <c r="AC53" s="739"/>
      <c r="AD53" s="739"/>
    </row>
    <row r="54" spans="2:30" ht="15.75" customHeight="1">
      <c r="B54" s="734" t="e">
        <f>IF(G54=1,COUNT(G$4:G54),0)</f>
        <v>#REF!</v>
      </c>
      <c r="C54" s="897">
        <v>51</v>
      </c>
      <c r="D54" s="885" t="e">
        <f>ผลการเรียน!#REF!</f>
        <v>#REF!</v>
      </c>
      <c r="E54" s="886" t="e">
        <f>ผลการเรียน!#REF!&amp;"."&amp;ผลการเรียน!#REF!&amp;"  "&amp;ผลการเรียน!#REF!</f>
        <v>#REF!</v>
      </c>
      <c r="F54" s="887" t="e">
        <f>ผลการเรียน!#REF!</f>
        <v>#REF!</v>
      </c>
      <c r="G54" s="757" t="e">
        <f t="shared" si="0"/>
        <v>#REF!</v>
      </c>
      <c r="H54" s="888" t="e">
        <f>ผลการเรียน!#REF!</f>
        <v>#REF!</v>
      </c>
      <c r="I54" s="879" t="str">
        <f>IFERROR(VLOOKUP(C54,B54:E65,2,FALSE),"")</f>
        <v/>
      </c>
      <c r="J54" s="879" t="str">
        <f>IFERROR(VLOOKUP(C54,B54:E65,3,FALSE),"")</f>
        <v/>
      </c>
      <c r="K54" s="889" t="str">
        <f>IFERROR(VLOOKUP(C54,B54:E65,4,FALSE),"")</f>
        <v/>
      </c>
      <c r="L54" s="882" t="str">
        <f>IFERROR(VLOOKUP(C54,B54:F65,5,FALSE),"")</f>
        <v/>
      </c>
      <c r="M54" s="890" t="str">
        <f t="shared" si="5"/>
        <v/>
      </c>
      <c r="P54" s="739"/>
      <c r="Q54" s="739"/>
      <c r="R54" s="739"/>
      <c r="S54" s="739"/>
      <c r="T54" s="739"/>
      <c r="U54" s="739"/>
      <c r="V54" s="739"/>
      <c r="W54" s="739"/>
      <c r="X54" s="739"/>
      <c r="Y54" s="739"/>
      <c r="Z54" s="739"/>
      <c r="AA54" s="739"/>
      <c r="AB54" s="739"/>
      <c r="AC54" s="739"/>
      <c r="AD54" s="739"/>
    </row>
    <row r="55" spans="2:30" ht="15.75" customHeight="1">
      <c r="B55" s="734" t="e">
        <f>IF(G55=1,COUNT(G$4:G55),0)</f>
        <v>#REF!</v>
      </c>
      <c r="C55" s="902">
        <v>52</v>
      </c>
      <c r="D55" s="885" t="e">
        <f>ผลการเรียน!#REF!</f>
        <v>#REF!</v>
      </c>
      <c r="E55" s="886" t="e">
        <f>ผลการเรียน!#REF!&amp;"."&amp;ผลการเรียน!#REF!&amp;"  "&amp;ผลการเรียน!#REF!</f>
        <v>#REF!</v>
      </c>
      <c r="F55" s="887" t="e">
        <f>ผลการเรียน!#REF!</f>
        <v>#REF!</v>
      </c>
      <c r="G55" s="757" t="e">
        <f t="shared" si="0"/>
        <v>#REF!</v>
      </c>
      <c r="H55" s="888" t="e">
        <f>ผลการเรียน!#REF!</f>
        <v>#REF!</v>
      </c>
      <c r="I55" s="879" t="str">
        <f>IFERROR(VLOOKUP(C55,B55:E65,2,FALSE),"")</f>
        <v/>
      </c>
      <c r="J55" s="879" t="str">
        <f>IFERROR(VLOOKUP(C55,B55:E65,3,FALSE),"")</f>
        <v/>
      </c>
      <c r="K55" s="889" t="str">
        <f>IFERROR(VLOOKUP(C55,B55:E65,4,FALSE),"")</f>
        <v/>
      </c>
      <c r="L55" s="882" t="str">
        <f>IFERROR(VLOOKUP(C55,B55:F65,5,FALSE),"")</f>
        <v/>
      </c>
      <c r="M55" s="890" t="str">
        <f t="shared" si="5"/>
        <v/>
      </c>
      <c r="P55" s="739"/>
      <c r="Q55" s="739"/>
      <c r="R55" s="739"/>
      <c r="S55" s="739"/>
      <c r="T55" s="739"/>
      <c r="U55" s="739"/>
      <c r="V55" s="739"/>
      <c r="W55" s="739"/>
      <c r="X55" s="739"/>
      <c r="Y55" s="739"/>
      <c r="Z55" s="739"/>
      <c r="AA55" s="739"/>
      <c r="AB55" s="739"/>
      <c r="AC55" s="739"/>
      <c r="AD55" s="739"/>
    </row>
    <row r="56" spans="2:30" ht="15.75" customHeight="1">
      <c r="B56" s="734" t="e">
        <f>IF(G56=1,COUNT(G$4:G56),0)</f>
        <v>#REF!</v>
      </c>
      <c r="C56" s="897">
        <v>53</v>
      </c>
      <c r="D56" s="885" t="e">
        <f>ผลการเรียน!#REF!</f>
        <v>#REF!</v>
      </c>
      <c r="E56" s="886" t="e">
        <f>ผลการเรียน!#REF!&amp;"."&amp;ผลการเรียน!#REF!&amp;"  "&amp;ผลการเรียน!#REF!</f>
        <v>#REF!</v>
      </c>
      <c r="F56" s="887" t="e">
        <f>ผลการเรียน!#REF!</f>
        <v>#REF!</v>
      </c>
      <c r="G56" s="757" t="e">
        <f t="shared" si="0"/>
        <v>#REF!</v>
      </c>
      <c r="H56" s="888" t="e">
        <f>ผลการเรียน!#REF!</f>
        <v>#REF!</v>
      </c>
      <c r="I56" s="879" t="str">
        <f>IFERROR(VLOOKUP(C56,B56:E65,2,FALSE),"")</f>
        <v/>
      </c>
      <c r="J56" s="879" t="str">
        <f>IFERROR(VLOOKUP(C56,B56:E65,3,FALSE),"")</f>
        <v/>
      </c>
      <c r="K56" s="889" t="str">
        <f>IFERROR(VLOOKUP(C56,B56:E65,4,FALSE),"")</f>
        <v/>
      </c>
      <c r="L56" s="882" t="str">
        <f>IFERROR(VLOOKUP(C56,B56:F65,5,FALSE),"")</f>
        <v/>
      </c>
      <c r="M56" s="890" t="str">
        <f t="shared" si="5"/>
        <v/>
      </c>
      <c r="P56" s="739"/>
      <c r="Q56" s="739"/>
      <c r="R56" s="739"/>
      <c r="S56" s="739"/>
      <c r="T56" s="739"/>
      <c r="U56" s="739"/>
      <c r="V56" s="739"/>
      <c r="W56" s="739"/>
      <c r="X56" s="739"/>
      <c r="Y56" s="739"/>
      <c r="Z56" s="739"/>
      <c r="AA56" s="739"/>
      <c r="AB56" s="739"/>
      <c r="AC56" s="739"/>
      <c r="AD56" s="739"/>
    </row>
    <row r="57" spans="2:30" ht="15.75" customHeight="1">
      <c r="B57" s="734" t="e">
        <f>IF(G57=1,COUNT(G$4:G57),0)</f>
        <v>#REF!</v>
      </c>
      <c r="C57" s="902">
        <v>54</v>
      </c>
      <c r="D57" s="885" t="e">
        <f>ผลการเรียน!#REF!</f>
        <v>#REF!</v>
      </c>
      <c r="E57" s="886" t="e">
        <f>ผลการเรียน!#REF!&amp;"."&amp;ผลการเรียน!#REF!&amp;"  "&amp;ผลการเรียน!#REF!</f>
        <v>#REF!</v>
      </c>
      <c r="F57" s="887" t="e">
        <f>ผลการเรียน!#REF!</f>
        <v>#REF!</v>
      </c>
      <c r="G57" s="757" t="e">
        <f t="shared" si="0"/>
        <v>#REF!</v>
      </c>
      <c r="H57" s="888" t="e">
        <f>ผลการเรียน!#REF!</f>
        <v>#REF!</v>
      </c>
      <c r="I57" s="879" t="str">
        <f>IFERROR(VLOOKUP(C57,B57:E65,2,FALSE),"")</f>
        <v/>
      </c>
      <c r="J57" s="879" t="str">
        <f>IFERROR(VLOOKUP(C57,B57:E65,3,FALSE),"")</f>
        <v/>
      </c>
      <c r="K57" s="889" t="str">
        <f>IFERROR(VLOOKUP(C57,B57:E65,4,FALSE),"")</f>
        <v/>
      </c>
      <c r="L57" s="882" t="str">
        <f>IFERROR(VLOOKUP(C57,B57:F65,5,FALSE),"")</f>
        <v/>
      </c>
      <c r="M57" s="890" t="str">
        <f t="shared" si="5"/>
        <v/>
      </c>
      <c r="P57" s="739"/>
      <c r="Q57" s="739"/>
      <c r="R57" s="739"/>
      <c r="S57" s="739"/>
      <c r="T57" s="739"/>
      <c r="U57" s="739"/>
      <c r="V57" s="739"/>
      <c r="W57" s="739"/>
      <c r="X57" s="739"/>
      <c r="Y57" s="739"/>
      <c r="Z57" s="739"/>
      <c r="AA57" s="739"/>
      <c r="AB57" s="739"/>
      <c r="AC57" s="739"/>
      <c r="AD57" s="739"/>
    </row>
    <row r="58" spans="2:30" ht="15.75" customHeight="1">
      <c r="B58" s="734" t="e">
        <f>IF(G58=1,COUNT(G$4:G58),0)</f>
        <v>#REF!</v>
      </c>
      <c r="C58" s="897">
        <v>55</v>
      </c>
      <c r="D58" s="885" t="e">
        <f>ผลการเรียน!#REF!</f>
        <v>#REF!</v>
      </c>
      <c r="E58" s="886" t="e">
        <f>ผลการเรียน!#REF!&amp;"."&amp;ผลการเรียน!#REF!&amp;"  "&amp;ผลการเรียน!#REF!</f>
        <v>#REF!</v>
      </c>
      <c r="F58" s="887" t="e">
        <f>ผลการเรียน!#REF!</f>
        <v>#REF!</v>
      </c>
      <c r="G58" s="757" t="e">
        <f t="shared" si="0"/>
        <v>#REF!</v>
      </c>
      <c r="H58" s="888" t="e">
        <f>ผลการเรียน!#REF!</f>
        <v>#REF!</v>
      </c>
      <c r="I58" s="879" t="str">
        <f>IFERROR(VLOOKUP(C58,B58:E65,2,FALSE),"")</f>
        <v/>
      </c>
      <c r="J58" s="879" t="str">
        <f>IFERROR(VLOOKUP(C58,B58:E65,3,FALSE),"")</f>
        <v/>
      </c>
      <c r="K58" s="889" t="str">
        <f>IFERROR(VLOOKUP(C58,B58:E65,4,FALSE),"")</f>
        <v/>
      </c>
      <c r="L58" s="882" t="str">
        <f>IFERROR(VLOOKUP(C58,B58:F65,5,FALSE),"")</f>
        <v/>
      </c>
      <c r="M58" s="890" t="str">
        <f t="shared" si="5"/>
        <v/>
      </c>
      <c r="P58" s="739"/>
      <c r="Q58" s="739"/>
      <c r="R58" s="739"/>
      <c r="S58" s="739"/>
      <c r="T58" s="739"/>
      <c r="U58" s="739"/>
      <c r="V58" s="739"/>
      <c r="W58" s="739"/>
      <c r="X58" s="739"/>
      <c r="Y58" s="739"/>
      <c r="Z58" s="739"/>
      <c r="AA58" s="739"/>
      <c r="AB58" s="739"/>
      <c r="AC58" s="739"/>
      <c r="AD58" s="739"/>
    </row>
    <row r="59" spans="2:30" ht="15.75" customHeight="1">
      <c r="B59" s="734" t="e">
        <f>IF(G59=1,COUNT(G$4:G59),0)</f>
        <v>#REF!</v>
      </c>
      <c r="C59" s="902">
        <v>56</v>
      </c>
      <c r="D59" s="885" t="e">
        <f>ผลการเรียน!#REF!</f>
        <v>#REF!</v>
      </c>
      <c r="E59" s="886" t="e">
        <f>ผลการเรียน!#REF!&amp;"."&amp;ผลการเรียน!#REF!&amp;"  "&amp;ผลการเรียน!#REF!</f>
        <v>#REF!</v>
      </c>
      <c r="F59" s="887" t="e">
        <f>ผลการเรียน!#REF!</f>
        <v>#REF!</v>
      </c>
      <c r="G59" s="757" t="e">
        <f t="shared" si="0"/>
        <v>#REF!</v>
      </c>
      <c r="H59" s="888" t="e">
        <f>ผลการเรียน!#REF!</f>
        <v>#REF!</v>
      </c>
      <c r="I59" s="879" t="str">
        <f>IFERROR(VLOOKUP(C59,B59:E65,2,FALSE),"")</f>
        <v/>
      </c>
      <c r="J59" s="879" t="str">
        <f>IFERROR(VLOOKUP(C59,B59:E65,3,FALSE),"")</f>
        <v/>
      </c>
      <c r="K59" s="889" t="str">
        <f>IFERROR(VLOOKUP(C59,B59:E65,4,FALSE),"")</f>
        <v/>
      </c>
      <c r="L59" s="882" t="str">
        <f>IFERROR(VLOOKUP(C59,B59:F65,5,FALSE),"")</f>
        <v/>
      </c>
      <c r="M59" s="890" t="str">
        <f t="shared" si="5"/>
        <v/>
      </c>
      <c r="P59" s="739"/>
      <c r="Q59" s="739"/>
      <c r="R59" s="739"/>
      <c r="S59" s="739"/>
      <c r="T59" s="739"/>
      <c r="U59" s="739"/>
      <c r="V59" s="739"/>
      <c r="W59" s="739"/>
      <c r="X59" s="739"/>
      <c r="Y59" s="739"/>
      <c r="Z59" s="739"/>
      <c r="AA59" s="739"/>
      <c r="AB59" s="739"/>
      <c r="AC59" s="739"/>
      <c r="AD59" s="739"/>
    </row>
    <row r="60" spans="2:30" ht="15.75" customHeight="1">
      <c r="B60" s="734" t="e">
        <f>IF(G60=1,COUNT(G$4:G60),0)</f>
        <v>#REF!</v>
      </c>
      <c r="C60" s="897">
        <v>57</v>
      </c>
      <c r="D60" s="885" t="e">
        <f>ผลการเรียน!#REF!</f>
        <v>#REF!</v>
      </c>
      <c r="E60" s="886" t="e">
        <f>ผลการเรียน!#REF!&amp;"."&amp;ผลการเรียน!#REF!&amp;"  "&amp;ผลการเรียน!#REF!</f>
        <v>#REF!</v>
      </c>
      <c r="F60" s="887" t="e">
        <f>ผลการเรียน!#REF!</f>
        <v>#REF!</v>
      </c>
      <c r="G60" s="757" t="e">
        <f t="shared" si="0"/>
        <v>#REF!</v>
      </c>
      <c r="H60" s="888" t="e">
        <f>ผลการเรียน!#REF!</f>
        <v>#REF!</v>
      </c>
      <c r="I60" s="879" t="str">
        <f>IFERROR(VLOOKUP(C60,B60:E65,2,FALSE),"")</f>
        <v/>
      </c>
      <c r="J60" s="879" t="str">
        <f>IFERROR(VLOOKUP(C60,B60:E65,3,FALSE),"")</f>
        <v/>
      </c>
      <c r="K60" s="889" t="str">
        <f>IFERROR(VLOOKUP(C60,B60:E65,4,FALSE),"")</f>
        <v/>
      </c>
      <c r="L60" s="882" t="str">
        <f>IFERROR(VLOOKUP(C60,B60:F65,5,FALSE),"")</f>
        <v/>
      </c>
      <c r="M60" s="890" t="str">
        <f t="shared" si="5"/>
        <v/>
      </c>
      <c r="P60" s="739"/>
      <c r="Q60" s="739"/>
      <c r="R60" s="739"/>
      <c r="S60" s="739"/>
      <c r="T60" s="739"/>
      <c r="U60" s="739"/>
      <c r="V60" s="739"/>
      <c r="W60" s="739"/>
      <c r="X60" s="739"/>
      <c r="Y60" s="739"/>
      <c r="Z60" s="739"/>
      <c r="AA60" s="739"/>
      <c r="AB60" s="739"/>
      <c r="AC60" s="739"/>
      <c r="AD60" s="739"/>
    </row>
    <row r="61" spans="2:30" ht="15.75" customHeight="1">
      <c r="B61" s="734" t="e">
        <f>IF(G61=1,COUNT(G$4:G61),0)</f>
        <v>#REF!</v>
      </c>
      <c r="C61" s="902">
        <v>58</v>
      </c>
      <c r="D61" s="885" t="e">
        <f>ผลการเรียน!#REF!</f>
        <v>#REF!</v>
      </c>
      <c r="E61" s="886" t="e">
        <f>ผลการเรียน!#REF!&amp;"."&amp;ผลการเรียน!#REF!&amp;"  "&amp;ผลการเรียน!#REF!</f>
        <v>#REF!</v>
      </c>
      <c r="F61" s="887" t="e">
        <f>ผลการเรียน!#REF!</f>
        <v>#REF!</v>
      </c>
      <c r="G61" s="757" t="e">
        <f t="shared" si="0"/>
        <v>#REF!</v>
      </c>
      <c r="H61" s="888" t="e">
        <f>ผลการเรียน!#REF!</f>
        <v>#REF!</v>
      </c>
      <c r="I61" s="879" t="str">
        <f>IFERROR(VLOOKUP(C61,B61:E65,2,FALSE),"")</f>
        <v/>
      </c>
      <c r="J61" s="879" t="str">
        <f>IFERROR(VLOOKUP(C61,B61:E65,3,FALSE),"")</f>
        <v/>
      </c>
      <c r="K61" s="889" t="str">
        <f>IFERROR(VLOOKUP(C61,B61:E65,4,FALSE),"")</f>
        <v/>
      </c>
      <c r="L61" s="882" t="str">
        <f>IFERROR(VLOOKUP(C61,B61:F65,5,FALSE),"")</f>
        <v/>
      </c>
      <c r="M61" s="890" t="str">
        <f t="shared" si="5"/>
        <v/>
      </c>
      <c r="P61" s="739"/>
      <c r="Q61" s="739"/>
      <c r="R61" s="739"/>
      <c r="S61" s="739"/>
      <c r="T61" s="739"/>
      <c r="U61" s="739"/>
      <c r="V61" s="739"/>
      <c r="W61" s="739"/>
      <c r="X61" s="739"/>
      <c r="Y61" s="739"/>
      <c r="Z61" s="739"/>
      <c r="AA61" s="739"/>
      <c r="AB61" s="739"/>
      <c r="AC61" s="739"/>
      <c r="AD61" s="739"/>
    </row>
    <row r="62" spans="2:30" ht="15.75" customHeight="1">
      <c r="B62" s="734" t="e">
        <f>IF(G62=1,COUNT(G$4:G62),0)</f>
        <v>#REF!</v>
      </c>
      <c r="C62" s="897">
        <v>59</v>
      </c>
      <c r="D62" s="885" t="e">
        <f>ผลการเรียน!#REF!</f>
        <v>#REF!</v>
      </c>
      <c r="E62" s="886" t="e">
        <f>ผลการเรียน!#REF!&amp;"."&amp;ผลการเรียน!#REF!&amp;"  "&amp;ผลการเรียน!#REF!</f>
        <v>#REF!</v>
      </c>
      <c r="F62" s="887" t="e">
        <f>ผลการเรียน!#REF!</f>
        <v>#REF!</v>
      </c>
      <c r="G62" s="757" t="e">
        <f t="shared" si="0"/>
        <v>#REF!</v>
      </c>
      <c r="H62" s="888" t="e">
        <f>ผลการเรียน!#REF!</f>
        <v>#REF!</v>
      </c>
      <c r="I62" s="879" t="str">
        <f>IFERROR(VLOOKUP(C62,B62:E65,2,FALSE),"")</f>
        <v/>
      </c>
      <c r="J62" s="879" t="str">
        <f>IFERROR(VLOOKUP(C62,B62:E65,3,FALSE),"")</f>
        <v/>
      </c>
      <c r="K62" s="889" t="str">
        <f>IFERROR(VLOOKUP(C62,B62:E65,4,FALSE),"")</f>
        <v/>
      </c>
      <c r="L62" s="882" t="str">
        <f>IFERROR(VLOOKUP(C62,B62:F65,5,FALSE),"")</f>
        <v/>
      </c>
      <c r="M62" s="890" t="str">
        <f t="shared" si="5"/>
        <v/>
      </c>
      <c r="P62" s="739"/>
      <c r="Q62" s="739"/>
      <c r="R62" s="739"/>
      <c r="S62" s="739"/>
      <c r="T62" s="739"/>
      <c r="U62" s="739"/>
      <c r="V62" s="739"/>
      <c r="W62" s="739"/>
      <c r="X62" s="739"/>
      <c r="Y62" s="739"/>
      <c r="Z62" s="739"/>
      <c r="AA62" s="739"/>
      <c r="AB62" s="739"/>
      <c r="AC62" s="739"/>
      <c r="AD62" s="739"/>
    </row>
    <row r="63" spans="2:30" ht="15.75" customHeight="1">
      <c r="B63" s="734" t="e">
        <f>IF(G63=1,COUNT(G$4:G63),0)</f>
        <v>#REF!</v>
      </c>
      <c r="C63" s="902">
        <v>60</v>
      </c>
      <c r="D63" s="885" t="e">
        <f>ผลการเรียน!#REF!</f>
        <v>#REF!</v>
      </c>
      <c r="E63" s="886" t="e">
        <f>ผลการเรียน!#REF!&amp;"."&amp;ผลการเรียน!#REF!&amp;"  "&amp;ผลการเรียน!#REF!</f>
        <v>#REF!</v>
      </c>
      <c r="F63" s="887" t="e">
        <f>ผลการเรียน!#REF!</f>
        <v>#REF!</v>
      </c>
      <c r="G63" s="757" t="e">
        <f t="shared" si="0"/>
        <v>#REF!</v>
      </c>
      <c r="H63" s="888" t="e">
        <f>ผลการเรียน!#REF!</f>
        <v>#REF!</v>
      </c>
      <c r="I63" s="879" t="str">
        <f>IFERROR(VLOOKUP(C63,B63:E65,2,FALSE),"")</f>
        <v/>
      </c>
      <c r="J63" s="879" t="str">
        <f>IFERROR(VLOOKUP(C63,B63:E65,3,FALSE),"")</f>
        <v/>
      </c>
      <c r="K63" s="889" t="str">
        <f>IFERROR(VLOOKUP(C63,B63:E65,4,FALSE),"")</f>
        <v/>
      </c>
      <c r="L63" s="882" t="str">
        <f>IFERROR(VLOOKUP(C63,B63:F65,5,FALSE),"")</f>
        <v/>
      </c>
      <c r="M63" s="890" t="str">
        <f t="shared" si="5"/>
        <v/>
      </c>
      <c r="P63" s="739"/>
      <c r="Q63" s="739"/>
      <c r="R63" s="739"/>
      <c r="S63" s="739"/>
      <c r="T63" s="739"/>
      <c r="U63" s="739"/>
      <c r="V63" s="739"/>
      <c r="W63" s="739"/>
      <c r="X63" s="739"/>
      <c r="Y63" s="739"/>
      <c r="Z63" s="739"/>
      <c r="AA63" s="739"/>
      <c r="AB63" s="739"/>
      <c r="AC63" s="739"/>
      <c r="AD63" s="739"/>
    </row>
    <row r="64" spans="2:30" ht="15.75" customHeight="1">
      <c r="P64" s="739"/>
      <c r="Q64" s="739"/>
      <c r="R64" s="739"/>
      <c r="S64" s="739"/>
      <c r="T64" s="739"/>
      <c r="U64" s="739"/>
      <c r="V64" s="739"/>
      <c r="W64" s="739"/>
      <c r="X64" s="739"/>
      <c r="Y64" s="739"/>
      <c r="Z64" s="739"/>
      <c r="AA64" s="739"/>
      <c r="AB64" s="739"/>
      <c r="AC64" s="739"/>
      <c r="AD64" s="739"/>
    </row>
    <row r="65" spans="16:30" ht="15.75" customHeight="1">
      <c r="P65" s="739"/>
      <c r="Q65" s="739"/>
      <c r="R65" s="739"/>
      <c r="S65" s="739"/>
      <c r="T65" s="739"/>
      <c r="U65" s="739"/>
      <c r="V65" s="739"/>
      <c r="W65" s="739"/>
      <c r="X65" s="739"/>
      <c r="Y65" s="739"/>
      <c r="Z65" s="739"/>
      <c r="AA65" s="739"/>
      <c r="AB65" s="739"/>
      <c r="AC65" s="739"/>
      <c r="AD65" s="739"/>
    </row>
    <row r="66" spans="16:30" ht="15.75" hidden="1" customHeight="1">
      <c r="P66" s="739"/>
      <c r="Q66" s="739"/>
      <c r="R66" s="739"/>
      <c r="S66" s="739"/>
      <c r="T66" s="739"/>
      <c r="U66" s="739"/>
      <c r="V66" s="739"/>
      <c r="W66" s="739"/>
      <c r="X66" s="739"/>
      <c r="Y66" s="739"/>
      <c r="Z66" s="739"/>
      <c r="AA66" s="739"/>
      <c r="AB66" s="739"/>
      <c r="AC66" s="739"/>
      <c r="AD66" s="739"/>
    </row>
    <row r="67" spans="16:30" ht="15.75" hidden="1" customHeight="1">
      <c r="P67" s="739"/>
      <c r="Q67" s="739"/>
      <c r="R67" s="739"/>
      <c r="S67" s="739"/>
      <c r="T67" s="739"/>
      <c r="U67" s="739"/>
      <c r="V67" s="739"/>
      <c r="W67" s="739"/>
      <c r="X67" s="739"/>
      <c r="Y67" s="739"/>
      <c r="Z67" s="739"/>
      <c r="AA67" s="739"/>
      <c r="AB67" s="739"/>
      <c r="AC67" s="739"/>
      <c r="AD67" s="739"/>
    </row>
    <row r="68" spans="16:30" ht="15.75" hidden="1" customHeight="1">
      <c r="P68" s="739"/>
      <c r="Q68" s="739"/>
      <c r="R68" s="739"/>
      <c r="S68" s="739"/>
      <c r="T68" s="739"/>
      <c r="U68" s="739"/>
      <c r="V68" s="739"/>
      <c r="W68" s="739"/>
      <c r="X68" s="739"/>
      <c r="Y68" s="739"/>
      <c r="Z68" s="739"/>
      <c r="AA68" s="739"/>
      <c r="AB68" s="739"/>
      <c r="AC68" s="739"/>
      <c r="AD68" s="739"/>
    </row>
    <row r="69" spans="16:30" ht="15.75" hidden="1" customHeight="1">
      <c r="P69" s="739"/>
      <c r="Q69" s="739"/>
      <c r="R69" s="739"/>
      <c r="S69" s="739"/>
      <c r="T69" s="739"/>
      <c r="U69" s="739"/>
      <c r="V69" s="739"/>
      <c r="W69" s="739"/>
      <c r="X69" s="739"/>
      <c r="Y69" s="739"/>
      <c r="Z69" s="739"/>
      <c r="AA69" s="739"/>
      <c r="AB69" s="739"/>
      <c r="AC69" s="739"/>
      <c r="AD69" s="739"/>
    </row>
    <row r="70" spans="16:30" ht="15.75" hidden="1" customHeight="1">
      <c r="P70" s="739"/>
      <c r="Q70" s="739"/>
      <c r="R70" s="739"/>
      <c r="S70" s="739"/>
      <c r="T70" s="739"/>
      <c r="U70" s="739"/>
      <c r="V70" s="739"/>
      <c r="W70" s="739"/>
      <c r="X70" s="739"/>
      <c r="Y70" s="739"/>
      <c r="Z70" s="739"/>
      <c r="AA70" s="739"/>
      <c r="AB70" s="739"/>
      <c r="AC70" s="739"/>
      <c r="AD70" s="739"/>
    </row>
    <row r="71" spans="16:30" ht="15.75" hidden="1" customHeight="1">
      <c r="P71" s="739"/>
      <c r="Q71" s="739"/>
      <c r="R71" s="739"/>
      <c r="S71" s="739"/>
      <c r="T71" s="739"/>
      <c r="U71" s="739"/>
      <c r="V71" s="739"/>
      <c r="W71" s="739"/>
      <c r="X71" s="739"/>
      <c r="Y71" s="739"/>
      <c r="Z71" s="739"/>
      <c r="AA71" s="739"/>
      <c r="AB71" s="739"/>
      <c r="AC71" s="739"/>
      <c r="AD71" s="739"/>
    </row>
    <row r="72" spans="16:30" ht="15.75" hidden="1" customHeight="1">
      <c r="P72" s="739"/>
      <c r="Q72" s="739"/>
      <c r="R72" s="739"/>
      <c r="S72" s="739"/>
      <c r="T72" s="739"/>
      <c r="U72" s="739"/>
      <c r="V72" s="739"/>
      <c r="W72" s="739"/>
      <c r="X72" s="739"/>
      <c r="Y72" s="739"/>
      <c r="Z72" s="739"/>
      <c r="AA72" s="739"/>
      <c r="AB72" s="739"/>
      <c r="AC72" s="739"/>
      <c r="AD72" s="739"/>
    </row>
    <row r="73" spans="16:30" ht="15.75" hidden="1" customHeight="1">
      <c r="P73" s="739"/>
      <c r="Q73" s="739"/>
      <c r="R73" s="739"/>
      <c r="S73" s="739"/>
      <c r="T73" s="739"/>
      <c r="U73" s="739"/>
      <c r="V73" s="739"/>
      <c r="W73" s="739"/>
      <c r="X73" s="739"/>
      <c r="Y73" s="739"/>
      <c r="Z73" s="739"/>
      <c r="AA73" s="739"/>
      <c r="AB73" s="739"/>
      <c r="AC73" s="739"/>
      <c r="AD73" s="739"/>
    </row>
    <row r="74" spans="16:30" ht="15.75" hidden="1" customHeight="1">
      <c r="P74" s="739"/>
      <c r="Q74" s="739"/>
      <c r="R74" s="739"/>
      <c r="S74" s="739"/>
      <c r="T74" s="739"/>
      <c r="U74" s="739"/>
      <c r="V74" s="739"/>
      <c r="W74" s="739"/>
      <c r="X74" s="739"/>
      <c r="Y74" s="739"/>
      <c r="Z74" s="739"/>
      <c r="AA74" s="739"/>
      <c r="AB74" s="739"/>
      <c r="AC74" s="739"/>
      <c r="AD74" s="739"/>
    </row>
    <row r="75" spans="16:30" ht="15.75" hidden="1" customHeight="1">
      <c r="P75" s="739"/>
      <c r="Q75" s="739"/>
      <c r="R75" s="739"/>
      <c r="S75" s="739"/>
      <c r="T75" s="739"/>
      <c r="U75" s="739"/>
      <c r="V75" s="739"/>
      <c r="W75" s="739"/>
      <c r="X75" s="739"/>
      <c r="Y75" s="739"/>
      <c r="Z75" s="739"/>
      <c r="AA75" s="739"/>
      <c r="AB75" s="739"/>
      <c r="AC75" s="739"/>
      <c r="AD75" s="739"/>
    </row>
    <row r="76" spans="16:30" ht="15.75" hidden="1" customHeight="1">
      <c r="P76" s="739"/>
      <c r="Q76" s="739"/>
      <c r="R76" s="739"/>
      <c r="S76" s="739"/>
      <c r="T76" s="739"/>
      <c r="U76" s="739"/>
      <c r="V76" s="739"/>
      <c r="W76" s="739"/>
      <c r="X76" s="739"/>
      <c r="Y76" s="739"/>
      <c r="Z76" s="739"/>
      <c r="AA76" s="739"/>
      <c r="AB76" s="739"/>
      <c r="AC76" s="739"/>
      <c r="AD76" s="739"/>
    </row>
    <row r="77" spans="16:30" ht="15.75" hidden="1" customHeight="1">
      <c r="P77" s="739"/>
      <c r="Q77" s="739"/>
      <c r="R77" s="739"/>
      <c r="S77" s="739"/>
      <c r="T77" s="739"/>
      <c r="U77" s="739"/>
      <c r="V77" s="739"/>
      <c r="W77" s="739"/>
      <c r="X77" s="739"/>
      <c r="Y77" s="739"/>
      <c r="Z77" s="739"/>
      <c r="AA77" s="739"/>
      <c r="AB77" s="739"/>
      <c r="AC77" s="739"/>
      <c r="AD77" s="739"/>
    </row>
    <row r="78" spans="16:30" ht="15.75" hidden="1" customHeight="1">
      <c r="P78" s="739"/>
      <c r="Q78" s="739"/>
      <c r="R78" s="739"/>
      <c r="S78" s="739"/>
      <c r="T78" s="739"/>
      <c r="U78" s="739"/>
      <c r="V78" s="739"/>
      <c r="W78" s="739"/>
      <c r="X78" s="739"/>
      <c r="Y78" s="739"/>
      <c r="Z78" s="739"/>
      <c r="AA78" s="739"/>
      <c r="AB78" s="739"/>
      <c r="AC78" s="739"/>
      <c r="AD78" s="739"/>
    </row>
    <row r="79" spans="16:30" ht="15.75" hidden="1" customHeight="1">
      <c r="P79" s="739"/>
      <c r="Q79" s="739"/>
      <c r="R79" s="739"/>
      <c r="S79" s="739"/>
      <c r="T79" s="739"/>
      <c r="U79" s="739"/>
      <c r="V79" s="739"/>
      <c r="W79" s="739"/>
      <c r="X79" s="739"/>
      <c r="Y79" s="739"/>
      <c r="Z79" s="739"/>
      <c r="AA79" s="739"/>
      <c r="AB79" s="739"/>
      <c r="AC79" s="739"/>
      <c r="AD79" s="739"/>
    </row>
    <row r="80" spans="16:30" ht="15.75" hidden="1" customHeight="1">
      <c r="P80" s="739"/>
      <c r="Q80" s="739"/>
      <c r="R80" s="739"/>
      <c r="S80" s="739"/>
      <c r="T80" s="739"/>
      <c r="U80" s="739"/>
      <c r="V80" s="739"/>
      <c r="W80" s="739"/>
      <c r="X80" s="739"/>
      <c r="Y80" s="739"/>
      <c r="Z80" s="739"/>
      <c r="AA80" s="739"/>
      <c r="AB80" s="739"/>
      <c r="AC80" s="739"/>
      <c r="AD80" s="739"/>
    </row>
    <row r="81" spans="16:30" ht="15.75" hidden="1" customHeight="1">
      <c r="P81" s="739"/>
      <c r="Q81" s="739"/>
      <c r="R81" s="739"/>
      <c r="S81" s="739"/>
      <c r="T81" s="739"/>
      <c r="U81" s="739"/>
      <c r="V81" s="739"/>
      <c r="W81" s="739"/>
      <c r="X81" s="739"/>
      <c r="Y81" s="739"/>
      <c r="Z81" s="739"/>
      <c r="AA81" s="739"/>
      <c r="AB81" s="739"/>
      <c r="AC81" s="739"/>
      <c r="AD81" s="739"/>
    </row>
    <row r="82" spans="16:30" ht="15.75" hidden="1" customHeight="1">
      <c r="P82" s="739"/>
      <c r="Q82" s="739"/>
      <c r="R82" s="739"/>
      <c r="S82" s="739"/>
      <c r="T82" s="739"/>
      <c r="U82" s="739"/>
      <c r="V82" s="739"/>
      <c r="W82" s="739"/>
      <c r="X82" s="739"/>
      <c r="Y82" s="739"/>
      <c r="Z82" s="739"/>
      <c r="AA82" s="739"/>
      <c r="AB82" s="739"/>
      <c r="AC82" s="739"/>
      <c r="AD82" s="739"/>
    </row>
    <row r="83" spans="16:30" ht="15.75" hidden="1" customHeight="1">
      <c r="P83" s="739"/>
      <c r="Q83" s="739"/>
      <c r="R83" s="739"/>
      <c r="S83" s="739"/>
      <c r="T83" s="739"/>
      <c r="U83" s="739"/>
      <c r="V83" s="739"/>
      <c r="W83" s="739"/>
      <c r="X83" s="739"/>
      <c r="Y83" s="739"/>
      <c r="Z83" s="739"/>
      <c r="AA83" s="739"/>
      <c r="AB83" s="739"/>
      <c r="AC83" s="739"/>
      <c r="AD83" s="739"/>
    </row>
    <row r="84" spans="16:30" ht="15.75" hidden="1" customHeight="1">
      <c r="P84" s="739"/>
      <c r="Q84" s="739"/>
      <c r="R84" s="739"/>
      <c r="S84" s="739"/>
      <c r="T84" s="739"/>
      <c r="U84" s="739"/>
      <c r="V84" s="739"/>
      <c r="W84" s="739"/>
      <c r="X84" s="739"/>
      <c r="Y84" s="739"/>
      <c r="Z84" s="739"/>
      <c r="AA84" s="739"/>
      <c r="AB84" s="739"/>
      <c r="AC84" s="739"/>
      <c r="AD84" s="739"/>
    </row>
    <row r="85" spans="16:30" ht="15.75" hidden="1" customHeight="1">
      <c r="P85" s="739"/>
      <c r="Q85" s="739"/>
      <c r="R85" s="739"/>
      <c r="S85" s="739"/>
      <c r="T85" s="739"/>
      <c r="U85" s="739"/>
      <c r="V85" s="739"/>
      <c r="W85" s="739"/>
      <c r="X85" s="739"/>
      <c r="Y85" s="739"/>
      <c r="Z85" s="739"/>
      <c r="AA85" s="739"/>
      <c r="AB85" s="739"/>
      <c r="AC85" s="739"/>
      <c r="AD85" s="739"/>
    </row>
    <row r="86" spans="16:30" ht="15.75" hidden="1" customHeight="1">
      <c r="P86" s="739"/>
      <c r="Q86" s="739"/>
      <c r="R86" s="739"/>
      <c r="S86" s="739"/>
      <c r="T86" s="739"/>
      <c r="U86" s="739"/>
      <c r="V86" s="739"/>
      <c r="W86" s="739"/>
      <c r="X86" s="739"/>
      <c r="Y86" s="739"/>
      <c r="Z86" s="739"/>
      <c r="AA86" s="739"/>
      <c r="AB86" s="739"/>
      <c r="AC86" s="739"/>
      <c r="AD86" s="739"/>
    </row>
    <row r="87" spans="16:30" ht="15.75" hidden="1" customHeight="1">
      <c r="P87" s="739"/>
      <c r="Q87" s="739"/>
      <c r="R87" s="739"/>
      <c r="S87" s="739"/>
      <c r="T87" s="739"/>
      <c r="U87" s="739"/>
      <c r="V87" s="739"/>
      <c r="W87" s="739"/>
      <c r="X87" s="739"/>
      <c r="Y87" s="739"/>
      <c r="Z87" s="739"/>
      <c r="AA87" s="739"/>
      <c r="AB87" s="739"/>
      <c r="AC87" s="739"/>
      <c r="AD87" s="739"/>
    </row>
    <row r="88" spans="16:30" ht="15.75" hidden="1" customHeight="1">
      <c r="P88" s="739"/>
      <c r="Q88" s="739"/>
      <c r="R88" s="739"/>
      <c r="S88" s="739"/>
      <c r="T88" s="739"/>
      <c r="U88" s="739"/>
      <c r="V88" s="739"/>
      <c r="W88" s="739"/>
      <c r="X88" s="739"/>
      <c r="Y88" s="739"/>
      <c r="Z88" s="739"/>
      <c r="AA88" s="739"/>
      <c r="AB88" s="739"/>
      <c r="AC88" s="739"/>
      <c r="AD88" s="739"/>
    </row>
    <row r="89" spans="16:30" ht="15.75" hidden="1" customHeight="1">
      <c r="P89" s="739"/>
      <c r="Q89" s="739"/>
      <c r="R89" s="739"/>
      <c r="S89" s="739"/>
      <c r="T89" s="739"/>
      <c r="U89" s="739"/>
      <c r="V89" s="739"/>
      <c r="W89" s="739"/>
      <c r="X89" s="739"/>
      <c r="Y89" s="739"/>
      <c r="Z89" s="739"/>
      <c r="AA89" s="739"/>
      <c r="AB89" s="739"/>
      <c r="AC89" s="739"/>
      <c r="AD89" s="739"/>
    </row>
    <row r="90" spans="16:30" ht="15.75" hidden="1" customHeight="1">
      <c r="P90" s="739"/>
      <c r="Q90" s="739"/>
      <c r="R90" s="739"/>
      <c r="S90" s="739"/>
      <c r="T90" s="739"/>
      <c r="U90" s="739"/>
      <c r="V90" s="739"/>
      <c r="W90" s="739"/>
      <c r="X90" s="739"/>
      <c r="Y90" s="739"/>
      <c r="Z90" s="739"/>
      <c r="AA90" s="739"/>
      <c r="AB90" s="739"/>
      <c r="AC90" s="739"/>
      <c r="AD90" s="739"/>
    </row>
    <row r="91" spans="16:30" ht="15.75" hidden="1" customHeight="1">
      <c r="P91" s="739"/>
      <c r="Q91" s="739"/>
      <c r="R91" s="739"/>
      <c r="S91" s="739"/>
      <c r="T91" s="739"/>
      <c r="U91" s="739"/>
      <c r="V91" s="739"/>
      <c r="W91" s="739"/>
      <c r="X91" s="739"/>
      <c r="Y91" s="739"/>
      <c r="Z91" s="739"/>
      <c r="AA91" s="739"/>
      <c r="AB91" s="739"/>
      <c r="AC91" s="739"/>
      <c r="AD91" s="739"/>
    </row>
    <row r="92" spans="16:30" ht="15.75" hidden="1" customHeight="1">
      <c r="P92" s="739"/>
      <c r="Q92" s="739"/>
      <c r="R92" s="739"/>
      <c r="S92" s="739"/>
      <c r="T92" s="739"/>
      <c r="U92" s="739"/>
      <c r="V92" s="739"/>
      <c r="W92" s="739"/>
      <c r="X92" s="739"/>
      <c r="Y92" s="739"/>
      <c r="Z92" s="739"/>
      <c r="AA92" s="739"/>
      <c r="AB92" s="739"/>
      <c r="AC92" s="739"/>
      <c r="AD92" s="739"/>
    </row>
    <row r="93" spans="16:30" ht="15.75" hidden="1" customHeight="1">
      <c r="P93" s="739"/>
      <c r="Q93" s="739"/>
      <c r="R93" s="739"/>
      <c r="S93" s="739"/>
      <c r="T93" s="739"/>
      <c r="U93" s="739"/>
      <c r="V93" s="739"/>
      <c r="W93" s="739"/>
      <c r="X93" s="739"/>
      <c r="Y93" s="739"/>
      <c r="Z93" s="739"/>
      <c r="AA93" s="739"/>
      <c r="AB93" s="739"/>
      <c r="AC93" s="739"/>
      <c r="AD93" s="739"/>
    </row>
    <row r="94" spans="16:30" ht="15.75" hidden="1" customHeight="1">
      <c r="P94" s="739"/>
      <c r="Q94" s="739"/>
      <c r="R94" s="739"/>
      <c r="S94" s="739"/>
      <c r="T94" s="739"/>
      <c r="U94" s="739"/>
      <c r="V94" s="739"/>
      <c r="W94" s="739"/>
      <c r="X94" s="739"/>
      <c r="Y94" s="739"/>
      <c r="Z94" s="739"/>
      <c r="AA94" s="739"/>
      <c r="AB94" s="739"/>
      <c r="AC94" s="739"/>
      <c r="AD94" s="739"/>
    </row>
    <row r="95" spans="16:30" ht="15.75" hidden="1" customHeight="1">
      <c r="P95" s="739"/>
      <c r="Q95" s="739"/>
      <c r="R95" s="739"/>
      <c r="S95" s="739"/>
      <c r="T95" s="739"/>
      <c r="U95" s="739"/>
      <c r="V95" s="739"/>
      <c r="W95" s="739"/>
      <c r="X95" s="739"/>
      <c r="Y95" s="739"/>
      <c r="Z95" s="739"/>
      <c r="AA95" s="739"/>
      <c r="AB95" s="739"/>
      <c r="AC95" s="739"/>
      <c r="AD95" s="739"/>
    </row>
    <row r="96" spans="16:30" ht="15.75" hidden="1" customHeight="1">
      <c r="P96" s="739"/>
      <c r="Q96" s="739"/>
      <c r="R96" s="739"/>
      <c r="S96" s="739"/>
      <c r="T96" s="739"/>
      <c r="U96" s="739"/>
      <c r="V96" s="739"/>
      <c r="W96" s="739"/>
      <c r="X96" s="739"/>
      <c r="Y96" s="739"/>
      <c r="Z96" s="739"/>
      <c r="AA96" s="739"/>
      <c r="AB96" s="739"/>
      <c r="AC96" s="739"/>
      <c r="AD96" s="739"/>
    </row>
    <row r="97" spans="16:30" ht="15.75" hidden="1" customHeight="1">
      <c r="P97" s="739"/>
      <c r="Q97" s="739"/>
      <c r="R97" s="739"/>
      <c r="S97" s="739"/>
      <c r="T97" s="739"/>
      <c r="U97" s="739"/>
      <c r="V97" s="739"/>
      <c r="W97" s="739"/>
      <c r="X97" s="739"/>
      <c r="Y97" s="739"/>
      <c r="Z97" s="739"/>
      <c r="AA97" s="739"/>
      <c r="AB97" s="739"/>
      <c r="AC97" s="739"/>
      <c r="AD97" s="739"/>
    </row>
    <row r="98" spans="16:30" ht="15.75" hidden="1" customHeight="1">
      <c r="P98" s="739"/>
      <c r="Q98" s="739"/>
      <c r="R98" s="739"/>
      <c r="S98" s="739"/>
      <c r="T98" s="739"/>
      <c r="U98" s="739"/>
      <c r="V98" s="739"/>
      <c r="W98" s="739"/>
      <c r="X98" s="739"/>
      <c r="Y98" s="739"/>
      <c r="Z98" s="739"/>
      <c r="AA98" s="739"/>
      <c r="AB98" s="739"/>
      <c r="AC98" s="739"/>
      <c r="AD98" s="739"/>
    </row>
    <row r="99" spans="16:30" ht="15.75" hidden="1" customHeight="1">
      <c r="P99" s="739"/>
      <c r="Q99" s="739"/>
      <c r="R99" s="739"/>
      <c r="S99" s="739"/>
      <c r="T99" s="739"/>
      <c r="U99" s="739"/>
      <c r="V99" s="739"/>
      <c r="W99" s="739"/>
      <c r="X99" s="739"/>
      <c r="Y99" s="739"/>
      <c r="Z99" s="739"/>
      <c r="AA99" s="739"/>
      <c r="AB99" s="739"/>
      <c r="AC99" s="739"/>
      <c r="AD99" s="739"/>
    </row>
    <row r="100" spans="16:30" ht="15.75" hidden="1" customHeight="1">
      <c r="P100" s="739"/>
      <c r="Q100" s="739"/>
      <c r="R100" s="739"/>
      <c r="S100" s="739"/>
      <c r="T100" s="739"/>
      <c r="U100" s="739"/>
      <c r="V100" s="739"/>
      <c r="W100" s="739"/>
      <c r="X100" s="739"/>
      <c r="Y100" s="739"/>
      <c r="Z100" s="739"/>
      <c r="AA100" s="739"/>
      <c r="AB100" s="739"/>
      <c r="AC100" s="739"/>
      <c r="AD100" s="739"/>
    </row>
    <row r="101" spans="16:30" ht="15.75" hidden="1" customHeight="1">
      <c r="P101" s="739"/>
      <c r="Q101" s="739"/>
      <c r="R101" s="739"/>
      <c r="S101" s="739"/>
      <c r="T101" s="739"/>
      <c r="U101" s="739"/>
      <c r="V101" s="739"/>
      <c r="W101" s="739"/>
      <c r="X101" s="739"/>
      <c r="Y101" s="739"/>
      <c r="Z101" s="739"/>
      <c r="AA101" s="739"/>
      <c r="AB101" s="739"/>
      <c r="AC101" s="739"/>
      <c r="AD101" s="739"/>
    </row>
    <row r="102" spans="16:30" ht="15.75" hidden="1" customHeight="1">
      <c r="P102" s="739"/>
      <c r="Q102" s="739"/>
      <c r="R102" s="739"/>
      <c r="S102" s="739"/>
      <c r="T102" s="739"/>
      <c r="U102" s="739"/>
      <c r="V102" s="739"/>
      <c r="W102" s="739"/>
      <c r="X102" s="739"/>
      <c r="Y102" s="739"/>
      <c r="Z102" s="739"/>
      <c r="AA102" s="739"/>
      <c r="AB102" s="739"/>
      <c r="AC102" s="739"/>
      <c r="AD102" s="739"/>
    </row>
    <row r="103" spans="16:30" ht="15.75" hidden="1" customHeight="1">
      <c r="P103" s="739"/>
      <c r="Q103" s="739"/>
      <c r="R103" s="739"/>
      <c r="S103" s="739"/>
      <c r="T103" s="739"/>
      <c r="U103" s="739"/>
      <c r="V103" s="739"/>
      <c r="W103" s="739"/>
      <c r="X103" s="739"/>
      <c r="Y103" s="739"/>
      <c r="Z103" s="739"/>
      <c r="AA103" s="739"/>
      <c r="AB103" s="739"/>
      <c r="AC103" s="739"/>
      <c r="AD103" s="739"/>
    </row>
    <row r="104" spans="16:30" ht="15.75" hidden="1" customHeight="1">
      <c r="P104" s="739"/>
      <c r="Q104" s="739"/>
      <c r="R104" s="739"/>
      <c r="S104" s="739"/>
      <c r="T104" s="739"/>
      <c r="U104" s="739"/>
      <c r="V104" s="739"/>
      <c r="W104" s="739"/>
      <c r="X104" s="739"/>
      <c r="Y104" s="739"/>
      <c r="Z104" s="739"/>
      <c r="AA104" s="739"/>
      <c r="AB104" s="739"/>
      <c r="AC104" s="739"/>
      <c r="AD104" s="739"/>
    </row>
    <row r="105" spans="16:30" ht="15.75" hidden="1" customHeight="1">
      <c r="P105" s="739"/>
      <c r="Q105" s="739"/>
      <c r="R105" s="739"/>
      <c r="S105" s="739"/>
      <c r="T105" s="739"/>
      <c r="U105" s="739"/>
      <c r="V105" s="739"/>
      <c r="W105" s="739"/>
      <c r="X105" s="739"/>
      <c r="Y105" s="739"/>
      <c r="Z105" s="739"/>
      <c r="AA105" s="739"/>
      <c r="AB105" s="739"/>
      <c r="AC105" s="739"/>
      <c r="AD105" s="739"/>
    </row>
    <row r="106" spans="16:30" ht="15.75" hidden="1" customHeight="1">
      <c r="P106" s="739"/>
      <c r="Q106" s="739"/>
      <c r="R106" s="739"/>
      <c r="S106" s="739"/>
      <c r="T106" s="739"/>
      <c r="U106" s="739"/>
      <c r="V106" s="739"/>
      <c r="W106" s="739"/>
      <c r="X106" s="739"/>
      <c r="Y106" s="739"/>
      <c r="Z106" s="739"/>
      <c r="AA106" s="739"/>
      <c r="AB106" s="739"/>
      <c r="AC106" s="739"/>
      <c r="AD106" s="739"/>
    </row>
    <row r="107" spans="16:30" ht="15.75" hidden="1" customHeight="1">
      <c r="P107" s="739"/>
      <c r="Q107" s="739"/>
      <c r="R107" s="739"/>
      <c r="S107" s="739"/>
      <c r="T107" s="739"/>
      <c r="U107" s="739"/>
      <c r="V107" s="739"/>
      <c r="W107" s="739"/>
      <c r="X107" s="739"/>
      <c r="Y107" s="739"/>
      <c r="Z107" s="739"/>
      <c r="AA107" s="739"/>
      <c r="AB107" s="739"/>
      <c r="AC107" s="739"/>
      <c r="AD107" s="739"/>
    </row>
    <row r="108" spans="16:30" ht="15.75" hidden="1" customHeight="1">
      <c r="P108" s="739"/>
      <c r="Q108" s="739"/>
      <c r="R108" s="739"/>
      <c r="S108" s="739"/>
      <c r="T108" s="739"/>
      <c r="U108" s="739"/>
      <c r="V108" s="739"/>
      <c r="W108" s="739"/>
      <c r="X108" s="739"/>
      <c r="Y108" s="739"/>
      <c r="Z108" s="739"/>
      <c r="AA108" s="739"/>
      <c r="AB108" s="739"/>
      <c r="AC108" s="739"/>
      <c r="AD108" s="739"/>
    </row>
    <row r="109" spans="16:30" ht="15.75" hidden="1" customHeight="1">
      <c r="P109" s="739"/>
      <c r="Q109" s="739"/>
      <c r="R109" s="739"/>
      <c r="S109" s="739"/>
      <c r="T109" s="739"/>
      <c r="U109" s="739"/>
      <c r="V109" s="739"/>
      <c r="W109" s="739"/>
      <c r="X109" s="739"/>
      <c r="Y109" s="739"/>
      <c r="Z109" s="739"/>
      <c r="AA109" s="739"/>
      <c r="AB109" s="739"/>
      <c r="AC109" s="739"/>
      <c r="AD109" s="739"/>
    </row>
    <row r="110" spans="16:30" ht="15.75" hidden="1" customHeight="1">
      <c r="P110" s="739"/>
      <c r="Q110" s="739"/>
      <c r="R110" s="739"/>
      <c r="S110" s="739"/>
      <c r="T110" s="739"/>
      <c r="U110" s="739"/>
      <c r="V110" s="739"/>
      <c r="W110" s="739"/>
      <c r="X110" s="739"/>
      <c r="Y110" s="739"/>
      <c r="Z110" s="739"/>
      <c r="AA110" s="739"/>
      <c r="AB110" s="739"/>
      <c r="AC110" s="739"/>
      <c r="AD110" s="739"/>
    </row>
    <row r="111" spans="16:30" ht="15.75" hidden="1" customHeight="1">
      <c r="P111" s="739"/>
      <c r="Q111" s="739"/>
      <c r="R111" s="739"/>
      <c r="S111" s="739"/>
      <c r="T111" s="739"/>
      <c r="U111" s="739"/>
      <c r="V111" s="739"/>
      <c r="W111" s="739"/>
      <c r="X111" s="739"/>
      <c r="Y111" s="739"/>
      <c r="Z111" s="739"/>
      <c r="AA111" s="739"/>
      <c r="AB111" s="739"/>
      <c r="AC111" s="739"/>
      <c r="AD111" s="739"/>
    </row>
    <row r="112" spans="16:30" ht="15.75" hidden="1" customHeight="1">
      <c r="P112" s="739"/>
      <c r="Q112" s="739"/>
      <c r="R112" s="739"/>
      <c r="S112" s="739"/>
      <c r="T112" s="739"/>
      <c r="U112" s="739"/>
      <c r="V112" s="739"/>
      <c r="W112" s="739"/>
      <c r="X112" s="739"/>
      <c r="Y112" s="739"/>
      <c r="Z112" s="739"/>
      <c r="AA112" s="739"/>
      <c r="AB112" s="739"/>
      <c r="AC112" s="739"/>
      <c r="AD112" s="739"/>
    </row>
    <row r="113" spans="16:30" ht="15.75" hidden="1" customHeight="1">
      <c r="P113" s="739"/>
      <c r="Q113" s="739"/>
      <c r="R113" s="739"/>
      <c r="S113" s="739"/>
      <c r="T113" s="739"/>
      <c r="U113" s="739"/>
      <c r="V113" s="739"/>
      <c r="W113" s="739"/>
      <c r="X113" s="739"/>
      <c r="Y113" s="739"/>
      <c r="Z113" s="739"/>
      <c r="AA113" s="739"/>
      <c r="AB113" s="739"/>
      <c r="AC113" s="739"/>
      <c r="AD113" s="739"/>
    </row>
    <row r="114" spans="16:30" ht="15.75" hidden="1" customHeight="1">
      <c r="P114" s="739"/>
      <c r="Q114" s="739"/>
      <c r="R114" s="739"/>
      <c r="S114" s="739"/>
      <c r="T114" s="739"/>
      <c r="U114" s="739"/>
      <c r="V114" s="739"/>
      <c r="W114" s="739"/>
      <c r="X114" s="739"/>
      <c r="Y114" s="739"/>
      <c r="Z114" s="739"/>
      <c r="AA114" s="739"/>
      <c r="AB114" s="739"/>
      <c r="AC114" s="739"/>
      <c r="AD114" s="739"/>
    </row>
    <row r="115" spans="16:30" ht="15.75" hidden="1" customHeight="1">
      <c r="P115" s="739"/>
      <c r="Q115" s="739"/>
      <c r="R115" s="739"/>
      <c r="S115" s="739"/>
      <c r="T115" s="739"/>
      <c r="U115" s="739"/>
      <c r="V115" s="739"/>
      <c r="W115" s="739"/>
      <c r="X115" s="739"/>
      <c r="Y115" s="739"/>
      <c r="Z115" s="739"/>
      <c r="AA115" s="739"/>
      <c r="AB115" s="739"/>
      <c r="AC115" s="739"/>
      <c r="AD115" s="739"/>
    </row>
    <row r="116" spans="16:30" ht="15.75" hidden="1" customHeight="1">
      <c r="P116" s="739"/>
      <c r="Q116" s="739"/>
      <c r="R116" s="739"/>
      <c r="S116" s="739"/>
      <c r="T116" s="739"/>
      <c r="U116" s="739"/>
      <c r="V116" s="739"/>
      <c r="W116" s="739"/>
      <c r="X116" s="739"/>
      <c r="Y116" s="739"/>
      <c r="Z116" s="739"/>
      <c r="AA116" s="739"/>
      <c r="AB116" s="739"/>
      <c r="AC116" s="739"/>
      <c r="AD116" s="739"/>
    </row>
    <row r="117" spans="16:30" ht="15.75" hidden="1" customHeight="1">
      <c r="P117" s="739"/>
      <c r="Q117" s="739"/>
      <c r="R117" s="739"/>
      <c r="S117" s="739"/>
      <c r="T117" s="739"/>
      <c r="U117" s="739"/>
      <c r="V117" s="739"/>
      <c r="W117" s="739"/>
      <c r="X117" s="739"/>
      <c r="Y117" s="739"/>
      <c r="Z117" s="739"/>
      <c r="AA117" s="739"/>
      <c r="AB117" s="739"/>
      <c r="AC117" s="739"/>
      <c r="AD117" s="739"/>
    </row>
    <row r="118" spans="16:30" ht="15.75" hidden="1" customHeight="1">
      <c r="P118" s="739"/>
      <c r="Q118" s="739"/>
      <c r="R118" s="739"/>
      <c r="S118" s="739"/>
      <c r="T118" s="739"/>
      <c r="U118" s="739"/>
      <c r="V118" s="739"/>
      <c r="W118" s="739"/>
      <c r="X118" s="739"/>
      <c r="Y118" s="739"/>
      <c r="Z118" s="739"/>
      <c r="AA118" s="739"/>
      <c r="AB118" s="739"/>
      <c r="AC118" s="739"/>
      <c r="AD118" s="739"/>
    </row>
    <row r="119" spans="16:30" ht="15.75" hidden="1" customHeight="1">
      <c r="P119" s="739"/>
      <c r="Q119" s="739"/>
      <c r="R119" s="739"/>
      <c r="S119" s="739"/>
      <c r="T119" s="739"/>
      <c r="U119" s="739"/>
      <c r="V119" s="739"/>
      <c r="W119" s="739"/>
      <c r="X119" s="739"/>
      <c r="Y119" s="739"/>
      <c r="Z119" s="739"/>
      <c r="AA119" s="739"/>
      <c r="AB119" s="739"/>
      <c r="AC119" s="739"/>
      <c r="AD119" s="739"/>
    </row>
    <row r="120" spans="16:30" ht="15.75" hidden="1" customHeight="1">
      <c r="P120" s="739"/>
      <c r="Q120" s="739"/>
      <c r="R120" s="739"/>
      <c r="S120" s="739"/>
      <c r="T120" s="739"/>
      <c r="U120" s="739"/>
      <c r="V120" s="739"/>
      <c r="W120" s="739"/>
      <c r="X120" s="739"/>
      <c r="Y120" s="739"/>
      <c r="Z120" s="739"/>
      <c r="AA120" s="739"/>
      <c r="AB120" s="739"/>
      <c r="AC120" s="739"/>
      <c r="AD120" s="739"/>
    </row>
    <row r="121" spans="16:30" ht="15.75" hidden="1" customHeight="1">
      <c r="P121" s="739"/>
      <c r="Q121" s="739"/>
      <c r="R121" s="739"/>
      <c r="S121" s="739"/>
      <c r="T121" s="739"/>
      <c r="U121" s="739"/>
      <c r="V121" s="739"/>
      <c r="W121" s="739"/>
      <c r="X121" s="739"/>
      <c r="Y121" s="739"/>
      <c r="Z121" s="739"/>
      <c r="AA121" s="739"/>
      <c r="AB121" s="739"/>
      <c r="AC121" s="739"/>
      <c r="AD121" s="739"/>
    </row>
    <row r="122" spans="16:30" ht="15.75" hidden="1" customHeight="1">
      <c r="P122" s="739"/>
      <c r="Q122" s="739"/>
      <c r="R122" s="739"/>
      <c r="S122" s="739"/>
      <c r="T122" s="739"/>
      <c r="U122" s="739"/>
      <c r="V122" s="739"/>
      <c r="W122" s="739"/>
      <c r="X122" s="739"/>
      <c r="Y122" s="739"/>
      <c r="Z122" s="739"/>
      <c r="AA122" s="739"/>
      <c r="AB122" s="739"/>
      <c r="AC122" s="739"/>
      <c r="AD122" s="739"/>
    </row>
    <row r="123" spans="16:30" ht="15.75" hidden="1" customHeight="1">
      <c r="P123" s="739"/>
      <c r="Q123" s="739"/>
      <c r="R123" s="739"/>
      <c r="S123" s="739"/>
      <c r="T123" s="739"/>
      <c r="U123" s="739"/>
      <c r="V123" s="739"/>
      <c r="W123" s="739"/>
      <c r="X123" s="739"/>
      <c r="Y123" s="739"/>
      <c r="Z123" s="739"/>
      <c r="AA123" s="739"/>
      <c r="AB123" s="739"/>
      <c r="AC123" s="739"/>
      <c r="AD123" s="739"/>
    </row>
    <row r="124" spans="16:30" ht="15.75" hidden="1" customHeight="1">
      <c r="P124" s="739"/>
      <c r="Q124" s="739"/>
      <c r="R124" s="739"/>
      <c r="S124" s="739"/>
      <c r="T124" s="739"/>
      <c r="U124" s="739"/>
      <c r="V124" s="739"/>
      <c r="W124" s="739"/>
      <c r="X124" s="739"/>
      <c r="Y124" s="739"/>
      <c r="Z124" s="739"/>
      <c r="AA124" s="739"/>
      <c r="AB124" s="739"/>
      <c r="AC124" s="739"/>
      <c r="AD124" s="739"/>
    </row>
    <row r="125" spans="16:30" ht="15.75" hidden="1" customHeight="1">
      <c r="P125" s="739"/>
      <c r="Q125" s="739"/>
      <c r="R125" s="739"/>
      <c r="S125" s="739"/>
      <c r="T125" s="739"/>
      <c r="U125" s="739"/>
      <c r="V125" s="739"/>
      <c r="W125" s="739"/>
      <c r="X125" s="739"/>
      <c r="Y125" s="739"/>
      <c r="Z125" s="739"/>
      <c r="AA125" s="739"/>
      <c r="AB125" s="739"/>
      <c r="AC125" s="739"/>
      <c r="AD125" s="739"/>
    </row>
    <row r="126" spans="16:30" ht="15.75" hidden="1" customHeight="1">
      <c r="P126" s="739"/>
      <c r="Q126" s="739"/>
      <c r="R126" s="739"/>
      <c r="S126" s="739"/>
      <c r="T126" s="739"/>
      <c r="U126" s="739"/>
      <c r="V126" s="739"/>
      <c r="W126" s="739"/>
      <c r="X126" s="739"/>
      <c r="Y126" s="739"/>
      <c r="Z126" s="739"/>
      <c r="AA126" s="739"/>
      <c r="AB126" s="739"/>
      <c r="AC126" s="739"/>
      <c r="AD126" s="739"/>
    </row>
    <row r="127" spans="16:30" ht="15.75" hidden="1" customHeight="1">
      <c r="P127" s="739"/>
      <c r="Q127" s="739"/>
      <c r="R127" s="739"/>
      <c r="S127" s="739"/>
      <c r="T127" s="739"/>
      <c r="U127" s="739"/>
      <c r="V127" s="739"/>
      <c r="W127" s="739"/>
      <c r="X127" s="739"/>
      <c r="Y127" s="739"/>
      <c r="Z127" s="739"/>
      <c r="AA127" s="739"/>
      <c r="AB127" s="739"/>
      <c r="AC127" s="739"/>
      <c r="AD127" s="739"/>
    </row>
    <row r="128" spans="16:30" ht="15.75" hidden="1" customHeight="1">
      <c r="P128" s="739"/>
      <c r="Q128" s="739"/>
      <c r="R128" s="739"/>
      <c r="S128" s="739"/>
      <c r="T128" s="739"/>
      <c r="U128" s="739"/>
      <c r="V128" s="739"/>
      <c r="W128" s="739"/>
      <c r="X128" s="739"/>
      <c r="Y128" s="739"/>
      <c r="Z128" s="739"/>
      <c r="AA128" s="739"/>
      <c r="AB128" s="739"/>
      <c r="AC128" s="739"/>
      <c r="AD128" s="739"/>
    </row>
    <row r="129" spans="16:30" ht="15.75" hidden="1" customHeight="1">
      <c r="P129" s="739"/>
      <c r="Q129" s="739"/>
      <c r="R129" s="739"/>
      <c r="S129" s="739"/>
      <c r="T129" s="739"/>
      <c r="U129" s="739"/>
      <c r="V129" s="739"/>
      <c r="W129" s="739"/>
      <c r="X129" s="739"/>
      <c r="Y129" s="739"/>
      <c r="Z129" s="739"/>
      <c r="AA129" s="739"/>
      <c r="AB129" s="739"/>
      <c r="AC129" s="739"/>
      <c r="AD129" s="739"/>
    </row>
    <row r="130" spans="16:30" ht="15.75" hidden="1" customHeight="1">
      <c r="P130" s="739"/>
      <c r="Q130" s="739"/>
      <c r="R130" s="739"/>
      <c r="S130" s="739"/>
      <c r="T130" s="739"/>
      <c r="U130" s="739"/>
      <c r="V130" s="739"/>
      <c r="W130" s="739"/>
      <c r="X130" s="739"/>
      <c r="Y130" s="739"/>
      <c r="Z130" s="739"/>
      <c r="AA130" s="739"/>
      <c r="AB130" s="739"/>
      <c r="AC130" s="739"/>
      <c r="AD130" s="739"/>
    </row>
    <row r="131" spans="16:30" ht="15.75" hidden="1" customHeight="1">
      <c r="P131" s="739"/>
      <c r="Q131" s="739"/>
      <c r="R131" s="739"/>
      <c r="S131" s="739"/>
      <c r="T131" s="739"/>
      <c r="U131" s="739"/>
      <c r="V131" s="739"/>
      <c r="W131" s="739"/>
      <c r="X131" s="739"/>
      <c r="Y131" s="739"/>
      <c r="Z131" s="739"/>
      <c r="AA131" s="739"/>
      <c r="AB131" s="739"/>
      <c r="AC131" s="739"/>
      <c r="AD131" s="739"/>
    </row>
    <row r="132" spans="16:30" ht="15.75" hidden="1" customHeight="1">
      <c r="P132" s="739"/>
      <c r="Q132" s="739"/>
      <c r="R132" s="739"/>
      <c r="S132" s="739"/>
      <c r="T132" s="739"/>
      <c r="U132" s="739"/>
      <c r="V132" s="739"/>
      <c r="W132" s="739"/>
      <c r="X132" s="739"/>
      <c r="Y132" s="739"/>
      <c r="Z132" s="739"/>
      <c r="AA132" s="739"/>
      <c r="AB132" s="739"/>
      <c r="AC132" s="739"/>
      <c r="AD132" s="739"/>
    </row>
    <row r="133" spans="16:30" ht="15.75" hidden="1" customHeight="1">
      <c r="P133" s="739"/>
      <c r="Q133" s="739"/>
      <c r="R133" s="739"/>
      <c r="S133" s="739"/>
      <c r="T133" s="739"/>
      <c r="U133" s="739"/>
      <c r="V133" s="739"/>
      <c r="W133" s="739"/>
      <c r="X133" s="739"/>
      <c r="Y133" s="739"/>
      <c r="Z133" s="739"/>
      <c r="AA133" s="739"/>
      <c r="AB133" s="739"/>
      <c r="AC133" s="739"/>
      <c r="AD133" s="739"/>
    </row>
    <row r="134" spans="16:30" ht="15.75" hidden="1" customHeight="1">
      <c r="P134" s="739"/>
      <c r="Q134" s="739"/>
      <c r="R134" s="739"/>
      <c r="S134" s="739"/>
      <c r="T134" s="739"/>
      <c r="U134" s="739"/>
      <c r="V134" s="739"/>
      <c r="W134" s="739"/>
      <c r="X134" s="739"/>
      <c r="Y134" s="739"/>
      <c r="Z134" s="739"/>
      <c r="AA134" s="739"/>
      <c r="AB134" s="739"/>
      <c r="AC134" s="739"/>
      <c r="AD134" s="739"/>
    </row>
    <row r="135" spans="16:30" ht="15.75" hidden="1" customHeight="1">
      <c r="P135" s="739"/>
      <c r="Q135" s="739"/>
      <c r="R135" s="739"/>
      <c r="S135" s="739"/>
      <c r="T135" s="739"/>
      <c r="U135" s="739"/>
      <c r="V135" s="739"/>
      <c r="W135" s="739"/>
      <c r="X135" s="739"/>
      <c r="Y135" s="739"/>
      <c r="Z135" s="739"/>
      <c r="AA135" s="739"/>
      <c r="AB135" s="739"/>
      <c r="AC135" s="739"/>
      <c r="AD135" s="739"/>
    </row>
    <row r="136" spans="16:30" ht="15.75" hidden="1" customHeight="1">
      <c r="P136" s="739"/>
      <c r="Q136" s="739"/>
      <c r="R136" s="739"/>
      <c r="S136" s="739"/>
      <c r="T136" s="739"/>
      <c r="U136" s="739"/>
      <c r="V136" s="739"/>
      <c r="W136" s="739"/>
      <c r="X136" s="739"/>
      <c r="Y136" s="739"/>
      <c r="Z136" s="739"/>
      <c r="AA136" s="739"/>
      <c r="AB136" s="739"/>
      <c r="AC136" s="739"/>
      <c r="AD136" s="739"/>
    </row>
    <row r="137" spans="16:30" ht="15.75" hidden="1" customHeight="1">
      <c r="P137" s="739"/>
      <c r="Q137" s="739"/>
      <c r="R137" s="739"/>
      <c r="S137" s="739"/>
      <c r="T137" s="739"/>
      <c r="U137" s="739"/>
      <c r="V137" s="739"/>
      <c r="W137" s="739"/>
      <c r="X137" s="739"/>
      <c r="Y137" s="739"/>
      <c r="Z137" s="739"/>
      <c r="AA137" s="739"/>
      <c r="AB137" s="739"/>
      <c r="AC137" s="739"/>
      <c r="AD137" s="739"/>
    </row>
    <row r="138" spans="16:30" ht="15.75" hidden="1" customHeight="1">
      <c r="P138" s="739"/>
      <c r="Q138" s="739"/>
      <c r="R138" s="739"/>
      <c r="S138" s="739"/>
      <c r="T138" s="739"/>
      <c r="U138" s="739"/>
      <c r="V138" s="739"/>
      <c r="W138" s="739"/>
      <c r="X138" s="739"/>
      <c r="Y138" s="739"/>
      <c r="Z138" s="739"/>
      <c r="AA138" s="739"/>
      <c r="AB138" s="739"/>
      <c r="AC138" s="739"/>
      <c r="AD138" s="739"/>
    </row>
    <row r="139" spans="16:30" ht="15.75" hidden="1" customHeight="1">
      <c r="P139" s="739"/>
      <c r="Q139" s="739"/>
      <c r="R139" s="739"/>
      <c r="S139" s="739"/>
      <c r="T139" s="739"/>
      <c r="U139" s="739"/>
      <c r="V139" s="739"/>
      <c r="W139" s="739"/>
      <c r="X139" s="739"/>
      <c r="Y139" s="739"/>
      <c r="Z139" s="739"/>
      <c r="AA139" s="739"/>
      <c r="AB139" s="739"/>
      <c r="AC139" s="739"/>
      <c r="AD139" s="739"/>
    </row>
    <row r="140" spans="16:30" ht="15.75" hidden="1" customHeight="1">
      <c r="P140" s="739"/>
      <c r="Q140" s="739"/>
      <c r="R140" s="739"/>
      <c r="S140" s="739"/>
      <c r="T140" s="739"/>
      <c r="U140" s="739"/>
      <c r="V140" s="739"/>
      <c r="W140" s="739"/>
      <c r="X140" s="739"/>
      <c r="Y140" s="739"/>
      <c r="Z140" s="739"/>
      <c r="AA140" s="739"/>
      <c r="AB140" s="739"/>
      <c r="AC140" s="739"/>
      <c r="AD140" s="739"/>
    </row>
    <row r="141" spans="16:30" ht="15.75" hidden="1" customHeight="1">
      <c r="P141" s="739"/>
      <c r="Q141" s="739"/>
      <c r="R141" s="739"/>
      <c r="S141" s="739"/>
      <c r="T141" s="739"/>
      <c r="U141" s="739"/>
      <c r="V141" s="739"/>
      <c r="W141" s="739"/>
      <c r="X141" s="739"/>
      <c r="Y141" s="739"/>
      <c r="Z141" s="739"/>
      <c r="AA141" s="739"/>
      <c r="AB141" s="739"/>
      <c r="AC141" s="739"/>
      <c r="AD141" s="739"/>
    </row>
    <row r="142" spans="16:30" ht="15.75" hidden="1" customHeight="1">
      <c r="P142" s="739"/>
      <c r="Q142" s="739"/>
      <c r="R142" s="739"/>
      <c r="S142" s="739"/>
      <c r="T142" s="739"/>
      <c r="U142" s="739"/>
      <c r="V142" s="739"/>
      <c r="W142" s="739"/>
      <c r="X142" s="739"/>
      <c r="Y142" s="739"/>
      <c r="Z142" s="739"/>
      <c r="AA142" s="739"/>
      <c r="AB142" s="739"/>
      <c r="AC142" s="739"/>
      <c r="AD142" s="739"/>
    </row>
    <row r="143" spans="16:30" ht="15.75" hidden="1" customHeight="1">
      <c r="P143" s="739"/>
      <c r="Q143" s="739"/>
      <c r="R143" s="739"/>
      <c r="S143" s="739"/>
      <c r="T143" s="739"/>
      <c r="U143" s="739"/>
      <c r="V143" s="739"/>
      <c r="W143" s="739"/>
      <c r="X143" s="739"/>
      <c r="Y143" s="739"/>
      <c r="Z143" s="739"/>
      <c r="AA143" s="739"/>
      <c r="AB143" s="739"/>
      <c r="AC143" s="739"/>
      <c r="AD143" s="739"/>
    </row>
    <row r="144" spans="16:30" ht="15.75" hidden="1" customHeight="1">
      <c r="P144" s="739"/>
      <c r="Q144" s="739"/>
      <c r="R144" s="739"/>
      <c r="S144" s="739"/>
      <c r="T144" s="739"/>
      <c r="U144" s="739"/>
      <c r="V144" s="739"/>
      <c r="W144" s="739"/>
      <c r="X144" s="739"/>
      <c r="Y144" s="739"/>
      <c r="Z144" s="739"/>
      <c r="AA144" s="739"/>
      <c r="AB144" s="739"/>
      <c r="AC144" s="739"/>
      <c r="AD144" s="739"/>
    </row>
    <row r="145" spans="16:30" ht="15.75" hidden="1" customHeight="1">
      <c r="P145" s="739"/>
      <c r="Q145" s="739"/>
      <c r="R145" s="739"/>
      <c r="S145" s="739"/>
      <c r="T145" s="739"/>
      <c r="U145" s="739"/>
      <c r="V145" s="739"/>
      <c r="W145" s="739"/>
      <c r="X145" s="739"/>
      <c r="Y145" s="739"/>
      <c r="Z145" s="739"/>
      <c r="AA145" s="739"/>
      <c r="AB145" s="739"/>
      <c r="AC145" s="739"/>
      <c r="AD145" s="739"/>
    </row>
    <row r="146" spans="16:30" ht="15.75" hidden="1" customHeight="1">
      <c r="P146" s="739"/>
      <c r="Q146" s="739"/>
      <c r="R146" s="739"/>
      <c r="S146" s="739"/>
      <c r="T146" s="739"/>
      <c r="U146" s="739"/>
      <c r="V146" s="739"/>
      <c r="W146" s="739"/>
      <c r="X146" s="739"/>
      <c r="Y146" s="739"/>
      <c r="Z146" s="739"/>
      <c r="AA146" s="739"/>
      <c r="AB146" s="739"/>
      <c r="AC146" s="739"/>
      <c r="AD146" s="739"/>
    </row>
    <row r="147" spans="16:30" ht="15.75" hidden="1" customHeight="1">
      <c r="P147" s="739"/>
      <c r="Q147" s="739"/>
      <c r="R147" s="739"/>
      <c r="S147" s="739"/>
      <c r="T147" s="739"/>
      <c r="U147" s="739"/>
      <c r="V147" s="739"/>
      <c r="W147" s="739"/>
      <c r="X147" s="739"/>
      <c r="Y147" s="739"/>
      <c r="Z147" s="739"/>
      <c r="AA147" s="739"/>
      <c r="AB147" s="739"/>
      <c r="AC147" s="739"/>
      <c r="AD147" s="739"/>
    </row>
    <row r="148" spans="16:30" ht="15.75" hidden="1" customHeight="1">
      <c r="P148" s="739"/>
      <c r="Q148" s="739"/>
      <c r="R148" s="739"/>
      <c r="S148" s="739"/>
      <c r="T148" s="739"/>
      <c r="U148" s="739"/>
      <c r="V148" s="739"/>
      <c r="W148" s="739"/>
      <c r="X148" s="739"/>
      <c r="Y148" s="739"/>
      <c r="Z148" s="739"/>
      <c r="AA148" s="739"/>
      <c r="AB148" s="739"/>
      <c r="AC148" s="739"/>
      <c r="AD148" s="739"/>
    </row>
    <row r="149" spans="16:30" ht="15.75" hidden="1" customHeight="1">
      <c r="P149" s="739"/>
      <c r="Q149" s="739"/>
      <c r="R149" s="739"/>
      <c r="S149" s="739"/>
      <c r="T149" s="739"/>
      <c r="U149" s="739"/>
      <c r="V149" s="739"/>
      <c r="W149" s="739"/>
      <c r="X149" s="739"/>
      <c r="Y149" s="739"/>
      <c r="Z149" s="739"/>
      <c r="AA149" s="739"/>
      <c r="AB149" s="739"/>
      <c r="AC149" s="739"/>
      <c r="AD149" s="739"/>
    </row>
    <row r="150" spans="16:30" ht="15.75" hidden="1" customHeight="1">
      <c r="P150" s="739"/>
      <c r="Q150" s="739"/>
      <c r="R150" s="739"/>
      <c r="S150" s="739"/>
      <c r="T150" s="739"/>
      <c r="U150" s="739"/>
      <c r="V150" s="739"/>
      <c r="W150" s="739"/>
      <c r="X150" s="739"/>
      <c r="Y150" s="739"/>
      <c r="Z150" s="739"/>
      <c r="AA150" s="739"/>
      <c r="AB150" s="739"/>
      <c r="AC150" s="739"/>
      <c r="AD150" s="739"/>
    </row>
    <row r="151" spans="16:30" ht="15.75" hidden="1" customHeight="1">
      <c r="P151" s="739"/>
      <c r="Q151" s="739"/>
      <c r="R151" s="739"/>
      <c r="S151" s="739"/>
      <c r="T151" s="739"/>
      <c r="U151" s="739"/>
      <c r="V151" s="739"/>
      <c r="W151" s="739"/>
      <c r="X151" s="739"/>
      <c r="Y151" s="739"/>
      <c r="Z151" s="739"/>
      <c r="AA151" s="739"/>
      <c r="AB151" s="739"/>
      <c r="AC151" s="739"/>
      <c r="AD151" s="739"/>
    </row>
    <row r="152" spans="16:30" ht="15.75" hidden="1" customHeight="1">
      <c r="P152" s="739"/>
      <c r="Q152" s="739"/>
      <c r="R152" s="739"/>
      <c r="S152" s="739"/>
      <c r="T152" s="739"/>
      <c r="U152" s="739"/>
      <c r="V152" s="739"/>
      <c r="W152" s="739"/>
      <c r="X152" s="739"/>
      <c r="Y152" s="739"/>
      <c r="Z152" s="739"/>
      <c r="AA152" s="739"/>
      <c r="AB152" s="739"/>
      <c r="AC152" s="739"/>
      <c r="AD152" s="739"/>
    </row>
    <row r="153" spans="16:30" ht="15.75" hidden="1" customHeight="1">
      <c r="P153" s="739"/>
      <c r="Q153" s="739"/>
      <c r="R153" s="739"/>
      <c r="S153" s="739"/>
      <c r="T153" s="739"/>
      <c r="U153" s="739"/>
      <c r="V153" s="739"/>
      <c r="W153" s="739"/>
      <c r="X153" s="739"/>
      <c r="Y153" s="739"/>
      <c r="Z153" s="739"/>
      <c r="AA153" s="739"/>
      <c r="AB153" s="739"/>
      <c r="AC153" s="739"/>
      <c r="AD153" s="739"/>
    </row>
    <row r="154" spans="16:30" ht="15.75" hidden="1" customHeight="1">
      <c r="P154" s="739"/>
      <c r="Q154" s="739"/>
      <c r="R154" s="739"/>
      <c r="S154" s="739"/>
      <c r="T154" s="739"/>
      <c r="U154" s="739"/>
      <c r="V154" s="739"/>
      <c r="W154" s="739"/>
      <c r="X154" s="739"/>
      <c r="Y154" s="739"/>
      <c r="Z154" s="739"/>
      <c r="AA154" s="739"/>
      <c r="AB154" s="739"/>
      <c r="AC154" s="739"/>
      <c r="AD154" s="739"/>
    </row>
    <row r="155" spans="16:30" ht="15.75" hidden="1" customHeight="1">
      <c r="P155" s="739"/>
      <c r="Q155" s="739"/>
      <c r="R155" s="739"/>
      <c r="S155" s="739"/>
      <c r="T155" s="739"/>
      <c r="U155" s="739"/>
      <c r="V155" s="739"/>
      <c r="W155" s="739"/>
      <c r="X155" s="739"/>
      <c r="Y155" s="739"/>
      <c r="Z155" s="739"/>
      <c r="AA155" s="739"/>
      <c r="AB155" s="739"/>
      <c r="AC155" s="739"/>
      <c r="AD155" s="739"/>
    </row>
    <row r="156" spans="16:30" ht="15.75" hidden="1" customHeight="1">
      <c r="P156" s="739"/>
      <c r="Q156" s="739"/>
      <c r="R156" s="739"/>
      <c r="S156" s="739"/>
      <c r="T156" s="739"/>
      <c r="U156" s="739"/>
      <c r="V156" s="739"/>
      <c r="W156" s="739"/>
      <c r="X156" s="739"/>
      <c r="Y156" s="739"/>
      <c r="Z156" s="739"/>
      <c r="AA156" s="739"/>
      <c r="AB156" s="739"/>
      <c r="AC156" s="739"/>
      <c r="AD156" s="739"/>
    </row>
    <row r="157" spans="16:30" ht="15.75" hidden="1" customHeight="1">
      <c r="P157" s="739"/>
      <c r="Q157" s="739"/>
      <c r="R157" s="739"/>
      <c r="S157" s="739"/>
      <c r="T157" s="739"/>
      <c r="U157" s="739"/>
      <c r="V157" s="739"/>
      <c r="W157" s="739"/>
      <c r="X157" s="739"/>
      <c r="Y157" s="739"/>
      <c r="Z157" s="739"/>
      <c r="AA157" s="739"/>
      <c r="AB157" s="739"/>
      <c r="AC157" s="739"/>
      <c r="AD157" s="739"/>
    </row>
    <row r="158" spans="16:30" ht="15.75" hidden="1" customHeight="1">
      <c r="P158" s="739"/>
      <c r="Q158" s="739"/>
      <c r="R158" s="739"/>
      <c r="S158" s="739"/>
      <c r="T158" s="739"/>
      <c r="U158" s="739"/>
      <c r="V158" s="739"/>
      <c r="W158" s="739"/>
      <c r="X158" s="739"/>
      <c r="Y158" s="739"/>
      <c r="Z158" s="739"/>
      <c r="AA158" s="739"/>
      <c r="AB158" s="739"/>
      <c r="AC158" s="739"/>
      <c r="AD158" s="739"/>
    </row>
    <row r="159" spans="16:30" ht="15.75" hidden="1" customHeight="1">
      <c r="P159" s="739"/>
      <c r="Q159" s="739"/>
      <c r="R159" s="739"/>
      <c r="S159" s="739"/>
      <c r="T159" s="739"/>
      <c r="U159" s="739"/>
      <c r="V159" s="739"/>
      <c r="W159" s="739"/>
      <c r="X159" s="739"/>
      <c r="Y159" s="739"/>
      <c r="Z159" s="739"/>
      <c r="AA159" s="739"/>
      <c r="AB159" s="739"/>
      <c r="AC159" s="739"/>
      <c r="AD159" s="739"/>
    </row>
    <row r="160" spans="16:30" ht="15.75" hidden="1" customHeight="1">
      <c r="P160" s="739"/>
      <c r="Q160" s="739"/>
      <c r="R160" s="739"/>
      <c r="S160" s="739"/>
      <c r="T160" s="739"/>
      <c r="U160" s="739"/>
      <c r="V160" s="739"/>
      <c r="W160" s="739"/>
      <c r="X160" s="739"/>
      <c r="Y160" s="739"/>
      <c r="Z160" s="739"/>
      <c r="AA160" s="739"/>
      <c r="AB160" s="739"/>
      <c r="AC160" s="739"/>
      <c r="AD160" s="739"/>
    </row>
    <row r="161" spans="16:30" ht="15.75" hidden="1" customHeight="1">
      <c r="P161" s="739"/>
      <c r="Q161" s="739"/>
      <c r="R161" s="739"/>
      <c r="S161" s="739"/>
      <c r="T161" s="739"/>
      <c r="U161" s="739"/>
      <c r="V161" s="739"/>
      <c r="W161" s="739"/>
      <c r="X161" s="739"/>
      <c r="Y161" s="739"/>
      <c r="Z161" s="739"/>
      <c r="AA161" s="739"/>
      <c r="AB161" s="739"/>
      <c r="AC161" s="739"/>
      <c r="AD161" s="739"/>
    </row>
    <row r="162" spans="16:30" ht="15.75" hidden="1" customHeight="1">
      <c r="P162" s="739"/>
      <c r="Q162" s="739"/>
      <c r="R162" s="739"/>
      <c r="S162" s="739"/>
      <c r="T162" s="739"/>
      <c r="U162" s="739"/>
      <c r="V162" s="739"/>
      <c r="W162" s="739"/>
      <c r="X162" s="739"/>
      <c r="Y162" s="739"/>
      <c r="Z162" s="739"/>
      <c r="AA162" s="739"/>
      <c r="AB162" s="739"/>
      <c r="AC162" s="739"/>
      <c r="AD162" s="739"/>
    </row>
    <row r="163" spans="16:30" ht="15.75" hidden="1" customHeight="1">
      <c r="P163" s="739"/>
      <c r="Q163" s="739"/>
      <c r="R163" s="739"/>
      <c r="S163" s="739"/>
      <c r="T163" s="739"/>
      <c r="U163" s="739"/>
      <c r="V163" s="739"/>
      <c r="W163" s="739"/>
      <c r="X163" s="739"/>
      <c r="Y163" s="739"/>
      <c r="Z163" s="739"/>
      <c r="AA163" s="739"/>
      <c r="AB163" s="739"/>
      <c r="AC163" s="739"/>
      <c r="AD163" s="739"/>
    </row>
    <row r="164" spans="16:30" ht="15.75" hidden="1" customHeight="1">
      <c r="P164" s="739"/>
      <c r="Q164" s="739"/>
      <c r="R164" s="739"/>
      <c r="S164" s="739"/>
      <c r="T164" s="739"/>
      <c r="U164" s="739"/>
      <c r="V164" s="739"/>
      <c r="W164" s="739"/>
      <c r="X164" s="739"/>
      <c r="Y164" s="739"/>
      <c r="Z164" s="739"/>
      <c r="AA164" s="739"/>
      <c r="AB164" s="739"/>
      <c r="AC164" s="739"/>
      <c r="AD164" s="739"/>
    </row>
    <row r="165" spans="16:30" ht="15.75" hidden="1" customHeight="1">
      <c r="P165" s="739"/>
      <c r="Q165" s="739"/>
      <c r="R165" s="739"/>
      <c r="S165" s="739"/>
      <c r="T165" s="739"/>
      <c r="U165" s="739"/>
      <c r="V165" s="739"/>
      <c r="W165" s="739"/>
      <c r="X165" s="739"/>
      <c r="Y165" s="739"/>
      <c r="Z165" s="739"/>
      <c r="AA165" s="739"/>
      <c r="AB165" s="739"/>
      <c r="AC165" s="739"/>
      <c r="AD165" s="739"/>
    </row>
    <row r="166" spans="16:30" ht="15.75" hidden="1" customHeight="1">
      <c r="P166" s="739"/>
      <c r="Q166" s="739"/>
      <c r="R166" s="739"/>
      <c r="S166" s="739"/>
      <c r="T166" s="739"/>
      <c r="U166" s="739"/>
      <c r="V166" s="739"/>
      <c r="W166" s="739"/>
      <c r="X166" s="739"/>
      <c r="Y166" s="739"/>
      <c r="Z166" s="739"/>
      <c r="AA166" s="739"/>
      <c r="AB166" s="739"/>
      <c r="AC166" s="739"/>
      <c r="AD166" s="739"/>
    </row>
    <row r="167" spans="16:30" ht="15.75" hidden="1" customHeight="1">
      <c r="P167" s="739"/>
      <c r="Q167" s="739"/>
      <c r="R167" s="739"/>
      <c r="S167" s="739"/>
      <c r="T167" s="739"/>
      <c r="U167" s="739"/>
      <c r="V167" s="739"/>
      <c r="W167" s="739"/>
      <c r="X167" s="739"/>
      <c r="Y167" s="739"/>
      <c r="Z167" s="739"/>
      <c r="AA167" s="739"/>
      <c r="AB167" s="739"/>
      <c r="AC167" s="739"/>
      <c r="AD167" s="739"/>
    </row>
    <row r="168" spans="16:30" ht="15.75" hidden="1" customHeight="1">
      <c r="P168" s="739"/>
      <c r="Q168" s="739"/>
      <c r="R168" s="739"/>
      <c r="S168" s="739"/>
      <c r="T168" s="739"/>
      <c r="U168" s="739"/>
      <c r="V168" s="739"/>
      <c r="W168" s="739"/>
      <c r="X168" s="739"/>
      <c r="Y168" s="739"/>
      <c r="Z168" s="739"/>
      <c r="AA168" s="739"/>
      <c r="AB168" s="739"/>
      <c r="AC168" s="739"/>
      <c r="AD168" s="739"/>
    </row>
    <row r="169" spans="16:30" ht="15.75" hidden="1" customHeight="1">
      <c r="P169" s="739"/>
      <c r="Q169" s="739"/>
      <c r="R169" s="739"/>
      <c r="S169" s="739"/>
      <c r="T169" s="739"/>
      <c r="U169" s="739"/>
      <c r="V169" s="739"/>
      <c r="W169" s="739"/>
      <c r="X169" s="739"/>
      <c r="Y169" s="739"/>
      <c r="Z169" s="739"/>
      <c r="AA169" s="739"/>
      <c r="AB169" s="739"/>
      <c r="AC169" s="739"/>
      <c r="AD169" s="739"/>
    </row>
    <row r="170" spans="16:30" ht="15.75" hidden="1" customHeight="1">
      <c r="P170" s="739"/>
      <c r="Q170" s="739"/>
      <c r="R170" s="739"/>
      <c r="S170" s="739"/>
      <c r="T170" s="739"/>
      <c r="U170" s="739"/>
      <c r="V170" s="739"/>
      <c r="W170" s="739"/>
      <c r="X170" s="739"/>
      <c r="Y170" s="739"/>
      <c r="Z170" s="739"/>
      <c r="AA170" s="739"/>
      <c r="AB170" s="739"/>
      <c r="AC170" s="739"/>
      <c r="AD170" s="739"/>
    </row>
    <row r="171" spans="16:30" ht="15.75" hidden="1" customHeight="1">
      <c r="P171" s="739"/>
      <c r="Q171" s="739"/>
      <c r="R171" s="739"/>
      <c r="S171" s="739"/>
      <c r="T171" s="739"/>
      <c r="U171" s="739"/>
      <c r="V171" s="739"/>
      <c r="W171" s="739"/>
      <c r="X171" s="739"/>
      <c r="Y171" s="739"/>
      <c r="Z171" s="739"/>
      <c r="AA171" s="739"/>
      <c r="AB171" s="739"/>
      <c r="AC171" s="739"/>
      <c r="AD171" s="739"/>
    </row>
    <row r="172" spans="16:30" ht="15.75" hidden="1" customHeight="1">
      <c r="P172" s="739"/>
      <c r="Q172" s="739"/>
      <c r="R172" s="739"/>
      <c r="S172" s="739"/>
      <c r="T172" s="739"/>
      <c r="U172" s="739"/>
      <c r="V172" s="739"/>
      <c r="W172" s="739"/>
      <c r="X172" s="739"/>
      <c r="Y172" s="739"/>
      <c r="Z172" s="739"/>
      <c r="AA172" s="739"/>
      <c r="AB172" s="739"/>
      <c r="AC172" s="739"/>
      <c r="AD172" s="739"/>
    </row>
    <row r="173" spans="16:30" ht="15.75" hidden="1" customHeight="1">
      <c r="P173" s="739"/>
      <c r="Q173" s="739"/>
      <c r="R173" s="739"/>
      <c r="S173" s="739"/>
      <c r="T173" s="739"/>
      <c r="U173" s="739"/>
      <c r="V173" s="739"/>
      <c r="W173" s="739"/>
      <c r="X173" s="739"/>
      <c r="Y173" s="739"/>
      <c r="Z173" s="739"/>
      <c r="AA173" s="739"/>
      <c r="AB173" s="739"/>
      <c r="AC173" s="739"/>
      <c r="AD173" s="739"/>
    </row>
    <row r="174" spans="16:30" ht="15.75" hidden="1" customHeight="1">
      <c r="P174" s="739"/>
      <c r="Q174" s="739"/>
      <c r="R174" s="739"/>
      <c r="S174" s="739"/>
      <c r="T174" s="739"/>
      <c r="U174" s="739"/>
      <c r="V174" s="739"/>
      <c r="W174" s="739"/>
      <c r="X174" s="739"/>
      <c r="Y174" s="739"/>
      <c r="Z174" s="739"/>
      <c r="AA174" s="739"/>
      <c r="AB174" s="739"/>
      <c r="AC174" s="739"/>
      <c r="AD174" s="739"/>
    </row>
    <row r="175" spans="16:30" ht="15.75" hidden="1" customHeight="1">
      <c r="P175" s="739"/>
      <c r="Q175" s="739"/>
      <c r="R175" s="739"/>
      <c r="S175" s="739"/>
      <c r="T175" s="739"/>
      <c r="U175" s="739"/>
      <c r="V175" s="739"/>
      <c r="W175" s="739"/>
      <c r="X175" s="739"/>
      <c r="Y175" s="739"/>
      <c r="Z175" s="739"/>
      <c r="AA175" s="739"/>
      <c r="AB175" s="739"/>
      <c r="AC175" s="739"/>
      <c r="AD175" s="739"/>
    </row>
    <row r="176" spans="16:30" ht="15.75" hidden="1" customHeight="1">
      <c r="P176" s="739"/>
      <c r="Q176" s="739"/>
      <c r="R176" s="739"/>
      <c r="S176" s="739"/>
      <c r="T176" s="739"/>
      <c r="U176" s="739"/>
      <c r="V176" s="739"/>
      <c r="W176" s="739"/>
      <c r="X176" s="739"/>
      <c r="Y176" s="739"/>
      <c r="Z176" s="739"/>
      <c r="AA176" s="739"/>
      <c r="AB176" s="739"/>
      <c r="AC176" s="739"/>
      <c r="AD176" s="739"/>
    </row>
    <row r="177" spans="16:30" ht="15.75" hidden="1" customHeight="1">
      <c r="P177" s="739"/>
      <c r="Q177" s="739"/>
      <c r="R177" s="739"/>
      <c r="S177" s="739"/>
      <c r="T177" s="739"/>
      <c r="U177" s="739"/>
      <c r="V177" s="739"/>
      <c r="W177" s="739"/>
      <c r="X177" s="739"/>
      <c r="Y177" s="739"/>
      <c r="Z177" s="739"/>
      <c r="AA177" s="739"/>
      <c r="AB177" s="739"/>
      <c r="AC177" s="739"/>
      <c r="AD177" s="739"/>
    </row>
    <row r="178" spans="16:30" ht="15.75" hidden="1" customHeight="1">
      <c r="P178" s="739"/>
      <c r="Q178" s="739"/>
      <c r="R178" s="739"/>
      <c r="S178" s="739"/>
      <c r="T178" s="739"/>
      <c r="U178" s="739"/>
      <c r="V178" s="739"/>
      <c r="W178" s="739"/>
      <c r="X178" s="739"/>
      <c r="Y178" s="739"/>
      <c r="Z178" s="739"/>
      <c r="AA178" s="739"/>
      <c r="AB178" s="739"/>
      <c r="AC178" s="739"/>
      <c r="AD178" s="739"/>
    </row>
    <row r="179" spans="16:30" ht="15.75" hidden="1" customHeight="1">
      <c r="P179" s="739"/>
      <c r="Q179" s="739"/>
      <c r="R179" s="739"/>
      <c r="S179" s="739"/>
      <c r="T179" s="739"/>
      <c r="U179" s="739"/>
      <c r="V179" s="739"/>
      <c r="W179" s="739"/>
      <c r="X179" s="739"/>
      <c r="Y179" s="739"/>
      <c r="Z179" s="739"/>
      <c r="AA179" s="739"/>
      <c r="AB179" s="739"/>
      <c r="AC179" s="739"/>
      <c r="AD179" s="739"/>
    </row>
    <row r="180" spans="16:30" ht="15.75" hidden="1" customHeight="1">
      <c r="P180" s="739"/>
      <c r="Q180" s="739"/>
      <c r="R180" s="739"/>
      <c r="S180" s="739"/>
      <c r="T180" s="739"/>
      <c r="U180" s="739"/>
      <c r="V180" s="739"/>
      <c r="W180" s="739"/>
      <c r="X180" s="739"/>
      <c r="Y180" s="739"/>
      <c r="Z180" s="739"/>
      <c r="AA180" s="739"/>
      <c r="AB180" s="739"/>
      <c r="AC180" s="739"/>
      <c r="AD180" s="739"/>
    </row>
    <row r="181" spans="16:30" ht="15.75" hidden="1" customHeight="1">
      <c r="P181" s="739"/>
      <c r="Q181" s="739"/>
      <c r="R181" s="739"/>
      <c r="S181" s="739"/>
      <c r="T181" s="739"/>
      <c r="U181" s="739"/>
      <c r="V181" s="739"/>
      <c r="W181" s="739"/>
      <c r="X181" s="739"/>
      <c r="Y181" s="739"/>
      <c r="Z181" s="739"/>
      <c r="AA181" s="739"/>
      <c r="AB181" s="739"/>
      <c r="AC181" s="739"/>
      <c r="AD181" s="739"/>
    </row>
    <row r="182" spans="16:30" ht="15.75" hidden="1" customHeight="1">
      <c r="P182" s="739"/>
      <c r="Q182" s="739"/>
      <c r="R182" s="739"/>
      <c r="S182" s="739"/>
      <c r="T182" s="739"/>
      <c r="U182" s="739"/>
      <c r="V182" s="739"/>
      <c r="W182" s="739"/>
      <c r="X182" s="739"/>
      <c r="Y182" s="739"/>
      <c r="Z182" s="739"/>
      <c r="AA182" s="739"/>
      <c r="AB182" s="739"/>
      <c r="AC182" s="739"/>
      <c r="AD182" s="739"/>
    </row>
    <row r="183" spans="16:30" ht="15.75" hidden="1" customHeight="1">
      <c r="P183" s="739"/>
      <c r="Q183" s="739"/>
      <c r="R183" s="739"/>
      <c r="S183" s="739"/>
      <c r="T183" s="739"/>
      <c r="U183" s="739"/>
      <c r="V183" s="739"/>
      <c r="W183" s="739"/>
      <c r="X183" s="739"/>
      <c r="Y183" s="739"/>
      <c r="Z183" s="739"/>
      <c r="AA183" s="739"/>
      <c r="AB183" s="739"/>
      <c r="AC183" s="739"/>
      <c r="AD183" s="739"/>
    </row>
    <row r="184" spans="16:30" ht="15.75" hidden="1" customHeight="1">
      <c r="P184" s="739"/>
      <c r="Q184" s="739"/>
      <c r="R184" s="739"/>
      <c r="S184" s="739"/>
      <c r="T184" s="739"/>
      <c r="U184" s="739"/>
      <c r="V184" s="739"/>
      <c r="W184" s="739"/>
      <c r="X184" s="739"/>
      <c r="Y184" s="739"/>
      <c r="Z184" s="739"/>
      <c r="AA184" s="739"/>
      <c r="AB184" s="739"/>
      <c r="AC184" s="739"/>
      <c r="AD184" s="739"/>
    </row>
    <row r="185" spans="16:30" ht="15.75" hidden="1" customHeight="1">
      <c r="P185" s="739"/>
      <c r="Q185" s="739"/>
      <c r="R185" s="739"/>
      <c r="S185" s="739"/>
      <c r="T185" s="739"/>
      <c r="U185" s="739"/>
      <c r="V185" s="739"/>
      <c r="W185" s="739"/>
      <c r="X185" s="739"/>
      <c r="Y185" s="739"/>
      <c r="Z185" s="739"/>
      <c r="AA185" s="739"/>
      <c r="AB185" s="739"/>
      <c r="AC185" s="739"/>
      <c r="AD185" s="739"/>
    </row>
    <row r="186" spans="16:30" ht="15.75" hidden="1" customHeight="1">
      <c r="P186" s="739"/>
      <c r="Q186" s="739"/>
      <c r="R186" s="739"/>
      <c r="S186" s="739"/>
      <c r="T186" s="739"/>
      <c r="U186" s="739"/>
      <c r="V186" s="739"/>
      <c r="W186" s="739"/>
      <c r="X186" s="739"/>
      <c r="Y186" s="739"/>
      <c r="Z186" s="739"/>
      <c r="AA186" s="739"/>
      <c r="AB186" s="739"/>
      <c r="AC186" s="739"/>
      <c r="AD186" s="739"/>
    </row>
    <row r="187" spans="16:30" ht="15.75" hidden="1" customHeight="1">
      <c r="P187" s="739"/>
      <c r="Q187" s="739"/>
      <c r="R187" s="739"/>
      <c r="S187" s="739"/>
      <c r="T187" s="739"/>
      <c r="U187" s="739"/>
      <c r="V187" s="739"/>
      <c r="W187" s="739"/>
      <c r="X187" s="739"/>
      <c r="Y187" s="739"/>
      <c r="Z187" s="739"/>
      <c r="AA187" s="739"/>
      <c r="AB187" s="739"/>
      <c r="AC187" s="739"/>
      <c r="AD187" s="739"/>
    </row>
    <row r="188" spans="16:30" ht="15.75" hidden="1" customHeight="1">
      <c r="P188" s="739"/>
      <c r="Q188" s="739"/>
      <c r="R188" s="739"/>
      <c r="S188" s="739"/>
      <c r="T188" s="739"/>
      <c r="U188" s="739"/>
      <c r="V188" s="739"/>
      <c r="W188" s="739"/>
      <c r="X188" s="739"/>
      <c r="Y188" s="739"/>
      <c r="Z188" s="739"/>
      <c r="AA188" s="739"/>
      <c r="AB188" s="739"/>
      <c r="AC188" s="739"/>
      <c r="AD188" s="739"/>
    </row>
    <row r="189" spans="16:30" ht="15.75" hidden="1" customHeight="1">
      <c r="P189" s="739"/>
      <c r="Q189" s="739"/>
      <c r="R189" s="739"/>
      <c r="S189" s="739"/>
      <c r="T189" s="739"/>
      <c r="U189" s="739"/>
      <c r="V189" s="739"/>
      <c r="W189" s="739"/>
      <c r="X189" s="739"/>
      <c r="Y189" s="739"/>
      <c r="Z189" s="739"/>
      <c r="AA189" s="739"/>
      <c r="AB189" s="739"/>
      <c r="AC189" s="739"/>
      <c r="AD189" s="739"/>
    </row>
    <row r="190" spans="16:30" ht="15.75" hidden="1" customHeight="1">
      <c r="P190" s="739"/>
      <c r="Q190" s="739"/>
      <c r="R190" s="739"/>
      <c r="S190" s="739"/>
      <c r="T190" s="739"/>
      <c r="U190" s="739"/>
      <c r="V190" s="739"/>
      <c r="W190" s="739"/>
      <c r="X190" s="739"/>
      <c r="Y190" s="739"/>
      <c r="Z190" s="739"/>
      <c r="AA190" s="739"/>
      <c r="AB190" s="739"/>
      <c r="AC190" s="739"/>
      <c r="AD190" s="739"/>
    </row>
    <row r="191" spans="16:30" ht="15.75" hidden="1" customHeight="1">
      <c r="P191" s="739"/>
      <c r="Q191" s="739"/>
      <c r="R191" s="739"/>
      <c r="S191" s="739"/>
      <c r="T191" s="739"/>
      <c r="U191" s="739"/>
      <c r="V191" s="739"/>
      <c r="W191" s="739"/>
      <c r="X191" s="739"/>
      <c r="Y191" s="739"/>
      <c r="Z191" s="739"/>
      <c r="AA191" s="739"/>
      <c r="AB191" s="739"/>
      <c r="AC191" s="739"/>
      <c r="AD191" s="739"/>
    </row>
    <row r="192" spans="16:30" ht="15.75" hidden="1" customHeight="1">
      <c r="P192" s="739"/>
      <c r="Q192" s="739"/>
      <c r="R192" s="739"/>
      <c r="S192" s="739"/>
      <c r="T192" s="739"/>
      <c r="U192" s="739"/>
      <c r="V192" s="739"/>
      <c r="W192" s="739"/>
      <c r="X192" s="739"/>
      <c r="Y192" s="739"/>
      <c r="Z192" s="739"/>
      <c r="AA192" s="739"/>
      <c r="AB192" s="739"/>
      <c r="AC192" s="739"/>
      <c r="AD192" s="739"/>
    </row>
    <row r="193" spans="16:30" ht="15.75" hidden="1" customHeight="1">
      <c r="P193" s="739"/>
      <c r="Q193" s="739"/>
      <c r="R193" s="739"/>
      <c r="S193" s="739"/>
      <c r="T193" s="739"/>
      <c r="U193" s="739"/>
      <c r="V193" s="739"/>
      <c r="W193" s="739"/>
      <c r="X193" s="739"/>
      <c r="Y193" s="739"/>
      <c r="Z193" s="739"/>
      <c r="AA193" s="739"/>
      <c r="AB193" s="739"/>
      <c r="AC193" s="739"/>
      <c r="AD193" s="739"/>
    </row>
    <row r="194" spans="16:30" ht="15.75" hidden="1" customHeight="1">
      <c r="P194" s="739"/>
      <c r="Q194" s="739"/>
      <c r="R194" s="739"/>
      <c r="S194" s="739"/>
      <c r="T194" s="739"/>
      <c r="U194" s="739"/>
      <c r="V194" s="739"/>
      <c r="W194" s="739"/>
      <c r="X194" s="739"/>
      <c r="Y194" s="739"/>
      <c r="Z194" s="739"/>
      <c r="AA194" s="739"/>
      <c r="AB194" s="739"/>
      <c r="AC194" s="739"/>
      <c r="AD194" s="739"/>
    </row>
    <row r="195" spans="16:30" ht="15.75" hidden="1" customHeight="1">
      <c r="P195" s="739"/>
      <c r="Q195" s="739"/>
      <c r="R195" s="739"/>
      <c r="S195" s="739"/>
      <c r="T195" s="739"/>
      <c r="U195" s="739"/>
      <c r="V195" s="739"/>
      <c r="W195" s="739"/>
      <c r="X195" s="739"/>
      <c r="Y195" s="739"/>
      <c r="Z195" s="739"/>
      <c r="AA195" s="739"/>
      <c r="AB195" s="739"/>
      <c r="AC195" s="739"/>
      <c r="AD195" s="739"/>
    </row>
    <row r="196" spans="16:30" ht="15.75" hidden="1" customHeight="1">
      <c r="P196" s="739"/>
      <c r="Q196" s="739"/>
      <c r="R196" s="739"/>
      <c r="S196" s="739"/>
      <c r="T196" s="739"/>
      <c r="U196" s="739"/>
      <c r="V196" s="739"/>
      <c r="W196" s="739"/>
      <c r="X196" s="739"/>
      <c r="Y196" s="739"/>
      <c r="Z196" s="739"/>
      <c r="AA196" s="739"/>
      <c r="AB196" s="739"/>
      <c r="AC196" s="739"/>
      <c r="AD196" s="739"/>
    </row>
    <row r="197" spans="16:30" ht="15.75" hidden="1" customHeight="1">
      <c r="P197" s="739"/>
      <c r="Q197" s="739"/>
      <c r="R197" s="739"/>
      <c r="S197" s="739"/>
      <c r="T197" s="739"/>
      <c r="U197" s="739"/>
      <c r="V197" s="739"/>
      <c r="W197" s="739"/>
      <c r="X197" s="739"/>
      <c r="Y197" s="739"/>
      <c r="Z197" s="739"/>
      <c r="AA197" s="739"/>
      <c r="AB197" s="739"/>
      <c r="AC197" s="739"/>
      <c r="AD197" s="739"/>
    </row>
    <row r="198" spans="16:30" ht="15.75" hidden="1" customHeight="1">
      <c r="P198" s="739"/>
      <c r="Q198" s="739"/>
      <c r="R198" s="739"/>
      <c r="S198" s="739"/>
      <c r="T198" s="739"/>
      <c r="U198" s="739"/>
      <c r="V198" s="739"/>
      <c r="W198" s="739"/>
      <c r="X198" s="739"/>
      <c r="Y198" s="739"/>
      <c r="Z198" s="739"/>
      <c r="AA198" s="739"/>
      <c r="AB198" s="739"/>
      <c r="AC198" s="739"/>
      <c r="AD198" s="739"/>
    </row>
    <row r="199" spans="16:30" ht="15.75" hidden="1" customHeight="1">
      <c r="P199" s="739"/>
      <c r="Q199" s="739"/>
      <c r="R199" s="739"/>
      <c r="S199" s="739"/>
      <c r="T199" s="739"/>
      <c r="U199" s="739"/>
      <c r="V199" s="739"/>
      <c r="W199" s="739"/>
      <c r="X199" s="739"/>
      <c r="Y199" s="739"/>
      <c r="Z199" s="739"/>
      <c r="AA199" s="739"/>
      <c r="AB199" s="739"/>
      <c r="AC199" s="739"/>
      <c r="AD199" s="739"/>
    </row>
    <row r="200" spans="16:30" ht="15.75" hidden="1" customHeight="1">
      <c r="P200" s="739"/>
      <c r="Q200" s="739"/>
      <c r="R200" s="739"/>
      <c r="S200" s="739"/>
      <c r="T200" s="739"/>
      <c r="U200" s="739"/>
      <c r="V200" s="739"/>
      <c r="W200" s="739"/>
      <c r="X200" s="739"/>
      <c r="Y200" s="739"/>
      <c r="Z200" s="739"/>
      <c r="AA200" s="739"/>
      <c r="AB200" s="739"/>
      <c r="AC200" s="739"/>
      <c r="AD200" s="739"/>
    </row>
    <row r="201" spans="16:30" ht="15.75" hidden="1" customHeight="1">
      <c r="P201" s="739"/>
      <c r="Q201" s="739"/>
      <c r="R201" s="739"/>
      <c r="S201" s="739"/>
      <c r="T201" s="739"/>
      <c r="U201" s="739"/>
      <c r="V201" s="739"/>
      <c r="W201" s="739"/>
      <c r="X201" s="739"/>
      <c r="Y201" s="739"/>
      <c r="Z201" s="739"/>
      <c r="AA201" s="739"/>
      <c r="AB201" s="739"/>
      <c r="AC201" s="739"/>
      <c r="AD201" s="739"/>
    </row>
    <row r="202" spans="16:30" ht="15.75" hidden="1" customHeight="1">
      <c r="P202" s="739"/>
      <c r="Q202" s="739"/>
      <c r="R202" s="739"/>
      <c r="S202" s="739"/>
      <c r="T202" s="739"/>
      <c r="U202" s="739"/>
      <c r="V202" s="739"/>
      <c r="W202" s="739"/>
      <c r="X202" s="739"/>
      <c r="Y202" s="739"/>
      <c r="Z202" s="739"/>
      <c r="AA202" s="739"/>
      <c r="AB202" s="739"/>
      <c r="AC202" s="739"/>
      <c r="AD202" s="739"/>
    </row>
    <row r="203" spans="16:30" ht="15.75" hidden="1" customHeight="1">
      <c r="P203" s="739"/>
      <c r="Q203" s="739"/>
      <c r="R203" s="739"/>
      <c r="S203" s="739"/>
      <c r="T203" s="739"/>
      <c r="U203" s="739"/>
      <c r="V203" s="739"/>
      <c r="W203" s="739"/>
      <c r="X203" s="739"/>
      <c r="Y203" s="739"/>
      <c r="Z203" s="739"/>
      <c r="AA203" s="739"/>
      <c r="AB203" s="739"/>
      <c r="AC203" s="739"/>
      <c r="AD203" s="739"/>
    </row>
    <row r="204" spans="16:30" ht="15.75" hidden="1" customHeight="1">
      <c r="P204" s="739"/>
      <c r="Q204" s="739"/>
      <c r="R204" s="739"/>
      <c r="S204" s="739"/>
      <c r="T204" s="739"/>
      <c r="U204" s="739"/>
      <c r="V204" s="739"/>
      <c r="W204" s="739"/>
      <c r="X204" s="739"/>
      <c r="Y204" s="739"/>
      <c r="Z204" s="739"/>
      <c r="AA204" s="739"/>
      <c r="AB204" s="739"/>
      <c r="AC204" s="739"/>
      <c r="AD204" s="739"/>
    </row>
    <row r="205" spans="16:30" ht="15.75" hidden="1" customHeight="1">
      <c r="P205" s="739"/>
      <c r="Q205" s="739"/>
      <c r="R205" s="739"/>
      <c r="S205" s="739"/>
      <c r="T205" s="739"/>
      <c r="U205" s="739"/>
      <c r="V205" s="739"/>
      <c r="W205" s="739"/>
      <c r="X205" s="739"/>
      <c r="Y205" s="739"/>
      <c r="Z205" s="739"/>
      <c r="AA205" s="739"/>
      <c r="AB205" s="739"/>
      <c r="AC205" s="739"/>
      <c r="AD205" s="739"/>
    </row>
    <row r="206" spans="16:30" ht="15.75" hidden="1" customHeight="1">
      <c r="P206" s="739"/>
      <c r="Q206" s="739"/>
      <c r="R206" s="739"/>
      <c r="S206" s="739"/>
      <c r="T206" s="739"/>
      <c r="U206" s="739"/>
      <c r="V206" s="739"/>
      <c r="W206" s="739"/>
      <c r="X206" s="739"/>
      <c r="Y206" s="739"/>
      <c r="Z206" s="739"/>
      <c r="AA206" s="739"/>
      <c r="AB206" s="739"/>
      <c r="AC206" s="739"/>
      <c r="AD206" s="739"/>
    </row>
    <row r="207" spans="16:30" ht="15.75" hidden="1" customHeight="1">
      <c r="P207" s="739"/>
      <c r="Q207" s="739"/>
      <c r="R207" s="739"/>
      <c r="S207" s="739"/>
      <c r="T207" s="739"/>
      <c r="U207" s="739"/>
      <c r="V207" s="739"/>
      <c r="W207" s="739"/>
      <c r="X207" s="739"/>
      <c r="Y207" s="739"/>
      <c r="Z207" s="739"/>
      <c r="AA207" s="739"/>
      <c r="AB207" s="739"/>
      <c r="AC207" s="739"/>
      <c r="AD207" s="739"/>
    </row>
    <row r="208" spans="16:30" ht="15.75" hidden="1" customHeight="1">
      <c r="P208" s="739"/>
      <c r="Q208" s="739"/>
      <c r="R208" s="739"/>
      <c r="S208" s="739"/>
      <c r="T208" s="739"/>
      <c r="U208" s="739"/>
      <c r="V208" s="739"/>
      <c r="W208" s="739"/>
      <c r="X208" s="739"/>
      <c r="Y208" s="739"/>
      <c r="Z208" s="739"/>
      <c r="AA208" s="739"/>
      <c r="AB208" s="739"/>
      <c r="AC208" s="739"/>
      <c r="AD208" s="739"/>
    </row>
    <row r="209" spans="16:30" ht="15.75" hidden="1" customHeight="1">
      <c r="P209" s="739"/>
      <c r="Q209" s="739"/>
      <c r="R209" s="739"/>
      <c r="S209" s="739"/>
      <c r="T209" s="739"/>
      <c r="U209" s="739"/>
      <c r="V209" s="739"/>
      <c r="W209" s="739"/>
      <c r="X209" s="739"/>
      <c r="Y209" s="739"/>
      <c r="Z209" s="739"/>
      <c r="AA209" s="739"/>
      <c r="AB209" s="739"/>
      <c r="AC209" s="739"/>
      <c r="AD209" s="739"/>
    </row>
    <row r="210" spans="16:30" ht="15.75" hidden="1" customHeight="1">
      <c r="P210" s="739"/>
      <c r="Q210" s="739"/>
      <c r="R210" s="739"/>
      <c r="S210" s="739"/>
      <c r="T210" s="739"/>
      <c r="U210" s="739"/>
      <c r="V210" s="739"/>
      <c r="W210" s="739"/>
      <c r="X210" s="739"/>
      <c r="Y210" s="739"/>
      <c r="Z210" s="739"/>
      <c r="AA210" s="739"/>
      <c r="AB210" s="739"/>
      <c r="AC210" s="739"/>
      <c r="AD210" s="739"/>
    </row>
    <row r="211" spans="16:30" ht="15.75" hidden="1" customHeight="1">
      <c r="P211" s="739"/>
      <c r="Q211" s="739"/>
      <c r="R211" s="739"/>
      <c r="S211" s="739"/>
      <c r="T211" s="739"/>
      <c r="U211" s="739"/>
      <c r="V211" s="739"/>
      <c r="W211" s="739"/>
      <c r="X211" s="739"/>
      <c r="Y211" s="739"/>
      <c r="Z211" s="739"/>
      <c r="AA211" s="739"/>
      <c r="AB211" s="739"/>
      <c r="AC211" s="739"/>
      <c r="AD211" s="739"/>
    </row>
    <row r="212" spans="16:30" ht="15.75" hidden="1" customHeight="1">
      <c r="P212" s="739"/>
      <c r="Q212" s="739"/>
      <c r="R212" s="739"/>
      <c r="S212" s="739"/>
      <c r="T212" s="739"/>
      <c r="U212" s="739"/>
      <c r="V212" s="739"/>
      <c r="W212" s="739"/>
      <c r="X212" s="739"/>
      <c r="Y212" s="739"/>
      <c r="Z212" s="739"/>
      <c r="AA212" s="739"/>
      <c r="AB212" s="739"/>
      <c r="AC212" s="739"/>
      <c r="AD212" s="739"/>
    </row>
    <row r="213" spans="16:30" ht="15.75" hidden="1" customHeight="1">
      <c r="P213" s="739"/>
      <c r="Q213" s="739"/>
      <c r="R213" s="739"/>
      <c r="S213" s="739"/>
      <c r="T213" s="739"/>
      <c r="U213" s="739"/>
      <c r="V213" s="739"/>
      <c r="W213" s="739"/>
      <c r="X213" s="739"/>
      <c r="Y213" s="739"/>
      <c r="Z213" s="739"/>
      <c r="AA213" s="739"/>
      <c r="AB213" s="739"/>
      <c r="AC213" s="739"/>
      <c r="AD213" s="739"/>
    </row>
    <row r="214" spans="16:30" ht="15.75" hidden="1" customHeight="1">
      <c r="P214" s="739"/>
      <c r="Q214" s="739"/>
      <c r="R214" s="739"/>
      <c r="S214" s="739"/>
      <c r="T214" s="739"/>
      <c r="U214" s="739"/>
      <c r="V214" s="739"/>
      <c r="W214" s="739"/>
      <c r="X214" s="739"/>
      <c r="Y214" s="739"/>
      <c r="Z214" s="739"/>
      <c r="AA214" s="739"/>
      <c r="AB214" s="739"/>
      <c r="AC214" s="739"/>
      <c r="AD214" s="739"/>
    </row>
    <row r="215" spans="16:30" ht="15.75" hidden="1" customHeight="1">
      <c r="P215" s="739"/>
      <c r="Q215" s="739"/>
      <c r="R215" s="739"/>
      <c r="S215" s="739"/>
      <c r="T215" s="739"/>
      <c r="U215" s="739"/>
      <c r="V215" s="739"/>
      <c r="W215" s="739"/>
      <c r="X215" s="739"/>
      <c r="Y215" s="739"/>
      <c r="Z215" s="739"/>
      <c r="AA215" s="739"/>
      <c r="AB215" s="739"/>
      <c r="AC215" s="739"/>
      <c r="AD215" s="739"/>
    </row>
    <row r="216" spans="16:30" ht="15.75" hidden="1" customHeight="1">
      <c r="P216" s="739"/>
      <c r="Q216" s="739"/>
      <c r="R216" s="739"/>
      <c r="S216" s="739"/>
      <c r="T216" s="739"/>
      <c r="U216" s="739"/>
      <c r="V216" s="739"/>
      <c r="W216" s="739"/>
      <c r="X216" s="739"/>
      <c r="Y216" s="739"/>
      <c r="Z216" s="739"/>
      <c r="AA216" s="739"/>
      <c r="AB216" s="739"/>
      <c r="AC216" s="739"/>
      <c r="AD216" s="739"/>
    </row>
    <row r="217" spans="16:30" ht="15.75" hidden="1" customHeight="1">
      <c r="P217" s="739"/>
      <c r="Q217" s="739"/>
      <c r="R217" s="739"/>
      <c r="S217" s="739"/>
      <c r="T217" s="739"/>
      <c r="U217" s="739"/>
      <c r="V217" s="739"/>
      <c r="W217" s="739"/>
      <c r="X217" s="739"/>
      <c r="Y217" s="739"/>
      <c r="Z217" s="739"/>
      <c r="AA217" s="739"/>
      <c r="AB217" s="739"/>
      <c r="AC217" s="739"/>
      <c r="AD217" s="739"/>
    </row>
    <row r="218" spans="16:30" ht="15.75" hidden="1" customHeight="1">
      <c r="P218" s="739"/>
      <c r="Q218" s="739"/>
      <c r="R218" s="739"/>
      <c r="S218" s="739"/>
      <c r="T218" s="739"/>
      <c r="U218" s="739"/>
      <c r="V218" s="739"/>
      <c r="W218" s="739"/>
      <c r="X218" s="739"/>
      <c r="Y218" s="739"/>
      <c r="Z218" s="739"/>
      <c r="AA218" s="739"/>
      <c r="AB218" s="739"/>
      <c r="AC218" s="739"/>
      <c r="AD218" s="739"/>
    </row>
    <row r="219" spans="16:30" ht="15.75" hidden="1" customHeight="1">
      <c r="P219" s="739"/>
      <c r="Q219" s="739"/>
      <c r="R219" s="739"/>
      <c r="S219" s="739"/>
      <c r="T219" s="739"/>
      <c r="U219" s="739"/>
      <c r="V219" s="739"/>
      <c r="W219" s="739"/>
      <c r="X219" s="739"/>
      <c r="Y219" s="739"/>
      <c r="Z219" s="739"/>
      <c r="AA219" s="739"/>
      <c r="AB219" s="739"/>
      <c r="AC219" s="739"/>
      <c r="AD219" s="739"/>
    </row>
    <row r="220" spans="16:30" ht="15.75" hidden="1" customHeight="1">
      <c r="P220" s="739"/>
      <c r="Q220" s="739"/>
      <c r="R220" s="739"/>
      <c r="S220" s="739"/>
      <c r="T220" s="739"/>
      <c r="U220" s="739"/>
      <c r="V220" s="739"/>
      <c r="W220" s="739"/>
      <c r="X220" s="739"/>
      <c r="Y220" s="739"/>
      <c r="Z220" s="739"/>
      <c r="AA220" s="739"/>
      <c r="AB220" s="739"/>
      <c r="AC220" s="739"/>
      <c r="AD220" s="739"/>
    </row>
    <row r="221" spans="16:30" ht="15.75" hidden="1" customHeight="1">
      <c r="P221" s="739"/>
      <c r="Q221" s="739"/>
      <c r="R221" s="739"/>
      <c r="S221" s="739"/>
      <c r="T221" s="739"/>
      <c r="U221" s="739"/>
      <c r="V221" s="739"/>
      <c r="W221" s="739"/>
      <c r="X221" s="739"/>
      <c r="Y221" s="739"/>
      <c r="Z221" s="739"/>
      <c r="AA221" s="739"/>
      <c r="AB221" s="739"/>
      <c r="AC221" s="739"/>
      <c r="AD221" s="739"/>
    </row>
    <row r="222" spans="16:30" ht="15.75" hidden="1" customHeight="1">
      <c r="P222" s="739"/>
      <c r="Q222" s="739"/>
      <c r="R222" s="739"/>
      <c r="S222" s="739"/>
      <c r="T222" s="739"/>
      <c r="U222" s="739"/>
      <c r="V222" s="739"/>
      <c r="W222" s="739"/>
      <c r="X222" s="739"/>
      <c r="Y222" s="739"/>
      <c r="Z222" s="739"/>
      <c r="AA222" s="739"/>
      <c r="AB222" s="739"/>
      <c r="AC222" s="739"/>
      <c r="AD222" s="739"/>
    </row>
    <row r="223" spans="16:30" ht="15.75" hidden="1" customHeight="1">
      <c r="P223" s="739"/>
      <c r="Q223" s="739"/>
      <c r="R223" s="739"/>
      <c r="S223" s="739"/>
      <c r="T223" s="739"/>
      <c r="U223" s="739"/>
      <c r="V223" s="739"/>
      <c r="W223" s="739"/>
      <c r="X223" s="739"/>
      <c r="Y223" s="739"/>
      <c r="Z223" s="739"/>
      <c r="AA223" s="739"/>
      <c r="AB223" s="739"/>
      <c r="AC223" s="739"/>
      <c r="AD223" s="739"/>
    </row>
    <row r="224" spans="16:30" ht="15.75" hidden="1" customHeight="1">
      <c r="P224" s="739"/>
      <c r="Q224" s="739"/>
      <c r="R224" s="739"/>
      <c r="S224" s="739"/>
      <c r="T224" s="739"/>
      <c r="U224" s="739"/>
      <c r="V224" s="739"/>
      <c r="W224" s="739"/>
      <c r="X224" s="739"/>
      <c r="Y224" s="739"/>
      <c r="Z224" s="739"/>
      <c r="AA224" s="739"/>
      <c r="AB224" s="739"/>
      <c r="AC224" s="739"/>
      <c r="AD224" s="739"/>
    </row>
    <row r="225" spans="16:30" ht="15.75" hidden="1" customHeight="1">
      <c r="P225" s="739"/>
      <c r="Q225" s="739"/>
      <c r="R225" s="739"/>
      <c r="S225" s="739"/>
      <c r="T225" s="739"/>
      <c r="U225" s="739"/>
      <c r="V225" s="739"/>
      <c r="W225" s="739"/>
      <c r="X225" s="739"/>
      <c r="Y225" s="739"/>
      <c r="Z225" s="739"/>
      <c r="AA225" s="739"/>
      <c r="AB225" s="739"/>
      <c r="AC225" s="739"/>
      <c r="AD225" s="739"/>
    </row>
    <row r="226" spans="16:30" ht="15.75" hidden="1" customHeight="1">
      <c r="P226" s="739"/>
      <c r="Q226" s="739"/>
      <c r="R226" s="739"/>
      <c r="S226" s="739"/>
      <c r="T226" s="739"/>
      <c r="U226" s="739"/>
      <c r="V226" s="739"/>
      <c r="W226" s="739"/>
      <c r="X226" s="739"/>
      <c r="Y226" s="739"/>
      <c r="Z226" s="739"/>
      <c r="AA226" s="739"/>
      <c r="AB226" s="739"/>
      <c r="AC226" s="739"/>
      <c r="AD226" s="739"/>
    </row>
    <row r="227" spans="16:30" ht="15.75" hidden="1" customHeight="1">
      <c r="P227" s="739"/>
      <c r="Q227" s="739"/>
      <c r="R227" s="739"/>
      <c r="S227" s="739"/>
      <c r="T227" s="739"/>
      <c r="U227" s="739"/>
      <c r="V227" s="739"/>
      <c r="W227" s="739"/>
      <c r="X227" s="739"/>
      <c r="Y227" s="739"/>
      <c r="Z227" s="739"/>
      <c r="AA227" s="739"/>
      <c r="AB227" s="739"/>
      <c r="AC227" s="739"/>
      <c r="AD227" s="739"/>
    </row>
    <row r="228" spans="16:30" ht="15.75" hidden="1" customHeight="1">
      <c r="P228" s="739"/>
      <c r="Q228" s="739"/>
      <c r="R228" s="739"/>
      <c r="S228" s="739"/>
      <c r="T228" s="739"/>
      <c r="U228" s="739"/>
      <c r="V228" s="739"/>
      <c r="W228" s="739"/>
      <c r="X228" s="739"/>
      <c r="Y228" s="739"/>
      <c r="Z228" s="739"/>
      <c r="AA228" s="739"/>
      <c r="AB228" s="739"/>
      <c r="AC228" s="739"/>
      <c r="AD228" s="739"/>
    </row>
    <row r="229" spans="16:30" ht="15.75" hidden="1" customHeight="1">
      <c r="P229" s="739"/>
      <c r="Q229" s="739"/>
      <c r="R229" s="739"/>
      <c r="S229" s="739"/>
      <c r="T229" s="739"/>
      <c r="U229" s="739"/>
      <c r="V229" s="739"/>
      <c r="W229" s="739"/>
      <c r="X229" s="739"/>
      <c r="Y229" s="739"/>
      <c r="Z229" s="739"/>
      <c r="AA229" s="739"/>
      <c r="AB229" s="739"/>
      <c r="AC229" s="739"/>
      <c r="AD229" s="739"/>
    </row>
    <row r="230" spans="16:30" ht="15.75" hidden="1" customHeight="1">
      <c r="P230" s="739"/>
      <c r="Q230" s="739"/>
      <c r="R230" s="739"/>
      <c r="S230" s="739"/>
      <c r="T230" s="739"/>
      <c r="U230" s="739"/>
      <c r="V230" s="739"/>
      <c r="W230" s="739"/>
      <c r="X230" s="739"/>
      <c r="Y230" s="739"/>
      <c r="Z230" s="739"/>
      <c r="AA230" s="739"/>
      <c r="AB230" s="739"/>
      <c r="AC230" s="739"/>
      <c r="AD230" s="739"/>
    </row>
    <row r="231" spans="16:30" ht="15.75" hidden="1" customHeight="1">
      <c r="P231" s="739"/>
      <c r="Q231" s="739"/>
      <c r="R231" s="739"/>
      <c r="S231" s="739"/>
      <c r="T231" s="739"/>
      <c r="U231" s="739"/>
      <c r="V231" s="739"/>
      <c r="W231" s="739"/>
      <c r="X231" s="739"/>
      <c r="Y231" s="739"/>
      <c r="Z231" s="739"/>
      <c r="AA231" s="739"/>
      <c r="AB231" s="739"/>
      <c r="AC231" s="739"/>
      <c r="AD231" s="739"/>
    </row>
    <row r="232" spans="16:30" ht="15.75" hidden="1" customHeight="1">
      <c r="P232" s="739"/>
      <c r="Q232" s="739"/>
      <c r="R232" s="739"/>
      <c r="S232" s="739"/>
      <c r="T232" s="739"/>
      <c r="U232" s="739"/>
      <c r="V232" s="739"/>
      <c r="W232" s="739"/>
      <c r="X232" s="739"/>
      <c r="Y232" s="739"/>
      <c r="Z232" s="739"/>
      <c r="AA232" s="739"/>
      <c r="AB232" s="739"/>
      <c r="AC232" s="739"/>
      <c r="AD232" s="739"/>
    </row>
    <row r="233" spans="16:30" ht="15.75" hidden="1" customHeight="1">
      <c r="P233" s="739"/>
      <c r="Q233" s="739"/>
      <c r="R233" s="739"/>
      <c r="S233" s="739"/>
      <c r="T233" s="739"/>
      <c r="U233" s="739"/>
      <c r="V233" s="739"/>
      <c r="W233" s="739"/>
      <c r="X233" s="739"/>
      <c r="Y233" s="739"/>
      <c r="Z233" s="739"/>
      <c r="AA233" s="739"/>
      <c r="AB233" s="739"/>
      <c r="AC233" s="739"/>
      <c r="AD233" s="739"/>
    </row>
    <row r="234" spans="16:30" ht="15.75" hidden="1" customHeight="1">
      <c r="P234" s="739"/>
      <c r="Q234" s="739"/>
      <c r="R234" s="739"/>
      <c r="S234" s="739"/>
      <c r="T234" s="739"/>
      <c r="U234" s="739"/>
      <c r="V234" s="739"/>
      <c r="W234" s="739"/>
      <c r="X234" s="739"/>
      <c r="Y234" s="739"/>
      <c r="Z234" s="739"/>
      <c r="AA234" s="739"/>
      <c r="AB234" s="739"/>
      <c r="AC234" s="739"/>
      <c r="AD234" s="739"/>
    </row>
    <row r="235" spans="16:30" ht="15.75" hidden="1" customHeight="1">
      <c r="P235" s="739"/>
      <c r="Q235" s="739"/>
      <c r="R235" s="739"/>
      <c r="S235" s="739"/>
      <c r="T235" s="739"/>
      <c r="U235" s="739"/>
      <c r="V235" s="739"/>
      <c r="W235" s="739"/>
      <c r="X235" s="739"/>
      <c r="Y235" s="739"/>
      <c r="Z235" s="739"/>
      <c r="AA235" s="739"/>
      <c r="AB235" s="739"/>
      <c r="AC235" s="739"/>
      <c r="AD235" s="739"/>
    </row>
    <row r="236" spans="16:30" ht="15.75" hidden="1" customHeight="1">
      <c r="P236" s="739"/>
      <c r="Q236" s="739"/>
      <c r="R236" s="739"/>
      <c r="S236" s="739"/>
      <c r="T236" s="739"/>
      <c r="U236" s="739"/>
      <c r="V236" s="739"/>
      <c r="W236" s="739"/>
      <c r="X236" s="739"/>
      <c r="Y236" s="739"/>
      <c r="Z236" s="739"/>
      <c r="AA236" s="739"/>
      <c r="AB236" s="739"/>
      <c r="AC236" s="739"/>
      <c r="AD236" s="739"/>
    </row>
    <row r="237" spans="16:30" ht="15.75" hidden="1" customHeight="1">
      <c r="P237" s="739"/>
      <c r="Q237" s="739"/>
      <c r="R237" s="739"/>
      <c r="S237" s="739"/>
      <c r="T237" s="739"/>
      <c r="U237" s="739"/>
      <c r="V237" s="739"/>
      <c r="W237" s="739"/>
      <c r="X237" s="739"/>
      <c r="Y237" s="739"/>
      <c r="Z237" s="739"/>
      <c r="AA237" s="739"/>
      <c r="AB237" s="739"/>
      <c r="AC237" s="739"/>
      <c r="AD237" s="739"/>
    </row>
    <row r="238" spans="16:30" ht="15.75" hidden="1" customHeight="1">
      <c r="P238" s="739"/>
      <c r="Q238" s="739"/>
      <c r="R238" s="739"/>
      <c r="S238" s="739"/>
      <c r="T238" s="739"/>
      <c r="U238" s="739"/>
      <c r="V238" s="739"/>
      <c r="W238" s="739"/>
      <c r="X238" s="739"/>
      <c r="Y238" s="739"/>
      <c r="Z238" s="739"/>
      <c r="AA238" s="739"/>
      <c r="AB238" s="739"/>
      <c r="AC238" s="739"/>
      <c r="AD238" s="739"/>
    </row>
    <row r="239" spans="16:30" ht="15.75" hidden="1" customHeight="1">
      <c r="P239" s="739"/>
      <c r="Q239" s="739"/>
      <c r="R239" s="739"/>
      <c r="S239" s="739"/>
      <c r="T239" s="739"/>
      <c r="U239" s="739"/>
      <c r="V239" s="739"/>
      <c r="W239" s="739"/>
      <c r="X239" s="739"/>
      <c r="Y239" s="739"/>
      <c r="Z239" s="739"/>
      <c r="AA239" s="739"/>
      <c r="AB239" s="739"/>
      <c r="AC239" s="739"/>
      <c r="AD239" s="739"/>
    </row>
    <row r="240" spans="16:30" ht="15.75" hidden="1" customHeight="1">
      <c r="P240" s="739"/>
      <c r="Q240" s="739"/>
      <c r="R240" s="739"/>
      <c r="S240" s="739"/>
      <c r="T240" s="739"/>
      <c r="U240" s="739"/>
      <c r="V240" s="739"/>
      <c r="W240" s="739"/>
      <c r="X240" s="739"/>
      <c r="Y240" s="739"/>
      <c r="Z240" s="739"/>
      <c r="AA240" s="739"/>
      <c r="AB240" s="739"/>
      <c r="AC240" s="739"/>
      <c r="AD240" s="739"/>
    </row>
    <row r="241" spans="16:30" ht="15.75" hidden="1" customHeight="1">
      <c r="P241" s="739"/>
      <c r="Q241" s="739"/>
      <c r="R241" s="739"/>
      <c r="S241" s="739"/>
      <c r="T241" s="739"/>
      <c r="U241" s="739"/>
      <c r="V241" s="739"/>
      <c r="W241" s="739"/>
      <c r="X241" s="739"/>
      <c r="Y241" s="739"/>
      <c r="Z241" s="739"/>
      <c r="AA241" s="739"/>
      <c r="AB241" s="739"/>
      <c r="AC241" s="739"/>
      <c r="AD241" s="739"/>
    </row>
    <row r="242" spans="16:30" ht="15.75" hidden="1" customHeight="1">
      <c r="P242" s="739"/>
      <c r="Q242" s="739"/>
      <c r="R242" s="739"/>
      <c r="S242" s="739"/>
      <c r="T242" s="739"/>
      <c r="U242" s="739"/>
      <c r="V242" s="739"/>
      <c r="W242" s="739"/>
      <c r="X242" s="739"/>
      <c r="Y242" s="739"/>
      <c r="Z242" s="739"/>
      <c r="AA242" s="739"/>
      <c r="AB242" s="739"/>
      <c r="AC242" s="739"/>
      <c r="AD242" s="739"/>
    </row>
    <row r="243" spans="16:30" ht="15.75" hidden="1" customHeight="1">
      <c r="P243" s="739"/>
      <c r="Q243" s="739"/>
      <c r="R243" s="739"/>
      <c r="S243" s="739"/>
      <c r="T243" s="739"/>
      <c r="U243" s="739"/>
      <c r="V243" s="739"/>
      <c r="W243" s="739"/>
      <c r="X243" s="739"/>
      <c r="Y243" s="739"/>
      <c r="Z243" s="739"/>
      <c r="AA243" s="739"/>
      <c r="AB243" s="739"/>
      <c r="AC243" s="739"/>
      <c r="AD243" s="739"/>
    </row>
    <row r="244" spans="16:30" ht="15.75" hidden="1" customHeight="1">
      <c r="P244" s="739"/>
      <c r="Q244" s="739"/>
      <c r="R244" s="739"/>
      <c r="S244" s="739"/>
      <c r="T244" s="739"/>
      <c r="U244" s="739"/>
      <c r="V244" s="739"/>
      <c r="W244" s="739"/>
      <c r="X244" s="739"/>
      <c r="Y244" s="739"/>
      <c r="Z244" s="739"/>
      <c r="AA244" s="739"/>
      <c r="AB244" s="739"/>
      <c r="AC244" s="739"/>
      <c r="AD244" s="739"/>
    </row>
    <row r="245" spans="16:30" ht="15.75" hidden="1" customHeight="1">
      <c r="P245" s="739"/>
      <c r="Q245" s="739"/>
      <c r="R245" s="739"/>
      <c r="S245" s="739"/>
      <c r="T245" s="739"/>
      <c r="U245" s="739"/>
      <c r="V245" s="739"/>
      <c r="W245" s="739"/>
      <c r="X245" s="739"/>
      <c r="Y245" s="739"/>
      <c r="Z245" s="739"/>
      <c r="AA245" s="739"/>
      <c r="AB245" s="739"/>
      <c r="AC245" s="739"/>
      <c r="AD245" s="739"/>
    </row>
    <row r="246" spans="16:30" ht="15.75" hidden="1" customHeight="1">
      <c r="P246" s="739"/>
      <c r="Q246" s="739"/>
      <c r="R246" s="739"/>
      <c r="S246" s="739"/>
      <c r="T246" s="739"/>
      <c r="U246" s="739"/>
      <c r="V246" s="739"/>
      <c r="W246" s="739"/>
      <c r="X246" s="739"/>
      <c r="Y246" s="739"/>
      <c r="Z246" s="739"/>
      <c r="AA246" s="739"/>
      <c r="AB246" s="739"/>
      <c r="AC246" s="739"/>
      <c r="AD246" s="739"/>
    </row>
    <row r="247" spans="16:30" ht="15.75" hidden="1" customHeight="1">
      <c r="P247" s="739"/>
      <c r="Q247" s="739"/>
      <c r="R247" s="739"/>
      <c r="S247" s="739"/>
      <c r="T247" s="739"/>
      <c r="U247" s="739"/>
      <c r="V247" s="739"/>
      <c r="W247" s="739"/>
      <c r="X247" s="739"/>
      <c r="Y247" s="739"/>
      <c r="Z247" s="739"/>
      <c r="AA247" s="739"/>
      <c r="AB247" s="739"/>
      <c r="AC247" s="739"/>
      <c r="AD247" s="739"/>
    </row>
    <row r="248" spans="16:30" ht="15.75" hidden="1" customHeight="1">
      <c r="P248" s="739"/>
      <c r="Q248" s="739"/>
      <c r="R248" s="739"/>
      <c r="S248" s="739"/>
      <c r="T248" s="739"/>
      <c r="U248" s="739"/>
      <c r="V248" s="739"/>
      <c r="W248" s="739"/>
      <c r="X248" s="739"/>
      <c r="Y248" s="739"/>
      <c r="Z248" s="739"/>
      <c r="AA248" s="739"/>
      <c r="AB248" s="739"/>
      <c r="AC248" s="739"/>
      <c r="AD248" s="739"/>
    </row>
    <row r="249" spans="16:30" ht="15.75" hidden="1" customHeight="1">
      <c r="P249" s="739"/>
      <c r="Q249" s="739"/>
      <c r="R249" s="739"/>
      <c r="S249" s="739"/>
      <c r="T249" s="739"/>
      <c r="U249" s="739"/>
      <c r="V249" s="739"/>
      <c r="W249" s="739"/>
      <c r="X249" s="739"/>
      <c r="Y249" s="739"/>
      <c r="Z249" s="739"/>
      <c r="AA249" s="739"/>
      <c r="AB249" s="739"/>
      <c r="AC249" s="739"/>
      <c r="AD249" s="739"/>
    </row>
    <row r="250" spans="16:30" ht="15.75" hidden="1" customHeight="1">
      <c r="P250" s="739"/>
      <c r="Q250" s="739"/>
      <c r="R250" s="739"/>
      <c r="S250" s="739"/>
      <c r="T250" s="739"/>
      <c r="U250" s="739"/>
      <c r="V250" s="739"/>
      <c r="W250" s="739"/>
      <c r="X250" s="739"/>
      <c r="Y250" s="739"/>
      <c r="Z250" s="739"/>
      <c r="AA250" s="739"/>
      <c r="AB250" s="739"/>
      <c r="AC250" s="739"/>
      <c r="AD250" s="739"/>
    </row>
    <row r="251" spans="16:30" ht="15.75" hidden="1" customHeight="1">
      <c r="P251" s="739"/>
      <c r="Q251" s="739"/>
      <c r="R251" s="739"/>
      <c r="S251" s="739"/>
      <c r="T251" s="739"/>
      <c r="U251" s="739"/>
      <c r="V251" s="739"/>
      <c r="W251" s="739"/>
      <c r="X251" s="739"/>
      <c r="Y251" s="739"/>
      <c r="Z251" s="739"/>
      <c r="AA251" s="739"/>
      <c r="AB251" s="739"/>
      <c r="AC251" s="739"/>
      <c r="AD251" s="739"/>
    </row>
    <row r="252" spans="16:30" ht="15.75" hidden="1" customHeight="1">
      <c r="P252" s="739"/>
      <c r="Q252" s="739"/>
      <c r="R252" s="739"/>
      <c r="S252" s="739"/>
      <c r="T252" s="739"/>
      <c r="U252" s="739"/>
      <c r="V252" s="739"/>
      <c r="W252" s="739"/>
      <c r="X252" s="739"/>
      <c r="Y252" s="739"/>
      <c r="Z252" s="739"/>
      <c r="AA252" s="739"/>
      <c r="AB252" s="739"/>
      <c r="AC252" s="739"/>
      <c r="AD252" s="739"/>
    </row>
    <row r="253" spans="16:30" ht="15.75" hidden="1" customHeight="1">
      <c r="P253" s="739"/>
      <c r="Q253" s="739"/>
      <c r="R253" s="739"/>
      <c r="S253" s="739"/>
      <c r="T253" s="739"/>
      <c r="U253" s="739"/>
      <c r="V253" s="739"/>
      <c r="W253" s="739"/>
      <c r="X253" s="739"/>
      <c r="Y253" s="739"/>
      <c r="Z253" s="739"/>
      <c r="AA253" s="739"/>
      <c r="AB253" s="739"/>
      <c r="AC253" s="739"/>
      <c r="AD253" s="739"/>
    </row>
    <row r="254" spans="16:30" ht="15.75" hidden="1" customHeight="1">
      <c r="P254" s="739"/>
      <c r="Q254" s="739"/>
      <c r="R254" s="739"/>
      <c r="S254" s="739"/>
      <c r="T254" s="739"/>
      <c r="U254" s="739"/>
      <c r="V254" s="739"/>
      <c r="W254" s="739"/>
      <c r="X254" s="739"/>
      <c r="Y254" s="739"/>
      <c r="Z254" s="739"/>
      <c r="AA254" s="739"/>
      <c r="AB254" s="739"/>
      <c r="AC254" s="739"/>
      <c r="AD254" s="739"/>
    </row>
    <row r="255" spans="16:30" ht="15.75" hidden="1" customHeight="1">
      <c r="P255" s="739"/>
      <c r="Q255" s="739"/>
      <c r="R255" s="739"/>
      <c r="S255" s="739"/>
      <c r="T255" s="739"/>
      <c r="U255" s="739"/>
      <c r="V255" s="739"/>
      <c r="W255" s="739"/>
      <c r="X255" s="739"/>
      <c r="Y255" s="739"/>
      <c r="Z255" s="739"/>
      <c r="AA255" s="739"/>
      <c r="AB255" s="739"/>
      <c r="AC255" s="739"/>
      <c r="AD255" s="739"/>
    </row>
    <row r="256" spans="16:30" ht="15.75" hidden="1" customHeight="1">
      <c r="P256" s="739"/>
      <c r="Q256" s="739"/>
      <c r="R256" s="739"/>
      <c r="S256" s="739"/>
      <c r="T256" s="739"/>
      <c r="U256" s="739"/>
      <c r="V256" s="739"/>
      <c r="W256" s="739"/>
      <c r="X256" s="739"/>
      <c r="Y256" s="739"/>
      <c r="Z256" s="739"/>
      <c r="AA256" s="739"/>
      <c r="AB256" s="739"/>
      <c r="AC256" s="739"/>
      <c r="AD256" s="739"/>
    </row>
    <row r="257" spans="16:30" ht="15.75" hidden="1" customHeight="1">
      <c r="P257" s="739"/>
      <c r="Q257" s="739"/>
      <c r="R257" s="739"/>
      <c r="S257" s="739"/>
      <c r="T257" s="739"/>
      <c r="U257" s="739"/>
      <c r="V257" s="739"/>
      <c r="W257" s="739"/>
      <c r="X257" s="739"/>
      <c r="Y257" s="739"/>
      <c r="Z257" s="739"/>
      <c r="AA257" s="739"/>
      <c r="AB257" s="739"/>
      <c r="AC257" s="739"/>
      <c r="AD257" s="739"/>
    </row>
    <row r="258" spans="16:30" ht="15.75" hidden="1" customHeight="1">
      <c r="P258" s="739"/>
      <c r="Q258" s="739"/>
      <c r="R258" s="739"/>
      <c r="S258" s="739"/>
      <c r="T258" s="739"/>
      <c r="U258" s="739"/>
      <c r="V258" s="739"/>
      <c r="W258" s="739"/>
      <c r="X258" s="739"/>
      <c r="Y258" s="739"/>
      <c r="Z258" s="739"/>
      <c r="AA258" s="739"/>
      <c r="AB258" s="739"/>
      <c r="AC258" s="739"/>
      <c r="AD258" s="739"/>
    </row>
    <row r="259" spans="16:30" ht="15.75" hidden="1" customHeight="1">
      <c r="P259" s="739"/>
      <c r="Q259" s="739"/>
      <c r="R259" s="739"/>
      <c r="S259" s="739"/>
      <c r="T259" s="739"/>
      <c r="U259" s="739"/>
      <c r="V259" s="739"/>
      <c r="W259" s="739"/>
      <c r="X259" s="739"/>
      <c r="Y259" s="739"/>
      <c r="Z259" s="739"/>
      <c r="AA259" s="739"/>
      <c r="AB259" s="739"/>
      <c r="AC259" s="739"/>
      <c r="AD259" s="739"/>
    </row>
    <row r="260" spans="16:30" ht="15.75" hidden="1" customHeight="1">
      <c r="P260" s="739"/>
      <c r="Q260" s="739"/>
      <c r="R260" s="739"/>
      <c r="S260" s="739"/>
      <c r="T260" s="739"/>
      <c r="U260" s="739"/>
      <c r="V260" s="739"/>
      <c r="W260" s="739"/>
      <c r="X260" s="739"/>
      <c r="Y260" s="739"/>
      <c r="Z260" s="739"/>
      <c r="AA260" s="739"/>
      <c r="AB260" s="739"/>
      <c r="AC260" s="739"/>
      <c r="AD260" s="739"/>
    </row>
    <row r="261" spans="16:30" ht="15.75" hidden="1" customHeight="1">
      <c r="P261" s="739"/>
      <c r="Q261" s="739"/>
      <c r="R261" s="739"/>
      <c r="S261" s="739"/>
      <c r="T261" s="739"/>
      <c r="U261" s="739"/>
      <c r="V261" s="739"/>
      <c r="W261" s="739"/>
      <c r="X261" s="739"/>
      <c r="Y261" s="739"/>
      <c r="Z261" s="739"/>
      <c r="AA261" s="739"/>
      <c r="AB261" s="739"/>
      <c r="AC261" s="739"/>
      <c r="AD261" s="739"/>
    </row>
    <row r="262" spans="16:30" ht="15.75" hidden="1" customHeight="1">
      <c r="P262" s="739"/>
      <c r="Q262" s="739"/>
      <c r="R262" s="739"/>
      <c r="S262" s="739"/>
      <c r="T262" s="739"/>
      <c r="U262" s="739"/>
      <c r="V262" s="739"/>
      <c r="W262" s="739"/>
      <c r="X262" s="739"/>
      <c r="Y262" s="739"/>
      <c r="Z262" s="739"/>
      <c r="AA262" s="739"/>
      <c r="AB262" s="739"/>
      <c r="AC262" s="739"/>
      <c r="AD262" s="739"/>
    </row>
    <row r="263" spans="16:30" ht="15.75" hidden="1" customHeight="1">
      <c r="P263" s="739"/>
      <c r="Q263" s="739"/>
      <c r="R263" s="739"/>
      <c r="S263" s="739"/>
      <c r="T263" s="739"/>
      <c r="U263" s="739"/>
      <c r="V263" s="739"/>
      <c r="W263" s="739"/>
      <c r="X263" s="739"/>
      <c r="Y263" s="739"/>
      <c r="Z263" s="739"/>
      <c r="AA263" s="739"/>
      <c r="AB263" s="739"/>
      <c r="AC263" s="739"/>
      <c r="AD263" s="739"/>
    </row>
    <row r="264" spans="16:30" ht="15.75" hidden="1" customHeight="1">
      <c r="P264" s="739"/>
      <c r="Q264" s="739"/>
      <c r="R264" s="739"/>
      <c r="S264" s="739"/>
      <c r="T264" s="739"/>
      <c r="U264" s="739"/>
      <c r="V264" s="739"/>
      <c r="W264" s="739"/>
      <c r="X264" s="739"/>
      <c r="Y264" s="739"/>
      <c r="Z264" s="739"/>
      <c r="AA264" s="739"/>
      <c r="AB264" s="739"/>
      <c r="AC264" s="739"/>
      <c r="AD264" s="739"/>
    </row>
    <row r="265" spans="16:30" ht="15.75" hidden="1" customHeight="1">
      <c r="P265" s="739"/>
      <c r="Q265" s="739"/>
      <c r="R265" s="739"/>
      <c r="S265" s="739"/>
      <c r="T265" s="739"/>
      <c r="U265" s="739"/>
      <c r="V265" s="739"/>
      <c r="W265" s="739"/>
      <c r="X265" s="739"/>
      <c r="Y265" s="739"/>
      <c r="Z265" s="739"/>
      <c r="AA265" s="739"/>
      <c r="AB265" s="739"/>
      <c r="AC265" s="739"/>
      <c r="AD265" s="739"/>
    </row>
    <row r="266" spans="16:30" ht="15.75" hidden="1" customHeight="1">
      <c r="P266" s="739"/>
      <c r="Q266" s="739"/>
      <c r="R266" s="739"/>
      <c r="S266" s="739"/>
      <c r="T266" s="739"/>
      <c r="U266" s="739"/>
      <c r="V266" s="739"/>
      <c r="W266" s="739"/>
      <c r="X266" s="739"/>
      <c r="Y266" s="739"/>
      <c r="Z266" s="739"/>
      <c r="AA266" s="739"/>
      <c r="AB266" s="739"/>
      <c r="AC266" s="739"/>
      <c r="AD266" s="739"/>
    </row>
    <row r="267" spans="16:30" ht="15.75" hidden="1" customHeight="1">
      <c r="P267" s="739"/>
      <c r="Q267" s="739"/>
      <c r="R267" s="739"/>
      <c r="S267" s="739"/>
      <c r="T267" s="739"/>
      <c r="U267" s="739"/>
      <c r="V267" s="739"/>
      <c r="W267" s="739"/>
      <c r="X267" s="739"/>
      <c r="Y267" s="739"/>
      <c r="Z267" s="739"/>
      <c r="AA267" s="739"/>
      <c r="AB267" s="739"/>
      <c r="AC267" s="739"/>
      <c r="AD267" s="739"/>
    </row>
    <row r="268" spans="16:30" ht="15.75" hidden="1" customHeight="1">
      <c r="P268" s="739"/>
      <c r="Q268" s="739"/>
      <c r="R268" s="739"/>
      <c r="S268" s="739"/>
      <c r="T268" s="739"/>
      <c r="U268" s="739"/>
      <c r="V268" s="739"/>
      <c r="W268" s="739"/>
      <c r="X268" s="739"/>
      <c r="Y268" s="739"/>
      <c r="Z268" s="739"/>
      <c r="AA268" s="739"/>
      <c r="AB268" s="739"/>
      <c r="AC268" s="739"/>
      <c r="AD268" s="739"/>
    </row>
    <row r="269" spans="16:30" ht="15.75" hidden="1" customHeight="1">
      <c r="P269" s="739"/>
      <c r="Q269" s="739"/>
      <c r="R269" s="739"/>
      <c r="S269" s="739"/>
      <c r="T269" s="739"/>
      <c r="U269" s="739"/>
      <c r="V269" s="739"/>
      <c r="W269" s="739"/>
      <c r="X269" s="739"/>
      <c r="Y269" s="739"/>
      <c r="Z269" s="739"/>
      <c r="AA269" s="739"/>
      <c r="AB269" s="739"/>
      <c r="AC269" s="739"/>
      <c r="AD269" s="739"/>
    </row>
    <row r="270" spans="16:30" ht="15.75" hidden="1" customHeight="1">
      <c r="P270" s="739"/>
      <c r="Q270" s="739"/>
      <c r="R270" s="739"/>
      <c r="S270" s="739"/>
      <c r="T270" s="739"/>
      <c r="U270" s="739"/>
      <c r="V270" s="739"/>
      <c r="W270" s="739"/>
      <c r="X270" s="739"/>
      <c r="Y270" s="739"/>
      <c r="Z270" s="739"/>
      <c r="AA270" s="739"/>
      <c r="AB270" s="739"/>
      <c r="AC270" s="739"/>
      <c r="AD270" s="739"/>
    </row>
    <row r="271" spans="16:30" ht="15.75" hidden="1" customHeight="1">
      <c r="P271" s="739"/>
      <c r="Q271" s="739"/>
      <c r="R271" s="739"/>
      <c r="S271" s="739"/>
      <c r="T271" s="739"/>
      <c r="U271" s="739"/>
      <c r="V271" s="739"/>
      <c r="W271" s="739"/>
      <c r="X271" s="739"/>
      <c r="Y271" s="739"/>
      <c r="Z271" s="739"/>
      <c r="AA271" s="739"/>
      <c r="AB271" s="739"/>
      <c r="AC271" s="739"/>
      <c r="AD271" s="739"/>
    </row>
    <row r="272" spans="16:30" ht="15.75" hidden="1" customHeight="1">
      <c r="P272" s="739"/>
      <c r="Q272" s="739"/>
      <c r="R272" s="739"/>
      <c r="S272" s="739"/>
      <c r="T272" s="739"/>
      <c r="U272" s="739"/>
      <c r="V272" s="739"/>
      <c r="W272" s="739"/>
      <c r="X272" s="739"/>
      <c r="Y272" s="739"/>
      <c r="Z272" s="739"/>
      <c r="AA272" s="739"/>
      <c r="AB272" s="739"/>
      <c r="AC272" s="739"/>
      <c r="AD272" s="739"/>
    </row>
    <row r="273" spans="16:30" ht="15.75" hidden="1" customHeight="1">
      <c r="P273" s="739"/>
      <c r="Q273" s="739"/>
      <c r="R273" s="739"/>
      <c r="S273" s="739"/>
      <c r="T273" s="739"/>
      <c r="U273" s="739"/>
      <c r="V273" s="739"/>
      <c r="W273" s="739"/>
      <c r="X273" s="739"/>
      <c r="Y273" s="739"/>
      <c r="Z273" s="739"/>
      <c r="AA273" s="739"/>
      <c r="AB273" s="739"/>
      <c r="AC273" s="739"/>
      <c r="AD273" s="739"/>
    </row>
    <row r="274" spans="16:30" ht="15.75" hidden="1" customHeight="1">
      <c r="P274" s="739"/>
      <c r="Q274" s="739"/>
      <c r="R274" s="739"/>
      <c r="S274" s="739"/>
      <c r="T274" s="739"/>
      <c r="U274" s="739"/>
      <c r="V274" s="739"/>
      <c r="W274" s="739"/>
      <c r="X274" s="739"/>
      <c r="Y274" s="739"/>
      <c r="Z274" s="739"/>
      <c r="AA274" s="739"/>
      <c r="AB274" s="739"/>
      <c r="AC274" s="739"/>
      <c r="AD274" s="739"/>
    </row>
    <row r="275" spans="16:30" ht="15.75" hidden="1" customHeight="1">
      <c r="P275" s="739"/>
      <c r="Q275" s="739"/>
      <c r="R275" s="739"/>
      <c r="S275" s="739"/>
      <c r="T275" s="739"/>
      <c r="U275" s="739"/>
      <c r="V275" s="739"/>
      <c r="W275" s="739"/>
      <c r="X275" s="739"/>
      <c r="Y275" s="739"/>
      <c r="Z275" s="739"/>
      <c r="AA275" s="739"/>
      <c r="AB275" s="739"/>
      <c r="AC275" s="739"/>
      <c r="AD275" s="739"/>
    </row>
    <row r="276" spans="16:30" ht="15.75" hidden="1" customHeight="1">
      <c r="P276" s="739"/>
      <c r="Q276" s="739"/>
      <c r="R276" s="739"/>
      <c r="S276" s="739"/>
      <c r="T276" s="739"/>
      <c r="U276" s="739"/>
      <c r="V276" s="739"/>
      <c r="W276" s="739"/>
      <c r="X276" s="739"/>
      <c r="Y276" s="739"/>
      <c r="Z276" s="739"/>
      <c r="AA276" s="739"/>
      <c r="AB276" s="739"/>
      <c r="AC276" s="739"/>
      <c r="AD276" s="739"/>
    </row>
    <row r="277" spans="16:30" ht="15.75" hidden="1" customHeight="1">
      <c r="P277" s="739"/>
      <c r="Q277" s="739"/>
      <c r="R277" s="739"/>
      <c r="S277" s="739"/>
      <c r="T277" s="739"/>
      <c r="U277" s="739"/>
      <c r="V277" s="739"/>
      <c r="W277" s="739"/>
      <c r="X277" s="739"/>
      <c r="Y277" s="739"/>
      <c r="Z277" s="739"/>
      <c r="AA277" s="739"/>
      <c r="AB277" s="739"/>
      <c r="AC277" s="739"/>
      <c r="AD277" s="739"/>
    </row>
    <row r="278" spans="16:30" ht="15.75" hidden="1" customHeight="1">
      <c r="P278" s="739"/>
      <c r="Q278" s="739"/>
      <c r="R278" s="739"/>
      <c r="S278" s="739"/>
      <c r="T278" s="739"/>
      <c r="U278" s="739"/>
      <c r="V278" s="739"/>
      <c r="W278" s="739"/>
      <c r="X278" s="739"/>
      <c r="Y278" s="739"/>
      <c r="Z278" s="739"/>
      <c r="AA278" s="739"/>
      <c r="AB278" s="739"/>
      <c r="AC278" s="739"/>
      <c r="AD278" s="739"/>
    </row>
    <row r="279" spans="16:30" ht="15.75" hidden="1" customHeight="1">
      <c r="P279" s="739"/>
      <c r="Q279" s="739"/>
      <c r="R279" s="739"/>
      <c r="S279" s="739"/>
      <c r="T279" s="739"/>
      <c r="U279" s="739"/>
      <c r="V279" s="739"/>
      <c r="W279" s="739"/>
      <c r="X279" s="739"/>
      <c r="Y279" s="739"/>
      <c r="Z279" s="739"/>
      <c r="AA279" s="739"/>
      <c r="AB279" s="739"/>
      <c r="AC279" s="739"/>
      <c r="AD279" s="739"/>
    </row>
    <row r="280" spans="16:30" ht="15.75" hidden="1" customHeight="1">
      <c r="P280" s="739"/>
      <c r="Q280" s="739"/>
      <c r="R280" s="739"/>
      <c r="S280" s="739"/>
      <c r="T280" s="739"/>
      <c r="U280" s="739"/>
      <c r="V280" s="739"/>
      <c r="W280" s="739"/>
      <c r="X280" s="739"/>
      <c r="Y280" s="739"/>
      <c r="Z280" s="739"/>
      <c r="AA280" s="739"/>
      <c r="AB280" s="739"/>
      <c r="AC280" s="739"/>
      <c r="AD280" s="739"/>
    </row>
    <row r="281" spans="16:30" ht="15.75" hidden="1" customHeight="1">
      <c r="P281" s="739"/>
      <c r="Q281" s="739"/>
      <c r="R281" s="739"/>
      <c r="S281" s="739"/>
      <c r="T281" s="739"/>
      <c r="U281" s="739"/>
      <c r="V281" s="739"/>
      <c r="W281" s="739"/>
      <c r="X281" s="739"/>
      <c r="Y281" s="739"/>
      <c r="Z281" s="739"/>
      <c r="AA281" s="739"/>
      <c r="AB281" s="739"/>
      <c r="AC281" s="739"/>
      <c r="AD281" s="739"/>
    </row>
    <row r="282" spans="16:30" ht="15.75" hidden="1" customHeight="1">
      <c r="P282" s="739"/>
      <c r="Q282" s="739"/>
      <c r="R282" s="739"/>
      <c r="S282" s="739"/>
      <c r="T282" s="739"/>
      <c r="U282" s="739"/>
      <c r="V282" s="739"/>
      <c r="W282" s="739"/>
      <c r="X282" s="739"/>
      <c r="Y282" s="739"/>
      <c r="Z282" s="739"/>
      <c r="AA282" s="739"/>
      <c r="AB282" s="739"/>
      <c r="AC282" s="739"/>
      <c r="AD282" s="739"/>
    </row>
    <row r="283" spans="16:30" ht="15.75" hidden="1" customHeight="1">
      <c r="P283" s="739"/>
      <c r="Q283" s="739"/>
      <c r="R283" s="739"/>
      <c r="S283" s="739"/>
      <c r="T283" s="739"/>
      <c r="U283" s="739"/>
      <c r="V283" s="739"/>
      <c r="W283" s="739"/>
      <c r="X283" s="739"/>
      <c r="Y283" s="739"/>
      <c r="Z283" s="739"/>
      <c r="AA283" s="739"/>
      <c r="AB283" s="739"/>
      <c r="AC283" s="739"/>
      <c r="AD283" s="739"/>
    </row>
    <row r="284" spans="16:30" ht="15.75" hidden="1" customHeight="1">
      <c r="P284" s="739"/>
      <c r="Q284" s="739"/>
      <c r="R284" s="739"/>
      <c r="S284" s="739"/>
      <c r="T284" s="739"/>
      <c r="U284" s="739"/>
      <c r="V284" s="739"/>
      <c r="W284" s="739"/>
      <c r="X284" s="739"/>
      <c r="Y284" s="739"/>
      <c r="Z284" s="739"/>
      <c r="AA284" s="739"/>
      <c r="AB284" s="739"/>
      <c r="AC284" s="739"/>
      <c r="AD284" s="739"/>
    </row>
    <row r="285" spans="16:30" ht="15.75" hidden="1" customHeight="1">
      <c r="P285" s="739"/>
      <c r="Q285" s="739"/>
      <c r="R285" s="739"/>
      <c r="S285" s="739"/>
      <c r="T285" s="739"/>
      <c r="U285" s="739"/>
      <c r="V285" s="739"/>
      <c r="W285" s="739"/>
      <c r="X285" s="739"/>
      <c r="Y285" s="739"/>
      <c r="Z285" s="739"/>
      <c r="AA285" s="739"/>
      <c r="AB285" s="739"/>
      <c r="AC285" s="739"/>
      <c r="AD285" s="739"/>
    </row>
    <row r="286" spans="16:30" ht="15.75" hidden="1" customHeight="1">
      <c r="P286" s="739"/>
      <c r="Q286" s="739"/>
      <c r="R286" s="739"/>
      <c r="S286" s="739"/>
      <c r="T286" s="739"/>
      <c r="U286" s="739"/>
      <c r="V286" s="739"/>
      <c r="W286" s="739"/>
      <c r="X286" s="739"/>
      <c r="Y286" s="739"/>
      <c r="Z286" s="739"/>
      <c r="AA286" s="739"/>
      <c r="AB286" s="739"/>
      <c r="AC286" s="739"/>
      <c r="AD286" s="739"/>
    </row>
    <row r="287" spans="16:30" ht="15.75" hidden="1" customHeight="1">
      <c r="P287" s="739"/>
      <c r="Q287" s="739"/>
      <c r="R287" s="739"/>
      <c r="S287" s="739"/>
      <c r="T287" s="739"/>
      <c r="U287" s="739"/>
      <c r="V287" s="739"/>
      <c r="W287" s="739"/>
      <c r="X287" s="739"/>
      <c r="Y287" s="739"/>
      <c r="Z287" s="739"/>
      <c r="AA287" s="739"/>
      <c r="AB287" s="739"/>
      <c r="AC287" s="739"/>
      <c r="AD287" s="739"/>
    </row>
    <row r="288" spans="16:30" ht="15.75" hidden="1" customHeight="1">
      <c r="P288" s="739"/>
      <c r="Q288" s="739"/>
      <c r="R288" s="739"/>
      <c r="S288" s="739"/>
      <c r="T288" s="739"/>
      <c r="U288" s="739"/>
      <c r="V288" s="739"/>
      <c r="W288" s="739"/>
      <c r="X288" s="739"/>
      <c r="Y288" s="739"/>
      <c r="Z288" s="739"/>
      <c r="AA288" s="739"/>
      <c r="AB288" s="739"/>
      <c r="AC288" s="739"/>
      <c r="AD288" s="739"/>
    </row>
    <row r="289" spans="16:30" ht="15.75" hidden="1" customHeight="1">
      <c r="P289" s="739"/>
      <c r="Q289" s="739"/>
      <c r="R289" s="739"/>
      <c r="S289" s="739"/>
      <c r="T289" s="739"/>
      <c r="U289" s="739"/>
      <c r="V289" s="739"/>
      <c r="W289" s="739"/>
      <c r="X289" s="739"/>
      <c r="Y289" s="739"/>
      <c r="Z289" s="739"/>
      <c r="AA289" s="739"/>
      <c r="AB289" s="739"/>
      <c r="AC289" s="739"/>
      <c r="AD289" s="739"/>
    </row>
    <row r="290" spans="16:30" ht="15.75" hidden="1" customHeight="1">
      <c r="P290" s="739"/>
      <c r="Q290" s="739"/>
      <c r="R290" s="739"/>
      <c r="S290" s="739"/>
      <c r="T290" s="739"/>
      <c r="U290" s="739"/>
      <c r="V290" s="739"/>
      <c r="W290" s="739"/>
      <c r="X290" s="739"/>
      <c r="Y290" s="739"/>
      <c r="Z290" s="739"/>
      <c r="AA290" s="739"/>
      <c r="AB290" s="739"/>
      <c r="AC290" s="739"/>
      <c r="AD290" s="739"/>
    </row>
    <row r="291" spans="16:30" ht="15.75" hidden="1" customHeight="1">
      <c r="P291" s="739"/>
      <c r="Q291" s="739"/>
      <c r="R291" s="739"/>
      <c r="S291" s="739"/>
      <c r="T291" s="739"/>
      <c r="U291" s="739"/>
      <c r="V291" s="739"/>
      <c r="W291" s="739"/>
      <c r="X291" s="739"/>
      <c r="Y291" s="739"/>
      <c r="Z291" s="739"/>
      <c r="AA291" s="739"/>
      <c r="AB291" s="739"/>
      <c r="AC291" s="739"/>
      <c r="AD291" s="739"/>
    </row>
    <row r="292" spans="16:30" ht="15.75" hidden="1" customHeight="1">
      <c r="P292" s="739"/>
      <c r="Q292" s="739"/>
      <c r="R292" s="739"/>
      <c r="S292" s="739"/>
      <c r="T292" s="739"/>
      <c r="U292" s="739"/>
      <c r="V292" s="739"/>
      <c r="W292" s="739"/>
      <c r="X292" s="739"/>
      <c r="Y292" s="739"/>
      <c r="Z292" s="739"/>
      <c r="AA292" s="739"/>
      <c r="AB292" s="739"/>
      <c r="AC292" s="739"/>
      <c r="AD292" s="739"/>
    </row>
    <row r="293" spans="16:30" ht="15.75" hidden="1" customHeight="1">
      <c r="P293" s="739"/>
      <c r="Q293" s="739"/>
      <c r="R293" s="739"/>
      <c r="S293" s="739"/>
      <c r="T293" s="739"/>
      <c r="U293" s="739"/>
      <c r="V293" s="739"/>
      <c r="W293" s="739"/>
      <c r="X293" s="739"/>
      <c r="Y293" s="739"/>
      <c r="Z293" s="739"/>
      <c r="AA293" s="739"/>
      <c r="AB293" s="739"/>
      <c r="AC293" s="739"/>
      <c r="AD293" s="739"/>
    </row>
    <row r="294" spans="16:30" ht="15.75" hidden="1" customHeight="1">
      <c r="P294" s="739"/>
      <c r="Q294" s="739"/>
      <c r="R294" s="739"/>
      <c r="S294" s="739"/>
      <c r="T294" s="739"/>
      <c r="U294" s="739"/>
      <c r="V294" s="739"/>
      <c r="W294" s="739"/>
      <c r="X294" s="739"/>
      <c r="Y294" s="739"/>
      <c r="Z294" s="739"/>
      <c r="AA294" s="739"/>
      <c r="AB294" s="739"/>
      <c r="AC294" s="739"/>
      <c r="AD294" s="739"/>
    </row>
    <row r="295" spans="16:30" ht="15.75" hidden="1" customHeight="1">
      <c r="P295" s="739"/>
      <c r="Q295" s="739"/>
      <c r="R295" s="739"/>
      <c r="S295" s="739"/>
      <c r="T295" s="739"/>
      <c r="U295" s="739"/>
      <c r="V295" s="739"/>
      <c r="W295" s="739"/>
      <c r="X295" s="739"/>
      <c r="Y295" s="739"/>
      <c r="Z295" s="739"/>
      <c r="AA295" s="739"/>
      <c r="AB295" s="739"/>
      <c r="AC295" s="739"/>
      <c r="AD295" s="739"/>
    </row>
    <row r="296" spans="16:30" ht="15.75" hidden="1" customHeight="1">
      <c r="P296" s="739"/>
      <c r="Q296" s="739"/>
      <c r="R296" s="739"/>
      <c r="S296" s="739"/>
      <c r="T296" s="739"/>
      <c r="U296" s="739"/>
      <c r="V296" s="739"/>
      <c r="W296" s="739"/>
      <c r="X296" s="739"/>
      <c r="Y296" s="739"/>
      <c r="Z296" s="739"/>
      <c r="AA296" s="739"/>
      <c r="AB296" s="739"/>
      <c r="AC296" s="739"/>
      <c r="AD296" s="739"/>
    </row>
    <row r="297" spans="16:30" ht="15.75" hidden="1" customHeight="1">
      <c r="P297" s="739"/>
      <c r="Q297" s="739"/>
      <c r="R297" s="739"/>
      <c r="S297" s="739"/>
      <c r="T297" s="739"/>
      <c r="U297" s="739"/>
      <c r="V297" s="739"/>
      <c r="W297" s="739"/>
      <c r="X297" s="739"/>
      <c r="Y297" s="739"/>
      <c r="Z297" s="739"/>
      <c r="AA297" s="739"/>
      <c r="AB297" s="739"/>
      <c r="AC297" s="739"/>
      <c r="AD297" s="739"/>
    </row>
    <row r="298" spans="16:30" ht="15.75" hidden="1" customHeight="1">
      <c r="P298" s="739"/>
      <c r="Q298" s="739"/>
      <c r="R298" s="739"/>
      <c r="S298" s="739"/>
      <c r="T298" s="739"/>
      <c r="U298" s="739"/>
      <c r="V298" s="739"/>
      <c r="W298" s="739"/>
      <c r="X298" s="739"/>
      <c r="Y298" s="739"/>
      <c r="Z298" s="739"/>
      <c r="AA298" s="739"/>
      <c r="AB298" s="739"/>
      <c r="AC298" s="739"/>
      <c r="AD298" s="739"/>
    </row>
    <row r="299" spans="16:30" ht="15.75" hidden="1" customHeight="1">
      <c r="P299" s="739"/>
      <c r="Q299" s="739"/>
      <c r="R299" s="739"/>
      <c r="S299" s="739"/>
      <c r="T299" s="739"/>
      <c r="U299" s="739"/>
      <c r="V299" s="739"/>
      <c r="W299" s="739"/>
      <c r="X299" s="739"/>
      <c r="Y299" s="739"/>
      <c r="Z299" s="739"/>
      <c r="AA299" s="739"/>
      <c r="AB299" s="739"/>
      <c r="AC299" s="739"/>
      <c r="AD299" s="739"/>
    </row>
    <row r="300" spans="16:30" ht="15.75" hidden="1" customHeight="1">
      <c r="P300" s="739"/>
      <c r="Q300" s="739"/>
      <c r="R300" s="739"/>
      <c r="S300" s="739"/>
      <c r="T300" s="739"/>
      <c r="U300" s="739"/>
      <c r="V300" s="739"/>
      <c r="W300" s="739"/>
      <c r="X300" s="739"/>
      <c r="Y300" s="739"/>
      <c r="Z300" s="739"/>
      <c r="AA300" s="739"/>
      <c r="AB300" s="739"/>
      <c r="AC300" s="739"/>
      <c r="AD300" s="739"/>
    </row>
    <row r="301" spans="16:30" ht="15.75" hidden="1" customHeight="1">
      <c r="P301" s="739"/>
      <c r="Q301" s="739"/>
      <c r="R301" s="739"/>
      <c r="S301" s="739"/>
      <c r="T301" s="739"/>
      <c r="U301" s="739"/>
      <c r="V301" s="739"/>
      <c r="W301" s="739"/>
      <c r="X301" s="739"/>
      <c r="Y301" s="739"/>
      <c r="Z301" s="739"/>
      <c r="AA301" s="739"/>
      <c r="AB301" s="739"/>
      <c r="AC301" s="739"/>
      <c r="AD301" s="739"/>
    </row>
    <row r="302" spans="16:30" ht="15.75" hidden="1" customHeight="1">
      <c r="P302" s="739"/>
      <c r="Q302" s="739"/>
      <c r="R302" s="739"/>
      <c r="S302" s="739"/>
      <c r="T302" s="739"/>
      <c r="U302" s="739"/>
      <c r="V302" s="739"/>
      <c r="W302" s="739"/>
      <c r="X302" s="739"/>
      <c r="Y302" s="739"/>
      <c r="Z302" s="739"/>
      <c r="AA302" s="739"/>
      <c r="AB302" s="739"/>
      <c r="AC302" s="739"/>
      <c r="AD302" s="739"/>
    </row>
    <row r="303" spans="16:30" ht="15.75" hidden="1" customHeight="1">
      <c r="P303" s="739"/>
      <c r="Q303" s="739"/>
      <c r="R303" s="739"/>
      <c r="S303" s="739"/>
      <c r="T303" s="739"/>
      <c r="U303" s="739"/>
      <c r="V303" s="739"/>
      <c r="W303" s="739"/>
      <c r="X303" s="739"/>
      <c r="Y303" s="739"/>
      <c r="Z303" s="739"/>
      <c r="AA303" s="739"/>
      <c r="AB303" s="739"/>
      <c r="AC303" s="739"/>
      <c r="AD303" s="739"/>
    </row>
    <row r="304" spans="16:30" ht="15.75" hidden="1" customHeight="1">
      <c r="P304" s="739"/>
      <c r="Q304" s="739"/>
      <c r="R304" s="739"/>
      <c r="S304" s="739"/>
      <c r="T304" s="739"/>
      <c r="U304" s="739"/>
      <c r="V304" s="739"/>
      <c r="W304" s="739"/>
      <c r="X304" s="739"/>
      <c r="Y304" s="739"/>
      <c r="Z304" s="739"/>
      <c r="AA304" s="739"/>
      <c r="AB304" s="739"/>
      <c r="AC304" s="739"/>
      <c r="AD304" s="739"/>
    </row>
    <row r="305" spans="16:30" ht="15.75" hidden="1" customHeight="1">
      <c r="P305" s="739"/>
      <c r="Q305" s="739"/>
      <c r="R305" s="739"/>
      <c r="S305" s="739"/>
      <c r="T305" s="739"/>
      <c r="U305" s="739"/>
      <c r="V305" s="739"/>
      <c r="W305" s="739"/>
      <c r="X305" s="739"/>
      <c r="Y305" s="739"/>
      <c r="Z305" s="739"/>
      <c r="AA305" s="739"/>
      <c r="AB305" s="739"/>
      <c r="AC305" s="739"/>
      <c r="AD305" s="739"/>
    </row>
    <row r="306" spans="16:30" ht="15.75" hidden="1" customHeight="1">
      <c r="P306" s="739"/>
      <c r="Q306" s="739"/>
      <c r="R306" s="739"/>
      <c r="S306" s="739"/>
      <c r="T306" s="739"/>
      <c r="U306" s="739"/>
      <c r="V306" s="739"/>
      <c r="W306" s="739"/>
      <c r="X306" s="739"/>
      <c r="Y306" s="739"/>
      <c r="Z306" s="739"/>
      <c r="AA306" s="739"/>
      <c r="AB306" s="739"/>
      <c r="AC306" s="739"/>
      <c r="AD306" s="739"/>
    </row>
    <row r="307" spans="16:30" ht="15.75" hidden="1" customHeight="1">
      <c r="P307" s="739"/>
      <c r="Q307" s="739"/>
      <c r="R307" s="739"/>
      <c r="S307" s="739"/>
      <c r="T307" s="739"/>
      <c r="U307" s="739"/>
      <c r="V307" s="739"/>
      <c r="W307" s="739"/>
      <c r="X307" s="739"/>
      <c r="Y307" s="739"/>
      <c r="Z307" s="739"/>
      <c r="AA307" s="739"/>
      <c r="AB307" s="739"/>
      <c r="AC307" s="739"/>
      <c r="AD307" s="739"/>
    </row>
    <row r="308" spans="16:30" ht="15.75" hidden="1" customHeight="1">
      <c r="P308" s="739"/>
      <c r="Q308" s="739"/>
      <c r="R308" s="739"/>
      <c r="S308" s="739"/>
      <c r="T308" s="739"/>
      <c r="U308" s="739"/>
      <c r="V308" s="739"/>
      <c r="W308" s="739"/>
      <c r="X308" s="739"/>
      <c r="Y308" s="739"/>
      <c r="Z308" s="739"/>
      <c r="AA308" s="739"/>
      <c r="AB308" s="739"/>
      <c r="AC308" s="739"/>
      <c r="AD308" s="739"/>
    </row>
    <row r="309" spans="16:30" ht="15.75" hidden="1" customHeight="1">
      <c r="P309" s="739"/>
      <c r="Q309" s="739"/>
      <c r="R309" s="739"/>
      <c r="S309" s="739"/>
      <c r="T309" s="739"/>
      <c r="U309" s="739"/>
      <c r="V309" s="739"/>
      <c r="W309" s="739"/>
      <c r="X309" s="739"/>
      <c r="Y309" s="739"/>
      <c r="Z309" s="739"/>
      <c r="AA309" s="739"/>
      <c r="AB309" s="739"/>
      <c r="AC309" s="739"/>
      <c r="AD309" s="739"/>
    </row>
    <row r="310" spans="16:30" ht="15.75" hidden="1" customHeight="1">
      <c r="P310" s="739"/>
      <c r="Q310" s="739"/>
      <c r="R310" s="739"/>
      <c r="S310" s="739"/>
      <c r="T310" s="739"/>
      <c r="U310" s="739"/>
      <c r="V310" s="739"/>
      <c r="W310" s="739"/>
      <c r="X310" s="739"/>
      <c r="Y310" s="739"/>
      <c r="Z310" s="739"/>
      <c r="AA310" s="739"/>
      <c r="AB310" s="739"/>
      <c r="AC310" s="739"/>
      <c r="AD310" s="739"/>
    </row>
    <row r="311" spans="16:30" ht="15.75" hidden="1" customHeight="1">
      <c r="P311" s="739"/>
      <c r="Q311" s="739"/>
      <c r="R311" s="739"/>
      <c r="S311" s="739"/>
      <c r="T311" s="739"/>
      <c r="U311" s="739"/>
      <c r="V311" s="739"/>
      <c r="W311" s="739"/>
      <c r="X311" s="739"/>
      <c r="Y311" s="739"/>
      <c r="Z311" s="739"/>
      <c r="AA311" s="739"/>
      <c r="AB311" s="739"/>
      <c r="AC311" s="739"/>
      <c r="AD311" s="739"/>
    </row>
    <row r="312" spans="16:30" ht="15.75" hidden="1" customHeight="1">
      <c r="P312" s="739"/>
      <c r="Q312" s="739"/>
      <c r="R312" s="739"/>
      <c r="S312" s="739"/>
      <c r="T312" s="739"/>
      <c r="U312" s="739"/>
      <c r="V312" s="739"/>
      <c r="W312" s="739"/>
      <c r="X312" s="739"/>
      <c r="Y312" s="739"/>
      <c r="Z312" s="739"/>
      <c r="AA312" s="739"/>
      <c r="AB312" s="739"/>
      <c r="AC312" s="739"/>
      <c r="AD312" s="739"/>
    </row>
    <row r="313" spans="16:30" ht="15.75" hidden="1" customHeight="1">
      <c r="P313" s="739"/>
      <c r="Q313" s="739"/>
      <c r="R313" s="739"/>
      <c r="S313" s="739"/>
      <c r="T313" s="739"/>
      <c r="U313" s="739"/>
      <c r="V313" s="739"/>
      <c r="W313" s="739"/>
      <c r="X313" s="739"/>
      <c r="Y313" s="739"/>
      <c r="Z313" s="739"/>
      <c r="AA313" s="739"/>
      <c r="AB313" s="739"/>
      <c r="AC313" s="739"/>
      <c r="AD313" s="739"/>
    </row>
    <row r="314" spans="16:30" ht="15.75" hidden="1" customHeight="1">
      <c r="P314" s="739"/>
      <c r="Q314" s="739"/>
      <c r="R314" s="739"/>
      <c r="S314" s="739"/>
      <c r="T314" s="739"/>
      <c r="U314" s="739"/>
      <c r="V314" s="739"/>
      <c r="W314" s="739"/>
      <c r="X314" s="739"/>
      <c r="Y314" s="739"/>
      <c r="Z314" s="739"/>
      <c r="AA314" s="739"/>
      <c r="AB314" s="739"/>
      <c r="AC314" s="739"/>
      <c r="AD314" s="739"/>
    </row>
    <row r="315" spans="16:30" ht="15.75" hidden="1" customHeight="1">
      <c r="P315" s="739"/>
      <c r="Q315" s="739"/>
      <c r="R315" s="739"/>
      <c r="S315" s="739"/>
      <c r="T315" s="739"/>
      <c r="U315" s="739"/>
      <c r="V315" s="739"/>
      <c r="W315" s="739"/>
      <c r="X315" s="739"/>
      <c r="Y315" s="739"/>
      <c r="Z315" s="739"/>
      <c r="AA315" s="739"/>
      <c r="AB315" s="739"/>
      <c r="AC315" s="739"/>
      <c r="AD315" s="739"/>
    </row>
    <row r="316" spans="16:30" ht="15.75" hidden="1" customHeight="1">
      <c r="P316" s="739"/>
      <c r="Q316" s="739"/>
      <c r="R316" s="739"/>
      <c r="S316" s="739"/>
      <c r="T316" s="739"/>
      <c r="U316" s="739"/>
      <c r="V316" s="739"/>
      <c r="W316" s="739"/>
      <c r="X316" s="739"/>
      <c r="Y316" s="739"/>
      <c r="Z316" s="739"/>
      <c r="AA316" s="739"/>
      <c r="AB316" s="739"/>
      <c r="AC316" s="739"/>
      <c r="AD316" s="739"/>
    </row>
    <row r="317" spans="16:30" ht="15.75" hidden="1" customHeight="1">
      <c r="P317" s="739"/>
      <c r="Q317" s="739"/>
      <c r="R317" s="739"/>
      <c r="S317" s="739"/>
      <c r="T317" s="739"/>
      <c r="U317" s="739"/>
      <c r="V317" s="739"/>
      <c r="W317" s="739"/>
      <c r="X317" s="739"/>
      <c r="Y317" s="739"/>
      <c r="Z317" s="739"/>
      <c r="AA317" s="739"/>
      <c r="AB317" s="739"/>
      <c r="AC317" s="739"/>
      <c r="AD317" s="739"/>
    </row>
    <row r="318" spans="16:30" ht="15.75" hidden="1" customHeight="1">
      <c r="P318" s="739"/>
      <c r="Q318" s="739"/>
      <c r="R318" s="739"/>
      <c r="S318" s="739"/>
      <c r="T318" s="739"/>
      <c r="U318" s="739"/>
      <c r="V318" s="739"/>
      <c r="W318" s="739"/>
      <c r="X318" s="739"/>
      <c r="Y318" s="739"/>
      <c r="Z318" s="739"/>
      <c r="AA318" s="739"/>
      <c r="AB318" s="739"/>
      <c r="AC318" s="739"/>
      <c r="AD318" s="739"/>
    </row>
    <row r="319" spans="16:30" ht="15.75" hidden="1" customHeight="1">
      <c r="P319" s="739"/>
      <c r="Q319" s="739"/>
      <c r="R319" s="739"/>
      <c r="S319" s="739"/>
      <c r="T319" s="739"/>
      <c r="U319" s="739"/>
      <c r="V319" s="739"/>
      <c r="W319" s="739"/>
      <c r="X319" s="739"/>
      <c r="Y319" s="739"/>
      <c r="Z319" s="739"/>
      <c r="AA319" s="739"/>
      <c r="AB319" s="739"/>
      <c r="AC319" s="739"/>
      <c r="AD319" s="739"/>
    </row>
    <row r="320" spans="16:30" ht="15.75" hidden="1" customHeight="1">
      <c r="P320" s="739"/>
      <c r="Q320" s="739"/>
      <c r="R320" s="739"/>
      <c r="S320" s="739"/>
      <c r="T320" s="739"/>
      <c r="U320" s="739"/>
      <c r="V320" s="739"/>
      <c r="W320" s="739"/>
      <c r="X320" s="739"/>
      <c r="Y320" s="739"/>
      <c r="Z320" s="739"/>
      <c r="AA320" s="739"/>
      <c r="AB320" s="739"/>
      <c r="AC320" s="739"/>
      <c r="AD320" s="739"/>
    </row>
    <row r="321" spans="16:30" ht="15.75" hidden="1" customHeight="1">
      <c r="P321" s="739"/>
      <c r="Q321" s="739"/>
      <c r="R321" s="739"/>
      <c r="S321" s="739"/>
      <c r="T321" s="739"/>
      <c r="U321" s="739"/>
      <c r="V321" s="739"/>
      <c r="W321" s="739"/>
      <c r="X321" s="739"/>
      <c r="Y321" s="739"/>
      <c r="Z321" s="739"/>
      <c r="AA321" s="739"/>
      <c r="AB321" s="739"/>
      <c r="AC321" s="739"/>
      <c r="AD321" s="739"/>
    </row>
    <row r="322" spans="16:30" ht="15.75" hidden="1" customHeight="1">
      <c r="P322" s="739"/>
      <c r="Q322" s="739"/>
      <c r="R322" s="739"/>
      <c r="S322" s="739"/>
      <c r="T322" s="739"/>
      <c r="U322" s="739"/>
      <c r="V322" s="739"/>
      <c r="W322" s="739"/>
      <c r="X322" s="739"/>
      <c r="Y322" s="739"/>
      <c r="Z322" s="739"/>
      <c r="AA322" s="739"/>
      <c r="AB322" s="739"/>
      <c r="AC322" s="739"/>
      <c r="AD322" s="739"/>
    </row>
    <row r="323" spans="16:30" ht="15.75" hidden="1" customHeight="1">
      <c r="P323" s="739"/>
      <c r="Q323" s="739"/>
      <c r="R323" s="739"/>
      <c r="S323" s="739"/>
      <c r="T323" s="739"/>
      <c r="U323" s="739"/>
      <c r="V323" s="739"/>
      <c r="W323" s="739"/>
      <c r="X323" s="739"/>
      <c r="Y323" s="739"/>
      <c r="Z323" s="739"/>
      <c r="AA323" s="739"/>
      <c r="AB323" s="739"/>
      <c r="AC323" s="739"/>
      <c r="AD323" s="739"/>
    </row>
    <row r="324" spans="16:30" ht="15.75" hidden="1" customHeight="1">
      <c r="P324" s="739"/>
      <c r="Q324" s="739"/>
      <c r="R324" s="739"/>
      <c r="S324" s="739"/>
      <c r="T324" s="739"/>
      <c r="U324" s="739"/>
      <c r="V324" s="739"/>
      <c r="W324" s="739"/>
      <c r="X324" s="739"/>
      <c r="Y324" s="739"/>
      <c r="Z324" s="739"/>
      <c r="AA324" s="739"/>
      <c r="AB324" s="739"/>
      <c r="AC324" s="739"/>
      <c r="AD324" s="739"/>
    </row>
    <row r="325" spans="16:30" ht="15.75" hidden="1" customHeight="1">
      <c r="P325" s="739"/>
      <c r="Q325" s="739"/>
      <c r="R325" s="739"/>
      <c r="S325" s="739"/>
      <c r="T325" s="739"/>
      <c r="U325" s="739"/>
      <c r="V325" s="739"/>
      <c r="W325" s="739"/>
      <c r="X325" s="739"/>
      <c r="Y325" s="739"/>
      <c r="Z325" s="739"/>
      <c r="AA325" s="739"/>
      <c r="AB325" s="739"/>
      <c r="AC325" s="739"/>
      <c r="AD325" s="739"/>
    </row>
    <row r="326" spans="16:30" ht="15.75" hidden="1" customHeight="1">
      <c r="P326" s="739"/>
      <c r="Q326" s="739"/>
      <c r="R326" s="739"/>
      <c r="S326" s="739"/>
      <c r="T326" s="739"/>
      <c r="U326" s="739"/>
      <c r="V326" s="739"/>
      <c r="W326" s="739"/>
      <c r="X326" s="739"/>
      <c r="Y326" s="739"/>
      <c r="Z326" s="739"/>
      <c r="AA326" s="739"/>
      <c r="AB326" s="739"/>
      <c r="AC326" s="739"/>
      <c r="AD326" s="739"/>
    </row>
    <row r="327" spans="16:30" ht="15.75" hidden="1" customHeight="1">
      <c r="P327" s="739"/>
      <c r="Q327" s="739"/>
      <c r="R327" s="739"/>
      <c r="S327" s="739"/>
      <c r="T327" s="739"/>
      <c r="U327" s="739"/>
      <c r="V327" s="739"/>
      <c r="W327" s="739"/>
      <c r="X327" s="739"/>
      <c r="Y327" s="739"/>
      <c r="Z327" s="739"/>
      <c r="AA327" s="739"/>
      <c r="AB327" s="739"/>
      <c r="AC327" s="739"/>
      <c r="AD327" s="739"/>
    </row>
    <row r="328" spans="16:30" ht="15.75" hidden="1" customHeight="1">
      <c r="P328" s="739"/>
      <c r="Q328" s="739"/>
      <c r="R328" s="739"/>
      <c r="S328" s="739"/>
      <c r="T328" s="739"/>
      <c r="U328" s="739"/>
      <c r="V328" s="739"/>
      <c r="W328" s="739"/>
      <c r="X328" s="739"/>
      <c r="Y328" s="739"/>
      <c r="Z328" s="739"/>
      <c r="AA328" s="739"/>
      <c r="AB328" s="739"/>
      <c r="AC328" s="739"/>
      <c r="AD328" s="739"/>
    </row>
    <row r="329" spans="16:30" ht="15.75" hidden="1" customHeight="1">
      <c r="P329" s="739"/>
      <c r="Q329" s="739"/>
      <c r="R329" s="739"/>
      <c r="S329" s="739"/>
      <c r="T329" s="739"/>
      <c r="U329" s="739"/>
      <c r="V329" s="739"/>
      <c r="W329" s="739"/>
      <c r="X329" s="739"/>
      <c r="Y329" s="739"/>
      <c r="Z329" s="739"/>
      <c r="AA329" s="739"/>
      <c r="AB329" s="739"/>
      <c r="AC329" s="739"/>
      <c r="AD329" s="739"/>
    </row>
    <row r="330" spans="16:30" ht="15.75" hidden="1" customHeight="1">
      <c r="P330" s="739"/>
      <c r="Q330" s="739"/>
      <c r="R330" s="739"/>
      <c r="S330" s="739"/>
      <c r="T330" s="739"/>
      <c r="U330" s="739"/>
      <c r="V330" s="739"/>
      <c r="W330" s="739"/>
      <c r="X330" s="739"/>
      <c r="Y330" s="739"/>
      <c r="Z330" s="739"/>
      <c r="AA330" s="739"/>
      <c r="AB330" s="739"/>
      <c r="AC330" s="739"/>
      <c r="AD330" s="739"/>
    </row>
    <row r="331" spans="16:30" ht="15.75" hidden="1" customHeight="1">
      <c r="P331" s="739"/>
      <c r="Q331" s="739"/>
      <c r="R331" s="739"/>
      <c r="S331" s="739"/>
      <c r="T331" s="739"/>
      <c r="U331" s="739"/>
      <c r="V331" s="739"/>
      <c r="W331" s="739"/>
      <c r="X331" s="739"/>
      <c r="Y331" s="739"/>
      <c r="Z331" s="739"/>
      <c r="AA331" s="739"/>
      <c r="AB331" s="739"/>
      <c r="AC331" s="739"/>
      <c r="AD331" s="739"/>
    </row>
    <row r="332" spans="16:30" ht="15.75" hidden="1" customHeight="1">
      <c r="P332" s="739"/>
      <c r="Q332" s="739"/>
      <c r="R332" s="739"/>
      <c r="S332" s="739"/>
      <c r="T332" s="739"/>
      <c r="U332" s="739"/>
      <c r="V332" s="739"/>
      <c r="W332" s="739"/>
      <c r="X332" s="739"/>
      <c r="Y332" s="739"/>
      <c r="Z332" s="739"/>
      <c r="AA332" s="739"/>
      <c r="AB332" s="739"/>
      <c r="AC332" s="739"/>
      <c r="AD332" s="739"/>
    </row>
    <row r="333" spans="16:30" ht="15.75" hidden="1" customHeight="1">
      <c r="P333" s="739"/>
      <c r="Q333" s="739"/>
      <c r="R333" s="739"/>
      <c r="S333" s="739"/>
      <c r="T333" s="739"/>
      <c r="U333" s="739"/>
      <c r="V333" s="739"/>
      <c r="W333" s="739"/>
      <c r="X333" s="739"/>
      <c r="Y333" s="739"/>
      <c r="Z333" s="739"/>
      <c r="AA333" s="739"/>
      <c r="AB333" s="739"/>
      <c r="AC333" s="739"/>
      <c r="AD333" s="739"/>
    </row>
    <row r="334" spans="16:30" ht="15.75" hidden="1" customHeight="1">
      <c r="P334" s="739"/>
      <c r="Q334" s="739"/>
      <c r="R334" s="739"/>
      <c r="S334" s="739"/>
      <c r="T334" s="739"/>
      <c r="U334" s="739"/>
      <c r="V334" s="739"/>
      <c r="W334" s="739"/>
      <c r="X334" s="739"/>
      <c r="Y334" s="739"/>
      <c r="Z334" s="739"/>
      <c r="AA334" s="739"/>
      <c r="AB334" s="739"/>
      <c r="AC334" s="739"/>
      <c r="AD334" s="739"/>
    </row>
    <row r="335" spans="16:30" ht="15.75" hidden="1" customHeight="1">
      <c r="P335" s="739"/>
      <c r="Q335" s="739"/>
      <c r="R335" s="739"/>
      <c r="S335" s="739"/>
      <c r="T335" s="739"/>
      <c r="U335" s="739"/>
      <c r="V335" s="739"/>
      <c r="W335" s="739"/>
      <c r="X335" s="739"/>
      <c r="Y335" s="739"/>
      <c r="Z335" s="739"/>
      <c r="AA335" s="739"/>
      <c r="AB335" s="739"/>
      <c r="AC335" s="739"/>
      <c r="AD335" s="739"/>
    </row>
    <row r="336" spans="16:30" ht="15.75" hidden="1" customHeight="1">
      <c r="P336" s="739"/>
      <c r="Q336" s="739"/>
      <c r="R336" s="739"/>
      <c r="S336" s="739"/>
      <c r="T336" s="739"/>
      <c r="U336" s="739"/>
      <c r="V336" s="739"/>
      <c r="W336" s="739"/>
      <c r="X336" s="739"/>
      <c r="Y336" s="739"/>
      <c r="Z336" s="739"/>
      <c r="AA336" s="739"/>
      <c r="AB336" s="739"/>
      <c r="AC336" s="739"/>
      <c r="AD336" s="739"/>
    </row>
    <row r="337" spans="16:30" ht="15.75" hidden="1" customHeight="1">
      <c r="P337" s="739"/>
      <c r="Q337" s="739"/>
      <c r="R337" s="739"/>
      <c r="S337" s="739"/>
      <c r="T337" s="739"/>
      <c r="U337" s="739"/>
      <c r="V337" s="739"/>
      <c r="W337" s="739"/>
      <c r="X337" s="739"/>
      <c r="Y337" s="739"/>
      <c r="Z337" s="739"/>
      <c r="AA337" s="739"/>
      <c r="AB337" s="739"/>
      <c r="AC337" s="739"/>
      <c r="AD337" s="739"/>
    </row>
    <row r="338" spans="16:30" ht="15.75" hidden="1" customHeight="1">
      <c r="P338" s="739"/>
      <c r="Q338" s="739"/>
      <c r="R338" s="739"/>
      <c r="S338" s="739"/>
      <c r="T338" s="739"/>
      <c r="U338" s="739"/>
      <c r="V338" s="739"/>
      <c r="W338" s="739"/>
      <c r="X338" s="739"/>
      <c r="Y338" s="739"/>
      <c r="Z338" s="739"/>
      <c r="AA338" s="739"/>
      <c r="AB338" s="739"/>
      <c r="AC338" s="739"/>
      <c r="AD338" s="739"/>
    </row>
    <row r="339" spans="16:30" ht="15.75" hidden="1" customHeight="1">
      <c r="P339" s="739"/>
      <c r="Q339" s="739"/>
      <c r="R339" s="739"/>
      <c r="S339" s="739"/>
      <c r="T339" s="739"/>
      <c r="U339" s="739"/>
      <c r="V339" s="739"/>
      <c r="W339" s="739"/>
      <c r="X339" s="739"/>
      <c r="Y339" s="739"/>
      <c r="Z339" s="739"/>
      <c r="AA339" s="739"/>
      <c r="AB339" s="739"/>
      <c r="AC339" s="739"/>
      <c r="AD339" s="739"/>
    </row>
    <row r="340" spans="16:30" ht="15.75" hidden="1" customHeight="1">
      <c r="P340" s="739"/>
      <c r="Q340" s="739"/>
      <c r="R340" s="739"/>
      <c r="S340" s="739"/>
      <c r="T340" s="739"/>
      <c r="U340" s="739"/>
      <c r="V340" s="739"/>
      <c r="W340" s="739"/>
      <c r="X340" s="739"/>
      <c r="Y340" s="739"/>
      <c r="Z340" s="739"/>
      <c r="AA340" s="739"/>
      <c r="AB340" s="739"/>
      <c r="AC340" s="739"/>
      <c r="AD340" s="739"/>
    </row>
    <row r="341" spans="16:30" ht="15.75" hidden="1" customHeight="1">
      <c r="P341" s="739"/>
      <c r="Q341" s="739"/>
      <c r="R341" s="739"/>
      <c r="S341" s="739"/>
      <c r="T341" s="739"/>
      <c r="U341" s="739"/>
      <c r="V341" s="739"/>
      <c r="W341" s="739"/>
      <c r="X341" s="739"/>
      <c r="Y341" s="739"/>
      <c r="Z341" s="739"/>
      <c r="AA341" s="739"/>
      <c r="AB341" s="739"/>
      <c r="AC341" s="739"/>
      <c r="AD341" s="739"/>
    </row>
    <row r="342" spans="16:30" ht="15.75" hidden="1" customHeight="1">
      <c r="P342" s="739"/>
      <c r="Q342" s="739"/>
      <c r="R342" s="739"/>
      <c r="S342" s="739"/>
      <c r="T342" s="739"/>
      <c r="U342" s="739"/>
      <c r="V342" s="739"/>
      <c r="W342" s="739"/>
      <c r="X342" s="739"/>
      <c r="Y342" s="739"/>
      <c r="Z342" s="739"/>
      <c r="AA342" s="739"/>
      <c r="AB342" s="739"/>
      <c r="AC342" s="739"/>
      <c r="AD342" s="739"/>
    </row>
    <row r="343" spans="16:30" ht="15.75" hidden="1" customHeight="1">
      <c r="P343" s="739"/>
      <c r="Q343" s="739"/>
      <c r="R343" s="739"/>
      <c r="S343" s="739"/>
      <c r="T343" s="739"/>
      <c r="U343" s="739"/>
      <c r="V343" s="739"/>
      <c r="W343" s="739"/>
      <c r="X343" s="739"/>
      <c r="Y343" s="739"/>
      <c r="Z343" s="739"/>
      <c r="AA343" s="739"/>
      <c r="AB343" s="739"/>
      <c r="AC343" s="739"/>
      <c r="AD343" s="739"/>
    </row>
    <row r="344" spans="16:30" ht="15.75" hidden="1" customHeight="1">
      <c r="P344" s="739"/>
      <c r="Q344" s="739"/>
      <c r="R344" s="739"/>
      <c r="S344" s="739"/>
      <c r="T344" s="739"/>
      <c r="U344" s="739"/>
      <c r="V344" s="739"/>
      <c r="W344" s="739"/>
      <c r="X344" s="739"/>
      <c r="Y344" s="739"/>
      <c r="Z344" s="739"/>
      <c r="AA344" s="739"/>
      <c r="AB344" s="739"/>
      <c r="AC344" s="739"/>
      <c r="AD344" s="739"/>
    </row>
    <row r="345" spans="16:30" ht="15.75" hidden="1" customHeight="1">
      <c r="P345" s="739"/>
      <c r="Q345" s="739"/>
      <c r="R345" s="739"/>
      <c r="S345" s="739"/>
      <c r="T345" s="739"/>
      <c r="U345" s="739"/>
      <c r="V345" s="739"/>
      <c r="W345" s="739"/>
      <c r="X345" s="739"/>
      <c r="Y345" s="739"/>
      <c r="Z345" s="739"/>
      <c r="AA345" s="739"/>
      <c r="AB345" s="739"/>
      <c r="AC345" s="739"/>
      <c r="AD345" s="739"/>
    </row>
    <row r="346" spans="16:30" ht="15.75" hidden="1" customHeight="1">
      <c r="P346" s="739"/>
      <c r="Q346" s="739"/>
      <c r="R346" s="739"/>
      <c r="S346" s="739"/>
      <c r="T346" s="739"/>
      <c r="U346" s="739"/>
      <c r="V346" s="739"/>
      <c r="W346" s="739"/>
      <c r="X346" s="739"/>
      <c r="Y346" s="739"/>
      <c r="Z346" s="739"/>
      <c r="AA346" s="739"/>
      <c r="AB346" s="739"/>
      <c r="AC346" s="739"/>
      <c r="AD346" s="739"/>
    </row>
    <row r="347" spans="16:30" ht="15.75" hidden="1" customHeight="1">
      <c r="P347" s="739"/>
      <c r="Q347" s="739"/>
      <c r="R347" s="739"/>
      <c r="S347" s="739"/>
      <c r="T347" s="739"/>
      <c r="U347" s="739"/>
      <c r="V347" s="739"/>
      <c r="W347" s="739"/>
      <c r="X347" s="739"/>
      <c r="Y347" s="739"/>
      <c r="Z347" s="739"/>
      <c r="AA347" s="739"/>
      <c r="AB347" s="739"/>
      <c r="AC347" s="739"/>
      <c r="AD347" s="739"/>
    </row>
    <row r="348" spans="16:30" ht="15.75" hidden="1" customHeight="1">
      <c r="P348" s="739"/>
      <c r="Q348" s="739"/>
      <c r="R348" s="739"/>
      <c r="S348" s="739"/>
      <c r="T348" s="739"/>
      <c r="U348" s="739"/>
      <c r="V348" s="739"/>
      <c r="W348" s="739"/>
      <c r="X348" s="739"/>
      <c r="Y348" s="739"/>
      <c r="Z348" s="739"/>
      <c r="AA348" s="739"/>
      <c r="AB348" s="739"/>
      <c r="AC348" s="739"/>
      <c r="AD348" s="739"/>
    </row>
    <row r="349" spans="16:30" ht="15.75" hidden="1" customHeight="1">
      <c r="P349" s="739"/>
      <c r="Q349" s="739"/>
      <c r="R349" s="739"/>
      <c r="S349" s="739"/>
      <c r="T349" s="739"/>
      <c r="U349" s="739"/>
      <c r="V349" s="739"/>
      <c r="W349" s="739"/>
      <c r="X349" s="739"/>
      <c r="Y349" s="739"/>
      <c r="Z349" s="739"/>
      <c r="AA349" s="739"/>
      <c r="AB349" s="739"/>
      <c r="AC349" s="739"/>
      <c r="AD349" s="739"/>
    </row>
    <row r="350" spans="16:30" ht="15.75" hidden="1" customHeight="1">
      <c r="P350" s="739"/>
      <c r="Q350" s="739"/>
      <c r="R350" s="739"/>
      <c r="S350" s="739"/>
      <c r="T350" s="739"/>
      <c r="U350" s="739"/>
      <c r="V350" s="739"/>
      <c r="W350" s="739"/>
      <c r="X350" s="739"/>
      <c r="Y350" s="739"/>
      <c r="Z350" s="739"/>
      <c r="AA350" s="739"/>
      <c r="AB350" s="739"/>
      <c r="AC350" s="739"/>
      <c r="AD350" s="739"/>
    </row>
    <row r="351" spans="16:30" ht="15.75" hidden="1" customHeight="1">
      <c r="P351" s="739"/>
      <c r="Q351" s="739"/>
      <c r="R351" s="739"/>
      <c r="S351" s="739"/>
      <c r="T351" s="739"/>
      <c r="U351" s="739"/>
      <c r="V351" s="739"/>
      <c r="W351" s="739"/>
      <c r="X351" s="739"/>
      <c r="Y351" s="739"/>
      <c r="Z351" s="739"/>
      <c r="AA351" s="739"/>
      <c r="AB351" s="739"/>
      <c r="AC351" s="739"/>
      <c r="AD351" s="739"/>
    </row>
    <row r="352" spans="16:30" ht="15.75" hidden="1" customHeight="1">
      <c r="P352" s="739"/>
      <c r="Q352" s="739"/>
      <c r="R352" s="739"/>
      <c r="S352" s="739"/>
      <c r="T352" s="739"/>
      <c r="U352" s="739"/>
      <c r="V352" s="739"/>
      <c r="W352" s="739"/>
      <c r="X352" s="739"/>
      <c r="Y352" s="739"/>
      <c r="Z352" s="739"/>
      <c r="AA352" s="739"/>
      <c r="AB352" s="739"/>
      <c r="AC352" s="739"/>
      <c r="AD352" s="739"/>
    </row>
    <row r="353" spans="16:30" ht="15.75" hidden="1" customHeight="1">
      <c r="P353" s="739"/>
      <c r="Q353" s="739"/>
      <c r="R353" s="739"/>
      <c r="S353" s="739"/>
      <c r="T353" s="739"/>
      <c r="U353" s="739"/>
      <c r="V353" s="739"/>
      <c r="W353" s="739"/>
      <c r="X353" s="739"/>
      <c r="Y353" s="739"/>
      <c r="Z353" s="739"/>
      <c r="AA353" s="739"/>
      <c r="AB353" s="739"/>
      <c r="AC353" s="739"/>
      <c r="AD353" s="739"/>
    </row>
    <row r="354" spans="16:30" ht="15.75" hidden="1" customHeight="1">
      <c r="P354" s="739"/>
      <c r="Q354" s="739"/>
      <c r="R354" s="739"/>
      <c r="S354" s="739"/>
      <c r="T354" s="739"/>
      <c r="U354" s="739"/>
      <c r="V354" s="739"/>
      <c r="W354" s="739"/>
      <c r="X354" s="739"/>
      <c r="Y354" s="739"/>
      <c r="Z354" s="739"/>
      <c r="AA354" s="739"/>
      <c r="AB354" s="739"/>
      <c r="AC354" s="739"/>
      <c r="AD354" s="739"/>
    </row>
    <row r="355" spans="16:30" ht="15.75" hidden="1" customHeight="1">
      <c r="P355" s="739"/>
      <c r="Q355" s="739"/>
      <c r="R355" s="739"/>
      <c r="S355" s="739"/>
      <c r="T355" s="739"/>
      <c r="U355" s="739"/>
      <c r="V355" s="739"/>
      <c r="W355" s="739"/>
      <c r="X355" s="739"/>
      <c r="Y355" s="739"/>
      <c r="Z355" s="739"/>
      <c r="AA355" s="739"/>
      <c r="AB355" s="739"/>
      <c r="AC355" s="739"/>
      <c r="AD355" s="739"/>
    </row>
    <row r="356" spans="16:30" ht="15.75" hidden="1" customHeight="1">
      <c r="P356" s="739"/>
      <c r="Q356" s="739"/>
      <c r="R356" s="739"/>
      <c r="S356" s="739"/>
      <c r="T356" s="739"/>
      <c r="U356" s="739"/>
      <c r="V356" s="739"/>
      <c r="W356" s="739"/>
      <c r="X356" s="739"/>
      <c r="Y356" s="739"/>
      <c r="Z356" s="739"/>
      <c r="AA356" s="739"/>
      <c r="AB356" s="739"/>
      <c r="AC356" s="739"/>
      <c r="AD356" s="739"/>
    </row>
    <row r="357" spans="16:30" ht="15.75" hidden="1" customHeight="1">
      <c r="P357" s="739"/>
      <c r="Q357" s="739"/>
      <c r="R357" s="739"/>
      <c r="S357" s="739"/>
      <c r="T357" s="739"/>
      <c r="U357" s="739"/>
      <c r="V357" s="739"/>
      <c r="W357" s="739"/>
      <c r="X357" s="739"/>
      <c r="Y357" s="739"/>
      <c r="Z357" s="739"/>
      <c r="AA357" s="739"/>
      <c r="AB357" s="739"/>
      <c r="AC357" s="739"/>
      <c r="AD357" s="739"/>
    </row>
    <row r="358" spans="16:30" ht="15.75" hidden="1" customHeight="1">
      <c r="P358" s="739"/>
      <c r="Q358" s="739"/>
      <c r="R358" s="739"/>
      <c r="S358" s="739"/>
      <c r="T358" s="739"/>
      <c r="U358" s="739"/>
      <c r="V358" s="739"/>
      <c r="W358" s="739"/>
      <c r="X358" s="739"/>
      <c r="Y358" s="739"/>
      <c r="Z358" s="739"/>
      <c r="AA358" s="739"/>
      <c r="AB358" s="739"/>
      <c r="AC358" s="739"/>
      <c r="AD358" s="739"/>
    </row>
    <row r="359" spans="16:30" ht="15.75" hidden="1" customHeight="1">
      <c r="P359" s="739"/>
      <c r="Q359" s="739"/>
      <c r="R359" s="739"/>
      <c r="S359" s="739"/>
      <c r="T359" s="739"/>
      <c r="U359" s="739"/>
      <c r="V359" s="739"/>
      <c r="W359" s="739"/>
      <c r="X359" s="739"/>
      <c r="Y359" s="739"/>
      <c r="Z359" s="739"/>
      <c r="AA359" s="739"/>
      <c r="AB359" s="739"/>
      <c r="AC359" s="739"/>
      <c r="AD359" s="739"/>
    </row>
    <row r="360" spans="16:30" ht="15.75" hidden="1" customHeight="1">
      <c r="P360" s="739"/>
      <c r="Q360" s="739"/>
      <c r="R360" s="739"/>
      <c r="S360" s="739"/>
      <c r="T360" s="739"/>
      <c r="U360" s="739"/>
      <c r="V360" s="739"/>
      <c r="W360" s="739"/>
      <c r="X360" s="739"/>
      <c r="Y360" s="739"/>
      <c r="Z360" s="739"/>
      <c r="AA360" s="739"/>
      <c r="AB360" s="739"/>
      <c r="AC360" s="739"/>
      <c r="AD360" s="739"/>
    </row>
    <row r="361" spans="16:30" ht="15.75" hidden="1" customHeight="1">
      <c r="P361" s="739"/>
      <c r="Q361" s="739"/>
      <c r="R361" s="739"/>
      <c r="S361" s="739"/>
      <c r="T361" s="739"/>
      <c r="U361" s="739"/>
      <c r="V361" s="739"/>
      <c r="W361" s="739"/>
      <c r="X361" s="739"/>
      <c r="Y361" s="739"/>
      <c r="Z361" s="739"/>
      <c r="AA361" s="739"/>
      <c r="AB361" s="739"/>
      <c r="AC361" s="739"/>
      <c r="AD361" s="739"/>
    </row>
    <row r="362" spans="16:30" ht="15.75" hidden="1" customHeight="1">
      <c r="P362" s="739"/>
      <c r="Q362" s="739"/>
      <c r="R362" s="739"/>
      <c r="S362" s="739"/>
      <c r="T362" s="739"/>
      <c r="U362" s="739"/>
      <c r="V362" s="739"/>
      <c r="W362" s="739"/>
      <c r="X362" s="739"/>
      <c r="Y362" s="739"/>
      <c r="Z362" s="739"/>
      <c r="AA362" s="739"/>
      <c r="AB362" s="739"/>
      <c r="AC362" s="739"/>
      <c r="AD362" s="739"/>
    </row>
    <row r="363" spans="16:30" ht="15.75" hidden="1" customHeight="1">
      <c r="P363" s="739"/>
      <c r="Q363" s="739"/>
      <c r="R363" s="739"/>
      <c r="S363" s="739"/>
      <c r="T363" s="739"/>
      <c r="U363" s="739"/>
      <c r="V363" s="739"/>
      <c r="W363" s="739"/>
      <c r="X363" s="739"/>
      <c r="Y363" s="739"/>
      <c r="Z363" s="739"/>
      <c r="AA363" s="739"/>
      <c r="AB363" s="739"/>
      <c r="AC363" s="739"/>
      <c r="AD363" s="739"/>
    </row>
    <row r="364" spans="16:30" ht="15.75" hidden="1" customHeight="1">
      <c r="P364" s="739"/>
      <c r="Q364" s="739"/>
      <c r="R364" s="739"/>
      <c r="S364" s="739"/>
      <c r="T364" s="739"/>
      <c r="U364" s="739"/>
      <c r="V364" s="739"/>
      <c r="W364" s="739"/>
      <c r="X364" s="739"/>
      <c r="Y364" s="739"/>
      <c r="Z364" s="739"/>
      <c r="AA364" s="739"/>
      <c r="AB364" s="739"/>
      <c r="AC364" s="739"/>
      <c r="AD364" s="739"/>
    </row>
    <row r="365" spans="16:30" ht="15.75" hidden="1" customHeight="1">
      <c r="P365" s="739"/>
      <c r="Q365" s="739"/>
      <c r="R365" s="739"/>
      <c r="S365" s="739"/>
      <c r="T365" s="739"/>
      <c r="U365" s="739"/>
      <c r="V365" s="739"/>
      <c r="W365" s="739"/>
      <c r="X365" s="739"/>
      <c r="Y365" s="739"/>
      <c r="Z365" s="739"/>
      <c r="AA365" s="739"/>
      <c r="AB365" s="739"/>
      <c r="AC365" s="739"/>
      <c r="AD365" s="739"/>
    </row>
    <row r="366" spans="16:30" ht="15.75" hidden="1" customHeight="1">
      <c r="P366" s="739"/>
      <c r="Q366" s="739"/>
      <c r="R366" s="739"/>
      <c r="S366" s="739"/>
      <c r="T366" s="739"/>
      <c r="U366" s="739"/>
      <c r="V366" s="739"/>
      <c r="W366" s="739"/>
      <c r="X366" s="739"/>
      <c r="Y366" s="739"/>
      <c r="Z366" s="739"/>
      <c r="AA366" s="739"/>
      <c r="AB366" s="739"/>
      <c r="AC366" s="739"/>
      <c r="AD366" s="739"/>
    </row>
    <row r="367" spans="16:30" ht="15.75" hidden="1" customHeight="1">
      <c r="P367" s="739"/>
      <c r="Q367" s="739"/>
      <c r="R367" s="739"/>
      <c r="S367" s="739"/>
      <c r="T367" s="739"/>
      <c r="U367" s="739"/>
      <c r="V367" s="739"/>
      <c r="W367" s="739"/>
      <c r="X367" s="739"/>
      <c r="Y367" s="739"/>
      <c r="Z367" s="739"/>
      <c r="AA367" s="739"/>
      <c r="AB367" s="739"/>
      <c r="AC367" s="739"/>
      <c r="AD367" s="739"/>
    </row>
    <row r="368" spans="16:30" ht="15.75" hidden="1" customHeight="1">
      <c r="P368" s="739"/>
      <c r="Q368" s="739"/>
      <c r="R368" s="739"/>
      <c r="S368" s="739"/>
      <c r="T368" s="739"/>
      <c r="U368" s="739"/>
      <c r="V368" s="739"/>
      <c r="W368" s="739"/>
      <c r="X368" s="739"/>
      <c r="Y368" s="739"/>
      <c r="Z368" s="739"/>
      <c r="AA368" s="739"/>
      <c r="AB368" s="739"/>
      <c r="AC368" s="739"/>
      <c r="AD368" s="739"/>
    </row>
    <row r="369" spans="16:30" ht="15.75" hidden="1" customHeight="1">
      <c r="P369" s="739"/>
      <c r="Q369" s="739"/>
      <c r="R369" s="739"/>
      <c r="S369" s="739"/>
      <c r="T369" s="739"/>
      <c r="U369" s="739"/>
      <c r="V369" s="739"/>
      <c r="W369" s="739"/>
      <c r="X369" s="739"/>
      <c r="Y369" s="739"/>
      <c r="Z369" s="739"/>
      <c r="AA369" s="739"/>
      <c r="AB369" s="739"/>
      <c r="AC369" s="739"/>
      <c r="AD369" s="739"/>
    </row>
    <row r="370" spans="16:30" ht="15.75" hidden="1" customHeight="1">
      <c r="P370" s="739"/>
      <c r="Q370" s="739"/>
      <c r="R370" s="739"/>
      <c r="S370" s="739"/>
      <c r="T370" s="739"/>
      <c r="U370" s="739"/>
      <c r="V370" s="739"/>
      <c r="W370" s="739"/>
      <c r="X370" s="739"/>
      <c r="Y370" s="739"/>
      <c r="Z370" s="739"/>
      <c r="AA370" s="739"/>
      <c r="AB370" s="739"/>
      <c r="AC370" s="739"/>
      <c r="AD370" s="739"/>
    </row>
    <row r="371" spans="16:30" ht="15.75" hidden="1" customHeight="1">
      <c r="P371" s="739"/>
      <c r="Q371" s="739"/>
      <c r="R371" s="739"/>
      <c r="S371" s="739"/>
      <c r="T371" s="739"/>
      <c r="U371" s="739"/>
      <c r="V371" s="739"/>
      <c r="W371" s="739"/>
      <c r="X371" s="739"/>
      <c r="Y371" s="739"/>
      <c r="Z371" s="739"/>
      <c r="AA371" s="739"/>
      <c r="AB371" s="739"/>
      <c r="AC371" s="739"/>
      <c r="AD371" s="739"/>
    </row>
    <row r="372" spans="16:30" ht="15.75" hidden="1" customHeight="1">
      <c r="P372" s="739"/>
      <c r="Q372" s="739"/>
      <c r="R372" s="739"/>
      <c r="S372" s="739"/>
      <c r="T372" s="739"/>
      <c r="U372" s="739"/>
      <c r="V372" s="739"/>
      <c r="W372" s="739"/>
      <c r="X372" s="739"/>
      <c r="Y372" s="739"/>
      <c r="Z372" s="739"/>
      <c r="AA372" s="739"/>
      <c r="AB372" s="739"/>
      <c r="AC372" s="739"/>
      <c r="AD372" s="739"/>
    </row>
    <row r="373" spans="16:30" ht="15.75" hidden="1" customHeight="1">
      <c r="P373" s="739"/>
      <c r="Q373" s="739"/>
      <c r="R373" s="739"/>
      <c r="S373" s="739"/>
      <c r="T373" s="739"/>
      <c r="U373" s="739"/>
      <c r="V373" s="739"/>
      <c r="W373" s="739"/>
      <c r="X373" s="739"/>
      <c r="Y373" s="739"/>
      <c r="Z373" s="739"/>
      <c r="AA373" s="739"/>
      <c r="AB373" s="739"/>
      <c r="AC373" s="739"/>
      <c r="AD373" s="739"/>
    </row>
    <row r="374" spans="16:30" ht="15.75" hidden="1" customHeight="1">
      <c r="P374" s="739"/>
      <c r="Q374" s="739"/>
      <c r="R374" s="739"/>
      <c r="S374" s="739"/>
      <c r="T374" s="739"/>
      <c r="U374" s="739"/>
      <c r="V374" s="739"/>
      <c r="W374" s="739"/>
      <c r="X374" s="739"/>
      <c r="Y374" s="739"/>
      <c r="Z374" s="739"/>
      <c r="AA374" s="739"/>
      <c r="AB374" s="739"/>
      <c r="AC374" s="739"/>
      <c r="AD374" s="739"/>
    </row>
    <row r="375" spans="16:30" ht="15.75" hidden="1" customHeight="1">
      <c r="P375" s="739"/>
      <c r="Q375" s="739"/>
      <c r="R375" s="739"/>
      <c r="S375" s="739"/>
      <c r="T375" s="739"/>
      <c r="U375" s="739"/>
      <c r="V375" s="739"/>
      <c r="W375" s="739"/>
      <c r="X375" s="739"/>
      <c r="Y375" s="739"/>
      <c r="Z375" s="739"/>
      <c r="AA375" s="739"/>
      <c r="AB375" s="739"/>
      <c r="AC375" s="739"/>
      <c r="AD375" s="739"/>
    </row>
    <row r="376" spans="16:30" ht="15.75" hidden="1" customHeight="1">
      <c r="P376" s="739"/>
      <c r="Q376" s="739"/>
      <c r="R376" s="739"/>
      <c r="S376" s="739"/>
      <c r="T376" s="739"/>
      <c r="U376" s="739"/>
      <c r="V376" s="739"/>
      <c r="W376" s="739"/>
      <c r="X376" s="739"/>
      <c r="Y376" s="739"/>
      <c r="Z376" s="739"/>
      <c r="AA376" s="739"/>
      <c r="AB376" s="739"/>
      <c r="AC376" s="739"/>
      <c r="AD376" s="739"/>
    </row>
    <row r="377" spans="16:30" ht="15.75" hidden="1" customHeight="1">
      <c r="P377" s="739"/>
      <c r="Q377" s="739"/>
      <c r="R377" s="739"/>
      <c r="S377" s="739"/>
      <c r="T377" s="739"/>
      <c r="U377" s="739"/>
      <c r="V377" s="739"/>
      <c r="W377" s="739"/>
      <c r="X377" s="739"/>
      <c r="Y377" s="739"/>
      <c r="Z377" s="739"/>
      <c r="AA377" s="739"/>
      <c r="AB377" s="739"/>
      <c r="AC377" s="739"/>
      <c r="AD377" s="739"/>
    </row>
    <row r="378" spans="16:30" ht="15.75" hidden="1" customHeight="1">
      <c r="P378" s="739"/>
      <c r="Q378" s="739"/>
      <c r="R378" s="739"/>
      <c r="S378" s="739"/>
      <c r="T378" s="739"/>
      <c r="U378" s="739"/>
      <c r="V378" s="739"/>
      <c r="W378" s="739"/>
      <c r="X378" s="739"/>
      <c r="Y378" s="739"/>
      <c r="Z378" s="739"/>
      <c r="AA378" s="739"/>
      <c r="AB378" s="739"/>
      <c r="AC378" s="739"/>
      <c r="AD378" s="739"/>
    </row>
    <row r="379" spans="16:30" ht="15.75" hidden="1" customHeight="1">
      <c r="P379" s="739"/>
      <c r="Q379" s="739"/>
      <c r="R379" s="739"/>
      <c r="S379" s="739"/>
      <c r="T379" s="739"/>
      <c r="U379" s="739"/>
      <c r="V379" s="739"/>
      <c r="W379" s="739"/>
      <c r="X379" s="739"/>
      <c r="Y379" s="739"/>
      <c r="Z379" s="739"/>
      <c r="AA379" s="739"/>
      <c r="AB379" s="739"/>
      <c r="AC379" s="739"/>
      <c r="AD379" s="739"/>
    </row>
    <row r="380" spans="16:30" ht="15.75" hidden="1" customHeight="1">
      <c r="P380" s="739"/>
      <c r="Q380" s="739"/>
      <c r="R380" s="739"/>
      <c r="S380" s="739"/>
      <c r="T380" s="739"/>
      <c r="U380" s="739"/>
      <c r="V380" s="739"/>
      <c r="W380" s="739"/>
      <c r="X380" s="739"/>
      <c r="Y380" s="739"/>
      <c r="Z380" s="739"/>
      <c r="AA380" s="739"/>
      <c r="AB380" s="739"/>
      <c r="AC380" s="739"/>
      <c r="AD380" s="739"/>
    </row>
    <row r="381" spans="16:30" ht="15.75" hidden="1" customHeight="1">
      <c r="P381" s="739"/>
      <c r="Q381" s="739"/>
      <c r="R381" s="739"/>
      <c r="S381" s="739"/>
      <c r="T381" s="739"/>
      <c r="U381" s="739"/>
      <c r="V381" s="739"/>
      <c r="W381" s="739"/>
      <c r="X381" s="739"/>
      <c r="Y381" s="739"/>
      <c r="Z381" s="739"/>
      <c r="AA381" s="739"/>
      <c r="AB381" s="739"/>
      <c r="AC381" s="739"/>
      <c r="AD381" s="739"/>
    </row>
    <row r="382" spans="16:30" ht="15.75" hidden="1" customHeight="1">
      <c r="P382" s="739"/>
      <c r="Q382" s="739"/>
      <c r="R382" s="739"/>
      <c r="S382" s="739"/>
      <c r="T382" s="739"/>
      <c r="U382" s="739"/>
      <c r="V382" s="739"/>
      <c r="W382" s="739"/>
      <c r="X382" s="739"/>
      <c r="Y382" s="739"/>
      <c r="Z382" s="739"/>
      <c r="AA382" s="739"/>
      <c r="AB382" s="739"/>
      <c r="AC382" s="739"/>
      <c r="AD382" s="739"/>
    </row>
    <row r="383" spans="16:30" ht="15.75" hidden="1" customHeight="1">
      <c r="P383" s="739"/>
      <c r="Q383" s="739"/>
      <c r="R383" s="739"/>
      <c r="S383" s="739"/>
      <c r="T383" s="739"/>
      <c r="U383" s="739"/>
      <c r="V383" s="739"/>
      <c r="W383" s="739"/>
      <c r="X383" s="739"/>
      <c r="Y383" s="739"/>
      <c r="Z383" s="739"/>
      <c r="AA383" s="739"/>
      <c r="AB383" s="739"/>
      <c r="AC383" s="739"/>
      <c r="AD383" s="739"/>
    </row>
    <row r="384" spans="16:30" ht="15.75" hidden="1" customHeight="1">
      <c r="P384" s="739"/>
      <c r="Q384" s="739"/>
      <c r="R384" s="739"/>
      <c r="S384" s="739"/>
      <c r="T384" s="739"/>
      <c r="U384" s="739"/>
      <c r="V384" s="739"/>
      <c r="W384" s="739"/>
      <c r="X384" s="739"/>
      <c r="Y384" s="739"/>
      <c r="Z384" s="739"/>
      <c r="AA384" s="739"/>
      <c r="AB384" s="739"/>
      <c r="AC384" s="739"/>
      <c r="AD384" s="739"/>
    </row>
    <row r="385" spans="16:30" ht="15.75" hidden="1" customHeight="1">
      <c r="P385" s="739"/>
      <c r="Q385" s="739"/>
      <c r="R385" s="739"/>
      <c r="S385" s="739"/>
      <c r="T385" s="739"/>
      <c r="U385" s="739"/>
      <c r="V385" s="739"/>
      <c r="W385" s="739"/>
      <c r="X385" s="739"/>
      <c r="Y385" s="739"/>
      <c r="Z385" s="739"/>
      <c r="AA385" s="739"/>
      <c r="AB385" s="739"/>
      <c r="AC385" s="739"/>
      <c r="AD385" s="739"/>
    </row>
    <row r="386" spans="16:30" ht="15.75" hidden="1" customHeight="1">
      <c r="P386" s="739"/>
      <c r="Q386" s="739"/>
      <c r="R386" s="739"/>
      <c r="S386" s="739"/>
      <c r="T386" s="739"/>
      <c r="U386" s="739"/>
      <c r="V386" s="739"/>
      <c r="W386" s="739"/>
      <c r="X386" s="739"/>
      <c r="Y386" s="739"/>
      <c r="Z386" s="739"/>
      <c r="AA386" s="739"/>
      <c r="AB386" s="739"/>
      <c r="AC386" s="739"/>
      <c r="AD386" s="739"/>
    </row>
    <row r="387" spans="16:30" ht="15.75" hidden="1" customHeight="1">
      <c r="P387" s="739"/>
      <c r="Q387" s="739"/>
      <c r="R387" s="739"/>
      <c r="S387" s="739"/>
      <c r="T387" s="739"/>
      <c r="U387" s="739"/>
      <c r="V387" s="739"/>
      <c r="W387" s="739"/>
      <c r="X387" s="739"/>
      <c r="Y387" s="739"/>
      <c r="Z387" s="739"/>
      <c r="AA387" s="739"/>
      <c r="AB387" s="739"/>
      <c r="AC387" s="739"/>
      <c r="AD387" s="739"/>
    </row>
    <row r="388" spans="16:30" ht="15.75" hidden="1" customHeight="1">
      <c r="P388" s="739"/>
      <c r="Q388" s="739"/>
      <c r="R388" s="739"/>
      <c r="S388" s="739"/>
      <c r="T388" s="739"/>
      <c r="U388" s="739"/>
      <c r="V388" s="739"/>
      <c r="W388" s="739"/>
      <c r="X388" s="739"/>
      <c r="Y388" s="739"/>
      <c r="Z388" s="739"/>
      <c r="AA388" s="739"/>
      <c r="AB388" s="739"/>
      <c r="AC388" s="739"/>
      <c r="AD388" s="739"/>
    </row>
    <row r="389" spans="16:30" ht="15.75" hidden="1" customHeight="1">
      <c r="P389" s="739"/>
      <c r="Q389" s="739"/>
      <c r="R389" s="739"/>
      <c r="S389" s="739"/>
      <c r="T389" s="739"/>
      <c r="U389" s="739"/>
      <c r="V389" s="739"/>
      <c r="W389" s="739"/>
      <c r="X389" s="739"/>
      <c r="Y389" s="739"/>
      <c r="Z389" s="739"/>
      <c r="AA389" s="739"/>
      <c r="AB389" s="739"/>
      <c r="AC389" s="739"/>
      <c r="AD389" s="739"/>
    </row>
    <row r="390" spans="16:30" ht="15.75" hidden="1" customHeight="1">
      <c r="P390" s="739"/>
      <c r="Q390" s="739"/>
      <c r="R390" s="739"/>
      <c r="S390" s="739"/>
      <c r="T390" s="739"/>
      <c r="U390" s="739"/>
      <c r="V390" s="739"/>
      <c r="W390" s="739"/>
      <c r="X390" s="739"/>
      <c r="Y390" s="739"/>
      <c r="Z390" s="739"/>
      <c r="AA390" s="739"/>
      <c r="AB390" s="739"/>
      <c r="AC390" s="739"/>
      <c r="AD390" s="739"/>
    </row>
    <row r="391" spans="16:30" ht="15.75" hidden="1" customHeight="1">
      <c r="P391" s="739"/>
      <c r="Q391" s="739"/>
      <c r="R391" s="739"/>
      <c r="S391" s="739"/>
      <c r="T391" s="739"/>
      <c r="U391" s="739"/>
      <c r="V391" s="739"/>
      <c r="W391" s="739"/>
      <c r="X391" s="739"/>
      <c r="Y391" s="739"/>
      <c r="Z391" s="739"/>
      <c r="AA391" s="739"/>
      <c r="AB391" s="739"/>
      <c r="AC391" s="739"/>
      <c r="AD391" s="739"/>
    </row>
    <row r="392" spans="16:30" ht="15.75" hidden="1" customHeight="1">
      <c r="P392" s="739"/>
      <c r="Q392" s="739"/>
      <c r="R392" s="739"/>
      <c r="S392" s="739"/>
      <c r="T392" s="739"/>
      <c r="U392" s="739"/>
      <c r="V392" s="739"/>
      <c r="W392" s="739"/>
      <c r="X392" s="739"/>
      <c r="Y392" s="739"/>
      <c r="Z392" s="739"/>
      <c r="AA392" s="739"/>
      <c r="AB392" s="739"/>
      <c r="AC392" s="739"/>
      <c r="AD392" s="739"/>
    </row>
    <row r="393" spans="16:30" ht="15.75" hidden="1" customHeight="1">
      <c r="P393" s="739"/>
      <c r="Q393" s="739"/>
      <c r="R393" s="739"/>
      <c r="S393" s="739"/>
      <c r="T393" s="739"/>
      <c r="U393" s="739"/>
      <c r="V393" s="739"/>
      <c r="W393" s="739"/>
      <c r="X393" s="739"/>
      <c r="Y393" s="739"/>
      <c r="Z393" s="739"/>
      <c r="AA393" s="739"/>
      <c r="AB393" s="739"/>
      <c r="AC393" s="739"/>
      <c r="AD393" s="739"/>
    </row>
    <row r="394" spans="16:30" ht="15.75" hidden="1" customHeight="1">
      <c r="P394" s="739"/>
      <c r="Q394" s="739"/>
      <c r="R394" s="739"/>
      <c r="S394" s="739"/>
      <c r="T394" s="739"/>
      <c r="U394" s="739"/>
      <c r="V394" s="739"/>
      <c r="W394" s="739"/>
      <c r="X394" s="739"/>
      <c r="Y394" s="739"/>
      <c r="Z394" s="739"/>
      <c r="AA394" s="739"/>
      <c r="AB394" s="739"/>
      <c r="AC394" s="739"/>
      <c r="AD394" s="739"/>
    </row>
    <row r="395" spans="16:30" ht="15.75" hidden="1" customHeight="1">
      <c r="P395" s="739"/>
      <c r="Q395" s="739"/>
      <c r="R395" s="739"/>
      <c r="S395" s="739"/>
      <c r="T395" s="739"/>
      <c r="U395" s="739"/>
      <c r="V395" s="739"/>
      <c r="W395" s="739"/>
      <c r="X395" s="739"/>
      <c r="Y395" s="739"/>
      <c r="Z395" s="739"/>
      <c r="AA395" s="739"/>
      <c r="AB395" s="739"/>
      <c r="AC395" s="739"/>
      <c r="AD395" s="739"/>
    </row>
    <row r="396" spans="16:30" ht="15.75" hidden="1" customHeight="1">
      <c r="P396" s="739"/>
      <c r="Q396" s="739"/>
      <c r="R396" s="739"/>
      <c r="S396" s="739"/>
      <c r="T396" s="739"/>
      <c r="U396" s="739"/>
      <c r="V396" s="739"/>
      <c r="W396" s="739"/>
      <c r="X396" s="739"/>
      <c r="Y396" s="739"/>
      <c r="Z396" s="739"/>
      <c r="AA396" s="739"/>
      <c r="AB396" s="739"/>
      <c r="AC396" s="739"/>
      <c r="AD396" s="739"/>
    </row>
    <row r="397" spans="16:30" ht="15.75" hidden="1" customHeight="1">
      <c r="P397" s="739"/>
      <c r="Q397" s="739"/>
      <c r="R397" s="739"/>
      <c r="S397" s="739"/>
      <c r="T397" s="739"/>
      <c r="U397" s="739"/>
      <c r="V397" s="739"/>
      <c r="W397" s="739"/>
      <c r="X397" s="739"/>
      <c r="Y397" s="739"/>
      <c r="Z397" s="739"/>
      <c r="AA397" s="739"/>
      <c r="AB397" s="739"/>
      <c r="AC397" s="739"/>
      <c r="AD397" s="739"/>
    </row>
    <row r="398" spans="16:30" ht="15.75" hidden="1" customHeight="1">
      <c r="P398" s="739"/>
      <c r="Q398" s="739"/>
      <c r="R398" s="739"/>
      <c r="S398" s="739"/>
      <c r="T398" s="739"/>
      <c r="U398" s="739"/>
      <c r="V398" s="739"/>
      <c r="W398" s="739"/>
      <c r="X398" s="739"/>
      <c r="Y398" s="739"/>
      <c r="Z398" s="739"/>
      <c r="AA398" s="739"/>
      <c r="AB398" s="739"/>
      <c r="AC398" s="739"/>
      <c r="AD398" s="739"/>
    </row>
    <row r="399" spans="16:30" ht="15.75" hidden="1" customHeight="1">
      <c r="P399" s="739"/>
      <c r="Q399" s="739"/>
      <c r="R399" s="739"/>
      <c r="S399" s="739"/>
      <c r="T399" s="739"/>
      <c r="U399" s="739"/>
      <c r="V399" s="739"/>
      <c r="W399" s="739"/>
      <c r="X399" s="739"/>
      <c r="Y399" s="739"/>
      <c r="Z399" s="739"/>
      <c r="AA399" s="739"/>
      <c r="AB399" s="739"/>
      <c r="AC399" s="739"/>
      <c r="AD399" s="739"/>
    </row>
    <row r="400" spans="16:30" ht="15.75" hidden="1" customHeight="1">
      <c r="P400" s="739"/>
      <c r="Q400" s="739"/>
      <c r="R400" s="739"/>
      <c r="S400" s="739"/>
      <c r="T400" s="739"/>
      <c r="U400" s="739"/>
      <c r="V400" s="739"/>
      <c r="W400" s="739"/>
      <c r="X400" s="739"/>
      <c r="Y400" s="739"/>
      <c r="Z400" s="739"/>
      <c r="AA400" s="739"/>
      <c r="AB400" s="739"/>
      <c r="AC400" s="739"/>
      <c r="AD400" s="739"/>
    </row>
    <row r="401" spans="16:30" ht="15.75" hidden="1" customHeight="1">
      <c r="P401" s="739"/>
      <c r="Q401" s="739"/>
      <c r="R401" s="739"/>
      <c r="S401" s="739"/>
      <c r="T401" s="739"/>
      <c r="U401" s="739"/>
      <c r="V401" s="739"/>
      <c r="W401" s="739"/>
      <c r="X401" s="739"/>
      <c r="Y401" s="739"/>
      <c r="Z401" s="739"/>
      <c r="AA401" s="739"/>
      <c r="AB401" s="739"/>
      <c r="AC401" s="739"/>
      <c r="AD401" s="739"/>
    </row>
    <row r="402" spans="16:30" ht="15.75" hidden="1" customHeight="1">
      <c r="P402" s="739"/>
      <c r="Q402" s="739"/>
      <c r="R402" s="739"/>
      <c r="S402" s="739"/>
      <c r="T402" s="739"/>
      <c r="U402" s="739"/>
      <c r="V402" s="739"/>
      <c r="W402" s="739"/>
      <c r="X402" s="739"/>
      <c r="Y402" s="739"/>
      <c r="Z402" s="739"/>
      <c r="AA402" s="739"/>
      <c r="AB402" s="739"/>
      <c r="AC402" s="739"/>
      <c r="AD402" s="739"/>
    </row>
    <row r="403" spans="16:30" ht="15.75" hidden="1" customHeight="1">
      <c r="P403" s="739"/>
      <c r="Q403" s="739"/>
      <c r="R403" s="739"/>
      <c r="S403" s="739"/>
      <c r="T403" s="739"/>
      <c r="U403" s="739"/>
      <c r="V403" s="739"/>
      <c r="W403" s="739"/>
      <c r="X403" s="739"/>
      <c r="Y403" s="739"/>
      <c r="Z403" s="739"/>
      <c r="AA403" s="739"/>
      <c r="AB403" s="739"/>
      <c r="AC403" s="739"/>
      <c r="AD403" s="739"/>
    </row>
    <row r="404" spans="16:30" ht="15.75" hidden="1" customHeight="1">
      <c r="P404" s="739"/>
      <c r="Q404" s="739"/>
      <c r="R404" s="739"/>
      <c r="S404" s="739"/>
      <c r="T404" s="739"/>
      <c r="U404" s="739"/>
      <c r="V404" s="739"/>
      <c r="W404" s="739"/>
      <c r="X404" s="739"/>
      <c r="Y404" s="739"/>
      <c r="Z404" s="739"/>
      <c r="AA404" s="739"/>
      <c r="AB404" s="739"/>
      <c r="AC404" s="739"/>
      <c r="AD404" s="739"/>
    </row>
    <row r="405" spans="16:30" ht="15.75" hidden="1" customHeight="1">
      <c r="P405" s="739"/>
      <c r="Q405" s="739"/>
      <c r="R405" s="739"/>
      <c r="S405" s="739"/>
      <c r="T405" s="739"/>
      <c r="U405" s="739"/>
      <c r="V405" s="739"/>
      <c r="W405" s="739"/>
      <c r="X405" s="739"/>
      <c r="Y405" s="739"/>
      <c r="Z405" s="739"/>
      <c r="AA405" s="739"/>
      <c r="AB405" s="739"/>
      <c r="AC405" s="739"/>
      <c r="AD405" s="739"/>
    </row>
    <row r="406" spans="16:30" ht="15.75" hidden="1" customHeight="1">
      <c r="P406" s="739"/>
      <c r="Q406" s="739"/>
      <c r="R406" s="739"/>
      <c r="S406" s="739"/>
      <c r="T406" s="739"/>
      <c r="U406" s="739"/>
      <c r="V406" s="739"/>
      <c r="W406" s="739"/>
      <c r="X406" s="739"/>
      <c r="Y406" s="739"/>
      <c r="Z406" s="739"/>
      <c r="AA406" s="739"/>
      <c r="AB406" s="739"/>
      <c r="AC406" s="739"/>
      <c r="AD406" s="739"/>
    </row>
    <row r="407" spans="16:30" ht="15.75" hidden="1" customHeight="1">
      <c r="P407" s="739"/>
      <c r="Q407" s="739"/>
      <c r="R407" s="739"/>
      <c r="S407" s="739"/>
      <c r="T407" s="739"/>
      <c r="U407" s="739"/>
      <c r="V407" s="739"/>
      <c r="W407" s="739"/>
      <c r="X407" s="739"/>
      <c r="Y407" s="739"/>
      <c r="Z407" s="739"/>
      <c r="AA407" s="739"/>
      <c r="AB407" s="739"/>
      <c r="AC407" s="739"/>
      <c r="AD407" s="739"/>
    </row>
    <row r="408" spans="16:30" ht="15.75" hidden="1" customHeight="1">
      <c r="P408" s="739"/>
      <c r="Q408" s="739"/>
      <c r="R408" s="739"/>
      <c r="S408" s="739"/>
      <c r="T408" s="739"/>
      <c r="U408" s="739"/>
      <c r="V408" s="739"/>
      <c r="W408" s="739"/>
      <c r="X408" s="739"/>
      <c r="Y408" s="739"/>
      <c r="Z408" s="739"/>
      <c r="AA408" s="739"/>
      <c r="AB408" s="739"/>
      <c r="AC408" s="739"/>
      <c r="AD408" s="739"/>
    </row>
    <row r="409" spans="16:30" ht="15.75" hidden="1" customHeight="1">
      <c r="P409" s="739"/>
      <c r="Q409" s="739"/>
      <c r="R409" s="739"/>
      <c r="S409" s="739"/>
      <c r="T409" s="739"/>
      <c r="U409" s="739"/>
      <c r="V409" s="739"/>
      <c r="W409" s="739"/>
      <c r="X409" s="739"/>
      <c r="Y409" s="739"/>
      <c r="Z409" s="739"/>
      <c r="AA409" s="739"/>
      <c r="AB409" s="739"/>
      <c r="AC409" s="739"/>
      <c r="AD409" s="739"/>
    </row>
    <row r="410" spans="16:30" ht="15.75" hidden="1" customHeight="1">
      <c r="P410" s="739"/>
      <c r="Q410" s="739"/>
      <c r="R410" s="739"/>
      <c r="S410" s="739"/>
      <c r="T410" s="739"/>
      <c r="U410" s="739"/>
      <c r="V410" s="739"/>
      <c r="W410" s="739"/>
      <c r="X410" s="739"/>
      <c r="Y410" s="739"/>
      <c r="Z410" s="739"/>
      <c r="AA410" s="739"/>
      <c r="AB410" s="739"/>
      <c r="AC410" s="739"/>
      <c r="AD410" s="739"/>
    </row>
    <row r="411" spans="16:30" ht="15.75" hidden="1" customHeight="1">
      <c r="P411" s="739"/>
      <c r="Q411" s="739"/>
      <c r="R411" s="739"/>
      <c r="S411" s="739"/>
      <c r="T411" s="739"/>
      <c r="U411" s="739"/>
      <c r="V411" s="739"/>
      <c r="W411" s="739"/>
      <c r="X411" s="739"/>
      <c r="Y411" s="739"/>
      <c r="Z411" s="739"/>
      <c r="AA411" s="739"/>
      <c r="AB411" s="739"/>
      <c r="AC411" s="739"/>
      <c r="AD411" s="739"/>
    </row>
    <row r="412" spans="16:30" ht="15.75" hidden="1" customHeight="1">
      <c r="P412" s="739"/>
      <c r="Q412" s="739"/>
      <c r="R412" s="739"/>
      <c r="S412" s="739"/>
      <c r="T412" s="739"/>
      <c r="U412" s="739"/>
      <c r="V412" s="739"/>
      <c r="W412" s="739"/>
      <c r="X412" s="739"/>
      <c r="Y412" s="739"/>
      <c r="Z412" s="739"/>
      <c r="AA412" s="739"/>
      <c r="AB412" s="739"/>
      <c r="AC412" s="739"/>
      <c r="AD412" s="739"/>
    </row>
    <row r="413" spans="16:30" ht="15.75" hidden="1" customHeight="1">
      <c r="P413" s="739"/>
      <c r="Q413" s="739"/>
      <c r="R413" s="739"/>
      <c r="S413" s="739"/>
      <c r="T413" s="739"/>
      <c r="U413" s="739"/>
      <c r="V413" s="739"/>
      <c r="W413" s="739"/>
      <c r="X413" s="739"/>
      <c r="Y413" s="739"/>
      <c r="Z413" s="739"/>
      <c r="AA413" s="739"/>
      <c r="AB413" s="739"/>
      <c r="AC413" s="739"/>
      <c r="AD413" s="739"/>
    </row>
    <row r="414" spans="16:30" ht="15.75" hidden="1" customHeight="1">
      <c r="P414" s="739"/>
      <c r="Q414" s="739"/>
      <c r="R414" s="739"/>
      <c r="S414" s="739"/>
      <c r="T414" s="739"/>
      <c r="U414" s="739"/>
      <c r="V414" s="739"/>
      <c r="W414" s="739"/>
      <c r="X414" s="739"/>
      <c r="Y414" s="739"/>
      <c r="Z414" s="739"/>
      <c r="AA414" s="739"/>
      <c r="AB414" s="739"/>
      <c r="AC414" s="739"/>
      <c r="AD414" s="739"/>
    </row>
    <row r="415" spans="16:30" ht="15.75" hidden="1" customHeight="1">
      <c r="P415" s="739"/>
      <c r="Q415" s="739"/>
      <c r="R415" s="739"/>
      <c r="S415" s="739"/>
      <c r="T415" s="739"/>
      <c r="U415" s="739"/>
      <c r="V415" s="739"/>
      <c r="W415" s="739"/>
      <c r="X415" s="739"/>
      <c r="Y415" s="739"/>
      <c r="Z415" s="739"/>
      <c r="AA415" s="739"/>
      <c r="AB415" s="739"/>
      <c r="AC415" s="739"/>
      <c r="AD415" s="739"/>
    </row>
    <row r="416" spans="16:30" ht="15.75" hidden="1" customHeight="1">
      <c r="P416" s="739"/>
      <c r="Q416" s="739"/>
      <c r="R416" s="739"/>
      <c r="S416" s="739"/>
      <c r="T416" s="739"/>
      <c r="U416" s="739"/>
      <c r="V416" s="739"/>
      <c r="W416" s="739"/>
      <c r="X416" s="739"/>
      <c r="Y416" s="739"/>
      <c r="Z416" s="739"/>
      <c r="AA416" s="739"/>
      <c r="AB416" s="739"/>
      <c r="AC416" s="739"/>
      <c r="AD416" s="739"/>
    </row>
    <row r="417" spans="16:30" ht="15.75" hidden="1" customHeight="1">
      <c r="P417" s="739"/>
      <c r="Q417" s="739"/>
      <c r="R417" s="739"/>
      <c r="S417" s="739"/>
      <c r="T417" s="739"/>
      <c r="U417" s="739"/>
      <c r="V417" s="739"/>
      <c r="W417" s="739"/>
      <c r="X417" s="739"/>
      <c r="Y417" s="739"/>
      <c r="Z417" s="739"/>
      <c r="AA417" s="739"/>
      <c r="AB417" s="739"/>
      <c r="AC417" s="739"/>
      <c r="AD417" s="739"/>
    </row>
    <row r="418" spans="16:30" ht="15.75" hidden="1" customHeight="1">
      <c r="P418" s="739"/>
      <c r="Q418" s="739"/>
      <c r="R418" s="739"/>
      <c r="S418" s="739"/>
      <c r="T418" s="739"/>
      <c r="U418" s="739"/>
      <c r="V418" s="739"/>
      <c r="W418" s="739"/>
      <c r="X418" s="739"/>
      <c r="Y418" s="739"/>
      <c r="Z418" s="739"/>
      <c r="AA418" s="739"/>
      <c r="AB418" s="739"/>
      <c r="AC418" s="739"/>
      <c r="AD418" s="739"/>
    </row>
    <row r="419" spans="16:30" ht="15.75" hidden="1" customHeight="1">
      <c r="P419" s="739"/>
      <c r="Q419" s="739"/>
      <c r="R419" s="739"/>
      <c r="S419" s="739"/>
      <c r="T419" s="739"/>
      <c r="U419" s="739"/>
      <c r="V419" s="739"/>
      <c r="W419" s="739"/>
      <c r="X419" s="739"/>
      <c r="Y419" s="739"/>
      <c r="Z419" s="739"/>
      <c r="AA419" s="739"/>
      <c r="AB419" s="739"/>
      <c r="AC419" s="739"/>
      <c r="AD419" s="739"/>
    </row>
    <row r="420" spans="16:30" ht="15.75" hidden="1" customHeight="1">
      <c r="P420" s="739"/>
      <c r="Q420" s="739"/>
      <c r="R420" s="739"/>
      <c r="S420" s="739"/>
      <c r="T420" s="739"/>
      <c r="U420" s="739"/>
      <c r="V420" s="739"/>
      <c r="W420" s="739"/>
      <c r="X420" s="739"/>
      <c r="Y420" s="739"/>
      <c r="Z420" s="739"/>
      <c r="AA420" s="739"/>
      <c r="AB420" s="739"/>
      <c r="AC420" s="739"/>
      <c r="AD420" s="739"/>
    </row>
    <row r="421" spans="16:30" ht="15.75" hidden="1" customHeight="1">
      <c r="P421" s="739"/>
      <c r="Q421" s="739"/>
      <c r="R421" s="739"/>
      <c r="S421" s="739"/>
      <c r="T421" s="739"/>
      <c r="U421" s="739"/>
      <c r="V421" s="739"/>
      <c r="W421" s="739"/>
      <c r="X421" s="739"/>
      <c r="Y421" s="739"/>
      <c r="Z421" s="739"/>
      <c r="AA421" s="739"/>
      <c r="AB421" s="739"/>
      <c r="AC421" s="739"/>
      <c r="AD421" s="739"/>
    </row>
    <row r="422" spans="16:30" ht="15.75" hidden="1" customHeight="1">
      <c r="P422" s="739"/>
      <c r="Q422" s="739"/>
      <c r="R422" s="739"/>
      <c r="S422" s="739"/>
      <c r="T422" s="739"/>
      <c r="U422" s="739"/>
      <c r="V422" s="739"/>
      <c r="W422" s="739"/>
      <c r="X422" s="739"/>
      <c r="Y422" s="739"/>
      <c r="Z422" s="739"/>
      <c r="AA422" s="739"/>
      <c r="AB422" s="739"/>
      <c r="AC422" s="739"/>
      <c r="AD422" s="739"/>
    </row>
    <row r="423" spans="16:30" ht="15.75" hidden="1" customHeight="1">
      <c r="P423" s="739"/>
      <c r="Q423" s="739"/>
      <c r="R423" s="739"/>
      <c r="S423" s="739"/>
      <c r="T423" s="739"/>
      <c r="U423" s="739"/>
      <c r="V423" s="739"/>
      <c r="W423" s="739"/>
      <c r="X423" s="739"/>
      <c r="Y423" s="739"/>
      <c r="Z423" s="739"/>
      <c r="AA423" s="739"/>
      <c r="AB423" s="739"/>
      <c r="AC423" s="739"/>
      <c r="AD423" s="739"/>
    </row>
    <row r="424" spans="16:30" ht="15.75" hidden="1" customHeight="1">
      <c r="P424" s="739"/>
      <c r="Q424" s="739"/>
      <c r="R424" s="739"/>
      <c r="S424" s="739"/>
      <c r="T424" s="739"/>
      <c r="U424" s="739"/>
      <c r="V424" s="739"/>
      <c r="W424" s="739"/>
      <c r="X424" s="739"/>
      <c r="Y424" s="739"/>
      <c r="Z424" s="739"/>
      <c r="AA424" s="739"/>
      <c r="AB424" s="739"/>
      <c r="AC424" s="739"/>
      <c r="AD424" s="739"/>
    </row>
    <row r="425" spans="16:30" ht="15.75" hidden="1" customHeight="1">
      <c r="P425" s="739"/>
      <c r="Q425" s="739"/>
      <c r="R425" s="739"/>
      <c r="S425" s="739"/>
      <c r="T425" s="739"/>
      <c r="U425" s="739"/>
      <c r="V425" s="739"/>
      <c r="W425" s="739"/>
      <c r="X425" s="739"/>
      <c r="Y425" s="739"/>
      <c r="Z425" s="739"/>
      <c r="AA425" s="739"/>
      <c r="AB425" s="739"/>
      <c r="AC425" s="739"/>
      <c r="AD425" s="739"/>
    </row>
    <row r="426" spans="16:30" ht="15.75" hidden="1" customHeight="1">
      <c r="P426" s="739"/>
      <c r="Q426" s="739"/>
      <c r="R426" s="739"/>
      <c r="S426" s="739"/>
      <c r="T426" s="739"/>
      <c r="U426" s="739"/>
      <c r="V426" s="739"/>
      <c r="W426" s="739"/>
      <c r="X426" s="739"/>
      <c r="Y426" s="739"/>
      <c r="Z426" s="739"/>
      <c r="AA426" s="739"/>
      <c r="AB426" s="739"/>
      <c r="AC426" s="739"/>
      <c r="AD426" s="739"/>
    </row>
    <row r="427" spans="16:30" ht="15.75" hidden="1" customHeight="1">
      <c r="P427" s="739"/>
      <c r="Q427" s="739"/>
      <c r="R427" s="739"/>
      <c r="S427" s="739"/>
      <c r="T427" s="739"/>
      <c r="U427" s="739"/>
      <c r="V427" s="739"/>
      <c r="W427" s="739"/>
      <c r="X427" s="739"/>
      <c r="Y427" s="739"/>
      <c r="Z427" s="739"/>
      <c r="AA427" s="739"/>
      <c r="AB427" s="739"/>
      <c r="AC427" s="739"/>
      <c r="AD427" s="739"/>
    </row>
    <row r="428" spans="16:30" ht="15.75" hidden="1" customHeight="1">
      <c r="P428" s="739"/>
      <c r="Q428" s="739"/>
      <c r="R428" s="739"/>
      <c r="S428" s="739"/>
      <c r="T428" s="739"/>
      <c r="U428" s="739"/>
      <c r="V428" s="739"/>
      <c r="W428" s="739"/>
      <c r="X428" s="739"/>
      <c r="Y428" s="739"/>
      <c r="Z428" s="739"/>
      <c r="AA428" s="739"/>
      <c r="AB428" s="739"/>
      <c r="AC428" s="739"/>
      <c r="AD428" s="739"/>
    </row>
    <row r="429" spans="16:30" ht="15.75" hidden="1" customHeight="1">
      <c r="P429" s="739"/>
      <c r="Q429" s="739"/>
      <c r="R429" s="739"/>
      <c r="S429" s="739"/>
      <c r="T429" s="739"/>
      <c r="U429" s="739"/>
      <c r="V429" s="739"/>
      <c r="W429" s="739"/>
      <c r="X429" s="739"/>
      <c r="Y429" s="739"/>
      <c r="Z429" s="739"/>
      <c r="AA429" s="739"/>
      <c r="AB429" s="739"/>
      <c r="AC429" s="739"/>
      <c r="AD429" s="739"/>
    </row>
    <row r="430" spans="16:30" ht="15.75" hidden="1" customHeight="1">
      <c r="P430" s="739"/>
      <c r="Q430" s="739"/>
      <c r="R430" s="739"/>
      <c r="S430" s="739"/>
      <c r="T430" s="739"/>
      <c r="U430" s="739"/>
      <c r="V430" s="739"/>
      <c r="W430" s="739"/>
      <c r="X430" s="739"/>
      <c r="Y430" s="739"/>
      <c r="Z430" s="739"/>
      <c r="AA430" s="739"/>
      <c r="AB430" s="739"/>
      <c r="AC430" s="739"/>
      <c r="AD430" s="739"/>
    </row>
    <row r="431" spans="16:30" ht="15.75" hidden="1" customHeight="1">
      <c r="P431" s="739"/>
      <c r="Q431" s="739"/>
      <c r="R431" s="739"/>
      <c r="S431" s="739"/>
      <c r="T431" s="739"/>
      <c r="U431" s="739"/>
      <c r="V431" s="739"/>
      <c r="W431" s="739"/>
      <c r="X431" s="739"/>
      <c r="Y431" s="739"/>
      <c r="Z431" s="739"/>
      <c r="AA431" s="739"/>
      <c r="AB431" s="739"/>
      <c r="AC431" s="739"/>
      <c r="AD431" s="739"/>
    </row>
    <row r="432" spans="16:30" ht="15.75" hidden="1" customHeight="1">
      <c r="P432" s="739"/>
      <c r="Q432" s="739"/>
      <c r="R432" s="739"/>
      <c r="S432" s="739"/>
      <c r="T432" s="739"/>
      <c r="U432" s="739"/>
      <c r="V432" s="739"/>
      <c r="W432" s="739"/>
      <c r="X432" s="739"/>
      <c r="Y432" s="739"/>
      <c r="Z432" s="739"/>
      <c r="AA432" s="739"/>
      <c r="AB432" s="739"/>
      <c r="AC432" s="739"/>
      <c r="AD432" s="739"/>
    </row>
    <row r="433" spans="16:30" ht="15.75" hidden="1" customHeight="1">
      <c r="P433" s="739"/>
      <c r="Q433" s="739"/>
      <c r="R433" s="739"/>
      <c r="S433" s="739"/>
      <c r="T433" s="739"/>
      <c r="U433" s="739"/>
      <c r="V433" s="739"/>
      <c r="W433" s="739"/>
      <c r="X433" s="739"/>
      <c r="Y433" s="739"/>
      <c r="Z433" s="739"/>
      <c r="AA433" s="739"/>
      <c r="AB433" s="739"/>
      <c r="AC433" s="739"/>
      <c r="AD433" s="739"/>
    </row>
    <row r="434" spans="16:30" ht="15.75" hidden="1" customHeight="1">
      <c r="P434" s="739"/>
      <c r="Q434" s="739"/>
      <c r="R434" s="739"/>
      <c r="S434" s="739"/>
      <c r="T434" s="739"/>
      <c r="U434" s="739"/>
      <c r="V434" s="739"/>
      <c r="W434" s="739"/>
      <c r="X434" s="739"/>
      <c r="Y434" s="739"/>
      <c r="Z434" s="739"/>
      <c r="AA434" s="739"/>
      <c r="AB434" s="739"/>
      <c r="AC434" s="739"/>
      <c r="AD434" s="739"/>
    </row>
    <row r="435" spans="16:30" ht="15.75" hidden="1" customHeight="1">
      <c r="P435" s="739"/>
      <c r="Q435" s="739"/>
      <c r="R435" s="739"/>
      <c r="S435" s="739"/>
      <c r="T435" s="739"/>
      <c r="U435" s="739"/>
      <c r="V435" s="739"/>
      <c r="W435" s="739"/>
      <c r="X435" s="739"/>
      <c r="Y435" s="739"/>
      <c r="Z435" s="739"/>
      <c r="AA435" s="739"/>
      <c r="AB435" s="739"/>
      <c r="AC435" s="739"/>
      <c r="AD435" s="739"/>
    </row>
    <row r="436" spans="16:30" ht="15.75" hidden="1" customHeight="1">
      <c r="P436" s="739"/>
      <c r="Q436" s="739"/>
      <c r="R436" s="739"/>
      <c r="S436" s="739"/>
      <c r="T436" s="739"/>
      <c r="U436" s="739"/>
      <c r="V436" s="739"/>
      <c r="W436" s="739"/>
      <c r="X436" s="739"/>
      <c r="Y436" s="739"/>
      <c r="Z436" s="739"/>
      <c r="AA436" s="739"/>
      <c r="AB436" s="739"/>
      <c r="AC436" s="739"/>
      <c r="AD436" s="739"/>
    </row>
    <row r="437" spans="16:30" ht="15.75" hidden="1" customHeight="1">
      <c r="P437" s="739"/>
      <c r="Q437" s="739"/>
      <c r="R437" s="739"/>
      <c r="S437" s="739"/>
      <c r="T437" s="739"/>
      <c r="U437" s="739"/>
      <c r="V437" s="739"/>
      <c r="W437" s="739"/>
      <c r="X437" s="739"/>
      <c r="Y437" s="739"/>
      <c r="Z437" s="739"/>
      <c r="AA437" s="739"/>
      <c r="AB437" s="739"/>
      <c r="AC437" s="739"/>
      <c r="AD437" s="739"/>
    </row>
    <row r="438" spans="16:30" ht="15.75" hidden="1" customHeight="1">
      <c r="P438" s="739"/>
      <c r="Q438" s="739"/>
      <c r="R438" s="739"/>
      <c r="S438" s="739"/>
      <c r="T438" s="739"/>
      <c r="U438" s="739"/>
      <c r="V438" s="739"/>
      <c r="W438" s="739"/>
      <c r="X438" s="739"/>
      <c r="Y438" s="739"/>
      <c r="Z438" s="739"/>
      <c r="AA438" s="739"/>
      <c r="AB438" s="739"/>
      <c r="AC438" s="739"/>
      <c r="AD438" s="739"/>
    </row>
    <row r="439" spans="16:30" ht="15.75" hidden="1" customHeight="1">
      <c r="P439" s="739"/>
      <c r="Q439" s="739"/>
      <c r="R439" s="739"/>
      <c r="S439" s="739"/>
      <c r="T439" s="739"/>
      <c r="U439" s="739"/>
      <c r="V439" s="739"/>
      <c r="W439" s="739"/>
      <c r="X439" s="739"/>
      <c r="Y439" s="739"/>
      <c r="Z439" s="739"/>
      <c r="AA439" s="739"/>
      <c r="AB439" s="739"/>
      <c r="AC439" s="739"/>
      <c r="AD439" s="739"/>
    </row>
    <row r="440" spans="16:30" ht="15.75" hidden="1" customHeight="1">
      <c r="P440" s="739"/>
      <c r="Q440" s="739"/>
      <c r="R440" s="739"/>
      <c r="S440" s="739"/>
      <c r="T440" s="739"/>
      <c r="U440" s="739"/>
      <c r="V440" s="739"/>
      <c r="W440" s="739"/>
      <c r="X440" s="739"/>
      <c r="Y440" s="739"/>
      <c r="Z440" s="739"/>
      <c r="AA440" s="739"/>
      <c r="AB440" s="739"/>
      <c r="AC440" s="739"/>
      <c r="AD440" s="739"/>
    </row>
    <row r="441" spans="16:30" ht="15.75" hidden="1" customHeight="1">
      <c r="P441" s="739"/>
      <c r="Q441" s="739"/>
      <c r="R441" s="739"/>
      <c r="S441" s="739"/>
      <c r="T441" s="739"/>
      <c r="U441" s="739"/>
      <c r="V441" s="739"/>
      <c r="W441" s="739"/>
      <c r="X441" s="739"/>
      <c r="Y441" s="739"/>
      <c r="Z441" s="739"/>
      <c r="AA441" s="739"/>
      <c r="AB441" s="739"/>
      <c r="AC441" s="739"/>
      <c r="AD441" s="739"/>
    </row>
    <row r="442" spans="16:30" ht="15.75" hidden="1" customHeight="1">
      <c r="P442" s="739"/>
      <c r="Q442" s="739"/>
      <c r="R442" s="739"/>
      <c r="S442" s="739"/>
      <c r="T442" s="739"/>
      <c r="U442" s="739"/>
      <c r="V442" s="739"/>
      <c r="W442" s="739"/>
      <c r="X442" s="739"/>
      <c r="Y442" s="739"/>
      <c r="Z442" s="739"/>
      <c r="AA442" s="739"/>
      <c r="AB442" s="739"/>
      <c r="AC442" s="739"/>
      <c r="AD442" s="739"/>
    </row>
    <row r="443" spans="16:30" ht="15.75" hidden="1" customHeight="1">
      <c r="P443" s="739"/>
      <c r="Q443" s="739"/>
      <c r="R443" s="739"/>
      <c r="S443" s="739"/>
      <c r="T443" s="739"/>
      <c r="U443" s="739"/>
      <c r="V443" s="739"/>
      <c r="W443" s="739"/>
      <c r="X443" s="739"/>
      <c r="Y443" s="739"/>
      <c r="Z443" s="739"/>
      <c r="AA443" s="739"/>
      <c r="AB443" s="739"/>
      <c r="AC443" s="739"/>
      <c r="AD443" s="739"/>
    </row>
    <row r="444" spans="16:30" ht="15.75" hidden="1" customHeight="1">
      <c r="P444" s="739"/>
      <c r="Q444" s="739"/>
      <c r="R444" s="739"/>
      <c r="S444" s="739"/>
      <c r="T444" s="739"/>
      <c r="U444" s="739"/>
      <c r="V444" s="739"/>
      <c r="W444" s="739"/>
      <c r="X444" s="739"/>
      <c r="Y444" s="739"/>
      <c r="Z444" s="739"/>
      <c r="AA444" s="739"/>
      <c r="AB444" s="739"/>
      <c r="AC444" s="739"/>
      <c r="AD444" s="739"/>
    </row>
    <row r="445" spans="16:30" ht="15.75" hidden="1" customHeight="1">
      <c r="P445" s="739"/>
      <c r="Q445" s="739"/>
      <c r="R445" s="739"/>
      <c r="S445" s="739"/>
      <c r="T445" s="739"/>
      <c r="U445" s="739"/>
      <c r="V445" s="739"/>
      <c r="W445" s="739"/>
      <c r="X445" s="739"/>
      <c r="Y445" s="739"/>
      <c r="Z445" s="739"/>
      <c r="AA445" s="739"/>
      <c r="AB445" s="739"/>
      <c r="AC445" s="739"/>
      <c r="AD445" s="739"/>
    </row>
    <row r="446" spans="16:30" ht="15.75" hidden="1" customHeight="1">
      <c r="P446" s="739"/>
      <c r="Q446" s="739"/>
      <c r="R446" s="739"/>
      <c r="S446" s="739"/>
      <c r="T446" s="739"/>
      <c r="U446" s="739"/>
      <c r="V446" s="739"/>
      <c r="W446" s="739"/>
      <c r="X446" s="739"/>
      <c r="Y446" s="739"/>
      <c r="Z446" s="739"/>
      <c r="AA446" s="739"/>
      <c r="AB446" s="739"/>
      <c r="AC446" s="739"/>
      <c r="AD446" s="739"/>
    </row>
    <row r="447" spans="16:30" ht="15.75" hidden="1" customHeight="1">
      <c r="P447" s="739"/>
      <c r="Q447" s="739"/>
      <c r="R447" s="739"/>
      <c r="S447" s="739"/>
      <c r="T447" s="739"/>
      <c r="U447" s="739"/>
      <c r="V447" s="739"/>
      <c r="W447" s="739"/>
      <c r="X447" s="739"/>
      <c r="Y447" s="739"/>
      <c r="Z447" s="739"/>
      <c r="AA447" s="739"/>
      <c r="AB447" s="739"/>
      <c r="AC447" s="739"/>
      <c r="AD447" s="739"/>
    </row>
    <row r="448" spans="16:30" ht="15.75" hidden="1" customHeight="1">
      <c r="P448" s="739"/>
      <c r="Q448" s="739"/>
      <c r="R448" s="739"/>
      <c r="S448" s="739"/>
      <c r="T448" s="739"/>
      <c r="U448" s="739"/>
      <c r="V448" s="739"/>
      <c r="W448" s="739"/>
      <c r="X448" s="739"/>
      <c r="Y448" s="739"/>
      <c r="Z448" s="739"/>
      <c r="AA448" s="739"/>
      <c r="AB448" s="739"/>
      <c r="AC448" s="739"/>
      <c r="AD448" s="739"/>
    </row>
    <row r="449" spans="16:30" ht="15.75" hidden="1" customHeight="1">
      <c r="P449" s="739"/>
      <c r="Q449" s="739"/>
      <c r="R449" s="739"/>
      <c r="S449" s="739"/>
      <c r="T449" s="739"/>
      <c r="U449" s="739"/>
      <c r="V449" s="739"/>
      <c r="W449" s="739"/>
      <c r="X449" s="739"/>
      <c r="Y449" s="739"/>
      <c r="Z449" s="739"/>
      <c r="AA449" s="739"/>
      <c r="AB449" s="739"/>
      <c r="AC449" s="739"/>
      <c r="AD449" s="739"/>
    </row>
    <row r="450" spans="16:30" ht="15.75" hidden="1" customHeight="1">
      <c r="P450" s="739"/>
      <c r="Q450" s="739"/>
      <c r="R450" s="739"/>
      <c r="S450" s="739"/>
      <c r="T450" s="739"/>
      <c r="U450" s="739"/>
      <c r="V450" s="739"/>
      <c r="W450" s="739"/>
      <c r="X450" s="739"/>
      <c r="Y450" s="739"/>
      <c r="Z450" s="739"/>
      <c r="AA450" s="739"/>
      <c r="AB450" s="739"/>
      <c r="AC450" s="739"/>
      <c r="AD450" s="739"/>
    </row>
    <row r="451" spans="16:30" ht="15.75" hidden="1" customHeight="1">
      <c r="P451" s="739"/>
      <c r="Q451" s="739"/>
      <c r="R451" s="739"/>
      <c r="S451" s="739"/>
      <c r="T451" s="739"/>
      <c r="U451" s="739"/>
      <c r="V451" s="739"/>
      <c r="W451" s="739"/>
      <c r="X451" s="739"/>
      <c r="Y451" s="739"/>
      <c r="Z451" s="739"/>
      <c r="AA451" s="739"/>
      <c r="AB451" s="739"/>
      <c r="AC451" s="739"/>
      <c r="AD451" s="739"/>
    </row>
    <row r="452" spans="16:30" ht="15.75" hidden="1" customHeight="1">
      <c r="P452" s="739"/>
      <c r="Q452" s="739"/>
      <c r="R452" s="739"/>
      <c r="S452" s="739"/>
      <c r="T452" s="739"/>
      <c r="U452" s="739"/>
      <c r="V452" s="739"/>
      <c r="W452" s="739"/>
      <c r="X452" s="739"/>
      <c r="Y452" s="739"/>
      <c r="Z452" s="739"/>
      <c r="AA452" s="739"/>
      <c r="AB452" s="739"/>
      <c r="AC452" s="739"/>
      <c r="AD452" s="739"/>
    </row>
    <row r="453" spans="16:30" ht="15.75" hidden="1" customHeight="1">
      <c r="P453" s="739"/>
      <c r="Q453" s="739"/>
      <c r="R453" s="739"/>
      <c r="S453" s="739"/>
      <c r="T453" s="739"/>
      <c r="U453" s="739"/>
      <c r="V453" s="739"/>
      <c r="W453" s="739"/>
      <c r="X453" s="739"/>
      <c r="Y453" s="739"/>
      <c r="Z453" s="739"/>
      <c r="AA453" s="739"/>
      <c r="AB453" s="739"/>
      <c r="AC453" s="739"/>
      <c r="AD453" s="739"/>
    </row>
    <row r="454" spans="16:30" ht="15.75" hidden="1" customHeight="1">
      <c r="P454" s="739"/>
      <c r="Q454" s="739"/>
      <c r="R454" s="739"/>
      <c r="S454" s="739"/>
      <c r="T454" s="739"/>
      <c r="U454" s="739"/>
      <c r="V454" s="739"/>
      <c r="W454" s="739"/>
      <c r="X454" s="739"/>
      <c r="Y454" s="739"/>
      <c r="Z454" s="739"/>
      <c r="AA454" s="739"/>
      <c r="AB454" s="739"/>
      <c r="AC454" s="739"/>
      <c r="AD454" s="739"/>
    </row>
    <row r="455" spans="16:30" ht="15.75" hidden="1" customHeight="1">
      <c r="P455" s="739"/>
      <c r="Q455" s="739"/>
      <c r="R455" s="739"/>
      <c r="S455" s="739"/>
      <c r="T455" s="739"/>
      <c r="U455" s="739"/>
      <c r="V455" s="739"/>
      <c r="W455" s="739"/>
      <c r="X455" s="739"/>
      <c r="Y455" s="739"/>
      <c r="Z455" s="739"/>
      <c r="AA455" s="739"/>
      <c r="AB455" s="739"/>
      <c r="AC455" s="739"/>
      <c r="AD455" s="739"/>
    </row>
    <row r="456" spans="16:30" ht="15.75" hidden="1" customHeight="1">
      <c r="P456" s="739"/>
      <c r="Q456" s="739"/>
      <c r="R456" s="739"/>
      <c r="S456" s="739"/>
      <c r="T456" s="739"/>
      <c r="U456" s="739"/>
      <c r="V456" s="739"/>
      <c r="W456" s="739"/>
      <c r="X456" s="739"/>
      <c r="Y456" s="739"/>
      <c r="Z456" s="739"/>
      <c r="AA456" s="739"/>
      <c r="AB456" s="739"/>
      <c r="AC456" s="739"/>
      <c r="AD456" s="739"/>
    </row>
    <row r="457" spans="16:30" ht="15.75" hidden="1" customHeight="1">
      <c r="P457" s="739"/>
      <c r="Q457" s="739"/>
      <c r="R457" s="739"/>
      <c r="S457" s="739"/>
      <c r="T457" s="739"/>
      <c r="U457" s="739"/>
      <c r="V457" s="739"/>
      <c r="W457" s="739"/>
      <c r="X457" s="739"/>
      <c r="Y457" s="739"/>
      <c r="Z457" s="739"/>
      <c r="AA457" s="739"/>
      <c r="AB457" s="739"/>
      <c r="AC457" s="739"/>
      <c r="AD457" s="739"/>
    </row>
    <row r="458" spans="16:30" ht="15.75" hidden="1" customHeight="1">
      <c r="P458" s="739"/>
      <c r="Q458" s="739"/>
      <c r="R458" s="739"/>
      <c r="S458" s="739"/>
      <c r="T458" s="739"/>
      <c r="U458" s="739"/>
      <c r="V458" s="739"/>
      <c r="W458" s="739"/>
      <c r="X458" s="739"/>
      <c r="Y458" s="739"/>
      <c r="Z458" s="739"/>
      <c r="AA458" s="739"/>
      <c r="AB458" s="739"/>
      <c r="AC458" s="739"/>
      <c r="AD458" s="739"/>
    </row>
    <row r="459" spans="16:30" ht="15.75" hidden="1" customHeight="1">
      <c r="P459" s="739"/>
      <c r="Q459" s="739"/>
      <c r="R459" s="739"/>
      <c r="S459" s="739"/>
      <c r="T459" s="739"/>
      <c r="U459" s="739"/>
      <c r="V459" s="739"/>
      <c r="W459" s="739"/>
      <c r="X459" s="739"/>
      <c r="Y459" s="739"/>
      <c r="Z459" s="739"/>
      <c r="AA459" s="739"/>
      <c r="AB459" s="739"/>
      <c r="AC459" s="739"/>
      <c r="AD459" s="739"/>
    </row>
    <row r="460" spans="16:30" ht="15.75" hidden="1" customHeight="1">
      <c r="P460" s="739"/>
      <c r="Q460" s="739"/>
      <c r="R460" s="739"/>
      <c r="S460" s="739"/>
      <c r="T460" s="739"/>
      <c r="U460" s="739"/>
      <c r="V460" s="739"/>
      <c r="W460" s="739"/>
      <c r="X460" s="739"/>
      <c r="Y460" s="739"/>
      <c r="Z460" s="739"/>
      <c r="AA460" s="739"/>
      <c r="AB460" s="739"/>
      <c r="AC460" s="739"/>
      <c r="AD460" s="739"/>
    </row>
    <row r="461" spans="16:30" ht="15.75" hidden="1" customHeight="1">
      <c r="P461" s="739"/>
      <c r="Q461" s="739"/>
      <c r="R461" s="739"/>
      <c r="S461" s="739"/>
      <c r="T461" s="739"/>
      <c r="U461" s="739"/>
      <c r="V461" s="739"/>
      <c r="W461" s="739"/>
      <c r="X461" s="739"/>
      <c r="Y461" s="739"/>
      <c r="Z461" s="739"/>
      <c r="AA461" s="739"/>
      <c r="AB461" s="739"/>
      <c r="AC461" s="739"/>
      <c r="AD461" s="739"/>
    </row>
    <row r="462" spans="16:30" ht="15.75" hidden="1" customHeight="1">
      <c r="P462" s="739"/>
      <c r="Q462" s="739"/>
      <c r="R462" s="739"/>
      <c r="S462" s="739"/>
      <c r="T462" s="739"/>
      <c r="U462" s="739"/>
      <c r="V462" s="739"/>
      <c r="W462" s="739"/>
      <c r="X462" s="739"/>
      <c r="Y462" s="739"/>
      <c r="Z462" s="739"/>
      <c r="AA462" s="739"/>
      <c r="AB462" s="739"/>
      <c r="AC462" s="739"/>
      <c r="AD462" s="739"/>
    </row>
    <row r="463" spans="16:30" ht="15.75" hidden="1" customHeight="1">
      <c r="P463" s="739"/>
      <c r="Q463" s="739"/>
      <c r="R463" s="739"/>
      <c r="S463" s="739"/>
      <c r="T463" s="739"/>
      <c r="U463" s="739"/>
      <c r="V463" s="739"/>
      <c r="W463" s="739"/>
      <c r="X463" s="739"/>
      <c r="Y463" s="739"/>
      <c r="Z463" s="739"/>
      <c r="AA463" s="739"/>
      <c r="AB463" s="739"/>
      <c r="AC463" s="739"/>
      <c r="AD463" s="739"/>
    </row>
    <row r="464" spans="16:30" ht="15.75" hidden="1" customHeight="1">
      <c r="P464" s="739"/>
      <c r="Q464" s="739"/>
      <c r="R464" s="739"/>
      <c r="S464" s="739"/>
      <c r="T464" s="739"/>
      <c r="U464" s="739"/>
      <c r="V464" s="739"/>
      <c r="W464" s="739"/>
      <c r="X464" s="739"/>
      <c r="Y464" s="739"/>
      <c r="Z464" s="739"/>
      <c r="AA464" s="739"/>
      <c r="AB464" s="739"/>
      <c r="AC464" s="739"/>
      <c r="AD464" s="739"/>
    </row>
    <row r="465" spans="16:30" ht="15.75" hidden="1" customHeight="1">
      <c r="P465" s="739"/>
      <c r="Q465" s="739"/>
      <c r="R465" s="739"/>
      <c r="S465" s="739"/>
      <c r="T465" s="739"/>
      <c r="U465" s="739"/>
      <c r="V465" s="739"/>
      <c r="W465" s="739"/>
      <c r="X465" s="739"/>
      <c r="Y465" s="739"/>
      <c r="Z465" s="739"/>
      <c r="AA465" s="739"/>
      <c r="AB465" s="739"/>
      <c r="AC465" s="739"/>
      <c r="AD465" s="739"/>
    </row>
    <row r="466" spans="16:30" ht="15.75" hidden="1" customHeight="1">
      <c r="P466" s="739"/>
      <c r="Q466" s="739"/>
      <c r="R466" s="739"/>
      <c r="S466" s="739"/>
      <c r="T466" s="739"/>
      <c r="U466" s="739"/>
      <c r="V466" s="739"/>
      <c r="W466" s="739"/>
      <c r="X466" s="739"/>
      <c r="Y466" s="739"/>
      <c r="Z466" s="739"/>
      <c r="AA466" s="739"/>
      <c r="AB466" s="739"/>
      <c r="AC466" s="739"/>
      <c r="AD466" s="739"/>
    </row>
    <row r="467" spans="16:30" ht="15.75" hidden="1" customHeight="1">
      <c r="P467" s="739"/>
      <c r="Q467" s="739"/>
      <c r="R467" s="739"/>
      <c r="S467" s="739"/>
      <c r="T467" s="739"/>
      <c r="U467" s="739"/>
      <c r="V467" s="739"/>
      <c r="W467" s="739"/>
      <c r="X467" s="739"/>
      <c r="Y467" s="739"/>
      <c r="Z467" s="739"/>
      <c r="AA467" s="739"/>
      <c r="AB467" s="739"/>
      <c r="AC467" s="739"/>
      <c r="AD467" s="739"/>
    </row>
    <row r="468" spans="16:30" ht="15.75" hidden="1" customHeight="1">
      <c r="P468" s="739"/>
      <c r="Q468" s="739"/>
      <c r="R468" s="739"/>
      <c r="S468" s="739"/>
      <c r="T468" s="739"/>
      <c r="U468" s="739"/>
      <c r="V468" s="739"/>
      <c r="W468" s="739"/>
      <c r="X468" s="739"/>
      <c r="Y468" s="739"/>
      <c r="Z468" s="739"/>
      <c r="AA468" s="739"/>
      <c r="AB468" s="739"/>
      <c r="AC468" s="739"/>
      <c r="AD468" s="739"/>
    </row>
    <row r="469" spans="16:30" ht="15.75" hidden="1" customHeight="1">
      <c r="P469" s="739"/>
      <c r="Q469" s="739"/>
      <c r="R469" s="739"/>
      <c r="S469" s="739"/>
      <c r="T469" s="739"/>
      <c r="U469" s="739"/>
      <c r="V469" s="739"/>
      <c r="W469" s="739"/>
      <c r="X469" s="739"/>
      <c r="Y469" s="739"/>
      <c r="Z469" s="739"/>
      <c r="AA469" s="739"/>
      <c r="AB469" s="739"/>
      <c r="AC469" s="739"/>
      <c r="AD469" s="739"/>
    </row>
    <row r="470" spans="16:30" ht="15.75" hidden="1" customHeight="1">
      <c r="P470" s="739"/>
      <c r="Q470" s="739"/>
      <c r="R470" s="739"/>
      <c r="S470" s="739"/>
      <c r="T470" s="739"/>
      <c r="U470" s="739"/>
      <c r="V470" s="739"/>
      <c r="W470" s="739"/>
      <c r="X470" s="739"/>
      <c r="Y470" s="739"/>
      <c r="Z470" s="739"/>
      <c r="AA470" s="739"/>
      <c r="AB470" s="739"/>
      <c r="AC470" s="739"/>
      <c r="AD470" s="739"/>
    </row>
    <row r="471" spans="16:30" ht="15.75" hidden="1" customHeight="1">
      <c r="P471" s="739"/>
      <c r="Q471" s="739"/>
      <c r="R471" s="739"/>
      <c r="S471" s="739"/>
      <c r="T471" s="739"/>
      <c r="U471" s="739"/>
      <c r="V471" s="739"/>
      <c r="W471" s="739"/>
      <c r="X471" s="739"/>
      <c r="Y471" s="739"/>
      <c r="Z471" s="739"/>
      <c r="AA471" s="739"/>
      <c r="AB471" s="739"/>
      <c r="AC471" s="739"/>
      <c r="AD471" s="739"/>
    </row>
    <row r="472" spans="16:30" ht="15.75" hidden="1" customHeight="1">
      <c r="P472" s="739"/>
      <c r="Q472" s="739"/>
      <c r="R472" s="739"/>
      <c r="S472" s="739"/>
      <c r="T472" s="739"/>
      <c r="U472" s="739"/>
      <c r="V472" s="739"/>
      <c r="W472" s="739"/>
      <c r="X472" s="739"/>
      <c r="Y472" s="739"/>
      <c r="Z472" s="739"/>
      <c r="AA472" s="739"/>
      <c r="AB472" s="739"/>
      <c r="AC472" s="739"/>
      <c r="AD472" s="739"/>
    </row>
    <row r="473" spans="16:30" ht="15.75" hidden="1" customHeight="1">
      <c r="P473" s="739"/>
      <c r="Q473" s="739"/>
      <c r="R473" s="739"/>
      <c r="S473" s="739"/>
      <c r="T473" s="739"/>
      <c r="U473" s="739"/>
      <c r="V473" s="739"/>
      <c r="W473" s="739"/>
      <c r="X473" s="739"/>
      <c r="Y473" s="739"/>
      <c r="Z473" s="739"/>
      <c r="AA473" s="739"/>
      <c r="AB473" s="739"/>
      <c r="AC473" s="739"/>
      <c r="AD473" s="739"/>
    </row>
    <row r="474" spans="16:30" ht="15.75" hidden="1" customHeight="1">
      <c r="P474" s="739"/>
      <c r="Q474" s="739"/>
      <c r="R474" s="739"/>
      <c r="S474" s="739"/>
      <c r="T474" s="739"/>
      <c r="U474" s="739"/>
      <c r="V474" s="739"/>
      <c r="W474" s="739"/>
      <c r="X474" s="739"/>
      <c r="Y474" s="739"/>
      <c r="Z474" s="739"/>
      <c r="AA474" s="739"/>
      <c r="AB474" s="739"/>
      <c r="AC474" s="739"/>
      <c r="AD474" s="739"/>
    </row>
    <row r="475" spans="16:30" ht="15.75" hidden="1" customHeight="1">
      <c r="P475" s="739"/>
      <c r="Q475" s="739"/>
      <c r="R475" s="739"/>
      <c r="S475" s="739"/>
      <c r="T475" s="739"/>
      <c r="U475" s="739"/>
      <c r="V475" s="739"/>
      <c r="W475" s="739"/>
      <c r="X475" s="739"/>
      <c r="Y475" s="739"/>
      <c r="Z475" s="739"/>
      <c r="AA475" s="739"/>
      <c r="AB475" s="739"/>
      <c r="AC475" s="739"/>
      <c r="AD475" s="739"/>
    </row>
    <row r="476" spans="16:30" ht="15.75" hidden="1" customHeight="1">
      <c r="P476" s="739"/>
      <c r="Q476" s="739"/>
      <c r="R476" s="739"/>
      <c r="S476" s="739"/>
      <c r="T476" s="739"/>
      <c r="U476" s="739"/>
      <c r="V476" s="739"/>
      <c r="W476" s="739"/>
      <c r="X476" s="739"/>
      <c r="Y476" s="739"/>
      <c r="Z476" s="739"/>
      <c r="AA476" s="739"/>
      <c r="AB476" s="739"/>
      <c r="AC476" s="739"/>
      <c r="AD476" s="739"/>
    </row>
    <row r="477" spans="16:30" ht="15.75" hidden="1" customHeight="1">
      <c r="P477" s="739"/>
      <c r="Q477" s="739"/>
      <c r="R477" s="739"/>
      <c r="S477" s="739"/>
      <c r="T477" s="739"/>
      <c r="U477" s="739"/>
      <c r="V477" s="739"/>
      <c r="W477" s="739"/>
      <c r="X477" s="739"/>
      <c r="Y477" s="739"/>
      <c r="Z477" s="739"/>
      <c r="AA477" s="739"/>
      <c r="AB477" s="739"/>
      <c r="AC477" s="739"/>
      <c r="AD477" s="739"/>
    </row>
    <row r="478" spans="16:30" ht="15.75" hidden="1" customHeight="1">
      <c r="P478" s="739"/>
      <c r="Q478" s="739"/>
      <c r="R478" s="739"/>
      <c r="S478" s="739"/>
      <c r="T478" s="739"/>
      <c r="U478" s="739"/>
      <c r="V478" s="739"/>
      <c r="W478" s="739"/>
      <c r="X478" s="739"/>
      <c r="Y478" s="739"/>
      <c r="Z478" s="739"/>
      <c r="AA478" s="739"/>
      <c r="AB478" s="739"/>
      <c r="AC478" s="739"/>
      <c r="AD478" s="739"/>
    </row>
    <row r="479" spans="16:30" ht="15.75" hidden="1" customHeight="1">
      <c r="P479" s="739"/>
      <c r="Q479" s="739"/>
      <c r="R479" s="739"/>
      <c r="S479" s="739"/>
      <c r="T479" s="739"/>
      <c r="U479" s="739"/>
      <c r="V479" s="739"/>
      <c r="W479" s="739"/>
      <c r="X479" s="739"/>
      <c r="Y479" s="739"/>
      <c r="Z479" s="739"/>
      <c r="AA479" s="739"/>
      <c r="AB479" s="739"/>
      <c r="AC479" s="739"/>
      <c r="AD479" s="739"/>
    </row>
    <row r="480" spans="16:30" ht="15.75" hidden="1" customHeight="1">
      <c r="P480" s="739"/>
      <c r="Q480" s="739"/>
      <c r="R480" s="739"/>
      <c r="S480" s="739"/>
      <c r="T480" s="739"/>
      <c r="U480" s="739"/>
      <c r="V480" s="739"/>
      <c r="W480" s="739"/>
      <c r="X480" s="739"/>
      <c r="Y480" s="739"/>
      <c r="Z480" s="739"/>
      <c r="AA480" s="739"/>
      <c r="AB480" s="739"/>
      <c r="AC480" s="739"/>
      <c r="AD480" s="739"/>
    </row>
    <row r="481" spans="16:30" ht="15.75" hidden="1" customHeight="1">
      <c r="P481" s="739"/>
      <c r="Q481" s="739"/>
      <c r="R481" s="739"/>
      <c r="S481" s="739"/>
      <c r="T481" s="739"/>
      <c r="U481" s="739"/>
      <c r="V481" s="739"/>
      <c r="W481" s="739"/>
      <c r="X481" s="739"/>
      <c r="Y481" s="739"/>
      <c r="Z481" s="739"/>
      <c r="AA481" s="739"/>
      <c r="AB481" s="739"/>
      <c r="AC481" s="739"/>
      <c r="AD481" s="739"/>
    </row>
    <row r="482" spans="16:30" ht="15.75" hidden="1" customHeight="1">
      <c r="P482" s="739"/>
      <c r="Q482" s="739"/>
      <c r="R482" s="739"/>
      <c r="S482" s="739"/>
      <c r="T482" s="739"/>
      <c r="U482" s="739"/>
      <c r="V482" s="739"/>
      <c r="W482" s="739"/>
      <c r="X482" s="739"/>
      <c r="Y482" s="739"/>
      <c r="Z482" s="739"/>
      <c r="AA482" s="739"/>
      <c r="AB482" s="739"/>
      <c r="AC482" s="739"/>
      <c r="AD482" s="739"/>
    </row>
    <row r="483" spans="16:30" ht="15.75" hidden="1" customHeight="1">
      <c r="P483" s="739"/>
      <c r="Q483" s="739"/>
      <c r="R483" s="739"/>
      <c r="S483" s="739"/>
      <c r="T483" s="739"/>
      <c r="U483" s="739"/>
      <c r="V483" s="739"/>
      <c r="W483" s="739"/>
      <c r="X483" s="739"/>
      <c r="Y483" s="739"/>
      <c r="Z483" s="739"/>
      <c r="AA483" s="739"/>
      <c r="AB483" s="739"/>
      <c r="AC483" s="739"/>
      <c r="AD483" s="739"/>
    </row>
    <row r="484" spans="16:30" ht="15.75" hidden="1" customHeight="1">
      <c r="P484" s="739"/>
      <c r="Q484" s="739"/>
      <c r="R484" s="739"/>
      <c r="S484" s="739"/>
      <c r="T484" s="739"/>
      <c r="U484" s="739"/>
      <c r="V484" s="739"/>
      <c r="W484" s="739"/>
      <c r="X484" s="739"/>
      <c r="Y484" s="739"/>
      <c r="Z484" s="739"/>
      <c r="AA484" s="739"/>
      <c r="AB484" s="739"/>
      <c r="AC484" s="739"/>
      <c r="AD484" s="739"/>
    </row>
    <row r="485" spans="16:30" ht="15.75" hidden="1" customHeight="1">
      <c r="P485" s="739"/>
      <c r="Q485" s="739"/>
      <c r="R485" s="739"/>
      <c r="S485" s="739"/>
      <c r="T485" s="739"/>
      <c r="U485" s="739"/>
      <c r="V485" s="739"/>
      <c r="W485" s="739"/>
      <c r="X485" s="739"/>
      <c r="Y485" s="739"/>
      <c r="Z485" s="739"/>
      <c r="AA485" s="739"/>
      <c r="AB485" s="739"/>
      <c r="AC485" s="739"/>
      <c r="AD485" s="739"/>
    </row>
    <row r="486" spans="16:30" ht="15.75" hidden="1" customHeight="1">
      <c r="P486" s="739"/>
      <c r="Q486" s="739"/>
      <c r="R486" s="739"/>
      <c r="S486" s="739"/>
      <c r="T486" s="739"/>
      <c r="U486" s="739"/>
      <c r="V486" s="739"/>
      <c r="W486" s="739"/>
      <c r="X486" s="739"/>
      <c r="Y486" s="739"/>
      <c r="Z486" s="739"/>
      <c r="AA486" s="739"/>
      <c r="AB486" s="739"/>
      <c r="AC486" s="739"/>
      <c r="AD486" s="739"/>
    </row>
    <row r="487" spans="16:30" ht="15.75" hidden="1" customHeight="1">
      <c r="P487" s="739"/>
      <c r="Q487" s="739"/>
      <c r="R487" s="739"/>
      <c r="S487" s="739"/>
      <c r="T487" s="739"/>
      <c r="U487" s="739"/>
      <c r="V487" s="739"/>
      <c r="W487" s="739"/>
      <c r="X487" s="739"/>
      <c r="Y487" s="739"/>
      <c r="Z487" s="739"/>
      <c r="AA487" s="739"/>
      <c r="AB487" s="739"/>
      <c r="AC487" s="739"/>
      <c r="AD487" s="739"/>
    </row>
    <row r="488" spans="16:30" ht="15.75" hidden="1" customHeight="1">
      <c r="P488" s="739"/>
      <c r="Q488" s="739"/>
      <c r="R488" s="739"/>
      <c r="S488" s="739"/>
      <c r="T488" s="739"/>
      <c r="U488" s="739"/>
      <c r="V488" s="739"/>
      <c r="W488" s="739"/>
      <c r="X488" s="739"/>
      <c r="Y488" s="739"/>
      <c r="Z488" s="739"/>
      <c r="AA488" s="739"/>
      <c r="AB488" s="739"/>
      <c r="AC488" s="739"/>
      <c r="AD488" s="739"/>
    </row>
    <row r="489" spans="16:30" ht="15.75" hidden="1" customHeight="1">
      <c r="P489" s="739"/>
      <c r="Q489" s="739"/>
      <c r="R489" s="739"/>
      <c r="S489" s="739"/>
      <c r="T489" s="739"/>
      <c r="U489" s="739"/>
      <c r="V489" s="739"/>
      <c r="W489" s="739"/>
      <c r="X489" s="739"/>
      <c r="Y489" s="739"/>
      <c r="Z489" s="739"/>
      <c r="AA489" s="739"/>
      <c r="AB489" s="739"/>
      <c r="AC489" s="739"/>
      <c r="AD489" s="739"/>
    </row>
    <row r="490" spans="16:30" ht="15.75" hidden="1" customHeight="1">
      <c r="P490" s="739"/>
      <c r="Q490" s="739"/>
      <c r="R490" s="739"/>
      <c r="S490" s="739"/>
      <c r="T490" s="739"/>
      <c r="U490" s="739"/>
      <c r="V490" s="739"/>
      <c r="W490" s="739"/>
      <c r="X490" s="739"/>
      <c r="Y490" s="739"/>
      <c r="Z490" s="739"/>
      <c r="AA490" s="739"/>
      <c r="AB490" s="739"/>
      <c r="AC490" s="739"/>
      <c r="AD490" s="739"/>
    </row>
    <row r="491" spans="16:30" ht="15.75" hidden="1" customHeight="1">
      <c r="P491" s="739"/>
      <c r="Q491" s="739"/>
      <c r="R491" s="739"/>
      <c r="S491" s="739"/>
      <c r="T491" s="739"/>
      <c r="U491" s="739"/>
      <c r="V491" s="739"/>
      <c r="W491" s="739"/>
      <c r="X491" s="739"/>
      <c r="Y491" s="739"/>
      <c r="Z491" s="739"/>
      <c r="AA491" s="739"/>
      <c r="AB491" s="739"/>
      <c r="AC491" s="739"/>
      <c r="AD491" s="739"/>
    </row>
    <row r="492" spans="16:30" ht="15.75" hidden="1" customHeight="1">
      <c r="P492" s="739"/>
      <c r="Q492" s="739"/>
      <c r="R492" s="739"/>
      <c r="S492" s="739"/>
      <c r="T492" s="739"/>
      <c r="U492" s="739"/>
      <c r="V492" s="739"/>
      <c r="W492" s="739"/>
      <c r="X492" s="739"/>
      <c r="Y492" s="739"/>
      <c r="Z492" s="739"/>
      <c r="AA492" s="739"/>
      <c r="AB492" s="739"/>
      <c r="AC492" s="739"/>
      <c r="AD492" s="739"/>
    </row>
    <row r="493" spans="16:30" ht="15.75" hidden="1" customHeight="1">
      <c r="P493" s="739"/>
      <c r="Q493" s="739"/>
      <c r="R493" s="739"/>
      <c r="S493" s="739"/>
      <c r="T493" s="739"/>
      <c r="U493" s="739"/>
      <c r="V493" s="739"/>
      <c r="W493" s="739"/>
      <c r="X493" s="739"/>
      <c r="Y493" s="739"/>
      <c r="Z493" s="739"/>
      <c r="AA493" s="739"/>
      <c r="AB493" s="739"/>
      <c r="AC493" s="739"/>
      <c r="AD493" s="739"/>
    </row>
    <row r="494" spans="16:30" ht="15.75" hidden="1" customHeight="1">
      <c r="P494" s="739"/>
      <c r="Q494" s="739"/>
      <c r="R494" s="739"/>
      <c r="S494" s="739"/>
      <c r="T494" s="739"/>
      <c r="U494" s="739"/>
      <c r="V494" s="739"/>
      <c r="W494" s="739"/>
      <c r="X494" s="739"/>
      <c r="Y494" s="739"/>
      <c r="Z494" s="739"/>
      <c r="AA494" s="739"/>
      <c r="AB494" s="739"/>
      <c r="AC494" s="739"/>
      <c r="AD494" s="739"/>
    </row>
    <row r="495" spans="16:30" ht="15.75" hidden="1" customHeight="1">
      <c r="P495" s="739"/>
      <c r="Q495" s="739"/>
      <c r="R495" s="739"/>
      <c r="S495" s="739"/>
      <c r="T495" s="739"/>
      <c r="U495" s="739"/>
      <c r="V495" s="739"/>
      <c r="W495" s="739"/>
      <c r="X495" s="739"/>
      <c r="Y495" s="739"/>
      <c r="Z495" s="739"/>
      <c r="AA495" s="739"/>
      <c r="AB495" s="739"/>
      <c r="AC495" s="739"/>
      <c r="AD495" s="739"/>
    </row>
    <row r="496" spans="16:30" ht="15.75" hidden="1" customHeight="1">
      <c r="P496" s="739"/>
      <c r="Q496" s="739"/>
      <c r="R496" s="739"/>
      <c r="S496" s="739"/>
      <c r="T496" s="739"/>
      <c r="U496" s="739"/>
      <c r="V496" s="739"/>
      <c r="W496" s="739"/>
      <c r="X496" s="739"/>
      <c r="Y496" s="739"/>
      <c r="Z496" s="739"/>
      <c r="AA496" s="739"/>
      <c r="AB496" s="739"/>
      <c r="AC496" s="739"/>
      <c r="AD496" s="739"/>
    </row>
    <row r="497" spans="16:30" ht="15.75" hidden="1" customHeight="1">
      <c r="P497" s="739"/>
      <c r="Q497" s="739"/>
      <c r="R497" s="739"/>
      <c r="S497" s="739"/>
      <c r="T497" s="739"/>
      <c r="U497" s="739"/>
      <c r="V497" s="739"/>
      <c r="W497" s="739"/>
      <c r="X497" s="739"/>
      <c r="Y497" s="739"/>
      <c r="Z497" s="739"/>
      <c r="AA497" s="739"/>
      <c r="AB497" s="739"/>
      <c r="AC497" s="739"/>
      <c r="AD497" s="739"/>
    </row>
    <row r="498" spans="16:30" ht="15.75" hidden="1" customHeight="1">
      <c r="P498" s="739"/>
      <c r="Q498" s="739"/>
      <c r="R498" s="739"/>
      <c r="S498" s="739"/>
      <c r="T498" s="739"/>
      <c r="U498" s="739"/>
      <c r="V498" s="739"/>
      <c r="W498" s="739"/>
      <c r="X498" s="739"/>
      <c r="Y498" s="739"/>
      <c r="Z498" s="739"/>
      <c r="AA498" s="739"/>
      <c r="AB498" s="739"/>
      <c r="AC498" s="739"/>
      <c r="AD498" s="739"/>
    </row>
    <row r="499" spans="16:30" ht="15.75" hidden="1" customHeight="1">
      <c r="P499" s="739"/>
      <c r="Q499" s="739"/>
      <c r="R499" s="739"/>
      <c r="S499" s="739"/>
      <c r="T499" s="739"/>
      <c r="U499" s="739"/>
      <c r="V499" s="739"/>
      <c r="W499" s="739"/>
      <c r="X499" s="739"/>
      <c r="Y499" s="739"/>
      <c r="Z499" s="739"/>
      <c r="AA499" s="739"/>
      <c r="AB499" s="739"/>
      <c r="AC499" s="739"/>
      <c r="AD499" s="739"/>
    </row>
    <row r="500" spans="16:30" ht="15.75" hidden="1" customHeight="1">
      <c r="P500" s="739"/>
      <c r="Q500" s="739"/>
      <c r="R500" s="739"/>
      <c r="S500" s="739"/>
      <c r="T500" s="739"/>
      <c r="U500" s="739"/>
      <c r="V500" s="739"/>
      <c r="W500" s="739"/>
      <c r="X500" s="739"/>
      <c r="Y500" s="739"/>
      <c r="Z500" s="739"/>
      <c r="AA500" s="739"/>
      <c r="AB500" s="739"/>
      <c r="AC500" s="739"/>
      <c r="AD500" s="739"/>
    </row>
    <row r="501" spans="16:30" ht="15.75" hidden="1" customHeight="1">
      <c r="P501" s="739"/>
      <c r="Q501" s="739"/>
      <c r="R501" s="739"/>
      <c r="S501" s="739"/>
      <c r="T501" s="739"/>
      <c r="U501" s="739"/>
      <c r="V501" s="739"/>
      <c r="W501" s="739"/>
      <c r="X501" s="739"/>
      <c r="Y501" s="739"/>
      <c r="Z501" s="739"/>
      <c r="AA501" s="739"/>
      <c r="AB501" s="739"/>
      <c r="AC501" s="739"/>
      <c r="AD501" s="739"/>
    </row>
    <row r="502" spans="16:30" ht="15.75" hidden="1" customHeight="1">
      <c r="P502" s="739"/>
      <c r="Q502" s="739"/>
      <c r="R502" s="739"/>
      <c r="S502" s="739"/>
      <c r="T502" s="739"/>
      <c r="U502" s="739"/>
      <c r="V502" s="739"/>
      <c r="W502" s="739"/>
      <c r="X502" s="739"/>
      <c r="Y502" s="739"/>
      <c r="Z502" s="739"/>
      <c r="AA502" s="739"/>
      <c r="AB502" s="739"/>
      <c r="AC502" s="739"/>
      <c r="AD502" s="739"/>
    </row>
    <row r="503" spans="16:30" ht="15.75" hidden="1" customHeight="1">
      <c r="P503" s="739"/>
      <c r="Q503" s="739"/>
      <c r="R503" s="739"/>
      <c r="S503" s="739"/>
      <c r="T503" s="739"/>
      <c r="U503" s="739"/>
      <c r="V503" s="739"/>
      <c r="W503" s="739"/>
      <c r="X503" s="739"/>
      <c r="Y503" s="739"/>
      <c r="Z503" s="739"/>
      <c r="AA503" s="739"/>
      <c r="AB503" s="739"/>
      <c r="AC503" s="739"/>
      <c r="AD503" s="739"/>
    </row>
    <row r="504" spans="16:30" ht="15.75" hidden="1" customHeight="1">
      <c r="P504" s="739"/>
      <c r="Q504" s="739"/>
      <c r="R504" s="739"/>
      <c r="S504" s="739"/>
      <c r="T504" s="739"/>
      <c r="U504" s="739"/>
      <c r="V504" s="739"/>
      <c r="W504" s="739"/>
      <c r="X504" s="739"/>
      <c r="Y504" s="739"/>
      <c r="Z504" s="739"/>
      <c r="AA504" s="739"/>
      <c r="AB504" s="739"/>
      <c r="AC504" s="739"/>
      <c r="AD504" s="739"/>
    </row>
    <row r="505" spans="16:30" ht="15.75" hidden="1" customHeight="1">
      <c r="P505" s="739"/>
      <c r="Q505" s="739"/>
      <c r="R505" s="739"/>
      <c r="S505" s="739"/>
      <c r="T505" s="739"/>
      <c r="U505" s="739"/>
      <c r="V505" s="739"/>
      <c r="W505" s="739"/>
      <c r="X505" s="739"/>
      <c r="Y505" s="739"/>
      <c r="Z505" s="739"/>
      <c r="AA505" s="739"/>
      <c r="AB505" s="739"/>
      <c r="AC505" s="739"/>
      <c r="AD505" s="739"/>
    </row>
    <row r="506" spans="16:30" ht="15.75" hidden="1" customHeight="1">
      <c r="P506" s="739"/>
      <c r="Q506" s="739"/>
      <c r="R506" s="739"/>
      <c r="S506" s="739"/>
      <c r="T506" s="739"/>
      <c r="U506" s="739"/>
      <c r="V506" s="739"/>
      <c r="W506" s="739"/>
      <c r="X506" s="739"/>
      <c r="Y506" s="739"/>
      <c r="Z506" s="739"/>
      <c r="AA506" s="739"/>
      <c r="AB506" s="739"/>
      <c r="AC506" s="739"/>
      <c r="AD506" s="739"/>
    </row>
    <row r="507" spans="16:30" ht="15.75" hidden="1" customHeight="1">
      <c r="P507" s="739"/>
      <c r="Q507" s="739"/>
      <c r="R507" s="739"/>
      <c r="S507" s="739"/>
      <c r="T507" s="739"/>
      <c r="U507" s="739"/>
      <c r="V507" s="739"/>
      <c r="W507" s="739"/>
      <c r="X507" s="739"/>
      <c r="Y507" s="739"/>
      <c r="Z507" s="739"/>
      <c r="AA507" s="739"/>
      <c r="AB507" s="739"/>
      <c r="AC507" s="739"/>
      <c r="AD507" s="739"/>
    </row>
    <row r="508" spans="16:30" ht="15.75" hidden="1" customHeight="1">
      <c r="P508" s="739"/>
      <c r="Q508" s="739"/>
      <c r="R508" s="739"/>
      <c r="S508" s="739"/>
      <c r="T508" s="739"/>
      <c r="U508" s="739"/>
      <c r="V508" s="739"/>
      <c r="W508" s="739"/>
      <c r="X508" s="739"/>
      <c r="Y508" s="739"/>
      <c r="Z508" s="739"/>
      <c r="AA508" s="739"/>
      <c r="AB508" s="739"/>
      <c r="AC508" s="739"/>
      <c r="AD508" s="739"/>
    </row>
    <row r="509" spans="16:30" ht="15.75" hidden="1" customHeight="1">
      <c r="P509" s="739"/>
      <c r="Q509" s="739"/>
      <c r="R509" s="739"/>
      <c r="S509" s="739"/>
      <c r="T509" s="739"/>
      <c r="U509" s="739"/>
      <c r="V509" s="739"/>
      <c r="W509" s="739"/>
      <c r="X509" s="739"/>
      <c r="Y509" s="739"/>
      <c r="Z509" s="739"/>
      <c r="AA509" s="739"/>
      <c r="AB509" s="739"/>
      <c r="AC509" s="739"/>
      <c r="AD509" s="739"/>
    </row>
    <row r="510" spans="16:30" ht="15.75" hidden="1" customHeight="1">
      <c r="P510" s="739"/>
      <c r="Q510" s="739"/>
      <c r="R510" s="739"/>
      <c r="S510" s="739"/>
      <c r="T510" s="739"/>
      <c r="U510" s="739"/>
      <c r="V510" s="739"/>
      <c r="W510" s="739"/>
      <c r="X510" s="739"/>
      <c r="Y510" s="739"/>
      <c r="Z510" s="739"/>
      <c r="AA510" s="739"/>
      <c r="AB510" s="739"/>
      <c r="AC510" s="739"/>
      <c r="AD510" s="739"/>
    </row>
    <row r="511" spans="16:30" ht="15.75" hidden="1" customHeight="1">
      <c r="P511" s="739"/>
      <c r="Q511" s="739"/>
      <c r="R511" s="739"/>
      <c r="S511" s="739"/>
      <c r="T511" s="739"/>
      <c r="U511" s="739"/>
      <c r="V511" s="739"/>
      <c r="W511" s="739"/>
      <c r="X511" s="739"/>
      <c r="Y511" s="739"/>
      <c r="Z511" s="739"/>
      <c r="AA511" s="739"/>
      <c r="AB511" s="739"/>
      <c r="AC511" s="739"/>
      <c r="AD511" s="739"/>
    </row>
    <row r="512" spans="16:30" ht="15.75" hidden="1" customHeight="1">
      <c r="P512" s="739"/>
      <c r="Q512" s="739"/>
      <c r="R512" s="739"/>
      <c r="S512" s="739"/>
      <c r="T512" s="739"/>
      <c r="U512" s="739"/>
      <c r="V512" s="739"/>
      <c r="W512" s="739"/>
      <c r="X512" s="739"/>
      <c r="Y512" s="739"/>
      <c r="Z512" s="739"/>
      <c r="AA512" s="739"/>
      <c r="AB512" s="739"/>
      <c r="AC512" s="739"/>
      <c r="AD512" s="739"/>
    </row>
    <row r="513" spans="16:30" ht="15.75" hidden="1" customHeight="1">
      <c r="P513" s="739"/>
      <c r="Q513" s="739"/>
      <c r="R513" s="739"/>
      <c r="S513" s="739"/>
      <c r="T513" s="739"/>
      <c r="U513" s="739"/>
      <c r="V513" s="739"/>
      <c r="W513" s="739"/>
      <c r="X513" s="739"/>
      <c r="Y513" s="739"/>
      <c r="Z513" s="739"/>
      <c r="AA513" s="739"/>
      <c r="AB513" s="739"/>
      <c r="AC513" s="739"/>
      <c r="AD513" s="739"/>
    </row>
    <row r="514" spans="16:30" ht="15.75" hidden="1" customHeight="1">
      <c r="P514" s="739"/>
      <c r="Q514" s="739"/>
      <c r="R514" s="739"/>
      <c r="S514" s="739"/>
      <c r="T514" s="739"/>
      <c r="U514" s="739"/>
      <c r="V514" s="739"/>
      <c r="W514" s="739"/>
      <c r="X514" s="739"/>
      <c r="Y514" s="739"/>
      <c r="Z514" s="739"/>
      <c r="AA514" s="739"/>
      <c r="AB514" s="739"/>
      <c r="AC514" s="739"/>
      <c r="AD514" s="739"/>
    </row>
    <row r="515" spans="16:30" ht="15.75" hidden="1" customHeight="1">
      <c r="P515" s="739"/>
      <c r="Q515" s="739"/>
      <c r="R515" s="739"/>
      <c r="S515" s="739"/>
      <c r="T515" s="739"/>
      <c r="U515" s="739"/>
      <c r="V515" s="739"/>
      <c r="W515" s="739"/>
      <c r="X515" s="739"/>
      <c r="Y515" s="739"/>
      <c r="Z515" s="739"/>
      <c r="AA515" s="739"/>
      <c r="AB515" s="739"/>
      <c r="AC515" s="739"/>
      <c r="AD515" s="739"/>
    </row>
    <row r="516" spans="16:30" ht="15.75" hidden="1" customHeight="1">
      <c r="P516" s="739"/>
      <c r="Q516" s="739"/>
      <c r="R516" s="739"/>
      <c r="S516" s="739"/>
      <c r="T516" s="739"/>
      <c r="U516" s="739"/>
      <c r="V516" s="739"/>
      <c r="W516" s="739"/>
      <c r="X516" s="739"/>
      <c r="Y516" s="739"/>
      <c r="Z516" s="739"/>
      <c r="AA516" s="739"/>
      <c r="AB516" s="739"/>
      <c r="AC516" s="739"/>
      <c r="AD516" s="739"/>
    </row>
    <row r="517" spans="16:30" ht="15.75" hidden="1" customHeight="1">
      <c r="P517" s="739"/>
      <c r="Q517" s="739"/>
      <c r="R517" s="739"/>
      <c r="S517" s="739"/>
      <c r="T517" s="739"/>
      <c r="U517" s="739"/>
      <c r="V517" s="739"/>
      <c r="W517" s="739"/>
      <c r="X517" s="739"/>
      <c r="Y517" s="739"/>
      <c r="Z517" s="739"/>
      <c r="AA517" s="739"/>
      <c r="AB517" s="739"/>
      <c r="AC517" s="739"/>
      <c r="AD517" s="739"/>
    </row>
    <row r="518" spans="16:30" ht="15.75" hidden="1" customHeight="1">
      <c r="P518" s="739"/>
      <c r="Q518" s="739"/>
      <c r="R518" s="739"/>
      <c r="S518" s="739"/>
      <c r="T518" s="739"/>
      <c r="U518" s="739"/>
      <c r="V518" s="739"/>
      <c r="W518" s="739"/>
      <c r="X518" s="739"/>
      <c r="Y518" s="739"/>
      <c r="Z518" s="739"/>
      <c r="AA518" s="739"/>
      <c r="AB518" s="739"/>
      <c r="AC518" s="739"/>
      <c r="AD518" s="739"/>
    </row>
    <row r="519" spans="16:30" ht="15.75" hidden="1" customHeight="1">
      <c r="P519" s="739"/>
      <c r="Q519" s="739"/>
      <c r="R519" s="739"/>
      <c r="S519" s="739"/>
      <c r="T519" s="739"/>
      <c r="U519" s="739"/>
      <c r="V519" s="739"/>
      <c r="W519" s="739"/>
      <c r="X519" s="739"/>
      <c r="Y519" s="739"/>
      <c r="Z519" s="739"/>
      <c r="AA519" s="739"/>
      <c r="AB519" s="739"/>
      <c r="AC519" s="739"/>
      <c r="AD519" s="739"/>
    </row>
    <row r="520" spans="16:30" ht="15.75" hidden="1" customHeight="1">
      <c r="P520" s="739"/>
      <c r="Q520" s="739"/>
      <c r="R520" s="739"/>
      <c r="S520" s="739"/>
      <c r="T520" s="739"/>
      <c r="U520" s="739"/>
      <c r="V520" s="739"/>
      <c r="W520" s="739"/>
      <c r="X520" s="739"/>
      <c r="Y520" s="739"/>
      <c r="Z520" s="739"/>
      <c r="AA520" s="739"/>
      <c r="AB520" s="739"/>
      <c r="AC520" s="739"/>
      <c r="AD520" s="739"/>
    </row>
    <row r="521" spans="16:30" ht="15.75" hidden="1" customHeight="1">
      <c r="P521" s="739"/>
      <c r="Q521" s="739"/>
      <c r="R521" s="739"/>
      <c r="S521" s="739"/>
      <c r="T521" s="739"/>
      <c r="U521" s="739"/>
      <c r="V521" s="739"/>
      <c r="W521" s="739"/>
      <c r="X521" s="739"/>
      <c r="Y521" s="739"/>
      <c r="Z521" s="739"/>
      <c r="AA521" s="739"/>
      <c r="AB521" s="739"/>
      <c r="AC521" s="739"/>
      <c r="AD521" s="739"/>
    </row>
    <row r="522" spans="16:30" ht="15.75" hidden="1" customHeight="1">
      <c r="P522" s="739"/>
      <c r="Q522" s="739"/>
      <c r="R522" s="739"/>
      <c r="S522" s="739"/>
      <c r="T522" s="739"/>
      <c r="U522" s="739"/>
      <c r="V522" s="739"/>
      <c r="W522" s="739"/>
      <c r="X522" s="739"/>
      <c r="Y522" s="739"/>
      <c r="Z522" s="739"/>
      <c r="AA522" s="739"/>
      <c r="AB522" s="739"/>
      <c r="AC522" s="739"/>
      <c r="AD522" s="739"/>
    </row>
    <row r="523" spans="16:30" ht="15.75" hidden="1" customHeight="1">
      <c r="P523" s="739"/>
      <c r="Q523" s="739"/>
      <c r="R523" s="739"/>
      <c r="S523" s="739"/>
      <c r="T523" s="739"/>
      <c r="U523" s="739"/>
      <c r="V523" s="739"/>
      <c r="W523" s="739"/>
      <c r="X523" s="739"/>
      <c r="Y523" s="739"/>
      <c r="Z523" s="739"/>
      <c r="AA523" s="739"/>
      <c r="AB523" s="739"/>
      <c r="AC523" s="739"/>
      <c r="AD523" s="739"/>
    </row>
    <row r="524" spans="16:30" ht="15.75" hidden="1" customHeight="1">
      <c r="P524" s="739"/>
      <c r="Q524" s="739"/>
      <c r="R524" s="739"/>
      <c r="S524" s="739"/>
      <c r="T524" s="739"/>
      <c r="U524" s="739"/>
      <c r="V524" s="739"/>
      <c r="W524" s="739"/>
      <c r="X524" s="739"/>
      <c r="Y524" s="739"/>
      <c r="Z524" s="739"/>
      <c r="AA524" s="739"/>
      <c r="AB524" s="739"/>
      <c r="AC524" s="739"/>
      <c r="AD524" s="739"/>
    </row>
    <row r="525" spans="16:30" ht="15.75" hidden="1" customHeight="1">
      <c r="P525" s="739"/>
      <c r="Q525" s="739"/>
      <c r="R525" s="739"/>
      <c r="S525" s="739"/>
      <c r="T525" s="739"/>
      <c r="U525" s="739"/>
      <c r="V525" s="739"/>
      <c r="W525" s="739"/>
      <c r="X525" s="739"/>
      <c r="Y525" s="739"/>
      <c r="Z525" s="739"/>
      <c r="AA525" s="739"/>
      <c r="AB525" s="739"/>
      <c r="AC525" s="739"/>
      <c r="AD525" s="739"/>
    </row>
    <row r="526" spans="16:30" ht="15.75" hidden="1" customHeight="1">
      <c r="P526" s="739"/>
      <c r="Q526" s="739"/>
      <c r="R526" s="739"/>
      <c r="S526" s="739"/>
      <c r="T526" s="739"/>
      <c r="U526" s="739"/>
      <c r="V526" s="739"/>
      <c r="W526" s="739"/>
      <c r="X526" s="739"/>
      <c r="Y526" s="739"/>
      <c r="Z526" s="739"/>
      <c r="AA526" s="739"/>
      <c r="AB526" s="739"/>
      <c r="AC526" s="739"/>
      <c r="AD526" s="739"/>
    </row>
    <row r="527" spans="16:30" ht="15.75" hidden="1" customHeight="1">
      <c r="P527" s="739"/>
      <c r="Q527" s="739"/>
      <c r="R527" s="739"/>
      <c r="S527" s="739"/>
      <c r="T527" s="739"/>
      <c r="U527" s="739"/>
      <c r="V527" s="739"/>
      <c r="W527" s="739"/>
      <c r="X527" s="739"/>
      <c r="Y527" s="739"/>
      <c r="Z527" s="739"/>
      <c r="AA527" s="739"/>
      <c r="AB527" s="739"/>
      <c r="AC527" s="739"/>
      <c r="AD527" s="739"/>
    </row>
    <row r="528" spans="16:30" ht="15.75" hidden="1" customHeight="1">
      <c r="P528" s="739"/>
      <c r="Q528" s="739"/>
      <c r="R528" s="739"/>
      <c r="S528" s="739"/>
      <c r="T528" s="739"/>
      <c r="U528" s="739"/>
      <c r="V528" s="739"/>
      <c r="W528" s="739"/>
      <c r="X528" s="739"/>
      <c r="Y528" s="739"/>
      <c r="Z528" s="739"/>
      <c r="AA528" s="739"/>
      <c r="AB528" s="739"/>
      <c r="AC528" s="739"/>
      <c r="AD528" s="739"/>
    </row>
    <row r="529" spans="16:30" ht="15.75" hidden="1" customHeight="1">
      <c r="P529" s="739"/>
      <c r="Q529" s="739"/>
      <c r="R529" s="739"/>
      <c r="S529" s="739"/>
      <c r="T529" s="739"/>
      <c r="U529" s="739"/>
      <c r="V529" s="739"/>
      <c r="W529" s="739"/>
      <c r="X529" s="739"/>
      <c r="Y529" s="739"/>
      <c r="Z529" s="739"/>
      <c r="AA529" s="739"/>
      <c r="AB529" s="739"/>
      <c r="AC529" s="739"/>
      <c r="AD529" s="739"/>
    </row>
    <row r="530" spans="16:30" ht="15.75" hidden="1" customHeight="1">
      <c r="P530" s="739"/>
      <c r="Q530" s="739"/>
      <c r="R530" s="739"/>
      <c r="S530" s="739"/>
      <c r="T530" s="739"/>
      <c r="U530" s="739"/>
      <c r="V530" s="739"/>
      <c r="W530" s="739"/>
      <c r="X530" s="739"/>
      <c r="Y530" s="739"/>
      <c r="Z530" s="739"/>
      <c r="AA530" s="739"/>
      <c r="AB530" s="739"/>
      <c r="AC530" s="739"/>
      <c r="AD530" s="739"/>
    </row>
    <row r="531" spans="16:30" ht="15.75" hidden="1" customHeight="1">
      <c r="P531" s="739"/>
      <c r="Q531" s="739"/>
      <c r="R531" s="739"/>
      <c r="S531" s="739"/>
      <c r="T531" s="739"/>
      <c r="U531" s="739"/>
      <c r="V531" s="739"/>
      <c r="W531" s="739"/>
      <c r="X531" s="739"/>
      <c r="Y531" s="739"/>
      <c r="Z531" s="739"/>
      <c r="AA531" s="739"/>
      <c r="AB531" s="739"/>
      <c r="AC531" s="739"/>
      <c r="AD531" s="739"/>
    </row>
    <row r="532" spans="16:30" ht="15.75" hidden="1" customHeight="1">
      <c r="P532" s="739"/>
      <c r="Q532" s="739"/>
      <c r="R532" s="739"/>
      <c r="S532" s="739"/>
      <c r="T532" s="739"/>
      <c r="U532" s="739"/>
      <c r="V532" s="739"/>
      <c r="W532" s="739"/>
      <c r="X532" s="739"/>
      <c r="Y532" s="739"/>
      <c r="Z532" s="739"/>
      <c r="AA532" s="739"/>
      <c r="AB532" s="739"/>
      <c r="AC532" s="739"/>
      <c r="AD532" s="739"/>
    </row>
    <row r="533" spans="16:30" ht="15.75" hidden="1" customHeight="1">
      <c r="P533" s="739"/>
      <c r="Q533" s="739"/>
      <c r="R533" s="739"/>
      <c r="S533" s="739"/>
      <c r="T533" s="739"/>
      <c r="U533" s="739"/>
      <c r="V533" s="739"/>
      <c r="W533" s="739"/>
      <c r="X533" s="739"/>
      <c r="Y533" s="739"/>
      <c r="Z533" s="739"/>
      <c r="AA533" s="739"/>
      <c r="AB533" s="739"/>
      <c r="AC533" s="739"/>
      <c r="AD533" s="739"/>
    </row>
    <row r="534" spans="16:30" ht="15.75" hidden="1" customHeight="1">
      <c r="P534" s="739"/>
      <c r="Q534" s="739"/>
      <c r="R534" s="739"/>
      <c r="S534" s="739"/>
      <c r="T534" s="739"/>
      <c r="U534" s="739"/>
      <c r="V534" s="739"/>
      <c r="W534" s="739"/>
      <c r="X534" s="739"/>
      <c r="Y534" s="739"/>
      <c r="Z534" s="739"/>
      <c r="AA534" s="739"/>
      <c r="AB534" s="739"/>
      <c r="AC534" s="739"/>
      <c r="AD534" s="739"/>
    </row>
    <row r="535" spans="16:30" ht="15.75" hidden="1" customHeight="1">
      <c r="P535" s="739"/>
      <c r="Q535" s="739"/>
      <c r="R535" s="739"/>
      <c r="S535" s="739"/>
      <c r="T535" s="739"/>
      <c r="U535" s="739"/>
      <c r="V535" s="739"/>
      <c r="W535" s="739"/>
      <c r="X535" s="739"/>
      <c r="Y535" s="739"/>
      <c r="Z535" s="739"/>
      <c r="AA535" s="739"/>
      <c r="AB535" s="739"/>
      <c r="AC535" s="739"/>
      <c r="AD535" s="739"/>
    </row>
    <row r="536" spans="16:30" ht="15.75" hidden="1" customHeight="1">
      <c r="P536" s="739"/>
      <c r="Q536" s="739"/>
      <c r="R536" s="739"/>
      <c r="S536" s="739"/>
      <c r="T536" s="739"/>
      <c r="U536" s="739"/>
      <c r="V536" s="739"/>
      <c r="W536" s="739"/>
      <c r="X536" s="739"/>
      <c r="Y536" s="739"/>
      <c r="Z536" s="739"/>
      <c r="AA536" s="739"/>
      <c r="AB536" s="739"/>
      <c r="AC536" s="739"/>
      <c r="AD536" s="739"/>
    </row>
    <row r="537" spans="16:30" ht="15.75" hidden="1" customHeight="1">
      <c r="P537" s="739"/>
      <c r="Q537" s="739"/>
      <c r="R537" s="739"/>
      <c r="S537" s="739"/>
      <c r="T537" s="739"/>
      <c r="U537" s="739"/>
      <c r="V537" s="739"/>
      <c r="W537" s="739"/>
      <c r="X537" s="739"/>
      <c r="Y537" s="739"/>
      <c r="Z537" s="739"/>
      <c r="AA537" s="739"/>
      <c r="AB537" s="739"/>
      <c r="AC537" s="739"/>
      <c r="AD537" s="739"/>
    </row>
    <row r="538" spans="16:30" ht="15.75" hidden="1" customHeight="1">
      <c r="P538" s="739"/>
      <c r="Q538" s="739"/>
      <c r="R538" s="739"/>
      <c r="S538" s="739"/>
      <c r="T538" s="739"/>
      <c r="U538" s="739"/>
      <c r="V538" s="739"/>
      <c r="W538" s="739"/>
      <c r="X538" s="739"/>
      <c r="Y538" s="739"/>
      <c r="Z538" s="739"/>
      <c r="AA538" s="739"/>
      <c r="AB538" s="739"/>
      <c r="AC538" s="739"/>
      <c r="AD538" s="739"/>
    </row>
    <row r="539" spans="16:30" ht="15.75" hidden="1" customHeight="1">
      <c r="P539" s="739"/>
      <c r="Q539" s="739"/>
      <c r="R539" s="739"/>
      <c r="S539" s="739"/>
      <c r="T539" s="739"/>
      <c r="U539" s="739"/>
      <c r="V539" s="739"/>
      <c r="W539" s="739"/>
      <c r="X539" s="739"/>
      <c r="Y539" s="739"/>
      <c r="Z539" s="739"/>
      <c r="AA539" s="739"/>
      <c r="AB539" s="739"/>
      <c r="AC539" s="739"/>
      <c r="AD539" s="739"/>
    </row>
    <row r="540" spans="16:30" ht="15.75" hidden="1" customHeight="1">
      <c r="P540" s="739"/>
      <c r="Q540" s="739"/>
      <c r="R540" s="739"/>
      <c r="S540" s="739"/>
      <c r="T540" s="739"/>
      <c r="U540" s="739"/>
      <c r="V540" s="739"/>
      <c r="W540" s="739"/>
      <c r="X540" s="739"/>
      <c r="Y540" s="739"/>
      <c r="Z540" s="739"/>
      <c r="AA540" s="739"/>
      <c r="AB540" s="739"/>
      <c r="AC540" s="739"/>
      <c r="AD540" s="739"/>
    </row>
    <row r="541" spans="16:30" ht="15.75" hidden="1" customHeight="1">
      <c r="P541" s="739"/>
      <c r="Q541" s="739"/>
      <c r="R541" s="739"/>
      <c r="S541" s="739"/>
      <c r="T541" s="739"/>
      <c r="U541" s="739"/>
      <c r="V541" s="739"/>
      <c r="W541" s="739"/>
      <c r="X541" s="739"/>
      <c r="Y541" s="739"/>
      <c r="Z541" s="739"/>
      <c r="AA541" s="739"/>
      <c r="AB541" s="739"/>
      <c r="AC541" s="739"/>
      <c r="AD541" s="739"/>
    </row>
    <row r="542" spans="16:30" ht="15.75" hidden="1" customHeight="1">
      <c r="P542" s="739"/>
      <c r="Q542" s="739"/>
      <c r="R542" s="739"/>
      <c r="S542" s="739"/>
      <c r="T542" s="739"/>
      <c r="U542" s="739"/>
      <c r="V542" s="739"/>
      <c r="W542" s="739"/>
      <c r="X542" s="739"/>
      <c r="Y542" s="739"/>
      <c r="Z542" s="739"/>
      <c r="AA542" s="739"/>
      <c r="AB542" s="739"/>
      <c r="AC542" s="739"/>
      <c r="AD542" s="739"/>
    </row>
    <row r="543" spans="16:30" ht="15.75" hidden="1" customHeight="1">
      <c r="P543" s="739"/>
      <c r="Q543" s="739"/>
      <c r="R543" s="739"/>
      <c r="S543" s="739"/>
      <c r="T543" s="739"/>
      <c r="U543" s="739"/>
      <c r="V543" s="739"/>
      <c r="W543" s="739"/>
      <c r="X543" s="739"/>
      <c r="Y543" s="739"/>
      <c r="Z543" s="739"/>
      <c r="AA543" s="739"/>
      <c r="AB543" s="739"/>
      <c r="AC543" s="739"/>
      <c r="AD543" s="739"/>
    </row>
    <row r="544" spans="16:30" ht="15.75" hidden="1" customHeight="1">
      <c r="P544" s="739"/>
      <c r="Q544" s="739"/>
      <c r="R544" s="739"/>
      <c r="S544" s="739"/>
      <c r="T544" s="739"/>
      <c r="U544" s="739"/>
      <c r="V544" s="739"/>
      <c r="W544" s="739"/>
      <c r="X544" s="739"/>
      <c r="Y544" s="739"/>
      <c r="Z544" s="739"/>
      <c r="AA544" s="739"/>
      <c r="AB544" s="739"/>
      <c r="AC544" s="739"/>
      <c r="AD544" s="739"/>
    </row>
    <row r="545" spans="16:30" ht="15.75" hidden="1" customHeight="1">
      <c r="P545" s="739"/>
      <c r="Q545" s="739"/>
      <c r="R545" s="739"/>
      <c r="S545" s="739"/>
      <c r="T545" s="739"/>
      <c r="U545" s="739"/>
      <c r="V545" s="739"/>
      <c r="W545" s="739"/>
      <c r="X545" s="739"/>
      <c r="Y545" s="739"/>
      <c r="Z545" s="739"/>
      <c r="AA545" s="739"/>
      <c r="AB545" s="739"/>
      <c r="AC545" s="739"/>
      <c r="AD545" s="739"/>
    </row>
    <row r="546" spans="16:30" ht="15.75" hidden="1" customHeight="1">
      <c r="P546" s="739"/>
      <c r="Q546" s="739"/>
      <c r="R546" s="739"/>
      <c r="S546" s="739"/>
      <c r="T546" s="739"/>
      <c r="U546" s="739"/>
      <c r="V546" s="739"/>
      <c r="W546" s="739"/>
      <c r="X546" s="739"/>
      <c r="Y546" s="739"/>
      <c r="Z546" s="739"/>
      <c r="AA546" s="739"/>
      <c r="AB546" s="739"/>
      <c r="AC546" s="739"/>
      <c r="AD546" s="739"/>
    </row>
    <row r="547" spans="16:30" ht="15.75" hidden="1" customHeight="1">
      <c r="P547" s="739"/>
      <c r="Q547" s="739"/>
      <c r="R547" s="739"/>
      <c r="S547" s="739"/>
      <c r="T547" s="739"/>
      <c r="U547" s="739"/>
      <c r="V547" s="739"/>
      <c r="W547" s="739"/>
      <c r="X547" s="739"/>
      <c r="Y547" s="739"/>
      <c r="Z547" s="739"/>
      <c r="AA547" s="739"/>
      <c r="AB547" s="739"/>
      <c r="AC547" s="739"/>
      <c r="AD547" s="739"/>
    </row>
    <row r="548" spans="16:30" ht="15.75" hidden="1" customHeight="1">
      <c r="P548" s="739"/>
      <c r="Q548" s="739"/>
      <c r="R548" s="739"/>
      <c r="S548" s="739"/>
      <c r="T548" s="739"/>
      <c r="U548" s="739"/>
      <c r="V548" s="739"/>
      <c r="W548" s="739"/>
      <c r="X548" s="739"/>
      <c r="Y548" s="739"/>
      <c r="Z548" s="739"/>
      <c r="AA548" s="739"/>
      <c r="AB548" s="739"/>
      <c r="AC548" s="739"/>
      <c r="AD548" s="739"/>
    </row>
    <row r="549" spans="16:30" ht="15.75" hidden="1" customHeight="1">
      <c r="P549" s="739"/>
      <c r="Q549" s="739"/>
      <c r="R549" s="739"/>
      <c r="S549" s="739"/>
      <c r="T549" s="739"/>
      <c r="U549" s="739"/>
      <c r="V549" s="739"/>
      <c r="W549" s="739"/>
      <c r="X549" s="739"/>
      <c r="Y549" s="739"/>
      <c r="Z549" s="739"/>
      <c r="AA549" s="739"/>
      <c r="AB549" s="739"/>
      <c r="AC549" s="739"/>
      <c r="AD549" s="739"/>
    </row>
    <row r="550" spans="16:30" ht="15.75" hidden="1" customHeight="1">
      <c r="P550" s="739"/>
      <c r="Q550" s="739"/>
      <c r="R550" s="739"/>
      <c r="S550" s="739"/>
      <c r="T550" s="739"/>
      <c r="U550" s="739"/>
      <c r="V550" s="739"/>
      <c r="W550" s="739"/>
      <c r="X550" s="739"/>
      <c r="Y550" s="739"/>
      <c r="Z550" s="739"/>
      <c r="AA550" s="739"/>
      <c r="AB550" s="739"/>
      <c r="AC550" s="739"/>
      <c r="AD550" s="739"/>
    </row>
    <row r="551" spans="16:30" ht="15.75" hidden="1" customHeight="1">
      <c r="P551" s="739"/>
      <c r="Q551" s="739"/>
      <c r="R551" s="739"/>
      <c r="S551" s="739"/>
      <c r="T551" s="739"/>
      <c r="U551" s="739"/>
      <c r="V551" s="739"/>
      <c r="W551" s="739"/>
      <c r="X551" s="739"/>
      <c r="Y551" s="739"/>
      <c r="Z551" s="739"/>
      <c r="AA551" s="739"/>
      <c r="AB551" s="739"/>
      <c r="AC551" s="739"/>
      <c r="AD551" s="739"/>
    </row>
    <row r="552" spans="16:30" ht="15.75" hidden="1" customHeight="1">
      <c r="P552" s="739"/>
      <c r="Q552" s="739"/>
      <c r="R552" s="739"/>
      <c r="S552" s="739"/>
      <c r="T552" s="739"/>
      <c r="U552" s="739"/>
      <c r="V552" s="739"/>
      <c r="W552" s="739"/>
      <c r="X552" s="739"/>
      <c r="Y552" s="739"/>
      <c r="Z552" s="739"/>
      <c r="AA552" s="739"/>
      <c r="AB552" s="739"/>
      <c r="AC552" s="739"/>
      <c r="AD552" s="739"/>
    </row>
    <row r="553" spans="16:30" ht="15.75" hidden="1" customHeight="1">
      <c r="P553" s="739"/>
      <c r="Q553" s="739"/>
      <c r="R553" s="739"/>
      <c r="S553" s="739"/>
      <c r="T553" s="739"/>
      <c r="U553" s="739"/>
      <c r="V553" s="739"/>
      <c r="W553" s="739"/>
      <c r="X553" s="739"/>
      <c r="Y553" s="739"/>
      <c r="Z553" s="739"/>
      <c r="AA553" s="739"/>
      <c r="AB553" s="739"/>
      <c r="AC553" s="739"/>
      <c r="AD553" s="739"/>
    </row>
    <row r="554" spans="16:30" ht="15.75" hidden="1" customHeight="1">
      <c r="P554" s="739"/>
      <c r="Q554" s="739"/>
      <c r="R554" s="739"/>
      <c r="S554" s="739"/>
      <c r="T554" s="739"/>
      <c r="U554" s="739"/>
      <c r="V554" s="739"/>
      <c r="W554" s="739"/>
      <c r="X554" s="739"/>
      <c r="Y554" s="739"/>
      <c r="Z554" s="739"/>
      <c r="AA554" s="739"/>
      <c r="AB554" s="739"/>
      <c r="AC554" s="739"/>
      <c r="AD554" s="739"/>
    </row>
    <row r="555" spans="16:30" ht="15.75" hidden="1" customHeight="1">
      <c r="P555" s="739"/>
      <c r="Q555" s="739"/>
      <c r="R555" s="739"/>
      <c r="S555" s="739"/>
      <c r="T555" s="739"/>
      <c r="U555" s="739"/>
      <c r="V555" s="739"/>
      <c r="W555" s="739"/>
      <c r="X555" s="739"/>
      <c r="Y555" s="739"/>
      <c r="Z555" s="739"/>
      <c r="AA555" s="739"/>
      <c r="AB555" s="739"/>
      <c r="AC555" s="739"/>
      <c r="AD555" s="739"/>
    </row>
    <row r="556" spans="16:30" ht="15.75" hidden="1" customHeight="1">
      <c r="P556" s="739"/>
      <c r="Q556" s="739"/>
      <c r="R556" s="739"/>
      <c r="S556" s="739"/>
      <c r="T556" s="739"/>
      <c r="U556" s="739"/>
      <c r="V556" s="739"/>
      <c r="W556" s="739"/>
      <c r="X556" s="739"/>
      <c r="Y556" s="739"/>
      <c r="Z556" s="739"/>
      <c r="AA556" s="739"/>
      <c r="AB556" s="739"/>
      <c r="AC556" s="739"/>
      <c r="AD556" s="739"/>
    </row>
    <row r="557" spans="16:30" ht="15.75" hidden="1" customHeight="1">
      <c r="P557" s="739"/>
      <c r="Q557" s="739"/>
      <c r="R557" s="739"/>
      <c r="S557" s="739"/>
      <c r="T557" s="739"/>
      <c r="U557" s="739"/>
      <c r="V557" s="739"/>
      <c r="W557" s="739"/>
      <c r="X557" s="739"/>
      <c r="Y557" s="739"/>
      <c r="Z557" s="739"/>
      <c r="AA557" s="739"/>
      <c r="AB557" s="739"/>
      <c r="AC557" s="739"/>
      <c r="AD557" s="739"/>
    </row>
    <row r="558" spans="16:30" ht="15.75" hidden="1" customHeight="1">
      <c r="P558" s="739"/>
      <c r="Q558" s="739"/>
      <c r="R558" s="739"/>
      <c r="S558" s="739"/>
      <c r="T558" s="739"/>
      <c r="U558" s="739"/>
      <c r="V558" s="739"/>
      <c r="W558" s="739"/>
      <c r="X558" s="739"/>
      <c r="Y558" s="739"/>
      <c r="Z558" s="739"/>
      <c r="AA558" s="739"/>
      <c r="AB558" s="739"/>
      <c r="AC558" s="739"/>
      <c r="AD558" s="739"/>
    </row>
    <row r="559" spans="16:30" ht="15.75" hidden="1" customHeight="1">
      <c r="P559" s="739"/>
      <c r="Q559" s="739"/>
      <c r="R559" s="739"/>
      <c r="S559" s="739"/>
      <c r="T559" s="739"/>
      <c r="U559" s="739"/>
      <c r="V559" s="739"/>
      <c r="W559" s="739"/>
      <c r="X559" s="739"/>
      <c r="Y559" s="739"/>
      <c r="Z559" s="739"/>
      <c r="AA559" s="739"/>
      <c r="AB559" s="739"/>
      <c r="AC559" s="739"/>
      <c r="AD559" s="739"/>
    </row>
    <row r="560" spans="16:30" ht="15.75" hidden="1" customHeight="1">
      <c r="P560" s="739"/>
      <c r="Q560" s="739"/>
      <c r="R560" s="739"/>
      <c r="S560" s="739"/>
      <c r="T560" s="739"/>
      <c r="U560" s="739"/>
      <c r="V560" s="739"/>
      <c r="W560" s="739"/>
      <c r="X560" s="739"/>
      <c r="Y560" s="739"/>
      <c r="Z560" s="739"/>
      <c r="AA560" s="739"/>
      <c r="AB560" s="739"/>
      <c r="AC560" s="739"/>
      <c r="AD560" s="739"/>
    </row>
    <row r="561" spans="16:30" ht="15.75" hidden="1" customHeight="1">
      <c r="P561" s="739"/>
      <c r="Q561" s="739"/>
      <c r="R561" s="739"/>
      <c r="S561" s="739"/>
      <c r="T561" s="739"/>
      <c r="U561" s="739"/>
      <c r="V561" s="739"/>
      <c r="W561" s="739"/>
      <c r="X561" s="739"/>
      <c r="Y561" s="739"/>
      <c r="Z561" s="739"/>
      <c r="AA561" s="739"/>
      <c r="AB561" s="739"/>
      <c r="AC561" s="739"/>
      <c r="AD561" s="739"/>
    </row>
    <row r="562" spans="16:30" ht="15.75" hidden="1" customHeight="1">
      <c r="P562" s="739"/>
      <c r="Q562" s="739"/>
      <c r="R562" s="739"/>
      <c r="S562" s="739"/>
      <c r="T562" s="739"/>
      <c r="U562" s="739"/>
      <c r="V562" s="739"/>
      <c r="W562" s="739"/>
      <c r="X562" s="739"/>
      <c r="Y562" s="739"/>
      <c r="Z562" s="739"/>
      <c r="AA562" s="739"/>
      <c r="AB562" s="739"/>
      <c r="AC562" s="739"/>
      <c r="AD562" s="739"/>
    </row>
    <row r="563" spans="16:30" ht="15.75" hidden="1" customHeight="1">
      <c r="P563" s="739"/>
      <c r="Q563" s="739"/>
      <c r="R563" s="739"/>
      <c r="S563" s="739"/>
      <c r="T563" s="739"/>
      <c r="U563" s="739"/>
      <c r="V563" s="739"/>
      <c r="W563" s="739"/>
      <c r="X563" s="739"/>
      <c r="Y563" s="739"/>
      <c r="Z563" s="739"/>
      <c r="AA563" s="739"/>
      <c r="AB563" s="739"/>
      <c r="AC563" s="739"/>
      <c r="AD563" s="739"/>
    </row>
    <row r="564" spans="16:30" ht="15.75" hidden="1" customHeight="1">
      <c r="P564" s="739"/>
      <c r="Q564" s="739"/>
      <c r="R564" s="739"/>
      <c r="S564" s="739"/>
      <c r="T564" s="739"/>
      <c r="U564" s="739"/>
      <c r="V564" s="739"/>
      <c r="W564" s="739"/>
      <c r="X564" s="739"/>
      <c r="Y564" s="739"/>
      <c r="Z564" s="739"/>
      <c r="AA564" s="739"/>
      <c r="AB564" s="739"/>
      <c r="AC564" s="739"/>
      <c r="AD564" s="739"/>
    </row>
    <row r="565" spans="16:30" ht="15.75" hidden="1" customHeight="1">
      <c r="P565" s="739"/>
      <c r="Q565" s="739"/>
      <c r="R565" s="739"/>
      <c r="S565" s="739"/>
      <c r="T565" s="739"/>
      <c r="U565" s="739"/>
      <c r="V565" s="739"/>
      <c r="W565" s="739"/>
      <c r="X565" s="739"/>
      <c r="Y565" s="739"/>
      <c r="Z565" s="739"/>
      <c r="AA565" s="739"/>
      <c r="AB565" s="739"/>
      <c r="AC565" s="739"/>
      <c r="AD565" s="739"/>
    </row>
    <row r="566" spans="16:30" ht="15.75" hidden="1" customHeight="1">
      <c r="P566" s="739"/>
      <c r="Q566" s="739"/>
      <c r="R566" s="739"/>
      <c r="S566" s="739"/>
      <c r="T566" s="739"/>
      <c r="U566" s="739"/>
      <c r="V566" s="739"/>
      <c r="W566" s="739"/>
      <c r="X566" s="739"/>
      <c r="Y566" s="739"/>
      <c r="Z566" s="739"/>
      <c r="AA566" s="739"/>
      <c r="AB566" s="739"/>
      <c r="AC566" s="739"/>
      <c r="AD566" s="739"/>
    </row>
    <row r="567" spans="16:30" ht="15.75" hidden="1" customHeight="1">
      <c r="P567" s="739"/>
      <c r="Q567" s="739"/>
      <c r="R567" s="739"/>
      <c r="S567" s="739"/>
      <c r="T567" s="739"/>
      <c r="U567" s="739"/>
      <c r="V567" s="739"/>
      <c r="W567" s="739"/>
      <c r="X567" s="739"/>
      <c r="Y567" s="739"/>
      <c r="Z567" s="739"/>
      <c r="AA567" s="739"/>
      <c r="AB567" s="739"/>
      <c r="AC567" s="739"/>
      <c r="AD567" s="739"/>
    </row>
    <row r="568" spans="16:30" ht="15.75" hidden="1" customHeight="1">
      <c r="P568" s="739"/>
      <c r="Q568" s="739"/>
      <c r="R568" s="739"/>
      <c r="S568" s="739"/>
      <c r="T568" s="739"/>
      <c r="U568" s="739"/>
      <c r="V568" s="739"/>
      <c r="W568" s="739"/>
      <c r="X568" s="739"/>
      <c r="Y568" s="739"/>
      <c r="Z568" s="739"/>
      <c r="AA568" s="739"/>
      <c r="AB568" s="739"/>
      <c r="AC568" s="739"/>
      <c r="AD568" s="739"/>
    </row>
    <row r="569" spans="16:30" ht="15.75" hidden="1" customHeight="1">
      <c r="P569" s="739"/>
      <c r="Q569" s="739"/>
      <c r="R569" s="739"/>
      <c r="S569" s="739"/>
      <c r="T569" s="739"/>
      <c r="U569" s="739"/>
      <c r="V569" s="739"/>
      <c r="W569" s="739"/>
      <c r="X569" s="739"/>
      <c r="Y569" s="739"/>
      <c r="Z569" s="739"/>
      <c r="AA569" s="739"/>
      <c r="AB569" s="739"/>
      <c r="AC569" s="739"/>
      <c r="AD569" s="739"/>
    </row>
    <row r="570" spans="16:30" ht="15.75" hidden="1" customHeight="1">
      <c r="P570" s="739"/>
      <c r="Q570" s="739"/>
      <c r="R570" s="739"/>
      <c r="S570" s="739"/>
      <c r="T570" s="739"/>
      <c r="U570" s="739"/>
      <c r="V570" s="739"/>
      <c r="W570" s="739"/>
      <c r="X570" s="739"/>
      <c r="Y570" s="739"/>
      <c r="Z570" s="739"/>
      <c r="AA570" s="739"/>
      <c r="AB570" s="739"/>
      <c r="AC570" s="739"/>
      <c r="AD570" s="739"/>
    </row>
    <row r="571" spans="16:30" ht="15.75" hidden="1" customHeight="1">
      <c r="P571" s="739"/>
      <c r="Q571" s="739"/>
      <c r="R571" s="739"/>
      <c r="S571" s="739"/>
      <c r="T571" s="739"/>
      <c r="U571" s="739"/>
      <c r="V571" s="739"/>
      <c r="W571" s="739"/>
      <c r="X571" s="739"/>
      <c r="Y571" s="739"/>
      <c r="Z571" s="739"/>
      <c r="AA571" s="739"/>
      <c r="AB571" s="739"/>
      <c r="AC571" s="739"/>
      <c r="AD571" s="739"/>
    </row>
    <row r="572" spans="16:30" ht="15.75" hidden="1" customHeight="1">
      <c r="P572" s="739"/>
      <c r="Q572" s="739"/>
      <c r="R572" s="739"/>
      <c r="S572" s="739"/>
      <c r="T572" s="739"/>
      <c r="U572" s="739"/>
      <c r="V572" s="739"/>
      <c r="W572" s="739"/>
      <c r="X572" s="739"/>
      <c r="Y572" s="739"/>
      <c r="Z572" s="739"/>
      <c r="AA572" s="739"/>
      <c r="AB572" s="739"/>
      <c r="AC572" s="739"/>
      <c r="AD572" s="739"/>
    </row>
    <row r="573" spans="16:30" ht="15.75" hidden="1" customHeight="1">
      <c r="P573" s="739"/>
      <c r="Q573" s="739"/>
      <c r="R573" s="739"/>
      <c r="S573" s="739"/>
      <c r="T573" s="739"/>
      <c r="U573" s="739"/>
      <c r="V573" s="739"/>
      <c r="W573" s="739"/>
      <c r="X573" s="739"/>
      <c r="Y573" s="739"/>
      <c r="Z573" s="739"/>
      <c r="AA573" s="739"/>
      <c r="AB573" s="739"/>
      <c r="AC573" s="739"/>
      <c r="AD573" s="739"/>
    </row>
    <row r="574" spans="16:30" ht="15.75" hidden="1" customHeight="1">
      <c r="P574" s="739"/>
      <c r="Q574" s="739"/>
      <c r="R574" s="739"/>
      <c r="S574" s="739"/>
      <c r="T574" s="739"/>
      <c r="U574" s="739"/>
      <c r="V574" s="739"/>
      <c r="W574" s="739"/>
      <c r="X574" s="739"/>
      <c r="Y574" s="739"/>
      <c r="Z574" s="739"/>
      <c r="AA574" s="739"/>
      <c r="AB574" s="739"/>
      <c r="AC574" s="739"/>
      <c r="AD574" s="739"/>
    </row>
    <row r="575" spans="16:30" ht="15.75" hidden="1" customHeight="1">
      <c r="P575" s="739"/>
      <c r="Q575" s="739"/>
      <c r="R575" s="739"/>
      <c r="S575" s="739"/>
      <c r="T575" s="739"/>
      <c r="U575" s="739"/>
      <c r="V575" s="739"/>
      <c r="W575" s="739"/>
      <c r="X575" s="739"/>
      <c r="Y575" s="739"/>
      <c r="Z575" s="739"/>
      <c r="AA575" s="739"/>
      <c r="AB575" s="739"/>
      <c r="AC575" s="739"/>
      <c r="AD575" s="739"/>
    </row>
    <row r="576" spans="16:30" ht="15.75" hidden="1" customHeight="1">
      <c r="P576" s="739"/>
      <c r="Q576" s="739"/>
      <c r="R576" s="739"/>
      <c r="S576" s="739"/>
      <c r="T576" s="739"/>
      <c r="U576" s="739"/>
      <c r="V576" s="739"/>
      <c r="W576" s="739"/>
      <c r="X576" s="739"/>
      <c r="Y576" s="739"/>
      <c r="Z576" s="739"/>
      <c r="AA576" s="739"/>
      <c r="AB576" s="739"/>
      <c r="AC576" s="739"/>
      <c r="AD576" s="739"/>
    </row>
    <row r="577" spans="16:30" ht="15.75" hidden="1" customHeight="1">
      <c r="P577" s="739"/>
      <c r="Q577" s="739"/>
      <c r="R577" s="739"/>
      <c r="S577" s="739"/>
      <c r="T577" s="739"/>
      <c r="U577" s="739"/>
      <c r="V577" s="739"/>
      <c r="W577" s="739"/>
      <c r="X577" s="739"/>
      <c r="Y577" s="739"/>
      <c r="Z577" s="739"/>
      <c r="AA577" s="739"/>
      <c r="AB577" s="739"/>
      <c r="AC577" s="739"/>
      <c r="AD577" s="739"/>
    </row>
    <row r="578" spans="16:30" ht="15.75" hidden="1" customHeight="1">
      <c r="P578" s="739"/>
      <c r="Q578" s="739"/>
      <c r="R578" s="739"/>
      <c r="S578" s="739"/>
      <c r="T578" s="739"/>
      <c r="U578" s="739"/>
      <c r="V578" s="739"/>
      <c r="W578" s="739"/>
      <c r="X578" s="739"/>
      <c r="Y578" s="739"/>
      <c r="Z578" s="739"/>
      <c r="AA578" s="739"/>
      <c r="AB578" s="739"/>
      <c r="AC578" s="739"/>
      <c r="AD578" s="739"/>
    </row>
    <row r="579" spans="16:30" ht="15.75" hidden="1" customHeight="1">
      <c r="P579" s="739"/>
      <c r="Q579" s="739"/>
      <c r="R579" s="739"/>
      <c r="S579" s="739"/>
      <c r="T579" s="739"/>
      <c r="U579" s="739"/>
      <c r="V579" s="739"/>
      <c r="W579" s="739"/>
      <c r="X579" s="739"/>
      <c r="Y579" s="739"/>
      <c r="Z579" s="739"/>
      <c r="AA579" s="739"/>
      <c r="AB579" s="739"/>
      <c r="AC579" s="739"/>
      <c r="AD579" s="739"/>
    </row>
    <row r="580" spans="16:30" ht="15.75" hidden="1" customHeight="1">
      <c r="P580" s="739"/>
      <c r="Q580" s="739"/>
      <c r="R580" s="739"/>
      <c r="S580" s="739"/>
      <c r="T580" s="739"/>
      <c r="U580" s="739"/>
      <c r="V580" s="739"/>
      <c r="W580" s="739"/>
      <c r="X580" s="739"/>
      <c r="Y580" s="739"/>
      <c r="Z580" s="739"/>
      <c r="AA580" s="739"/>
      <c r="AB580" s="739"/>
      <c r="AC580" s="739"/>
      <c r="AD580" s="739"/>
    </row>
    <row r="581" spans="16:30" ht="15.75" hidden="1" customHeight="1">
      <c r="P581" s="739"/>
      <c r="Q581" s="739"/>
      <c r="R581" s="739"/>
      <c r="S581" s="739"/>
      <c r="T581" s="739"/>
      <c r="U581" s="739"/>
      <c r="V581" s="739"/>
      <c r="W581" s="739"/>
      <c r="X581" s="739"/>
      <c r="Y581" s="739"/>
      <c r="Z581" s="739"/>
      <c r="AA581" s="739"/>
      <c r="AB581" s="739"/>
      <c r="AC581" s="739"/>
      <c r="AD581" s="739"/>
    </row>
    <row r="582" spans="16:30" ht="15.75" hidden="1" customHeight="1">
      <c r="P582" s="739"/>
      <c r="Q582" s="739"/>
      <c r="R582" s="739"/>
      <c r="S582" s="739"/>
      <c r="T582" s="739"/>
      <c r="U582" s="739"/>
      <c r="V582" s="739"/>
      <c r="W582" s="739"/>
      <c r="X582" s="739"/>
      <c r="Y582" s="739"/>
      <c r="Z582" s="739"/>
      <c r="AA582" s="739"/>
      <c r="AB582" s="739"/>
      <c r="AC582" s="739"/>
      <c r="AD582" s="739"/>
    </row>
    <row r="583" spans="16:30" ht="15.75" hidden="1" customHeight="1">
      <c r="P583" s="739"/>
      <c r="Q583" s="739"/>
      <c r="R583" s="739"/>
      <c r="S583" s="739"/>
      <c r="T583" s="739"/>
      <c r="U583" s="739"/>
      <c r="V583" s="739"/>
      <c r="W583" s="739"/>
      <c r="X583" s="739"/>
      <c r="Y583" s="739"/>
      <c r="Z583" s="739"/>
      <c r="AA583" s="739"/>
      <c r="AB583" s="739"/>
      <c r="AC583" s="739"/>
      <c r="AD583" s="739"/>
    </row>
    <row r="584" spans="16:30" ht="15.75" hidden="1" customHeight="1">
      <c r="P584" s="739"/>
      <c r="Q584" s="739"/>
      <c r="R584" s="739"/>
      <c r="S584" s="739"/>
      <c r="T584" s="739"/>
      <c r="U584" s="739"/>
      <c r="V584" s="739"/>
      <c r="W584" s="739"/>
      <c r="X584" s="739"/>
      <c r="Y584" s="739"/>
      <c r="Z584" s="739"/>
      <c r="AA584" s="739"/>
      <c r="AB584" s="739"/>
      <c r="AC584" s="739"/>
      <c r="AD584" s="739"/>
    </row>
    <row r="585" spans="16:30" ht="15.75" hidden="1" customHeight="1">
      <c r="P585" s="739"/>
      <c r="Q585" s="739"/>
      <c r="R585" s="739"/>
      <c r="S585" s="739"/>
      <c r="T585" s="739"/>
      <c r="U585" s="739"/>
      <c r="V585" s="739"/>
      <c r="W585" s="739"/>
      <c r="X585" s="739"/>
      <c r="Y585" s="739"/>
      <c r="Z585" s="739"/>
      <c r="AA585" s="739"/>
      <c r="AB585" s="739"/>
      <c r="AC585" s="739"/>
      <c r="AD585" s="739"/>
    </row>
    <row r="586" spans="16:30" ht="15.75" hidden="1" customHeight="1">
      <c r="P586" s="739"/>
      <c r="Q586" s="739"/>
      <c r="R586" s="739"/>
      <c r="S586" s="739"/>
      <c r="T586" s="739"/>
      <c r="U586" s="739"/>
      <c r="V586" s="739"/>
      <c r="W586" s="739"/>
      <c r="X586" s="739"/>
      <c r="Y586" s="739"/>
      <c r="Z586" s="739"/>
      <c r="AA586" s="739"/>
      <c r="AB586" s="739"/>
      <c r="AC586" s="739"/>
      <c r="AD586" s="739"/>
    </row>
    <row r="587" spans="16:30" ht="15.75" hidden="1" customHeight="1">
      <c r="P587" s="739"/>
      <c r="Q587" s="739"/>
      <c r="R587" s="739"/>
      <c r="S587" s="739"/>
      <c r="T587" s="739"/>
      <c r="U587" s="739"/>
      <c r="V587" s="739"/>
      <c r="W587" s="739"/>
      <c r="X587" s="739"/>
      <c r="Y587" s="739"/>
      <c r="Z587" s="739"/>
      <c r="AA587" s="739"/>
      <c r="AB587" s="739"/>
      <c r="AC587" s="739"/>
      <c r="AD587" s="739"/>
    </row>
    <row r="588" spans="16:30" ht="15.75" hidden="1" customHeight="1">
      <c r="P588" s="739"/>
      <c r="Q588" s="739"/>
      <c r="R588" s="739"/>
      <c r="S588" s="739"/>
      <c r="T588" s="739"/>
      <c r="U588" s="739"/>
      <c r="V588" s="739"/>
      <c r="W588" s="739"/>
      <c r="X588" s="739"/>
      <c r="Y588" s="739"/>
      <c r="Z588" s="739"/>
      <c r="AA588" s="739"/>
      <c r="AB588" s="739"/>
      <c r="AC588" s="739"/>
      <c r="AD588" s="739"/>
    </row>
    <row r="589" spans="16:30" ht="15.75" hidden="1" customHeight="1">
      <c r="P589" s="739"/>
      <c r="Q589" s="739"/>
      <c r="R589" s="739"/>
      <c r="S589" s="739"/>
      <c r="T589" s="739"/>
      <c r="U589" s="739"/>
      <c r="V589" s="739"/>
      <c r="W589" s="739"/>
      <c r="X589" s="739"/>
      <c r="Y589" s="739"/>
      <c r="Z589" s="739"/>
      <c r="AA589" s="739"/>
      <c r="AB589" s="739"/>
      <c r="AC589" s="739"/>
      <c r="AD589" s="739"/>
    </row>
    <row r="590" spans="16:30" ht="15.75" hidden="1" customHeight="1">
      <c r="P590" s="739"/>
      <c r="Q590" s="739"/>
      <c r="R590" s="739"/>
      <c r="S590" s="739"/>
      <c r="T590" s="739"/>
      <c r="U590" s="739"/>
      <c r="V590" s="739"/>
      <c r="W590" s="739"/>
      <c r="X590" s="739"/>
      <c r="Y590" s="739"/>
      <c r="Z590" s="739"/>
      <c r="AA590" s="739"/>
      <c r="AB590" s="739"/>
      <c r="AC590" s="739"/>
      <c r="AD590" s="739"/>
    </row>
    <row r="591" spans="16:30" ht="15.75" hidden="1" customHeight="1">
      <c r="P591" s="739"/>
      <c r="Q591" s="739"/>
      <c r="R591" s="739"/>
      <c r="S591" s="739"/>
      <c r="T591" s="739"/>
      <c r="U591" s="739"/>
      <c r="V591" s="739"/>
      <c r="W591" s="739"/>
      <c r="X591" s="739"/>
      <c r="Y591" s="739"/>
      <c r="Z591" s="739"/>
      <c r="AA591" s="739"/>
      <c r="AB591" s="739"/>
      <c r="AC591" s="739"/>
      <c r="AD591" s="739"/>
    </row>
    <row r="592" spans="16:30" ht="15.75" hidden="1" customHeight="1">
      <c r="P592" s="739"/>
      <c r="Q592" s="739"/>
      <c r="R592" s="739"/>
      <c r="S592" s="739"/>
      <c r="T592" s="739"/>
      <c r="U592" s="739"/>
      <c r="V592" s="739"/>
      <c r="W592" s="739"/>
      <c r="X592" s="739"/>
      <c r="Y592" s="739"/>
      <c r="Z592" s="739"/>
      <c r="AA592" s="739"/>
      <c r="AB592" s="739"/>
      <c r="AC592" s="739"/>
      <c r="AD592" s="739"/>
    </row>
    <row r="593" spans="16:30" ht="15.75" hidden="1" customHeight="1">
      <c r="P593" s="739"/>
      <c r="Q593" s="739"/>
      <c r="R593" s="739"/>
      <c r="S593" s="739"/>
      <c r="T593" s="739"/>
      <c r="U593" s="739"/>
      <c r="V593" s="739"/>
      <c r="W593" s="739"/>
      <c r="X593" s="739"/>
      <c r="Y593" s="739"/>
      <c r="Z593" s="739"/>
      <c r="AA593" s="739"/>
      <c r="AB593" s="739"/>
      <c r="AC593" s="739"/>
      <c r="AD593" s="739"/>
    </row>
    <row r="594" spans="16:30" ht="15.75" hidden="1" customHeight="1">
      <c r="P594" s="739"/>
      <c r="Q594" s="739"/>
      <c r="R594" s="739"/>
      <c r="S594" s="739"/>
      <c r="T594" s="739"/>
      <c r="U594" s="739"/>
      <c r="V594" s="739"/>
      <c r="W594" s="739"/>
      <c r="X594" s="739"/>
      <c r="Y594" s="739"/>
      <c r="Z594" s="739"/>
      <c r="AA594" s="739"/>
      <c r="AB594" s="739"/>
      <c r="AC594" s="739"/>
      <c r="AD594" s="739"/>
    </row>
    <row r="595" spans="16:30" ht="15.75" hidden="1" customHeight="1">
      <c r="P595" s="739"/>
      <c r="Q595" s="739"/>
      <c r="R595" s="739"/>
      <c r="S595" s="739"/>
      <c r="T595" s="739"/>
      <c r="U595" s="739"/>
      <c r="V595" s="739"/>
      <c r="W595" s="739"/>
      <c r="X595" s="739"/>
      <c r="Y595" s="739"/>
      <c r="Z595" s="739"/>
      <c r="AA595" s="739"/>
      <c r="AB595" s="739"/>
      <c r="AC595" s="739"/>
      <c r="AD595" s="739"/>
    </row>
    <row r="596" spans="16:30" ht="15.75" hidden="1" customHeight="1">
      <c r="P596" s="739"/>
      <c r="Q596" s="739"/>
      <c r="R596" s="739"/>
      <c r="S596" s="739"/>
      <c r="T596" s="739"/>
      <c r="U596" s="739"/>
      <c r="V596" s="739"/>
      <c r="W596" s="739"/>
      <c r="X596" s="739"/>
      <c r="Y596" s="739"/>
      <c r="Z596" s="739"/>
      <c r="AA596" s="739"/>
      <c r="AB596" s="739"/>
      <c r="AC596" s="739"/>
      <c r="AD596" s="739"/>
    </row>
    <row r="597" spans="16:30" ht="15.75" hidden="1" customHeight="1">
      <c r="P597" s="739"/>
      <c r="Q597" s="739"/>
      <c r="R597" s="739"/>
      <c r="S597" s="739"/>
      <c r="T597" s="739"/>
      <c r="U597" s="739"/>
      <c r="V597" s="739"/>
      <c r="W597" s="739"/>
      <c r="X597" s="739"/>
      <c r="Y597" s="739"/>
      <c r="Z597" s="739"/>
      <c r="AA597" s="739"/>
      <c r="AB597" s="739"/>
      <c r="AC597" s="739"/>
      <c r="AD597" s="739"/>
    </row>
    <row r="598" spans="16:30" ht="15.75" hidden="1" customHeight="1">
      <c r="P598" s="739"/>
      <c r="Q598" s="739"/>
      <c r="R598" s="739"/>
      <c r="S598" s="739"/>
      <c r="T598" s="739"/>
      <c r="U598" s="739"/>
      <c r="V598" s="739"/>
      <c r="W598" s="739"/>
      <c r="X598" s="739"/>
      <c r="Y598" s="739"/>
      <c r="Z598" s="739"/>
      <c r="AA598" s="739"/>
      <c r="AB598" s="739"/>
      <c r="AC598" s="739"/>
      <c r="AD598" s="739"/>
    </row>
    <row r="599" spans="16:30" ht="15.75" hidden="1" customHeight="1">
      <c r="P599" s="739"/>
      <c r="Q599" s="739"/>
      <c r="R599" s="739"/>
      <c r="S599" s="739"/>
      <c r="T599" s="739"/>
      <c r="U599" s="739"/>
      <c r="V599" s="739"/>
      <c r="W599" s="739"/>
      <c r="X599" s="739"/>
      <c r="Y599" s="739"/>
      <c r="Z599" s="739"/>
      <c r="AA599" s="739"/>
      <c r="AB599" s="739"/>
      <c r="AC599" s="739"/>
      <c r="AD599" s="739"/>
    </row>
    <row r="600" spans="16:30" ht="15.75" hidden="1" customHeight="1">
      <c r="P600" s="739"/>
      <c r="Q600" s="739"/>
      <c r="R600" s="739"/>
      <c r="S600" s="739"/>
      <c r="T600" s="739"/>
      <c r="U600" s="739"/>
      <c r="V600" s="739"/>
      <c r="W600" s="739"/>
      <c r="X600" s="739"/>
      <c r="Y600" s="739"/>
      <c r="Z600" s="739"/>
      <c r="AA600" s="739"/>
      <c r="AB600" s="739"/>
      <c r="AC600" s="739"/>
      <c r="AD600" s="739"/>
    </row>
    <row r="601" spans="16:30" ht="15.75" hidden="1" customHeight="1">
      <c r="P601" s="739"/>
      <c r="Q601" s="739"/>
      <c r="R601" s="739"/>
      <c r="S601" s="739"/>
      <c r="T601" s="739"/>
      <c r="U601" s="739"/>
      <c r="V601" s="739"/>
      <c r="W601" s="739"/>
      <c r="X601" s="739"/>
      <c r="Y601" s="739"/>
      <c r="Z601" s="739"/>
      <c r="AA601" s="739"/>
      <c r="AB601" s="739"/>
      <c r="AC601" s="739"/>
      <c r="AD601" s="739"/>
    </row>
    <row r="602" spans="16:30" ht="15.75" hidden="1" customHeight="1">
      <c r="P602" s="739"/>
      <c r="Q602" s="739"/>
      <c r="R602" s="739"/>
      <c r="S602" s="739"/>
      <c r="T602" s="739"/>
      <c r="U602" s="739"/>
      <c r="V602" s="739"/>
      <c r="W602" s="739"/>
      <c r="X602" s="739"/>
      <c r="Y602" s="739"/>
      <c r="Z602" s="739"/>
      <c r="AA602" s="739"/>
      <c r="AB602" s="739"/>
      <c r="AC602" s="739"/>
      <c r="AD602" s="739"/>
    </row>
    <row r="603" spans="16:30" ht="15.75" hidden="1" customHeight="1">
      <c r="P603" s="739"/>
      <c r="Q603" s="739"/>
      <c r="R603" s="739"/>
      <c r="S603" s="739"/>
      <c r="T603" s="739"/>
      <c r="U603" s="739"/>
      <c r="V603" s="739"/>
      <c r="W603" s="739"/>
      <c r="X603" s="739"/>
      <c r="Y603" s="739"/>
      <c r="Z603" s="739"/>
      <c r="AA603" s="739"/>
      <c r="AB603" s="739"/>
      <c r="AC603" s="739"/>
      <c r="AD603" s="739"/>
    </row>
    <row r="604" spans="16:30" ht="15.75" hidden="1" customHeight="1">
      <c r="P604" s="739"/>
      <c r="Q604" s="739"/>
      <c r="R604" s="739"/>
      <c r="S604" s="739"/>
      <c r="T604" s="739"/>
      <c r="U604" s="739"/>
      <c r="V604" s="739"/>
      <c r="W604" s="739"/>
      <c r="X604" s="739"/>
      <c r="Y604" s="739"/>
      <c r="Z604" s="739"/>
      <c r="AA604" s="739"/>
      <c r="AB604" s="739"/>
      <c r="AC604" s="739"/>
      <c r="AD604" s="739"/>
    </row>
    <row r="605" spans="16:30" ht="15.75" hidden="1" customHeight="1">
      <c r="P605" s="739"/>
      <c r="Q605" s="739"/>
      <c r="R605" s="739"/>
      <c r="S605" s="739"/>
      <c r="T605" s="739"/>
      <c r="U605" s="739"/>
      <c r="V605" s="739"/>
      <c r="W605" s="739"/>
      <c r="X605" s="739"/>
      <c r="Y605" s="739"/>
      <c r="Z605" s="739"/>
      <c r="AA605" s="739"/>
      <c r="AB605" s="739"/>
      <c r="AC605" s="739"/>
      <c r="AD605" s="739"/>
    </row>
    <row r="606" spans="16:30" ht="15.75" hidden="1" customHeight="1">
      <c r="P606" s="739"/>
      <c r="Q606" s="739"/>
      <c r="R606" s="739"/>
      <c r="S606" s="739"/>
      <c r="T606" s="739"/>
      <c r="U606" s="739"/>
      <c r="V606" s="739"/>
      <c r="W606" s="739"/>
      <c r="X606" s="739"/>
      <c r="Y606" s="739"/>
      <c r="Z606" s="739"/>
      <c r="AA606" s="739"/>
      <c r="AB606" s="739"/>
      <c r="AC606" s="739"/>
      <c r="AD606" s="739"/>
    </row>
    <row r="607" spans="16:30" ht="15.75" hidden="1" customHeight="1">
      <c r="P607" s="739"/>
      <c r="Q607" s="739"/>
      <c r="R607" s="739"/>
      <c r="S607" s="739"/>
      <c r="T607" s="739"/>
      <c r="U607" s="739"/>
      <c r="V607" s="739"/>
      <c r="W607" s="739"/>
      <c r="X607" s="739"/>
      <c r="Y607" s="739"/>
      <c r="Z607" s="739"/>
      <c r="AA607" s="739"/>
      <c r="AB607" s="739"/>
      <c r="AC607" s="739"/>
      <c r="AD607" s="739"/>
    </row>
    <row r="608" spans="16:30" ht="15.75" hidden="1" customHeight="1">
      <c r="P608" s="739"/>
      <c r="Q608" s="739"/>
      <c r="R608" s="739"/>
      <c r="S608" s="739"/>
      <c r="T608" s="739"/>
      <c r="U608" s="739"/>
      <c r="V608" s="739"/>
      <c r="W608" s="739"/>
      <c r="X608" s="739"/>
      <c r="Y608" s="739"/>
      <c r="Z608" s="739"/>
      <c r="AA608" s="739"/>
      <c r="AB608" s="739"/>
      <c r="AC608" s="739"/>
      <c r="AD608" s="739"/>
    </row>
    <row r="609" spans="16:30" ht="15.75" hidden="1" customHeight="1">
      <c r="P609" s="739"/>
      <c r="Q609" s="739"/>
      <c r="R609" s="739"/>
      <c r="S609" s="739"/>
      <c r="T609" s="739"/>
      <c r="U609" s="739"/>
      <c r="V609" s="739"/>
      <c r="W609" s="739"/>
      <c r="X609" s="739"/>
      <c r="Y609" s="739"/>
      <c r="Z609" s="739"/>
      <c r="AA609" s="739"/>
      <c r="AB609" s="739"/>
      <c r="AC609" s="739"/>
      <c r="AD609" s="739"/>
    </row>
    <row r="610" spans="16:30" ht="15.75" hidden="1" customHeight="1">
      <c r="P610" s="739"/>
      <c r="Q610" s="739"/>
      <c r="R610" s="739"/>
      <c r="S610" s="739"/>
      <c r="T610" s="739"/>
      <c r="U610" s="739"/>
      <c r="V610" s="739"/>
      <c r="W610" s="739"/>
      <c r="X610" s="739"/>
      <c r="Y610" s="739"/>
      <c r="Z610" s="739"/>
      <c r="AA610" s="739"/>
      <c r="AB610" s="739"/>
      <c r="AC610" s="739"/>
      <c r="AD610" s="739"/>
    </row>
    <row r="611" spans="16:30" ht="15.75" hidden="1" customHeight="1">
      <c r="P611" s="739"/>
      <c r="Q611" s="739"/>
      <c r="R611" s="739"/>
      <c r="S611" s="739"/>
      <c r="T611" s="739"/>
      <c r="U611" s="739"/>
      <c r="V611" s="739"/>
      <c r="W611" s="739"/>
      <c r="X611" s="739"/>
      <c r="Y611" s="739"/>
      <c r="Z611" s="739"/>
      <c r="AA611" s="739"/>
      <c r="AB611" s="739"/>
      <c r="AC611" s="739"/>
      <c r="AD611" s="739"/>
    </row>
    <row r="612" spans="16:30" ht="15.75" hidden="1" customHeight="1">
      <c r="P612" s="739"/>
      <c r="Q612" s="739"/>
      <c r="R612" s="739"/>
      <c r="S612" s="739"/>
      <c r="T612" s="739"/>
      <c r="U612" s="739"/>
      <c r="V612" s="739"/>
      <c r="W612" s="739"/>
      <c r="X612" s="739"/>
      <c r="Y612" s="739"/>
      <c r="Z612" s="739"/>
      <c r="AA612" s="739"/>
      <c r="AB612" s="739"/>
      <c r="AC612" s="739"/>
      <c r="AD612" s="739"/>
    </row>
    <row r="613" spans="16:30" ht="15.75" hidden="1" customHeight="1">
      <c r="P613" s="739"/>
      <c r="Q613" s="739"/>
      <c r="R613" s="739"/>
      <c r="S613" s="739"/>
      <c r="T613" s="739"/>
      <c r="U613" s="739"/>
      <c r="V613" s="739"/>
      <c r="W613" s="739"/>
      <c r="X613" s="739"/>
      <c r="Y613" s="739"/>
      <c r="Z613" s="739"/>
      <c r="AA613" s="739"/>
      <c r="AB613" s="739"/>
      <c r="AC613" s="739"/>
      <c r="AD613" s="739"/>
    </row>
    <row r="614" spans="16:30" ht="15.75" hidden="1" customHeight="1">
      <c r="P614" s="739"/>
      <c r="Q614" s="739"/>
      <c r="R614" s="739"/>
      <c r="S614" s="739"/>
      <c r="T614" s="739"/>
      <c r="U614" s="739"/>
      <c r="V614" s="739"/>
      <c r="W614" s="739"/>
      <c r="X614" s="739"/>
      <c r="Y614" s="739"/>
      <c r="Z614" s="739"/>
      <c r="AA614" s="739"/>
      <c r="AB614" s="739"/>
      <c r="AC614" s="739"/>
      <c r="AD614" s="739"/>
    </row>
    <row r="615" spans="16:30" ht="15.75" hidden="1" customHeight="1">
      <c r="P615" s="739"/>
      <c r="Q615" s="739"/>
      <c r="R615" s="739"/>
      <c r="S615" s="739"/>
      <c r="T615" s="739"/>
      <c r="U615" s="739"/>
      <c r="V615" s="739"/>
      <c r="W615" s="739"/>
      <c r="X615" s="739"/>
      <c r="Y615" s="739"/>
      <c r="Z615" s="739"/>
      <c r="AA615" s="739"/>
      <c r="AB615" s="739"/>
      <c r="AC615" s="739"/>
      <c r="AD615" s="739"/>
    </row>
    <row r="616" spans="16:30" ht="15.75" hidden="1" customHeight="1">
      <c r="P616" s="739"/>
      <c r="Q616" s="739"/>
      <c r="R616" s="739"/>
      <c r="S616" s="739"/>
      <c r="T616" s="739"/>
      <c r="U616" s="739"/>
      <c r="V616" s="739"/>
      <c r="W616" s="739"/>
      <c r="X616" s="739"/>
      <c r="Y616" s="739"/>
      <c r="Z616" s="739"/>
      <c r="AA616" s="739"/>
      <c r="AB616" s="739"/>
      <c r="AC616" s="739"/>
      <c r="AD616" s="739"/>
    </row>
    <row r="617" spans="16:30" ht="15.75" hidden="1" customHeight="1">
      <c r="P617" s="739"/>
      <c r="Q617" s="739"/>
      <c r="R617" s="739"/>
      <c r="S617" s="739"/>
      <c r="T617" s="739"/>
      <c r="U617" s="739"/>
      <c r="V617" s="739"/>
      <c r="W617" s="739"/>
      <c r="X617" s="739"/>
      <c r="Y617" s="739"/>
      <c r="Z617" s="739"/>
      <c r="AA617" s="739"/>
      <c r="AB617" s="739"/>
      <c r="AC617" s="739"/>
      <c r="AD617" s="739"/>
    </row>
    <row r="618" spans="16:30" ht="15.75" hidden="1" customHeight="1">
      <c r="P618" s="739"/>
      <c r="Q618" s="739"/>
      <c r="R618" s="739"/>
      <c r="S618" s="739"/>
      <c r="T618" s="739"/>
      <c r="U618" s="739"/>
      <c r="V618" s="739"/>
      <c r="W618" s="739"/>
      <c r="X618" s="739"/>
      <c r="Y618" s="739"/>
      <c r="Z618" s="739"/>
      <c r="AA618" s="739"/>
      <c r="AB618" s="739"/>
      <c r="AC618" s="739"/>
      <c r="AD618" s="739"/>
    </row>
    <row r="619" spans="16:30" ht="15.75" hidden="1" customHeight="1">
      <c r="P619" s="739"/>
      <c r="Q619" s="739"/>
      <c r="R619" s="739"/>
      <c r="S619" s="739"/>
      <c r="T619" s="739"/>
      <c r="U619" s="739"/>
      <c r="V619" s="739"/>
      <c r="W619" s="739"/>
      <c r="X619" s="739"/>
      <c r="Y619" s="739"/>
      <c r="Z619" s="739"/>
      <c r="AA619" s="739"/>
      <c r="AB619" s="739"/>
      <c r="AC619" s="739"/>
      <c r="AD619" s="739"/>
    </row>
    <row r="620" spans="16:30" ht="15.75" hidden="1" customHeight="1">
      <c r="P620" s="739"/>
      <c r="Q620" s="739"/>
      <c r="R620" s="739"/>
      <c r="S620" s="739"/>
      <c r="T620" s="739"/>
      <c r="U620" s="739"/>
      <c r="V620" s="739"/>
      <c r="W620" s="739"/>
      <c r="X620" s="739"/>
      <c r="Y620" s="739"/>
      <c r="Z620" s="739"/>
      <c r="AA620" s="739"/>
      <c r="AB620" s="739"/>
      <c r="AC620" s="739"/>
      <c r="AD620" s="739"/>
    </row>
    <row r="621" spans="16:30" ht="15.75" hidden="1" customHeight="1">
      <c r="P621" s="739"/>
      <c r="Q621" s="739"/>
      <c r="R621" s="739"/>
      <c r="S621" s="739"/>
      <c r="T621" s="739"/>
      <c r="U621" s="739"/>
      <c r="V621" s="739"/>
      <c r="W621" s="739"/>
      <c r="X621" s="739"/>
      <c r="Y621" s="739"/>
      <c r="Z621" s="739"/>
      <c r="AA621" s="739"/>
      <c r="AB621" s="739"/>
      <c r="AC621" s="739"/>
      <c r="AD621" s="739"/>
    </row>
    <row r="622" spans="16:30" ht="15.75" hidden="1" customHeight="1">
      <c r="P622" s="739"/>
      <c r="Q622" s="739"/>
      <c r="R622" s="739"/>
      <c r="S622" s="739"/>
      <c r="T622" s="739"/>
      <c r="U622" s="739"/>
      <c r="V622" s="739"/>
      <c r="W622" s="739"/>
      <c r="X622" s="739"/>
      <c r="Y622" s="739"/>
      <c r="Z622" s="739"/>
      <c r="AA622" s="739"/>
      <c r="AB622" s="739"/>
      <c r="AC622" s="739"/>
      <c r="AD622" s="739"/>
    </row>
    <row r="623" spans="16:30" ht="15.75" hidden="1" customHeight="1">
      <c r="P623" s="739"/>
      <c r="Q623" s="739"/>
      <c r="R623" s="739"/>
      <c r="S623" s="739"/>
      <c r="T623" s="739"/>
      <c r="U623" s="739"/>
      <c r="V623" s="739"/>
      <c r="W623" s="739"/>
      <c r="X623" s="739"/>
      <c r="Y623" s="739"/>
      <c r="Z623" s="739"/>
      <c r="AA623" s="739"/>
      <c r="AB623" s="739"/>
      <c r="AC623" s="739"/>
      <c r="AD623" s="739"/>
    </row>
    <row r="624" spans="16:30" ht="15.75" hidden="1" customHeight="1">
      <c r="P624" s="739"/>
      <c r="Q624" s="739"/>
      <c r="R624" s="739"/>
      <c r="S624" s="739"/>
      <c r="T624" s="739"/>
      <c r="U624" s="739"/>
      <c r="V624" s="739"/>
      <c r="W624" s="739"/>
      <c r="X624" s="739"/>
      <c r="Y624" s="739"/>
      <c r="Z624" s="739"/>
      <c r="AA624" s="739"/>
      <c r="AB624" s="739"/>
      <c r="AC624" s="739"/>
      <c r="AD624" s="739"/>
    </row>
    <row r="625" spans="16:30" ht="15.75" hidden="1" customHeight="1">
      <c r="P625" s="739"/>
      <c r="Q625" s="739"/>
      <c r="R625" s="739"/>
      <c r="S625" s="739"/>
      <c r="T625" s="739"/>
      <c r="U625" s="739"/>
      <c r="V625" s="739"/>
      <c r="W625" s="739"/>
      <c r="X625" s="739"/>
      <c r="Y625" s="739"/>
      <c r="Z625" s="739"/>
      <c r="AA625" s="739"/>
      <c r="AB625" s="739"/>
      <c r="AC625" s="739"/>
      <c r="AD625" s="739"/>
    </row>
    <row r="626" spans="16:30" ht="15.75" hidden="1" customHeight="1">
      <c r="P626" s="739"/>
      <c r="Q626" s="739"/>
      <c r="R626" s="739"/>
      <c r="S626" s="739"/>
      <c r="T626" s="739"/>
      <c r="U626" s="739"/>
      <c r="V626" s="739"/>
      <c r="W626" s="739"/>
      <c r="X626" s="739"/>
      <c r="Y626" s="739"/>
      <c r="Z626" s="739"/>
      <c r="AA626" s="739"/>
      <c r="AB626" s="739"/>
      <c r="AC626" s="739"/>
      <c r="AD626" s="739"/>
    </row>
    <row r="627" spans="16:30" ht="15.75" hidden="1" customHeight="1">
      <c r="P627" s="739"/>
      <c r="Q627" s="739"/>
      <c r="R627" s="739"/>
      <c r="S627" s="739"/>
      <c r="T627" s="739"/>
      <c r="U627" s="739"/>
      <c r="V627" s="739"/>
      <c r="W627" s="739"/>
      <c r="X627" s="739"/>
      <c r="Y627" s="739"/>
      <c r="Z627" s="739"/>
      <c r="AA627" s="739"/>
      <c r="AB627" s="739"/>
      <c r="AC627" s="739"/>
      <c r="AD627" s="739"/>
    </row>
    <row r="628" spans="16:30" ht="15.75" hidden="1" customHeight="1">
      <c r="P628" s="739"/>
      <c r="Q628" s="739"/>
      <c r="R628" s="739"/>
      <c r="S628" s="739"/>
      <c r="T628" s="739"/>
      <c r="U628" s="739"/>
      <c r="V628" s="739"/>
      <c r="W628" s="739"/>
      <c r="X628" s="739"/>
      <c r="Y628" s="739"/>
      <c r="Z628" s="739"/>
      <c r="AA628" s="739"/>
      <c r="AB628" s="739"/>
      <c r="AC628" s="739"/>
      <c r="AD628" s="739"/>
    </row>
    <row r="629" spans="16:30" ht="15.75" hidden="1" customHeight="1">
      <c r="P629" s="739"/>
      <c r="Q629" s="739"/>
      <c r="R629" s="739"/>
      <c r="S629" s="739"/>
      <c r="T629" s="739"/>
      <c r="U629" s="739"/>
      <c r="V629" s="739"/>
      <c r="W629" s="739"/>
      <c r="X629" s="739"/>
      <c r="Y629" s="739"/>
      <c r="Z629" s="739"/>
      <c r="AA629" s="739"/>
      <c r="AB629" s="739"/>
      <c r="AC629" s="739"/>
      <c r="AD629" s="739"/>
    </row>
    <row r="630" spans="16:30" ht="15.75" hidden="1" customHeight="1">
      <c r="P630" s="739"/>
      <c r="Q630" s="739"/>
      <c r="R630" s="739"/>
      <c r="S630" s="739"/>
      <c r="T630" s="739"/>
      <c r="U630" s="739"/>
      <c r="V630" s="739"/>
      <c r="W630" s="739"/>
      <c r="X630" s="739"/>
      <c r="Y630" s="739"/>
      <c r="Z630" s="739"/>
      <c r="AA630" s="739"/>
      <c r="AB630" s="739"/>
      <c r="AC630" s="739"/>
      <c r="AD630" s="739"/>
    </row>
    <row r="631" spans="16:30" ht="15.75" hidden="1" customHeight="1">
      <c r="P631" s="739"/>
      <c r="Q631" s="739"/>
      <c r="R631" s="739"/>
      <c r="S631" s="739"/>
      <c r="T631" s="739"/>
      <c r="U631" s="739"/>
      <c r="V631" s="739"/>
      <c r="W631" s="739"/>
      <c r="X631" s="739"/>
      <c r="Y631" s="739"/>
      <c r="Z631" s="739"/>
      <c r="AA631" s="739"/>
      <c r="AB631" s="739"/>
      <c r="AC631" s="739"/>
      <c r="AD631" s="739"/>
    </row>
    <row r="632" spans="16:30" ht="15.75" hidden="1" customHeight="1">
      <c r="P632" s="739"/>
      <c r="Q632" s="739"/>
      <c r="R632" s="739"/>
      <c r="S632" s="739"/>
      <c r="T632" s="739"/>
      <c r="U632" s="739"/>
      <c r="V632" s="739"/>
      <c r="W632" s="739"/>
      <c r="X632" s="739"/>
      <c r="Y632" s="739"/>
      <c r="Z632" s="739"/>
      <c r="AA632" s="739"/>
      <c r="AB632" s="739"/>
      <c r="AC632" s="739"/>
      <c r="AD632" s="739"/>
    </row>
    <row r="633" spans="16:30" ht="15.75" hidden="1" customHeight="1">
      <c r="P633" s="739"/>
      <c r="Q633" s="739"/>
      <c r="R633" s="739"/>
      <c r="S633" s="739"/>
      <c r="T633" s="739"/>
      <c r="U633" s="739"/>
      <c r="V633" s="739"/>
      <c r="W633" s="739"/>
      <c r="X633" s="739"/>
      <c r="Y633" s="739"/>
      <c r="Z633" s="739"/>
      <c r="AA633" s="739"/>
      <c r="AB633" s="739"/>
      <c r="AC633" s="739"/>
      <c r="AD633" s="739"/>
    </row>
    <row r="634" spans="16:30" ht="15.75" hidden="1" customHeight="1">
      <c r="P634" s="739"/>
      <c r="Q634" s="739"/>
      <c r="R634" s="739"/>
      <c r="S634" s="739"/>
      <c r="T634" s="739"/>
      <c r="U634" s="739"/>
      <c r="V634" s="739"/>
      <c r="W634" s="739"/>
      <c r="X634" s="739"/>
      <c r="Y634" s="739"/>
      <c r="Z634" s="739"/>
      <c r="AA634" s="739"/>
      <c r="AB634" s="739"/>
      <c r="AC634" s="739"/>
      <c r="AD634" s="739"/>
    </row>
    <row r="635" spans="16:30" ht="15.75" hidden="1" customHeight="1">
      <c r="P635" s="739"/>
      <c r="Q635" s="739"/>
      <c r="R635" s="739"/>
      <c r="S635" s="739"/>
      <c r="T635" s="739"/>
      <c r="U635" s="739"/>
      <c r="V635" s="739"/>
      <c r="W635" s="739"/>
      <c r="X635" s="739"/>
      <c r="Y635" s="739"/>
      <c r="Z635" s="739"/>
      <c r="AA635" s="739"/>
      <c r="AB635" s="739"/>
      <c r="AC635" s="739"/>
      <c r="AD635" s="739"/>
    </row>
    <row r="636" spans="16:30" ht="15.75" hidden="1" customHeight="1">
      <c r="P636" s="739"/>
      <c r="Q636" s="739"/>
      <c r="R636" s="739"/>
      <c r="S636" s="739"/>
      <c r="T636" s="739"/>
      <c r="U636" s="739"/>
      <c r="V636" s="739"/>
      <c r="W636" s="739"/>
      <c r="X636" s="739"/>
      <c r="Y636" s="739"/>
      <c r="Z636" s="739"/>
      <c r="AA636" s="739"/>
      <c r="AB636" s="739"/>
      <c r="AC636" s="739"/>
      <c r="AD636" s="739"/>
    </row>
    <row r="637" spans="16:30" ht="15.75" hidden="1" customHeight="1">
      <c r="P637" s="739"/>
      <c r="Q637" s="739"/>
      <c r="R637" s="739"/>
      <c r="S637" s="739"/>
      <c r="T637" s="739"/>
      <c r="U637" s="739"/>
      <c r="V637" s="739"/>
      <c r="W637" s="739"/>
      <c r="X637" s="739"/>
      <c r="Y637" s="739"/>
      <c r="Z637" s="739"/>
      <c r="AA637" s="739"/>
      <c r="AB637" s="739"/>
      <c r="AC637" s="739"/>
      <c r="AD637" s="739"/>
    </row>
    <row r="638" spans="16:30" ht="15.75" hidden="1" customHeight="1">
      <c r="P638" s="739"/>
      <c r="Q638" s="739"/>
      <c r="R638" s="739"/>
      <c r="S638" s="739"/>
      <c r="T638" s="739"/>
      <c r="U638" s="739"/>
      <c r="V638" s="739"/>
      <c r="W638" s="739"/>
      <c r="X638" s="739"/>
      <c r="Y638" s="739"/>
      <c r="Z638" s="739"/>
      <c r="AA638" s="739"/>
      <c r="AB638" s="739"/>
      <c r="AC638" s="739"/>
      <c r="AD638" s="739"/>
    </row>
    <row r="639" spans="16:30" ht="15.75" hidden="1" customHeight="1">
      <c r="P639" s="739"/>
      <c r="Q639" s="739"/>
      <c r="R639" s="739"/>
      <c r="S639" s="739"/>
      <c r="T639" s="739"/>
      <c r="U639" s="739"/>
      <c r="V639" s="739"/>
      <c r="W639" s="739"/>
      <c r="X639" s="739"/>
      <c r="Y639" s="739"/>
      <c r="Z639" s="739"/>
      <c r="AA639" s="739"/>
      <c r="AB639" s="739"/>
      <c r="AC639" s="739"/>
      <c r="AD639" s="739"/>
    </row>
    <row r="640" spans="16:30" ht="15.75" hidden="1" customHeight="1">
      <c r="P640" s="739"/>
      <c r="Q640" s="739"/>
      <c r="R640" s="739"/>
      <c r="S640" s="739"/>
      <c r="T640" s="739"/>
      <c r="U640" s="739"/>
      <c r="V640" s="739"/>
      <c r="W640" s="739"/>
      <c r="X640" s="739"/>
      <c r="Y640" s="739"/>
      <c r="Z640" s="739"/>
      <c r="AA640" s="739"/>
      <c r="AB640" s="739"/>
      <c r="AC640" s="739"/>
      <c r="AD640" s="739"/>
    </row>
    <row r="641" spans="16:30" ht="15.75" hidden="1" customHeight="1">
      <c r="P641" s="739"/>
      <c r="Q641" s="739"/>
      <c r="R641" s="739"/>
      <c r="S641" s="739"/>
      <c r="T641" s="739"/>
      <c r="U641" s="739"/>
      <c r="V641" s="739"/>
      <c r="W641" s="739"/>
      <c r="X641" s="739"/>
      <c r="Y641" s="739"/>
      <c r="Z641" s="739"/>
      <c r="AA641" s="739"/>
      <c r="AB641" s="739"/>
      <c r="AC641" s="739"/>
      <c r="AD641" s="739"/>
    </row>
    <row r="642" spans="16:30" ht="15.75" hidden="1" customHeight="1">
      <c r="P642" s="739"/>
      <c r="Q642" s="739"/>
      <c r="R642" s="739"/>
      <c r="S642" s="739"/>
      <c r="T642" s="739"/>
      <c r="U642" s="739"/>
      <c r="V642" s="739"/>
      <c r="W642" s="739"/>
      <c r="X642" s="739"/>
      <c r="Y642" s="739"/>
      <c r="Z642" s="739"/>
      <c r="AA642" s="739"/>
      <c r="AB642" s="739"/>
      <c r="AC642" s="739"/>
      <c r="AD642" s="739"/>
    </row>
    <row r="643" spans="16:30" ht="15.75" hidden="1" customHeight="1">
      <c r="P643" s="739"/>
      <c r="Q643" s="739"/>
      <c r="R643" s="739"/>
      <c r="S643" s="739"/>
      <c r="T643" s="739"/>
      <c r="U643" s="739"/>
      <c r="V643" s="739"/>
      <c r="W643" s="739"/>
      <c r="X643" s="739"/>
      <c r="Y643" s="739"/>
      <c r="Z643" s="739"/>
      <c r="AA643" s="739"/>
      <c r="AB643" s="739"/>
      <c r="AC643" s="739"/>
      <c r="AD643" s="739"/>
    </row>
    <row r="644" spans="16:30" ht="15.75" hidden="1" customHeight="1">
      <c r="P644" s="739"/>
      <c r="Q644" s="739"/>
      <c r="R644" s="739"/>
      <c r="S644" s="739"/>
      <c r="T644" s="739"/>
      <c r="U644" s="739"/>
      <c r="V644" s="739"/>
      <c r="W644" s="739"/>
      <c r="X644" s="739"/>
      <c r="Y644" s="739"/>
      <c r="Z644" s="739"/>
      <c r="AA644" s="739"/>
      <c r="AB644" s="739"/>
      <c r="AC644" s="739"/>
      <c r="AD644" s="739"/>
    </row>
    <row r="645" spans="16:30" ht="15.75" hidden="1" customHeight="1">
      <c r="P645" s="739"/>
      <c r="Q645" s="739"/>
      <c r="R645" s="739"/>
      <c r="S645" s="739"/>
      <c r="T645" s="739"/>
      <c r="U645" s="739"/>
      <c r="V645" s="739"/>
      <c r="W645" s="739"/>
      <c r="X645" s="739"/>
      <c r="Y645" s="739"/>
      <c r="Z645" s="739"/>
      <c r="AA645" s="739"/>
      <c r="AB645" s="739"/>
      <c r="AC645" s="739"/>
      <c r="AD645" s="739"/>
    </row>
    <row r="646" spans="16:30" ht="15.75" hidden="1" customHeight="1">
      <c r="P646" s="739"/>
      <c r="Q646" s="739"/>
      <c r="R646" s="739"/>
      <c r="S646" s="739"/>
      <c r="T646" s="739"/>
      <c r="U646" s="739"/>
      <c r="V646" s="739"/>
      <c r="W646" s="739"/>
      <c r="X646" s="739"/>
      <c r="Y646" s="739"/>
      <c r="Z646" s="739"/>
      <c r="AA646" s="739"/>
      <c r="AB646" s="739"/>
      <c r="AC646" s="739"/>
      <c r="AD646" s="739"/>
    </row>
    <row r="647" spans="16:30" ht="15.75" hidden="1" customHeight="1">
      <c r="P647" s="739"/>
      <c r="Q647" s="739"/>
      <c r="R647" s="739"/>
      <c r="S647" s="739"/>
      <c r="T647" s="739"/>
      <c r="U647" s="739"/>
      <c r="V647" s="739"/>
      <c r="W647" s="739"/>
      <c r="X647" s="739"/>
      <c r="Y647" s="739"/>
      <c r="Z647" s="739"/>
      <c r="AA647" s="739"/>
      <c r="AB647" s="739"/>
      <c r="AC647" s="739"/>
      <c r="AD647" s="739"/>
    </row>
    <row r="648" spans="16:30" ht="15.75" hidden="1" customHeight="1">
      <c r="P648" s="739"/>
      <c r="Q648" s="739"/>
      <c r="R648" s="739"/>
      <c r="S648" s="739"/>
      <c r="T648" s="739"/>
      <c r="U648" s="739"/>
      <c r="V648" s="739"/>
      <c r="W648" s="739"/>
      <c r="X648" s="739"/>
      <c r="Y648" s="739"/>
      <c r="Z648" s="739"/>
      <c r="AA648" s="739"/>
      <c r="AB648" s="739"/>
      <c r="AC648" s="739"/>
      <c r="AD648" s="739"/>
    </row>
    <row r="649" spans="16:30" ht="15.75" hidden="1" customHeight="1">
      <c r="P649" s="739"/>
      <c r="Q649" s="739"/>
      <c r="R649" s="739"/>
      <c r="S649" s="739"/>
      <c r="T649" s="739"/>
      <c r="U649" s="739"/>
      <c r="V649" s="739"/>
      <c r="W649" s="739"/>
      <c r="X649" s="739"/>
      <c r="Y649" s="739"/>
      <c r="Z649" s="739"/>
      <c r="AA649" s="739"/>
      <c r="AB649" s="739"/>
      <c r="AC649" s="739"/>
      <c r="AD649" s="739"/>
    </row>
    <row r="650" spans="16:30" ht="15.75" hidden="1" customHeight="1">
      <c r="P650" s="739"/>
      <c r="Q650" s="739"/>
      <c r="R650" s="739"/>
      <c r="S650" s="739"/>
      <c r="T650" s="739"/>
      <c r="U650" s="739"/>
      <c r="V650" s="739"/>
      <c r="W650" s="739"/>
      <c r="X650" s="739"/>
      <c r="Y650" s="739"/>
      <c r="Z650" s="739"/>
      <c r="AA650" s="739"/>
      <c r="AB650" s="739"/>
      <c r="AC650" s="739"/>
      <c r="AD650" s="739"/>
    </row>
    <row r="651" spans="16:30" ht="15.75" hidden="1" customHeight="1">
      <c r="P651" s="739"/>
      <c r="Q651" s="739"/>
      <c r="R651" s="739"/>
      <c r="S651" s="739"/>
      <c r="T651" s="739"/>
      <c r="U651" s="739"/>
      <c r="V651" s="739"/>
      <c r="W651" s="739"/>
      <c r="X651" s="739"/>
      <c r="Y651" s="739"/>
      <c r="Z651" s="739"/>
      <c r="AA651" s="739"/>
      <c r="AB651" s="739"/>
      <c r="AC651" s="739"/>
      <c r="AD651" s="739"/>
    </row>
    <row r="652" spans="16:30" ht="15.75" hidden="1" customHeight="1">
      <c r="P652" s="739"/>
      <c r="Q652" s="739"/>
      <c r="R652" s="739"/>
      <c r="S652" s="739"/>
      <c r="T652" s="739"/>
      <c r="U652" s="739"/>
      <c r="V652" s="739"/>
      <c r="W652" s="739"/>
      <c r="X652" s="739"/>
      <c r="Y652" s="739"/>
      <c r="Z652" s="739"/>
      <c r="AA652" s="739"/>
      <c r="AB652" s="739"/>
      <c r="AC652" s="739"/>
      <c r="AD652" s="739"/>
    </row>
    <row r="653" spans="16:30" ht="15.75" hidden="1" customHeight="1">
      <c r="P653" s="739"/>
      <c r="Q653" s="739"/>
      <c r="R653" s="739"/>
      <c r="S653" s="739"/>
      <c r="T653" s="739"/>
      <c r="U653" s="739"/>
      <c r="V653" s="739"/>
      <c r="W653" s="739"/>
      <c r="X653" s="739"/>
      <c r="Y653" s="739"/>
      <c r="Z653" s="739"/>
      <c r="AA653" s="739"/>
      <c r="AB653" s="739"/>
      <c r="AC653" s="739"/>
      <c r="AD653" s="739"/>
    </row>
    <row r="654" spans="16:30" ht="15.75" hidden="1" customHeight="1">
      <c r="P654" s="739"/>
      <c r="Q654" s="739"/>
      <c r="R654" s="739"/>
      <c r="S654" s="739"/>
      <c r="T654" s="739"/>
      <c r="U654" s="739"/>
      <c r="V654" s="739"/>
      <c r="W654" s="739"/>
      <c r="X654" s="739"/>
      <c r="Y654" s="739"/>
      <c r="Z654" s="739"/>
      <c r="AA654" s="739"/>
      <c r="AB654" s="739"/>
      <c r="AC654" s="739"/>
      <c r="AD654" s="739"/>
    </row>
    <row r="655" spans="16:30" ht="15.75" hidden="1" customHeight="1">
      <c r="P655" s="739"/>
      <c r="Q655" s="739"/>
      <c r="R655" s="739"/>
      <c r="S655" s="739"/>
      <c r="T655" s="739"/>
      <c r="U655" s="739"/>
      <c r="V655" s="739"/>
      <c r="W655" s="739"/>
      <c r="X655" s="739"/>
      <c r="Y655" s="739"/>
      <c r="Z655" s="739"/>
      <c r="AA655" s="739"/>
      <c r="AB655" s="739"/>
      <c r="AC655" s="739"/>
      <c r="AD655" s="739"/>
    </row>
    <row r="656" spans="16:30" ht="15.75" hidden="1" customHeight="1">
      <c r="P656" s="739"/>
      <c r="Q656" s="739"/>
      <c r="R656" s="739"/>
      <c r="S656" s="739"/>
      <c r="T656" s="739"/>
      <c r="U656" s="739"/>
      <c r="V656" s="739"/>
      <c r="W656" s="739"/>
      <c r="X656" s="739"/>
      <c r="Y656" s="739"/>
      <c r="Z656" s="739"/>
      <c r="AA656" s="739"/>
      <c r="AB656" s="739"/>
      <c r="AC656" s="739"/>
      <c r="AD656" s="739"/>
    </row>
    <row r="657" spans="16:30" ht="15.75" hidden="1" customHeight="1">
      <c r="P657" s="739"/>
      <c r="Q657" s="739"/>
      <c r="R657" s="739"/>
      <c r="S657" s="739"/>
      <c r="T657" s="739"/>
      <c r="U657" s="739"/>
      <c r="V657" s="739"/>
      <c r="W657" s="739"/>
      <c r="X657" s="739"/>
      <c r="Y657" s="739"/>
      <c r="Z657" s="739"/>
      <c r="AA657" s="739"/>
      <c r="AB657" s="739"/>
      <c r="AC657" s="739"/>
      <c r="AD657" s="739"/>
    </row>
    <row r="658" spans="16:30" ht="15.75" hidden="1" customHeight="1">
      <c r="P658" s="739"/>
      <c r="Q658" s="739"/>
      <c r="R658" s="739"/>
      <c r="S658" s="739"/>
      <c r="T658" s="739"/>
      <c r="U658" s="739"/>
      <c r="V658" s="739"/>
      <c r="W658" s="739"/>
      <c r="X658" s="739"/>
      <c r="Y658" s="739"/>
      <c r="Z658" s="739"/>
      <c r="AA658" s="739"/>
      <c r="AB658" s="739"/>
      <c r="AC658" s="739"/>
      <c r="AD658" s="739"/>
    </row>
    <row r="659" spans="16:30" ht="15.75" hidden="1" customHeight="1">
      <c r="P659" s="739"/>
      <c r="Q659" s="739"/>
      <c r="R659" s="739"/>
      <c r="S659" s="739"/>
      <c r="T659" s="739"/>
      <c r="U659" s="739"/>
      <c r="V659" s="739"/>
      <c r="W659" s="739"/>
      <c r="X659" s="739"/>
      <c r="Y659" s="739"/>
      <c r="Z659" s="739"/>
      <c r="AA659" s="739"/>
      <c r="AB659" s="739"/>
      <c r="AC659" s="739"/>
      <c r="AD659" s="739"/>
    </row>
    <row r="660" spans="16:30" ht="15.75" hidden="1" customHeight="1">
      <c r="P660" s="739"/>
      <c r="Q660" s="739"/>
      <c r="R660" s="739"/>
      <c r="S660" s="739"/>
      <c r="T660" s="739"/>
      <c r="U660" s="739"/>
      <c r="V660" s="739"/>
      <c r="W660" s="739"/>
      <c r="X660" s="739"/>
      <c r="Y660" s="739"/>
      <c r="Z660" s="739"/>
      <c r="AA660" s="739"/>
      <c r="AB660" s="739"/>
      <c r="AC660" s="739"/>
      <c r="AD660" s="739"/>
    </row>
    <row r="661" spans="16:30" ht="15.75" hidden="1" customHeight="1">
      <c r="P661" s="739"/>
      <c r="Q661" s="739"/>
      <c r="R661" s="739"/>
      <c r="S661" s="739"/>
      <c r="T661" s="739"/>
      <c r="U661" s="739"/>
      <c r="V661" s="739"/>
      <c r="W661" s="739"/>
      <c r="X661" s="739"/>
      <c r="Y661" s="739"/>
      <c r="Z661" s="739"/>
      <c r="AA661" s="739"/>
      <c r="AB661" s="739"/>
      <c r="AC661" s="739"/>
      <c r="AD661" s="739"/>
    </row>
    <row r="662" spans="16:30" ht="15.75" hidden="1" customHeight="1">
      <c r="P662" s="739"/>
      <c r="Q662" s="739"/>
      <c r="R662" s="739"/>
      <c r="S662" s="739"/>
      <c r="T662" s="739"/>
      <c r="U662" s="739"/>
      <c r="V662" s="739"/>
      <c r="W662" s="739"/>
      <c r="X662" s="739"/>
      <c r="Y662" s="739"/>
      <c r="Z662" s="739"/>
      <c r="AA662" s="739"/>
      <c r="AB662" s="739"/>
      <c r="AC662" s="739"/>
      <c r="AD662" s="739"/>
    </row>
    <row r="663" spans="16:30" ht="15.75" hidden="1" customHeight="1">
      <c r="P663" s="739"/>
      <c r="Q663" s="739"/>
      <c r="R663" s="739"/>
      <c r="S663" s="739"/>
      <c r="T663" s="739"/>
      <c r="U663" s="739"/>
      <c r="V663" s="739"/>
      <c r="W663" s="739"/>
      <c r="X663" s="739"/>
      <c r="Y663" s="739"/>
      <c r="Z663" s="739"/>
      <c r="AA663" s="739"/>
      <c r="AB663" s="739"/>
      <c r="AC663" s="739"/>
      <c r="AD663" s="739"/>
    </row>
    <row r="664" spans="16:30" ht="15.75" hidden="1" customHeight="1">
      <c r="P664" s="739"/>
      <c r="Q664" s="739"/>
      <c r="R664" s="739"/>
      <c r="S664" s="739"/>
      <c r="T664" s="739"/>
      <c r="U664" s="739"/>
      <c r="V664" s="739"/>
      <c r="W664" s="739"/>
      <c r="X664" s="739"/>
      <c r="Y664" s="739"/>
      <c r="Z664" s="739"/>
      <c r="AA664" s="739"/>
      <c r="AB664" s="739"/>
      <c r="AC664" s="739"/>
      <c r="AD664" s="739"/>
    </row>
    <row r="665" spans="16:30" ht="15.75" hidden="1" customHeight="1">
      <c r="P665" s="739"/>
      <c r="Q665" s="739"/>
      <c r="R665" s="739"/>
      <c r="S665" s="739"/>
      <c r="T665" s="739"/>
      <c r="U665" s="739"/>
      <c r="V665" s="739"/>
      <c r="W665" s="739"/>
      <c r="X665" s="739"/>
      <c r="Y665" s="739"/>
      <c r="Z665" s="739"/>
      <c r="AA665" s="739"/>
      <c r="AB665" s="739"/>
      <c r="AC665" s="739"/>
      <c r="AD665" s="739"/>
    </row>
    <row r="666" spans="16:30" ht="15.75" hidden="1" customHeight="1">
      <c r="P666" s="739"/>
      <c r="Q666" s="739"/>
      <c r="R666" s="739"/>
      <c r="S666" s="739"/>
      <c r="T666" s="739"/>
      <c r="U666" s="739"/>
      <c r="V666" s="739"/>
      <c r="W666" s="739"/>
      <c r="X666" s="739"/>
      <c r="Y666" s="739"/>
      <c r="Z666" s="739"/>
      <c r="AA666" s="739"/>
      <c r="AB666" s="739"/>
      <c r="AC666" s="739"/>
      <c r="AD666" s="739"/>
    </row>
    <row r="667" spans="16:30" ht="15.75" hidden="1" customHeight="1">
      <c r="P667" s="739"/>
      <c r="Q667" s="739"/>
      <c r="R667" s="739"/>
      <c r="S667" s="739"/>
      <c r="T667" s="739"/>
      <c r="U667" s="739"/>
      <c r="V667" s="739"/>
      <c r="W667" s="739"/>
      <c r="X667" s="739"/>
      <c r="Y667" s="739"/>
      <c r="Z667" s="739"/>
      <c r="AA667" s="739"/>
      <c r="AB667" s="739"/>
      <c r="AC667" s="739"/>
      <c r="AD667" s="739"/>
    </row>
    <row r="668" spans="16:30" ht="15.75" hidden="1" customHeight="1">
      <c r="P668" s="739"/>
      <c r="Q668" s="739"/>
      <c r="R668" s="739"/>
      <c r="S668" s="739"/>
      <c r="T668" s="739"/>
      <c r="U668" s="739"/>
      <c r="V668" s="739"/>
      <c r="W668" s="739"/>
      <c r="X668" s="739"/>
      <c r="Y668" s="739"/>
      <c r="Z668" s="739"/>
      <c r="AA668" s="739"/>
      <c r="AB668" s="739"/>
      <c r="AC668" s="739"/>
      <c r="AD668" s="739"/>
    </row>
    <row r="669" spans="16:30" ht="15.75" hidden="1" customHeight="1">
      <c r="P669" s="739"/>
      <c r="Q669" s="739"/>
      <c r="R669" s="739"/>
      <c r="S669" s="739"/>
      <c r="T669" s="739"/>
      <c r="U669" s="739"/>
      <c r="V669" s="739"/>
      <c r="W669" s="739"/>
      <c r="X669" s="739"/>
      <c r="Y669" s="739"/>
      <c r="Z669" s="739"/>
      <c r="AA669" s="739"/>
      <c r="AB669" s="739"/>
      <c r="AC669" s="739"/>
      <c r="AD669" s="739"/>
    </row>
    <row r="670" spans="16:30" ht="15.75" hidden="1" customHeight="1">
      <c r="P670" s="739"/>
      <c r="Q670" s="739"/>
      <c r="R670" s="739"/>
      <c r="S670" s="739"/>
      <c r="T670" s="739"/>
      <c r="U670" s="739"/>
      <c r="V670" s="739"/>
      <c r="W670" s="739"/>
      <c r="X670" s="739"/>
      <c r="Y670" s="739"/>
      <c r="Z670" s="739"/>
      <c r="AA670" s="739"/>
      <c r="AB670" s="739"/>
      <c r="AC670" s="739"/>
      <c r="AD670" s="739"/>
    </row>
    <row r="671" spans="16:30" ht="15.75" hidden="1" customHeight="1">
      <c r="P671" s="739"/>
      <c r="Q671" s="739"/>
      <c r="R671" s="739"/>
      <c r="S671" s="739"/>
      <c r="T671" s="739"/>
      <c r="U671" s="739"/>
      <c r="V671" s="739"/>
      <c r="W671" s="739"/>
      <c r="X671" s="739"/>
      <c r="Y671" s="739"/>
      <c r="Z671" s="739"/>
      <c r="AA671" s="739"/>
      <c r="AB671" s="739"/>
      <c r="AC671" s="739"/>
      <c r="AD671" s="739"/>
    </row>
    <row r="672" spans="16:30" ht="15.75" hidden="1" customHeight="1">
      <c r="P672" s="739"/>
      <c r="Q672" s="739"/>
      <c r="R672" s="739"/>
      <c r="S672" s="739"/>
      <c r="T672" s="739"/>
      <c r="U672" s="739"/>
      <c r="V672" s="739"/>
      <c r="W672" s="739"/>
      <c r="X672" s="739"/>
      <c r="Y672" s="739"/>
      <c r="Z672" s="739"/>
      <c r="AA672" s="739"/>
      <c r="AB672" s="739"/>
      <c r="AC672" s="739"/>
      <c r="AD672" s="739"/>
    </row>
    <row r="673" spans="16:30" ht="15.75" hidden="1" customHeight="1">
      <c r="P673" s="739"/>
      <c r="Q673" s="739"/>
      <c r="R673" s="739"/>
      <c r="S673" s="739"/>
      <c r="T673" s="739"/>
      <c r="U673" s="739"/>
      <c r="V673" s="739"/>
      <c r="W673" s="739"/>
      <c r="X673" s="739"/>
      <c r="Y673" s="739"/>
      <c r="Z673" s="739"/>
      <c r="AA673" s="739"/>
      <c r="AB673" s="739"/>
      <c r="AC673" s="739"/>
      <c r="AD673" s="739"/>
    </row>
    <row r="674" spans="16:30" ht="15.75" hidden="1" customHeight="1">
      <c r="P674" s="739"/>
      <c r="Q674" s="739"/>
      <c r="R674" s="739"/>
      <c r="S674" s="739"/>
      <c r="T674" s="739"/>
      <c r="U674" s="739"/>
      <c r="V674" s="739"/>
      <c r="W674" s="739"/>
      <c r="X674" s="739"/>
      <c r="Y674" s="739"/>
      <c r="Z674" s="739"/>
      <c r="AA674" s="739"/>
      <c r="AB674" s="739"/>
      <c r="AC674" s="739"/>
      <c r="AD674" s="739"/>
    </row>
    <row r="675" spans="16:30" ht="15.75" hidden="1" customHeight="1">
      <c r="P675" s="739"/>
      <c r="Q675" s="739"/>
      <c r="R675" s="739"/>
      <c r="S675" s="739"/>
      <c r="T675" s="739"/>
      <c r="U675" s="739"/>
      <c r="V675" s="739"/>
      <c r="W675" s="739"/>
      <c r="X675" s="739"/>
      <c r="Y675" s="739"/>
      <c r="Z675" s="739"/>
      <c r="AA675" s="739"/>
      <c r="AB675" s="739"/>
      <c r="AC675" s="739"/>
      <c r="AD675" s="739"/>
    </row>
    <row r="676" spans="16:30" ht="15.75" hidden="1" customHeight="1">
      <c r="P676" s="739"/>
      <c r="Q676" s="739"/>
      <c r="R676" s="739"/>
      <c r="S676" s="739"/>
      <c r="T676" s="739"/>
      <c r="U676" s="739"/>
      <c r="V676" s="739"/>
      <c r="W676" s="739"/>
      <c r="X676" s="739"/>
      <c r="Y676" s="739"/>
      <c r="Z676" s="739"/>
      <c r="AA676" s="739"/>
      <c r="AB676" s="739"/>
      <c r="AC676" s="739"/>
      <c r="AD676" s="739"/>
    </row>
    <row r="677" spans="16:30" ht="15.75" hidden="1" customHeight="1">
      <c r="P677" s="739"/>
      <c r="Q677" s="739"/>
      <c r="R677" s="739"/>
      <c r="S677" s="739"/>
      <c r="T677" s="739"/>
      <c r="U677" s="739"/>
      <c r="V677" s="739"/>
      <c r="W677" s="739"/>
      <c r="X677" s="739"/>
      <c r="Y677" s="739"/>
      <c r="Z677" s="739"/>
      <c r="AA677" s="739"/>
      <c r="AB677" s="739"/>
      <c r="AC677" s="739"/>
      <c r="AD677" s="739"/>
    </row>
    <row r="678" spans="16:30" ht="15.75" hidden="1" customHeight="1">
      <c r="P678" s="739"/>
      <c r="Q678" s="739"/>
      <c r="R678" s="739"/>
      <c r="S678" s="739"/>
      <c r="T678" s="739"/>
      <c r="U678" s="739"/>
      <c r="V678" s="739"/>
      <c r="W678" s="739"/>
      <c r="X678" s="739"/>
      <c r="Y678" s="739"/>
      <c r="Z678" s="739"/>
      <c r="AA678" s="739"/>
      <c r="AB678" s="739"/>
      <c r="AC678" s="739"/>
      <c r="AD678" s="739"/>
    </row>
    <row r="679" spans="16:30" ht="15.75" hidden="1" customHeight="1">
      <c r="P679" s="739"/>
      <c r="Q679" s="739"/>
      <c r="R679" s="739"/>
      <c r="S679" s="739"/>
      <c r="T679" s="739"/>
      <c r="U679" s="739"/>
      <c r="V679" s="739"/>
      <c r="W679" s="739"/>
      <c r="X679" s="739"/>
      <c r="Y679" s="739"/>
      <c r="Z679" s="739"/>
      <c r="AA679" s="739"/>
      <c r="AB679" s="739"/>
      <c r="AC679" s="739"/>
      <c r="AD679" s="739"/>
    </row>
    <row r="680" spans="16:30" ht="15.75" hidden="1" customHeight="1">
      <c r="P680" s="739"/>
      <c r="Q680" s="739"/>
      <c r="R680" s="739"/>
      <c r="S680" s="739"/>
      <c r="T680" s="739"/>
      <c r="U680" s="739"/>
      <c r="V680" s="739"/>
      <c r="W680" s="739"/>
      <c r="X680" s="739"/>
      <c r="Y680" s="739"/>
      <c r="Z680" s="739"/>
      <c r="AA680" s="739"/>
      <c r="AB680" s="739"/>
      <c r="AC680" s="739"/>
      <c r="AD680" s="739"/>
    </row>
    <row r="681" spans="16:30" ht="15.75" hidden="1" customHeight="1">
      <c r="P681" s="739"/>
      <c r="Q681" s="739"/>
      <c r="R681" s="739"/>
      <c r="S681" s="739"/>
      <c r="T681" s="739"/>
      <c r="U681" s="739"/>
      <c r="V681" s="739"/>
      <c r="W681" s="739"/>
      <c r="X681" s="739"/>
      <c r="Y681" s="739"/>
      <c r="Z681" s="739"/>
      <c r="AA681" s="739"/>
      <c r="AB681" s="739"/>
      <c r="AC681" s="739"/>
      <c r="AD681" s="739"/>
    </row>
    <row r="682" spans="16:30" ht="15.75" hidden="1" customHeight="1">
      <c r="P682" s="739"/>
      <c r="Q682" s="739"/>
      <c r="R682" s="739"/>
      <c r="S682" s="739"/>
      <c r="T682" s="739"/>
      <c r="U682" s="739"/>
      <c r="V682" s="739"/>
      <c r="W682" s="739"/>
      <c r="X682" s="739"/>
      <c r="Y682" s="739"/>
      <c r="Z682" s="739"/>
      <c r="AA682" s="739"/>
      <c r="AB682" s="739"/>
      <c r="AC682" s="739"/>
      <c r="AD682" s="739"/>
    </row>
    <row r="683" spans="16:30" ht="15.75" hidden="1" customHeight="1">
      <c r="P683" s="739"/>
      <c r="Q683" s="739"/>
      <c r="R683" s="739"/>
      <c r="S683" s="739"/>
      <c r="T683" s="739"/>
      <c r="U683" s="739"/>
      <c r="V683" s="739"/>
      <c r="W683" s="739"/>
      <c r="X683" s="739"/>
      <c r="Y683" s="739"/>
      <c r="Z683" s="739"/>
      <c r="AA683" s="739"/>
      <c r="AB683" s="739"/>
      <c r="AC683" s="739"/>
      <c r="AD683" s="739"/>
    </row>
    <row r="684" spans="16:30" ht="15.75" hidden="1" customHeight="1">
      <c r="P684" s="739"/>
      <c r="Q684" s="739"/>
      <c r="R684" s="739"/>
      <c r="S684" s="739"/>
      <c r="T684" s="739"/>
      <c r="U684" s="739"/>
      <c r="V684" s="739"/>
      <c r="W684" s="739"/>
      <c r="X684" s="739"/>
      <c r="Y684" s="739"/>
      <c r="Z684" s="739"/>
      <c r="AA684" s="739"/>
      <c r="AB684" s="739"/>
      <c r="AC684" s="739"/>
      <c r="AD684" s="739"/>
    </row>
    <row r="685" spans="16:30" ht="15.75" hidden="1" customHeight="1">
      <c r="P685" s="739"/>
      <c r="Q685" s="739"/>
      <c r="R685" s="739"/>
      <c r="S685" s="739"/>
      <c r="T685" s="739"/>
      <c r="U685" s="739"/>
      <c r="V685" s="739"/>
      <c r="W685" s="739"/>
      <c r="X685" s="739"/>
      <c r="Y685" s="739"/>
      <c r="Z685" s="739"/>
      <c r="AA685" s="739"/>
      <c r="AB685" s="739"/>
      <c r="AC685" s="739"/>
      <c r="AD685" s="739"/>
    </row>
    <row r="686" spans="16:30" ht="15.75" hidden="1" customHeight="1">
      <c r="P686" s="739"/>
      <c r="Q686" s="739"/>
      <c r="R686" s="739"/>
      <c r="S686" s="739"/>
      <c r="T686" s="739"/>
      <c r="U686" s="739"/>
      <c r="V686" s="739"/>
      <c r="W686" s="739"/>
      <c r="X686" s="739"/>
      <c r="Y686" s="739"/>
      <c r="Z686" s="739"/>
      <c r="AA686" s="739"/>
      <c r="AB686" s="739"/>
      <c r="AC686" s="739"/>
      <c r="AD686" s="739"/>
    </row>
    <row r="687" spans="16:30" ht="15.75" hidden="1" customHeight="1">
      <c r="P687" s="739"/>
      <c r="Q687" s="739"/>
      <c r="R687" s="739"/>
      <c r="S687" s="739"/>
      <c r="T687" s="739"/>
      <c r="U687" s="739"/>
      <c r="V687" s="739"/>
      <c r="W687" s="739"/>
      <c r="X687" s="739"/>
      <c r="Y687" s="739"/>
      <c r="Z687" s="739"/>
      <c r="AA687" s="739"/>
      <c r="AB687" s="739"/>
      <c r="AC687" s="739"/>
      <c r="AD687" s="739"/>
    </row>
    <row r="688" spans="16:30" ht="15.75" hidden="1" customHeight="1">
      <c r="P688" s="739"/>
      <c r="Q688" s="739"/>
      <c r="R688" s="739"/>
      <c r="S688" s="739"/>
      <c r="T688" s="739"/>
      <c r="U688" s="739"/>
      <c r="V688" s="739"/>
      <c r="W688" s="739"/>
      <c r="X688" s="739"/>
      <c r="Y688" s="739"/>
      <c r="Z688" s="739"/>
      <c r="AA688" s="739"/>
      <c r="AB688" s="739"/>
      <c r="AC688" s="739"/>
      <c r="AD688" s="739"/>
    </row>
    <row r="689" spans="16:30" ht="15.75" hidden="1" customHeight="1">
      <c r="P689" s="739"/>
      <c r="Q689" s="739"/>
      <c r="R689" s="739"/>
      <c r="S689" s="739"/>
      <c r="T689" s="739"/>
      <c r="U689" s="739"/>
      <c r="V689" s="739"/>
      <c r="W689" s="739"/>
      <c r="X689" s="739"/>
      <c r="Y689" s="739"/>
      <c r="Z689" s="739"/>
      <c r="AA689" s="739"/>
      <c r="AB689" s="739"/>
      <c r="AC689" s="739"/>
      <c r="AD689" s="739"/>
    </row>
    <row r="690" spans="16:30" ht="15.75" hidden="1" customHeight="1">
      <c r="P690" s="739"/>
      <c r="Q690" s="739"/>
      <c r="R690" s="739"/>
      <c r="S690" s="739"/>
      <c r="T690" s="739"/>
      <c r="U690" s="739"/>
      <c r="V690" s="739"/>
      <c r="W690" s="739"/>
      <c r="X690" s="739"/>
      <c r="Y690" s="739"/>
      <c r="Z690" s="739"/>
      <c r="AA690" s="739"/>
      <c r="AB690" s="739"/>
      <c r="AC690" s="739"/>
      <c r="AD690" s="739"/>
    </row>
    <row r="691" spans="16:30" ht="15.75" hidden="1" customHeight="1">
      <c r="P691" s="739"/>
      <c r="Q691" s="739"/>
      <c r="R691" s="739"/>
      <c r="S691" s="739"/>
      <c r="T691" s="739"/>
      <c r="U691" s="739"/>
      <c r="V691" s="739"/>
      <c r="W691" s="739"/>
      <c r="X691" s="739"/>
      <c r="Y691" s="739"/>
      <c r="Z691" s="739"/>
      <c r="AA691" s="739"/>
      <c r="AB691" s="739"/>
      <c r="AC691" s="739"/>
      <c r="AD691" s="739"/>
    </row>
    <row r="692" spans="16:30" ht="15.75" hidden="1" customHeight="1">
      <c r="P692" s="739"/>
      <c r="Q692" s="739"/>
      <c r="R692" s="739"/>
      <c r="S692" s="739"/>
      <c r="T692" s="739"/>
      <c r="U692" s="739"/>
      <c r="V692" s="739"/>
      <c r="W692" s="739"/>
      <c r="X692" s="739"/>
      <c r="Y692" s="739"/>
      <c r="Z692" s="739"/>
      <c r="AA692" s="739"/>
      <c r="AB692" s="739"/>
      <c r="AC692" s="739"/>
      <c r="AD692" s="739"/>
    </row>
    <row r="693" spans="16:30" ht="15.75" hidden="1" customHeight="1">
      <c r="P693" s="739"/>
      <c r="Q693" s="739"/>
      <c r="R693" s="739"/>
      <c r="S693" s="739"/>
      <c r="T693" s="739"/>
      <c r="U693" s="739"/>
      <c r="V693" s="739"/>
      <c r="W693" s="739"/>
      <c r="X693" s="739"/>
      <c r="Y693" s="739"/>
      <c r="Z693" s="739"/>
      <c r="AA693" s="739"/>
      <c r="AB693" s="739"/>
      <c r="AC693" s="739"/>
      <c r="AD693" s="739"/>
    </row>
    <row r="694" spans="16:30" ht="15.75" hidden="1" customHeight="1">
      <c r="P694" s="739"/>
      <c r="Q694" s="739"/>
      <c r="R694" s="739"/>
      <c r="S694" s="739"/>
      <c r="T694" s="739"/>
      <c r="U694" s="739"/>
      <c r="V694" s="739"/>
      <c r="W694" s="739"/>
      <c r="X694" s="739"/>
      <c r="Y694" s="739"/>
      <c r="Z694" s="739"/>
      <c r="AA694" s="739"/>
      <c r="AB694" s="739"/>
      <c r="AC694" s="739"/>
      <c r="AD694" s="739"/>
    </row>
    <row r="695" spans="16:30" ht="15.75" hidden="1" customHeight="1">
      <c r="P695" s="739"/>
      <c r="Q695" s="739"/>
      <c r="R695" s="739"/>
      <c r="S695" s="739"/>
      <c r="T695" s="739"/>
      <c r="U695" s="739"/>
      <c r="V695" s="739"/>
      <c r="W695" s="739"/>
      <c r="X695" s="739"/>
      <c r="Y695" s="739"/>
      <c r="Z695" s="739"/>
      <c r="AA695" s="739"/>
      <c r="AB695" s="739"/>
      <c r="AC695" s="739"/>
      <c r="AD695" s="739"/>
    </row>
    <row r="696" spans="16:30" ht="15.75" hidden="1" customHeight="1">
      <c r="P696" s="739"/>
      <c r="Q696" s="739"/>
      <c r="R696" s="739"/>
      <c r="S696" s="739"/>
      <c r="T696" s="739"/>
      <c r="U696" s="739"/>
      <c r="V696" s="739"/>
      <c r="W696" s="739"/>
      <c r="X696" s="739"/>
      <c r="Y696" s="739"/>
      <c r="Z696" s="739"/>
      <c r="AA696" s="739"/>
      <c r="AB696" s="739"/>
      <c r="AC696" s="739"/>
      <c r="AD696" s="739"/>
    </row>
    <row r="697" spans="16:30" ht="15.75" hidden="1" customHeight="1">
      <c r="P697" s="739"/>
      <c r="Q697" s="739"/>
      <c r="R697" s="739"/>
      <c r="S697" s="739"/>
      <c r="T697" s="739"/>
      <c r="U697" s="739"/>
      <c r="V697" s="739"/>
      <c r="W697" s="739"/>
      <c r="X697" s="739"/>
      <c r="Y697" s="739"/>
      <c r="Z697" s="739"/>
      <c r="AA697" s="739"/>
      <c r="AB697" s="739"/>
      <c r="AC697" s="739"/>
      <c r="AD697" s="739"/>
    </row>
    <row r="698" spans="16:30" ht="15.75" hidden="1" customHeight="1">
      <c r="P698" s="739"/>
      <c r="Q698" s="739"/>
      <c r="R698" s="739"/>
      <c r="S698" s="739"/>
      <c r="T698" s="739"/>
      <c r="U698" s="739"/>
      <c r="V698" s="739"/>
      <c r="W698" s="739"/>
      <c r="X698" s="739"/>
      <c r="Y698" s="739"/>
      <c r="Z698" s="739"/>
      <c r="AA698" s="739"/>
      <c r="AB698" s="739"/>
      <c r="AC698" s="739"/>
      <c r="AD698" s="739"/>
    </row>
    <row r="699" spans="16:30" ht="15.75" hidden="1" customHeight="1">
      <c r="P699" s="739"/>
      <c r="Q699" s="739"/>
      <c r="R699" s="739"/>
      <c r="S699" s="739"/>
      <c r="T699" s="739"/>
      <c r="U699" s="739"/>
      <c r="V699" s="739"/>
      <c r="W699" s="739"/>
      <c r="X699" s="739"/>
      <c r="Y699" s="739"/>
      <c r="Z699" s="739"/>
      <c r="AA699" s="739"/>
      <c r="AB699" s="739"/>
      <c r="AC699" s="739"/>
      <c r="AD699" s="739"/>
    </row>
    <row r="700" spans="16:30" ht="15.75" hidden="1" customHeight="1">
      <c r="P700" s="739"/>
      <c r="Q700" s="739"/>
      <c r="R700" s="739"/>
      <c r="S700" s="739"/>
      <c r="T700" s="739"/>
      <c r="U700" s="739"/>
      <c r="V700" s="739"/>
      <c r="W700" s="739"/>
      <c r="X700" s="739"/>
      <c r="Y700" s="739"/>
      <c r="Z700" s="739"/>
      <c r="AA700" s="739"/>
      <c r="AB700" s="739"/>
      <c r="AC700" s="739"/>
      <c r="AD700" s="739"/>
    </row>
    <row r="701" spans="16:30" ht="15.75" hidden="1" customHeight="1">
      <c r="P701" s="739"/>
      <c r="Q701" s="739"/>
      <c r="R701" s="739"/>
      <c r="S701" s="739"/>
      <c r="T701" s="739"/>
      <c r="U701" s="739"/>
      <c r="V701" s="739"/>
      <c r="W701" s="739"/>
      <c r="X701" s="739"/>
      <c r="Y701" s="739"/>
      <c r="Z701" s="739"/>
      <c r="AA701" s="739"/>
      <c r="AB701" s="739"/>
      <c r="AC701" s="739"/>
      <c r="AD701" s="739"/>
    </row>
    <row r="702" spans="16:30" ht="15.75" hidden="1" customHeight="1">
      <c r="P702" s="739"/>
      <c r="Q702" s="739"/>
      <c r="R702" s="739"/>
      <c r="S702" s="739"/>
      <c r="T702" s="739"/>
      <c r="U702" s="739"/>
      <c r="V702" s="739"/>
      <c r="W702" s="739"/>
      <c r="X702" s="739"/>
      <c r="Y702" s="739"/>
      <c r="Z702" s="739"/>
      <c r="AA702" s="739"/>
      <c r="AB702" s="739"/>
      <c r="AC702" s="739"/>
      <c r="AD702" s="739"/>
    </row>
    <row r="703" spans="16:30" ht="15.75" hidden="1" customHeight="1">
      <c r="P703" s="739"/>
      <c r="Q703" s="739"/>
      <c r="R703" s="739"/>
      <c r="S703" s="739"/>
      <c r="T703" s="739"/>
      <c r="U703" s="739"/>
      <c r="V703" s="739"/>
      <c r="W703" s="739"/>
      <c r="X703" s="739"/>
      <c r="Y703" s="739"/>
      <c r="Z703" s="739"/>
      <c r="AA703" s="739"/>
      <c r="AB703" s="739"/>
      <c r="AC703" s="739"/>
      <c r="AD703" s="739"/>
    </row>
    <row r="704" spans="16:30" ht="15.75" hidden="1" customHeight="1">
      <c r="P704" s="739"/>
      <c r="Q704" s="739"/>
      <c r="R704" s="739"/>
      <c r="S704" s="739"/>
      <c r="T704" s="739"/>
      <c r="U704" s="739"/>
      <c r="V704" s="739"/>
      <c r="W704" s="739"/>
      <c r="X704" s="739"/>
      <c r="Y704" s="739"/>
      <c r="Z704" s="739"/>
      <c r="AA704" s="739"/>
      <c r="AB704" s="739"/>
      <c r="AC704" s="739"/>
      <c r="AD704" s="739"/>
    </row>
    <row r="705" spans="16:30" ht="15.75" hidden="1" customHeight="1">
      <c r="P705" s="739"/>
      <c r="Q705" s="739"/>
      <c r="R705" s="739"/>
      <c r="S705" s="739"/>
      <c r="T705" s="739"/>
      <c r="U705" s="739"/>
      <c r="V705" s="739"/>
      <c r="W705" s="739"/>
      <c r="X705" s="739"/>
      <c r="Y705" s="739"/>
      <c r="Z705" s="739"/>
      <c r="AA705" s="739"/>
      <c r="AB705" s="739"/>
      <c r="AC705" s="739"/>
      <c r="AD705" s="739"/>
    </row>
    <row r="706" spans="16:30" ht="15.75" hidden="1" customHeight="1">
      <c r="P706" s="739"/>
      <c r="Q706" s="739"/>
      <c r="R706" s="739"/>
      <c r="S706" s="739"/>
      <c r="T706" s="739"/>
      <c r="U706" s="739"/>
      <c r="V706" s="739"/>
      <c r="W706" s="739"/>
      <c r="X706" s="739"/>
      <c r="Y706" s="739"/>
      <c r="Z706" s="739"/>
      <c r="AA706" s="739"/>
      <c r="AB706" s="739"/>
      <c r="AC706" s="739"/>
      <c r="AD706" s="739"/>
    </row>
    <row r="707" spans="16:30" ht="15.75" hidden="1" customHeight="1">
      <c r="P707" s="739"/>
      <c r="Q707" s="739"/>
      <c r="R707" s="739"/>
      <c r="S707" s="739"/>
      <c r="T707" s="739"/>
      <c r="U707" s="739"/>
      <c r="V707" s="739"/>
      <c r="W707" s="739"/>
      <c r="X707" s="739"/>
      <c r="Y707" s="739"/>
      <c r="Z707" s="739"/>
      <c r="AA707" s="739"/>
      <c r="AB707" s="739"/>
      <c r="AC707" s="739"/>
      <c r="AD707" s="739"/>
    </row>
    <row r="708" spans="16:30" ht="15.75" hidden="1" customHeight="1">
      <c r="P708" s="739"/>
      <c r="Q708" s="739"/>
      <c r="R708" s="739"/>
      <c r="S708" s="739"/>
      <c r="T708" s="739"/>
      <c r="U708" s="739"/>
      <c r="V708" s="739"/>
      <c r="W708" s="739"/>
      <c r="X708" s="739"/>
      <c r="Y708" s="739"/>
      <c r="Z708" s="739"/>
      <c r="AA708" s="739"/>
      <c r="AB708" s="739"/>
      <c r="AC708" s="739"/>
      <c r="AD708" s="739"/>
    </row>
    <row r="709" spans="16:30" ht="15.75" hidden="1" customHeight="1">
      <c r="P709" s="739"/>
      <c r="Q709" s="739"/>
      <c r="R709" s="739"/>
      <c r="S709" s="739"/>
      <c r="T709" s="739"/>
      <c r="U709" s="739"/>
      <c r="V709" s="739"/>
      <c r="W709" s="739"/>
      <c r="X709" s="739"/>
      <c r="Y709" s="739"/>
      <c r="Z709" s="739"/>
      <c r="AA709" s="739"/>
      <c r="AB709" s="739"/>
      <c r="AC709" s="739"/>
      <c r="AD709" s="739"/>
    </row>
    <row r="710" spans="16:30" ht="15.75" hidden="1" customHeight="1">
      <c r="P710" s="739"/>
      <c r="Q710" s="739"/>
      <c r="R710" s="739"/>
      <c r="S710" s="739"/>
      <c r="T710" s="739"/>
      <c r="U710" s="739"/>
      <c r="V710" s="739"/>
      <c r="W710" s="739"/>
      <c r="X710" s="739"/>
      <c r="Y710" s="739"/>
      <c r="Z710" s="739"/>
      <c r="AA710" s="739"/>
      <c r="AB710" s="739"/>
      <c r="AC710" s="739"/>
      <c r="AD710" s="739"/>
    </row>
    <row r="711" spans="16:30" ht="15.75" hidden="1" customHeight="1">
      <c r="P711" s="739"/>
      <c r="Q711" s="739"/>
      <c r="R711" s="739"/>
      <c r="S711" s="739"/>
      <c r="T711" s="739"/>
      <c r="U711" s="739"/>
      <c r="V711" s="739"/>
      <c r="W711" s="739"/>
      <c r="X711" s="739"/>
      <c r="Y711" s="739"/>
      <c r="Z711" s="739"/>
      <c r="AA711" s="739"/>
      <c r="AB711" s="739"/>
      <c r="AC711" s="739"/>
      <c r="AD711" s="739"/>
    </row>
    <row r="712" spans="16:30" ht="15.75" hidden="1" customHeight="1">
      <c r="P712" s="739"/>
      <c r="Q712" s="739"/>
      <c r="R712" s="739"/>
      <c r="S712" s="739"/>
      <c r="T712" s="739"/>
      <c r="U712" s="739"/>
      <c r="V712" s="739"/>
      <c r="W712" s="739"/>
      <c r="X712" s="739"/>
      <c r="Y712" s="739"/>
      <c r="Z712" s="739"/>
      <c r="AA712" s="739"/>
      <c r="AB712" s="739"/>
      <c r="AC712" s="739"/>
      <c r="AD712" s="739"/>
    </row>
    <row r="713" spans="16:30" ht="15.75" hidden="1" customHeight="1">
      <c r="P713" s="739"/>
      <c r="Q713" s="739"/>
      <c r="R713" s="739"/>
      <c r="S713" s="739"/>
      <c r="T713" s="739"/>
      <c r="U713" s="739"/>
      <c r="V713" s="739"/>
      <c r="W713" s="739"/>
      <c r="X713" s="739"/>
      <c r="Y713" s="739"/>
      <c r="Z713" s="739"/>
      <c r="AA713" s="739"/>
      <c r="AB713" s="739"/>
      <c r="AC713" s="739"/>
      <c r="AD713" s="739"/>
    </row>
    <row r="714" spans="16:30" ht="15.75" hidden="1" customHeight="1">
      <c r="P714" s="739"/>
      <c r="Q714" s="739"/>
      <c r="R714" s="739"/>
      <c r="S714" s="739"/>
      <c r="T714" s="739"/>
      <c r="U714" s="739"/>
      <c r="V714" s="739"/>
      <c r="W714" s="739"/>
      <c r="X714" s="739"/>
      <c r="Y714" s="739"/>
      <c r="Z714" s="739"/>
      <c r="AA714" s="739"/>
      <c r="AB714" s="739"/>
      <c r="AC714" s="739"/>
      <c r="AD714" s="739"/>
    </row>
    <row r="715" spans="16:30" ht="15.75" hidden="1" customHeight="1">
      <c r="P715" s="739"/>
      <c r="Q715" s="739"/>
      <c r="R715" s="739"/>
      <c r="S715" s="739"/>
      <c r="T715" s="739"/>
      <c r="U715" s="739"/>
      <c r="V715" s="739"/>
      <c r="W715" s="739"/>
      <c r="X715" s="739"/>
      <c r="Y715" s="739"/>
      <c r="Z715" s="739"/>
      <c r="AA715" s="739"/>
      <c r="AB715" s="739"/>
      <c r="AC715" s="739"/>
      <c r="AD715" s="739"/>
    </row>
    <row r="716" spans="16:30" ht="15.75" hidden="1" customHeight="1">
      <c r="P716" s="739"/>
      <c r="Q716" s="739"/>
      <c r="R716" s="739"/>
      <c r="S716" s="739"/>
      <c r="T716" s="739"/>
      <c r="U716" s="739"/>
      <c r="V716" s="739"/>
      <c r="W716" s="739"/>
      <c r="X716" s="739"/>
      <c r="Y716" s="739"/>
      <c r="Z716" s="739"/>
      <c r="AA716" s="739"/>
      <c r="AB716" s="739"/>
      <c r="AC716" s="739"/>
      <c r="AD716" s="739"/>
    </row>
    <row r="717" spans="16:30" ht="15.75" hidden="1" customHeight="1">
      <c r="P717" s="739"/>
      <c r="Q717" s="739"/>
      <c r="R717" s="739"/>
      <c r="S717" s="739"/>
      <c r="T717" s="739"/>
      <c r="U717" s="739"/>
      <c r="V717" s="739"/>
      <c r="W717" s="739"/>
      <c r="X717" s="739"/>
      <c r="Y717" s="739"/>
      <c r="Z717" s="739"/>
      <c r="AA717" s="739"/>
      <c r="AB717" s="739"/>
      <c r="AC717" s="739"/>
      <c r="AD717" s="739"/>
    </row>
    <row r="718" spans="16:30" ht="15.75" hidden="1" customHeight="1">
      <c r="P718" s="739"/>
      <c r="Q718" s="739"/>
      <c r="R718" s="739"/>
      <c r="S718" s="739"/>
      <c r="T718" s="739"/>
      <c r="U718" s="739"/>
      <c r="V718" s="739"/>
      <c r="W718" s="739"/>
      <c r="X718" s="739"/>
      <c r="Y718" s="739"/>
      <c r="Z718" s="739"/>
      <c r="AA718" s="739"/>
      <c r="AB718" s="739"/>
      <c r="AC718" s="739"/>
      <c r="AD718" s="739"/>
    </row>
    <row r="719" spans="16:30" ht="15.75" hidden="1" customHeight="1">
      <c r="P719" s="739"/>
      <c r="Q719" s="739"/>
      <c r="R719" s="739"/>
      <c r="S719" s="739"/>
      <c r="T719" s="739"/>
      <c r="U719" s="739"/>
      <c r="V719" s="739"/>
      <c r="W719" s="739"/>
      <c r="X719" s="739"/>
      <c r="Y719" s="739"/>
      <c r="Z719" s="739"/>
      <c r="AA719" s="739"/>
      <c r="AB719" s="739"/>
      <c r="AC719" s="739"/>
      <c r="AD719" s="739"/>
    </row>
    <row r="720" spans="16:30" ht="15.75" hidden="1" customHeight="1">
      <c r="P720" s="739"/>
      <c r="Q720" s="739"/>
      <c r="R720" s="739"/>
      <c r="S720" s="739"/>
      <c r="T720" s="739"/>
      <c r="U720" s="739"/>
      <c r="V720" s="739"/>
      <c r="W720" s="739"/>
      <c r="X720" s="739"/>
      <c r="Y720" s="739"/>
      <c r="Z720" s="739"/>
      <c r="AA720" s="739"/>
      <c r="AB720" s="739"/>
      <c r="AC720" s="739"/>
      <c r="AD720" s="739"/>
    </row>
    <row r="721" spans="16:30" ht="15.75" hidden="1" customHeight="1">
      <c r="P721" s="739"/>
      <c r="Q721" s="739"/>
      <c r="R721" s="739"/>
      <c r="S721" s="739"/>
      <c r="T721" s="739"/>
      <c r="U721" s="739"/>
      <c r="V721" s="739"/>
      <c r="W721" s="739"/>
      <c r="X721" s="739"/>
      <c r="Y721" s="739"/>
      <c r="Z721" s="739"/>
      <c r="AA721" s="739"/>
      <c r="AB721" s="739"/>
      <c r="AC721" s="739"/>
      <c r="AD721" s="739"/>
    </row>
    <row r="722" spans="16:30" ht="15.75" hidden="1" customHeight="1">
      <c r="P722" s="739"/>
      <c r="Q722" s="739"/>
      <c r="R722" s="739"/>
      <c r="S722" s="739"/>
      <c r="T722" s="739"/>
      <c r="U722" s="739"/>
      <c r="V722" s="739"/>
      <c r="W722" s="739"/>
      <c r="X722" s="739"/>
      <c r="Y722" s="739"/>
      <c r="Z722" s="739"/>
      <c r="AA722" s="739"/>
      <c r="AB722" s="739"/>
      <c r="AC722" s="739"/>
      <c r="AD722" s="739"/>
    </row>
    <row r="723" spans="16:30" ht="15.75" hidden="1" customHeight="1">
      <c r="P723" s="739"/>
      <c r="Q723" s="739"/>
      <c r="R723" s="739"/>
      <c r="S723" s="739"/>
      <c r="T723" s="739"/>
      <c r="U723" s="739"/>
      <c r="V723" s="739"/>
      <c r="W723" s="739"/>
      <c r="X723" s="739"/>
      <c r="Y723" s="739"/>
      <c r="Z723" s="739"/>
      <c r="AA723" s="739"/>
      <c r="AB723" s="739"/>
      <c r="AC723" s="739"/>
      <c r="AD723" s="739"/>
    </row>
    <row r="724" spans="16:30" ht="15.75" hidden="1" customHeight="1">
      <c r="P724" s="739"/>
      <c r="Q724" s="739"/>
      <c r="R724" s="739"/>
      <c r="S724" s="739"/>
      <c r="T724" s="739"/>
      <c r="U724" s="739"/>
      <c r="V724" s="739"/>
      <c r="W724" s="739"/>
      <c r="X724" s="739"/>
      <c r="Y724" s="739"/>
      <c r="Z724" s="739"/>
      <c r="AA724" s="739"/>
      <c r="AB724" s="739"/>
      <c r="AC724" s="739"/>
      <c r="AD724" s="739"/>
    </row>
    <row r="725" spans="16:30" ht="15.75" hidden="1" customHeight="1">
      <c r="P725" s="739"/>
      <c r="Q725" s="739"/>
      <c r="R725" s="739"/>
      <c r="S725" s="739"/>
      <c r="T725" s="739"/>
      <c r="U725" s="739"/>
      <c r="V725" s="739"/>
      <c r="W725" s="739"/>
      <c r="X725" s="739"/>
      <c r="Y725" s="739"/>
      <c r="Z725" s="739"/>
      <c r="AA725" s="739"/>
      <c r="AB725" s="739"/>
      <c r="AC725" s="739"/>
      <c r="AD725" s="739"/>
    </row>
    <row r="726" spans="16:30" ht="15.75" hidden="1" customHeight="1">
      <c r="P726" s="739"/>
      <c r="Q726" s="739"/>
      <c r="R726" s="739"/>
      <c r="S726" s="739"/>
      <c r="T726" s="739"/>
      <c r="U726" s="739"/>
      <c r="V726" s="739"/>
      <c r="W726" s="739"/>
      <c r="X726" s="739"/>
      <c r="Y726" s="739"/>
      <c r="Z726" s="739"/>
      <c r="AA726" s="739"/>
      <c r="AB726" s="739"/>
      <c r="AC726" s="739"/>
      <c r="AD726" s="739"/>
    </row>
    <row r="727" spans="16:30" ht="15.75" hidden="1" customHeight="1">
      <c r="P727" s="739"/>
      <c r="Q727" s="739"/>
      <c r="R727" s="739"/>
      <c r="S727" s="739"/>
      <c r="T727" s="739"/>
      <c r="U727" s="739"/>
      <c r="V727" s="739"/>
      <c r="W727" s="739"/>
      <c r="X727" s="739"/>
      <c r="Y727" s="739"/>
      <c r="Z727" s="739"/>
      <c r="AA727" s="739"/>
      <c r="AB727" s="739"/>
      <c r="AC727" s="739"/>
      <c r="AD727" s="739"/>
    </row>
    <row r="728" spans="16:30" ht="15.75" hidden="1" customHeight="1">
      <c r="P728" s="739"/>
      <c r="Q728" s="739"/>
      <c r="R728" s="739"/>
      <c r="S728" s="739"/>
      <c r="T728" s="739"/>
      <c r="U728" s="739"/>
      <c r="V728" s="739"/>
      <c r="W728" s="739"/>
      <c r="X728" s="739"/>
      <c r="Y728" s="739"/>
      <c r="Z728" s="739"/>
      <c r="AA728" s="739"/>
      <c r="AB728" s="739"/>
      <c r="AC728" s="739"/>
      <c r="AD728" s="739"/>
    </row>
    <row r="729" spans="16:30" ht="15.75" hidden="1" customHeight="1">
      <c r="P729" s="739"/>
      <c r="Q729" s="739"/>
      <c r="R729" s="739"/>
      <c r="S729" s="739"/>
      <c r="T729" s="739"/>
      <c r="U729" s="739"/>
      <c r="V729" s="739"/>
      <c r="W729" s="739"/>
      <c r="X729" s="739"/>
      <c r="Y729" s="739"/>
      <c r="Z729" s="739"/>
      <c r="AA729" s="739"/>
      <c r="AB729" s="739"/>
      <c r="AC729" s="739"/>
      <c r="AD729" s="739"/>
    </row>
    <row r="730" spans="16:30" ht="15.75" hidden="1" customHeight="1">
      <c r="P730" s="739"/>
      <c r="Q730" s="739"/>
      <c r="R730" s="739"/>
      <c r="S730" s="739"/>
      <c r="T730" s="739"/>
      <c r="U730" s="739"/>
      <c r="V730" s="739"/>
      <c r="W730" s="739"/>
      <c r="X730" s="739"/>
      <c r="Y730" s="739"/>
      <c r="Z730" s="739"/>
      <c r="AA730" s="739"/>
      <c r="AB730" s="739"/>
      <c r="AC730" s="739"/>
      <c r="AD730" s="739"/>
    </row>
    <row r="731" spans="16:30" ht="15.75" hidden="1" customHeight="1">
      <c r="P731" s="739"/>
      <c r="Q731" s="739"/>
      <c r="R731" s="739"/>
      <c r="S731" s="739"/>
      <c r="T731" s="739"/>
      <c r="U731" s="739"/>
      <c r="V731" s="739"/>
      <c r="W731" s="739"/>
      <c r="X731" s="739"/>
      <c r="Y731" s="739"/>
      <c r="Z731" s="739"/>
      <c r="AA731" s="739"/>
      <c r="AB731" s="739"/>
      <c r="AC731" s="739"/>
      <c r="AD731" s="739"/>
    </row>
    <row r="732" spans="16:30" ht="15.75" hidden="1" customHeight="1">
      <c r="P732" s="739"/>
      <c r="Q732" s="739"/>
      <c r="R732" s="739"/>
      <c r="S732" s="739"/>
      <c r="T732" s="739"/>
      <c r="U732" s="739"/>
      <c r="V732" s="739"/>
      <c r="W732" s="739"/>
      <c r="X732" s="739"/>
      <c r="Y732" s="739"/>
      <c r="Z732" s="739"/>
      <c r="AA732" s="739"/>
      <c r="AB732" s="739"/>
      <c r="AC732" s="739"/>
      <c r="AD732" s="739"/>
    </row>
    <row r="733" spans="16:30" ht="15.75" hidden="1" customHeight="1">
      <c r="P733" s="739"/>
      <c r="Q733" s="739"/>
      <c r="R733" s="739"/>
      <c r="S733" s="739"/>
      <c r="T733" s="739"/>
      <c r="U733" s="739"/>
      <c r="V733" s="739"/>
      <c r="W733" s="739"/>
      <c r="X733" s="739"/>
      <c r="Y733" s="739"/>
      <c r="Z733" s="739"/>
      <c r="AA733" s="739"/>
      <c r="AB733" s="739"/>
      <c r="AC733" s="739"/>
      <c r="AD733" s="739"/>
    </row>
    <row r="734" spans="16:30" ht="15.75" hidden="1" customHeight="1">
      <c r="P734" s="739"/>
      <c r="Q734" s="739"/>
      <c r="R734" s="739"/>
      <c r="S734" s="739"/>
      <c r="T734" s="739"/>
      <c r="U734" s="739"/>
      <c r="V734" s="739"/>
      <c r="W734" s="739"/>
      <c r="X734" s="739"/>
      <c r="Y734" s="739"/>
      <c r="Z734" s="739"/>
      <c r="AA734" s="739"/>
      <c r="AB734" s="739"/>
      <c r="AC734" s="739"/>
      <c r="AD734" s="739"/>
    </row>
    <row r="735" spans="16:30" ht="15.75" hidden="1" customHeight="1">
      <c r="P735" s="739"/>
      <c r="Q735" s="739"/>
      <c r="R735" s="739"/>
      <c r="S735" s="739"/>
      <c r="T735" s="739"/>
      <c r="U735" s="739"/>
      <c r="V735" s="739"/>
      <c r="W735" s="739"/>
      <c r="X735" s="739"/>
      <c r="Y735" s="739"/>
      <c r="Z735" s="739"/>
      <c r="AA735" s="739"/>
      <c r="AB735" s="739"/>
      <c r="AC735" s="739"/>
      <c r="AD735" s="739"/>
    </row>
    <row r="736" spans="16:30" ht="15.75" hidden="1" customHeight="1">
      <c r="P736" s="739"/>
      <c r="Q736" s="739"/>
      <c r="R736" s="739"/>
      <c r="S736" s="739"/>
      <c r="T736" s="739"/>
      <c r="U736" s="739"/>
      <c r="V736" s="739"/>
      <c r="W736" s="739"/>
      <c r="X736" s="739"/>
      <c r="Y736" s="739"/>
      <c r="Z736" s="739"/>
      <c r="AA736" s="739"/>
      <c r="AB736" s="739"/>
      <c r="AC736" s="739"/>
      <c r="AD736" s="739"/>
    </row>
    <row r="737" spans="16:30" ht="15.75" hidden="1" customHeight="1">
      <c r="P737" s="739"/>
      <c r="Q737" s="739"/>
      <c r="R737" s="739"/>
      <c r="S737" s="739"/>
      <c r="T737" s="739"/>
      <c r="U737" s="739"/>
      <c r="V737" s="739"/>
      <c r="W737" s="739"/>
      <c r="X737" s="739"/>
      <c r="Y737" s="739"/>
      <c r="Z737" s="739"/>
      <c r="AA737" s="739"/>
      <c r="AB737" s="739"/>
      <c r="AC737" s="739"/>
      <c r="AD737" s="739"/>
    </row>
    <row r="738" spans="16:30" ht="15.75" hidden="1" customHeight="1">
      <c r="P738" s="739"/>
      <c r="Q738" s="739"/>
      <c r="R738" s="739"/>
      <c r="S738" s="739"/>
      <c r="T738" s="739"/>
      <c r="U738" s="739"/>
      <c r="V738" s="739"/>
      <c r="W738" s="739"/>
      <c r="X738" s="739"/>
      <c r="Y738" s="739"/>
      <c r="Z738" s="739"/>
      <c r="AA738" s="739"/>
      <c r="AB738" s="739"/>
      <c r="AC738" s="739"/>
      <c r="AD738" s="739"/>
    </row>
    <row r="739" spans="16:30" ht="15.75" hidden="1" customHeight="1">
      <c r="P739" s="739"/>
      <c r="Q739" s="739"/>
      <c r="R739" s="739"/>
      <c r="S739" s="739"/>
      <c r="T739" s="739"/>
      <c r="U739" s="739"/>
      <c r="V739" s="739"/>
      <c r="W739" s="739"/>
      <c r="X739" s="739"/>
      <c r="Y739" s="739"/>
      <c r="Z739" s="739"/>
      <c r="AA739" s="739"/>
      <c r="AB739" s="739"/>
      <c r="AC739" s="739"/>
      <c r="AD739" s="739"/>
    </row>
    <row r="740" spans="16:30" ht="15.75" hidden="1" customHeight="1">
      <c r="P740" s="739"/>
      <c r="Q740" s="739"/>
      <c r="R740" s="739"/>
      <c r="S740" s="739"/>
      <c r="T740" s="739"/>
      <c r="U740" s="739"/>
      <c r="V740" s="739"/>
      <c r="W740" s="739"/>
      <c r="X740" s="739"/>
      <c r="Y740" s="739"/>
      <c r="Z740" s="739"/>
      <c r="AA740" s="739"/>
      <c r="AB740" s="739"/>
      <c r="AC740" s="739"/>
      <c r="AD740" s="739"/>
    </row>
    <row r="741" spans="16:30" ht="15.75" hidden="1" customHeight="1">
      <c r="P741" s="739"/>
      <c r="Q741" s="739"/>
      <c r="R741" s="739"/>
      <c r="S741" s="739"/>
      <c r="T741" s="739"/>
      <c r="U741" s="739"/>
      <c r="V741" s="739"/>
      <c r="W741" s="739"/>
      <c r="X741" s="739"/>
      <c r="Y741" s="739"/>
      <c r="Z741" s="739"/>
      <c r="AA741" s="739"/>
      <c r="AB741" s="739"/>
      <c r="AC741" s="739"/>
      <c r="AD741" s="739"/>
    </row>
    <row r="742" spans="16:30" ht="15.75" hidden="1" customHeight="1">
      <c r="P742" s="739"/>
      <c r="Q742" s="739"/>
      <c r="R742" s="739"/>
      <c r="S742" s="739"/>
      <c r="T742" s="739"/>
      <c r="U742" s="739"/>
      <c r="V742" s="739"/>
      <c r="W742" s="739"/>
      <c r="X742" s="739"/>
      <c r="Y742" s="739"/>
      <c r="Z742" s="739"/>
      <c r="AA742" s="739"/>
      <c r="AB742" s="739"/>
      <c r="AC742" s="739"/>
      <c r="AD742" s="739"/>
    </row>
    <row r="743" spans="16:30" ht="15.75" hidden="1" customHeight="1">
      <c r="P743" s="739"/>
      <c r="Q743" s="739"/>
      <c r="R743" s="739"/>
      <c r="S743" s="739"/>
      <c r="T743" s="739"/>
      <c r="U743" s="739"/>
      <c r="V743" s="739"/>
      <c r="W743" s="739"/>
      <c r="X743" s="739"/>
      <c r="Y743" s="739"/>
      <c r="Z743" s="739"/>
      <c r="AA743" s="739"/>
      <c r="AB743" s="739"/>
      <c r="AC743" s="739"/>
      <c r="AD743" s="739"/>
    </row>
    <row r="744" spans="16:30" ht="15.75" hidden="1" customHeight="1">
      <c r="P744" s="739"/>
      <c r="Q744" s="739"/>
      <c r="R744" s="739"/>
      <c r="S744" s="739"/>
      <c r="T744" s="739"/>
      <c r="U744" s="739"/>
      <c r="V744" s="739"/>
      <c r="W744" s="739"/>
      <c r="X744" s="739"/>
      <c r="Y744" s="739"/>
      <c r="Z744" s="739"/>
      <c r="AA744" s="739"/>
      <c r="AB744" s="739"/>
      <c r="AC744" s="739"/>
      <c r="AD744" s="739"/>
    </row>
    <row r="745" spans="16:30" ht="15.75" hidden="1" customHeight="1">
      <c r="P745" s="739"/>
      <c r="Q745" s="739"/>
      <c r="R745" s="739"/>
      <c r="S745" s="739"/>
      <c r="T745" s="739"/>
      <c r="U745" s="739"/>
      <c r="V745" s="739"/>
      <c r="W745" s="739"/>
      <c r="X745" s="739"/>
      <c r="Y745" s="739"/>
      <c r="Z745" s="739"/>
      <c r="AA745" s="739"/>
      <c r="AB745" s="739"/>
      <c r="AC745" s="739"/>
      <c r="AD745" s="739"/>
    </row>
    <row r="746" spans="16:30" ht="15.75" hidden="1" customHeight="1">
      <c r="P746" s="739"/>
      <c r="Q746" s="739"/>
      <c r="R746" s="739"/>
      <c r="S746" s="739"/>
      <c r="T746" s="739"/>
      <c r="U746" s="739"/>
      <c r="V746" s="739"/>
      <c r="W746" s="739"/>
      <c r="X746" s="739"/>
      <c r="Y746" s="739"/>
      <c r="Z746" s="739"/>
      <c r="AA746" s="739"/>
      <c r="AB746" s="739"/>
      <c r="AC746" s="739"/>
      <c r="AD746" s="739"/>
    </row>
    <row r="747" spans="16:30" ht="15.75" hidden="1" customHeight="1">
      <c r="P747" s="739"/>
      <c r="Q747" s="739"/>
      <c r="R747" s="739"/>
      <c r="S747" s="739"/>
      <c r="T747" s="739"/>
      <c r="U747" s="739"/>
      <c r="V747" s="739"/>
      <c r="W747" s="739"/>
      <c r="X747" s="739"/>
      <c r="Y747" s="739"/>
      <c r="Z747" s="739"/>
      <c r="AA747" s="739"/>
      <c r="AB747" s="739"/>
      <c r="AC747" s="739"/>
      <c r="AD747" s="739"/>
    </row>
    <row r="748" spans="16:30" ht="15.75" hidden="1" customHeight="1">
      <c r="P748" s="739"/>
      <c r="Q748" s="739"/>
      <c r="R748" s="739"/>
      <c r="S748" s="739"/>
      <c r="T748" s="739"/>
      <c r="U748" s="739"/>
      <c r="V748" s="739"/>
      <c r="W748" s="739"/>
      <c r="X748" s="739"/>
      <c r="Y748" s="739"/>
      <c r="Z748" s="739"/>
      <c r="AA748" s="739"/>
      <c r="AB748" s="739"/>
      <c r="AC748" s="739"/>
      <c r="AD748" s="739"/>
    </row>
    <row r="749" spans="16:30" ht="15.75" hidden="1" customHeight="1">
      <c r="P749" s="739"/>
      <c r="Q749" s="739"/>
      <c r="R749" s="739"/>
      <c r="S749" s="739"/>
      <c r="T749" s="739"/>
      <c r="U749" s="739"/>
      <c r="V749" s="739"/>
      <c r="W749" s="739"/>
      <c r="X749" s="739"/>
      <c r="Y749" s="739"/>
      <c r="Z749" s="739"/>
      <c r="AA749" s="739"/>
      <c r="AB749" s="739"/>
      <c r="AC749" s="739"/>
      <c r="AD749" s="739"/>
    </row>
    <row r="750" spans="16:30" ht="15.75" hidden="1" customHeight="1">
      <c r="P750" s="739"/>
      <c r="Q750" s="739"/>
      <c r="R750" s="739"/>
      <c r="S750" s="739"/>
      <c r="T750" s="739"/>
      <c r="U750" s="739"/>
      <c r="V750" s="739"/>
      <c r="W750" s="739"/>
      <c r="X750" s="739"/>
      <c r="Y750" s="739"/>
      <c r="Z750" s="739"/>
      <c r="AA750" s="739"/>
      <c r="AB750" s="739"/>
      <c r="AC750" s="739"/>
      <c r="AD750" s="739"/>
    </row>
    <row r="751" spans="16:30" ht="15.75" hidden="1" customHeight="1">
      <c r="P751" s="739"/>
      <c r="Q751" s="739"/>
      <c r="R751" s="739"/>
      <c r="S751" s="739"/>
      <c r="T751" s="739"/>
      <c r="U751" s="739"/>
      <c r="V751" s="739"/>
      <c r="W751" s="739"/>
      <c r="X751" s="739"/>
      <c r="Y751" s="739"/>
      <c r="Z751" s="739"/>
      <c r="AA751" s="739"/>
      <c r="AB751" s="739"/>
      <c r="AC751" s="739"/>
      <c r="AD751" s="739"/>
    </row>
    <row r="752" spans="16:30" ht="15.75" hidden="1" customHeight="1">
      <c r="P752" s="739"/>
      <c r="Q752" s="739"/>
      <c r="R752" s="739"/>
      <c r="S752" s="739"/>
      <c r="T752" s="739"/>
      <c r="U752" s="739"/>
      <c r="V752" s="739"/>
      <c r="W752" s="739"/>
      <c r="X752" s="739"/>
      <c r="Y752" s="739"/>
      <c r="Z752" s="739"/>
      <c r="AA752" s="739"/>
      <c r="AB752" s="739"/>
      <c r="AC752" s="739"/>
      <c r="AD752" s="739"/>
    </row>
    <row r="753" spans="16:30" ht="15.75" hidden="1" customHeight="1">
      <c r="P753" s="739"/>
      <c r="Q753" s="739"/>
      <c r="R753" s="739"/>
      <c r="S753" s="739"/>
      <c r="T753" s="739"/>
      <c r="U753" s="739"/>
      <c r="V753" s="739"/>
      <c r="W753" s="739"/>
      <c r="X753" s="739"/>
      <c r="Y753" s="739"/>
      <c r="Z753" s="739"/>
      <c r="AA753" s="739"/>
      <c r="AB753" s="739"/>
      <c r="AC753" s="739"/>
      <c r="AD753" s="739"/>
    </row>
    <row r="754" spans="16:30" ht="15.75" hidden="1" customHeight="1">
      <c r="P754" s="739"/>
      <c r="Q754" s="739"/>
      <c r="R754" s="739"/>
      <c r="S754" s="739"/>
      <c r="T754" s="739"/>
      <c r="U754" s="739"/>
      <c r="V754" s="739"/>
      <c r="W754" s="739"/>
      <c r="X754" s="739"/>
      <c r="Y754" s="739"/>
      <c r="Z754" s="739"/>
      <c r="AA754" s="739"/>
      <c r="AB754" s="739"/>
      <c r="AC754" s="739"/>
      <c r="AD754" s="739"/>
    </row>
    <row r="755" spans="16:30" ht="15.75" hidden="1" customHeight="1">
      <c r="P755" s="739"/>
      <c r="Q755" s="739"/>
      <c r="R755" s="739"/>
      <c r="S755" s="739"/>
      <c r="T755" s="739"/>
      <c r="U755" s="739"/>
      <c r="V755" s="739"/>
      <c r="W755" s="739"/>
      <c r="X755" s="739"/>
      <c r="Y755" s="739"/>
      <c r="Z755" s="739"/>
      <c r="AA755" s="739"/>
      <c r="AB755" s="739"/>
      <c r="AC755" s="739"/>
      <c r="AD755" s="739"/>
    </row>
    <row r="756" spans="16:30" ht="15.75" hidden="1" customHeight="1">
      <c r="P756" s="739"/>
      <c r="Q756" s="739"/>
      <c r="R756" s="739"/>
      <c r="S756" s="739"/>
      <c r="T756" s="739"/>
      <c r="U756" s="739"/>
      <c r="V756" s="739"/>
      <c r="W756" s="739"/>
      <c r="X756" s="739"/>
      <c r="Y756" s="739"/>
      <c r="Z756" s="739"/>
      <c r="AA756" s="739"/>
      <c r="AB756" s="739"/>
      <c r="AC756" s="739"/>
      <c r="AD756" s="739"/>
    </row>
    <row r="757" spans="16:30" ht="15.75" hidden="1" customHeight="1">
      <c r="P757" s="739"/>
      <c r="Q757" s="739"/>
      <c r="R757" s="739"/>
      <c r="S757" s="739"/>
      <c r="T757" s="739"/>
      <c r="U757" s="739"/>
      <c r="V757" s="739"/>
      <c r="W757" s="739"/>
      <c r="X757" s="739"/>
      <c r="Y757" s="739"/>
      <c r="Z757" s="739"/>
      <c r="AA757" s="739"/>
      <c r="AB757" s="739"/>
      <c r="AC757" s="739"/>
      <c r="AD757" s="739"/>
    </row>
    <row r="758" spans="16:30" ht="15.75" hidden="1" customHeight="1">
      <c r="P758" s="739"/>
      <c r="Q758" s="739"/>
      <c r="R758" s="739"/>
      <c r="S758" s="739"/>
      <c r="T758" s="739"/>
      <c r="U758" s="739"/>
      <c r="V758" s="739"/>
      <c r="W758" s="739"/>
      <c r="X758" s="739"/>
      <c r="Y758" s="739"/>
      <c r="Z758" s="739"/>
      <c r="AA758" s="739"/>
      <c r="AB758" s="739"/>
      <c r="AC758" s="739"/>
      <c r="AD758" s="739"/>
    </row>
    <row r="759" spans="16:30" ht="15.75" hidden="1" customHeight="1">
      <c r="P759" s="739"/>
      <c r="Q759" s="739"/>
      <c r="R759" s="739"/>
      <c r="S759" s="739"/>
      <c r="T759" s="739"/>
      <c r="U759" s="739"/>
      <c r="V759" s="739"/>
      <c r="W759" s="739"/>
      <c r="X759" s="739"/>
      <c r="Y759" s="739"/>
      <c r="Z759" s="739"/>
      <c r="AA759" s="739"/>
      <c r="AB759" s="739"/>
      <c r="AC759" s="739"/>
      <c r="AD759" s="739"/>
    </row>
    <row r="760" spans="16:30" ht="15.75" hidden="1" customHeight="1">
      <c r="P760" s="739"/>
      <c r="Q760" s="739"/>
      <c r="R760" s="739"/>
      <c r="S760" s="739"/>
      <c r="T760" s="739"/>
      <c r="U760" s="739"/>
      <c r="V760" s="739"/>
      <c r="W760" s="739"/>
      <c r="X760" s="739"/>
      <c r="Y760" s="739"/>
      <c r="Z760" s="739"/>
      <c r="AA760" s="739"/>
      <c r="AB760" s="739"/>
      <c r="AC760" s="739"/>
      <c r="AD760" s="739"/>
    </row>
    <row r="761" spans="16:30" ht="15.75" hidden="1" customHeight="1">
      <c r="P761" s="739"/>
      <c r="Q761" s="739"/>
      <c r="R761" s="739"/>
      <c r="S761" s="739"/>
      <c r="T761" s="739"/>
      <c r="U761" s="739"/>
      <c r="V761" s="739"/>
      <c r="W761" s="739"/>
      <c r="X761" s="739"/>
      <c r="Y761" s="739"/>
      <c r="Z761" s="739"/>
      <c r="AA761" s="739"/>
      <c r="AB761" s="739"/>
      <c r="AC761" s="739"/>
      <c r="AD761" s="739"/>
    </row>
    <row r="762" spans="16:30" ht="15.75" hidden="1" customHeight="1">
      <c r="P762" s="739"/>
      <c r="Q762" s="739"/>
      <c r="R762" s="739"/>
      <c r="S762" s="739"/>
      <c r="T762" s="739"/>
      <c r="U762" s="739"/>
      <c r="V762" s="739"/>
      <c r="W762" s="739"/>
      <c r="X762" s="739"/>
      <c r="Y762" s="739"/>
      <c r="Z762" s="739"/>
      <c r="AA762" s="739"/>
      <c r="AB762" s="739"/>
      <c r="AC762" s="739"/>
      <c r="AD762" s="739"/>
    </row>
    <row r="763" spans="16:30" ht="15.75" hidden="1" customHeight="1">
      <c r="P763" s="739"/>
      <c r="Q763" s="739"/>
      <c r="R763" s="739"/>
      <c r="S763" s="739"/>
      <c r="T763" s="739"/>
      <c r="U763" s="739"/>
      <c r="V763" s="739"/>
      <c r="W763" s="739"/>
      <c r="X763" s="739"/>
      <c r="Y763" s="739"/>
      <c r="Z763" s="739"/>
      <c r="AA763" s="739"/>
      <c r="AB763" s="739"/>
      <c r="AC763" s="739"/>
      <c r="AD763" s="739"/>
    </row>
    <row r="764" spans="16:30" ht="15.75" hidden="1" customHeight="1">
      <c r="P764" s="739"/>
      <c r="Q764" s="739"/>
      <c r="R764" s="739"/>
      <c r="S764" s="739"/>
      <c r="T764" s="739"/>
      <c r="U764" s="739"/>
      <c r="V764" s="739"/>
      <c r="W764" s="739"/>
      <c r="X764" s="739"/>
      <c r="Y764" s="739"/>
      <c r="Z764" s="739"/>
      <c r="AA764" s="739"/>
      <c r="AB764" s="739"/>
      <c r="AC764" s="739"/>
      <c r="AD764" s="739"/>
    </row>
    <row r="765" spans="16:30" ht="15.75" hidden="1" customHeight="1">
      <c r="P765" s="739"/>
      <c r="Q765" s="739"/>
      <c r="R765" s="739"/>
      <c r="S765" s="739"/>
      <c r="T765" s="739"/>
      <c r="U765" s="739"/>
      <c r="V765" s="739"/>
      <c r="W765" s="739"/>
      <c r="X765" s="739"/>
      <c r="Y765" s="739"/>
      <c r="Z765" s="739"/>
      <c r="AA765" s="739"/>
      <c r="AB765" s="739"/>
      <c r="AC765" s="739"/>
      <c r="AD765" s="739"/>
    </row>
    <row r="766" spans="16:30" ht="15.75" hidden="1" customHeight="1">
      <c r="P766" s="739"/>
      <c r="Q766" s="739"/>
      <c r="R766" s="739"/>
      <c r="S766" s="739"/>
      <c r="T766" s="739"/>
      <c r="U766" s="739"/>
      <c r="V766" s="739"/>
      <c r="W766" s="739"/>
      <c r="X766" s="739"/>
      <c r="Y766" s="739"/>
      <c r="Z766" s="739"/>
      <c r="AA766" s="739"/>
      <c r="AB766" s="739"/>
      <c r="AC766" s="739"/>
      <c r="AD766" s="739"/>
    </row>
    <row r="767" spans="16:30" ht="15.75" hidden="1" customHeight="1">
      <c r="P767" s="739"/>
      <c r="Q767" s="739"/>
      <c r="R767" s="739"/>
      <c r="S767" s="739"/>
      <c r="T767" s="739"/>
      <c r="U767" s="739"/>
      <c r="V767" s="739"/>
      <c r="W767" s="739"/>
      <c r="X767" s="739"/>
      <c r="Y767" s="739"/>
      <c r="Z767" s="739"/>
      <c r="AA767" s="739"/>
      <c r="AB767" s="739"/>
      <c r="AC767" s="739"/>
      <c r="AD767" s="739"/>
    </row>
    <row r="768" spans="16:30" ht="15.75" hidden="1" customHeight="1">
      <c r="P768" s="739"/>
      <c r="Q768" s="739"/>
      <c r="R768" s="739"/>
      <c r="S768" s="739"/>
      <c r="T768" s="739"/>
      <c r="U768" s="739"/>
      <c r="V768" s="739"/>
      <c r="W768" s="739"/>
      <c r="X768" s="739"/>
      <c r="Y768" s="739"/>
      <c r="Z768" s="739"/>
      <c r="AA768" s="739"/>
      <c r="AB768" s="739"/>
      <c r="AC768" s="739"/>
      <c r="AD768" s="739"/>
    </row>
    <row r="769" spans="16:30" ht="15.75" hidden="1" customHeight="1">
      <c r="P769" s="739"/>
      <c r="Q769" s="739"/>
      <c r="R769" s="739"/>
      <c r="S769" s="739"/>
      <c r="T769" s="739"/>
      <c r="U769" s="739"/>
      <c r="V769" s="739"/>
      <c r="W769" s="739"/>
      <c r="X769" s="739"/>
      <c r="Y769" s="739"/>
      <c r="Z769" s="739"/>
      <c r="AA769" s="739"/>
      <c r="AB769" s="739"/>
      <c r="AC769" s="739"/>
      <c r="AD769" s="739"/>
    </row>
    <row r="770" spans="16:30" ht="15.75" hidden="1" customHeight="1">
      <c r="P770" s="739"/>
      <c r="Q770" s="739"/>
      <c r="R770" s="739"/>
      <c r="S770" s="739"/>
      <c r="T770" s="739"/>
      <c r="U770" s="739"/>
      <c r="V770" s="739"/>
      <c r="W770" s="739"/>
      <c r="X770" s="739"/>
      <c r="Y770" s="739"/>
      <c r="Z770" s="739"/>
      <c r="AA770" s="739"/>
      <c r="AB770" s="739"/>
      <c r="AC770" s="739"/>
      <c r="AD770" s="739"/>
    </row>
    <row r="771" spans="16:30" ht="15.75" hidden="1" customHeight="1">
      <c r="P771" s="739"/>
      <c r="Q771" s="739"/>
      <c r="R771" s="739"/>
      <c r="S771" s="739"/>
      <c r="T771" s="739"/>
      <c r="U771" s="739"/>
      <c r="V771" s="739"/>
      <c r="W771" s="739"/>
      <c r="X771" s="739"/>
      <c r="Y771" s="739"/>
      <c r="Z771" s="739"/>
      <c r="AA771" s="739"/>
      <c r="AB771" s="739"/>
      <c r="AC771" s="739"/>
      <c r="AD771" s="739"/>
    </row>
    <row r="772" spans="16:30" ht="15.75" hidden="1" customHeight="1">
      <c r="P772" s="739"/>
      <c r="Q772" s="739"/>
      <c r="R772" s="739"/>
      <c r="S772" s="739"/>
      <c r="T772" s="739"/>
      <c r="U772" s="739"/>
      <c r="V772" s="739"/>
      <c r="W772" s="739"/>
      <c r="X772" s="739"/>
      <c r="Y772" s="739"/>
      <c r="Z772" s="739"/>
      <c r="AA772" s="739"/>
      <c r="AB772" s="739"/>
      <c r="AC772" s="739"/>
      <c r="AD772" s="739"/>
    </row>
    <row r="773" spans="16:30" ht="15.75" hidden="1" customHeight="1">
      <c r="P773" s="739"/>
      <c r="Q773" s="739"/>
      <c r="R773" s="739"/>
      <c r="S773" s="739"/>
      <c r="T773" s="739"/>
      <c r="U773" s="739"/>
      <c r="V773" s="739"/>
      <c r="W773" s="739"/>
      <c r="X773" s="739"/>
      <c r="Y773" s="739"/>
      <c r="Z773" s="739"/>
      <c r="AA773" s="739"/>
      <c r="AB773" s="739"/>
      <c r="AC773" s="739"/>
      <c r="AD773" s="739"/>
    </row>
    <row r="774" spans="16:30" ht="15.75" hidden="1" customHeight="1">
      <c r="P774" s="739"/>
      <c r="Q774" s="739"/>
      <c r="R774" s="739"/>
      <c r="S774" s="739"/>
      <c r="T774" s="739"/>
      <c r="U774" s="739"/>
      <c r="V774" s="739"/>
      <c r="W774" s="739"/>
      <c r="X774" s="739"/>
      <c r="Y774" s="739"/>
      <c r="Z774" s="739"/>
      <c r="AA774" s="739"/>
      <c r="AB774" s="739"/>
      <c r="AC774" s="739"/>
      <c r="AD774" s="739"/>
    </row>
    <row r="775" spans="16:30" ht="15.75" hidden="1" customHeight="1">
      <c r="P775" s="739"/>
      <c r="Q775" s="739"/>
      <c r="R775" s="739"/>
      <c r="S775" s="739"/>
      <c r="T775" s="739"/>
      <c r="U775" s="739"/>
      <c r="V775" s="739"/>
      <c r="W775" s="739"/>
      <c r="X775" s="739"/>
      <c r="Y775" s="739"/>
      <c r="Z775" s="739"/>
      <c r="AA775" s="739"/>
      <c r="AB775" s="739"/>
      <c r="AC775" s="739"/>
      <c r="AD775" s="739"/>
    </row>
    <row r="776" spans="16:30" ht="15.75" hidden="1" customHeight="1">
      <c r="P776" s="739"/>
      <c r="Q776" s="739"/>
      <c r="R776" s="739"/>
      <c r="S776" s="739"/>
      <c r="T776" s="739"/>
      <c r="U776" s="739"/>
      <c r="V776" s="739"/>
      <c r="W776" s="739"/>
      <c r="X776" s="739"/>
      <c r="Y776" s="739"/>
      <c r="Z776" s="739"/>
      <c r="AA776" s="739"/>
      <c r="AB776" s="739"/>
      <c r="AC776" s="739"/>
      <c r="AD776" s="739"/>
    </row>
    <row r="777" spans="16:30" ht="15.75" hidden="1" customHeight="1">
      <c r="P777" s="739"/>
      <c r="Q777" s="739"/>
      <c r="R777" s="739"/>
      <c r="S777" s="739"/>
      <c r="T777" s="739"/>
      <c r="U777" s="739"/>
      <c r="V777" s="739"/>
      <c r="W777" s="739"/>
      <c r="X777" s="739"/>
      <c r="Y777" s="739"/>
      <c r="Z777" s="739"/>
      <c r="AA777" s="739"/>
      <c r="AB777" s="739"/>
      <c r="AC777" s="739"/>
      <c r="AD777" s="739"/>
    </row>
    <row r="778" spans="16:30" ht="15.75" hidden="1" customHeight="1">
      <c r="P778" s="739"/>
      <c r="Q778" s="739"/>
      <c r="R778" s="739"/>
      <c r="S778" s="739"/>
      <c r="T778" s="739"/>
      <c r="U778" s="739"/>
      <c r="V778" s="739"/>
      <c r="W778" s="739"/>
      <c r="X778" s="739"/>
      <c r="Y778" s="739"/>
      <c r="Z778" s="739"/>
      <c r="AA778" s="739"/>
      <c r="AB778" s="739"/>
      <c r="AC778" s="739"/>
      <c r="AD778" s="739"/>
    </row>
    <row r="779" spans="16:30" ht="15.75" hidden="1" customHeight="1">
      <c r="P779" s="739"/>
      <c r="Q779" s="739"/>
      <c r="R779" s="739"/>
      <c r="S779" s="739"/>
      <c r="T779" s="739"/>
      <c r="U779" s="739"/>
      <c r="V779" s="739"/>
      <c r="W779" s="739"/>
      <c r="X779" s="739"/>
      <c r="Y779" s="739"/>
      <c r="Z779" s="739"/>
      <c r="AA779" s="739"/>
      <c r="AB779" s="739"/>
      <c r="AC779" s="739"/>
      <c r="AD779" s="739"/>
    </row>
    <row r="780" spans="16:30" ht="15.75" hidden="1" customHeight="1">
      <c r="P780" s="739"/>
      <c r="Q780" s="739"/>
      <c r="R780" s="739"/>
      <c r="S780" s="739"/>
      <c r="T780" s="739"/>
      <c r="U780" s="739"/>
      <c r="V780" s="739"/>
      <c r="W780" s="739"/>
      <c r="X780" s="739"/>
      <c r="Y780" s="739"/>
      <c r="Z780" s="739"/>
      <c r="AA780" s="739"/>
      <c r="AB780" s="739"/>
      <c r="AC780" s="739"/>
      <c r="AD780" s="739"/>
    </row>
    <row r="781" spans="16:30" ht="15.75" hidden="1" customHeight="1">
      <c r="P781" s="739"/>
      <c r="Q781" s="739"/>
      <c r="R781" s="739"/>
      <c r="S781" s="739"/>
      <c r="T781" s="739"/>
      <c r="U781" s="739"/>
      <c r="V781" s="739"/>
      <c r="W781" s="739"/>
      <c r="X781" s="739"/>
      <c r="Y781" s="739"/>
      <c r="Z781" s="739"/>
      <c r="AA781" s="739"/>
      <c r="AB781" s="739"/>
      <c r="AC781" s="739"/>
      <c r="AD781" s="739"/>
    </row>
    <row r="782" spans="16:30" ht="15.75" hidden="1" customHeight="1">
      <c r="P782" s="739"/>
      <c r="Q782" s="739"/>
      <c r="R782" s="739"/>
      <c r="S782" s="739"/>
      <c r="T782" s="739"/>
      <c r="U782" s="739"/>
      <c r="V782" s="739"/>
      <c r="W782" s="739"/>
      <c r="X782" s="739"/>
      <c r="Y782" s="739"/>
      <c r="Z782" s="739"/>
      <c r="AA782" s="739"/>
      <c r="AB782" s="739"/>
      <c r="AC782" s="739"/>
      <c r="AD782" s="739"/>
    </row>
    <row r="783" spans="16:30" ht="15.75" hidden="1" customHeight="1">
      <c r="P783" s="739"/>
      <c r="Q783" s="739"/>
      <c r="R783" s="739"/>
      <c r="S783" s="739"/>
      <c r="T783" s="739"/>
      <c r="U783" s="739"/>
      <c r="V783" s="739"/>
      <c r="W783" s="739"/>
      <c r="X783" s="739"/>
      <c r="Y783" s="739"/>
      <c r="Z783" s="739"/>
      <c r="AA783" s="739"/>
      <c r="AB783" s="739"/>
      <c r="AC783" s="739"/>
      <c r="AD783" s="739"/>
    </row>
    <row r="784" spans="16:30" ht="15.75" hidden="1" customHeight="1">
      <c r="P784" s="739"/>
      <c r="Q784" s="739"/>
      <c r="R784" s="739"/>
      <c r="S784" s="739"/>
      <c r="T784" s="739"/>
      <c r="U784" s="739"/>
      <c r="V784" s="739"/>
      <c r="W784" s="739"/>
      <c r="X784" s="739"/>
      <c r="Y784" s="739"/>
      <c r="Z784" s="739"/>
      <c r="AA784" s="739"/>
      <c r="AB784" s="739"/>
      <c r="AC784" s="739"/>
      <c r="AD784" s="739"/>
    </row>
    <row r="785" spans="16:30" ht="15.75" hidden="1" customHeight="1">
      <c r="P785" s="739"/>
      <c r="Q785" s="739"/>
      <c r="R785" s="739"/>
      <c r="S785" s="739"/>
      <c r="T785" s="739"/>
      <c r="U785" s="739"/>
      <c r="V785" s="739"/>
      <c r="W785" s="739"/>
      <c r="X785" s="739"/>
      <c r="Y785" s="739"/>
      <c r="Z785" s="739"/>
      <c r="AA785" s="739"/>
      <c r="AB785" s="739"/>
      <c r="AC785" s="739"/>
      <c r="AD785" s="739"/>
    </row>
    <row r="786" spans="16:30" ht="15.75" hidden="1" customHeight="1">
      <c r="P786" s="739"/>
      <c r="Q786" s="739"/>
      <c r="R786" s="739"/>
      <c r="S786" s="739"/>
      <c r="T786" s="739"/>
      <c r="U786" s="739"/>
      <c r="V786" s="739"/>
      <c r="W786" s="739"/>
      <c r="X786" s="739"/>
      <c r="Y786" s="739"/>
      <c r="Z786" s="739"/>
      <c r="AA786" s="739"/>
      <c r="AB786" s="739"/>
      <c r="AC786" s="739"/>
      <c r="AD786" s="739"/>
    </row>
    <row r="787" spans="16:30" ht="15.75" hidden="1" customHeight="1">
      <c r="P787" s="739"/>
      <c r="Q787" s="739"/>
      <c r="R787" s="739"/>
      <c r="S787" s="739"/>
      <c r="T787" s="739"/>
      <c r="U787" s="739"/>
      <c r="V787" s="739"/>
      <c r="W787" s="739"/>
      <c r="X787" s="739"/>
      <c r="Y787" s="739"/>
      <c r="Z787" s="739"/>
      <c r="AA787" s="739"/>
      <c r="AB787" s="739"/>
      <c r="AC787" s="739"/>
      <c r="AD787" s="739"/>
    </row>
    <row r="788" spans="16:30" ht="15.75" hidden="1" customHeight="1">
      <c r="P788" s="739"/>
      <c r="Q788" s="739"/>
      <c r="R788" s="739"/>
      <c r="S788" s="739"/>
      <c r="T788" s="739"/>
      <c r="U788" s="739"/>
      <c r="V788" s="739"/>
      <c r="W788" s="739"/>
      <c r="X788" s="739"/>
      <c r="Y788" s="739"/>
      <c r="Z788" s="739"/>
      <c r="AA788" s="739"/>
      <c r="AB788" s="739"/>
      <c r="AC788" s="739"/>
      <c r="AD788" s="739"/>
    </row>
    <row r="789" spans="16:30" ht="15.75" hidden="1" customHeight="1">
      <c r="P789" s="739"/>
      <c r="Q789" s="739"/>
      <c r="R789" s="739"/>
      <c r="S789" s="739"/>
      <c r="T789" s="739"/>
      <c r="U789" s="739"/>
      <c r="V789" s="739"/>
      <c r="W789" s="739"/>
      <c r="X789" s="739"/>
      <c r="Y789" s="739"/>
      <c r="Z789" s="739"/>
      <c r="AA789" s="739"/>
      <c r="AB789" s="739"/>
      <c r="AC789" s="739"/>
      <c r="AD789" s="739"/>
    </row>
    <row r="790" spans="16:30" ht="15.75" hidden="1" customHeight="1">
      <c r="P790" s="739"/>
      <c r="Q790" s="739"/>
      <c r="R790" s="739"/>
      <c r="S790" s="739"/>
      <c r="T790" s="739"/>
      <c r="U790" s="739"/>
      <c r="V790" s="739"/>
      <c r="W790" s="739"/>
      <c r="X790" s="739"/>
      <c r="Y790" s="739"/>
      <c r="Z790" s="739"/>
      <c r="AA790" s="739"/>
      <c r="AB790" s="739"/>
      <c r="AC790" s="739"/>
      <c r="AD790" s="739"/>
    </row>
    <row r="791" spans="16:30" ht="15.75" hidden="1" customHeight="1">
      <c r="P791" s="739"/>
      <c r="Q791" s="739"/>
      <c r="R791" s="739"/>
      <c r="S791" s="739"/>
      <c r="T791" s="739"/>
      <c r="U791" s="739"/>
      <c r="V791" s="739"/>
      <c r="W791" s="739"/>
      <c r="X791" s="739"/>
      <c r="Y791" s="739"/>
      <c r="Z791" s="739"/>
      <c r="AA791" s="739"/>
      <c r="AB791" s="739"/>
      <c r="AC791" s="739"/>
      <c r="AD791" s="739"/>
    </row>
    <row r="792" spans="16:30" ht="15.75" hidden="1" customHeight="1">
      <c r="P792" s="739"/>
      <c r="Q792" s="739"/>
      <c r="R792" s="739"/>
      <c r="S792" s="739"/>
      <c r="T792" s="739"/>
      <c r="U792" s="739"/>
      <c r="V792" s="739"/>
      <c r="W792" s="739"/>
      <c r="X792" s="739"/>
      <c r="Y792" s="739"/>
      <c r="Z792" s="739"/>
      <c r="AA792" s="739"/>
      <c r="AB792" s="739"/>
      <c r="AC792" s="739"/>
      <c r="AD792" s="739"/>
    </row>
    <row r="793" spans="16:30" ht="15.75" hidden="1" customHeight="1">
      <c r="P793" s="739"/>
      <c r="Q793" s="739"/>
      <c r="R793" s="739"/>
      <c r="S793" s="739"/>
      <c r="T793" s="739"/>
      <c r="U793" s="739"/>
      <c r="V793" s="739"/>
      <c r="W793" s="739"/>
      <c r="X793" s="739"/>
      <c r="Y793" s="739"/>
      <c r="Z793" s="739"/>
      <c r="AA793" s="739"/>
      <c r="AB793" s="739"/>
      <c r="AC793" s="739"/>
      <c r="AD793" s="739"/>
    </row>
    <row r="794" spans="16:30" ht="15.75" hidden="1" customHeight="1">
      <c r="P794" s="739"/>
      <c r="Q794" s="739"/>
      <c r="R794" s="739"/>
      <c r="S794" s="739"/>
      <c r="T794" s="739"/>
      <c r="U794" s="739"/>
      <c r="V794" s="739"/>
      <c r="W794" s="739"/>
      <c r="X794" s="739"/>
      <c r="Y794" s="739"/>
      <c r="Z794" s="739"/>
      <c r="AA794" s="739"/>
      <c r="AB794" s="739"/>
      <c r="AC794" s="739"/>
      <c r="AD794" s="739"/>
    </row>
    <row r="795" spans="16:30" ht="15.75" hidden="1" customHeight="1">
      <c r="P795" s="739"/>
      <c r="Q795" s="739"/>
      <c r="R795" s="739"/>
      <c r="S795" s="739"/>
      <c r="T795" s="739"/>
      <c r="U795" s="739"/>
      <c r="V795" s="739"/>
      <c r="W795" s="739"/>
      <c r="X795" s="739"/>
      <c r="Y795" s="739"/>
      <c r="Z795" s="739"/>
      <c r="AA795" s="739"/>
      <c r="AB795" s="739"/>
      <c r="AC795" s="739"/>
      <c r="AD795" s="739"/>
    </row>
    <row r="796" spans="16:30" ht="15.75" hidden="1" customHeight="1">
      <c r="P796" s="739"/>
      <c r="Q796" s="739"/>
      <c r="R796" s="739"/>
      <c r="S796" s="739"/>
      <c r="T796" s="739"/>
      <c r="U796" s="739"/>
      <c r="V796" s="739"/>
      <c r="W796" s="739"/>
      <c r="X796" s="739"/>
      <c r="Y796" s="739"/>
      <c r="Z796" s="739"/>
      <c r="AA796" s="739"/>
      <c r="AB796" s="739"/>
      <c r="AC796" s="739"/>
      <c r="AD796" s="739"/>
    </row>
    <row r="797" spans="16:30" ht="15.75" hidden="1" customHeight="1">
      <c r="P797" s="739"/>
      <c r="Q797" s="739"/>
      <c r="R797" s="739"/>
      <c r="S797" s="739"/>
      <c r="T797" s="739"/>
      <c r="U797" s="739"/>
      <c r="V797" s="739"/>
      <c r="W797" s="739"/>
      <c r="X797" s="739"/>
      <c r="Y797" s="739"/>
      <c r="Z797" s="739"/>
      <c r="AA797" s="739"/>
      <c r="AB797" s="739"/>
      <c r="AC797" s="739"/>
      <c r="AD797" s="739"/>
    </row>
    <row r="798" spans="16:30" ht="15.75" hidden="1" customHeight="1">
      <c r="P798" s="739"/>
      <c r="Q798" s="739"/>
      <c r="R798" s="739"/>
      <c r="S798" s="739"/>
      <c r="T798" s="739"/>
      <c r="U798" s="739"/>
      <c r="V798" s="739"/>
      <c r="W798" s="739"/>
      <c r="X798" s="739"/>
      <c r="Y798" s="739"/>
      <c r="Z798" s="739"/>
      <c r="AA798" s="739"/>
      <c r="AB798" s="739"/>
      <c r="AC798" s="739"/>
      <c r="AD798" s="739"/>
    </row>
    <row r="799" spans="16:30" ht="15.75" hidden="1" customHeight="1">
      <c r="P799" s="739"/>
      <c r="Q799" s="739"/>
      <c r="R799" s="739"/>
      <c r="S799" s="739"/>
      <c r="T799" s="739"/>
      <c r="U799" s="739"/>
      <c r="V799" s="739"/>
      <c r="W799" s="739"/>
      <c r="X799" s="739"/>
      <c r="Y799" s="739"/>
      <c r="Z799" s="739"/>
      <c r="AA799" s="739"/>
      <c r="AB799" s="739"/>
      <c r="AC799" s="739"/>
      <c r="AD799" s="739"/>
    </row>
    <row r="800" spans="16:30" ht="15.75" hidden="1" customHeight="1">
      <c r="P800" s="739"/>
      <c r="Q800" s="739"/>
      <c r="R800" s="739"/>
      <c r="S800" s="739"/>
      <c r="T800" s="739"/>
      <c r="U800" s="739"/>
      <c r="V800" s="739"/>
      <c r="W800" s="739"/>
      <c r="X800" s="739"/>
      <c r="Y800" s="739"/>
      <c r="Z800" s="739"/>
      <c r="AA800" s="739"/>
      <c r="AB800" s="739"/>
      <c r="AC800" s="739"/>
      <c r="AD800" s="739"/>
    </row>
    <row r="801" spans="16:30" ht="15.75" hidden="1" customHeight="1">
      <c r="P801" s="739"/>
      <c r="Q801" s="739"/>
      <c r="R801" s="739"/>
      <c r="S801" s="739"/>
      <c r="T801" s="739"/>
      <c r="U801" s="739"/>
      <c r="V801" s="739"/>
      <c r="W801" s="739"/>
      <c r="X801" s="739"/>
      <c r="Y801" s="739"/>
      <c r="Z801" s="739"/>
      <c r="AA801" s="739"/>
      <c r="AB801" s="739"/>
      <c r="AC801" s="739"/>
      <c r="AD801" s="739"/>
    </row>
    <row r="802" spans="16:30" ht="15.75" hidden="1" customHeight="1">
      <c r="P802" s="739"/>
      <c r="Q802" s="739"/>
      <c r="R802" s="739"/>
      <c r="S802" s="739"/>
      <c r="T802" s="739"/>
      <c r="U802" s="739"/>
      <c r="V802" s="739"/>
      <c r="W802" s="739"/>
      <c r="X802" s="739"/>
      <c r="Y802" s="739"/>
      <c r="Z802" s="739"/>
      <c r="AA802" s="739"/>
      <c r="AB802" s="739"/>
      <c r="AC802" s="739"/>
      <c r="AD802" s="739"/>
    </row>
    <row r="803" spans="16:30" ht="15.75" hidden="1" customHeight="1">
      <c r="P803" s="739"/>
      <c r="Q803" s="739"/>
      <c r="R803" s="739"/>
      <c r="S803" s="739"/>
      <c r="T803" s="739"/>
      <c r="U803" s="739"/>
      <c r="V803" s="739"/>
      <c r="W803" s="739"/>
      <c r="X803" s="739"/>
      <c r="Y803" s="739"/>
      <c r="Z803" s="739"/>
      <c r="AA803" s="739"/>
      <c r="AB803" s="739"/>
      <c r="AC803" s="739"/>
      <c r="AD803" s="739"/>
    </row>
    <row r="804" spans="16:30" ht="15.75" hidden="1" customHeight="1">
      <c r="P804" s="739"/>
      <c r="Q804" s="739"/>
      <c r="R804" s="739"/>
      <c r="S804" s="739"/>
      <c r="T804" s="739"/>
      <c r="U804" s="739"/>
      <c r="V804" s="739"/>
      <c r="W804" s="739"/>
      <c r="X804" s="739"/>
      <c r="Y804" s="739"/>
      <c r="Z804" s="739"/>
      <c r="AA804" s="739"/>
      <c r="AB804" s="739"/>
      <c r="AC804" s="739"/>
      <c r="AD804" s="739"/>
    </row>
    <row r="805" spans="16:30" ht="15.75" hidden="1" customHeight="1">
      <c r="P805" s="739"/>
      <c r="Q805" s="739"/>
      <c r="R805" s="739"/>
      <c r="S805" s="739"/>
      <c r="T805" s="739"/>
      <c r="U805" s="739"/>
      <c r="V805" s="739"/>
      <c r="W805" s="739"/>
      <c r="X805" s="739"/>
      <c r="Y805" s="739"/>
      <c r="Z805" s="739"/>
      <c r="AA805" s="739"/>
      <c r="AB805" s="739"/>
      <c r="AC805" s="739"/>
      <c r="AD805" s="739"/>
    </row>
    <row r="806" spans="16:30" ht="15.75" hidden="1" customHeight="1">
      <c r="P806" s="739"/>
      <c r="Q806" s="739"/>
      <c r="R806" s="739"/>
      <c r="S806" s="739"/>
      <c r="T806" s="739"/>
      <c r="U806" s="739"/>
      <c r="V806" s="739"/>
      <c r="W806" s="739"/>
      <c r="X806" s="739"/>
      <c r="Y806" s="739"/>
      <c r="Z806" s="739"/>
      <c r="AA806" s="739"/>
      <c r="AB806" s="739"/>
      <c r="AC806" s="739"/>
      <c r="AD806" s="739"/>
    </row>
    <row r="807" spans="16:30" ht="15.75" hidden="1" customHeight="1">
      <c r="P807" s="739"/>
      <c r="Q807" s="739"/>
      <c r="R807" s="739"/>
      <c r="S807" s="739"/>
      <c r="T807" s="739"/>
      <c r="U807" s="739"/>
      <c r="V807" s="739"/>
      <c r="W807" s="739"/>
      <c r="X807" s="739"/>
      <c r="Y807" s="739"/>
      <c r="Z807" s="739"/>
      <c r="AA807" s="739"/>
      <c r="AB807" s="739"/>
      <c r="AC807" s="739"/>
      <c r="AD807" s="739"/>
    </row>
    <row r="808" spans="16:30" ht="15.75" hidden="1" customHeight="1">
      <c r="P808" s="739"/>
      <c r="Q808" s="739"/>
      <c r="R808" s="739"/>
      <c r="S808" s="739"/>
      <c r="T808" s="739"/>
      <c r="U808" s="739"/>
      <c r="V808" s="739"/>
      <c r="W808" s="739"/>
      <c r="X808" s="739"/>
      <c r="Y808" s="739"/>
      <c r="Z808" s="739"/>
      <c r="AA808" s="739"/>
      <c r="AB808" s="739"/>
      <c r="AC808" s="739"/>
      <c r="AD808" s="739"/>
    </row>
    <row r="809" spans="16:30" ht="15.75" hidden="1" customHeight="1">
      <c r="P809" s="739"/>
      <c r="Q809" s="739"/>
      <c r="R809" s="739"/>
      <c r="S809" s="739"/>
      <c r="T809" s="739"/>
      <c r="U809" s="739"/>
      <c r="V809" s="739"/>
      <c r="W809" s="739"/>
      <c r="X809" s="739"/>
      <c r="Y809" s="739"/>
      <c r="Z809" s="739"/>
      <c r="AA809" s="739"/>
      <c r="AB809" s="739"/>
      <c r="AC809" s="739"/>
      <c r="AD809" s="739"/>
    </row>
    <row r="810" spans="16:30" ht="15.75" hidden="1" customHeight="1">
      <c r="P810" s="739"/>
      <c r="Q810" s="739"/>
      <c r="R810" s="739"/>
      <c r="S810" s="739"/>
      <c r="T810" s="739"/>
      <c r="U810" s="739"/>
      <c r="V810" s="739"/>
      <c r="W810" s="739"/>
      <c r="X810" s="739"/>
      <c r="Y810" s="739"/>
      <c r="Z810" s="739"/>
      <c r="AA810" s="739"/>
      <c r="AB810" s="739"/>
      <c r="AC810" s="739"/>
      <c r="AD810" s="739"/>
    </row>
    <row r="811" spans="16:30" ht="15.75" hidden="1" customHeight="1">
      <c r="P811" s="739"/>
      <c r="Q811" s="739"/>
      <c r="R811" s="739"/>
      <c r="S811" s="739"/>
      <c r="T811" s="739"/>
      <c r="U811" s="739"/>
      <c r="V811" s="739"/>
      <c r="W811" s="739"/>
      <c r="X811" s="739"/>
      <c r="Y811" s="739"/>
      <c r="Z811" s="739"/>
      <c r="AA811" s="739"/>
      <c r="AB811" s="739"/>
      <c r="AC811" s="739"/>
      <c r="AD811" s="739"/>
    </row>
    <row r="812" spans="16:30" ht="15.75" hidden="1" customHeight="1">
      <c r="P812" s="739"/>
      <c r="Q812" s="739"/>
      <c r="R812" s="739"/>
      <c r="S812" s="739"/>
      <c r="T812" s="739"/>
      <c r="U812" s="739"/>
      <c r="V812" s="739"/>
      <c r="W812" s="739"/>
      <c r="X812" s="739"/>
      <c r="Y812" s="739"/>
      <c r="Z812" s="739"/>
      <c r="AA812" s="739"/>
      <c r="AB812" s="739"/>
      <c r="AC812" s="739"/>
      <c r="AD812" s="739"/>
    </row>
    <row r="813" spans="16:30" ht="15.75" hidden="1" customHeight="1">
      <c r="P813" s="739"/>
      <c r="Q813" s="739"/>
      <c r="R813" s="739"/>
      <c r="S813" s="739"/>
      <c r="T813" s="739"/>
      <c r="U813" s="739"/>
      <c r="V813" s="739"/>
      <c r="W813" s="739"/>
      <c r="X813" s="739"/>
      <c r="Y813" s="739"/>
      <c r="Z813" s="739"/>
      <c r="AA813" s="739"/>
      <c r="AB813" s="739"/>
      <c r="AC813" s="739"/>
      <c r="AD813" s="739"/>
    </row>
    <row r="814" spans="16:30" ht="15.75" hidden="1" customHeight="1">
      <c r="P814" s="739"/>
      <c r="Q814" s="739"/>
      <c r="R814" s="739"/>
      <c r="S814" s="739"/>
      <c r="T814" s="739"/>
      <c r="U814" s="739"/>
      <c r="V814" s="739"/>
      <c r="W814" s="739"/>
      <c r="X814" s="739"/>
      <c r="Y814" s="739"/>
      <c r="Z814" s="739"/>
      <c r="AA814" s="739"/>
      <c r="AB814" s="739"/>
      <c r="AC814" s="739"/>
      <c r="AD814" s="739"/>
    </row>
    <row r="815" spans="16:30" ht="15.75" hidden="1" customHeight="1">
      <c r="P815" s="739"/>
      <c r="Q815" s="739"/>
      <c r="R815" s="739"/>
      <c r="S815" s="739"/>
      <c r="T815" s="739"/>
      <c r="U815" s="739"/>
      <c r="V815" s="739"/>
      <c r="W815" s="739"/>
      <c r="X815" s="739"/>
      <c r="Y815" s="739"/>
      <c r="Z815" s="739"/>
      <c r="AA815" s="739"/>
      <c r="AB815" s="739"/>
      <c r="AC815" s="739"/>
      <c r="AD815" s="739"/>
    </row>
    <row r="816" spans="16:30" ht="15.75" hidden="1" customHeight="1">
      <c r="P816" s="739"/>
      <c r="Q816" s="739"/>
      <c r="R816" s="739"/>
      <c r="S816" s="739"/>
      <c r="T816" s="739"/>
      <c r="U816" s="739"/>
      <c r="V816" s="739"/>
      <c r="W816" s="739"/>
      <c r="X816" s="739"/>
      <c r="Y816" s="739"/>
      <c r="Z816" s="739"/>
      <c r="AA816" s="739"/>
      <c r="AB816" s="739"/>
      <c r="AC816" s="739"/>
      <c r="AD816" s="739"/>
    </row>
    <row r="817" spans="16:30" ht="15.75" hidden="1" customHeight="1">
      <c r="P817" s="739"/>
      <c r="Q817" s="739"/>
      <c r="R817" s="739"/>
      <c r="S817" s="739"/>
      <c r="T817" s="739"/>
      <c r="U817" s="739"/>
      <c r="V817" s="739"/>
      <c r="W817" s="739"/>
      <c r="X817" s="739"/>
      <c r="Y817" s="739"/>
      <c r="Z817" s="739"/>
      <c r="AA817" s="739"/>
      <c r="AB817" s="739"/>
      <c r="AC817" s="739"/>
      <c r="AD817" s="739"/>
    </row>
    <row r="818" spans="16:30" ht="15.75" hidden="1" customHeight="1">
      <c r="P818" s="739"/>
      <c r="Q818" s="739"/>
      <c r="R818" s="739"/>
      <c r="S818" s="739"/>
      <c r="T818" s="739"/>
      <c r="U818" s="739"/>
      <c r="V818" s="739"/>
      <c r="W818" s="739"/>
      <c r="X818" s="739"/>
      <c r="Y818" s="739"/>
      <c r="Z818" s="739"/>
      <c r="AA818" s="739"/>
      <c r="AB818" s="739"/>
      <c r="AC818" s="739"/>
      <c r="AD818" s="739"/>
    </row>
    <row r="819" spans="16:30" ht="15.75" hidden="1" customHeight="1">
      <c r="P819" s="739"/>
      <c r="Q819" s="739"/>
      <c r="R819" s="739"/>
      <c r="S819" s="739"/>
      <c r="T819" s="739"/>
      <c r="U819" s="739"/>
      <c r="V819" s="739"/>
      <c r="W819" s="739"/>
      <c r="X819" s="739"/>
      <c r="Y819" s="739"/>
      <c r="Z819" s="739"/>
      <c r="AA819" s="739"/>
      <c r="AB819" s="739"/>
      <c r="AC819" s="739"/>
      <c r="AD819" s="739"/>
    </row>
    <row r="820" spans="16:30" ht="15.75" hidden="1" customHeight="1">
      <c r="P820" s="739"/>
      <c r="Q820" s="739"/>
      <c r="R820" s="739"/>
      <c r="S820" s="739"/>
      <c r="T820" s="739"/>
      <c r="U820" s="739"/>
      <c r="V820" s="739"/>
      <c r="W820" s="739"/>
      <c r="X820" s="739"/>
      <c r="Y820" s="739"/>
      <c r="Z820" s="739"/>
      <c r="AA820" s="739"/>
      <c r="AB820" s="739"/>
      <c r="AC820" s="739"/>
      <c r="AD820" s="739"/>
    </row>
    <row r="821" spans="16:30" ht="15.75" hidden="1" customHeight="1">
      <c r="P821" s="739"/>
      <c r="Q821" s="739"/>
      <c r="R821" s="739"/>
      <c r="S821" s="739"/>
      <c r="T821" s="739"/>
      <c r="U821" s="739"/>
      <c r="V821" s="739"/>
      <c r="W821" s="739"/>
      <c r="X821" s="739"/>
      <c r="Y821" s="739"/>
      <c r="Z821" s="739"/>
      <c r="AA821" s="739"/>
      <c r="AB821" s="739"/>
      <c r="AC821" s="739"/>
      <c r="AD821" s="739"/>
    </row>
    <row r="822" spans="16:30" ht="15.75" hidden="1" customHeight="1">
      <c r="P822" s="739"/>
      <c r="Q822" s="739"/>
      <c r="R822" s="739"/>
      <c r="S822" s="739"/>
      <c r="T822" s="739"/>
      <c r="U822" s="739"/>
      <c r="V822" s="739"/>
      <c r="W822" s="739"/>
      <c r="X822" s="739"/>
      <c r="Y822" s="739"/>
      <c r="Z822" s="739"/>
      <c r="AA822" s="739"/>
      <c r="AB822" s="739"/>
      <c r="AC822" s="739"/>
      <c r="AD822" s="739"/>
    </row>
    <row r="823" spans="16:30" ht="15.75" hidden="1" customHeight="1">
      <c r="P823" s="739"/>
      <c r="Q823" s="739"/>
      <c r="R823" s="739"/>
      <c r="S823" s="739"/>
      <c r="T823" s="739"/>
      <c r="U823" s="739"/>
      <c r="V823" s="739"/>
      <c r="W823" s="739"/>
      <c r="X823" s="739"/>
      <c r="Y823" s="739"/>
      <c r="Z823" s="739"/>
      <c r="AA823" s="739"/>
      <c r="AB823" s="739"/>
      <c r="AC823" s="739"/>
      <c r="AD823" s="739"/>
    </row>
    <row r="824" spans="16:30" ht="15.75" hidden="1" customHeight="1">
      <c r="P824" s="739"/>
      <c r="Q824" s="739"/>
      <c r="R824" s="739"/>
      <c r="S824" s="739"/>
      <c r="T824" s="739"/>
      <c r="U824" s="739"/>
      <c r="V824" s="739"/>
      <c r="W824" s="739"/>
      <c r="X824" s="739"/>
      <c r="Y824" s="739"/>
      <c r="Z824" s="739"/>
      <c r="AA824" s="739"/>
      <c r="AB824" s="739"/>
      <c r="AC824" s="739"/>
      <c r="AD824" s="739"/>
    </row>
    <row r="825" spans="16:30" ht="15.75" hidden="1" customHeight="1">
      <c r="P825" s="739"/>
      <c r="Q825" s="739"/>
      <c r="R825" s="739"/>
      <c r="S825" s="739"/>
      <c r="T825" s="739"/>
      <c r="U825" s="739"/>
      <c r="V825" s="739"/>
      <c r="W825" s="739"/>
      <c r="X825" s="739"/>
      <c r="Y825" s="739"/>
      <c r="Z825" s="739"/>
      <c r="AA825" s="739"/>
      <c r="AB825" s="739"/>
      <c r="AC825" s="739"/>
      <c r="AD825" s="739"/>
    </row>
    <row r="826" spans="16:30" ht="15.75" hidden="1" customHeight="1">
      <c r="P826" s="739"/>
      <c r="Q826" s="739"/>
      <c r="R826" s="739"/>
      <c r="S826" s="739"/>
      <c r="T826" s="739"/>
      <c r="U826" s="739"/>
      <c r="V826" s="739"/>
      <c r="W826" s="739"/>
      <c r="X826" s="739"/>
      <c r="Y826" s="739"/>
      <c r="Z826" s="739"/>
      <c r="AA826" s="739"/>
      <c r="AB826" s="739"/>
      <c r="AC826" s="739"/>
      <c r="AD826" s="739"/>
    </row>
    <row r="827" spans="16:30" ht="15.75" hidden="1" customHeight="1">
      <c r="P827" s="739"/>
      <c r="Q827" s="739"/>
      <c r="R827" s="739"/>
      <c r="S827" s="739"/>
      <c r="T827" s="739"/>
      <c r="U827" s="739"/>
      <c r="V827" s="739"/>
      <c r="W827" s="739"/>
      <c r="X827" s="739"/>
      <c r="Y827" s="739"/>
      <c r="Z827" s="739"/>
      <c r="AA827" s="739"/>
      <c r="AB827" s="739"/>
      <c r="AC827" s="739"/>
      <c r="AD827" s="739"/>
    </row>
    <row r="828" spans="16:30" ht="15.75" hidden="1" customHeight="1">
      <c r="P828" s="739"/>
      <c r="Q828" s="739"/>
      <c r="R828" s="739"/>
      <c r="S828" s="739"/>
      <c r="T828" s="739"/>
      <c r="U828" s="739"/>
      <c r="V828" s="739"/>
      <c r="W828" s="739"/>
      <c r="X828" s="739"/>
      <c r="Y828" s="739"/>
      <c r="Z828" s="739"/>
      <c r="AA828" s="739"/>
      <c r="AB828" s="739"/>
      <c r="AC828" s="739"/>
      <c r="AD828" s="739"/>
    </row>
    <row r="829" spans="16:30" ht="15.75" hidden="1" customHeight="1">
      <c r="P829" s="739"/>
      <c r="Q829" s="739"/>
      <c r="R829" s="739"/>
      <c r="S829" s="739"/>
      <c r="T829" s="739"/>
      <c r="U829" s="739"/>
      <c r="V829" s="739"/>
      <c r="W829" s="739"/>
      <c r="X829" s="739"/>
      <c r="Y829" s="739"/>
      <c r="Z829" s="739"/>
      <c r="AA829" s="739"/>
      <c r="AB829" s="739"/>
      <c r="AC829" s="739"/>
      <c r="AD829" s="739"/>
    </row>
    <row r="830" spans="16:30" ht="15.75" hidden="1" customHeight="1">
      <c r="P830" s="739"/>
      <c r="Q830" s="739"/>
      <c r="R830" s="739"/>
      <c r="S830" s="739"/>
      <c r="T830" s="739"/>
      <c r="U830" s="739"/>
      <c r="V830" s="739"/>
      <c r="W830" s="739"/>
      <c r="X830" s="739"/>
      <c r="Y830" s="739"/>
      <c r="Z830" s="739"/>
      <c r="AA830" s="739"/>
      <c r="AB830" s="739"/>
      <c r="AC830" s="739"/>
      <c r="AD830" s="739"/>
    </row>
    <row r="831" spans="16:30" ht="15.75" hidden="1" customHeight="1">
      <c r="P831" s="739"/>
      <c r="Q831" s="739"/>
      <c r="R831" s="739"/>
      <c r="S831" s="739"/>
      <c r="T831" s="739"/>
      <c r="U831" s="739"/>
      <c r="V831" s="739"/>
      <c r="W831" s="739"/>
      <c r="X831" s="739"/>
      <c r="Y831" s="739"/>
      <c r="Z831" s="739"/>
      <c r="AA831" s="739"/>
      <c r="AB831" s="739"/>
      <c r="AC831" s="739"/>
      <c r="AD831" s="739"/>
    </row>
    <row r="832" spans="16:30" ht="15.75" hidden="1" customHeight="1">
      <c r="P832" s="739"/>
      <c r="Q832" s="739"/>
      <c r="R832" s="739"/>
      <c r="S832" s="739"/>
      <c r="T832" s="739"/>
      <c r="U832" s="739"/>
      <c r="V832" s="739"/>
      <c r="W832" s="739"/>
      <c r="X832" s="739"/>
      <c r="Y832" s="739"/>
      <c r="Z832" s="739"/>
      <c r="AA832" s="739"/>
      <c r="AB832" s="739"/>
      <c r="AC832" s="739"/>
      <c r="AD832" s="739"/>
    </row>
    <row r="833" spans="16:30" ht="15.75" hidden="1" customHeight="1">
      <c r="P833" s="739"/>
      <c r="Q833" s="739"/>
      <c r="R833" s="739"/>
      <c r="S833" s="739"/>
      <c r="T833" s="739"/>
      <c r="U833" s="739"/>
      <c r="V833" s="739"/>
      <c r="W833" s="739"/>
      <c r="X833" s="739"/>
      <c r="Y833" s="739"/>
      <c r="Z833" s="739"/>
      <c r="AA833" s="739"/>
      <c r="AB833" s="739"/>
      <c r="AC833" s="739"/>
      <c r="AD833" s="739"/>
    </row>
    <row r="834" spans="16:30" ht="15.75" hidden="1" customHeight="1">
      <c r="P834" s="739"/>
      <c r="Q834" s="739"/>
      <c r="R834" s="739"/>
      <c r="S834" s="739"/>
      <c r="T834" s="739"/>
      <c r="U834" s="739"/>
      <c r="V834" s="739"/>
      <c r="W834" s="739"/>
      <c r="X834" s="739"/>
      <c r="Y834" s="739"/>
      <c r="Z834" s="739"/>
      <c r="AA834" s="739"/>
      <c r="AB834" s="739"/>
      <c r="AC834" s="739"/>
      <c r="AD834" s="739"/>
    </row>
    <row r="835" spans="16:30" ht="15.75" hidden="1" customHeight="1">
      <c r="P835" s="739"/>
      <c r="Q835" s="739"/>
      <c r="R835" s="739"/>
      <c r="S835" s="739"/>
      <c r="T835" s="739"/>
      <c r="U835" s="739"/>
      <c r="V835" s="739"/>
      <c r="W835" s="739"/>
      <c r="X835" s="739"/>
      <c r="Y835" s="739"/>
      <c r="Z835" s="739"/>
      <c r="AA835" s="739"/>
      <c r="AB835" s="739"/>
      <c r="AC835" s="739"/>
      <c r="AD835" s="739"/>
    </row>
    <row r="836" spans="16:30" ht="15.75" hidden="1" customHeight="1">
      <c r="P836" s="739"/>
      <c r="Q836" s="739"/>
      <c r="R836" s="739"/>
      <c r="S836" s="739"/>
      <c r="T836" s="739"/>
      <c r="U836" s="739"/>
      <c r="V836" s="739"/>
      <c r="W836" s="739"/>
      <c r="X836" s="739"/>
      <c r="Y836" s="739"/>
      <c r="Z836" s="739"/>
      <c r="AA836" s="739"/>
      <c r="AB836" s="739"/>
      <c r="AC836" s="739"/>
      <c r="AD836" s="739"/>
    </row>
    <row r="837" spans="16:30" ht="15.75" hidden="1" customHeight="1">
      <c r="P837" s="739"/>
      <c r="Q837" s="739"/>
      <c r="R837" s="739"/>
      <c r="S837" s="739"/>
      <c r="T837" s="739"/>
      <c r="U837" s="739"/>
      <c r="V837" s="739"/>
      <c r="W837" s="739"/>
      <c r="X837" s="739"/>
      <c r="Y837" s="739"/>
      <c r="Z837" s="739"/>
      <c r="AA837" s="739"/>
      <c r="AB837" s="739"/>
      <c r="AC837" s="739"/>
      <c r="AD837" s="739"/>
    </row>
    <row r="838" spans="16:30" ht="15.75" hidden="1" customHeight="1">
      <c r="P838" s="739"/>
      <c r="Q838" s="739"/>
      <c r="R838" s="739"/>
      <c r="S838" s="739"/>
      <c r="T838" s="739"/>
      <c r="U838" s="739"/>
      <c r="V838" s="739"/>
      <c r="W838" s="739"/>
      <c r="X838" s="739"/>
      <c r="Y838" s="739"/>
      <c r="Z838" s="739"/>
      <c r="AA838" s="739"/>
      <c r="AB838" s="739"/>
      <c r="AC838" s="739"/>
      <c r="AD838" s="739"/>
    </row>
    <row r="839" spans="16:30" ht="15.75" hidden="1" customHeight="1">
      <c r="P839" s="739"/>
      <c r="Q839" s="739"/>
      <c r="R839" s="739"/>
      <c r="S839" s="739"/>
      <c r="T839" s="739"/>
      <c r="U839" s="739"/>
      <c r="V839" s="739"/>
      <c r="W839" s="739"/>
      <c r="X839" s="739"/>
      <c r="Y839" s="739"/>
      <c r="Z839" s="739"/>
      <c r="AA839" s="739"/>
      <c r="AB839" s="739"/>
      <c r="AC839" s="739"/>
      <c r="AD839" s="739"/>
    </row>
    <row r="840" spans="16:30" ht="15.75" hidden="1" customHeight="1">
      <c r="P840" s="739"/>
      <c r="Q840" s="739"/>
      <c r="R840" s="739"/>
      <c r="S840" s="739"/>
      <c r="T840" s="739"/>
      <c r="U840" s="739"/>
      <c r="V840" s="739"/>
      <c r="W840" s="739"/>
      <c r="X840" s="739"/>
      <c r="Y840" s="739"/>
      <c r="Z840" s="739"/>
      <c r="AA840" s="739"/>
      <c r="AB840" s="739"/>
      <c r="AC840" s="739"/>
      <c r="AD840" s="739"/>
    </row>
    <row r="841" spans="16:30" ht="15.75" hidden="1" customHeight="1">
      <c r="P841" s="739"/>
      <c r="Q841" s="739"/>
      <c r="R841" s="739"/>
      <c r="S841" s="739"/>
      <c r="T841" s="739"/>
      <c r="U841" s="739"/>
      <c r="V841" s="739"/>
      <c r="W841" s="739"/>
      <c r="X841" s="739"/>
      <c r="Y841" s="739"/>
      <c r="Z841" s="739"/>
      <c r="AA841" s="739"/>
      <c r="AB841" s="739"/>
      <c r="AC841" s="739"/>
      <c r="AD841" s="739"/>
    </row>
    <row r="842" spans="16:30" ht="15.75" hidden="1" customHeight="1">
      <c r="P842" s="739"/>
      <c r="Q842" s="739"/>
      <c r="R842" s="739"/>
      <c r="S842" s="739"/>
      <c r="T842" s="739"/>
      <c r="U842" s="739"/>
      <c r="V842" s="739"/>
      <c r="W842" s="739"/>
      <c r="X842" s="739"/>
      <c r="Y842" s="739"/>
      <c r="Z842" s="739"/>
      <c r="AA842" s="739"/>
      <c r="AB842" s="739"/>
      <c r="AC842" s="739"/>
      <c r="AD842" s="739"/>
    </row>
    <row r="843" spans="16:30" ht="0" hidden="1" customHeight="1">
      <c r="P843" s="739"/>
      <c r="Q843" s="739"/>
      <c r="R843" s="739"/>
      <c r="S843" s="739"/>
      <c r="T843" s="739"/>
      <c r="U843" s="739"/>
      <c r="V843" s="739"/>
      <c r="W843" s="739"/>
      <c r="X843" s="739"/>
      <c r="Y843" s="739"/>
    </row>
    <row r="844" spans="16:30" ht="0" hidden="1" customHeight="1">
      <c r="P844" s="739"/>
      <c r="Q844" s="739"/>
      <c r="R844" s="739"/>
      <c r="S844" s="739"/>
      <c r="T844" s="739"/>
      <c r="U844" s="739"/>
      <c r="V844" s="739"/>
      <c r="W844" s="739"/>
      <c r="X844" s="739"/>
    </row>
    <row r="845" spans="16:30" ht="0" hidden="1" customHeight="1">
      <c r="P845" s="739"/>
      <c r="Q845" s="739"/>
      <c r="R845" s="739"/>
      <c r="S845" s="739"/>
      <c r="T845" s="739"/>
      <c r="U845" s="739"/>
      <c r="V845" s="739"/>
      <c r="W845" s="739"/>
      <c r="X845" s="739"/>
    </row>
    <row r="846" spans="16:30" ht="0" hidden="1" customHeight="1">
      <c r="P846" s="739"/>
      <c r="Q846" s="739"/>
      <c r="R846" s="739"/>
      <c r="S846" s="739"/>
      <c r="T846" s="739"/>
      <c r="U846" s="739"/>
      <c r="V846" s="739"/>
      <c r="W846" s="739"/>
      <c r="X846" s="739"/>
    </row>
    <row r="847" spans="16:30" ht="0" hidden="1" customHeight="1">
      <c r="P847" s="739"/>
      <c r="Q847" s="739"/>
      <c r="R847" s="739"/>
      <c r="S847" s="739"/>
      <c r="T847" s="739"/>
      <c r="U847" s="739"/>
      <c r="V847" s="739"/>
      <c r="W847" s="739"/>
      <c r="X847" s="739"/>
    </row>
    <row r="848" spans="16:30" ht="0" hidden="1" customHeight="1">
      <c r="P848" s="739"/>
      <c r="Q848" s="739"/>
      <c r="R848" s="739"/>
      <c r="S848" s="739"/>
      <c r="T848" s="739"/>
      <c r="U848" s="739"/>
      <c r="V848" s="739"/>
      <c r="W848" s="739"/>
      <c r="X848" s="739"/>
    </row>
    <row r="849" spans="16:24" ht="0" hidden="1" customHeight="1">
      <c r="P849" s="739"/>
      <c r="Q849" s="739"/>
      <c r="R849" s="739"/>
      <c r="S849" s="739"/>
      <c r="T849" s="739"/>
      <c r="U849" s="739"/>
      <c r="V849" s="739"/>
      <c r="W849" s="739"/>
      <c r="X849" s="739"/>
    </row>
    <row r="850" spans="16:24" ht="0" hidden="1" customHeight="1">
      <c r="P850" s="739"/>
      <c r="Q850" s="739"/>
      <c r="R850" s="739"/>
      <c r="S850" s="739"/>
      <c r="T850" s="739"/>
      <c r="U850" s="739"/>
      <c r="V850" s="739"/>
      <c r="W850" s="739"/>
      <c r="X850" s="739"/>
    </row>
    <row r="851" spans="16:24" ht="0" hidden="1" customHeight="1">
      <c r="P851" s="739"/>
      <c r="Q851" s="739"/>
      <c r="R851" s="739"/>
      <c r="S851" s="739"/>
      <c r="T851" s="739"/>
      <c r="U851" s="739"/>
      <c r="V851" s="739"/>
      <c r="W851" s="739"/>
      <c r="X851" s="739"/>
    </row>
    <row r="852" spans="16:24" ht="0" hidden="1" customHeight="1">
      <c r="P852" s="739"/>
      <c r="Q852" s="739"/>
      <c r="R852" s="739"/>
      <c r="S852" s="739"/>
      <c r="T852" s="739"/>
      <c r="U852" s="739"/>
      <c r="V852" s="739"/>
      <c r="W852" s="739"/>
      <c r="X852" s="739"/>
    </row>
    <row r="853" spans="16:24" ht="0" hidden="1" customHeight="1">
      <c r="P853" s="739"/>
      <c r="Q853" s="739"/>
      <c r="R853" s="739"/>
      <c r="S853" s="739"/>
      <c r="T853" s="739"/>
      <c r="U853" s="739"/>
      <c r="V853" s="739"/>
      <c r="W853" s="739"/>
      <c r="X853" s="739"/>
    </row>
    <row r="854" spans="16:24" ht="0" hidden="1" customHeight="1">
      <c r="P854" s="739"/>
      <c r="Q854" s="739"/>
      <c r="R854" s="739"/>
      <c r="S854" s="739"/>
      <c r="T854" s="739"/>
      <c r="U854" s="739"/>
      <c r="V854" s="739"/>
      <c r="W854" s="739"/>
      <c r="X854" s="739"/>
    </row>
    <row r="855" spans="16:24" ht="0" hidden="1" customHeight="1">
      <c r="P855" s="739"/>
      <c r="Q855" s="739"/>
      <c r="R855" s="739"/>
      <c r="S855" s="739"/>
      <c r="T855" s="739"/>
      <c r="U855" s="739"/>
      <c r="V855" s="739"/>
      <c r="W855" s="739"/>
      <c r="X855" s="739"/>
    </row>
    <row r="856" spans="16:24" ht="0" hidden="1" customHeight="1"/>
    <row r="857" spans="16:24" ht="0" hidden="1" customHeight="1"/>
    <row r="858" spans="16:24" ht="0" hidden="1" customHeight="1"/>
    <row r="859" spans="16:24" ht="0" hidden="1" customHeight="1"/>
    <row r="860" spans="16:24" ht="0" hidden="1" customHeight="1"/>
    <row r="861" spans="16:24" ht="0" hidden="1" customHeight="1"/>
    <row r="862" spans="16:24" ht="0" hidden="1" customHeight="1"/>
    <row r="863" spans="16:24" ht="0" hidden="1" customHeight="1"/>
    <row r="864" spans="16:2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sheetData>
  <sheetProtection autoFilter="0"/>
  <mergeCells count="18">
    <mergeCell ref="O30:S30"/>
    <mergeCell ref="T30:X30"/>
    <mergeCell ref="O31:S31"/>
    <mergeCell ref="T31:X31"/>
    <mergeCell ref="O32:X32"/>
    <mergeCell ref="O5:X5"/>
    <mergeCell ref="O6:O7"/>
    <mergeCell ref="P6:P7"/>
    <mergeCell ref="Q6:Q7"/>
    <mergeCell ref="R6:R7"/>
    <mergeCell ref="S6:S7"/>
    <mergeCell ref="X6:X7"/>
    <mergeCell ref="O4:X4"/>
    <mergeCell ref="I1:K1"/>
    <mergeCell ref="C2:F2"/>
    <mergeCell ref="I2:L2"/>
    <mergeCell ref="O2:X2"/>
    <mergeCell ref="O3:X3"/>
  </mergeCells>
  <conditionalFormatting sqref="L4:L63">
    <cfRule type="cellIs" dxfId="11" priority="1" operator="equal">
      <formula>"มส"</formula>
    </cfRule>
    <cfRule type="cellIs" dxfId="10" priority="2" operator="equal">
      <formula>"ร"</formula>
    </cfRule>
    <cfRule type="cellIs" dxfId="9" priority="3" operator="lessThan">
      <formula>1</formula>
    </cfRule>
  </conditionalFormatting>
  <pageMargins left="0" right="0" top="0.24" bottom="0.2" header="0.12" footer="0.2"/>
  <pageSetup paperSize="9" orientation="landscape"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I925"/>
  <sheetViews>
    <sheetView showGridLines="0" topLeftCell="O1" zoomScaleNormal="100" workbookViewId="0">
      <selection activeCell="H11" sqref="H11"/>
    </sheetView>
  </sheetViews>
  <sheetFormatPr defaultColWidth="14.42578125" defaultRowHeight="0" customHeight="1" zeroHeight="1"/>
  <cols>
    <col min="1" max="1" width="2" style="734" customWidth="1"/>
    <col min="2" max="2" width="6.5703125" style="734" customWidth="1"/>
    <col min="3" max="3" width="5.42578125" style="734" customWidth="1"/>
    <col min="4" max="4" width="9.5703125" style="734" customWidth="1"/>
    <col min="5" max="5" width="29.7109375" style="734" customWidth="1"/>
    <col min="6" max="6" width="8.5703125" style="734" customWidth="1"/>
    <col min="7" max="7" width="7.28515625" style="734" customWidth="1"/>
    <col min="8" max="10" width="4.42578125" style="734" customWidth="1"/>
    <col min="11" max="11" width="5.140625" style="735" customWidth="1"/>
    <col min="12" max="12" width="8.5703125" style="735" customWidth="1"/>
    <col min="13" max="13" width="23.7109375" style="752" customWidth="1"/>
    <col min="14" max="14" width="7.140625" style="735" customWidth="1"/>
    <col min="15" max="16" width="3" style="734" customWidth="1"/>
    <col min="17" max="17" width="3.7109375" style="734" customWidth="1"/>
    <col min="18" max="18" width="4.28515625" style="734" customWidth="1"/>
    <col min="19" max="19" width="1.85546875" style="736" customWidth="1"/>
    <col min="20" max="20" width="6.140625" style="736" customWidth="1"/>
    <col min="21" max="21" width="25.5703125" style="734" customWidth="1"/>
    <col min="22" max="22" width="7.42578125" style="734" customWidth="1"/>
    <col min="23" max="23" width="12.42578125" style="734" customWidth="1"/>
    <col min="24" max="24" width="11.85546875" style="734" customWidth="1"/>
    <col min="25" max="25" width="19.140625" style="734" customWidth="1"/>
    <col min="26" max="26" width="13.140625" style="734" customWidth="1"/>
    <col min="27" max="28" width="14.42578125" style="734" customWidth="1"/>
    <col min="29" max="29" width="17.42578125" style="734" customWidth="1"/>
    <col min="30" max="146" width="14.42578125" style="734" customWidth="1"/>
    <col min="147" max="16384" width="14.42578125" style="734"/>
  </cols>
  <sheetData>
    <row r="1" spans="2:35" ht="25.5" customHeight="1">
      <c r="B1" s="733"/>
      <c r="C1" s="733"/>
      <c r="D1" s="733"/>
      <c r="E1" s="733"/>
      <c r="F1" s="733"/>
      <c r="G1" s="733"/>
      <c r="H1" s="733"/>
      <c r="I1" s="733"/>
      <c r="K1" s="1340" t="s">
        <v>541</v>
      </c>
      <c r="L1" s="1340"/>
      <c r="M1" s="1340"/>
      <c r="N1" s="735" t="s">
        <v>721</v>
      </c>
    </row>
    <row r="2" spans="2:35" ht="27" customHeight="1">
      <c r="B2" s="737"/>
      <c r="C2" s="1459" t="s">
        <v>722</v>
      </c>
      <c r="D2" s="1460"/>
      <c r="E2" s="1460"/>
      <c r="F2" s="1461"/>
      <c r="G2" s="737"/>
      <c r="H2" s="737"/>
      <c r="I2" s="737"/>
      <c r="J2" s="737"/>
      <c r="K2" s="1462" t="s">
        <v>722</v>
      </c>
      <c r="L2" s="1463"/>
      <c r="M2" s="1463"/>
      <c r="N2" s="1464"/>
      <c r="O2" s="737"/>
      <c r="P2" s="737"/>
      <c r="Q2" s="737"/>
      <c r="R2" s="737"/>
      <c r="S2" s="738"/>
      <c r="T2" s="1347" t="s">
        <v>720</v>
      </c>
      <c r="U2" s="1347"/>
      <c r="V2" s="1347"/>
      <c r="W2" s="1347"/>
      <c r="X2" s="1347"/>
      <c r="Y2" s="1347"/>
      <c r="Z2" s="1347"/>
      <c r="AA2" s="1347"/>
      <c r="AB2" s="1347"/>
      <c r="AC2" s="1347"/>
      <c r="AE2" s="739"/>
      <c r="AF2" s="739"/>
      <c r="AG2" s="739"/>
      <c r="AH2" s="739"/>
      <c r="AI2" s="739"/>
    </row>
    <row r="3" spans="2:35" s="735" customFormat="1" ht="18.75" customHeight="1">
      <c r="C3" s="879" t="s">
        <v>0</v>
      </c>
      <c r="D3" s="880" t="s">
        <v>545</v>
      </c>
      <c r="E3" s="881" t="s">
        <v>546</v>
      </c>
      <c r="F3" s="882" t="s">
        <v>160</v>
      </c>
      <c r="G3" s="744" t="s">
        <v>723</v>
      </c>
      <c r="H3" s="904" t="s">
        <v>724</v>
      </c>
      <c r="I3" s="744" t="s">
        <v>725</v>
      </c>
      <c r="J3" s="744">
        <v>100</v>
      </c>
      <c r="K3" s="883" t="s">
        <v>0</v>
      </c>
      <c r="L3" s="884" t="s">
        <v>545</v>
      </c>
      <c r="M3" s="884" t="s">
        <v>546</v>
      </c>
      <c r="N3" s="882" t="s">
        <v>160</v>
      </c>
      <c r="O3" s="904" t="s">
        <v>724</v>
      </c>
      <c r="P3" s="744" t="s">
        <v>725</v>
      </c>
      <c r="Q3" s="744">
        <v>100</v>
      </c>
      <c r="S3" s="738"/>
      <c r="T3" s="1337" t="s">
        <v>564</v>
      </c>
      <c r="U3" s="1337"/>
      <c r="V3" s="1337"/>
      <c r="W3" s="1337"/>
      <c r="X3" s="1337"/>
      <c r="Y3" s="1337"/>
      <c r="Z3" s="1337"/>
      <c r="AA3" s="1337"/>
      <c r="AB3" s="1337"/>
      <c r="AC3" s="1337"/>
      <c r="AD3" s="747"/>
      <c r="AE3" s="747"/>
      <c r="AF3" s="747"/>
      <c r="AG3" s="747"/>
      <c r="AH3" s="747"/>
      <c r="AI3" s="747"/>
    </row>
    <row r="4" spans="2:35" s="735" customFormat="1" ht="17.25" customHeight="1">
      <c r="B4" s="735">
        <f>IF(G4=1,COUNT(G$4:G4),0)</f>
        <v>0</v>
      </c>
      <c r="C4" s="879">
        <v>1</v>
      </c>
      <c r="D4" s="885" t="str">
        <f>ผลการเรียน!B5</f>
        <v/>
      </c>
      <c r="E4" s="886" t="str">
        <f>ผลการเรียน!BX5&amp;"."&amp;ผลการเรียน!BY5&amp;"  "&amp;ผลการเรียน!BZ5</f>
        <v xml:space="preserve">.  </v>
      </c>
      <c r="F4" s="887" t="str">
        <f>ผลการเรียน!BC5</f>
        <v>0</v>
      </c>
      <c r="G4" s="757" t="str">
        <f>IF(OR(F4="ร"),1,"")</f>
        <v/>
      </c>
      <c r="H4" s="905" t="str">
        <f>ผลการเรียน!AS5</f>
        <v/>
      </c>
      <c r="I4" s="757">
        <f>ผลการเรียน!AU5</f>
        <v>0</v>
      </c>
      <c r="J4" s="888">
        <f>ผลการเรียน!BB5</f>
        <v>0</v>
      </c>
      <c r="K4" s="879" t="str">
        <f>IFERROR(VLOOKUP(C4,B4:E63,2,FALSE),"")</f>
        <v/>
      </c>
      <c r="L4" s="879" t="str">
        <f>IFERROR(VLOOKUP(C4,B4:E63,3,FALSE),"")</f>
        <v/>
      </c>
      <c r="M4" s="889" t="str">
        <f>IFERROR(VLOOKUP(C4,B4:E63,4,FALSE),"")</f>
        <v/>
      </c>
      <c r="N4" s="882" t="str">
        <f>IFERROR(VLOOKUP(C4,B4:F63,5,FALSE),"")</f>
        <v/>
      </c>
      <c r="O4" s="890" t="str">
        <f>IFERROR(VLOOKUP(C4,B4:J63,7,FALSE),"")</f>
        <v/>
      </c>
      <c r="P4" s="890" t="str">
        <f>IFERROR(VLOOKUP(C4,B4:J63,8,FALSE),"")</f>
        <v/>
      </c>
      <c r="Q4" s="890" t="str">
        <f>IFERROR(VLOOKUP(C4,B4:J63,9,FALSE),"")</f>
        <v/>
      </c>
      <c r="R4" s="890"/>
      <c r="S4" s="738"/>
      <c r="T4" s="1337" t="str">
        <f>"รหัสวิชา..."&amp;ปก!$D$13&amp;"...ชื่อรายวิชา....."&amp;ปก!$I$13&amp;"... จำนวน.."&amp;ปก!$R$13&amp;"..หน่วยการเรียน"</f>
        <v>รหัสวิชา...ง30103...ชื่อรายวิชา.....การงานอาชีพ(งานคอมพิวเตอร์)... จำนวน....หน่วยการเรียน</v>
      </c>
      <c r="U4" s="1337"/>
      <c r="V4" s="1337"/>
      <c r="W4" s="1337"/>
      <c r="X4" s="1337"/>
      <c r="Y4" s="1337"/>
      <c r="Z4" s="1337"/>
      <c r="AA4" s="1337"/>
      <c r="AB4" s="1337"/>
      <c r="AC4" s="1337"/>
      <c r="AD4" s="747"/>
      <c r="AE4" s="747"/>
      <c r="AF4" s="747"/>
      <c r="AG4" s="747"/>
      <c r="AH4" s="747"/>
      <c r="AI4" s="747"/>
    </row>
    <row r="5" spans="2:35" s="752" customFormat="1" ht="15.75" customHeight="1">
      <c r="B5" s="752">
        <f>IF(G5=1,COUNT(G$4:G5),0)</f>
        <v>0</v>
      </c>
      <c r="C5" s="891">
        <v>2</v>
      </c>
      <c r="D5" s="885" t="str">
        <f>ผลการเรียน!B6</f>
        <v/>
      </c>
      <c r="E5" s="886" t="str">
        <f>ผลการเรียน!BX6&amp;"."&amp;ผลการเรียน!BY6&amp;"  "&amp;ผลการเรียน!BZ6</f>
        <v xml:space="preserve">.  </v>
      </c>
      <c r="F5" s="887" t="str">
        <f>ผลการเรียน!BC6</f>
        <v/>
      </c>
      <c r="G5" s="757" t="str">
        <f t="shared" ref="G5:G63" si="0">IF(OR(F5="ร"),1,"")</f>
        <v/>
      </c>
      <c r="H5" s="905" t="str">
        <f>ผลการเรียน!AS6</f>
        <v/>
      </c>
      <c r="I5" s="757">
        <f>ผลการเรียน!AU6</f>
        <v>0</v>
      </c>
      <c r="J5" s="888" t="str">
        <f>ผลการเรียน!BB6</f>
        <v/>
      </c>
      <c r="K5" s="879" t="str">
        <f t="shared" ref="K5" si="1">IFERROR(VLOOKUP(C5,B5:E64,2,FALSE),"")</f>
        <v/>
      </c>
      <c r="L5" s="879" t="str">
        <f t="shared" ref="L5" si="2">IFERROR(VLOOKUP(C5,B5:E64,3,FALSE),"")</f>
        <v/>
      </c>
      <c r="M5" s="889" t="str">
        <f t="shared" ref="M5" si="3">IFERROR(VLOOKUP(C5,B5:E64,4,FALSE),"")</f>
        <v/>
      </c>
      <c r="N5" s="883" t="str">
        <f t="shared" ref="N5" si="4">IFERROR(VLOOKUP(C5,B5:F64,5,FALSE),"")</f>
        <v/>
      </c>
      <c r="O5" s="890" t="str">
        <f t="shared" ref="O5:O63" si="5">IFERROR(VLOOKUP(C5,B5:J64,7,FALSE),"")</f>
        <v/>
      </c>
      <c r="P5" s="890" t="str">
        <f t="shared" ref="P5:P63" si="6">IFERROR(VLOOKUP(C5,B5:J64,8,FALSE),"")</f>
        <v/>
      </c>
      <c r="Q5" s="890" t="str">
        <f t="shared" ref="Q5:Q63" si="7">IFERROR(VLOOKUP(C5,B5:J64,9,FALSE),"")</f>
        <v/>
      </c>
      <c r="R5" s="890"/>
      <c r="S5" s="738"/>
      <c r="T5" s="1337" t="str">
        <f>"ชั้น..ม."&amp;ปก!$G$12&amp;"/"&amp;ปก!$J$12&amp;"...ภาคเรียนที่.."&amp;ปก!$N$12&amp;"..ปีการศึกษา..."&amp;ปก!$R$12&amp;"....."</f>
        <v>ชั้น..ม./...ภาคเรียนที่....ปีการศึกษา........</v>
      </c>
      <c r="U5" s="1337"/>
      <c r="V5" s="1337"/>
      <c r="W5" s="1337"/>
      <c r="X5" s="1337"/>
      <c r="Y5" s="1337"/>
      <c r="Z5" s="1337"/>
      <c r="AA5" s="1337"/>
      <c r="AB5" s="1337"/>
      <c r="AC5" s="1337"/>
      <c r="AD5" s="747"/>
      <c r="AE5" s="754"/>
      <c r="AF5" s="754"/>
      <c r="AG5" s="754"/>
      <c r="AH5" s="754"/>
      <c r="AI5" s="754"/>
    </row>
    <row r="6" spans="2:35" s="755" customFormat="1" ht="15.75" customHeight="1">
      <c r="B6" s="755">
        <f>IF(G6=1,COUNT(G$4:G6),0)</f>
        <v>0</v>
      </c>
      <c r="C6" s="892">
        <v>3</v>
      </c>
      <c r="D6" s="885" t="str">
        <f>ผลการเรียน!B7</f>
        <v/>
      </c>
      <c r="E6" s="886" t="str">
        <f>ผลการเรียน!BX7&amp;"."&amp;ผลการเรียน!BY7&amp;"  "&amp;ผลการเรียน!BZ7</f>
        <v xml:space="preserve">.  </v>
      </c>
      <c r="F6" s="887" t="str">
        <f>ผลการเรียน!BC7</f>
        <v/>
      </c>
      <c r="G6" s="757" t="str">
        <f t="shared" si="0"/>
        <v/>
      </c>
      <c r="H6" s="905" t="str">
        <f>ผลการเรียน!AS7</f>
        <v/>
      </c>
      <c r="I6" s="757">
        <f>ผลการเรียน!AU7</f>
        <v>0</v>
      </c>
      <c r="J6" s="888" t="str">
        <f>ผลการเรียน!BB7</f>
        <v/>
      </c>
      <c r="K6" s="892" t="str">
        <f>IFERROR(VLOOKUP(C6,B6:E64,2,FALSE),"")</f>
        <v/>
      </c>
      <c r="L6" s="892" t="str">
        <f>IFERROR(VLOOKUP(C6,B6:E64,3,FALSE),"")</f>
        <v/>
      </c>
      <c r="M6" s="889" t="str">
        <f>IFERROR(VLOOKUP(C6,B6:E64,4,FALSE),"")</f>
        <v/>
      </c>
      <c r="N6" s="893" t="str">
        <f>IFERROR(VLOOKUP(C6,B6:F64,5,FALSE),"")</f>
        <v/>
      </c>
      <c r="O6" s="890" t="str">
        <f t="shared" si="5"/>
        <v/>
      </c>
      <c r="P6" s="890" t="str">
        <f t="shared" si="6"/>
        <v/>
      </c>
      <c r="Q6" s="890" t="str">
        <f t="shared" si="7"/>
        <v/>
      </c>
      <c r="R6" s="890"/>
      <c r="S6" s="759"/>
      <c r="T6" s="1465" t="s">
        <v>524</v>
      </c>
      <c r="U6" s="1465" t="s">
        <v>1</v>
      </c>
      <c r="V6" s="1465" t="s">
        <v>0</v>
      </c>
      <c r="W6" s="1465" t="s">
        <v>16</v>
      </c>
      <c r="X6" s="1465" t="s">
        <v>32</v>
      </c>
      <c r="Y6" s="894" t="s">
        <v>726</v>
      </c>
      <c r="Z6" s="894" t="s">
        <v>8</v>
      </c>
      <c r="AA6" s="894" t="s">
        <v>8</v>
      </c>
      <c r="AB6" s="894" t="s">
        <v>727</v>
      </c>
      <c r="AC6" s="1465" t="s">
        <v>6</v>
      </c>
      <c r="AD6" s="760"/>
      <c r="AE6" s="760"/>
      <c r="AF6" s="760"/>
      <c r="AG6" s="760"/>
      <c r="AH6" s="760"/>
      <c r="AI6" s="760"/>
    </row>
    <row r="7" spans="2:35" s="755" customFormat="1" ht="15.75" customHeight="1">
      <c r="B7" s="755">
        <f>IF(G7=1,COUNT(G$4:G7),0)</f>
        <v>0</v>
      </c>
      <c r="C7" s="895">
        <v>4</v>
      </c>
      <c r="D7" s="885" t="str">
        <f>ผลการเรียน!B8</f>
        <v/>
      </c>
      <c r="E7" s="886" t="str">
        <f>ผลการเรียน!BX8&amp;"."&amp;ผลการเรียน!BY8&amp;"  "&amp;ผลการเรียน!BZ8</f>
        <v xml:space="preserve">.  </v>
      </c>
      <c r="F7" s="887" t="str">
        <f>ผลการเรียน!BC8</f>
        <v/>
      </c>
      <c r="G7" s="757" t="str">
        <f t="shared" si="0"/>
        <v/>
      </c>
      <c r="H7" s="905" t="str">
        <f>ผลการเรียน!AS8</f>
        <v/>
      </c>
      <c r="I7" s="757">
        <f>ผลการเรียน!AU8</f>
        <v>0</v>
      </c>
      <c r="J7" s="888" t="str">
        <f>ผลการเรียน!BB8</f>
        <v/>
      </c>
      <c r="K7" s="892" t="str">
        <f>IFERROR(VLOOKUP(C7,B7:E64,2,FALSE),"")</f>
        <v/>
      </c>
      <c r="L7" s="892" t="str">
        <f>IFERROR(VLOOKUP(C7,B7:E64,3,FALSE),"")</f>
        <v/>
      </c>
      <c r="M7" s="889" t="str">
        <f>IFERROR(VLOOKUP(C7,B7:E64,4,FALSE),"")</f>
        <v/>
      </c>
      <c r="N7" s="893" t="str">
        <f>IFERROR(VLOOKUP(C7,B7:F64,5,FALSE),"")</f>
        <v/>
      </c>
      <c r="O7" s="890" t="str">
        <f t="shared" si="5"/>
        <v/>
      </c>
      <c r="P7" s="890" t="str">
        <f t="shared" si="6"/>
        <v/>
      </c>
      <c r="Q7" s="890" t="str">
        <f t="shared" si="7"/>
        <v/>
      </c>
      <c r="R7" s="890"/>
      <c r="S7" s="759"/>
      <c r="T7" s="1466"/>
      <c r="U7" s="1466"/>
      <c r="V7" s="1466"/>
      <c r="W7" s="1466"/>
      <c r="X7" s="1466"/>
      <c r="Y7" s="896" t="s">
        <v>219</v>
      </c>
      <c r="Z7" s="896" t="s">
        <v>728</v>
      </c>
      <c r="AA7" s="896" t="s">
        <v>9</v>
      </c>
      <c r="AB7" s="896">
        <v>100</v>
      </c>
      <c r="AC7" s="1466"/>
      <c r="AD7" s="760"/>
      <c r="AE7" s="760"/>
      <c r="AF7" s="760"/>
      <c r="AG7" s="760"/>
      <c r="AH7" s="760"/>
      <c r="AI7" s="760"/>
    </row>
    <row r="8" spans="2:35" s="762" customFormat="1" ht="15.75" customHeight="1">
      <c r="B8" s="762">
        <f>IF(G8=1,COUNT(G$4:G8),0)</f>
        <v>0</v>
      </c>
      <c r="C8" s="897">
        <v>5</v>
      </c>
      <c r="D8" s="885" t="str">
        <f>ผลการเรียน!B9</f>
        <v/>
      </c>
      <c r="E8" s="886" t="str">
        <f>ผลการเรียน!BX9&amp;"."&amp;ผลการเรียน!BY9&amp;"  "&amp;ผลการเรียน!BZ9</f>
        <v xml:space="preserve">.  </v>
      </c>
      <c r="F8" s="887" t="str">
        <f>ผลการเรียน!BC9</f>
        <v/>
      </c>
      <c r="G8" s="757" t="str">
        <f t="shared" si="0"/>
        <v/>
      </c>
      <c r="H8" s="905" t="str">
        <f>ผลการเรียน!AS9</f>
        <v/>
      </c>
      <c r="I8" s="757">
        <f>ผลการเรียน!AU9</f>
        <v>0</v>
      </c>
      <c r="J8" s="888" t="str">
        <f>ผลการเรียน!BB9</f>
        <v/>
      </c>
      <c r="K8" s="879" t="str">
        <f>IFERROR(VLOOKUP(C8,B8:E64,2,FALSE),"")</f>
        <v/>
      </c>
      <c r="L8" s="879" t="str">
        <f>IFERROR(VLOOKUP(C8,B8:E64,3,FALSE),"")</f>
        <v/>
      </c>
      <c r="M8" s="889" t="str">
        <f>IFERROR(VLOOKUP(C8,B8:E64,4,FALSE),"")</f>
        <v/>
      </c>
      <c r="N8" s="883" t="str">
        <f>IFERROR(VLOOKUP(C8,B8:F64,5,FALSE),"")</f>
        <v/>
      </c>
      <c r="O8" s="890" t="str">
        <f t="shared" si="5"/>
        <v/>
      </c>
      <c r="P8" s="890" t="str">
        <f t="shared" si="6"/>
        <v/>
      </c>
      <c r="Q8" s="890" t="str">
        <f t="shared" si="7"/>
        <v/>
      </c>
      <c r="R8" s="890"/>
      <c r="S8" s="765"/>
      <c r="T8" s="898">
        <v>1</v>
      </c>
      <c r="U8" s="899" t="str">
        <f t="shared" ref="U8:U32" si="8">M4</f>
        <v/>
      </c>
      <c r="V8" s="898" t="str">
        <f t="shared" ref="V8:W23" si="9">K4</f>
        <v/>
      </c>
      <c r="W8" s="898" t="str">
        <f t="shared" si="9"/>
        <v/>
      </c>
      <c r="X8" s="898" t="str">
        <f t="shared" ref="X8:X32" si="10">N4</f>
        <v/>
      </c>
      <c r="Y8" s="906" t="str">
        <f>MID(T5,7,6)</f>
        <v>ม./...</v>
      </c>
      <c r="Z8" s="906" t="str">
        <f>O4</f>
        <v/>
      </c>
      <c r="AA8" s="906" t="str">
        <f t="shared" ref="AA8:AB23" si="11">P4</f>
        <v/>
      </c>
      <c r="AB8" s="906" t="str">
        <f t="shared" si="11"/>
        <v/>
      </c>
      <c r="AC8" s="901"/>
      <c r="AD8" s="770"/>
      <c r="AE8" s="770"/>
      <c r="AF8" s="770"/>
      <c r="AG8" s="770"/>
      <c r="AH8" s="770"/>
      <c r="AI8" s="770"/>
    </row>
    <row r="9" spans="2:35" s="762" customFormat="1" ht="15.75" customHeight="1">
      <c r="B9" s="762">
        <f>IF(G9=1,COUNT(G$4:G9),0)</f>
        <v>0</v>
      </c>
      <c r="C9" s="902">
        <v>6</v>
      </c>
      <c r="D9" s="885" t="str">
        <f>ผลการเรียน!B10</f>
        <v/>
      </c>
      <c r="E9" s="886" t="str">
        <f>ผลการเรียน!BX10&amp;"."&amp;ผลการเรียน!BY10&amp;"  "&amp;ผลการเรียน!BZ10</f>
        <v xml:space="preserve">.  </v>
      </c>
      <c r="F9" s="887" t="str">
        <f>ผลการเรียน!BC10</f>
        <v/>
      </c>
      <c r="G9" s="757" t="str">
        <f t="shared" si="0"/>
        <v/>
      </c>
      <c r="H9" s="905" t="str">
        <f>ผลการเรียน!AS10</f>
        <v/>
      </c>
      <c r="I9" s="757">
        <f>ผลการเรียน!AU10</f>
        <v>0</v>
      </c>
      <c r="J9" s="888" t="str">
        <f>ผลการเรียน!BB10</f>
        <v/>
      </c>
      <c r="K9" s="879" t="str">
        <f>IFERROR(VLOOKUP(C9,B9:E64,2,FALSE),"")</f>
        <v/>
      </c>
      <c r="L9" s="879" t="str">
        <f>IFERROR(VLOOKUP(C9,B9:E64,3,FALSE),"")</f>
        <v/>
      </c>
      <c r="M9" s="889" t="str">
        <f>IFERROR(VLOOKUP(C9,B9:E64,4,FALSE),"")</f>
        <v/>
      </c>
      <c r="N9" s="883" t="str">
        <f>IFERROR(VLOOKUP(C9,B9:F64,5,FALSE),"")</f>
        <v/>
      </c>
      <c r="O9" s="890" t="str">
        <f t="shared" si="5"/>
        <v/>
      </c>
      <c r="P9" s="890" t="str">
        <f t="shared" si="6"/>
        <v/>
      </c>
      <c r="Q9" s="890" t="str">
        <f t="shared" si="7"/>
        <v/>
      </c>
      <c r="R9" s="890"/>
      <c r="S9" s="765"/>
      <c r="T9" s="898">
        <v>2</v>
      </c>
      <c r="U9" s="899" t="str">
        <f t="shared" si="8"/>
        <v/>
      </c>
      <c r="V9" s="898" t="str">
        <f t="shared" si="9"/>
        <v/>
      </c>
      <c r="W9" s="898" t="str">
        <f t="shared" si="9"/>
        <v/>
      </c>
      <c r="X9" s="898" t="str">
        <f t="shared" si="10"/>
        <v/>
      </c>
      <c r="Y9" s="906" t="str">
        <f t="shared" ref="Y9:Y32" si="12">MID(T6,7,6)</f>
        <v/>
      </c>
      <c r="Z9" s="906" t="str">
        <f t="shared" ref="Z9:AB32" si="13">O5</f>
        <v/>
      </c>
      <c r="AA9" s="906" t="str">
        <f t="shared" si="11"/>
        <v/>
      </c>
      <c r="AB9" s="906" t="str">
        <f t="shared" si="11"/>
        <v/>
      </c>
      <c r="AC9" s="901"/>
      <c r="AD9" s="770"/>
      <c r="AE9" s="770"/>
      <c r="AF9" s="770"/>
      <c r="AG9" s="770"/>
      <c r="AH9" s="770"/>
      <c r="AI9" s="770"/>
    </row>
    <row r="10" spans="2:35" s="762" customFormat="1" ht="15.75" customHeight="1">
      <c r="B10" s="762">
        <f>IF(G10=1,COUNT(G$4:G10),0)</f>
        <v>0</v>
      </c>
      <c r="C10" s="897">
        <v>7</v>
      </c>
      <c r="D10" s="885" t="str">
        <f>ผลการเรียน!B11</f>
        <v/>
      </c>
      <c r="E10" s="886" t="str">
        <f>ผลการเรียน!BX11&amp;"."&amp;ผลการเรียน!BY11&amp;"  "&amp;ผลการเรียน!BZ11</f>
        <v xml:space="preserve">.  </v>
      </c>
      <c r="F10" s="887" t="str">
        <f>ผลการเรียน!BC11</f>
        <v/>
      </c>
      <c r="G10" s="757" t="str">
        <f t="shared" si="0"/>
        <v/>
      </c>
      <c r="H10" s="905" t="str">
        <f>ผลการเรียน!AS11</f>
        <v/>
      </c>
      <c r="I10" s="757">
        <f>ผลการเรียน!AU11</f>
        <v>0</v>
      </c>
      <c r="J10" s="888" t="str">
        <f>ผลการเรียน!BB11</f>
        <v/>
      </c>
      <c r="K10" s="879" t="str">
        <f>IFERROR(VLOOKUP(C10,B10:E65,2,FALSE),"")</f>
        <v/>
      </c>
      <c r="L10" s="879" t="str">
        <f>IFERROR(VLOOKUP(C10,B10:E65,3,FALSE),"")</f>
        <v/>
      </c>
      <c r="M10" s="889" t="str">
        <f>IFERROR(VLOOKUP(C10,B10:E65,4,FALSE),"")</f>
        <v/>
      </c>
      <c r="N10" s="883" t="str">
        <f>IFERROR(VLOOKUP(C10,B10:F65,5,FALSE),"")</f>
        <v/>
      </c>
      <c r="O10" s="890" t="str">
        <f t="shared" si="5"/>
        <v/>
      </c>
      <c r="P10" s="890" t="str">
        <f t="shared" si="6"/>
        <v/>
      </c>
      <c r="Q10" s="890" t="str">
        <f t="shared" si="7"/>
        <v/>
      </c>
      <c r="R10" s="890"/>
      <c r="S10" s="765"/>
      <c r="T10" s="898">
        <v>3</v>
      </c>
      <c r="U10" s="899" t="str">
        <f t="shared" si="8"/>
        <v/>
      </c>
      <c r="V10" s="898" t="str">
        <f t="shared" si="9"/>
        <v/>
      </c>
      <c r="W10" s="898" t="str">
        <f t="shared" si="9"/>
        <v/>
      </c>
      <c r="X10" s="898" t="str">
        <f t="shared" si="10"/>
        <v/>
      </c>
      <c r="Y10" s="906" t="str">
        <f t="shared" si="12"/>
        <v/>
      </c>
      <c r="Z10" s="906" t="str">
        <f t="shared" si="13"/>
        <v/>
      </c>
      <c r="AA10" s="906" t="str">
        <f t="shared" si="11"/>
        <v/>
      </c>
      <c r="AB10" s="906" t="str">
        <f t="shared" si="11"/>
        <v/>
      </c>
      <c r="AC10" s="901"/>
      <c r="AD10" s="770"/>
      <c r="AE10" s="770"/>
      <c r="AF10" s="770"/>
      <c r="AG10" s="770"/>
      <c r="AH10" s="770"/>
      <c r="AI10" s="770"/>
    </row>
    <row r="11" spans="2:35" s="762" customFormat="1" ht="15.75" customHeight="1">
      <c r="B11" s="762">
        <f>IF(G11=1,COUNT(G$4:G11),0)</f>
        <v>0</v>
      </c>
      <c r="C11" s="902">
        <v>8</v>
      </c>
      <c r="D11" s="885" t="str">
        <f>ผลการเรียน!B12</f>
        <v/>
      </c>
      <c r="E11" s="886" t="str">
        <f>ผลการเรียน!BX12&amp;"."&amp;ผลการเรียน!BY12&amp;"  "&amp;ผลการเรียน!BZ12</f>
        <v xml:space="preserve">.  </v>
      </c>
      <c r="F11" s="887" t="str">
        <f>ผลการเรียน!BC12</f>
        <v/>
      </c>
      <c r="G11" s="757" t="str">
        <f t="shared" si="0"/>
        <v/>
      </c>
      <c r="H11" s="905" t="str">
        <f>ผลการเรียน!AS12</f>
        <v/>
      </c>
      <c r="I11" s="757">
        <f>ผลการเรียน!AU12</f>
        <v>0</v>
      </c>
      <c r="J11" s="888" t="str">
        <f>ผลการเรียน!BB12</f>
        <v/>
      </c>
      <c r="K11" s="879" t="str">
        <f>IFERROR(VLOOKUP(C11,B11:E65,2,FALSE),"")</f>
        <v/>
      </c>
      <c r="L11" s="879" t="str">
        <f>IFERROR(VLOOKUP(C11,B11:E65,3,FALSE),"")</f>
        <v/>
      </c>
      <c r="M11" s="889" t="str">
        <f>IFERROR(VLOOKUP(C11,B11:E65,4,FALSE),"")</f>
        <v/>
      </c>
      <c r="N11" s="883" t="str">
        <f>IFERROR(VLOOKUP(C11,B11:F65,5,FALSE),"")</f>
        <v/>
      </c>
      <c r="O11" s="890" t="str">
        <f t="shared" si="5"/>
        <v/>
      </c>
      <c r="P11" s="890" t="str">
        <f t="shared" si="6"/>
        <v/>
      </c>
      <c r="Q11" s="890" t="str">
        <f t="shared" si="7"/>
        <v/>
      </c>
      <c r="R11" s="890"/>
      <c r="S11" s="765"/>
      <c r="T11" s="898">
        <v>4</v>
      </c>
      <c r="U11" s="899" t="str">
        <f t="shared" si="8"/>
        <v/>
      </c>
      <c r="V11" s="898" t="str">
        <f t="shared" si="9"/>
        <v/>
      </c>
      <c r="W11" s="898" t="str">
        <f t="shared" si="9"/>
        <v/>
      </c>
      <c r="X11" s="898" t="str">
        <f t="shared" si="10"/>
        <v/>
      </c>
      <c r="Y11" s="906" t="str">
        <f t="shared" si="12"/>
        <v/>
      </c>
      <c r="Z11" s="906" t="str">
        <f t="shared" si="13"/>
        <v/>
      </c>
      <c r="AA11" s="906" t="str">
        <f t="shared" si="11"/>
        <v/>
      </c>
      <c r="AB11" s="906" t="str">
        <f t="shared" si="11"/>
        <v/>
      </c>
      <c r="AC11" s="901"/>
      <c r="AD11" s="770"/>
      <c r="AE11" s="770"/>
      <c r="AF11" s="770"/>
      <c r="AG11" s="770"/>
      <c r="AH11" s="770"/>
      <c r="AI11" s="770"/>
    </row>
    <row r="12" spans="2:35" s="762" customFormat="1" ht="15.75" customHeight="1">
      <c r="B12" s="762">
        <f>IF(G12=1,COUNT(G$4:G12),0)</f>
        <v>0</v>
      </c>
      <c r="C12" s="897">
        <v>9</v>
      </c>
      <c r="D12" s="885" t="str">
        <f>ผลการเรียน!B13</f>
        <v/>
      </c>
      <c r="E12" s="886" t="str">
        <f>ผลการเรียน!BX13&amp;"."&amp;ผลการเรียน!BY13&amp;"  "&amp;ผลการเรียน!BZ13</f>
        <v xml:space="preserve">.  </v>
      </c>
      <c r="F12" s="887" t="str">
        <f>ผลการเรียน!BC13</f>
        <v/>
      </c>
      <c r="G12" s="757" t="str">
        <f t="shared" si="0"/>
        <v/>
      </c>
      <c r="H12" s="905" t="str">
        <f>ผลการเรียน!AS13</f>
        <v/>
      </c>
      <c r="I12" s="757">
        <f>ผลการเรียน!AU13</f>
        <v>0</v>
      </c>
      <c r="J12" s="888" t="str">
        <f>ผลการเรียน!BB13</f>
        <v/>
      </c>
      <c r="K12" s="879" t="str">
        <f>IFERROR(VLOOKUP(C12,B12:E65,2,FALSE),"")</f>
        <v/>
      </c>
      <c r="L12" s="879" t="str">
        <f>IFERROR(VLOOKUP(C12,B12:E65,3,FALSE),"")</f>
        <v/>
      </c>
      <c r="M12" s="889" t="str">
        <f>IFERROR(VLOOKUP(C12,B12:E65,4,FALSE),"")</f>
        <v/>
      </c>
      <c r="N12" s="883" t="str">
        <f>IFERROR(VLOOKUP(C12,B12:F65,5,FALSE),"")</f>
        <v/>
      </c>
      <c r="O12" s="890" t="str">
        <f t="shared" si="5"/>
        <v/>
      </c>
      <c r="P12" s="890" t="str">
        <f t="shared" si="6"/>
        <v/>
      </c>
      <c r="Q12" s="890" t="str">
        <f t="shared" si="7"/>
        <v/>
      </c>
      <c r="R12" s="890"/>
      <c r="S12" s="765"/>
      <c r="T12" s="898">
        <v>5</v>
      </c>
      <c r="U12" s="899" t="str">
        <f t="shared" si="8"/>
        <v/>
      </c>
      <c r="V12" s="898" t="str">
        <f t="shared" si="9"/>
        <v/>
      </c>
      <c r="W12" s="898" t="str">
        <f t="shared" si="9"/>
        <v/>
      </c>
      <c r="X12" s="898" t="str">
        <f t="shared" si="10"/>
        <v/>
      </c>
      <c r="Y12" s="906" t="str">
        <f t="shared" si="12"/>
        <v/>
      </c>
      <c r="Z12" s="906" t="str">
        <f t="shared" si="13"/>
        <v/>
      </c>
      <c r="AA12" s="906" t="str">
        <f t="shared" si="11"/>
        <v/>
      </c>
      <c r="AB12" s="906" t="str">
        <f t="shared" si="11"/>
        <v/>
      </c>
      <c r="AC12" s="901"/>
      <c r="AD12" s="770"/>
      <c r="AE12" s="770"/>
      <c r="AF12" s="770"/>
      <c r="AG12" s="770"/>
      <c r="AH12" s="770"/>
      <c r="AI12" s="770"/>
    </row>
    <row r="13" spans="2:35" s="762" customFormat="1" ht="15.75" customHeight="1">
      <c r="B13" s="762">
        <f>IF(G13=1,COUNT(G$4:G13),0)</f>
        <v>0</v>
      </c>
      <c r="C13" s="902">
        <v>10</v>
      </c>
      <c r="D13" s="885" t="str">
        <f>ผลการเรียน!B14</f>
        <v/>
      </c>
      <c r="E13" s="886" t="str">
        <f>ผลการเรียน!BX14&amp;"."&amp;ผลการเรียน!BY14&amp;"  "&amp;ผลการเรียน!BZ14</f>
        <v xml:space="preserve">.  </v>
      </c>
      <c r="F13" s="887" t="str">
        <f>ผลการเรียน!BC14</f>
        <v/>
      </c>
      <c r="G13" s="757" t="str">
        <f t="shared" si="0"/>
        <v/>
      </c>
      <c r="H13" s="905" t="str">
        <f>ผลการเรียน!AS14</f>
        <v/>
      </c>
      <c r="I13" s="757">
        <f>ผลการเรียน!AU14</f>
        <v>0</v>
      </c>
      <c r="J13" s="888" t="str">
        <f>ผลการเรียน!BB14</f>
        <v/>
      </c>
      <c r="K13" s="879" t="str">
        <f>IFERROR(VLOOKUP(C13,B13:E65,2,FALSE),"")</f>
        <v/>
      </c>
      <c r="L13" s="879" t="str">
        <f>IFERROR(VLOOKUP(C13,B13:E65,3,FALSE),"")</f>
        <v/>
      </c>
      <c r="M13" s="889" t="str">
        <f>IFERROR(VLOOKUP(C13,B13:E65,4,FALSE),"")</f>
        <v/>
      </c>
      <c r="N13" s="883" t="str">
        <f>IFERROR(VLOOKUP(C13,B13:F65,5,FALSE),"")</f>
        <v/>
      </c>
      <c r="O13" s="890" t="str">
        <f t="shared" si="5"/>
        <v/>
      </c>
      <c r="P13" s="890" t="str">
        <f t="shared" si="6"/>
        <v/>
      </c>
      <c r="Q13" s="890" t="str">
        <f t="shared" si="7"/>
        <v/>
      </c>
      <c r="R13" s="890"/>
      <c r="S13" s="765"/>
      <c r="T13" s="898">
        <v>6</v>
      </c>
      <c r="U13" s="899" t="str">
        <f t="shared" si="8"/>
        <v/>
      </c>
      <c r="V13" s="898" t="str">
        <f t="shared" si="9"/>
        <v/>
      </c>
      <c r="W13" s="898" t="str">
        <f t="shared" si="9"/>
        <v/>
      </c>
      <c r="X13" s="898" t="str">
        <f t="shared" si="10"/>
        <v/>
      </c>
      <c r="Y13" s="906" t="str">
        <f t="shared" si="12"/>
        <v/>
      </c>
      <c r="Z13" s="906" t="str">
        <f t="shared" si="13"/>
        <v/>
      </c>
      <c r="AA13" s="906" t="str">
        <f t="shared" si="11"/>
        <v/>
      </c>
      <c r="AB13" s="906" t="str">
        <f t="shared" si="11"/>
        <v/>
      </c>
      <c r="AC13" s="901"/>
      <c r="AD13" s="770"/>
      <c r="AE13" s="770"/>
      <c r="AF13" s="770"/>
      <c r="AG13" s="770"/>
      <c r="AH13" s="770"/>
      <c r="AI13" s="770"/>
    </row>
    <row r="14" spans="2:35" s="762" customFormat="1" ht="15.75" customHeight="1">
      <c r="B14" s="762">
        <f>IF(G14=1,COUNT(G$4:G14),0)</f>
        <v>0</v>
      </c>
      <c r="C14" s="897">
        <v>11</v>
      </c>
      <c r="D14" s="885" t="str">
        <f>ผลการเรียน!B15</f>
        <v/>
      </c>
      <c r="E14" s="886" t="str">
        <f>ผลการเรียน!BX15&amp;"."&amp;ผลการเรียน!BY15&amp;"  "&amp;ผลการเรียน!BZ15</f>
        <v xml:space="preserve">.  </v>
      </c>
      <c r="F14" s="887" t="str">
        <f>ผลการเรียน!BC15</f>
        <v/>
      </c>
      <c r="G14" s="757" t="str">
        <f t="shared" si="0"/>
        <v/>
      </c>
      <c r="H14" s="905" t="str">
        <f>ผลการเรียน!AS15</f>
        <v/>
      </c>
      <c r="I14" s="757">
        <f>ผลการเรียน!AU15</f>
        <v>0</v>
      </c>
      <c r="J14" s="888" t="str">
        <f>ผลการเรียน!BB15</f>
        <v/>
      </c>
      <c r="K14" s="879" t="str">
        <f>IFERROR(VLOOKUP(C14,B14:E65,2,FALSE),"")</f>
        <v/>
      </c>
      <c r="L14" s="879" t="str">
        <f>IFERROR(VLOOKUP(C14,B14:E65,3,FALSE),"")</f>
        <v/>
      </c>
      <c r="M14" s="889" t="str">
        <f>IFERROR(VLOOKUP(C14,B14:E65,4,FALSE),"")</f>
        <v/>
      </c>
      <c r="N14" s="883" t="str">
        <f>IFERROR(VLOOKUP(C14,B14:F65,5,FALSE),"")</f>
        <v/>
      </c>
      <c r="O14" s="890" t="str">
        <f t="shared" si="5"/>
        <v/>
      </c>
      <c r="P14" s="890" t="str">
        <f t="shared" si="6"/>
        <v/>
      </c>
      <c r="Q14" s="890" t="str">
        <f t="shared" si="7"/>
        <v/>
      </c>
      <c r="R14" s="890"/>
      <c r="S14" s="765"/>
      <c r="T14" s="898">
        <v>7</v>
      </c>
      <c r="U14" s="899" t="str">
        <f t="shared" si="8"/>
        <v/>
      </c>
      <c r="V14" s="898" t="str">
        <f t="shared" si="9"/>
        <v/>
      </c>
      <c r="W14" s="898" t="str">
        <f t="shared" si="9"/>
        <v/>
      </c>
      <c r="X14" s="898" t="str">
        <f t="shared" si="10"/>
        <v/>
      </c>
      <c r="Y14" s="906" t="str">
        <f t="shared" si="12"/>
        <v/>
      </c>
      <c r="Z14" s="906" t="str">
        <f t="shared" si="13"/>
        <v/>
      </c>
      <c r="AA14" s="906" t="str">
        <f t="shared" si="11"/>
        <v/>
      </c>
      <c r="AB14" s="906" t="str">
        <f t="shared" si="11"/>
        <v/>
      </c>
      <c r="AC14" s="901"/>
      <c r="AD14" s="770"/>
      <c r="AE14" s="770"/>
      <c r="AF14" s="770"/>
      <c r="AG14" s="770"/>
      <c r="AH14" s="770"/>
      <c r="AI14" s="770"/>
    </row>
    <row r="15" spans="2:35" s="762" customFormat="1" ht="15.75" customHeight="1">
      <c r="B15" s="762">
        <f>IF(G15=1,COUNT(G$4:G15),0)</f>
        <v>0</v>
      </c>
      <c r="C15" s="902">
        <v>12</v>
      </c>
      <c r="D15" s="885" t="str">
        <f>ผลการเรียน!B16</f>
        <v/>
      </c>
      <c r="E15" s="886" t="str">
        <f>ผลการเรียน!BX16&amp;"."&amp;ผลการเรียน!BY16&amp;"  "&amp;ผลการเรียน!BZ16</f>
        <v xml:space="preserve">.  </v>
      </c>
      <c r="F15" s="887" t="str">
        <f>ผลการเรียน!BC16</f>
        <v/>
      </c>
      <c r="G15" s="757" t="str">
        <f t="shared" si="0"/>
        <v/>
      </c>
      <c r="H15" s="905" t="str">
        <f>ผลการเรียน!AS16</f>
        <v/>
      </c>
      <c r="I15" s="757">
        <f>ผลการเรียน!AU16</f>
        <v>0</v>
      </c>
      <c r="J15" s="888" t="str">
        <f>ผลการเรียน!BB16</f>
        <v/>
      </c>
      <c r="K15" s="879" t="str">
        <f>IFERROR(VLOOKUP(C15,B15:E65,2,FALSE),"")</f>
        <v/>
      </c>
      <c r="L15" s="879" t="str">
        <f>IFERROR(VLOOKUP(C15,B15:E65,3,FALSE),"")</f>
        <v/>
      </c>
      <c r="M15" s="889" t="str">
        <f>IFERROR(VLOOKUP(C15,B15:E65,4,FALSE),"")</f>
        <v/>
      </c>
      <c r="N15" s="883" t="str">
        <f>IFERROR(VLOOKUP(C15,B15:F65,5,FALSE),"")</f>
        <v/>
      </c>
      <c r="O15" s="890" t="str">
        <f t="shared" si="5"/>
        <v/>
      </c>
      <c r="P15" s="890" t="str">
        <f t="shared" si="6"/>
        <v/>
      </c>
      <c r="Q15" s="890" t="str">
        <f t="shared" si="7"/>
        <v/>
      </c>
      <c r="R15" s="890"/>
      <c r="S15" s="765"/>
      <c r="T15" s="898">
        <v>8</v>
      </c>
      <c r="U15" s="899" t="str">
        <f t="shared" si="8"/>
        <v/>
      </c>
      <c r="V15" s="898" t="str">
        <f t="shared" si="9"/>
        <v/>
      </c>
      <c r="W15" s="898" t="str">
        <f t="shared" si="9"/>
        <v/>
      </c>
      <c r="X15" s="898" t="str">
        <f t="shared" si="10"/>
        <v/>
      </c>
      <c r="Y15" s="906" t="str">
        <f t="shared" si="12"/>
        <v/>
      </c>
      <c r="Z15" s="906" t="str">
        <f t="shared" si="13"/>
        <v/>
      </c>
      <c r="AA15" s="906" t="str">
        <f t="shared" si="11"/>
        <v/>
      </c>
      <c r="AB15" s="906" t="str">
        <f t="shared" si="11"/>
        <v/>
      </c>
      <c r="AC15" s="901"/>
      <c r="AD15" s="770"/>
      <c r="AE15" s="770"/>
      <c r="AF15" s="770"/>
      <c r="AG15" s="770"/>
      <c r="AH15" s="770"/>
      <c r="AI15" s="770"/>
    </row>
    <row r="16" spans="2:35" s="762" customFormat="1" ht="15.75" customHeight="1">
      <c r="B16" s="762">
        <f>IF(G16=1,COUNT(G$4:G16),0)</f>
        <v>0</v>
      </c>
      <c r="C16" s="897">
        <v>13</v>
      </c>
      <c r="D16" s="885" t="str">
        <f>ผลการเรียน!B17</f>
        <v/>
      </c>
      <c r="E16" s="886" t="str">
        <f>ผลการเรียน!BX17&amp;"."&amp;ผลการเรียน!BY17&amp;"  "&amp;ผลการเรียน!BZ17</f>
        <v xml:space="preserve">.  </v>
      </c>
      <c r="F16" s="887" t="str">
        <f>ผลการเรียน!BC17</f>
        <v/>
      </c>
      <c r="G16" s="757" t="str">
        <f t="shared" si="0"/>
        <v/>
      </c>
      <c r="H16" s="905" t="str">
        <f>ผลการเรียน!AS17</f>
        <v/>
      </c>
      <c r="I16" s="757">
        <f>ผลการเรียน!AU17</f>
        <v>0</v>
      </c>
      <c r="J16" s="888" t="str">
        <f>ผลการเรียน!BB17</f>
        <v/>
      </c>
      <c r="K16" s="879" t="str">
        <f>IFERROR(VLOOKUP(C16,B16:E65,2,FALSE),"")</f>
        <v/>
      </c>
      <c r="L16" s="879" t="str">
        <f>IFERROR(VLOOKUP(C16,B16:E65,3,FALSE),"")</f>
        <v/>
      </c>
      <c r="M16" s="889" t="str">
        <f>IFERROR(VLOOKUP(C16,B16:E65,4,FALSE),"")</f>
        <v/>
      </c>
      <c r="N16" s="883" t="str">
        <f>IFERROR(VLOOKUP(C16,B16:F65,5,FALSE),"")</f>
        <v/>
      </c>
      <c r="O16" s="890" t="str">
        <f t="shared" si="5"/>
        <v/>
      </c>
      <c r="P16" s="890" t="str">
        <f t="shared" si="6"/>
        <v/>
      </c>
      <c r="Q16" s="890" t="str">
        <f t="shared" si="7"/>
        <v/>
      </c>
      <c r="R16" s="890"/>
      <c r="S16" s="765"/>
      <c r="T16" s="898">
        <v>9</v>
      </c>
      <c r="U16" s="899" t="str">
        <f t="shared" si="8"/>
        <v/>
      </c>
      <c r="V16" s="898" t="str">
        <f t="shared" si="9"/>
        <v/>
      </c>
      <c r="W16" s="898" t="str">
        <f t="shared" si="9"/>
        <v/>
      </c>
      <c r="X16" s="898" t="str">
        <f t="shared" si="10"/>
        <v/>
      </c>
      <c r="Y16" s="906" t="str">
        <f t="shared" si="12"/>
        <v/>
      </c>
      <c r="Z16" s="906" t="str">
        <f t="shared" si="13"/>
        <v/>
      </c>
      <c r="AA16" s="906" t="str">
        <f t="shared" si="11"/>
        <v/>
      </c>
      <c r="AB16" s="906" t="str">
        <f t="shared" si="11"/>
        <v/>
      </c>
      <c r="AC16" s="901"/>
      <c r="AD16" s="770"/>
      <c r="AE16" s="770"/>
      <c r="AF16" s="770"/>
      <c r="AG16" s="770"/>
      <c r="AH16" s="770"/>
      <c r="AI16" s="770"/>
    </row>
    <row r="17" spans="2:35" s="762" customFormat="1" ht="15.75" customHeight="1">
      <c r="B17" s="762">
        <f>IF(G17=1,COUNT(G$4:G17),0)</f>
        <v>0</v>
      </c>
      <c r="C17" s="902">
        <v>14</v>
      </c>
      <c r="D17" s="885" t="str">
        <f>ผลการเรียน!B18</f>
        <v/>
      </c>
      <c r="E17" s="886" t="str">
        <f>ผลการเรียน!BX18&amp;"."&amp;ผลการเรียน!BY18&amp;"  "&amp;ผลการเรียน!BZ18</f>
        <v xml:space="preserve">.  </v>
      </c>
      <c r="F17" s="887" t="str">
        <f>ผลการเรียน!BC18</f>
        <v/>
      </c>
      <c r="G17" s="757" t="str">
        <f t="shared" si="0"/>
        <v/>
      </c>
      <c r="H17" s="905" t="str">
        <f>ผลการเรียน!AS18</f>
        <v/>
      </c>
      <c r="I17" s="757">
        <f>ผลการเรียน!AU18</f>
        <v>0</v>
      </c>
      <c r="J17" s="888" t="str">
        <f>ผลการเรียน!BB18</f>
        <v/>
      </c>
      <c r="K17" s="879" t="str">
        <f>IFERROR(VLOOKUP(C17,B17:E65,2,FALSE),"")</f>
        <v/>
      </c>
      <c r="L17" s="879" t="str">
        <f>IFERROR(VLOOKUP(C17,B17:E65,3,FALSE),"")</f>
        <v/>
      </c>
      <c r="M17" s="889" t="str">
        <f>IFERROR(VLOOKUP(C17,B17:E65,4,FALSE),"")</f>
        <v/>
      </c>
      <c r="N17" s="883" t="str">
        <f>IFERROR(VLOOKUP(C17,B17:F65,5,FALSE),"")</f>
        <v/>
      </c>
      <c r="O17" s="890" t="str">
        <f t="shared" si="5"/>
        <v/>
      </c>
      <c r="P17" s="890" t="str">
        <f t="shared" si="6"/>
        <v/>
      </c>
      <c r="Q17" s="890" t="str">
        <f t="shared" si="7"/>
        <v/>
      </c>
      <c r="R17" s="890"/>
      <c r="S17" s="765"/>
      <c r="T17" s="898">
        <v>10</v>
      </c>
      <c r="U17" s="899" t="str">
        <f t="shared" si="8"/>
        <v/>
      </c>
      <c r="V17" s="898" t="str">
        <f t="shared" si="9"/>
        <v/>
      </c>
      <c r="W17" s="898" t="str">
        <f t="shared" si="9"/>
        <v/>
      </c>
      <c r="X17" s="898" t="str">
        <f t="shared" si="10"/>
        <v/>
      </c>
      <c r="Y17" s="906" t="str">
        <f t="shared" si="12"/>
        <v/>
      </c>
      <c r="Z17" s="906" t="str">
        <f t="shared" si="13"/>
        <v/>
      </c>
      <c r="AA17" s="906" t="str">
        <f t="shared" si="11"/>
        <v/>
      </c>
      <c r="AB17" s="906" t="str">
        <f t="shared" si="11"/>
        <v/>
      </c>
      <c r="AC17" s="903"/>
      <c r="AD17" s="770"/>
      <c r="AE17" s="770"/>
      <c r="AF17" s="770"/>
      <c r="AG17" s="770"/>
      <c r="AH17" s="770"/>
      <c r="AI17" s="770"/>
    </row>
    <row r="18" spans="2:35" s="762" customFormat="1" ht="15.75" customHeight="1">
      <c r="B18" s="762">
        <f>IF(G18=1,COUNT(G$4:G18),0)</f>
        <v>0</v>
      </c>
      <c r="C18" s="897">
        <v>15</v>
      </c>
      <c r="D18" s="885" t="str">
        <f>ผลการเรียน!B19</f>
        <v/>
      </c>
      <c r="E18" s="886" t="str">
        <f>ผลการเรียน!BX19&amp;"."&amp;ผลการเรียน!BY19&amp;"  "&amp;ผลการเรียน!BZ19</f>
        <v xml:space="preserve">.  </v>
      </c>
      <c r="F18" s="887" t="str">
        <f>ผลการเรียน!BC19</f>
        <v/>
      </c>
      <c r="G18" s="757" t="str">
        <f t="shared" si="0"/>
        <v/>
      </c>
      <c r="H18" s="905" t="str">
        <f>ผลการเรียน!AS19</f>
        <v/>
      </c>
      <c r="I18" s="757">
        <f>ผลการเรียน!AU19</f>
        <v>0</v>
      </c>
      <c r="J18" s="888" t="str">
        <f>ผลการเรียน!BB19</f>
        <v/>
      </c>
      <c r="K18" s="879" t="str">
        <f>IFERROR(VLOOKUP(C18,B18:E65,2,FALSE),"")</f>
        <v/>
      </c>
      <c r="L18" s="879" t="str">
        <f>IFERROR(VLOOKUP(C18,B18:E65,3,FALSE),"")</f>
        <v/>
      </c>
      <c r="M18" s="889" t="str">
        <f>IFERROR(VLOOKUP(C18,B18:E65,4,FALSE),"")</f>
        <v/>
      </c>
      <c r="N18" s="883" t="str">
        <f>IFERROR(VLOOKUP(C18,B18:F65,5,FALSE),"")</f>
        <v/>
      </c>
      <c r="O18" s="890" t="str">
        <f t="shared" si="5"/>
        <v/>
      </c>
      <c r="P18" s="890" t="str">
        <f t="shared" si="6"/>
        <v/>
      </c>
      <c r="Q18" s="890" t="str">
        <f t="shared" si="7"/>
        <v/>
      </c>
      <c r="R18" s="890"/>
      <c r="S18" s="765"/>
      <c r="T18" s="898">
        <v>11</v>
      </c>
      <c r="U18" s="899" t="str">
        <f t="shared" si="8"/>
        <v/>
      </c>
      <c r="V18" s="898" t="str">
        <f t="shared" si="9"/>
        <v/>
      </c>
      <c r="W18" s="898" t="str">
        <f t="shared" si="9"/>
        <v/>
      </c>
      <c r="X18" s="898" t="str">
        <f t="shared" si="10"/>
        <v/>
      </c>
      <c r="Y18" s="906" t="str">
        <f t="shared" si="12"/>
        <v/>
      </c>
      <c r="Z18" s="906" t="str">
        <f t="shared" si="13"/>
        <v/>
      </c>
      <c r="AA18" s="906" t="str">
        <f t="shared" si="11"/>
        <v/>
      </c>
      <c r="AB18" s="906" t="str">
        <f t="shared" si="11"/>
        <v/>
      </c>
      <c r="AC18" s="903"/>
      <c r="AD18" s="770"/>
      <c r="AE18" s="770"/>
      <c r="AF18" s="770"/>
      <c r="AG18" s="770"/>
      <c r="AH18" s="770"/>
      <c r="AI18" s="770"/>
    </row>
    <row r="19" spans="2:35" s="762" customFormat="1" ht="15.75" customHeight="1">
      <c r="B19" s="762">
        <f>IF(G19=1,COUNT(G$4:G19),0)</f>
        <v>0</v>
      </c>
      <c r="C19" s="902">
        <v>16</v>
      </c>
      <c r="D19" s="885" t="str">
        <f>ผลการเรียน!B20</f>
        <v/>
      </c>
      <c r="E19" s="886" t="str">
        <f>ผลการเรียน!BX20&amp;"."&amp;ผลการเรียน!BY20&amp;"  "&amp;ผลการเรียน!BZ20</f>
        <v xml:space="preserve">.  </v>
      </c>
      <c r="F19" s="887" t="str">
        <f>ผลการเรียน!BC20</f>
        <v/>
      </c>
      <c r="G19" s="757" t="str">
        <f t="shared" si="0"/>
        <v/>
      </c>
      <c r="H19" s="905" t="str">
        <f>ผลการเรียน!AS20</f>
        <v/>
      </c>
      <c r="I19" s="757">
        <f>ผลการเรียน!AU20</f>
        <v>0</v>
      </c>
      <c r="J19" s="888" t="str">
        <f>ผลการเรียน!BB20</f>
        <v/>
      </c>
      <c r="K19" s="879" t="str">
        <f>IFERROR(VLOOKUP(C19,B19:E65,2,FALSE),"")</f>
        <v/>
      </c>
      <c r="L19" s="879" t="str">
        <f>IFERROR(VLOOKUP(C19,B19:E65,3,FALSE),"")</f>
        <v/>
      </c>
      <c r="M19" s="889" t="str">
        <f>IFERROR(VLOOKUP(C19,B19:E65,4,FALSE),"")</f>
        <v/>
      </c>
      <c r="N19" s="883" t="str">
        <f>IFERROR(VLOOKUP(C19,B19:F65,5,FALSE),"")</f>
        <v/>
      </c>
      <c r="O19" s="890" t="str">
        <f t="shared" si="5"/>
        <v/>
      </c>
      <c r="P19" s="890" t="str">
        <f t="shared" si="6"/>
        <v/>
      </c>
      <c r="Q19" s="890" t="str">
        <f t="shared" si="7"/>
        <v/>
      </c>
      <c r="R19" s="890"/>
      <c r="S19" s="765"/>
      <c r="T19" s="898">
        <v>12</v>
      </c>
      <c r="U19" s="899" t="str">
        <f t="shared" si="8"/>
        <v/>
      </c>
      <c r="V19" s="898" t="str">
        <f t="shared" si="9"/>
        <v/>
      </c>
      <c r="W19" s="898" t="str">
        <f t="shared" si="9"/>
        <v/>
      </c>
      <c r="X19" s="898" t="str">
        <f t="shared" si="10"/>
        <v/>
      </c>
      <c r="Y19" s="906" t="str">
        <f t="shared" si="12"/>
        <v/>
      </c>
      <c r="Z19" s="906" t="str">
        <f t="shared" si="13"/>
        <v/>
      </c>
      <c r="AA19" s="906" t="str">
        <f t="shared" si="11"/>
        <v/>
      </c>
      <c r="AB19" s="906" t="str">
        <f t="shared" si="11"/>
        <v/>
      </c>
      <c r="AC19" s="903"/>
      <c r="AD19" s="770"/>
      <c r="AE19" s="770"/>
      <c r="AF19" s="770"/>
      <c r="AG19" s="770"/>
      <c r="AH19" s="770"/>
      <c r="AI19" s="770"/>
    </row>
    <row r="20" spans="2:35" s="762" customFormat="1" ht="15.75" customHeight="1">
      <c r="B20" s="762">
        <f>IF(G20=1,COUNT(G$4:G20),0)</f>
        <v>0</v>
      </c>
      <c r="C20" s="897">
        <v>17</v>
      </c>
      <c r="D20" s="885" t="str">
        <f>ผลการเรียน!B21</f>
        <v/>
      </c>
      <c r="E20" s="886" t="str">
        <f>ผลการเรียน!BX21&amp;"."&amp;ผลการเรียน!BY21&amp;"  "&amp;ผลการเรียน!BZ21</f>
        <v xml:space="preserve">.  </v>
      </c>
      <c r="F20" s="887" t="str">
        <f>ผลการเรียน!BC21</f>
        <v/>
      </c>
      <c r="G20" s="757" t="str">
        <f t="shared" si="0"/>
        <v/>
      </c>
      <c r="H20" s="905" t="str">
        <f>ผลการเรียน!AS21</f>
        <v/>
      </c>
      <c r="I20" s="757">
        <f>ผลการเรียน!AU21</f>
        <v>0</v>
      </c>
      <c r="J20" s="888" t="str">
        <f>ผลการเรียน!BB21</f>
        <v/>
      </c>
      <c r="K20" s="879" t="str">
        <f>IFERROR(VLOOKUP(C20,B20:E65,2,FALSE),"")</f>
        <v/>
      </c>
      <c r="L20" s="879" t="str">
        <f>IFERROR(VLOOKUP(C20,B20:E65,3,FALSE),"")</f>
        <v/>
      </c>
      <c r="M20" s="889" t="str">
        <f>IFERROR(VLOOKUP(C20,B20:E65,4,FALSE),"")</f>
        <v/>
      </c>
      <c r="N20" s="883" t="str">
        <f>IFERROR(VLOOKUP(C20,B20:F65,5,FALSE),"")</f>
        <v/>
      </c>
      <c r="O20" s="890" t="str">
        <f t="shared" si="5"/>
        <v/>
      </c>
      <c r="P20" s="890" t="str">
        <f t="shared" si="6"/>
        <v/>
      </c>
      <c r="Q20" s="890" t="str">
        <f t="shared" si="7"/>
        <v/>
      </c>
      <c r="R20" s="890"/>
      <c r="S20" s="765"/>
      <c r="T20" s="898">
        <v>13</v>
      </c>
      <c r="U20" s="899" t="str">
        <f t="shared" si="8"/>
        <v/>
      </c>
      <c r="V20" s="898" t="str">
        <f t="shared" si="9"/>
        <v/>
      </c>
      <c r="W20" s="898" t="str">
        <f t="shared" si="9"/>
        <v/>
      </c>
      <c r="X20" s="898" t="str">
        <f t="shared" si="10"/>
        <v/>
      </c>
      <c r="Y20" s="906" t="str">
        <f t="shared" si="12"/>
        <v/>
      </c>
      <c r="Z20" s="906" t="str">
        <f t="shared" si="13"/>
        <v/>
      </c>
      <c r="AA20" s="906" t="str">
        <f t="shared" si="11"/>
        <v/>
      </c>
      <c r="AB20" s="906" t="str">
        <f t="shared" si="11"/>
        <v/>
      </c>
      <c r="AC20" s="903"/>
      <c r="AD20" s="770"/>
      <c r="AE20" s="770"/>
      <c r="AF20" s="770"/>
      <c r="AG20" s="770"/>
      <c r="AH20" s="770"/>
      <c r="AI20" s="770"/>
    </row>
    <row r="21" spans="2:35" s="762" customFormat="1" ht="15.75" customHeight="1">
      <c r="B21" s="762">
        <f>IF(G21=1,COUNT(G$4:G21),0)</f>
        <v>0</v>
      </c>
      <c r="C21" s="902">
        <v>18</v>
      </c>
      <c r="D21" s="885" t="str">
        <f>ผลการเรียน!B22</f>
        <v/>
      </c>
      <c r="E21" s="886" t="str">
        <f>ผลการเรียน!BX22&amp;"."&amp;ผลการเรียน!BY22&amp;"  "&amp;ผลการเรียน!BZ22</f>
        <v xml:space="preserve">.  </v>
      </c>
      <c r="F21" s="887" t="str">
        <f>ผลการเรียน!BC22</f>
        <v/>
      </c>
      <c r="G21" s="757" t="str">
        <f t="shared" si="0"/>
        <v/>
      </c>
      <c r="H21" s="905" t="str">
        <f>ผลการเรียน!AS22</f>
        <v/>
      </c>
      <c r="I21" s="757">
        <f>ผลการเรียน!AU22</f>
        <v>0</v>
      </c>
      <c r="J21" s="888" t="str">
        <f>ผลการเรียน!BB22</f>
        <v/>
      </c>
      <c r="K21" s="879" t="str">
        <f>IFERROR(VLOOKUP(C21,B21:E65,2,FALSE),"")</f>
        <v/>
      </c>
      <c r="L21" s="879" t="str">
        <f>IFERROR(VLOOKUP(C21,B21:E65,3,FALSE),"")</f>
        <v/>
      </c>
      <c r="M21" s="889" t="str">
        <f>IFERROR(VLOOKUP(C21,B21:E65,4,FALSE),"")</f>
        <v/>
      </c>
      <c r="N21" s="883" t="str">
        <f>IFERROR(VLOOKUP(C21,B21:F65,5,FALSE),"")</f>
        <v/>
      </c>
      <c r="O21" s="890" t="str">
        <f t="shared" si="5"/>
        <v/>
      </c>
      <c r="P21" s="890" t="str">
        <f t="shared" si="6"/>
        <v/>
      </c>
      <c r="Q21" s="890" t="str">
        <f t="shared" si="7"/>
        <v/>
      </c>
      <c r="R21" s="890"/>
      <c r="S21" s="765"/>
      <c r="T21" s="898">
        <v>14</v>
      </c>
      <c r="U21" s="899" t="str">
        <f t="shared" si="8"/>
        <v/>
      </c>
      <c r="V21" s="898" t="str">
        <f t="shared" si="9"/>
        <v/>
      </c>
      <c r="W21" s="898" t="str">
        <f t="shared" si="9"/>
        <v/>
      </c>
      <c r="X21" s="898" t="str">
        <f t="shared" si="10"/>
        <v/>
      </c>
      <c r="Y21" s="906" t="str">
        <f t="shared" si="12"/>
        <v/>
      </c>
      <c r="Z21" s="906" t="str">
        <f t="shared" si="13"/>
        <v/>
      </c>
      <c r="AA21" s="906" t="str">
        <f t="shared" si="11"/>
        <v/>
      </c>
      <c r="AB21" s="906" t="str">
        <f t="shared" si="11"/>
        <v/>
      </c>
      <c r="AC21" s="903"/>
      <c r="AD21" s="770"/>
      <c r="AE21" s="770"/>
      <c r="AF21" s="770"/>
      <c r="AG21" s="770"/>
      <c r="AH21" s="770"/>
      <c r="AI21" s="770"/>
    </row>
    <row r="22" spans="2:35" s="762" customFormat="1" ht="15.75" customHeight="1">
      <c r="B22" s="762">
        <f>IF(G22=1,COUNT(G$4:G22),0)</f>
        <v>0</v>
      </c>
      <c r="C22" s="897">
        <v>19</v>
      </c>
      <c r="D22" s="885" t="str">
        <f>ผลการเรียน!B23</f>
        <v/>
      </c>
      <c r="E22" s="886" t="str">
        <f>ผลการเรียน!BX23&amp;"."&amp;ผลการเรียน!BY23&amp;"  "&amp;ผลการเรียน!BZ23</f>
        <v xml:space="preserve">.  </v>
      </c>
      <c r="F22" s="887" t="str">
        <f>ผลการเรียน!BC23</f>
        <v/>
      </c>
      <c r="G22" s="757" t="str">
        <f t="shared" si="0"/>
        <v/>
      </c>
      <c r="H22" s="905" t="str">
        <f>ผลการเรียน!AS23</f>
        <v/>
      </c>
      <c r="I22" s="757">
        <f>ผลการเรียน!AU23</f>
        <v>0</v>
      </c>
      <c r="J22" s="888" t="str">
        <f>ผลการเรียน!BB23</f>
        <v/>
      </c>
      <c r="K22" s="879" t="str">
        <f>IFERROR(VLOOKUP(C22,B22:E65,2,FALSE),"")</f>
        <v/>
      </c>
      <c r="L22" s="879" t="str">
        <f>IFERROR(VLOOKUP(C22,B22:E65,3,FALSE),"")</f>
        <v/>
      </c>
      <c r="M22" s="889" t="str">
        <f>IFERROR(VLOOKUP(C22,B22:E65,4,FALSE),"")</f>
        <v/>
      </c>
      <c r="N22" s="883" t="str">
        <f>IFERROR(VLOOKUP(C22,B22:F65,5,FALSE),"")</f>
        <v/>
      </c>
      <c r="O22" s="890" t="str">
        <f t="shared" si="5"/>
        <v/>
      </c>
      <c r="P22" s="890" t="str">
        <f t="shared" si="6"/>
        <v/>
      </c>
      <c r="Q22" s="890" t="str">
        <f t="shared" si="7"/>
        <v/>
      </c>
      <c r="R22" s="890"/>
      <c r="S22" s="765"/>
      <c r="T22" s="898">
        <v>15</v>
      </c>
      <c r="U22" s="899" t="str">
        <f t="shared" si="8"/>
        <v/>
      </c>
      <c r="V22" s="898" t="str">
        <f t="shared" si="9"/>
        <v/>
      </c>
      <c r="W22" s="898" t="str">
        <f t="shared" si="9"/>
        <v/>
      </c>
      <c r="X22" s="898" t="str">
        <f t="shared" si="10"/>
        <v/>
      </c>
      <c r="Y22" s="906" t="str">
        <f t="shared" si="12"/>
        <v/>
      </c>
      <c r="Z22" s="906" t="str">
        <f t="shared" si="13"/>
        <v/>
      </c>
      <c r="AA22" s="906" t="str">
        <f t="shared" si="11"/>
        <v/>
      </c>
      <c r="AB22" s="906" t="str">
        <f t="shared" si="11"/>
        <v/>
      </c>
      <c r="AC22" s="903"/>
      <c r="AD22" s="770"/>
      <c r="AE22" s="770"/>
      <c r="AF22" s="770"/>
      <c r="AG22" s="770"/>
      <c r="AH22" s="770"/>
      <c r="AI22" s="770"/>
    </row>
    <row r="23" spans="2:35" s="762" customFormat="1" ht="15.75" customHeight="1">
      <c r="B23" s="762">
        <f>IF(G23=1,COUNT(G$4:G23),0)</f>
        <v>0</v>
      </c>
      <c r="C23" s="902">
        <v>20</v>
      </c>
      <c r="D23" s="885" t="str">
        <f>ผลการเรียน!B24</f>
        <v/>
      </c>
      <c r="E23" s="886" t="str">
        <f>ผลการเรียน!BX24&amp;"."&amp;ผลการเรียน!BY24&amp;"  "&amp;ผลการเรียน!BZ24</f>
        <v xml:space="preserve">.  </v>
      </c>
      <c r="F23" s="887" t="str">
        <f>ผลการเรียน!BC24</f>
        <v/>
      </c>
      <c r="G23" s="757" t="str">
        <f t="shared" si="0"/>
        <v/>
      </c>
      <c r="H23" s="905" t="str">
        <f>ผลการเรียน!AS24</f>
        <v/>
      </c>
      <c r="I23" s="757">
        <f>ผลการเรียน!AU24</f>
        <v>0</v>
      </c>
      <c r="J23" s="888" t="str">
        <f>ผลการเรียน!BB24</f>
        <v/>
      </c>
      <c r="K23" s="879" t="str">
        <f>IFERROR(VLOOKUP(C23,B23:E65,2,FALSE),"")</f>
        <v/>
      </c>
      <c r="L23" s="879" t="str">
        <f>IFERROR(VLOOKUP(C23,B23:E65,3,FALSE),"")</f>
        <v/>
      </c>
      <c r="M23" s="889" t="str">
        <f>IFERROR(VLOOKUP(C23,B23:E65,4,FALSE),"")</f>
        <v/>
      </c>
      <c r="N23" s="883" t="str">
        <f>IFERROR(VLOOKUP(C23,B23:F65,5,FALSE),"")</f>
        <v/>
      </c>
      <c r="O23" s="890" t="str">
        <f t="shared" si="5"/>
        <v/>
      </c>
      <c r="P23" s="890" t="str">
        <f t="shared" si="6"/>
        <v/>
      </c>
      <c r="Q23" s="890" t="str">
        <f t="shared" si="7"/>
        <v/>
      </c>
      <c r="R23" s="890"/>
      <c r="S23" s="765"/>
      <c r="T23" s="898">
        <v>16</v>
      </c>
      <c r="U23" s="899" t="str">
        <f t="shared" si="8"/>
        <v/>
      </c>
      <c r="V23" s="898" t="str">
        <f t="shared" si="9"/>
        <v/>
      </c>
      <c r="W23" s="898" t="str">
        <f t="shared" si="9"/>
        <v/>
      </c>
      <c r="X23" s="898" t="str">
        <f t="shared" si="10"/>
        <v/>
      </c>
      <c r="Y23" s="906" t="str">
        <f t="shared" si="12"/>
        <v/>
      </c>
      <c r="Z23" s="906" t="str">
        <f t="shared" si="13"/>
        <v/>
      </c>
      <c r="AA23" s="906" t="str">
        <f t="shared" si="11"/>
        <v/>
      </c>
      <c r="AB23" s="906" t="str">
        <f t="shared" si="11"/>
        <v/>
      </c>
      <c r="AC23" s="903"/>
      <c r="AD23" s="770"/>
      <c r="AE23" s="770"/>
      <c r="AF23" s="770"/>
      <c r="AG23" s="770"/>
      <c r="AH23" s="770"/>
      <c r="AI23" s="770"/>
    </row>
    <row r="24" spans="2:35" s="762" customFormat="1" ht="15.75" customHeight="1">
      <c r="B24" s="762">
        <f>IF(G24=1,COUNT(G$4:G24),0)</f>
        <v>0</v>
      </c>
      <c r="C24" s="897">
        <v>21</v>
      </c>
      <c r="D24" s="885" t="str">
        <f>ผลการเรียน!B25</f>
        <v/>
      </c>
      <c r="E24" s="886" t="str">
        <f>ผลการเรียน!BX25&amp;"."&amp;ผลการเรียน!BY25&amp;"  "&amp;ผลการเรียน!BZ25</f>
        <v xml:space="preserve">.  </v>
      </c>
      <c r="F24" s="887" t="str">
        <f>ผลการเรียน!BC25</f>
        <v/>
      </c>
      <c r="G24" s="757" t="str">
        <f t="shared" si="0"/>
        <v/>
      </c>
      <c r="H24" s="905" t="str">
        <f>ผลการเรียน!AS25</f>
        <v/>
      </c>
      <c r="I24" s="757">
        <f>ผลการเรียน!AU25</f>
        <v>0</v>
      </c>
      <c r="J24" s="888" t="str">
        <f>ผลการเรียน!BB25</f>
        <v/>
      </c>
      <c r="K24" s="879" t="str">
        <f>IFERROR(VLOOKUP(C24,B24:E65,2,FALSE),"")</f>
        <v/>
      </c>
      <c r="L24" s="879" t="str">
        <f>IFERROR(VLOOKUP(C24,B24:E65,3,FALSE),"")</f>
        <v/>
      </c>
      <c r="M24" s="889" t="str">
        <f>IFERROR(VLOOKUP(C24,B24:E65,4,FALSE),"")</f>
        <v/>
      </c>
      <c r="N24" s="883" t="str">
        <f>IFERROR(VLOOKUP(C24,B24:F65,5,FALSE),"")</f>
        <v/>
      </c>
      <c r="O24" s="890" t="str">
        <f t="shared" si="5"/>
        <v/>
      </c>
      <c r="P24" s="890" t="str">
        <f t="shared" si="6"/>
        <v/>
      </c>
      <c r="Q24" s="890" t="str">
        <f t="shared" si="7"/>
        <v/>
      </c>
      <c r="R24" s="890"/>
      <c r="S24" s="765"/>
      <c r="T24" s="898">
        <v>17</v>
      </c>
      <c r="U24" s="899" t="str">
        <f t="shared" si="8"/>
        <v/>
      </c>
      <c r="V24" s="898" t="str">
        <f t="shared" ref="V24:W32" si="14">K20</f>
        <v/>
      </c>
      <c r="W24" s="898" t="str">
        <f t="shared" si="14"/>
        <v/>
      </c>
      <c r="X24" s="898" t="str">
        <f t="shared" si="10"/>
        <v/>
      </c>
      <c r="Y24" s="906" t="str">
        <f t="shared" si="12"/>
        <v/>
      </c>
      <c r="Z24" s="906" t="str">
        <f t="shared" si="13"/>
        <v/>
      </c>
      <c r="AA24" s="906" t="str">
        <f t="shared" si="13"/>
        <v/>
      </c>
      <c r="AB24" s="906" t="str">
        <f t="shared" si="13"/>
        <v/>
      </c>
      <c r="AC24" s="903"/>
      <c r="AD24" s="770"/>
      <c r="AE24" s="770"/>
      <c r="AF24" s="770"/>
      <c r="AG24" s="770"/>
      <c r="AH24" s="770"/>
      <c r="AI24" s="770"/>
    </row>
    <row r="25" spans="2:35" s="762" customFormat="1" ht="15.75" customHeight="1">
      <c r="B25" s="762">
        <f>IF(G25=1,COUNT(G$4:G25),0)</f>
        <v>0</v>
      </c>
      <c r="C25" s="902">
        <v>22</v>
      </c>
      <c r="D25" s="885" t="str">
        <f>ผลการเรียน!B26</f>
        <v/>
      </c>
      <c r="E25" s="886" t="str">
        <f>ผลการเรียน!BX26&amp;"."&amp;ผลการเรียน!BY26&amp;"  "&amp;ผลการเรียน!BZ26</f>
        <v xml:space="preserve">.  </v>
      </c>
      <c r="F25" s="887" t="str">
        <f>ผลการเรียน!BC26</f>
        <v/>
      </c>
      <c r="G25" s="757" t="str">
        <f t="shared" si="0"/>
        <v/>
      </c>
      <c r="H25" s="905" t="str">
        <f>ผลการเรียน!AS26</f>
        <v/>
      </c>
      <c r="I25" s="757">
        <f>ผลการเรียน!AU26</f>
        <v>0</v>
      </c>
      <c r="J25" s="888" t="str">
        <f>ผลการเรียน!BB26</f>
        <v/>
      </c>
      <c r="K25" s="879" t="str">
        <f>IFERROR(VLOOKUP(C25,B25:E65,2,FALSE),"")</f>
        <v/>
      </c>
      <c r="L25" s="879" t="str">
        <f>IFERROR(VLOOKUP(C25,B25:E65,3,FALSE),"")</f>
        <v/>
      </c>
      <c r="M25" s="889" t="str">
        <f>IFERROR(VLOOKUP(C25,B25:E65,4,FALSE),"")</f>
        <v/>
      </c>
      <c r="N25" s="883" t="str">
        <f>IFERROR(VLOOKUP(C25,B25:F65,5,FALSE),"")</f>
        <v/>
      </c>
      <c r="O25" s="890" t="str">
        <f t="shared" si="5"/>
        <v/>
      </c>
      <c r="P25" s="890" t="str">
        <f t="shared" si="6"/>
        <v/>
      </c>
      <c r="Q25" s="890" t="str">
        <f t="shared" si="7"/>
        <v/>
      </c>
      <c r="R25" s="890"/>
      <c r="S25" s="759"/>
      <c r="T25" s="898">
        <v>18</v>
      </c>
      <c r="U25" s="899" t="str">
        <f t="shared" si="8"/>
        <v/>
      </c>
      <c r="V25" s="898" t="str">
        <f t="shared" si="14"/>
        <v/>
      </c>
      <c r="W25" s="898" t="str">
        <f t="shared" si="14"/>
        <v/>
      </c>
      <c r="X25" s="898" t="str">
        <f t="shared" si="10"/>
        <v/>
      </c>
      <c r="Y25" s="906" t="str">
        <f t="shared" si="12"/>
        <v/>
      </c>
      <c r="Z25" s="906" t="str">
        <f t="shared" si="13"/>
        <v/>
      </c>
      <c r="AA25" s="906" t="str">
        <f t="shared" si="13"/>
        <v/>
      </c>
      <c r="AB25" s="906" t="str">
        <f t="shared" si="13"/>
        <v/>
      </c>
      <c r="AC25" s="903"/>
      <c r="AD25" s="770"/>
      <c r="AE25" s="770"/>
      <c r="AF25" s="770"/>
      <c r="AG25" s="770"/>
      <c r="AH25" s="770"/>
      <c r="AI25" s="770"/>
    </row>
    <row r="26" spans="2:35" s="762" customFormat="1" ht="15.75" customHeight="1">
      <c r="B26" s="762">
        <f>IF(G26=1,COUNT(G$4:G26),0)</f>
        <v>0</v>
      </c>
      <c r="C26" s="897">
        <v>23</v>
      </c>
      <c r="D26" s="885" t="str">
        <f>ผลการเรียน!B27</f>
        <v/>
      </c>
      <c r="E26" s="886" t="str">
        <f>ผลการเรียน!BX27&amp;"."&amp;ผลการเรียน!BY27&amp;"  "&amp;ผลการเรียน!BZ27</f>
        <v xml:space="preserve">.  </v>
      </c>
      <c r="F26" s="887" t="str">
        <f>ผลการเรียน!BC27</f>
        <v/>
      </c>
      <c r="G26" s="757" t="str">
        <f t="shared" si="0"/>
        <v/>
      </c>
      <c r="H26" s="905" t="str">
        <f>ผลการเรียน!AS27</f>
        <v/>
      </c>
      <c r="I26" s="757">
        <f>ผลการเรียน!AU27</f>
        <v>0</v>
      </c>
      <c r="J26" s="888" t="str">
        <f>ผลการเรียน!BB27</f>
        <v/>
      </c>
      <c r="K26" s="879" t="str">
        <f>IFERROR(VLOOKUP(C26,B26:E65,2,FALSE),"")</f>
        <v/>
      </c>
      <c r="L26" s="879" t="str">
        <f>IFERROR(VLOOKUP(C26,B26:E65,3,FALSE),"")</f>
        <v/>
      </c>
      <c r="M26" s="889" t="str">
        <f>IFERROR(VLOOKUP(C26,B26:E65,4,FALSE),"")</f>
        <v/>
      </c>
      <c r="N26" s="883" t="str">
        <f>IFERROR(VLOOKUP(C26,B26:F65,5,FALSE),"")</f>
        <v/>
      </c>
      <c r="O26" s="890" t="str">
        <f t="shared" si="5"/>
        <v/>
      </c>
      <c r="P26" s="890" t="str">
        <f t="shared" si="6"/>
        <v/>
      </c>
      <c r="Q26" s="890" t="str">
        <f t="shared" si="7"/>
        <v/>
      </c>
      <c r="R26" s="890"/>
      <c r="S26" s="759"/>
      <c r="T26" s="898">
        <v>19</v>
      </c>
      <c r="U26" s="899" t="str">
        <f t="shared" si="8"/>
        <v/>
      </c>
      <c r="V26" s="898" t="str">
        <f t="shared" si="14"/>
        <v/>
      </c>
      <c r="W26" s="898" t="str">
        <f t="shared" si="14"/>
        <v/>
      </c>
      <c r="X26" s="898" t="str">
        <f t="shared" si="10"/>
        <v/>
      </c>
      <c r="Y26" s="906" t="str">
        <f t="shared" si="12"/>
        <v/>
      </c>
      <c r="Z26" s="906" t="str">
        <f t="shared" si="13"/>
        <v/>
      </c>
      <c r="AA26" s="906" t="str">
        <f t="shared" si="13"/>
        <v/>
      </c>
      <c r="AB26" s="906" t="str">
        <f t="shared" si="13"/>
        <v/>
      </c>
      <c r="AC26" s="903"/>
      <c r="AD26" s="770"/>
      <c r="AE26" s="770"/>
      <c r="AF26" s="770"/>
      <c r="AG26" s="770"/>
      <c r="AH26" s="770"/>
      <c r="AI26" s="770"/>
    </row>
    <row r="27" spans="2:35" ht="15.75" customHeight="1">
      <c r="B27" s="734">
        <f>IF(G27=1,COUNT(G$4:G27),0)</f>
        <v>0</v>
      </c>
      <c r="C27" s="902">
        <v>24</v>
      </c>
      <c r="D27" s="885" t="str">
        <f>ผลการเรียน!B28</f>
        <v/>
      </c>
      <c r="E27" s="886" t="str">
        <f>ผลการเรียน!BX28&amp;"."&amp;ผลการเรียน!BY28&amp;"  "&amp;ผลการเรียน!BZ28</f>
        <v xml:space="preserve">.  </v>
      </c>
      <c r="F27" s="887" t="str">
        <f>ผลการเรียน!BC28</f>
        <v/>
      </c>
      <c r="G27" s="757" t="str">
        <f t="shared" si="0"/>
        <v/>
      </c>
      <c r="H27" s="905" t="str">
        <f>ผลการเรียน!AS28</f>
        <v/>
      </c>
      <c r="I27" s="757">
        <f>ผลการเรียน!AU28</f>
        <v>0</v>
      </c>
      <c r="J27" s="888" t="str">
        <f>ผลการเรียน!BB28</f>
        <v/>
      </c>
      <c r="K27" s="879" t="str">
        <f>IFERROR(VLOOKUP(C27,B27:E65,2,FALSE),"")</f>
        <v/>
      </c>
      <c r="L27" s="879" t="str">
        <f>IFERROR(VLOOKUP(C27,B27:E65,3,FALSE),"")</f>
        <v/>
      </c>
      <c r="M27" s="889" t="str">
        <f>IFERROR(VLOOKUP(C27,B27:E65,4,FALSE),"")</f>
        <v/>
      </c>
      <c r="N27" s="882" t="str">
        <f>IFERROR(VLOOKUP(C27,B27:F65,5,FALSE),"")</f>
        <v/>
      </c>
      <c r="O27" s="890" t="str">
        <f t="shared" si="5"/>
        <v/>
      </c>
      <c r="P27" s="890" t="str">
        <f t="shared" si="6"/>
        <v/>
      </c>
      <c r="Q27" s="890" t="str">
        <f t="shared" si="7"/>
        <v/>
      </c>
      <c r="R27" s="890"/>
      <c r="S27" s="759"/>
      <c r="T27" s="898">
        <v>20</v>
      </c>
      <c r="U27" s="899" t="str">
        <f t="shared" si="8"/>
        <v/>
      </c>
      <c r="V27" s="898" t="str">
        <f t="shared" si="14"/>
        <v/>
      </c>
      <c r="W27" s="898" t="str">
        <f t="shared" si="14"/>
        <v/>
      </c>
      <c r="X27" s="898" t="str">
        <f t="shared" si="10"/>
        <v/>
      </c>
      <c r="Y27" s="906" t="str">
        <f t="shared" si="12"/>
        <v/>
      </c>
      <c r="Z27" s="906" t="str">
        <f t="shared" si="13"/>
        <v/>
      </c>
      <c r="AA27" s="906" t="str">
        <f t="shared" si="13"/>
        <v/>
      </c>
      <c r="AB27" s="906" t="str">
        <f t="shared" si="13"/>
        <v/>
      </c>
      <c r="AC27" s="903"/>
      <c r="AD27" s="770"/>
      <c r="AE27" s="739"/>
      <c r="AF27" s="739"/>
      <c r="AG27" s="739"/>
      <c r="AH27" s="739"/>
      <c r="AI27" s="739"/>
    </row>
    <row r="28" spans="2:35" ht="15.75" customHeight="1">
      <c r="B28" s="734">
        <f>IF(G28=1,COUNT(G$4:G28),0)</f>
        <v>0</v>
      </c>
      <c r="C28" s="897">
        <v>25</v>
      </c>
      <c r="D28" s="885" t="str">
        <f>ผลการเรียน!B29</f>
        <v/>
      </c>
      <c r="E28" s="886" t="str">
        <f>ผลการเรียน!BX29&amp;"."&amp;ผลการเรียน!BY29&amp;"  "&amp;ผลการเรียน!BZ29</f>
        <v xml:space="preserve">.  </v>
      </c>
      <c r="F28" s="887" t="str">
        <f>ผลการเรียน!BC29</f>
        <v/>
      </c>
      <c r="G28" s="757" t="str">
        <f t="shared" si="0"/>
        <v/>
      </c>
      <c r="H28" s="905" t="str">
        <f>ผลการเรียน!AS29</f>
        <v/>
      </c>
      <c r="I28" s="757">
        <f>ผลการเรียน!AU29</f>
        <v>0</v>
      </c>
      <c r="J28" s="888" t="str">
        <f>ผลการเรียน!BB29</f>
        <v/>
      </c>
      <c r="K28" s="879" t="str">
        <f>IFERROR(VLOOKUP(C28,B28:E65,2,FALSE),"")</f>
        <v/>
      </c>
      <c r="L28" s="879" t="str">
        <f>IFERROR(VLOOKUP(C28,B28:E65,3,FALSE),"")</f>
        <v/>
      </c>
      <c r="M28" s="889" t="str">
        <f>IFERROR(VLOOKUP(C28,B28:E65,4,FALSE),"")</f>
        <v/>
      </c>
      <c r="N28" s="882" t="str">
        <f>IFERROR(VLOOKUP(C28,B28:F65,5,FALSE),"")</f>
        <v/>
      </c>
      <c r="O28" s="890" t="str">
        <f t="shared" si="5"/>
        <v/>
      </c>
      <c r="P28" s="890" t="str">
        <f t="shared" si="6"/>
        <v/>
      </c>
      <c r="Q28" s="890" t="str">
        <f t="shared" si="7"/>
        <v/>
      </c>
      <c r="R28" s="890"/>
      <c r="S28" s="759"/>
      <c r="T28" s="898">
        <v>21</v>
      </c>
      <c r="U28" s="899" t="str">
        <f t="shared" si="8"/>
        <v/>
      </c>
      <c r="V28" s="898" t="str">
        <f t="shared" si="14"/>
        <v/>
      </c>
      <c r="W28" s="898" t="str">
        <f t="shared" si="14"/>
        <v/>
      </c>
      <c r="X28" s="898" t="str">
        <f t="shared" si="10"/>
        <v/>
      </c>
      <c r="Y28" s="906" t="str">
        <f t="shared" si="12"/>
        <v/>
      </c>
      <c r="Z28" s="906" t="str">
        <f t="shared" si="13"/>
        <v/>
      </c>
      <c r="AA28" s="906" t="str">
        <f t="shared" si="13"/>
        <v/>
      </c>
      <c r="AB28" s="906" t="str">
        <f t="shared" si="13"/>
        <v/>
      </c>
      <c r="AC28" s="903"/>
      <c r="AD28" s="739"/>
      <c r="AE28" s="739"/>
      <c r="AF28" s="739"/>
      <c r="AG28" s="739"/>
      <c r="AH28" s="739"/>
      <c r="AI28" s="739"/>
    </row>
    <row r="29" spans="2:35" ht="15.75" customHeight="1">
      <c r="B29" s="734">
        <f>IF(G29=1,COUNT(G$4:G29),0)</f>
        <v>0</v>
      </c>
      <c r="C29" s="902">
        <v>26</v>
      </c>
      <c r="D29" s="885" t="str">
        <f>ผลการเรียน!B30</f>
        <v/>
      </c>
      <c r="E29" s="886" t="str">
        <f>ผลการเรียน!BX30&amp;"."&amp;ผลการเรียน!BY30&amp;"  "&amp;ผลการเรียน!BZ30</f>
        <v xml:space="preserve">.  </v>
      </c>
      <c r="F29" s="887" t="str">
        <f>ผลการเรียน!BC30</f>
        <v/>
      </c>
      <c r="G29" s="757" t="str">
        <f t="shared" si="0"/>
        <v/>
      </c>
      <c r="H29" s="905" t="str">
        <f>ผลการเรียน!AS30</f>
        <v/>
      </c>
      <c r="I29" s="757">
        <f>ผลการเรียน!AU30</f>
        <v>0</v>
      </c>
      <c r="J29" s="888" t="str">
        <f>ผลการเรียน!BB30</f>
        <v/>
      </c>
      <c r="K29" s="879" t="str">
        <f>IFERROR(VLOOKUP(C29,B29:E65,2,FALSE),"")</f>
        <v/>
      </c>
      <c r="L29" s="879" t="str">
        <f>IFERROR(VLOOKUP(C29,B29:E65,3,FALSE),"")</f>
        <v/>
      </c>
      <c r="M29" s="889" t="str">
        <f>IFERROR(VLOOKUP(C29,B29:E65,4,FALSE),"")</f>
        <v/>
      </c>
      <c r="N29" s="882" t="str">
        <f>IFERROR(VLOOKUP(C29,B29:F65,5,FALSE),"")</f>
        <v/>
      </c>
      <c r="O29" s="890" t="str">
        <f t="shared" si="5"/>
        <v/>
      </c>
      <c r="P29" s="890" t="str">
        <f t="shared" si="6"/>
        <v/>
      </c>
      <c r="Q29" s="890" t="str">
        <f t="shared" si="7"/>
        <v/>
      </c>
      <c r="R29" s="890"/>
      <c r="S29" s="759"/>
      <c r="T29" s="898">
        <v>22</v>
      </c>
      <c r="U29" s="899" t="str">
        <f t="shared" si="8"/>
        <v/>
      </c>
      <c r="V29" s="898" t="str">
        <f t="shared" si="14"/>
        <v/>
      </c>
      <c r="W29" s="898" t="str">
        <f t="shared" si="14"/>
        <v/>
      </c>
      <c r="X29" s="898" t="str">
        <f t="shared" si="10"/>
        <v/>
      </c>
      <c r="Y29" s="906" t="str">
        <f t="shared" si="12"/>
        <v/>
      </c>
      <c r="Z29" s="906" t="str">
        <f t="shared" si="13"/>
        <v/>
      </c>
      <c r="AA29" s="906" t="str">
        <f t="shared" si="13"/>
        <v/>
      </c>
      <c r="AB29" s="906" t="str">
        <f t="shared" si="13"/>
        <v/>
      </c>
      <c r="AC29" s="903"/>
      <c r="AD29" s="739"/>
      <c r="AE29" s="739"/>
      <c r="AF29" s="739"/>
      <c r="AG29" s="739"/>
      <c r="AH29" s="739"/>
      <c r="AI29" s="739"/>
    </row>
    <row r="30" spans="2:35" ht="15.75" customHeight="1">
      <c r="B30" s="734">
        <f>IF(G30=1,COUNT(G$4:G30),0)</f>
        <v>0</v>
      </c>
      <c r="C30" s="897">
        <v>27</v>
      </c>
      <c r="D30" s="885" t="str">
        <f>ผลการเรียน!B31</f>
        <v/>
      </c>
      <c r="E30" s="886" t="str">
        <f>ผลการเรียน!BX31&amp;"."&amp;ผลการเรียน!BY31&amp;"  "&amp;ผลการเรียน!BZ31</f>
        <v xml:space="preserve">.  </v>
      </c>
      <c r="F30" s="887" t="str">
        <f>ผลการเรียน!BC31</f>
        <v/>
      </c>
      <c r="G30" s="757" t="str">
        <f t="shared" si="0"/>
        <v/>
      </c>
      <c r="H30" s="905" t="str">
        <f>ผลการเรียน!AS31</f>
        <v/>
      </c>
      <c r="I30" s="757">
        <f>ผลการเรียน!AU31</f>
        <v>0</v>
      </c>
      <c r="J30" s="888" t="str">
        <f>ผลการเรียน!BB31</f>
        <v/>
      </c>
      <c r="K30" s="879" t="str">
        <f>IFERROR(VLOOKUP(C30,B30:E65,2,FALSE),"")</f>
        <v/>
      </c>
      <c r="L30" s="879" t="str">
        <f>IFERROR(VLOOKUP(C30,B30:E65,3,FALSE),"")</f>
        <v/>
      </c>
      <c r="M30" s="889" t="str">
        <f>IFERROR(VLOOKUP(C30,B30:E65,4,FALSE),"")</f>
        <v/>
      </c>
      <c r="N30" s="882" t="str">
        <f>IFERROR(VLOOKUP(C30,B30:F65,5,FALSE),"")</f>
        <v/>
      </c>
      <c r="O30" s="890" t="str">
        <f t="shared" si="5"/>
        <v/>
      </c>
      <c r="P30" s="890" t="str">
        <f t="shared" si="6"/>
        <v/>
      </c>
      <c r="Q30" s="890" t="str">
        <f t="shared" si="7"/>
        <v/>
      </c>
      <c r="R30" s="890"/>
      <c r="S30" s="759"/>
      <c r="T30" s="898">
        <v>23</v>
      </c>
      <c r="U30" s="899" t="str">
        <f t="shared" si="8"/>
        <v/>
      </c>
      <c r="V30" s="898" t="str">
        <f t="shared" si="14"/>
        <v/>
      </c>
      <c r="W30" s="898" t="str">
        <f t="shared" si="14"/>
        <v/>
      </c>
      <c r="X30" s="898" t="str">
        <f t="shared" si="10"/>
        <v/>
      </c>
      <c r="Y30" s="906" t="str">
        <f t="shared" si="12"/>
        <v/>
      </c>
      <c r="Z30" s="906" t="str">
        <f t="shared" si="13"/>
        <v/>
      </c>
      <c r="AA30" s="906" t="str">
        <f t="shared" si="13"/>
        <v/>
      </c>
      <c r="AB30" s="906" t="str">
        <f t="shared" si="13"/>
        <v/>
      </c>
      <c r="AC30" s="903"/>
      <c r="AD30" s="739"/>
      <c r="AE30" s="739"/>
      <c r="AF30" s="739"/>
      <c r="AG30" s="739"/>
      <c r="AH30" s="739"/>
      <c r="AI30" s="739"/>
    </row>
    <row r="31" spans="2:35" ht="15.75" customHeight="1">
      <c r="B31" s="734">
        <f>IF(G31=1,COUNT(G$4:G31),0)</f>
        <v>0</v>
      </c>
      <c r="C31" s="902">
        <v>28</v>
      </c>
      <c r="D31" s="885" t="str">
        <f>ผลการเรียน!B32</f>
        <v/>
      </c>
      <c r="E31" s="886" t="str">
        <f>ผลการเรียน!BX32&amp;"."&amp;ผลการเรียน!BY32&amp;"  "&amp;ผลการเรียน!BZ32</f>
        <v xml:space="preserve">.  </v>
      </c>
      <c r="F31" s="887" t="str">
        <f>ผลการเรียน!BC32</f>
        <v/>
      </c>
      <c r="G31" s="757" t="str">
        <f t="shared" si="0"/>
        <v/>
      </c>
      <c r="H31" s="905" t="str">
        <f>ผลการเรียน!AS32</f>
        <v/>
      </c>
      <c r="I31" s="757">
        <f>ผลการเรียน!AU32</f>
        <v>0</v>
      </c>
      <c r="J31" s="888" t="str">
        <f>ผลการเรียน!BB32</f>
        <v/>
      </c>
      <c r="K31" s="879" t="str">
        <f>IFERROR(VLOOKUP(C31,B31:E65,2,FALSE),"")</f>
        <v/>
      </c>
      <c r="L31" s="879" t="str">
        <f>IFERROR(VLOOKUP(C31,B31:E65,3,FALSE),"")</f>
        <v/>
      </c>
      <c r="M31" s="889" t="str">
        <f>IFERROR(VLOOKUP(C31,B31:E65,4,FALSE),"")</f>
        <v/>
      </c>
      <c r="N31" s="882" t="str">
        <f>IFERROR(VLOOKUP(C31,B31:F65,5,FALSE),"")</f>
        <v/>
      </c>
      <c r="O31" s="890" t="str">
        <f t="shared" si="5"/>
        <v/>
      </c>
      <c r="P31" s="890" t="str">
        <f t="shared" si="6"/>
        <v/>
      </c>
      <c r="Q31" s="890" t="str">
        <f t="shared" si="7"/>
        <v/>
      </c>
      <c r="R31" s="890"/>
      <c r="S31" s="759"/>
      <c r="T31" s="898">
        <v>24</v>
      </c>
      <c r="U31" s="899" t="str">
        <f t="shared" si="8"/>
        <v/>
      </c>
      <c r="V31" s="898" t="str">
        <f t="shared" si="14"/>
        <v/>
      </c>
      <c r="W31" s="898" t="str">
        <f t="shared" si="14"/>
        <v/>
      </c>
      <c r="X31" s="898" t="str">
        <f t="shared" si="10"/>
        <v/>
      </c>
      <c r="Y31" s="906" t="str">
        <f t="shared" si="12"/>
        <v/>
      </c>
      <c r="Z31" s="906" t="str">
        <f t="shared" si="13"/>
        <v/>
      </c>
      <c r="AA31" s="906" t="str">
        <f t="shared" si="13"/>
        <v/>
      </c>
      <c r="AB31" s="906" t="str">
        <f t="shared" si="13"/>
        <v/>
      </c>
      <c r="AC31" s="903"/>
      <c r="AD31" s="739"/>
      <c r="AE31" s="739"/>
      <c r="AF31" s="739"/>
      <c r="AG31" s="739"/>
      <c r="AH31" s="739"/>
      <c r="AI31" s="739"/>
    </row>
    <row r="32" spans="2:35" ht="15.75" customHeight="1">
      <c r="B32" s="734">
        <f>IF(G32=1,COUNT(G$4:G32),0)</f>
        <v>0</v>
      </c>
      <c r="C32" s="897">
        <v>29</v>
      </c>
      <c r="D32" s="885" t="str">
        <f>ผลการเรียน!B33</f>
        <v/>
      </c>
      <c r="E32" s="886" t="str">
        <f>ผลการเรียน!BX33&amp;"."&amp;ผลการเรียน!BY33&amp;"  "&amp;ผลการเรียน!BZ33</f>
        <v xml:space="preserve">.  </v>
      </c>
      <c r="F32" s="887" t="str">
        <f>ผลการเรียน!BC33</f>
        <v/>
      </c>
      <c r="G32" s="757" t="str">
        <f t="shared" si="0"/>
        <v/>
      </c>
      <c r="H32" s="905" t="str">
        <f>ผลการเรียน!AS33</f>
        <v/>
      </c>
      <c r="I32" s="757">
        <f>ผลการเรียน!AU33</f>
        <v>0</v>
      </c>
      <c r="J32" s="888" t="str">
        <f>ผลการเรียน!BB33</f>
        <v/>
      </c>
      <c r="K32" s="879" t="str">
        <f>IFERROR(VLOOKUP(C32,B32:E65,2,FALSE),"")</f>
        <v/>
      </c>
      <c r="L32" s="879" t="str">
        <f>IFERROR(VLOOKUP(C32,B32:E65,3,FALSE),"")</f>
        <v/>
      </c>
      <c r="M32" s="889" t="str">
        <f>IFERROR(VLOOKUP(C32,B32:E65,4,FALSE),"")</f>
        <v/>
      </c>
      <c r="N32" s="882" t="str">
        <f>IFERROR(VLOOKUP(C32,B32:F65,5,FALSE),"")</f>
        <v/>
      </c>
      <c r="O32" s="890" t="str">
        <f t="shared" si="5"/>
        <v/>
      </c>
      <c r="P32" s="890" t="str">
        <f t="shared" si="6"/>
        <v/>
      </c>
      <c r="Q32" s="890" t="str">
        <f t="shared" si="7"/>
        <v/>
      </c>
      <c r="R32" s="890"/>
      <c r="S32" s="759"/>
      <c r="T32" s="898">
        <v>25</v>
      </c>
      <c r="U32" s="899" t="str">
        <f t="shared" si="8"/>
        <v/>
      </c>
      <c r="V32" s="898" t="str">
        <f t="shared" si="14"/>
        <v/>
      </c>
      <c r="W32" s="898" t="str">
        <f t="shared" si="14"/>
        <v/>
      </c>
      <c r="X32" s="898" t="str">
        <f t="shared" si="10"/>
        <v/>
      </c>
      <c r="Y32" s="906" t="str">
        <f t="shared" si="12"/>
        <v/>
      </c>
      <c r="Z32" s="906" t="str">
        <f t="shared" si="13"/>
        <v/>
      </c>
      <c r="AA32" s="906" t="str">
        <f t="shared" si="13"/>
        <v/>
      </c>
      <c r="AB32" s="906" t="str">
        <f t="shared" si="13"/>
        <v/>
      </c>
      <c r="AC32" s="903"/>
      <c r="AD32" s="739"/>
      <c r="AE32" s="739"/>
      <c r="AF32" s="739"/>
      <c r="AG32" s="739"/>
      <c r="AH32" s="739"/>
      <c r="AI32" s="739"/>
    </row>
    <row r="33" spans="2:35" ht="15.75" customHeight="1">
      <c r="B33" s="734">
        <f>IF(G33=1,COUNT(G$4:G33),0)</f>
        <v>0</v>
      </c>
      <c r="C33" s="902">
        <v>30</v>
      </c>
      <c r="D33" s="885" t="str">
        <f>ผลการเรียน!B34</f>
        <v/>
      </c>
      <c r="E33" s="886" t="str">
        <f>ผลการเรียน!BX34&amp;"."&amp;ผลการเรียน!BY34&amp;"  "&amp;ผลการเรียน!BZ34</f>
        <v xml:space="preserve">.  </v>
      </c>
      <c r="F33" s="887" t="str">
        <f>ผลการเรียน!BC34</f>
        <v/>
      </c>
      <c r="G33" s="757" t="str">
        <f t="shared" si="0"/>
        <v/>
      </c>
      <c r="H33" s="905" t="str">
        <f>ผลการเรียน!AS34</f>
        <v/>
      </c>
      <c r="I33" s="757">
        <f>ผลการเรียน!AU34</f>
        <v>0</v>
      </c>
      <c r="J33" s="888" t="str">
        <f>ผลการเรียน!BB34</f>
        <v/>
      </c>
      <c r="K33" s="879" t="str">
        <f>IFERROR(VLOOKUP(C33,B33:E65,2,FALSE),"")</f>
        <v/>
      </c>
      <c r="L33" s="879" t="str">
        <f>IFERROR(VLOOKUP(C33,B33:E65,3,FALSE),"")</f>
        <v/>
      </c>
      <c r="M33" s="889" t="str">
        <f>IFERROR(VLOOKUP(C33,B33:E65,4,FALSE),"")</f>
        <v/>
      </c>
      <c r="N33" s="882" t="str">
        <f>IFERROR(VLOOKUP(C33,B33:F65,5,FALSE),"")</f>
        <v/>
      </c>
      <c r="O33" s="890" t="str">
        <f t="shared" si="5"/>
        <v/>
      </c>
      <c r="P33" s="890" t="str">
        <f t="shared" si="6"/>
        <v/>
      </c>
      <c r="Q33" s="890" t="str">
        <f t="shared" si="7"/>
        <v/>
      </c>
      <c r="R33" s="890"/>
      <c r="S33" s="773"/>
      <c r="T33" s="1467" t="s">
        <v>553</v>
      </c>
      <c r="U33" s="1468"/>
      <c r="V33" s="1468"/>
      <c r="W33" s="1468"/>
      <c r="X33" s="1469"/>
      <c r="Y33" s="1467" t="str">
        <f>"ลงชื่อ....................................หัวหน้ากลุ่มสาระ"&amp;ปก!$I$10&amp;"  ......../.........../.............."</f>
        <v>ลงชื่อ....................................หัวหน้ากลุ่มสาระ  ......../.........../..............</v>
      </c>
      <c r="Z33" s="1468"/>
      <c r="AA33" s="1468"/>
      <c r="AB33" s="1468"/>
      <c r="AC33" s="1469"/>
      <c r="AD33" s="739"/>
      <c r="AE33" s="739"/>
      <c r="AF33" s="739"/>
      <c r="AG33" s="739"/>
      <c r="AH33" s="739"/>
      <c r="AI33" s="739"/>
    </row>
    <row r="34" spans="2:35" ht="15.75" customHeight="1">
      <c r="B34" s="734">
        <f>IF(G34=1,COUNT(G$4:G34),0)</f>
        <v>0</v>
      </c>
      <c r="C34" s="897">
        <v>31</v>
      </c>
      <c r="D34" s="885" t="str">
        <f>ผลการเรียน!B35</f>
        <v/>
      </c>
      <c r="E34" s="886" t="str">
        <f>ผลการเรียน!BX35&amp;"."&amp;ผลการเรียน!BY35&amp;"  "&amp;ผลการเรียน!BZ35</f>
        <v xml:space="preserve">.  </v>
      </c>
      <c r="F34" s="887" t="str">
        <f>ผลการเรียน!BC35</f>
        <v/>
      </c>
      <c r="G34" s="757" t="str">
        <f t="shared" si="0"/>
        <v/>
      </c>
      <c r="H34" s="905" t="str">
        <f>ผลการเรียน!AS35</f>
        <v/>
      </c>
      <c r="I34" s="757">
        <f>ผลการเรียน!AU35</f>
        <v>0</v>
      </c>
      <c r="J34" s="888" t="str">
        <f>ผลการเรียน!BB35</f>
        <v/>
      </c>
      <c r="K34" s="879" t="str">
        <f>IFERROR(VLOOKUP(C34,B34:E65,2,FALSE),"")</f>
        <v/>
      </c>
      <c r="L34" s="879" t="str">
        <f>IFERROR(VLOOKUP(C34,B34:E65,3,FALSE),"")</f>
        <v/>
      </c>
      <c r="M34" s="889" t="str">
        <f>IFERROR(VLOOKUP(C34,B34:E65,4,FALSE),"")</f>
        <v/>
      </c>
      <c r="N34" s="882" t="str">
        <f>IFERROR(VLOOKUP(C34,B34:F65,5,FALSE),"")</f>
        <v/>
      </c>
      <c r="O34" s="890" t="str">
        <f t="shared" si="5"/>
        <v/>
      </c>
      <c r="P34" s="890" t="str">
        <f t="shared" si="6"/>
        <v/>
      </c>
      <c r="Q34" s="890" t="str">
        <f t="shared" si="7"/>
        <v/>
      </c>
      <c r="R34" s="890"/>
      <c r="T34" s="1470" t="s">
        <v>554</v>
      </c>
      <c r="U34" s="1470"/>
      <c r="V34" s="1470"/>
      <c r="W34" s="1470"/>
      <c r="X34" s="1470"/>
      <c r="Y34" s="1470" t="s">
        <v>555</v>
      </c>
      <c r="Z34" s="1470"/>
      <c r="AA34" s="1470"/>
      <c r="AB34" s="1470"/>
      <c r="AC34" s="1470"/>
      <c r="AD34" s="739"/>
      <c r="AE34" s="739"/>
      <c r="AF34" s="739"/>
      <c r="AG34" s="739"/>
      <c r="AH34" s="739"/>
      <c r="AI34" s="739"/>
    </row>
    <row r="35" spans="2:35" ht="15" customHeight="1">
      <c r="B35" s="734">
        <f>IF(G35=1,COUNT(G$4:G35),0)</f>
        <v>0</v>
      </c>
      <c r="C35" s="902">
        <v>32</v>
      </c>
      <c r="D35" s="885" t="str">
        <f>ผลการเรียน!B36</f>
        <v/>
      </c>
      <c r="E35" s="886" t="str">
        <f>ผลการเรียน!BX36&amp;"."&amp;ผลการเรียน!BY36&amp;"  "&amp;ผลการเรียน!BZ36</f>
        <v xml:space="preserve">.  </v>
      </c>
      <c r="F35" s="887" t="str">
        <f>ผลการเรียน!BC36</f>
        <v/>
      </c>
      <c r="G35" s="757" t="str">
        <f t="shared" si="0"/>
        <v/>
      </c>
      <c r="H35" s="905" t="str">
        <f>ผลการเรียน!AS36</f>
        <v/>
      </c>
      <c r="I35" s="757">
        <f>ผลการเรียน!AU36</f>
        <v>0</v>
      </c>
      <c r="J35" s="888" t="str">
        <f>ผลการเรียน!BB36</f>
        <v/>
      </c>
      <c r="K35" s="879" t="str">
        <f>IFERROR(VLOOKUP(C35,B35:E65,2,FALSE),"")</f>
        <v/>
      </c>
      <c r="L35" s="879" t="str">
        <f>IFERROR(VLOOKUP(C35,B35:E65,3,FALSE),"")</f>
        <v/>
      </c>
      <c r="M35" s="889" t="str">
        <f>IFERROR(VLOOKUP(C35,B35:E65,4,FALSE),"")</f>
        <v/>
      </c>
      <c r="N35" s="882" t="str">
        <f>IFERROR(VLOOKUP(C35,B35:F65,5,FALSE),"")</f>
        <v/>
      </c>
      <c r="O35" s="890" t="str">
        <f t="shared" si="5"/>
        <v/>
      </c>
      <c r="P35" s="890" t="str">
        <f t="shared" si="6"/>
        <v/>
      </c>
      <c r="Q35" s="890" t="str">
        <f t="shared" si="7"/>
        <v/>
      </c>
      <c r="R35" s="890"/>
      <c r="T35" s="1467" t="s">
        <v>556</v>
      </c>
      <c r="U35" s="1468"/>
      <c r="V35" s="1468"/>
      <c r="W35" s="1468"/>
      <c r="X35" s="1468"/>
      <c r="Y35" s="1468"/>
      <c r="Z35" s="1468"/>
      <c r="AA35" s="1468"/>
      <c r="AB35" s="1468"/>
      <c r="AC35" s="1469"/>
      <c r="AD35" s="739"/>
      <c r="AE35" s="739"/>
      <c r="AF35" s="739"/>
      <c r="AG35" s="739"/>
      <c r="AH35" s="739"/>
      <c r="AI35" s="739"/>
    </row>
    <row r="36" spans="2:35" ht="15.75" customHeight="1">
      <c r="B36" s="734">
        <f>IF(G36=1,COUNT(G$4:G36),0)</f>
        <v>0</v>
      </c>
      <c r="C36" s="897">
        <v>33</v>
      </c>
      <c r="D36" s="885" t="str">
        <f>ผลการเรียน!B37</f>
        <v/>
      </c>
      <c r="E36" s="886" t="str">
        <f>ผลการเรียน!BX37&amp;"."&amp;ผลการเรียน!BY37&amp;"  "&amp;ผลการเรียน!BZ37</f>
        <v xml:space="preserve">.  </v>
      </c>
      <c r="F36" s="887" t="str">
        <f>ผลการเรียน!BC37</f>
        <v/>
      </c>
      <c r="G36" s="757" t="str">
        <f t="shared" si="0"/>
        <v/>
      </c>
      <c r="H36" s="905" t="str">
        <f>ผลการเรียน!AS37</f>
        <v/>
      </c>
      <c r="I36" s="757">
        <f>ผลการเรียน!AU37</f>
        <v>0</v>
      </c>
      <c r="J36" s="888" t="str">
        <f>ผลการเรียน!BB37</f>
        <v/>
      </c>
      <c r="K36" s="879" t="str">
        <f>IFERROR(VLOOKUP(C36,B36:E65,2,FALSE),"")</f>
        <v/>
      </c>
      <c r="L36" s="879" t="str">
        <f>IFERROR(VLOOKUP(C36,B36:E65,3,FALSE),"")</f>
        <v/>
      </c>
      <c r="M36" s="889" t="str">
        <f>IFERROR(VLOOKUP(C36,B36:E65,4,FALSE),"")</f>
        <v/>
      </c>
      <c r="N36" s="882" t="str">
        <f>IFERROR(VLOOKUP(C36,B36:F65,5,FALSE),"")</f>
        <v/>
      </c>
      <c r="O36" s="890" t="str">
        <f t="shared" si="5"/>
        <v/>
      </c>
      <c r="P36" s="890" t="str">
        <f t="shared" si="6"/>
        <v/>
      </c>
      <c r="Q36" s="890" t="str">
        <f t="shared" si="7"/>
        <v/>
      </c>
      <c r="R36" s="890"/>
      <c r="T36" s="759" t="s">
        <v>557</v>
      </c>
      <c r="U36" s="759"/>
      <c r="V36" s="759"/>
      <c r="W36" s="759"/>
      <c r="X36" s="759"/>
      <c r="Y36" s="759"/>
      <c r="Z36" s="759"/>
      <c r="AA36" s="759"/>
      <c r="AB36" s="759"/>
      <c r="AC36" s="759"/>
      <c r="AD36" s="739"/>
      <c r="AE36" s="739"/>
      <c r="AF36" s="739"/>
      <c r="AG36" s="739"/>
      <c r="AH36" s="739"/>
      <c r="AI36" s="739"/>
    </row>
    <row r="37" spans="2:35" ht="15.75" customHeight="1">
      <c r="B37" s="734">
        <f>IF(G37=1,COUNT(G$4:G37),0)</f>
        <v>0</v>
      </c>
      <c r="C37" s="902">
        <v>34</v>
      </c>
      <c r="D37" s="885" t="str">
        <f>ผลการเรียน!B38</f>
        <v/>
      </c>
      <c r="E37" s="886" t="str">
        <f>ผลการเรียน!BX38&amp;"."&amp;ผลการเรียน!BY38&amp;"  "&amp;ผลการเรียน!BZ38</f>
        <v xml:space="preserve">.  </v>
      </c>
      <c r="F37" s="887" t="str">
        <f>ผลการเรียน!BC38</f>
        <v/>
      </c>
      <c r="G37" s="757" t="str">
        <f t="shared" si="0"/>
        <v/>
      </c>
      <c r="H37" s="905" t="str">
        <f>ผลการเรียน!AS38</f>
        <v/>
      </c>
      <c r="I37" s="757">
        <f>ผลการเรียน!AU38</f>
        <v>0</v>
      </c>
      <c r="J37" s="888" t="str">
        <f>ผลการเรียน!BB38</f>
        <v/>
      </c>
      <c r="K37" s="879" t="str">
        <f>IFERROR(VLOOKUP(C37,B37:E65,2,FALSE),"")</f>
        <v/>
      </c>
      <c r="L37" s="879" t="str">
        <f>IFERROR(VLOOKUP(C37,B37:E65,3,FALSE),"")</f>
        <v/>
      </c>
      <c r="M37" s="889" t="str">
        <f>IFERROR(VLOOKUP(C37,B37:E65,4,FALSE),"")</f>
        <v/>
      </c>
      <c r="N37" s="882" t="str">
        <f>IFERROR(VLOOKUP(C37,B37:F65,5,FALSE),"")</f>
        <v/>
      </c>
      <c r="O37" s="890" t="str">
        <f t="shared" si="5"/>
        <v/>
      </c>
      <c r="P37" s="890" t="str">
        <f t="shared" si="6"/>
        <v/>
      </c>
      <c r="Q37" s="890" t="str">
        <f t="shared" si="7"/>
        <v/>
      </c>
      <c r="R37" s="890"/>
      <c r="T37" s="759" t="s">
        <v>558</v>
      </c>
      <c r="U37" s="759"/>
      <c r="V37" s="759"/>
      <c r="W37" s="759"/>
      <c r="X37" s="759"/>
      <c r="Y37" s="759"/>
      <c r="Z37" s="759"/>
      <c r="AA37" s="759"/>
      <c r="AB37" s="759"/>
      <c r="AC37" s="759"/>
      <c r="AD37" s="739"/>
      <c r="AE37" s="739"/>
      <c r="AF37" s="739"/>
      <c r="AG37" s="739"/>
      <c r="AH37" s="739"/>
      <c r="AI37" s="739"/>
    </row>
    <row r="38" spans="2:35" ht="15.75" customHeight="1">
      <c r="B38" s="734">
        <f>IF(G38=1,COUNT(G$4:G38),0)</f>
        <v>0</v>
      </c>
      <c r="C38" s="897">
        <v>35</v>
      </c>
      <c r="D38" s="885" t="str">
        <f>ผลการเรียน!B39</f>
        <v/>
      </c>
      <c r="E38" s="886" t="str">
        <f>ผลการเรียน!BX39&amp;"."&amp;ผลการเรียน!BY39&amp;"  "&amp;ผลการเรียน!BZ39</f>
        <v xml:space="preserve">.  </v>
      </c>
      <c r="F38" s="887" t="str">
        <f>ผลการเรียน!BC39</f>
        <v/>
      </c>
      <c r="G38" s="757" t="str">
        <f t="shared" si="0"/>
        <v/>
      </c>
      <c r="H38" s="905" t="str">
        <f>ผลการเรียน!AS39</f>
        <v/>
      </c>
      <c r="I38" s="757">
        <f>ผลการเรียน!AU39</f>
        <v>0</v>
      </c>
      <c r="J38" s="888" t="str">
        <f>ผลการเรียน!BB39</f>
        <v/>
      </c>
      <c r="K38" s="879" t="str">
        <f>IFERROR(VLOOKUP(C38,B38:E65,2,FALSE),"")</f>
        <v/>
      </c>
      <c r="L38" s="879" t="str">
        <f>IFERROR(VLOOKUP(C38,B38:E65,3,FALSE),"")</f>
        <v/>
      </c>
      <c r="M38" s="889" t="str">
        <f>IFERROR(VLOOKUP(C38,B38:E65,4,FALSE),"")</f>
        <v/>
      </c>
      <c r="N38" s="882" t="str">
        <f>IFERROR(VLOOKUP(C38,B38:F65,5,FALSE),"")</f>
        <v/>
      </c>
      <c r="O38" s="890" t="str">
        <f t="shared" si="5"/>
        <v/>
      </c>
      <c r="P38" s="890" t="str">
        <f t="shared" si="6"/>
        <v/>
      </c>
      <c r="Q38" s="890" t="str">
        <f t="shared" si="7"/>
        <v/>
      </c>
      <c r="R38" s="890"/>
      <c r="T38" s="759" t="s">
        <v>559</v>
      </c>
      <c r="U38" s="759"/>
      <c r="V38" s="759"/>
      <c r="W38" s="759"/>
      <c r="X38" s="759"/>
      <c r="Y38" s="759"/>
      <c r="Z38" s="759"/>
      <c r="AA38" s="759"/>
      <c r="AB38" s="759"/>
      <c r="AC38" s="759"/>
      <c r="AD38" s="739"/>
      <c r="AE38" s="739"/>
      <c r="AF38" s="739"/>
      <c r="AG38" s="739"/>
      <c r="AH38" s="739"/>
      <c r="AI38" s="739"/>
    </row>
    <row r="39" spans="2:35" ht="15.75" customHeight="1">
      <c r="B39" s="734">
        <f>IF(G39=1,COUNT(G$4:G39),0)</f>
        <v>0</v>
      </c>
      <c r="C39" s="902">
        <v>36</v>
      </c>
      <c r="D39" s="885" t="str">
        <f>ผลการเรียน!B40</f>
        <v/>
      </c>
      <c r="E39" s="886" t="str">
        <f>ผลการเรียน!BX40&amp;"."&amp;ผลการเรียน!BY40&amp;"  "&amp;ผลการเรียน!BZ40</f>
        <v xml:space="preserve">.  </v>
      </c>
      <c r="F39" s="887" t="str">
        <f>ผลการเรียน!BC40</f>
        <v/>
      </c>
      <c r="G39" s="757" t="str">
        <f t="shared" si="0"/>
        <v/>
      </c>
      <c r="H39" s="905" t="str">
        <f>ผลการเรียน!AS40</f>
        <v/>
      </c>
      <c r="I39" s="757">
        <f>ผลการเรียน!AU40</f>
        <v>0</v>
      </c>
      <c r="J39" s="888" t="str">
        <f>ผลการเรียน!BB40</f>
        <v/>
      </c>
      <c r="K39" s="879" t="str">
        <f>IFERROR(VLOOKUP(C39,B39:E65,2,FALSE),"")</f>
        <v/>
      </c>
      <c r="L39" s="879" t="str">
        <f>IFERROR(VLOOKUP(C39,B39:E65,3,FALSE),"")</f>
        <v/>
      </c>
      <c r="M39" s="889" t="str">
        <f>IFERROR(VLOOKUP(C39,B39:E65,4,FALSE),"")</f>
        <v/>
      </c>
      <c r="N39" s="882" t="str">
        <f>IFERROR(VLOOKUP(C39,B39:F65,5,FALSE),"")</f>
        <v/>
      </c>
      <c r="O39" s="890" t="str">
        <f t="shared" si="5"/>
        <v/>
      </c>
      <c r="P39" s="890" t="str">
        <f t="shared" si="6"/>
        <v/>
      </c>
      <c r="Q39" s="890" t="str">
        <f t="shared" si="7"/>
        <v/>
      </c>
      <c r="R39" s="890"/>
      <c r="T39" s="759"/>
      <c r="U39" s="759" t="s">
        <v>560</v>
      </c>
      <c r="V39" s="759"/>
      <c r="W39" s="759"/>
      <c r="X39" s="759"/>
      <c r="Y39" s="759"/>
      <c r="Z39" s="759"/>
      <c r="AA39" s="759"/>
      <c r="AB39" s="759"/>
      <c r="AC39" s="759"/>
      <c r="AD39" s="739"/>
      <c r="AE39" s="739"/>
      <c r="AF39" s="739"/>
      <c r="AG39" s="739"/>
      <c r="AH39" s="739"/>
      <c r="AI39" s="739"/>
    </row>
    <row r="40" spans="2:35" ht="15.75" customHeight="1">
      <c r="B40" s="734">
        <f>IF(G40=1,COUNT(G$4:G40),0)</f>
        <v>0</v>
      </c>
      <c r="C40" s="897">
        <v>37</v>
      </c>
      <c r="D40" s="885" t="str">
        <f>ผลการเรียน!B41</f>
        <v/>
      </c>
      <c r="E40" s="886" t="str">
        <f>ผลการเรียน!BX41&amp;"."&amp;ผลการเรียน!BY41&amp;"  "&amp;ผลการเรียน!BZ41</f>
        <v xml:space="preserve">.  </v>
      </c>
      <c r="F40" s="887" t="str">
        <f>ผลการเรียน!BC41</f>
        <v/>
      </c>
      <c r="G40" s="757" t="str">
        <f t="shared" si="0"/>
        <v/>
      </c>
      <c r="H40" s="905" t="str">
        <f>ผลการเรียน!AS41</f>
        <v/>
      </c>
      <c r="I40" s="757">
        <f>ผลการเรียน!AU41</f>
        <v>0</v>
      </c>
      <c r="J40" s="888" t="str">
        <f>ผลการเรียน!BB41</f>
        <v/>
      </c>
      <c r="K40" s="879" t="str">
        <f>IFERROR(VLOOKUP(C40,B40:E65,2,FALSE),"")</f>
        <v/>
      </c>
      <c r="L40" s="879" t="str">
        <f>IFERROR(VLOOKUP(C40,B40:E65,3,FALSE),"")</f>
        <v/>
      </c>
      <c r="M40" s="889" t="str">
        <f>IFERROR(VLOOKUP(C40,B40:E65,4,FALSE),"")</f>
        <v/>
      </c>
      <c r="N40" s="882" t="str">
        <f>IFERROR(VLOOKUP(C40,B40:F65,5,FALSE),"")</f>
        <v/>
      </c>
      <c r="O40" s="890" t="str">
        <f t="shared" si="5"/>
        <v/>
      </c>
      <c r="P40" s="890" t="str">
        <f t="shared" si="6"/>
        <v/>
      </c>
      <c r="Q40" s="890" t="str">
        <f t="shared" si="7"/>
        <v/>
      </c>
      <c r="R40" s="890"/>
      <c r="T40" s="759"/>
      <c r="U40" s="759" t="s">
        <v>561</v>
      </c>
      <c r="V40" s="759"/>
      <c r="W40" s="759"/>
      <c r="X40" s="759"/>
      <c r="Y40" s="759"/>
      <c r="Z40" s="759"/>
      <c r="AA40" s="759"/>
      <c r="AB40" s="759"/>
      <c r="AC40" s="759"/>
      <c r="AD40" s="739"/>
      <c r="AE40" s="739"/>
      <c r="AF40" s="739"/>
      <c r="AG40" s="739"/>
      <c r="AH40" s="739"/>
      <c r="AI40" s="739"/>
    </row>
    <row r="41" spans="2:35" ht="15.75" customHeight="1">
      <c r="B41" s="734">
        <f>IF(G41=1,COUNT(G$4:G41),0)</f>
        <v>0</v>
      </c>
      <c r="C41" s="902">
        <v>38</v>
      </c>
      <c r="D41" s="885" t="str">
        <f>ผลการเรียน!B42</f>
        <v/>
      </c>
      <c r="E41" s="886" t="str">
        <f>ผลการเรียน!BX42&amp;"."&amp;ผลการเรียน!BY42&amp;"  "&amp;ผลการเรียน!BZ42</f>
        <v xml:space="preserve">.  </v>
      </c>
      <c r="F41" s="887" t="str">
        <f>ผลการเรียน!BC42</f>
        <v/>
      </c>
      <c r="G41" s="757" t="str">
        <f t="shared" si="0"/>
        <v/>
      </c>
      <c r="H41" s="905" t="str">
        <f>ผลการเรียน!AS42</f>
        <v/>
      </c>
      <c r="I41" s="757">
        <f>ผลการเรียน!AU42</f>
        <v>0</v>
      </c>
      <c r="J41" s="888" t="str">
        <f>ผลการเรียน!BB42</f>
        <v/>
      </c>
      <c r="K41" s="879" t="str">
        <f>IFERROR(VLOOKUP(C41,B41:E65,2,FALSE),"")</f>
        <v/>
      </c>
      <c r="L41" s="879" t="str">
        <f>IFERROR(VLOOKUP(C41,B41:E65,3,FALSE),"")</f>
        <v/>
      </c>
      <c r="M41" s="889" t="str">
        <f>IFERROR(VLOOKUP(C41,B41:E65,4,FALSE),"")</f>
        <v/>
      </c>
      <c r="N41" s="882" t="str">
        <f>IFERROR(VLOOKUP(C41,B41:F65,5,FALSE),"")</f>
        <v/>
      </c>
      <c r="O41" s="890" t="str">
        <f t="shared" si="5"/>
        <v/>
      </c>
      <c r="P41" s="890" t="str">
        <f t="shared" si="6"/>
        <v/>
      </c>
      <c r="Q41" s="890" t="str">
        <f t="shared" si="7"/>
        <v/>
      </c>
      <c r="R41" s="890"/>
      <c r="T41" s="759"/>
      <c r="U41" s="759" t="s">
        <v>562</v>
      </c>
      <c r="V41" s="759"/>
      <c r="W41" s="759"/>
      <c r="X41" s="759"/>
      <c r="Y41" s="759"/>
      <c r="Z41" s="759"/>
      <c r="AA41" s="759"/>
      <c r="AB41" s="759"/>
      <c r="AC41" s="759"/>
      <c r="AD41" s="739"/>
      <c r="AE41" s="739"/>
      <c r="AF41" s="739"/>
      <c r="AG41" s="739"/>
      <c r="AH41" s="739"/>
      <c r="AI41" s="739"/>
    </row>
    <row r="42" spans="2:35" ht="15.75" customHeight="1">
      <c r="B42" s="734">
        <f>IF(G42=1,COUNT(G$4:G42),0)</f>
        <v>0</v>
      </c>
      <c r="C42" s="897">
        <v>39</v>
      </c>
      <c r="D42" s="885" t="str">
        <f>ผลการเรียน!B43</f>
        <v/>
      </c>
      <c r="E42" s="886" t="str">
        <f>ผลการเรียน!BX43&amp;"."&amp;ผลการเรียน!BY43&amp;"  "&amp;ผลการเรียน!BZ43</f>
        <v xml:space="preserve">.  </v>
      </c>
      <c r="F42" s="887" t="str">
        <f>ผลการเรียน!BC43</f>
        <v/>
      </c>
      <c r="G42" s="757" t="str">
        <f t="shared" si="0"/>
        <v/>
      </c>
      <c r="H42" s="905" t="str">
        <f>ผลการเรียน!AS43</f>
        <v/>
      </c>
      <c r="I42" s="757">
        <f>ผลการเรียน!AU43</f>
        <v>0</v>
      </c>
      <c r="J42" s="888" t="str">
        <f>ผลการเรียน!BB43</f>
        <v/>
      </c>
      <c r="K42" s="879" t="str">
        <f>IFERROR(VLOOKUP(C42,B42:E65,2,FALSE),"")</f>
        <v/>
      </c>
      <c r="L42" s="879" t="str">
        <f>IFERROR(VLOOKUP(C42,B42:E65,3,FALSE),"")</f>
        <v/>
      </c>
      <c r="M42" s="889" t="str">
        <f>IFERROR(VLOOKUP(C42,B42:E65,4,FALSE),"")</f>
        <v/>
      </c>
      <c r="N42" s="882" t="str">
        <f>IFERROR(VLOOKUP(C42,B42:F65,5,FALSE),"")</f>
        <v/>
      </c>
      <c r="O42" s="890" t="str">
        <f t="shared" si="5"/>
        <v/>
      </c>
      <c r="P42" s="890" t="str">
        <f t="shared" si="6"/>
        <v/>
      </c>
      <c r="Q42" s="890" t="str">
        <f t="shared" si="7"/>
        <v/>
      </c>
      <c r="R42" s="890"/>
      <c r="T42" s="759"/>
      <c r="U42" s="759"/>
      <c r="V42" s="759"/>
      <c r="W42" s="759"/>
      <c r="X42" s="759"/>
      <c r="Y42" s="759"/>
      <c r="Z42" s="759"/>
      <c r="AA42" s="759"/>
      <c r="AB42" s="759"/>
      <c r="AC42" s="759"/>
      <c r="AD42" s="739"/>
      <c r="AE42" s="739"/>
      <c r="AF42" s="739"/>
      <c r="AG42" s="739"/>
      <c r="AH42" s="739"/>
      <c r="AI42" s="739"/>
    </row>
    <row r="43" spans="2:35" ht="15.75" customHeight="1">
      <c r="B43" s="734">
        <f>IF(G43=1,COUNT(G$4:G43),0)</f>
        <v>0</v>
      </c>
      <c r="C43" s="902">
        <v>40</v>
      </c>
      <c r="D43" s="885" t="str">
        <f>ผลการเรียน!B44</f>
        <v/>
      </c>
      <c r="E43" s="886" t="str">
        <f>ผลการเรียน!BX44&amp;"."&amp;ผลการเรียน!BY44&amp;"  "&amp;ผลการเรียน!BZ44</f>
        <v xml:space="preserve">.  </v>
      </c>
      <c r="F43" s="887" t="str">
        <f>ผลการเรียน!BC44</f>
        <v/>
      </c>
      <c r="G43" s="757" t="str">
        <f t="shared" si="0"/>
        <v/>
      </c>
      <c r="H43" s="905" t="str">
        <f>ผลการเรียน!AS44</f>
        <v/>
      </c>
      <c r="I43" s="757">
        <f>ผลการเรียน!AU44</f>
        <v>0</v>
      </c>
      <c r="J43" s="888" t="str">
        <f>ผลการเรียน!BB44</f>
        <v/>
      </c>
      <c r="K43" s="879" t="str">
        <f>IFERROR(VLOOKUP(C43,B43:E65,2,FALSE),"")</f>
        <v/>
      </c>
      <c r="L43" s="879" t="str">
        <f>IFERROR(VLOOKUP(C43,B43:E65,3,FALSE),"")</f>
        <v/>
      </c>
      <c r="M43" s="889" t="str">
        <f>IFERROR(VLOOKUP(C43,B43:E65,4,FALSE),"")</f>
        <v/>
      </c>
      <c r="N43" s="882" t="str">
        <f>IFERROR(VLOOKUP(C43,B43:F65,5,FALSE),"")</f>
        <v/>
      </c>
      <c r="O43" s="890" t="str">
        <f t="shared" si="5"/>
        <v/>
      </c>
      <c r="P43" s="890" t="str">
        <f t="shared" si="6"/>
        <v/>
      </c>
      <c r="Q43" s="890" t="str">
        <f t="shared" si="7"/>
        <v/>
      </c>
      <c r="R43" s="890"/>
      <c r="T43" s="773"/>
      <c r="U43" s="773"/>
      <c r="V43" s="773"/>
      <c r="W43" s="773"/>
      <c r="X43" s="773"/>
      <c r="Y43" s="773"/>
      <c r="Z43" s="773"/>
      <c r="AA43" s="773"/>
      <c r="AB43" s="773"/>
      <c r="AC43" s="773"/>
      <c r="AD43" s="739"/>
      <c r="AE43" s="739"/>
      <c r="AF43" s="739"/>
      <c r="AG43" s="739"/>
      <c r="AH43" s="739"/>
      <c r="AI43" s="739"/>
    </row>
    <row r="44" spans="2:35" ht="15.75" customHeight="1">
      <c r="B44" s="734">
        <f>IF(G44=1,COUNT(G$4:G44),0)</f>
        <v>0</v>
      </c>
      <c r="C44" s="897">
        <v>41</v>
      </c>
      <c r="D44" s="885" t="str">
        <f>ผลการเรียน!B45</f>
        <v/>
      </c>
      <c r="E44" s="886" t="str">
        <f>ผลการเรียน!BX45&amp;"."&amp;ผลการเรียน!BY45&amp;"  "&amp;ผลการเรียน!BZ45</f>
        <v xml:space="preserve">.  </v>
      </c>
      <c r="F44" s="887" t="str">
        <f>ผลการเรียน!BC45</f>
        <v/>
      </c>
      <c r="G44" s="757" t="str">
        <f t="shared" si="0"/>
        <v/>
      </c>
      <c r="H44" s="905" t="str">
        <f>ผลการเรียน!AS45</f>
        <v/>
      </c>
      <c r="I44" s="757">
        <f>ผลการเรียน!AU45</f>
        <v>0</v>
      </c>
      <c r="J44" s="888" t="str">
        <f>ผลการเรียน!BB45</f>
        <v/>
      </c>
      <c r="K44" s="879" t="str">
        <f>IFERROR(VLOOKUP(C44,B44:E65,2,FALSE),"")</f>
        <v/>
      </c>
      <c r="L44" s="879" t="str">
        <f>IFERROR(VLOOKUP(C44,B44:E65,3,FALSE),"")</f>
        <v/>
      </c>
      <c r="M44" s="889" t="str">
        <f>IFERROR(VLOOKUP(C44,B44:E65,4,FALSE),"")</f>
        <v/>
      </c>
      <c r="N44" s="882" t="str">
        <f>IFERROR(VLOOKUP(C44,B44:F65,5,FALSE),"")</f>
        <v/>
      </c>
      <c r="O44" s="890" t="str">
        <f t="shared" si="5"/>
        <v/>
      </c>
      <c r="P44" s="890" t="str">
        <f t="shared" si="6"/>
        <v/>
      </c>
      <c r="Q44" s="890" t="str">
        <f t="shared" si="7"/>
        <v/>
      </c>
      <c r="R44" s="890"/>
      <c r="U44" s="739"/>
      <c r="V44" s="739"/>
      <c r="W44" s="739"/>
      <c r="X44" s="739"/>
      <c r="Y44" s="739"/>
      <c r="Z44" s="739"/>
      <c r="AA44" s="739"/>
      <c r="AB44" s="739"/>
      <c r="AC44" s="739"/>
      <c r="AD44" s="739"/>
      <c r="AE44" s="739"/>
      <c r="AF44" s="739"/>
      <c r="AG44" s="739"/>
      <c r="AH44" s="739"/>
      <c r="AI44" s="739"/>
    </row>
    <row r="45" spans="2:35" ht="15.75" customHeight="1">
      <c r="B45" s="734">
        <f>IF(G45=1,COUNT(G$4:G45),0)</f>
        <v>0</v>
      </c>
      <c r="C45" s="902">
        <v>42</v>
      </c>
      <c r="D45" s="885" t="str">
        <f>ผลการเรียน!B46</f>
        <v/>
      </c>
      <c r="E45" s="886" t="str">
        <f>ผลการเรียน!BX46&amp;"."&amp;ผลการเรียน!BY46&amp;"  "&amp;ผลการเรียน!BZ46</f>
        <v xml:space="preserve">.  </v>
      </c>
      <c r="F45" s="887" t="str">
        <f>ผลการเรียน!BC46</f>
        <v/>
      </c>
      <c r="G45" s="757" t="str">
        <f t="shared" si="0"/>
        <v/>
      </c>
      <c r="H45" s="905" t="str">
        <f>ผลการเรียน!AS46</f>
        <v/>
      </c>
      <c r="I45" s="757">
        <f>ผลการเรียน!AU46</f>
        <v>0</v>
      </c>
      <c r="J45" s="888" t="str">
        <f>ผลการเรียน!BB46</f>
        <v/>
      </c>
      <c r="K45" s="879" t="str">
        <f>IFERROR(VLOOKUP(C45,B45:E65,2,FALSE),"")</f>
        <v/>
      </c>
      <c r="L45" s="879" t="str">
        <f>IFERROR(VLOOKUP(C45,B45:E65,3,FALSE),"")</f>
        <v/>
      </c>
      <c r="M45" s="889" t="str">
        <f>IFERROR(VLOOKUP(C45,B45:E65,4,FALSE),"")</f>
        <v/>
      </c>
      <c r="N45" s="882" t="str">
        <f>IFERROR(VLOOKUP(C45,B45:F65,5,FALSE),"")</f>
        <v/>
      </c>
      <c r="O45" s="890" t="str">
        <f t="shared" si="5"/>
        <v/>
      </c>
      <c r="P45" s="890" t="str">
        <f t="shared" si="6"/>
        <v/>
      </c>
      <c r="Q45" s="890" t="str">
        <f t="shared" si="7"/>
        <v/>
      </c>
      <c r="R45" s="890"/>
      <c r="U45" s="739"/>
      <c r="V45" s="739"/>
      <c r="W45" s="739"/>
      <c r="X45" s="739"/>
      <c r="Y45" s="739"/>
      <c r="Z45" s="739"/>
      <c r="AA45" s="739"/>
      <c r="AB45" s="739"/>
      <c r="AC45" s="739"/>
      <c r="AD45" s="739"/>
      <c r="AE45" s="739"/>
      <c r="AF45" s="739"/>
      <c r="AG45" s="739"/>
      <c r="AH45" s="739"/>
      <c r="AI45" s="739"/>
    </row>
    <row r="46" spans="2:35" ht="15.75" customHeight="1">
      <c r="B46" s="734">
        <f>IF(G46=1,COUNT(G$4:G46),0)</f>
        <v>0</v>
      </c>
      <c r="C46" s="897">
        <v>43</v>
      </c>
      <c r="D46" s="885" t="str">
        <f>ผลการเรียน!B47</f>
        <v/>
      </c>
      <c r="E46" s="886" t="str">
        <f>ผลการเรียน!BX47&amp;"."&amp;ผลการเรียน!BY47&amp;"  "&amp;ผลการเรียน!BZ47</f>
        <v xml:space="preserve">.  </v>
      </c>
      <c r="F46" s="887" t="str">
        <f>ผลการเรียน!BC47</f>
        <v/>
      </c>
      <c r="G46" s="757" t="str">
        <f t="shared" si="0"/>
        <v/>
      </c>
      <c r="H46" s="905" t="str">
        <f>ผลการเรียน!AS47</f>
        <v/>
      </c>
      <c r="I46" s="757">
        <f>ผลการเรียน!AU47</f>
        <v>0</v>
      </c>
      <c r="J46" s="888" t="str">
        <f>ผลการเรียน!BB47</f>
        <v/>
      </c>
      <c r="K46" s="879" t="str">
        <f>IFERROR(VLOOKUP(C46,B46:E65,2,FALSE),"")</f>
        <v/>
      </c>
      <c r="L46" s="879" t="str">
        <f>IFERROR(VLOOKUP(C46,B46:E65,3,FALSE),"")</f>
        <v/>
      </c>
      <c r="M46" s="889" t="str">
        <f>IFERROR(VLOOKUP(C46,B46:E65,4,FALSE),"")</f>
        <v/>
      </c>
      <c r="N46" s="882" t="str">
        <f>IFERROR(VLOOKUP(C46,B46:F65,5,FALSE),"")</f>
        <v/>
      </c>
      <c r="O46" s="890" t="str">
        <f t="shared" si="5"/>
        <v/>
      </c>
      <c r="P46" s="890" t="str">
        <f t="shared" si="6"/>
        <v/>
      </c>
      <c r="Q46" s="890" t="str">
        <f t="shared" si="7"/>
        <v/>
      </c>
      <c r="R46" s="890"/>
      <c r="U46" s="739"/>
      <c r="V46" s="739"/>
      <c r="W46" s="739"/>
      <c r="X46" s="739"/>
      <c r="Y46" s="739"/>
      <c r="Z46" s="739"/>
      <c r="AA46" s="739"/>
      <c r="AB46" s="739"/>
      <c r="AC46" s="739"/>
      <c r="AD46" s="739"/>
      <c r="AE46" s="739"/>
      <c r="AF46" s="739"/>
      <c r="AG46" s="739"/>
      <c r="AH46" s="739"/>
      <c r="AI46" s="739"/>
    </row>
    <row r="47" spans="2:35" ht="15.75" customHeight="1">
      <c r="B47" s="734">
        <f>IF(G47=1,COUNT(G$4:G47),0)</f>
        <v>0</v>
      </c>
      <c r="C47" s="902">
        <v>44</v>
      </c>
      <c r="D47" s="885" t="str">
        <f>ผลการเรียน!B48</f>
        <v/>
      </c>
      <c r="E47" s="886" t="str">
        <f>ผลการเรียน!BX48&amp;"."&amp;ผลการเรียน!BY48&amp;"  "&amp;ผลการเรียน!BZ48</f>
        <v xml:space="preserve">.  </v>
      </c>
      <c r="F47" s="887" t="str">
        <f>ผลการเรียน!BC48</f>
        <v/>
      </c>
      <c r="G47" s="757" t="str">
        <f t="shared" si="0"/>
        <v/>
      </c>
      <c r="H47" s="905" t="str">
        <f>ผลการเรียน!AS48</f>
        <v/>
      </c>
      <c r="I47" s="757">
        <f>ผลการเรียน!AU48</f>
        <v>0</v>
      </c>
      <c r="J47" s="888" t="str">
        <f>ผลการเรียน!BB48</f>
        <v/>
      </c>
      <c r="K47" s="879" t="str">
        <f>IFERROR(VLOOKUP(C47,B47:E65,2,FALSE),"")</f>
        <v/>
      </c>
      <c r="L47" s="879" t="str">
        <f>IFERROR(VLOOKUP(C47,B47:E65,3,FALSE),"")</f>
        <v/>
      </c>
      <c r="M47" s="889" t="str">
        <f>IFERROR(VLOOKUP(C47,B47:E65,4,FALSE),"")</f>
        <v/>
      </c>
      <c r="N47" s="882" t="str">
        <f>IFERROR(VLOOKUP(C47,B47:F65,5,FALSE),"")</f>
        <v/>
      </c>
      <c r="O47" s="890" t="str">
        <f t="shared" si="5"/>
        <v/>
      </c>
      <c r="P47" s="890" t="str">
        <f t="shared" si="6"/>
        <v/>
      </c>
      <c r="Q47" s="890" t="str">
        <f t="shared" si="7"/>
        <v/>
      </c>
      <c r="R47" s="890"/>
      <c r="U47" s="739"/>
      <c r="V47" s="739"/>
      <c r="W47" s="739"/>
      <c r="X47" s="739"/>
      <c r="Y47" s="739"/>
      <c r="Z47" s="739"/>
      <c r="AA47" s="739"/>
      <c r="AB47" s="739"/>
      <c r="AC47" s="739"/>
      <c r="AD47" s="739"/>
      <c r="AE47" s="739"/>
      <c r="AF47" s="739"/>
      <c r="AG47" s="739"/>
      <c r="AH47" s="739"/>
      <c r="AI47" s="739"/>
    </row>
    <row r="48" spans="2:35" ht="15.75" customHeight="1">
      <c r="B48" s="734">
        <f>IF(G48=1,COUNT(G$4:G48),0)</f>
        <v>0</v>
      </c>
      <c r="C48" s="897">
        <v>45</v>
      </c>
      <c r="D48" s="885" t="str">
        <f>ผลการเรียน!B49</f>
        <v/>
      </c>
      <c r="E48" s="886" t="str">
        <f>ผลการเรียน!BX49&amp;"."&amp;ผลการเรียน!BY49&amp;"  "&amp;ผลการเรียน!BZ49</f>
        <v xml:space="preserve">.  </v>
      </c>
      <c r="F48" s="887" t="str">
        <f>ผลการเรียน!BC49</f>
        <v/>
      </c>
      <c r="G48" s="757" t="str">
        <f t="shared" si="0"/>
        <v/>
      </c>
      <c r="H48" s="905" t="str">
        <f>ผลการเรียน!AS49</f>
        <v/>
      </c>
      <c r="I48" s="757">
        <f>ผลการเรียน!AU49</f>
        <v>0</v>
      </c>
      <c r="J48" s="888" t="str">
        <f>ผลการเรียน!BB49</f>
        <v/>
      </c>
      <c r="K48" s="879" t="str">
        <f>IFERROR(VLOOKUP(C48,B48:E65,2,FALSE),"")</f>
        <v/>
      </c>
      <c r="L48" s="879" t="str">
        <f>IFERROR(VLOOKUP(C48,B48:E65,3,FALSE),"")</f>
        <v/>
      </c>
      <c r="M48" s="889" t="str">
        <f>IFERROR(VLOOKUP(C48,B48:E65,4,FALSE),"")</f>
        <v/>
      </c>
      <c r="N48" s="882" t="str">
        <f>IFERROR(VLOOKUP(C48,B48:F65,5,FALSE),"")</f>
        <v/>
      </c>
      <c r="O48" s="890" t="str">
        <f t="shared" si="5"/>
        <v/>
      </c>
      <c r="P48" s="890" t="str">
        <f t="shared" si="6"/>
        <v/>
      </c>
      <c r="Q48" s="890" t="str">
        <f t="shared" si="7"/>
        <v/>
      </c>
      <c r="R48" s="890"/>
      <c r="U48" s="739"/>
      <c r="V48" s="739"/>
      <c r="W48" s="739"/>
      <c r="X48" s="739"/>
      <c r="Y48" s="739"/>
      <c r="Z48" s="739"/>
      <c r="AA48" s="739"/>
      <c r="AB48" s="739"/>
      <c r="AC48" s="739"/>
      <c r="AD48" s="739"/>
      <c r="AE48" s="739"/>
      <c r="AF48" s="739"/>
      <c r="AG48" s="739"/>
      <c r="AH48" s="739"/>
      <c r="AI48" s="739"/>
    </row>
    <row r="49" spans="2:35" ht="15.75" customHeight="1">
      <c r="B49" s="734">
        <f>IF(G49=1,COUNT(G$4:G49),0)</f>
        <v>0</v>
      </c>
      <c r="C49" s="902">
        <v>46</v>
      </c>
      <c r="D49" s="885" t="str">
        <f>ผลการเรียน!B50</f>
        <v/>
      </c>
      <c r="E49" s="886" t="str">
        <f>ผลการเรียน!BX50&amp;"."&amp;ผลการเรียน!BY50&amp;"  "&amp;ผลการเรียน!BZ50</f>
        <v xml:space="preserve">.  </v>
      </c>
      <c r="F49" s="887" t="str">
        <f>ผลการเรียน!BC50</f>
        <v/>
      </c>
      <c r="G49" s="757" t="str">
        <f t="shared" si="0"/>
        <v/>
      </c>
      <c r="H49" s="905" t="str">
        <f>ผลการเรียน!AS50</f>
        <v/>
      </c>
      <c r="I49" s="757">
        <f>ผลการเรียน!AU50</f>
        <v>0</v>
      </c>
      <c r="J49" s="888" t="str">
        <f>ผลการเรียน!BB50</f>
        <v/>
      </c>
      <c r="K49" s="879" t="str">
        <f>IFERROR(VLOOKUP(C49,B49:E65,2,FALSE),"")</f>
        <v/>
      </c>
      <c r="L49" s="879" t="str">
        <f>IFERROR(VLOOKUP(C49,B49:E65,3,FALSE),"")</f>
        <v/>
      </c>
      <c r="M49" s="889" t="str">
        <f>IFERROR(VLOOKUP(C49,B49:E65,4,FALSE),"")</f>
        <v/>
      </c>
      <c r="N49" s="882" t="str">
        <f>IFERROR(VLOOKUP(C49,B49:F65,5,FALSE),"")</f>
        <v/>
      </c>
      <c r="O49" s="890" t="str">
        <f t="shared" si="5"/>
        <v/>
      </c>
      <c r="P49" s="890" t="str">
        <f t="shared" si="6"/>
        <v/>
      </c>
      <c r="Q49" s="890" t="str">
        <f t="shared" si="7"/>
        <v/>
      </c>
      <c r="R49" s="890"/>
      <c r="U49" s="739"/>
      <c r="V49" s="739"/>
      <c r="W49" s="739"/>
      <c r="X49" s="739"/>
      <c r="Y49" s="739"/>
      <c r="Z49" s="739"/>
      <c r="AA49" s="739"/>
      <c r="AB49" s="739"/>
      <c r="AC49" s="739"/>
      <c r="AD49" s="739"/>
      <c r="AE49" s="739"/>
      <c r="AF49" s="739"/>
      <c r="AG49" s="739"/>
      <c r="AH49" s="739"/>
      <c r="AI49" s="739"/>
    </row>
    <row r="50" spans="2:35" ht="15.75" customHeight="1">
      <c r="B50" s="734">
        <f>IF(G50=1,COUNT(G$4:G50),0)</f>
        <v>0</v>
      </c>
      <c r="C50" s="897">
        <v>47</v>
      </c>
      <c r="D50" s="885" t="str">
        <f>ผลการเรียน!B51</f>
        <v/>
      </c>
      <c r="E50" s="886" t="str">
        <f>ผลการเรียน!BX51&amp;"."&amp;ผลการเรียน!BY51&amp;"  "&amp;ผลการเรียน!BZ51</f>
        <v xml:space="preserve">.  </v>
      </c>
      <c r="F50" s="887" t="str">
        <f>ผลการเรียน!BC51</f>
        <v/>
      </c>
      <c r="G50" s="757" t="str">
        <f t="shared" si="0"/>
        <v/>
      </c>
      <c r="H50" s="905" t="str">
        <f>ผลการเรียน!AS51</f>
        <v/>
      </c>
      <c r="I50" s="757">
        <f>ผลการเรียน!AU51</f>
        <v>0</v>
      </c>
      <c r="J50" s="888" t="str">
        <f>ผลการเรียน!BB51</f>
        <v/>
      </c>
      <c r="K50" s="879" t="str">
        <f>IFERROR(VLOOKUP(C50,B50:E65,2,FALSE),"")</f>
        <v/>
      </c>
      <c r="L50" s="879" t="str">
        <f>IFERROR(VLOOKUP(C50,B50:E65,3,FALSE),"")</f>
        <v/>
      </c>
      <c r="M50" s="889" t="str">
        <f>IFERROR(VLOOKUP(C50,B50:E65,4,FALSE),"")</f>
        <v/>
      </c>
      <c r="N50" s="882" t="str">
        <f>IFERROR(VLOOKUP(C50,B50:F65,5,FALSE),"")</f>
        <v/>
      </c>
      <c r="O50" s="890" t="str">
        <f t="shared" si="5"/>
        <v/>
      </c>
      <c r="P50" s="890" t="str">
        <f t="shared" si="6"/>
        <v/>
      </c>
      <c r="Q50" s="890" t="str">
        <f t="shared" si="7"/>
        <v/>
      </c>
      <c r="R50" s="890"/>
      <c r="U50" s="739"/>
      <c r="V50" s="739"/>
      <c r="W50" s="739"/>
      <c r="X50" s="739"/>
      <c r="Y50" s="739"/>
      <c r="Z50" s="739"/>
      <c r="AA50" s="739"/>
      <c r="AB50" s="739"/>
      <c r="AC50" s="739"/>
      <c r="AD50" s="739"/>
      <c r="AE50" s="739"/>
      <c r="AF50" s="739"/>
      <c r="AG50" s="739"/>
      <c r="AH50" s="739"/>
      <c r="AI50" s="739"/>
    </row>
    <row r="51" spans="2:35" ht="15.75" customHeight="1">
      <c r="B51" s="734">
        <f>IF(G51=1,COUNT(G$4:G51),0)</f>
        <v>0</v>
      </c>
      <c r="C51" s="902">
        <v>48</v>
      </c>
      <c r="D51" s="885" t="str">
        <f>ผลการเรียน!B52</f>
        <v/>
      </c>
      <c r="E51" s="886" t="str">
        <f>ผลการเรียน!BX52&amp;"."&amp;ผลการเรียน!BY52&amp;"  "&amp;ผลการเรียน!BZ52</f>
        <v xml:space="preserve">.  </v>
      </c>
      <c r="F51" s="887" t="str">
        <f>ผลการเรียน!BC52</f>
        <v/>
      </c>
      <c r="G51" s="757" t="str">
        <f t="shared" si="0"/>
        <v/>
      </c>
      <c r="H51" s="905" t="str">
        <f>ผลการเรียน!AS52</f>
        <v/>
      </c>
      <c r="I51" s="757">
        <f>ผลการเรียน!AU52</f>
        <v>0</v>
      </c>
      <c r="J51" s="888" t="str">
        <f>ผลการเรียน!BB52</f>
        <v/>
      </c>
      <c r="K51" s="879" t="str">
        <f>IFERROR(VLOOKUP(C51,B51:E65,2,FALSE),"")</f>
        <v/>
      </c>
      <c r="L51" s="879" t="str">
        <f>IFERROR(VLOOKUP(C51,B51:E65,3,FALSE),"")</f>
        <v/>
      </c>
      <c r="M51" s="889" t="str">
        <f>IFERROR(VLOOKUP(C51,B51:E65,4,FALSE),"")</f>
        <v/>
      </c>
      <c r="N51" s="882" t="str">
        <f>IFERROR(VLOOKUP(C51,B51:F65,5,FALSE),"")</f>
        <v/>
      </c>
      <c r="O51" s="890" t="str">
        <f t="shared" si="5"/>
        <v/>
      </c>
      <c r="P51" s="890" t="str">
        <f t="shared" si="6"/>
        <v/>
      </c>
      <c r="Q51" s="890" t="str">
        <f t="shared" si="7"/>
        <v/>
      </c>
      <c r="R51" s="890"/>
      <c r="U51" s="739"/>
      <c r="V51" s="739"/>
      <c r="W51" s="739"/>
      <c r="X51" s="739"/>
      <c r="Y51" s="739"/>
      <c r="Z51" s="739"/>
      <c r="AA51" s="739"/>
      <c r="AB51" s="739"/>
      <c r="AC51" s="739"/>
      <c r="AD51" s="739"/>
      <c r="AE51" s="739"/>
      <c r="AF51" s="739"/>
      <c r="AG51" s="739"/>
      <c r="AH51" s="739"/>
      <c r="AI51" s="739"/>
    </row>
    <row r="52" spans="2:35" ht="15.75" customHeight="1">
      <c r="B52" s="734">
        <f>IF(G52=1,COUNT(G$4:G52),0)</f>
        <v>0</v>
      </c>
      <c r="C52" s="897">
        <v>49</v>
      </c>
      <c r="D52" s="885" t="str">
        <f>ผลการเรียน!B53</f>
        <v/>
      </c>
      <c r="E52" s="886" t="str">
        <f>ผลการเรียน!BX53&amp;"."&amp;ผลการเรียน!BY53&amp;"  "&amp;ผลการเรียน!BZ53</f>
        <v xml:space="preserve">.  </v>
      </c>
      <c r="F52" s="887" t="str">
        <f>ผลการเรียน!BC53</f>
        <v/>
      </c>
      <c r="G52" s="757" t="str">
        <f t="shared" si="0"/>
        <v/>
      </c>
      <c r="H52" s="905" t="str">
        <f>ผลการเรียน!AS53</f>
        <v/>
      </c>
      <c r="I52" s="757">
        <f>ผลการเรียน!AU53</f>
        <v>0</v>
      </c>
      <c r="J52" s="888" t="str">
        <f>ผลการเรียน!BB53</f>
        <v/>
      </c>
      <c r="K52" s="879" t="str">
        <f>IFERROR(VLOOKUP(C52,B52:E65,2,FALSE),"")</f>
        <v/>
      </c>
      <c r="L52" s="879" t="str">
        <f>IFERROR(VLOOKUP(C52,B52:E65,3,FALSE),"")</f>
        <v/>
      </c>
      <c r="M52" s="889" t="str">
        <f>IFERROR(VLOOKUP(C52,B52:E65,4,FALSE),"")</f>
        <v/>
      </c>
      <c r="N52" s="882" t="str">
        <f>IFERROR(VLOOKUP(C52,B52:F65,5,FALSE),"")</f>
        <v/>
      </c>
      <c r="O52" s="890" t="str">
        <f t="shared" si="5"/>
        <v/>
      </c>
      <c r="P52" s="890" t="str">
        <f t="shared" si="6"/>
        <v/>
      </c>
      <c r="Q52" s="890" t="str">
        <f t="shared" si="7"/>
        <v/>
      </c>
      <c r="R52" s="890"/>
      <c r="U52" s="739"/>
      <c r="V52" s="739"/>
      <c r="W52" s="739"/>
      <c r="X52" s="739"/>
      <c r="Y52" s="739"/>
      <c r="Z52" s="739"/>
      <c r="AA52" s="739"/>
      <c r="AB52" s="739"/>
      <c r="AC52" s="739"/>
      <c r="AD52" s="739"/>
      <c r="AE52" s="739"/>
      <c r="AF52" s="739"/>
      <c r="AG52" s="739"/>
      <c r="AH52" s="739"/>
      <c r="AI52" s="739"/>
    </row>
    <row r="53" spans="2:35" ht="15.75" customHeight="1">
      <c r="B53" s="734">
        <f>IF(G53=1,COUNT(G$4:G53),0)</f>
        <v>0</v>
      </c>
      <c r="C53" s="902">
        <v>50</v>
      </c>
      <c r="D53" s="885" t="str">
        <f>ผลการเรียน!B54</f>
        <v/>
      </c>
      <c r="E53" s="886" t="str">
        <f>ผลการเรียน!BX54&amp;"."&amp;ผลการเรียน!BY54&amp;"  "&amp;ผลการเรียน!BZ54</f>
        <v xml:space="preserve">.  </v>
      </c>
      <c r="F53" s="887" t="str">
        <f>ผลการเรียน!BC54</f>
        <v/>
      </c>
      <c r="G53" s="757" t="str">
        <f t="shared" si="0"/>
        <v/>
      </c>
      <c r="H53" s="905" t="str">
        <f>ผลการเรียน!AS54</f>
        <v/>
      </c>
      <c r="I53" s="757">
        <f>ผลการเรียน!AU54</f>
        <v>0</v>
      </c>
      <c r="J53" s="888" t="str">
        <f>ผลการเรียน!BB54</f>
        <v/>
      </c>
      <c r="K53" s="879" t="str">
        <f>IFERROR(VLOOKUP(C53,B53:E65,2,FALSE),"")</f>
        <v/>
      </c>
      <c r="L53" s="879" t="str">
        <f>IFERROR(VLOOKUP(C53,B53:E65,3,FALSE),"")</f>
        <v/>
      </c>
      <c r="M53" s="889" t="str">
        <f>IFERROR(VLOOKUP(C53,B53:E65,4,FALSE),"")</f>
        <v/>
      </c>
      <c r="N53" s="882" t="str">
        <f>IFERROR(VLOOKUP(C53,B53:F65,5,FALSE),"")</f>
        <v/>
      </c>
      <c r="O53" s="890" t="str">
        <f t="shared" si="5"/>
        <v/>
      </c>
      <c r="P53" s="890" t="str">
        <f t="shared" si="6"/>
        <v/>
      </c>
      <c r="Q53" s="890" t="str">
        <f t="shared" si="7"/>
        <v/>
      </c>
      <c r="R53" s="890"/>
      <c r="U53" s="739"/>
      <c r="V53" s="739"/>
      <c r="W53" s="739"/>
      <c r="X53" s="739"/>
      <c r="Y53" s="739"/>
      <c r="Z53" s="739"/>
      <c r="AA53" s="739"/>
      <c r="AB53" s="739"/>
      <c r="AC53" s="739"/>
      <c r="AD53" s="739"/>
      <c r="AE53" s="739"/>
      <c r="AF53" s="739"/>
      <c r="AG53" s="739"/>
      <c r="AH53" s="739"/>
      <c r="AI53" s="739"/>
    </row>
    <row r="54" spans="2:35" ht="15.75" customHeight="1">
      <c r="B54" s="734" t="e">
        <f>IF(G54=1,COUNT(G$4:G54),0)</f>
        <v>#REF!</v>
      </c>
      <c r="C54" s="897">
        <v>51</v>
      </c>
      <c r="D54" s="885" t="e">
        <f>ผลการเรียน!#REF!</f>
        <v>#REF!</v>
      </c>
      <c r="E54" s="886" t="e">
        <f>ผลการเรียน!#REF!&amp;"."&amp;ผลการเรียน!#REF!&amp;"  "&amp;ผลการเรียน!#REF!</f>
        <v>#REF!</v>
      </c>
      <c r="F54" s="887" t="e">
        <f>ผลการเรียน!#REF!</f>
        <v>#REF!</v>
      </c>
      <c r="G54" s="757" t="e">
        <f t="shared" si="0"/>
        <v>#REF!</v>
      </c>
      <c r="H54" s="905" t="e">
        <f>ผลการเรียน!#REF!</f>
        <v>#REF!</v>
      </c>
      <c r="I54" s="757" t="e">
        <f>ผลการเรียน!#REF!</f>
        <v>#REF!</v>
      </c>
      <c r="J54" s="888" t="e">
        <f>ผลการเรียน!#REF!</f>
        <v>#REF!</v>
      </c>
      <c r="K54" s="879" t="str">
        <f>IFERROR(VLOOKUP(C54,B54:E65,2,FALSE),"")</f>
        <v/>
      </c>
      <c r="L54" s="879" t="str">
        <f>IFERROR(VLOOKUP(C54,B54:E65,3,FALSE),"")</f>
        <v/>
      </c>
      <c r="M54" s="889" t="str">
        <f>IFERROR(VLOOKUP(C54,B54:E65,4,FALSE),"")</f>
        <v/>
      </c>
      <c r="N54" s="882" t="str">
        <f>IFERROR(VLOOKUP(C54,B54:F65,5,FALSE),"")</f>
        <v/>
      </c>
      <c r="O54" s="890" t="str">
        <f t="shared" si="5"/>
        <v/>
      </c>
      <c r="P54" s="890" t="str">
        <f t="shared" si="6"/>
        <v/>
      </c>
      <c r="Q54" s="890" t="str">
        <f t="shared" si="7"/>
        <v/>
      </c>
      <c r="R54" s="890"/>
      <c r="U54" s="739"/>
      <c r="V54" s="739"/>
      <c r="W54" s="739"/>
      <c r="X54" s="739"/>
      <c r="Y54" s="739"/>
      <c r="Z54" s="739"/>
      <c r="AA54" s="739"/>
      <c r="AB54" s="739"/>
      <c r="AC54" s="739"/>
      <c r="AD54" s="739"/>
      <c r="AE54" s="739"/>
      <c r="AF54" s="739"/>
      <c r="AG54" s="739"/>
      <c r="AH54" s="739"/>
      <c r="AI54" s="739"/>
    </row>
    <row r="55" spans="2:35" ht="15.75" customHeight="1">
      <c r="B55" s="734" t="e">
        <f>IF(G55=1,COUNT(G$4:G55),0)</f>
        <v>#REF!</v>
      </c>
      <c r="C55" s="902">
        <v>52</v>
      </c>
      <c r="D55" s="885" t="e">
        <f>ผลการเรียน!#REF!</f>
        <v>#REF!</v>
      </c>
      <c r="E55" s="886" t="e">
        <f>ผลการเรียน!#REF!&amp;"."&amp;ผลการเรียน!#REF!&amp;"  "&amp;ผลการเรียน!#REF!</f>
        <v>#REF!</v>
      </c>
      <c r="F55" s="887" t="e">
        <f>ผลการเรียน!#REF!</f>
        <v>#REF!</v>
      </c>
      <c r="G55" s="757" t="e">
        <f t="shared" si="0"/>
        <v>#REF!</v>
      </c>
      <c r="H55" s="905" t="e">
        <f>ผลการเรียน!#REF!</f>
        <v>#REF!</v>
      </c>
      <c r="I55" s="757" t="e">
        <f>ผลการเรียน!#REF!</f>
        <v>#REF!</v>
      </c>
      <c r="J55" s="888" t="e">
        <f>ผลการเรียน!#REF!</f>
        <v>#REF!</v>
      </c>
      <c r="K55" s="879" t="str">
        <f>IFERROR(VLOOKUP(C55,B55:E65,2,FALSE),"")</f>
        <v/>
      </c>
      <c r="L55" s="879" t="str">
        <f>IFERROR(VLOOKUP(C55,B55:E65,3,FALSE),"")</f>
        <v/>
      </c>
      <c r="M55" s="889" t="str">
        <f>IFERROR(VLOOKUP(C55,B55:E65,4,FALSE),"")</f>
        <v/>
      </c>
      <c r="N55" s="882" t="str">
        <f>IFERROR(VLOOKUP(C55,B55:F65,5,FALSE),"")</f>
        <v/>
      </c>
      <c r="O55" s="890" t="str">
        <f t="shared" si="5"/>
        <v/>
      </c>
      <c r="P55" s="890" t="str">
        <f t="shared" si="6"/>
        <v/>
      </c>
      <c r="Q55" s="890" t="str">
        <f t="shared" si="7"/>
        <v/>
      </c>
      <c r="R55" s="890"/>
      <c r="U55" s="739"/>
      <c r="V55" s="739"/>
      <c r="W55" s="739"/>
      <c r="X55" s="739"/>
      <c r="Y55" s="739"/>
      <c r="Z55" s="739"/>
      <c r="AA55" s="739"/>
      <c r="AB55" s="739"/>
      <c r="AC55" s="739"/>
      <c r="AD55" s="739"/>
      <c r="AE55" s="739"/>
      <c r="AF55" s="739"/>
      <c r="AG55" s="739"/>
      <c r="AH55" s="739"/>
      <c r="AI55" s="739"/>
    </row>
    <row r="56" spans="2:35" ht="15.75" customHeight="1">
      <c r="B56" s="734" t="e">
        <f>IF(G56=1,COUNT(G$4:G56),0)</f>
        <v>#REF!</v>
      </c>
      <c r="C56" s="897">
        <v>53</v>
      </c>
      <c r="D56" s="885" t="e">
        <f>ผลการเรียน!#REF!</f>
        <v>#REF!</v>
      </c>
      <c r="E56" s="886" t="e">
        <f>ผลการเรียน!#REF!&amp;"."&amp;ผลการเรียน!#REF!&amp;"  "&amp;ผลการเรียน!#REF!</f>
        <v>#REF!</v>
      </c>
      <c r="F56" s="887" t="e">
        <f>ผลการเรียน!#REF!</f>
        <v>#REF!</v>
      </c>
      <c r="G56" s="757" t="e">
        <f t="shared" si="0"/>
        <v>#REF!</v>
      </c>
      <c r="H56" s="905" t="e">
        <f>ผลการเรียน!#REF!</f>
        <v>#REF!</v>
      </c>
      <c r="I56" s="757" t="e">
        <f>ผลการเรียน!#REF!</f>
        <v>#REF!</v>
      </c>
      <c r="J56" s="888" t="e">
        <f>ผลการเรียน!#REF!</f>
        <v>#REF!</v>
      </c>
      <c r="K56" s="879" t="str">
        <f>IFERROR(VLOOKUP(C56,B56:E65,2,FALSE),"")</f>
        <v/>
      </c>
      <c r="L56" s="879" t="str">
        <f>IFERROR(VLOOKUP(C56,B56:E65,3,FALSE),"")</f>
        <v/>
      </c>
      <c r="M56" s="889" t="str">
        <f>IFERROR(VLOOKUP(C56,B56:E65,4,FALSE),"")</f>
        <v/>
      </c>
      <c r="N56" s="882" t="str">
        <f>IFERROR(VLOOKUP(C56,B56:F65,5,FALSE),"")</f>
        <v/>
      </c>
      <c r="O56" s="890" t="str">
        <f t="shared" si="5"/>
        <v/>
      </c>
      <c r="P56" s="890" t="str">
        <f t="shared" si="6"/>
        <v/>
      </c>
      <c r="Q56" s="890" t="str">
        <f t="shared" si="7"/>
        <v/>
      </c>
      <c r="R56" s="890"/>
      <c r="U56" s="739"/>
      <c r="V56" s="739"/>
      <c r="W56" s="739"/>
      <c r="X56" s="739"/>
      <c r="Y56" s="739"/>
      <c r="Z56" s="739"/>
      <c r="AA56" s="739"/>
      <c r="AB56" s="739"/>
      <c r="AC56" s="739"/>
      <c r="AD56" s="739"/>
      <c r="AE56" s="739"/>
      <c r="AF56" s="739"/>
      <c r="AG56" s="739"/>
      <c r="AH56" s="739"/>
      <c r="AI56" s="739"/>
    </row>
    <row r="57" spans="2:35" ht="15.75" customHeight="1">
      <c r="B57" s="734" t="e">
        <f>IF(G57=1,COUNT(G$4:G57),0)</f>
        <v>#REF!</v>
      </c>
      <c r="C57" s="902">
        <v>54</v>
      </c>
      <c r="D57" s="885" t="e">
        <f>ผลการเรียน!#REF!</f>
        <v>#REF!</v>
      </c>
      <c r="E57" s="886" t="e">
        <f>ผลการเรียน!#REF!&amp;"."&amp;ผลการเรียน!#REF!&amp;"  "&amp;ผลการเรียน!#REF!</f>
        <v>#REF!</v>
      </c>
      <c r="F57" s="887" t="e">
        <f>ผลการเรียน!#REF!</f>
        <v>#REF!</v>
      </c>
      <c r="G57" s="757" t="e">
        <f t="shared" si="0"/>
        <v>#REF!</v>
      </c>
      <c r="H57" s="905" t="e">
        <f>ผลการเรียน!#REF!</f>
        <v>#REF!</v>
      </c>
      <c r="I57" s="757" t="e">
        <f>ผลการเรียน!#REF!</f>
        <v>#REF!</v>
      </c>
      <c r="J57" s="888" t="e">
        <f>ผลการเรียน!#REF!</f>
        <v>#REF!</v>
      </c>
      <c r="K57" s="879" t="str">
        <f>IFERROR(VLOOKUP(C57,B57:E65,2,FALSE),"")</f>
        <v/>
      </c>
      <c r="L57" s="879" t="str">
        <f>IFERROR(VLOOKUP(C57,B57:E65,3,FALSE),"")</f>
        <v/>
      </c>
      <c r="M57" s="889" t="str">
        <f>IFERROR(VLOOKUP(C57,B57:E65,4,FALSE),"")</f>
        <v/>
      </c>
      <c r="N57" s="882" t="str">
        <f>IFERROR(VLOOKUP(C57,B57:F65,5,FALSE),"")</f>
        <v/>
      </c>
      <c r="O57" s="890" t="str">
        <f t="shared" si="5"/>
        <v/>
      </c>
      <c r="P57" s="890" t="str">
        <f t="shared" si="6"/>
        <v/>
      </c>
      <c r="Q57" s="890" t="str">
        <f t="shared" si="7"/>
        <v/>
      </c>
      <c r="R57" s="890"/>
      <c r="U57" s="739"/>
      <c r="V57" s="739"/>
      <c r="W57" s="739"/>
      <c r="X57" s="739"/>
      <c r="Y57" s="739"/>
      <c r="Z57" s="739"/>
      <c r="AA57" s="739"/>
      <c r="AB57" s="739"/>
      <c r="AC57" s="739"/>
      <c r="AD57" s="739"/>
      <c r="AE57" s="739"/>
      <c r="AF57" s="739"/>
      <c r="AG57" s="739"/>
      <c r="AH57" s="739"/>
      <c r="AI57" s="739"/>
    </row>
    <row r="58" spans="2:35" ht="15.75" customHeight="1">
      <c r="B58" s="734" t="e">
        <f>IF(G58=1,COUNT(G$4:G58),0)</f>
        <v>#REF!</v>
      </c>
      <c r="C58" s="897">
        <v>55</v>
      </c>
      <c r="D58" s="885" t="e">
        <f>ผลการเรียน!#REF!</f>
        <v>#REF!</v>
      </c>
      <c r="E58" s="886" t="e">
        <f>ผลการเรียน!#REF!&amp;"."&amp;ผลการเรียน!#REF!&amp;"  "&amp;ผลการเรียน!#REF!</f>
        <v>#REF!</v>
      </c>
      <c r="F58" s="887" t="e">
        <f>ผลการเรียน!#REF!</f>
        <v>#REF!</v>
      </c>
      <c r="G58" s="757" t="e">
        <f t="shared" si="0"/>
        <v>#REF!</v>
      </c>
      <c r="H58" s="905" t="e">
        <f>ผลการเรียน!#REF!</f>
        <v>#REF!</v>
      </c>
      <c r="I58" s="757" t="e">
        <f>ผลการเรียน!#REF!</f>
        <v>#REF!</v>
      </c>
      <c r="J58" s="888" t="e">
        <f>ผลการเรียน!#REF!</f>
        <v>#REF!</v>
      </c>
      <c r="K58" s="879" t="str">
        <f>IFERROR(VLOOKUP(C58,B58:E65,2,FALSE),"")</f>
        <v/>
      </c>
      <c r="L58" s="879" t="str">
        <f>IFERROR(VLOOKUP(C58,B58:E65,3,FALSE),"")</f>
        <v/>
      </c>
      <c r="M58" s="889" t="str">
        <f>IFERROR(VLOOKUP(C58,B58:E65,4,FALSE),"")</f>
        <v/>
      </c>
      <c r="N58" s="882" t="str">
        <f>IFERROR(VLOOKUP(C58,B58:F65,5,FALSE),"")</f>
        <v/>
      </c>
      <c r="O58" s="890" t="str">
        <f t="shared" si="5"/>
        <v/>
      </c>
      <c r="P58" s="890" t="str">
        <f t="shared" si="6"/>
        <v/>
      </c>
      <c r="Q58" s="890" t="str">
        <f t="shared" si="7"/>
        <v/>
      </c>
      <c r="R58" s="890"/>
      <c r="U58" s="739"/>
      <c r="V58" s="739"/>
      <c r="W58" s="739"/>
      <c r="X58" s="739"/>
      <c r="Y58" s="739"/>
      <c r="Z58" s="739"/>
      <c r="AA58" s="739"/>
      <c r="AB58" s="739"/>
      <c r="AC58" s="739"/>
      <c r="AD58" s="739"/>
      <c r="AE58" s="739"/>
      <c r="AF58" s="739"/>
      <c r="AG58" s="739"/>
      <c r="AH58" s="739"/>
      <c r="AI58" s="739"/>
    </row>
    <row r="59" spans="2:35" ht="15.75" customHeight="1">
      <c r="B59" s="734" t="e">
        <f>IF(G59=1,COUNT(G$4:G59),0)</f>
        <v>#REF!</v>
      </c>
      <c r="C59" s="902">
        <v>56</v>
      </c>
      <c r="D59" s="885" t="e">
        <f>ผลการเรียน!#REF!</f>
        <v>#REF!</v>
      </c>
      <c r="E59" s="886" t="e">
        <f>ผลการเรียน!#REF!&amp;"."&amp;ผลการเรียน!#REF!&amp;"  "&amp;ผลการเรียน!#REF!</f>
        <v>#REF!</v>
      </c>
      <c r="F59" s="887" t="e">
        <f>ผลการเรียน!#REF!</f>
        <v>#REF!</v>
      </c>
      <c r="G59" s="757" t="e">
        <f t="shared" si="0"/>
        <v>#REF!</v>
      </c>
      <c r="H59" s="905" t="e">
        <f>ผลการเรียน!#REF!</f>
        <v>#REF!</v>
      </c>
      <c r="I59" s="757" t="e">
        <f>ผลการเรียน!#REF!</f>
        <v>#REF!</v>
      </c>
      <c r="J59" s="888" t="e">
        <f>ผลการเรียน!#REF!</f>
        <v>#REF!</v>
      </c>
      <c r="K59" s="879" t="str">
        <f>IFERROR(VLOOKUP(C59,B59:E65,2,FALSE),"")</f>
        <v/>
      </c>
      <c r="L59" s="879" t="str">
        <f>IFERROR(VLOOKUP(C59,B59:E65,3,FALSE),"")</f>
        <v/>
      </c>
      <c r="M59" s="889" t="str">
        <f>IFERROR(VLOOKUP(C59,B59:E65,4,FALSE),"")</f>
        <v/>
      </c>
      <c r="N59" s="882" t="str">
        <f>IFERROR(VLOOKUP(C59,B59:F65,5,FALSE),"")</f>
        <v/>
      </c>
      <c r="O59" s="890" t="str">
        <f t="shared" si="5"/>
        <v/>
      </c>
      <c r="P59" s="890" t="str">
        <f t="shared" si="6"/>
        <v/>
      </c>
      <c r="Q59" s="890" t="str">
        <f t="shared" si="7"/>
        <v/>
      </c>
      <c r="R59" s="890"/>
      <c r="U59" s="739"/>
      <c r="V59" s="739"/>
      <c r="W59" s="739"/>
      <c r="X59" s="739"/>
      <c r="Y59" s="739"/>
      <c r="Z59" s="739"/>
      <c r="AA59" s="739"/>
      <c r="AB59" s="739"/>
      <c r="AC59" s="739"/>
      <c r="AD59" s="739"/>
      <c r="AE59" s="739"/>
      <c r="AF59" s="739"/>
      <c r="AG59" s="739"/>
      <c r="AH59" s="739"/>
      <c r="AI59" s="739"/>
    </row>
    <row r="60" spans="2:35" ht="15.75" customHeight="1">
      <c r="B60" s="734" t="e">
        <f>IF(G60=1,COUNT(G$4:G60),0)</f>
        <v>#REF!</v>
      </c>
      <c r="C60" s="897">
        <v>57</v>
      </c>
      <c r="D60" s="885" t="e">
        <f>ผลการเรียน!#REF!</f>
        <v>#REF!</v>
      </c>
      <c r="E60" s="886" t="e">
        <f>ผลการเรียน!#REF!&amp;"."&amp;ผลการเรียน!#REF!&amp;"  "&amp;ผลการเรียน!#REF!</f>
        <v>#REF!</v>
      </c>
      <c r="F60" s="887" t="e">
        <f>ผลการเรียน!#REF!</f>
        <v>#REF!</v>
      </c>
      <c r="G60" s="757" t="e">
        <f t="shared" si="0"/>
        <v>#REF!</v>
      </c>
      <c r="H60" s="905" t="e">
        <f>ผลการเรียน!#REF!</f>
        <v>#REF!</v>
      </c>
      <c r="I60" s="757" t="e">
        <f>ผลการเรียน!#REF!</f>
        <v>#REF!</v>
      </c>
      <c r="J60" s="888" t="e">
        <f>ผลการเรียน!#REF!</f>
        <v>#REF!</v>
      </c>
      <c r="K60" s="879" t="str">
        <f>IFERROR(VLOOKUP(C60,B60:E65,2,FALSE),"")</f>
        <v/>
      </c>
      <c r="L60" s="879" t="str">
        <f>IFERROR(VLOOKUP(C60,B60:E65,3,FALSE),"")</f>
        <v/>
      </c>
      <c r="M60" s="889" t="str">
        <f>IFERROR(VLOOKUP(C60,B60:E65,4,FALSE),"")</f>
        <v/>
      </c>
      <c r="N60" s="882" t="str">
        <f>IFERROR(VLOOKUP(C60,B60:F65,5,FALSE),"")</f>
        <v/>
      </c>
      <c r="O60" s="890" t="str">
        <f t="shared" si="5"/>
        <v/>
      </c>
      <c r="P60" s="890" t="str">
        <f t="shared" si="6"/>
        <v/>
      </c>
      <c r="Q60" s="890" t="str">
        <f t="shared" si="7"/>
        <v/>
      </c>
      <c r="R60" s="890"/>
      <c r="U60" s="739"/>
      <c r="V60" s="739"/>
      <c r="W60" s="739"/>
      <c r="X60" s="739"/>
      <c r="Y60" s="739"/>
      <c r="Z60" s="739"/>
      <c r="AA60" s="739"/>
      <c r="AB60" s="739"/>
      <c r="AC60" s="739"/>
      <c r="AD60" s="739"/>
      <c r="AE60" s="739"/>
      <c r="AF60" s="739"/>
      <c r="AG60" s="739"/>
      <c r="AH60" s="739"/>
      <c r="AI60" s="739"/>
    </row>
    <row r="61" spans="2:35" ht="15.75" customHeight="1">
      <c r="B61" s="734" t="e">
        <f>IF(G61=1,COUNT(G$4:G61),0)</f>
        <v>#REF!</v>
      </c>
      <c r="C61" s="902">
        <v>58</v>
      </c>
      <c r="D61" s="885" t="e">
        <f>ผลการเรียน!#REF!</f>
        <v>#REF!</v>
      </c>
      <c r="E61" s="886" t="e">
        <f>ผลการเรียน!#REF!&amp;"."&amp;ผลการเรียน!#REF!&amp;"  "&amp;ผลการเรียน!#REF!</f>
        <v>#REF!</v>
      </c>
      <c r="F61" s="887" t="e">
        <f>ผลการเรียน!#REF!</f>
        <v>#REF!</v>
      </c>
      <c r="G61" s="757" t="e">
        <f t="shared" si="0"/>
        <v>#REF!</v>
      </c>
      <c r="H61" s="905" t="e">
        <f>ผลการเรียน!#REF!</f>
        <v>#REF!</v>
      </c>
      <c r="I61" s="757" t="e">
        <f>ผลการเรียน!#REF!</f>
        <v>#REF!</v>
      </c>
      <c r="J61" s="888" t="e">
        <f>ผลการเรียน!#REF!</f>
        <v>#REF!</v>
      </c>
      <c r="K61" s="879" t="str">
        <f>IFERROR(VLOOKUP(C61,B61:E65,2,FALSE),"")</f>
        <v/>
      </c>
      <c r="L61" s="879" t="str">
        <f>IFERROR(VLOOKUP(C61,B61:E65,3,FALSE),"")</f>
        <v/>
      </c>
      <c r="M61" s="889" t="str">
        <f>IFERROR(VLOOKUP(C61,B61:E65,4,FALSE),"")</f>
        <v/>
      </c>
      <c r="N61" s="882" t="str">
        <f>IFERROR(VLOOKUP(C61,B61:F65,5,FALSE),"")</f>
        <v/>
      </c>
      <c r="O61" s="890" t="str">
        <f t="shared" si="5"/>
        <v/>
      </c>
      <c r="P61" s="890" t="str">
        <f t="shared" si="6"/>
        <v/>
      </c>
      <c r="Q61" s="890" t="str">
        <f t="shared" si="7"/>
        <v/>
      </c>
      <c r="R61" s="890"/>
      <c r="U61" s="739"/>
      <c r="V61" s="739"/>
      <c r="W61" s="739"/>
      <c r="X61" s="739"/>
      <c r="Y61" s="739"/>
      <c r="Z61" s="739"/>
      <c r="AA61" s="739"/>
      <c r="AB61" s="739"/>
      <c r="AC61" s="739"/>
      <c r="AD61" s="739"/>
      <c r="AE61" s="739"/>
      <c r="AF61" s="739"/>
      <c r="AG61" s="739"/>
      <c r="AH61" s="739"/>
      <c r="AI61" s="739"/>
    </row>
    <row r="62" spans="2:35" ht="15.75" customHeight="1">
      <c r="B62" s="734" t="e">
        <f>IF(G62=1,COUNT(G$4:G62),0)</f>
        <v>#REF!</v>
      </c>
      <c r="C62" s="897">
        <v>59</v>
      </c>
      <c r="D62" s="885" t="e">
        <f>ผลการเรียน!#REF!</f>
        <v>#REF!</v>
      </c>
      <c r="E62" s="886" t="e">
        <f>ผลการเรียน!#REF!&amp;"."&amp;ผลการเรียน!#REF!&amp;"  "&amp;ผลการเรียน!#REF!</f>
        <v>#REF!</v>
      </c>
      <c r="F62" s="887" t="e">
        <f>ผลการเรียน!#REF!</f>
        <v>#REF!</v>
      </c>
      <c r="G62" s="757" t="e">
        <f t="shared" si="0"/>
        <v>#REF!</v>
      </c>
      <c r="H62" s="905" t="e">
        <f>ผลการเรียน!#REF!</f>
        <v>#REF!</v>
      </c>
      <c r="I62" s="757" t="e">
        <f>ผลการเรียน!#REF!</f>
        <v>#REF!</v>
      </c>
      <c r="J62" s="888" t="e">
        <f>ผลการเรียน!#REF!</f>
        <v>#REF!</v>
      </c>
      <c r="K62" s="879" t="str">
        <f>IFERROR(VLOOKUP(C62,B62:E65,2,FALSE),"")</f>
        <v/>
      </c>
      <c r="L62" s="879" t="str">
        <f>IFERROR(VLOOKUP(C62,B62:E65,3,FALSE),"")</f>
        <v/>
      </c>
      <c r="M62" s="889" t="str">
        <f>IFERROR(VLOOKUP(C62,B62:E65,4,FALSE),"")</f>
        <v/>
      </c>
      <c r="N62" s="882" t="str">
        <f>IFERROR(VLOOKUP(C62,B62:F65,5,FALSE),"")</f>
        <v/>
      </c>
      <c r="O62" s="890" t="str">
        <f t="shared" si="5"/>
        <v/>
      </c>
      <c r="P62" s="890" t="str">
        <f t="shared" si="6"/>
        <v/>
      </c>
      <c r="Q62" s="890" t="str">
        <f t="shared" si="7"/>
        <v/>
      </c>
      <c r="R62" s="890"/>
      <c r="U62" s="739"/>
      <c r="V62" s="739"/>
      <c r="W62" s="739"/>
      <c r="X62" s="739"/>
      <c r="Y62" s="739"/>
      <c r="Z62" s="739"/>
      <c r="AA62" s="739"/>
      <c r="AB62" s="739"/>
      <c r="AC62" s="739"/>
      <c r="AD62" s="739"/>
      <c r="AE62" s="739"/>
      <c r="AF62" s="739"/>
      <c r="AG62" s="739"/>
      <c r="AH62" s="739"/>
      <c r="AI62" s="739"/>
    </row>
    <row r="63" spans="2:35" ht="15.75" customHeight="1">
      <c r="B63" s="734" t="e">
        <f>IF(G63=1,COUNT(G$4:G63),0)</f>
        <v>#REF!</v>
      </c>
      <c r="C63" s="902">
        <v>60</v>
      </c>
      <c r="D63" s="885" t="e">
        <f>ผลการเรียน!#REF!</f>
        <v>#REF!</v>
      </c>
      <c r="E63" s="886" t="e">
        <f>ผลการเรียน!#REF!&amp;"."&amp;ผลการเรียน!#REF!&amp;"  "&amp;ผลการเรียน!#REF!</f>
        <v>#REF!</v>
      </c>
      <c r="F63" s="887" t="e">
        <f>ผลการเรียน!#REF!</f>
        <v>#REF!</v>
      </c>
      <c r="G63" s="757" t="e">
        <f t="shared" si="0"/>
        <v>#REF!</v>
      </c>
      <c r="H63" s="905" t="e">
        <f>ผลการเรียน!#REF!</f>
        <v>#REF!</v>
      </c>
      <c r="I63" s="757" t="e">
        <f>ผลการเรียน!#REF!</f>
        <v>#REF!</v>
      </c>
      <c r="J63" s="888" t="e">
        <f>ผลการเรียน!#REF!</f>
        <v>#REF!</v>
      </c>
      <c r="K63" s="879" t="str">
        <f>IFERROR(VLOOKUP(C63,B63:E65,2,FALSE),"")</f>
        <v/>
      </c>
      <c r="L63" s="879" t="str">
        <f>IFERROR(VLOOKUP(C63,B63:E65,3,FALSE),"")</f>
        <v/>
      </c>
      <c r="M63" s="889" t="str">
        <f>IFERROR(VLOOKUP(C63,B63:E65,4,FALSE),"")</f>
        <v/>
      </c>
      <c r="N63" s="882" t="str">
        <f>IFERROR(VLOOKUP(C63,B63:F65,5,FALSE),"")</f>
        <v/>
      </c>
      <c r="O63" s="890" t="str">
        <f t="shared" si="5"/>
        <v/>
      </c>
      <c r="P63" s="890" t="str">
        <f t="shared" si="6"/>
        <v/>
      </c>
      <c r="Q63" s="890" t="str">
        <f t="shared" si="7"/>
        <v/>
      </c>
      <c r="R63" s="890"/>
      <c r="U63" s="739"/>
      <c r="V63" s="739"/>
      <c r="W63" s="739"/>
      <c r="X63" s="739"/>
      <c r="Y63" s="739"/>
      <c r="Z63" s="739"/>
      <c r="AA63" s="739"/>
      <c r="AB63" s="739"/>
      <c r="AC63" s="739"/>
      <c r="AD63" s="739"/>
      <c r="AE63" s="739"/>
      <c r="AF63" s="739"/>
      <c r="AG63" s="739"/>
      <c r="AH63" s="739"/>
      <c r="AI63" s="739"/>
    </row>
    <row r="64" spans="2:35" ht="15.75" customHeight="1">
      <c r="U64" s="739"/>
      <c r="V64" s="739"/>
      <c r="W64" s="739"/>
      <c r="X64" s="739"/>
      <c r="Y64" s="739"/>
      <c r="Z64" s="739"/>
      <c r="AA64" s="739"/>
      <c r="AB64" s="739"/>
      <c r="AC64" s="739"/>
      <c r="AD64" s="739"/>
      <c r="AE64" s="739"/>
      <c r="AF64" s="739"/>
      <c r="AG64" s="739"/>
      <c r="AH64" s="739"/>
      <c r="AI64" s="739"/>
    </row>
    <row r="65" spans="21:35" ht="15.75" customHeight="1">
      <c r="U65" s="739"/>
      <c r="V65" s="739"/>
      <c r="W65" s="739"/>
      <c r="X65" s="739"/>
      <c r="Y65" s="739"/>
      <c r="Z65" s="739"/>
      <c r="AA65" s="739"/>
      <c r="AB65" s="739"/>
      <c r="AC65" s="739"/>
      <c r="AD65" s="739"/>
      <c r="AE65" s="739"/>
      <c r="AF65" s="739"/>
      <c r="AG65" s="739"/>
      <c r="AH65" s="739"/>
      <c r="AI65" s="739"/>
    </row>
    <row r="66" spans="21:35" ht="15.75" hidden="1" customHeight="1">
      <c r="U66" s="739"/>
      <c r="V66" s="739"/>
      <c r="W66" s="739"/>
      <c r="X66" s="739"/>
      <c r="Y66" s="739"/>
      <c r="Z66" s="739"/>
      <c r="AA66" s="739"/>
      <c r="AB66" s="739"/>
      <c r="AC66" s="739"/>
      <c r="AD66" s="739"/>
      <c r="AE66" s="739"/>
      <c r="AF66" s="739"/>
      <c r="AG66" s="739"/>
      <c r="AH66" s="739"/>
      <c r="AI66" s="739"/>
    </row>
    <row r="67" spans="21:35" ht="15.75" hidden="1" customHeight="1">
      <c r="U67" s="739"/>
      <c r="V67" s="739"/>
      <c r="W67" s="739"/>
      <c r="X67" s="739"/>
      <c r="Y67" s="739"/>
      <c r="Z67" s="739"/>
      <c r="AA67" s="739"/>
      <c r="AB67" s="739"/>
      <c r="AC67" s="739"/>
      <c r="AD67" s="739"/>
      <c r="AE67" s="739"/>
      <c r="AF67" s="739"/>
      <c r="AG67" s="739"/>
      <c r="AH67" s="739"/>
      <c r="AI67" s="739"/>
    </row>
    <row r="68" spans="21:35" ht="15.75" hidden="1" customHeight="1">
      <c r="U68" s="739"/>
      <c r="V68" s="739"/>
      <c r="W68" s="739"/>
      <c r="X68" s="739"/>
      <c r="Y68" s="739"/>
      <c r="Z68" s="739"/>
      <c r="AA68" s="739"/>
      <c r="AB68" s="739"/>
      <c r="AC68" s="739"/>
      <c r="AD68" s="739"/>
      <c r="AE68" s="739"/>
      <c r="AF68" s="739"/>
      <c r="AG68" s="739"/>
      <c r="AH68" s="739"/>
      <c r="AI68" s="739"/>
    </row>
    <row r="69" spans="21:35" ht="15.75" hidden="1" customHeight="1">
      <c r="U69" s="739"/>
      <c r="V69" s="739"/>
      <c r="W69" s="739"/>
      <c r="X69" s="739"/>
      <c r="Y69" s="739"/>
      <c r="Z69" s="739"/>
      <c r="AA69" s="739"/>
      <c r="AB69" s="739"/>
      <c r="AC69" s="739"/>
      <c r="AD69" s="739"/>
      <c r="AE69" s="739"/>
      <c r="AF69" s="739"/>
      <c r="AG69" s="739"/>
      <c r="AH69" s="739"/>
      <c r="AI69" s="739"/>
    </row>
    <row r="70" spans="21:35" ht="15.75" hidden="1" customHeight="1">
      <c r="U70" s="739"/>
      <c r="V70" s="739"/>
      <c r="W70" s="739"/>
      <c r="X70" s="739"/>
      <c r="Y70" s="739"/>
      <c r="Z70" s="739"/>
      <c r="AA70" s="739"/>
      <c r="AB70" s="739"/>
      <c r="AC70" s="739"/>
      <c r="AD70" s="739"/>
      <c r="AE70" s="739"/>
      <c r="AF70" s="739"/>
      <c r="AG70" s="739"/>
      <c r="AH70" s="739"/>
      <c r="AI70" s="739"/>
    </row>
    <row r="71" spans="21:35" ht="15.75" hidden="1" customHeight="1">
      <c r="U71" s="739"/>
      <c r="V71" s="739"/>
      <c r="W71" s="739"/>
      <c r="X71" s="739"/>
      <c r="Y71" s="739"/>
      <c r="Z71" s="739"/>
      <c r="AA71" s="739"/>
      <c r="AB71" s="739"/>
      <c r="AC71" s="739"/>
      <c r="AD71" s="739"/>
      <c r="AE71" s="739"/>
      <c r="AF71" s="739"/>
      <c r="AG71" s="739"/>
      <c r="AH71" s="739"/>
      <c r="AI71" s="739"/>
    </row>
    <row r="72" spans="21:35" ht="15.75" hidden="1" customHeight="1">
      <c r="U72" s="739"/>
      <c r="V72" s="739"/>
      <c r="W72" s="739"/>
      <c r="X72" s="739"/>
      <c r="Y72" s="739"/>
      <c r="Z72" s="739"/>
      <c r="AA72" s="739"/>
      <c r="AB72" s="739"/>
      <c r="AC72" s="739"/>
      <c r="AD72" s="739"/>
      <c r="AE72" s="739"/>
      <c r="AF72" s="739"/>
      <c r="AG72" s="739"/>
      <c r="AH72" s="739"/>
      <c r="AI72" s="739"/>
    </row>
    <row r="73" spans="21:35" ht="15.75" hidden="1" customHeight="1">
      <c r="U73" s="739"/>
      <c r="V73" s="739"/>
      <c r="W73" s="739"/>
      <c r="X73" s="739"/>
      <c r="Y73" s="739"/>
      <c r="Z73" s="739"/>
      <c r="AA73" s="739"/>
      <c r="AB73" s="739"/>
      <c r="AC73" s="739"/>
      <c r="AD73" s="739"/>
      <c r="AE73" s="739"/>
      <c r="AF73" s="739"/>
      <c r="AG73" s="739"/>
      <c r="AH73" s="739"/>
      <c r="AI73" s="739"/>
    </row>
    <row r="74" spans="21:35" ht="15.75" hidden="1" customHeight="1">
      <c r="U74" s="739"/>
      <c r="V74" s="739"/>
      <c r="W74" s="739"/>
      <c r="X74" s="739"/>
      <c r="Y74" s="739"/>
      <c r="Z74" s="739"/>
      <c r="AA74" s="739"/>
      <c r="AB74" s="739"/>
      <c r="AC74" s="739"/>
      <c r="AD74" s="739"/>
      <c r="AE74" s="739"/>
      <c r="AF74" s="739"/>
      <c r="AG74" s="739"/>
      <c r="AH74" s="739"/>
      <c r="AI74" s="739"/>
    </row>
    <row r="75" spans="21:35" ht="15.75" hidden="1" customHeight="1">
      <c r="U75" s="739"/>
      <c r="V75" s="739"/>
      <c r="W75" s="739"/>
      <c r="X75" s="739"/>
      <c r="Y75" s="739"/>
      <c r="Z75" s="739"/>
      <c r="AA75" s="739"/>
      <c r="AB75" s="739"/>
      <c r="AC75" s="739"/>
      <c r="AD75" s="739"/>
      <c r="AE75" s="739"/>
      <c r="AF75" s="739"/>
      <c r="AG75" s="739"/>
      <c r="AH75" s="739"/>
      <c r="AI75" s="739"/>
    </row>
    <row r="76" spans="21:35" ht="15.75" hidden="1" customHeight="1">
      <c r="U76" s="739"/>
      <c r="V76" s="739"/>
      <c r="W76" s="739"/>
      <c r="X76" s="739"/>
      <c r="Y76" s="739"/>
      <c r="Z76" s="739"/>
      <c r="AA76" s="739"/>
      <c r="AB76" s="739"/>
      <c r="AC76" s="739"/>
      <c r="AD76" s="739"/>
      <c r="AE76" s="739"/>
      <c r="AF76" s="739"/>
      <c r="AG76" s="739"/>
      <c r="AH76" s="739"/>
      <c r="AI76" s="739"/>
    </row>
    <row r="77" spans="21:35" ht="15.75" hidden="1" customHeight="1">
      <c r="U77" s="739"/>
      <c r="V77" s="739"/>
      <c r="W77" s="739"/>
      <c r="X77" s="739"/>
      <c r="Y77" s="739"/>
      <c r="Z77" s="739"/>
      <c r="AA77" s="739"/>
      <c r="AB77" s="739"/>
      <c r="AC77" s="739"/>
      <c r="AD77" s="739"/>
      <c r="AE77" s="739"/>
      <c r="AF77" s="739"/>
      <c r="AG77" s="739"/>
      <c r="AH77" s="739"/>
      <c r="AI77" s="739"/>
    </row>
    <row r="78" spans="21:35" ht="15.75" hidden="1" customHeight="1">
      <c r="U78" s="739"/>
      <c r="V78" s="739"/>
      <c r="W78" s="739"/>
      <c r="X78" s="739"/>
      <c r="Y78" s="739"/>
      <c r="Z78" s="739"/>
      <c r="AA78" s="739"/>
      <c r="AB78" s="739"/>
      <c r="AC78" s="739"/>
      <c r="AD78" s="739"/>
      <c r="AE78" s="739"/>
      <c r="AF78" s="739"/>
      <c r="AG78" s="739"/>
      <c r="AH78" s="739"/>
      <c r="AI78" s="739"/>
    </row>
    <row r="79" spans="21:35" ht="15.75" hidden="1" customHeight="1">
      <c r="U79" s="739"/>
      <c r="V79" s="739"/>
      <c r="W79" s="739"/>
      <c r="X79" s="739"/>
      <c r="Y79" s="739"/>
      <c r="Z79" s="739"/>
      <c r="AA79" s="739"/>
      <c r="AB79" s="739"/>
      <c r="AC79" s="739"/>
      <c r="AD79" s="739"/>
      <c r="AE79" s="739"/>
      <c r="AF79" s="739"/>
      <c r="AG79" s="739"/>
      <c r="AH79" s="739"/>
      <c r="AI79" s="739"/>
    </row>
    <row r="80" spans="21:35" ht="15.75" hidden="1" customHeight="1">
      <c r="U80" s="739"/>
      <c r="V80" s="739"/>
      <c r="W80" s="739"/>
      <c r="X80" s="739"/>
      <c r="Y80" s="739"/>
      <c r="Z80" s="739"/>
      <c r="AA80" s="739"/>
      <c r="AB80" s="739"/>
      <c r="AC80" s="739"/>
      <c r="AD80" s="739"/>
      <c r="AE80" s="739"/>
      <c r="AF80" s="739"/>
      <c r="AG80" s="739"/>
      <c r="AH80" s="739"/>
      <c r="AI80" s="739"/>
    </row>
    <row r="81" spans="21:35" ht="15.75" hidden="1" customHeight="1">
      <c r="U81" s="739"/>
      <c r="V81" s="739"/>
      <c r="W81" s="739"/>
      <c r="X81" s="739"/>
      <c r="Y81" s="739"/>
      <c r="Z81" s="739"/>
      <c r="AA81" s="739"/>
      <c r="AB81" s="739"/>
      <c r="AC81" s="739"/>
      <c r="AD81" s="739"/>
      <c r="AE81" s="739"/>
      <c r="AF81" s="739"/>
      <c r="AG81" s="739"/>
      <c r="AH81" s="739"/>
      <c r="AI81" s="739"/>
    </row>
    <row r="82" spans="21:35" ht="15.75" hidden="1" customHeight="1">
      <c r="U82" s="739"/>
      <c r="V82" s="739"/>
      <c r="W82" s="739"/>
      <c r="X82" s="739"/>
      <c r="Y82" s="739"/>
      <c r="Z82" s="739"/>
      <c r="AA82" s="739"/>
      <c r="AB82" s="739"/>
      <c r="AC82" s="739"/>
      <c r="AD82" s="739"/>
      <c r="AE82" s="739"/>
      <c r="AF82" s="739"/>
      <c r="AG82" s="739"/>
      <c r="AH82" s="739"/>
      <c r="AI82" s="739"/>
    </row>
    <row r="83" spans="21:35" ht="15.75" hidden="1" customHeight="1">
      <c r="U83" s="739"/>
      <c r="V83" s="739"/>
      <c r="W83" s="739"/>
      <c r="X83" s="739"/>
      <c r="Y83" s="739"/>
      <c r="Z83" s="739"/>
      <c r="AA83" s="739"/>
      <c r="AB83" s="739"/>
      <c r="AC83" s="739"/>
      <c r="AD83" s="739"/>
      <c r="AE83" s="739"/>
      <c r="AF83" s="739"/>
      <c r="AG83" s="739"/>
      <c r="AH83" s="739"/>
      <c r="AI83" s="739"/>
    </row>
    <row r="84" spans="21:35" ht="15.75" hidden="1" customHeight="1">
      <c r="U84" s="739"/>
      <c r="V84" s="739"/>
      <c r="W84" s="739"/>
      <c r="X84" s="739"/>
      <c r="Y84" s="739"/>
      <c r="Z84" s="739"/>
      <c r="AA84" s="739"/>
      <c r="AB84" s="739"/>
      <c r="AC84" s="739"/>
      <c r="AD84" s="739"/>
      <c r="AE84" s="739"/>
      <c r="AF84" s="739"/>
      <c r="AG84" s="739"/>
      <c r="AH84" s="739"/>
      <c r="AI84" s="739"/>
    </row>
    <row r="85" spans="21:35" ht="15.75" hidden="1" customHeight="1">
      <c r="U85" s="739"/>
      <c r="V85" s="739"/>
      <c r="W85" s="739"/>
      <c r="X85" s="739"/>
      <c r="Y85" s="739"/>
      <c r="Z85" s="739"/>
      <c r="AA85" s="739"/>
      <c r="AB85" s="739"/>
      <c r="AC85" s="739"/>
      <c r="AD85" s="739"/>
      <c r="AE85" s="739"/>
      <c r="AF85" s="739"/>
      <c r="AG85" s="739"/>
      <c r="AH85" s="739"/>
      <c r="AI85" s="739"/>
    </row>
    <row r="86" spans="21:35" ht="15.75" hidden="1" customHeight="1">
      <c r="U86" s="739"/>
      <c r="V86" s="739"/>
      <c r="W86" s="739"/>
      <c r="X86" s="739"/>
      <c r="Y86" s="739"/>
      <c r="Z86" s="739"/>
      <c r="AA86" s="739"/>
      <c r="AB86" s="739"/>
      <c r="AC86" s="739"/>
      <c r="AD86" s="739"/>
      <c r="AE86" s="739"/>
      <c r="AF86" s="739"/>
      <c r="AG86" s="739"/>
      <c r="AH86" s="739"/>
      <c r="AI86" s="739"/>
    </row>
    <row r="87" spans="21:35" ht="15.75" hidden="1" customHeight="1">
      <c r="U87" s="739"/>
      <c r="V87" s="739"/>
      <c r="W87" s="739"/>
      <c r="X87" s="739"/>
      <c r="Y87" s="739"/>
      <c r="Z87" s="739"/>
      <c r="AA87" s="739"/>
      <c r="AB87" s="739"/>
      <c r="AC87" s="739"/>
      <c r="AD87" s="739"/>
      <c r="AE87" s="739"/>
      <c r="AF87" s="739"/>
      <c r="AG87" s="739"/>
      <c r="AH87" s="739"/>
      <c r="AI87" s="739"/>
    </row>
    <row r="88" spans="21:35" ht="15.75" hidden="1" customHeight="1">
      <c r="U88" s="739"/>
      <c r="V88" s="739"/>
      <c r="W88" s="739"/>
      <c r="X88" s="739"/>
      <c r="Y88" s="739"/>
      <c r="Z88" s="739"/>
      <c r="AA88" s="739"/>
      <c r="AB88" s="739"/>
      <c r="AC88" s="739"/>
      <c r="AD88" s="739"/>
      <c r="AE88" s="739"/>
      <c r="AF88" s="739"/>
      <c r="AG88" s="739"/>
      <c r="AH88" s="739"/>
      <c r="AI88" s="739"/>
    </row>
    <row r="89" spans="21:35" ht="15.75" hidden="1" customHeight="1">
      <c r="U89" s="739"/>
      <c r="V89" s="739"/>
      <c r="W89" s="739"/>
      <c r="X89" s="739"/>
      <c r="Y89" s="739"/>
      <c r="Z89" s="739"/>
      <c r="AA89" s="739"/>
      <c r="AB89" s="739"/>
      <c r="AC89" s="739"/>
      <c r="AD89" s="739"/>
      <c r="AE89" s="739"/>
      <c r="AF89" s="739"/>
      <c r="AG89" s="739"/>
      <c r="AH89" s="739"/>
      <c r="AI89" s="739"/>
    </row>
    <row r="90" spans="21:35" ht="15.75" hidden="1" customHeight="1">
      <c r="U90" s="739"/>
      <c r="V90" s="739"/>
      <c r="W90" s="739"/>
      <c r="X90" s="739"/>
      <c r="Y90" s="739"/>
      <c r="Z90" s="739"/>
      <c r="AA90" s="739"/>
      <c r="AB90" s="739"/>
      <c r="AC90" s="739"/>
      <c r="AD90" s="739"/>
      <c r="AE90" s="739"/>
      <c r="AF90" s="739"/>
      <c r="AG90" s="739"/>
      <c r="AH90" s="739"/>
      <c r="AI90" s="739"/>
    </row>
    <row r="91" spans="21:35" ht="15.75" hidden="1" customHeight="1">
      <c r="U91" s="739"/>
      <c r="V91" s="739"/>
      <c r="W91" s="739"/>
      <c r="X91" s="739"/>
      <c r="Y91" s="739"/>
      <c r="Z91" s="739"/>
      <c r="AA91" s="739"/>
      <c r="AB91" s="739"/>
      <c r="AC91" s="739"/>
      <c r="AD91" s="739"/>
      <c r="AE91" s="739"/>
      <c r="AF91" s="739"/>
      <c r="AG91" s="739"/>
      <c r="AH91" s="739"/>
      <c r="AI91" s="739"/>
    </row>
    <row r="92" spans="21:35" ht="15.75" hidden="1" customHeight="1">
      <c r="U92" s="739"/>
      <c r="V92" s="739"/>
      <c r="W92" s="739"/>
      <c r="X92" s="739"/>
      <c r="Y92" s="739"/>
      <c r="Z92" s="739"/>
      <c r="AA92" s="739"/>
      <c r="AB92" s="739"/>
      <c r="AC92" s="739"/>
      <c r="AD92" s="739"/>
      <c r="AE92" s="739"/>
      <c r="AF92" s="739"/>
      <c r="AG92" s="739"/>
      <c r="AH92" s="739"/>
      <c r="AI92" s="739"/>
    </row>
    <row r="93" spans="21:35" ht="15.75" hidden="1" customHeight="1">
      <c r="U93" s="739"/>
      <c r="V93" s="739"/>
      <c r="W93" s="739"/>
      <c r="X93" s="739"/>
      <c r="Y93" s="739"/>
      <c r="Z93" s="739"/>
      <c r="AA93" s="739"/>
      <c r="AB93" s="739"/>
      <c r="AC93" s="739"/>
      <c r="AD93" s="739"/>
      <c r="AE93" s="739"/>
      <c r="AF93" s="739"/>
      <c r="AG93" s="739"/>
      <c r="AH93" s="739"/>
      <c r="AI93" s="739"/>
    </row>
    <row r="94" spans="21:35" ht="15.75" hidden="1" customHeight="1">
      <c r="U94" s="739"/>
      <c r="V94" s="739"/>
      <c r="W94" s="739"/>
      <c r="X94" s="739"/>
      <c r="Y94" s="739"/>
      <c r="Z94" s="739"/>
      <c r="AA94" s="739"/>
      <c r="AB94" s="739"/>
      <c r="AC94" s="739"/>
      <c r="AD94" s="739"/>
      <c r="AE94" s="739"/>
      <c r="AF94" s="739"/>
      <c r="AG94" s="739"/>
      <c r="AH94" s="739"/>
      <c r="AI94" s="739"/>
    </row>
    <row r="95" spans="21:35" ht="15.75" hidden="1" customHeight="1">
      <c r="U95" s="739"/>
      <c r="V95" s="739"/>
      <c r="W95" s="739"/>
      <c r="X95" s="739"/>
      <c r="Y95" s="739"/>
      <c r="Z95" s="739"/>
      <c r="AA95" s="739"/>
      <c r="AB95" s="739"/>
      <c r="AC95" s="739"/>
      <c r="AD95" s="739"/>
      <c r="AE95" s="739"/>
      <c r="AF95" s="739"/>
      <c r="AG95" s="739"/>
      <c r="AH95" s="739"/>
      <c r="AI95" s="739"/>
    </row>
    <row r="96" spans="21:35" ht="15.75" hidden="1" customHeight="1">
      <c r="U96" s="739"/>
      <c r="V96" s="739"/>
      <c r="W96" s="739"/>
      <c r="X96" s="739"/>
      <c r="Y96" s="739"/>
      <c r="Z96" s="739"/>
      <c r="AA96" s="739"/>
      <c r="AB96" s="739"/>
      <c r="AC96" s="739"/>
      <c r="AD96" s="739"/>
      <c r="AE96" s="739"/>
      <c r="AF96" s="739"/>
      <c r="AG96" s="739"/>
      <c r="AH96" s="739"/>
      <c r="AI96" s="739"/>
    </row>
    <row r="97" spans="21:35" ht="15.75" hidden="1" customHeight="1">
      <c r="U97" s="739"/>
      <c r="V97" s="739"/>
      <c r="W97" s="739"/>
      <c r="X97" s="739"/>
      <c r="Y97" s="739"/>
      <c r="Z97" s="739"/>
      <c r="AA97" s="739"/>
      <c r="AB97" s="739"/>
      <c r="AC97" s="739"/>
      <c r="AD97" s="739"/>
      <c r="AE97" s="739"/>
      <c r="AF97" s="739"/>
      <c r="AG97" s="739"/>
      <c r="AH97" s="739"/>
      <c r="AI97" s="739"/>
    </row>
    <row r="98" spans="21:35" ht="15.75" hidden="1" customHeight="1">
      <c r="U98" s="739"/>
      <c r="V98" s="739"/>
      <c r="W98" s="739"/>
      <c r="X98" s="739"/>
      <c r="Y98" s="739"/>
      <c r="Z98" s="739"/>
      <c r="AA98" s="739"/>
      <c r="AB98" s="739"/>
      <c r="AC98" s="739"/>
      <c r="AD98" s="739"/>
      <c r="AE98" s="739"/>
      <c r="AF98" s="739"/>
      <c r="AG98" s="739"/>
      <c r="AH98" s="739"/>
      <c r="AI98" s="739"/>
    </row>
    <row r="99" spans="21:35" ht="15.75" hidden="1" customHeight="1">
      <c r="U99" s="739"/>
      <c r="V99" s="739"/>
      <c r="W99" s="739"/>
      <c r="X99" s="739"/>
      <c r="Y99" s="739"/>
      <c r="Z99" s="739"/>
      <c r="AA99" s="739"/>
      <c r="AB99" s="739"/>
      <c r="AC99" s="739"/>
      <c r="AD99" s="739"/>
      <c r="AE99" s="739"/>
      <c r="AF99" s="739"/>
      <c r="AG99" s="739"/>
      <c r="AH99" s="739"/>
      <c r="AI99" s="739"/>
    </row>
    <row r="100" spans="21:35" ht="15.75" hidden="1" customHeight="1">
      <c r="U100" s="739"/>
      <c r="V100" s="739"/>
      <c r="W100" s="739"/>
      <c r="X100" s="739"/>
      <c r="Y100" s="739"/>
      <c r="Z100" s="739"/>
      <c r="AA100" s="739"/>
      <c r="AB100" s="739"/>
      <c r="AC100" s="739"/>
      <c r="AD100" s="739"/>
      <c r="AE100" s="739"/>
      <c r="AF100" s="739"/>
      <c r="AG100" s="739"/>
      <c r="AH100" s="739"/>
      <c r="AI100" s="739"/>
    </row>
    <row r="101" spans="21:35" ht="15.75" hidden="1" customHeight="1">
      <c r="U101" s="739"/>
      <c r="V101" s="739"/>
      <c r="W101" s="739"/>
      <c r="X101" s="739"/>
      <c r="Y101" s="739"/>
      <c r="Z101" s="739"/>
      <c r="AA101" s="739"/>
      <c r="AB101" s="739"/>
      <c r="AC101" s="739"/>
      <c r="AD101" s="739"/>
      <c r="AE101" s="739"/>
      <c r="AF101" s="739"/>
      <c r="AG101" s="739"/>
      <c r="AH101" s="739"/>
      <c r="AI101" s="739"/>
    </row>
    <row r="102" spans="21:35" ht="15.75" hidden="1" customHeight="1">
      <c r="U102" s="739"/>
      <c r="V102" s="739"/>
      <c r="W102" s="739"/>
      <c r="X102" s="739"/>
      <c r="Y102" s="739"/>
      <c r="Z102" s="739"/>
      <c r="AA102" s="739"/>
      <c r="AB102" s="739"/>
      <c r="AC102" s="739"/>
      <c r="AD102" s="739"/>
      <c r="AE102" s="739"/>
      <c r="AF102" s="739"/>
      <c r="AG102" s="739"/>
      <c r="AH102" s="739"/>
      <c r="AI102" s="739"/>
    </row>
    <row r="103" spans="21:35" ht="15.75" hidden="1" customHeight="1">
      <c r="U103" s="739"/>
      <c r="V103" s="739"/>
      <c r="W103" s="739"/>
      <c r="X103" s="739"/>
      <c r="Y103" s="739"/>
      <c r="Z103" s="739"/>
      <c r="AA103" s="739"/>
      <c r="AB103" s="739"/>
      <c r="AC103" s="739"/>
      <c r="AD103" s="739"/>
      <c r="AE103" s="739"/>
      <c r="AF103" s="739"/>
      <c r="AG103" s="739"/>
      <c r="AH103" s="739"/>
      <c r="AI103" s="739"/>
    </row>
    <row r="104" spans="21:35" ht="15.75" hidden="1" customHeight="1">
      <c r="U104" s="739"/>
      <c r="V104" s="739"/>
      <c r="W104" s="739"/>
      <c r="X104" s="739"/>
      <c r="Y104" s="739"/>
      <c r="Z104" s="739"/>
      <c r="AA104" s="739"/>
      <c r="AB104" s="739"/>
      <c r="AC104" s="739"/>
      <c r="AD104" s="739"/>
      <c r="AE104" s="739"/>
      <c r="AF104" s="739"/>
      <c r="AG104" s="739"/>
      <c r="AH104" s="739"/>
      <c r="AI104" s="739"/>
    </row>
    <row r="105" spans="21:35" ht="15.75" hidden="1" customHeight="1">
      <c r="U105" s="739"/>
      <c r="V105" s="739"/>
      <c r="W105" s="739"/>
      <c r="X105" s="739"/>
      <c r="Y105" s="739"/>
      <c r="Z105" s="739"/>
      <c r="AA105" s="739"/>
      <c r="AB105" s="739"/>
      <c r="AC105" s="739"/>
      <c r="AD105" s="739"/>
      <c r="AE105" s="739"/>
      <c r="AF105" s="739"/>
      <c r="AG105" s="739"/>
      <c r="AH105" s="739"/>
      <c r="AI105" s="739"/>
    </row>
    <row r="106" spans="21:35" ht="15.75" hidden="1" customHeight="1">
      <c r="U106" s="739"/>
      <c r="V106" s="739"/>
      <c r="W106" s="739"/>
      <c r="X106" s="739"/>
      <c r="Y106" s="739"/>
      <c r="Z106" s="739"/>
      <c r="AA106" s="739"/>
      <c r="AB106" s="739"/>
      <c r="AC106" s="739"/>
      <c r="AD106" s="739"/>
      <c r="AE106" s="739"/>
      <c r="AF106" s="739"/>
      <c r="AG106" s="739"/>
      <c r="AH106" s="739"/>
      <c r="AI106" s="739"/>
    </row>
    <row r="107" spans="21:35" ht="15.75" hidden="1" customHeight="1">
      <c r="U107" s="739"/>
      <c r="V107" s="739"/>
      <c r="W107" s="739"/>
      <c r="X107" s="739"/>
      <c r="Y107" s="739"/>
      <c r="Z107" s="739"/>
      <c r="AA107" s="739"/>
      <c r="AB107" s="739"/>
      <c r="AC107" s="739"/>
      <c r="AD107" s="739"/>
      <c r="AE107" s="739"/>
      <c r="AF107" s="739"/>
      <c r="AG107" s="739"/>
      <c r="AH107" s="739"/>
      <c r="AI107" s="739"/>
    </row>
    <row r="108" spans="21:35" ht="15.75" hidden="1" customHeight="1">
      <c r="U108" s="739"/>
      <c r="V108" s="739"/>
      <c r="W108" s="739"/>
      <c r="X108" s="739"/>
      <c r="Y108" s="739"/>
      <c r="Z108" s="739"/>
      <c r="AA108" s="739"/>
      <c r="AB108" s="739"/>
      <c r="AC108" s="739"/>
      <c r="AD108" s="739"/>
      <c r="AE108" s="739"/>
      <c r="AF108" s="739"/>
      <c r="AG108" s="739"/>
      <c r="AH108" s="739"/>
      <c r="AI108" s="739"/>
    </row>
    <row r="109" spans="21:35" ht="15.75" hidden="1" customHeight="1">
      <c r="U109" s="739"/>
      <c r="V109" s="739"/>
      <c r="W109" s="739"/>
      <c r="X109" s="739"/>
      <c r="Y109" s="739"/>
      <c r="Z109" s="739"/>
      <c r="AA109" s="739"/>
      <c r="AB109" s="739"/>
      <c r="AC109" s="739"/>
      <c r="AD109" s="739"/>
      <c r="AE109" s="739"/>
      <c r="AF109" s="739"/>
      <c r="AG109" s="739"/>
      <c r="AH109" s="739"/>
      <c r="AI109" s="739"/>
    </row>
    <row r="110" spans="21:35" ht="15.75" hidden="1" customHeight="1">
      <c r="U110" s="739"/>
      <c r="V110" s="739"/>
      <c r="W110" s="739"/>
      <c r="X110" s="739"/>
      <c r="Y110" s="739"/>
      <c r="Z110" s="739"/>
      <c r="AA110" s="739"/>
      <c r="AB110" s="739"/>
      <c r="AC110" s="739"/>
      <c r="AD110" s="739"/>
      <c r="AE110" s="739"/>
      <c r="AF110" s="739"/>
      <c r="AG110" s="739"/>
      <c r="AH110" s="739"/>
      <c r="AI110" s="739"/>
    </row>
    <row r="111" spans="21:35" ht="15.75" hidden="1" customHeight="1">
      <c r="U111" s="739"/>
      <c r="V111" s="739"/>
      <c r="W111" s="739"/>
      <c r="X111" s="739"/>
      <c r="Y111" s="739"/>
      <c r="Z111" s="739"/>
      <c r="AA111" s="739"/>
      <c r="AB111" s="739"/>
      <c r="AC111" s="739"/>
      <c r="AD111" s="739"/>
      <c r="AE111" s="739"/>
      <c r="AF111" s="739"/>
      <c r="AG111" s="739"/>
      <c r="AH111" s="739"/>
      <c r="AI111" s="739"/>
    </row>
    <row r="112" spans="21:35" ht="15.75" hidden="1" customHeight="1">
      <c r="U112" s="739"/>
      <c r="V112" s="739"/>
      <c r="W112" s="739"/>
      <c r="X112" s="739"/>
      <c r="Y112" s="739"/>
      <c r="Z112" s="739"/>
      <c r="AA112" s="739"/>
      <c r="AB112" s="739"/>
      <c r="AC112" s="739"/>
      <c r="AD112" s="739"/>
      <c r="AE112" s="739"/>
      <c r="AF112" s="739"/>
      <c r="AG112" s="739"/>
      <c r="AH112" s="739"/>
      <c r="AI112" s="739"/>
    </row>
    <row r="113" spans="21:35" ht="15.75" hidden="1" customHeight="1">
      <c r="U113" s="739"/>
      <c r="V113" s="739"/>
      <c r="W113" s="739"/>
      <c r="X113" s="739"/>
      <c r="Y113" s="739"/>
      <c r="Z113" s="739"/>
      <c r="AA113" s="739"/>
      <c r="AB113" s="739"/>
      <c r="AC113" s="739"/>
      <c r="AD113" s="739"/>
      <c r="AE113" s="739"/>
      <c r="AF113" s="739"/>
      <c r="AG113" s="739"/>
      <c r="AH113" s="739"/>
      <c r="AI113" s="739"/>
    </row>
    <row r="114" spans="21:35" ht="15.75" hidden="1" customHeight="1">
      <c r="U114" s="739"/>
      <c r="V114" s="739"/>
      <c r="W114" s="739"/>
      <c r="X114" s="739"/>
      <c r="Y114" s="739"/>
      <c r="Z114" s="739"/>
      <c r="AA114" s="739"/>
      <c r="AB114" s="739"/>
      <c r="AC114" s="739"/>
      <c r="AD114" s="739"/>
      <c r="AE114" s="739"/>
      <c r="AF114" s="739"/>
      <c r="AG114" s="739"/>
      <c r="AH114" s="739"/>
      <c r="AI114" s="739"/>
    </row>
    <row r="115" spans="21:35" ht="15.75" hidden="1" customHeight="1">
      <c r="U115" s="739"/>
      <c r="V115" s="739"/>
      <c r="W115" s="739"/>
      <c r="X115" s="739"/>
      <c r="Y115" s="739"/>
      <c r="Z115" s="739"/>
      <c r="AA115" s="739"/>
      <c r="AB115" s="739"/>
      <c r="AC115" s="739"/>
      <c r="AD115" s="739"/>
      <c r="AE115" s="739"/>
      <c r="AF115" s="739"/>
      <c r="AG115" s="739"/>
      <c r="AH115" s="739"/>
      <c r="AI115" s="739"/>
    </row>
    <row r="116" spans="21:35" ht="15.75" hidden="1" customHeight="1">
      <c r="U116" s="739"/>
      <c r="V116" s="739"/>
      <c r="W116" s="739"/>
      <c r="X116" s="739"/>
      <c r="Y116" s="739"/>
      <c r="Z116" s="739"/>
      <c r="AA116" s="739"/>
      <c r="AB116" s="739"/>
      <c r="AC116" s="739"/>
      <c r="AD116" s="739"/>
      <c r="AE116" s="739"/>
      <c r="AF116" s="739"/>
      <c r="AG116" s="739"/>
      <c r="AH116" s="739"/>
      <c r="AI116" s="739"/>
    </row>
    <row r="117" spans="21:35" ht="15.75" hidden="1" customHeight="1">
      <c r="U117" s="739"/>
      <c r="V117" s="739"/>
      <c r="W117" s="739"/>
      <c r="X117" s="739"/>
      <c r="Y117" s="739"/>
      <c r="Z117" s="739"/>
      <c r="AA117" s="739"/>
      <c r="AB117" s="739"/>
      <c r="AC117" s="739"/>
      <c r="AD117" s="739"/>
      <c r="AE117" s="739"/>
      <c r="AF117" s="739"/>
      <c r="AG117" s="739"/>
      <c r="AH117" s="739"/>
      <c r="AI117" s="739"/>
    </row>
    <row r="118" spans="21:35" ht="15.75" hidden="1" customHeight="1">
      <c r="U118" s="739"/>
      <c r="V118" s="739"/>
      <c r="W118" s="739"/>
      <c r="X118" s="739"/>
      <c r="Y118" s="739"/>
      <c r="Z118" s="739"/>
      <c r="AA118" s="739"/>
      <c r="AB118" s="739"/>
      <c r="AC118" s="739"/>
      <c r="AD118" s="739"/>
      <c r="AE118" s="739"/>
      <c r="AF118" s="739"/>
      <c r="AG118" s="739"/>
      <c r="AH118" s="739"/>
      <c r="AI118" s="739"/>
    </row>
    <row r="119" spans="21:35" ht="15.75" hidden="1" customHeight="1">
      <c r="U119" s="739"/>
      <c r="V119" s="739"/>
      <c r="W119" s="739"/>
      <c r="X119" s="739"/>
      <c r="Y119" s="739"/>
      <c r="Z119" s="739"/>
      <c r="AA119" s="739"/>
      <c r="AB119" s="739"/>
      <c r="AC119" s="739"/>
      <c r="AD119" s="739"/>
      <c r="AE119" s="739"/>
      <c r="AF119" s="739"/>
      <c r="AG119" s="739"/>
      <c r="AH119" s="739"/>
      <c r="AI119" s="739"/>
    </row>
    <row r="120" spans="21:35" ht="15.75" hidden="1" customHeight="1">
      <c r="U120" s="739"/>
      <c r="V120" s="739"/>
      <c r="W120" s="739"/>
      <c r="X120" s="739"/>
      <c r="Y120" s="739"/>
      <c r="Z120" s="739"/>
      <c r="AA120" s="739"/>
      <c r="AB120" s="739"/>
      <c r="AC120" s="739"/>
      <c r="AD120" s="739"/>
      <c r="AE120" s="739"/>
      <c r="AF120" s="739"/>
      <c r="AG120" s="739"/>
      <c r="AH120" s="739"/>
      <c r="AI120" s="739"/>
    </row>
    <row r="121" spans="21:35" ht="15.75" hidden="1" customHeight="1">
      <c r="U121" s="739"/>
      <c r="V121" s="739"/>
      <c r="W121" s="739"/>
      <c r="X121" s="739"/>
      <c r="Y121" s="739"/>
      <c r="Z121" s="739"/>
      <c r="AA121" s="739"/>
      <c r="AB121" s="739"/>
      <c r="AC121" s="739"/>
      <c r="AD121" s="739"/>
      <c r="AE121" s="739"/>
      <c r="AF121" s="739"/>
      <c r="AG121" s="739"/>
      <c r="AH121" s="739"/>
      <c r="AI121" s="739"/>
    </row>
    <row r="122" spans="21:35" ht="15.75" hidden="1" customHeight="1">
      <c r="U122" s="739"/>
      <c r="V122" s="739"/>
      <c r="W122" s="739"/>
      <c r="X122" s="739"/>
      <c r="Y122" s="739"/>
      <c r="Z122" s="739"/>
      <c r="AA122" s="739"/>
      <c r="AB122" s="739"/>
      <c r="AC122" s="739"/>
      <c r="AD122" s="739"/>
      <c r="AE122" s="739"/>
      <c r="AF122" s="739"/>
      <c r="AG122" s="739"/>
      <c r="AH122" s="739"/>
      <c r="AI122" s="739"/>
    </row>
    <row r="123" spans="21:35" ht="15.75" hidden="1" customHeight="1">
      <c r="U123" s="739"/>
      <c r="V123" s="739"/>
      <c r="W123" s="739"/>
      <c r="X123" s="739"/>
      <c r="Y123" s="739"/>
      <c r="Z123" s="739"/>
      <c r="AA123" s="739"/>
      <c r="AB123" s="739"/>
      <c r="AC123" s="739"/>
      <c r="AD123" s="739"/>
      <c r="AE123" s="739"/>
      <c r="AF123" s="739"/>
      <c r="AG123" s="739"/>
      <c r="AH123" s="739"/>
      <c r="AI123" s="739"/>
    </row>
    <row r="124" spans="21:35" ht="15.75" hidden="1" customHeight="1">
      <c r="U124" s="739"/>
      <c r="V124" s="739"/>
      <c r="W124" s="739"/>
      <c r="X124" s="739"/>
      <c r="Y124" s="739"/>
      <c r="Z124" s="739"/>
      <c r="AA124" s="739"/>
      <c r="AB124" s="739"/>
      <c r="AC124" s="739"/>
      <c r="AD124" s="739"/>
      <c r="AE124" s="739"/>
      <c r="AF124" s="739"/>
      <c r="AG124" s="739"/>
      <c r="AH124" s="739"/>
      <c r="AI124" s="739"/>
    </row>
    <row r="125" spans="21:35" ht="15.75" hidden="1" customHeight="1">
      <c r="U125" s="739"/>
      <c r="V125" s="739"/>
      <c r="W125" s="739"/>
      <c r="X125" s="739"/>
      <c r="Y125" s="739"/>
      <c r="Z125" s="739"/>
      <c r="AA125" s="739"/>
      <c r="AB125" s="739"/>
      <c r="AC125" s="739"/>
      <c r="AD125" s="739"/>
      <c r="AE125" s="739"/>
      <c r="AF125" s="739"/>
      <c r="AG125" s="739"/>
      <c r="AH125" s="739"/>
      <c r="AI125" s="739"/>
    </row>
    <row r="126" spans="21:35" ht="15.75" hidden="1" customHeight="1">
      <c r="U126" s="739"/>
      <c r="V126" s="739"/>
      <c r="W126" s="739"/>
      <c r="X126" s="739"/>
      <c r="Y126" s="739"/>
      <c r="Z126" s="739"/>
      <c r="AA126" s="739"/>
      <c r="AB126" s="739"/>
      <c r="AC126" s="739"/>
      <c r="AD126" s="739"/>
      <c r="AE126" s="739"/>
      <c r="AF126" s="739"/>
      <c r="AG126" s="739"/>
      <c r="AH126" s="739"/>
      <c r="AI126" s="739"/>
    </row>
    <row r="127" spans="21:35" ht="15.75" hidden="1" customHeight="1">
      <c r="U127" s="739"/>
      <c r="V127" s="739"/>
      <c r="W127" s="739"/>
      <c r="X127" s="739"/>
      <c r="Y127" s="739"/>
      <c r="Z127" s="739"/>
      <c r="AA127" s="739"/>
      <c r="AB127" s="739"/>
      <c r="AC127" s="739"/>
      <c r="AD127" s="739"/>
      <c r="AE127" s="739"/>
      <c r="AF127" s="739"/>
      <c r="AG127" s="739"/>
      <c r="AH127" s="739"/>
      <c r="AI127" s="739"/>
    </row>
    <row r="128" spans="21:35" ht="15.75" hidden="1" customHeight="1">
      <c r="U128" s="739"/>
      <c r="V128" s="739"/>
      <c r="W128" s="739"/>
      <c r="X128" s="739"/>
      <c r="Y128" s="739"/>
      <c r="Z128" s="739"/>
      <c r="AA128" s="739"/>
      <c r="AB128" s="739"/>
      <c r="AC128" s="739"/>
      <c r="AD128" s="739"/>
      <c r="AE128" s="739"/>
      <c r="AF128" s="739"/>
      <c r="AG128" s="739"/>
      <c r="AH128" s="739"/>
      <c r="AI128" s="739"/>
    </row>
    <row r="129" spans="21:35" ht="15.75" hidden="1" customHeight="1">
      <c r="U129" s="739"/>
      <c r="V129" s="739"/>
      <c r="W129" s="739"/>
      <c r="X129" s="739"/>
      <c r="Y129" s="739"/>
      <c r="Z129" s="739"/>
      <c r="AA129" s="739"/>
      <c r="AB129" s="739"/>
      <c r="AC129" s="739"/>
      <c r="AD129" s="739"/>
      <c r="AE129" s="739"/>
      <c r="AF129" s="739"/>
      <c r="AG129" s="739"/>
      <c r="AH129" s="739"/>
      <c r="AI129" s="739"/>
    </row>
    <row r="130" spans="21:35" ht="15.75" hidden="1" customHeight="1">
      <c r="U130" s="739"/>
      <c r="V130" s="739"/>
      <c r="W130" s="739"/>
      <c r="X130" s="739"/>
      <c r="Y130" s="739"/>
      <c r="Z130" s="739"/>
      <c r="AA130" s="739"/>
      <c r="AB130" s="739"/>
      <c r="AC130" s="739"/>
      <c r="AD130" s="739"/>
      <c r="AE130" s="739"/>
      <c r="AF130" s="739"/>
      <c r="AG130" s="739"/>
      <c r="AH130" s="739"/>
      <c r="AI130" s="739"/>
    </row>
    <row r="131" spans="21:35" ht="15.75" hidden="1" customHeight="1">
      <c r="U131" s="739"/>
      <c r="V131" s="739"/>
      <c r="W131" s="739"/>
      <c r="X131" s="739"/>
      <c r="Y131" s="739"/>
      <c r="Z131" s="739"/>
      <c r="AA131" s="739"/>
      <c r="AB131" s="739"/>
      <c r="AC131" s="739"/>
      <c r="AD131" s="739"/>
      <c r="AE131" s="739"/>
      <c r="AF131" s="739"/>
      <c r="AG131" s="739"/>
      <c r="AH131" s="739"/>
      <c r="AI131" s="739"/>
    </row>
    <row r="132" spans="21:35" ht="15.75" hidden="1" customHeight="1">
      <c r="U132" s="739"/>
      <c r="V132" s="739"/>
      <c r="W132" s="739"/>
      <c r="X132" s="739"/>
      <c r="Y132" s="739"/>
      <c r="Z132" s="739"/>
      <c r="AA132" s="739"/>
      <c r="AB132" s="739"/>
      <c r="AC132" s="739"/>
      <c r="AD132" s="739"/>
      <c r="AE132" s="739"/>
      <c r="AF132" s="739"/>
      <c r="AG132" s="739"/>
      <c r="AH132" s="739"/>
      <c r="AI132" s="739"/>
    </row>
    <row r="133" spans="21:35" ht="15.75" hidden="1" customHeight="1">
      <c r="U133" s="739"/>
      <c r="V133" s="739"/>
      <c r="W133" s="739"/>
      <c r="X133" s="739"/>
      <c r="Y133" s="739"/>
      <c r="Z133" s="739"/>
      <c r="AA133" s="739"/>
      <c r="AB133" s="739"/>
      <c r="AC133" s="739"/>
      <c r="AD133" s="739"/>
      <c r="AE133" s="739"/>
      <c r="AF133" s="739"/>
      <c r="AG133" s="739"/>
      <c r="AH133" s="739"/>
      <c r="AI133" s="739"/>
    </row>
    <row r="134" spans="21:35" ht="15.75" hidden="1" customHeight="1">
      <c r="U134" s="739"/>
      <c r="V134" s="739"/>
      <c r="W134" s="739"/>
      <c r="X134" s="739"/>
      <c r="Y134" s="739"/>
      <c r="Z134" s="739"/>
      <c r="AA134" s="739"/>
      <c r="AB134" s="739"/>
      <c r="AC134" s="739"/>
      <c r="AD134" s="739"/>
      <c r="AE134" s="739"/>
      <c r="AF134" s="739"/>
      <c r="AG134" s="739"/>
      <c r="AH134" s="739"/>
      <c r="AI134" s="739"/>
    </row>
    <row r="135" spans="21:35" ht="15.75" hidden="1" customHeight="1">
      <c r="U135" s="739"/>
      <c r="V135" s="739"/>
      <c r="W135" s="739"/>
      <c r="X135" s="739"/>
      <c r="Y135" s="739"/>
      <c r="Z135" s="739"/>
      <c r="AA135" s="739"/>
      <c r="AB135" s="739"/>
      <c r="AC135" s="739"/>
      <c r="AD135" s="739"/>
      <c r="AE135" s="739"/>
      <c r="AF135" s="739"/>
      <c r="AG135" s="739"/>
      <c r="AH135" s="739"/>
      <c r="AI135" s="739"/>
    </row>
    <row r="136" spans="21:35" ht="15.75" hidden="1" customHeight="1">
      <c r="U136" s="739"/>
      <c r="V136" s="739"/>
      <c r="W136" s="739"/>
      <c r="X136" s="739"/>
      <c r="Y136" s="739"/>
      <c r="Z136" s="739"/>
      <c r="AA136" s="739"/>
      <c r="AB136" s="739"/>
      <c r="AC136" s="739"/>
      <c r="AD136" s="739"/>
      <c r="AE136" s="739"/>
      <c r="AF136" s="739"/>
      <c r="AG136" s="739"/>
      <c r="AH136" s="739"/>
      <c r="AI136" s="739"/>
    </row>
    <row r="137" spans="21:35" ht="15.75" hidden="1" customHeight="1">
      <c r="U137" s="739"/>
      <c r="V137" s="739"/>
      <c r="W137" s="739"/>
      <c r="X137" s="739"/>
      <c r="Y137" s="739"/>
      <c r="Z137" s="739"/>
      <c r="AA137" s="739"/>
      <c r="AB137" s="739"/>
      <c r="AC137" s="739"/>
      <c r="AD137" s="739"/>
      <c r="AE137" s="739"/>
      <c r="AF137" s="739"/>
      <c r="AG137" s="739"/>
      <c r="AH137" s="739"/>
      <c r="AI137" s="739"/>
    </row>
    <row r="138" spans="21:35" ht="15.75" hidden="1" customHeight="1">
      <c r="U138" s="739"/>
      <c r="V138" s="739"/>
      <c r="W138" s="739"/>
      <c r="X138" s="739"/>
      <c r="Y138" s="739"/>
      <c r="Z138" s="739"/>
      <c r="AA138" s="739"/>
      <c r="AB138" s="739"/>
      <c r="AC138" s="739"/>
      <c r="AD138" s="739"/>
      <c r="AE138" s="739"/>
      <c r="AF138" s="739"/>
      <c r="AG138" s="739"/>
      <c r="AH138" s="739"/>
      <c r="AI138" s="739"/>
    </row>
    <row r="139" spans="21:35" ht="15.75" hidden="1" customHeight="1">
      <c r="U139" s="739"/>
      <c r="V139" s="739"/>
      <c r="W139" s="739"/>
      <c r="X139" s="739"/>
      <c r="Y139" s="739"/>
      <c r="Z139" s="739"/>
      <c r="AA139" s="739"/>
      <c r="AB139" s="739"/>
      <c r="AC139" s="739"/>
      <c r="AD139" s="739"/>
      <c r="AE139" s="739"/>
      <c r="AF139" s="739"/>
      <c r="AG139" s="739"/>
      <c r="AH139" s="739"/>
      <c r="AI139" s="739"/>
    </row>
    <row r="140" spans="21:35" ht="15.75" hidden="1" customHeight="1">
      <c r="U140" s="739"/>
      <c r="V140" s="739"/>
      <c r="W140" s="739"/>
      <c r="X140" s="739"/>
      <c r="Y140" s="739"/>
      <c r="Z140" s="739"/>
      <c r="AA140" s="739"/>
      <c r="AB140" s="739"/>
      <c r="AC140" s="739"/>
      <c r="AD140" s="739"/>
      <c r="AE140" s="739"/>
      <c r="AF140" s="739"/>
      <c r="AG140" s="739"/>
      <c r="AH140" s="739"/>
      <c r="AI140" s="739"/>
    </row>
    <row r="141" spans="21:35" ht="15.75" hidden="1" customHeight="1">
      <c r="U141" s="739"/>
      <c r="V141" s="739"/>
      <c r="W141" s="739"/>
      <c r="X141" s="739"/>
      <c r="Y141" s="739"/>
      <c r="Z141" s="739"/>
      <c r="AA141" s="739"/>
      <c r="AB141" s="739"/>
      <c r="AC141" s="739"/>
      <c r="AD141" s="739"/>
      <c r="AE141" s="739"/>
      <c r="AF141" s="739"/>
      <c r="AG141" s="739"/>
      <c r="AH141" s="739"/>
      <c r="AI141" s="739"/>
    </row>
    <row r="142" spans="21:35" ht="15.75" hidden="1" customHeight="1">
      <c r="U142" s="739"/>
      <c r="V142" s="739"/>
      <c r="W142" s="739"/>
      <c r="X142" s="739"/>
      <c r="Y142" s="739"/>
      <c r="Z142" s="739"/>
      <c r="AA142" s="739"/>
      <c r="AB142" s="739"/>
      <c r="AC142" s="739"/>
      <c r="AD142" s="739"/>
      <c r="AE142" s="739"/>
      <c r="AF142" s="739"/>
      <c r="AG142" s="739"/>
      <c r="AH142" s="739"/>
      <c r="AI142" s="739"/>
    </row>
    <row r="143" spans="21:35" ht="15.75" hidden="1" customHeight="1">
      <c r="U143" s="739"/>
      <c r="V143" s="739"/>
      <c r="W143" s="739"/>
      <c r="X143" s="739"/>
      <c r="Y143" s="739"/>
      <c r="Z143" s="739"/>
      <c r="AA143" s="739"/>
      <c r="AB143" s="739"/>
      <c r="AC143" s="739"/>
      <c r="AD143" s="739"/>
      <c r="AE143" s="739"/>
      <c r="AF143" s="739"/>
      <c r="AG143" s="739"/>
      <c r="AH143" s="739"/>
      <c r="AI143" s="739"/>
    </row>
    <row r="144" spans="21:35" ht="15.75" hidden="1" customHeight="1">
      <c r="U144" s="739"/>
      <c r="V144" s="739"/>
      <c r="W144" s="739"/>
      <c r="X144" s="739"/>
      <c r="Y144" s="739"/>
      <c r="Z144" s="739"/>
      <c r="AA144" s="739"/>
      <c r="AB144" s="739"/>
      <c r="AC144" s="739"/>
      <c r="AD144" s="739"/>
      <c r="AE144" s="739"/>
      <c r="AF144" s="739"/>
      <c r="AG144" s="739"/>
      <c r="AH144" s="739"/>
      <c r="AI144" s="739"/>
    </row>
    <row r="145" spans="21:35" ht="15.75" hidden="1" customHeight="1">
      <c r="U145" s="739"/>
      <c r="V145" s="739"/>
      <c r="W145" s="739"/>
      <c r="X145" s="739"/>
      <c r="Y145" s="739"/>
      <c r="Z145" s="739"/>
      <c r="AA145" s="739"/>
      <c r="AB145" s="739"/>
      <c r="AC145" s="739"/>
      <c r="AD145" s="739"/>
      <c r="AE145" s="739"/>
      <c r="AF145" s="739"/>
      <c r="AG145" s="739"/>
      <c r="AH145" s="739"/>
      <c r="AI145" s="739"/>
    </row>
    <row r="146" spans="21:35" ht="15.75" hidden="1" customHeight="1">
      <c r="U146" s="739"/>
      <c r="V146" s="739"/>
      <c r="W146" s="739"/>
      <c r="X146" s="739"/>
      <c r="Y146" s="739"/>
      <c r="Z146" s="739"/>
      <c r="AA146" s="739"/>
      <c r="AB146" s="739"/>
      <c r="AC146" s="739"/>
      <c r="AD146" s="739"/>
      <c r="AE146" s="739"/>
      <c r="AF146" s="739"/>
      <c r="AG146" s="739"/>
      <c r="AH146" s="739"/>
      <c r="AI146" s="739"/>
    </row>
    <row r="147" spans="21:35" ht="15.75" hidden="1" customHeight="1">
      <c r="U147" s="739"/>
      <c r="V147" s="739"/>
      <c r="W147" s="739"/>
      <c r="X147" s="739"/>
      <c r="Y147" s="739"/>
      <c r="Z147" s="739"/>
      <c r="AA147" s="739"/>
      <c r="AB147" s="739"/>
      <c r="AC147" s="739"/>
      <c r="AD147" s="739"/>
      <c r="AE147" s="739"/>
      <c r="AF147" s="739"/>
      <c r="AG147" s="739"/>
      <c r="AH147" s="739"/>
      <c r="AI147" s="739"/>
    </row>
    <row r="148" spans="21:35" ht="15.75" hidden="1" customHeight="1">
      <c r="U148" s="739"/>
      <c r="V148" s="739"/>
      <c r="W148" s="739"/>
      <c r="X148" s="739"/>
      <c r="Y148" s="739"/>
      <c r="Z148" s="739"/>
      <c r="AA148" s="739"/>
      <c r="AB148" s="739"/>
      <c r="AC148" s="739"/>
      <c r="AD148" s="739"/>
      <c r="AE148" s="739"/>
      <c r="AF148" s="739"/>
      <c r="AG148" s="739"/>
      <c r="AH148" s="739"/>
      <c r="AI148" s="739"/>
    </row>
    <row r="149" spans="21:35" ht="15.75" hidden="1" customHeight="1">
      <c r="U149" s="739"/>
      <c r="V149" s="739"/>
      <c r="W149" s="739"/>
      <c r="X149" s="739"/>
      <c r="Y149" s="739"/>
      <c r="Z149" s="739"/>
      <c r="AA149" s="739"/>
      <c r="AB149" s="739"/>
      <c r="AC149" s="739"/>
      <c r="AD149" s="739"/>
      <c r="AE149" s="739"/>
      <c r="AF149" s="739"/>
      <c r="AG149" s="739"/>
      <c r="AH149" s="739"/>
      <c r="AI149" s="739"/>
    </row>
    <row r="150" spans="21:35" ht="15.75" hidden="1" customHeight="1">
      <c r="U150" s="739"/>
      <c r="V150" s="739"/>
      <c r="W150" s="739"/>
      <c r="X150" s="739"/>
      <c r="Y150" s="739"/>
      <c r="Z150" s="739"/>
      <c r="AA150" s="739"/>
      <c r="AB150" s="739"/>
      <c r="AC150" s="739"/>
      <c r="AD150" s="739"/>
      <c r="AE150" s="739"/>
      <c r="AF150" s="739"/>
      <c r="AG150" s="739"/>
      <c r="AH150" s="739"/>
      <c r="AI150" s="739"/>
    </row>
    <row r="151" spans="21:35" ht="15.75" hidden="1" customHeight="1">
      <c r="U151" s="739"/>
      <c r="V151" s="739"/>
      <c r="W151" s="739"/>
      <c r="X151" s="739"/>
      <c r="Y151" s="739"/>
      <c r="Z151" s="739"/>
      <c r="AA151" s="739"/>
      <c r="AB151" s="739"/>
      <c r="AC151" s="739"/>
      <c r="AD151" s="739"/>
      <c r="AE151" s="739"/>
      <c r="AF151" s="739"/>
      <c r="AG151" s="739"/>
      <c r="AH151" s="739"/>
      <c r="AI151" s="739"/>
    </row>
    <row r="152" spans="21:35" ht="15.75" hidden="1" customHeight="1">
      <c r="U152" s="739"/>
      <c r="V152" s="739"/>
      <c r="W152" s="739"/>
      <c r="X152" s="739"/>
      <c r="Y152" s="739"/>
      <c r="Z152" s="739"/>
      <c r="AA152" s="739"/>
      <c r="AB152" s="739"/>
      <c r="AC152" s="739"/>
      <c r="AD152" s="739"/>
      <c r="AE152" s="739"/>
      <c r="AF152" s="739"/>
      <c r="AG152" s="739"/>
      <c r="AH152" s="739"/>
      <c r="AI152" s="739"/>
    </row>
    <row r="153" spans="21:35" ht="15.75" hidden="1" customHeight="1">
      <c r="U153" s="739"/>
      <c r="V153" s="739"/>
      <c r="W153" s="739"/>
      <c r="X153" s="739"/>
      <c r="Y153" s="739"/>
      <c r="Z153" s="739"/>
      <c r="AA153" s="739"/>
      <c r="AB153" s="739"/>
      <c r="AC153" s="739"/>
      <c r="AD153" s="739"/>
      <c r="AE153" s="739"/>
      <c r="AF153" s="739"/>
      <c r="AG153" s="739"/>
      <c r="AH153" s="739"/>
      <c r="AI153" s="739"/>
    </row>
    <row r="154" spans="21:35" ht="15.75" hidden="1" customHeight="1">
      <c r="U154" s="739"/>
      <c r="V154" s="739"/>
      <c r="W154" s="739"/>
      <c r="X154" s="739"/>
      <c r="Y154" s="739"/>
      <c r="Z154" s="739"/>
      <c r="AA154" s="739"/>
      <c r="AB154" s="739"/>
      <c r="AC154" s="739"/>
      <c r="AD154" s="739"/>
      <c r="AE154" s="739"/>
      <c r="AF154" s="739"/>
      <c r="AG154" s="739"/>
      <c r="AH154" s="739"/>
      <c r="AI154" s="739"/>
    </row>
    <row r="155" spans="21:35" ht="15.75" hidden="1" customHeight="1">
      <c r="U155" s="739"/>
      <c r="V155" s="739"/>
      <c r="W155" s="739"/>
      <c r="X155" s="739"/>
      <c r="Y155" s="739"/>
      <c r="Z155" s="739"/>
      <c r="AA155" s="739"/>
      <c r="AB155" s="739"/>
      <c r="AC155" s="739"/>
      <c r="AD155" s="739"/>
      <c r="AE155" s="739"/>
      <c r="AF155" s="739"/>
      <c r="AG155" s="739"/>
      <c r="AH155" s="739"/>
      <c r="AI155" s="739"/>
    </row>
    <row r="156" spans="21:35" ht="15.75" hidden="1" customHeight="1">
      <c r="U156" s="739"/>
      <c r="V156" s="739"/>
      <c r="W156" s="739"/>
      <c r="X156" s="739"/>
      <c r="Y156" s="739"/>
      <c r="Z156" s="739"/>
      <c r="AA156" s="739"/>
      <c r="AB156" s="739"/>
      <c r="AC156" s="739"/>
      <c r="AD156" s="739"/>
      <c r="AE156" s="739"/>
      <c r="AF156" s="739"/>
      <c r="AG156" s="739"/>
      <c r="AH156" s="739"/>
      <c r="AI156" s="739"/>
    </row>
    <row r="157" spans="21:35" ht="15.75" hidden="1" customHeight="1">
      <c r="U157" s="739"/>
      <c r="V157" s="739"/>
      <c r="W157" s="739"/>
      <c r="X157" s="739"/>
      <c r="Y157" s="739"/>
      <c r="Z157" s="739"/>
      <c r="AA157" s="739"/>
      <c r="AB157" s="739"/>
      <c r="AC157" s="739"/>
      <c r="AD157" s="739"/>
      <c r="AE157" s="739"/>
      <c r="AF157" s="739"/>
      <c r="AG157" s="739"/>
      <c r="AH157" s="739"/>
      <c r="AI157" s="739"/>
    </row>
    <row r="158" spans="21:35" ht="15.75" hidden="1" customHeight="1">
      <c r="U158" s="739"/>
      <c r="V158" s="739"/>
      <c r="W158" s="739"/>
      <c r="X158" s="739"/>
      <c r="Y158" s="739"/>
      <c r="Z158" s="739"/>
      <c r="AA158" s="739"/>
      <c r="AB158" s="739"/>
      <c r="AC158" s="739"/>
      <c r="AD158" s="739"/>
      <c r="AE158" s="739"/>
      <c r="AF158" s="739"/>
      <c r="AG158" s="739"/>
      <c r="AH158" s="739"/>
      <c r="AI158" s="739"/>
    </row>
    <row r="159" spans="21:35" ht="15.75" hidden="1" customHeight="1">
      <c r="U159" s="739"/>
      <c r="V159" s="739"/>
      <c r="W159" s="739"/>
      <c r="X159" s="739"/>
      <c r="Y159" s="739"/>
      <c r="Z159" s="739"/>
      <c r="AA159" s="739"/>
      <c r="AB159" s="739"/>
      <c r="AC159" s="739"/>
      <c r="AD159" s="739"/>
      <c r="AE159" s="739"/>
      <c r="AF159" s="739"/>
      <c r="AG159" s="739"/>
      <c r="AH159" s="739"/>
      <c r="AI159" s="739"/>
    </row>
    <row r="160" spans="21:35" ht="15.75" hidden="1" customHeight="1">
      <c r="U160" s="739"/>
      <c r="V160" s="739"/>
      <c r="W160" s="739"/>
      <c r="X160" s="739"/>
      <c r="Y160" s="739"/>
      <c r="Z160" s="739"/>
      <c r="AA160" s="739"/>
      <c r="AB160" s="739"/>
      <c r="AC160" s="739"/>
      <c r="AD160" s="739"/>
      <c r="AE160" s="739"/>
      <c r="AF160" s="739"/>
      <c r="AG160" s="739"/>
      <c r="AH160" s="739"/>
      <c r="AI160" s="739"/>
    </row>
    <row r="161" spans="21:35" ht="15.75" hidden="1" customHeight="1">
      <c r="U161" s="739"/>
      <c r="V161" s="739"/>
      <c r="W161" s="739"/>
      <c r="X161" s="739"/>
      <c r="Y161" s="739"/>
      <c r="Z161" s="739"/>
      <c r="AA161" s="739"/>
      <c r="AB161" s="739"/>
      <c r="AC161" s="739"/>
      <c r="AD161" s="739"/>
      <c r="AE161" s="739"/>
      <c r="AF161" s="739"/>
      <c r="AG161" s="739"/>
      <c r="AH161" s="739"/>
      <c r="AI161" s="739"/>
    </row>
    <row r="162" spans="21:35" ht="15.75" hidden="1" customHeight="1">
      <c r="U162" s="739"/>
      <c r="V162" s="739"/>
      <c r="W162" s="739"/>
      <c r="X162" s="739"/>
      <c r="Y162" s="739"/>
      <c r="Z162" s="739"/>
      <c r="AA162" s="739"/>
      <c r="AB162" s="739"/>
      <c r="AC162" s="739"/>
      <c r="AD162" s="739"/>
      <c r="AE162" s="739"/>
      <c r="AF162" s="739"/>
      <c r="AG162" s="739"/>
      <c r="AH162" s="739"/>
      <c r="AI162" s="739"/>
    </row>
    <row r="163" spans="21:35" ht="15.75" hidden="1" customHeight="1">
      <c r="U163" s="739"/>
      <c r="V163" s="739"/>
      <c r="W163" s="739"/>
      <c r="X163" s="739"/>
      <c r="Y163" s="739"/>
      <c r="Z163" s="739"/>
      <c r="AA163" s="739"/>
      <c r="AB163" s="739"/>
      <c r="AC163" s="739"/>
      <c r="AD163" s="739"/>
      <c r="AE163" s="739"/>
      <c r="AF163" s="739"/>
      <c r="AG163" s="739"/>
      <c r="AH163" s="739"/>
      <c r="AI163" s="739"/>
    </row>
    <row r="164" spans="21:35" ht="15.75" hidden="1" customHeight="1">
      <c r="U164" s="739"/>
      <c r="V164" s="739"/>
      <c r="W164" s="739"/>
      <c r="X164" s="739"/>
      <c r="Y164" s="739"/>
      <c r="Z164" s="739"/>
      <c r="AA164" s="739"/>
      <c r="AB164" s="739"/>
      <c r="AC164" s="739"/>
      <c r="AD164" s="739"/>
      <c r="AE164" s="739"/>
      <c r="AF164" s="739"/>
      <c r="AG164" s="739"/>
      <c r="AH164" s="739"/>
      <c r="AI164" s="739"/>
    </row>
    <row r="165" spans="21:35" ht="15.75" hidden="1" customHeight="1">
      <c r="U165" s="739"/>
      <c r="V165" s="739"/>
      <c r="W165" s="739"/>
      <c r="X165" s="739"/>
      <c r="Y165" s="739"/>
      <c r="Z165" s="739"/>
      <c r="AA165" s="739"/>
      <c r="AB165" s="739"/>
      <c r="AC165" s="739"/>
      <c r="AD165" s="739"/>
      <c r="AE165" s="739"/>
      <c r="AF165" s="739"/>
      <c r="AG165" s="739"/>
      <c r="AH165" s="739"/>
      <c r="AI165" s="739"/>
    </row>
    <row r="166" spans="21:35" ht="15.75" hidden="1" customHeight="1">
      <c r="U166" s="739"/>
      <c r="V166" s="739"/>
      <c r="W166" s="739"/>
      <c r="X166" s="739"/>
      <c r="Y166" s="739"/>
      <c r="Z166" s="739"/>
      <c r="AA166" s="739"/>
      <c r="AB166" s="739"/>
      <c r="AC166" s="739"/>
      <c r="AD166" s="739"/>
      <c r="AE166" s="739"/>
      <c r="AF166" s="739"/>
      <c r="AG166" s="739"/>
      <c r="AH166" s="739"/>
      <c r="AI166" s="739"/>
    </row>
    <row r="167" spans="21:35" ht="15.75" hidden="1" customHeight="1">
      <c r="U167" s="739"/>
      <c r="V167" s="739"/>
      <c r="W167" s="739"/>
      <c r="X167" s="739"/>
      <c r="Y167" s="739"/>
      <c r="Z167" s="739"/>
      <c r="AA167" s="739"/>
      <c r="AB167" s="739"/>
      <c r="AC167" s="739"/>
      <c r="AD167" s="739"/>
      <c r="AE167" s="739"/>
      <c r="AF167" s="739"/>
      <c r="AG167" s="739"/>
      <c r="AH167" s="739"/>
      <c r="AI167" s="739"/>
    </row>
    <row r="168" spans="21:35" ht="15.75" hidden="1" customHeight="1">
      <c r="U168" s="739"/>
      <c r="V168" s="739"/>
      <c r="W168" s="739"/>
      <c r="X168" s="739"/>
      <c r="Y168" s="739"/>
      <c r="Z168" s="739"/>
      <c r="AA168" s="739"/>
      <c r="AB168" s="739"/>
      <c r="AC168" s="739"/>
      <c r="AD168" s="739"/>
      <c r="AE168" s="739"/>
      <c r="AF168" s="739"/>
      <c r="AG168" s="739"/>
      <c r="AH168" s="739"/>
      <c r="AI168" s="739"/>
    </row>
    <row r="169" spans="21:35" ht="15.75" hidden="1" customHeight="1">
      <c r="U169" s="739"/>
      <c r="V169" s="739"/>
      <c r="W169" s="739"/>
      <c r="X169" s="739"/>
      <c r="Y169" s="739"/>
      <c r="Z169" s="739"/>
      <c r="AA169" s="739"/>
      <c r="AB169" s="739"/>
      <c r="AC169" s="739"/>
      <c r="AD169" s="739"/>
      <c r="AE169" s="739"/>
      <c r="AF169" s="739"/>
      <c r="AG169" s="739"/>
      <c r="AH169" s="739"/>
      <c r="AI169" s="739"/>
    </row>
    <row r="170" spans="21:35" ht="15.75" hidden="1" customHeight="1">
      <c r="U170" s="739"/>
      <c r="V170" s="739"/>
      <c r="W170" s="739"/>
      <c r="X170" s="739"/>
      <c r="Y170" s="739"/>
      <c r="Z170" s="739"/>
      <c r="AA170" s="739"/>
      <c r="AB170" s="739"/>
      <c r="AC170" s="739"/>
      <c r="AD170" s="739"/>
      <c r="AE170" s="739"/>
      <c r="AF170" s="739"/>
      <c r="AG170" s="739"/>
      <c r="AH170" s="739"/>
      <c r="AI170" s="739"/>
    </row>
    <row r="171" spans="21:35" ht="15.75" hidden="1" customHeight="1">
      <c r="U171" s="739"/>
      <c r="V171" s="739"/>
      <c r="W171" s="739"/>
      <c r="X171" s="739"/>
      <c r="Y171" s="739"/>
      <c r="Z171" s="739"/>
      <c r="AA171" s="739"/>
      <c r="AB171" s="739"/>
      <c r="AC171" s="739"/>
      <c r="AD171" s="739"/>
      <c r="AE171" s="739"/>
      <c r="AF171" s="739"/>
      <c r="AG171" s="739"/>
      <c r="AH171" s="739"/>
      <c r="AI171" s="739"/>
    </row>
    <row r="172" spans="21:35" ht="15.75" hidden="1" customHeight="1">
      <c r="U172" s="739"/>
      <c r="V172" s="739"/>
      <c r="W172" s="739"/>
      <c r="X172" s="739"/>
      <c r="Y172" s="739"/>
      <c r="Z172" s="739"/>
      <c r="AA172" s="739"/>
      <c r="AB172" s="739"/>
      <c r="AC172" s="739"/>
      <c r="AD172" s="739"/>
      <c r="AE172" s="739"/>
      <c r="AF172" s="739"/>
      <c r="AG172" s="739"/>
      <c r="AH172" s="739"/>
      <c r="AI172" s="739"/>
    </row>
    <row r="173" spans="21:35" ht="15.75" hidden="1" customHeight="1">
      <c r="U173" s="739"/>
      <c r="V173" s="739"/>
      <c r="W173" s="739"/>
      <c r="X173" s="739"/>
      <c r="Y173" s="739"/>
      <c r="Z173" s="739"/>
      <c r="AA173" s="739"/>
      <c r="AB173" s="739"/>
      <c r="AC173" s="739"/>
      <c r="AD173" s="739"/>
      <c r="AE173" s="739"/>
      <c r="AF173" s="739"/>
      <c r="AG173" s="739"/>
      <c r="AH173" s="739"/>
      <c r="AI173" s="739"/>
    </row>
    <row r="174" spans="21:35" ht="15.75" hidden="1" customHeight="1">
      <c r="U174" s="739"/>
      <c r="V174" s="739"/>
      <c r="W174" s="739"/>
      <c r="X174" s="739"/>
      <c r="Y174" s="739"/>
      <c r="Z174" s="739"/>
      <c r="AA174" s="739"/>
      <c r="AB174" s="739"/>
      <c r="AC174" s="739"/>
      <c r="AD174" s="739"/>
      <c r="AE174" s="739"/>
      <c r="AF174" s="739"/>
      <c r="AG174" s="739"/>
      <c r="AH174" s="739"/>
      <c r="AI174" s="739"/>
    </row>
    <row r="175" spans="21:35" ht="15.75" hidden="1" customHeight="1">
      <c r="U175" s="739"/>
      <c r="V175" s="739"/>
      <c r="W175" s="739"/>
      <c r="X175" s="739"/>
      <c r="Y175" s="739"/>
      <c r="Z175" s="739"/>
      <c r="AA175" s="739"/>
      <c r="AB175" s="739"/>
      <c r="AC175" s="739"/>
      <c r="AD175" s="739"/>
      <c r="AE175" s="739"/>
      <c r="AF175" s="739"/>
      <c r="AG175" s="739"/>
      <c r="AH175" s="739"/>
      <c r="AI175" s="739"/>
    </row>
    <row r="176" spans="21:35" ht="15.75" hidden="1" customHeight="1">
      <c r="U176" s="739"/>
      <c r="V176" s="739"/>
      <c r="W176" s="739"/>
      <c r="X176" s="739"/>
      <c r="Y176" s="739"/>
      <c r="Z176" s="739"/>
      <c r="AA176" s="739"/>
      <c r="AB176" s="739"/>
      <c r="AC176" s="739"/>
      <c r="AD176" s="739"/>
      <c r="AE176" s="739"/>
      <c r="AF176" s="739"/>
      <c r="AG176" s="739"/>
      <c r="AH176" s="739"/>
      <c r="AI176" s="739"/>
    </row>
    <row r="177" spans="21:35" ht="15.75" hidden="1" customHeight="1">
      <c r="U177" s="739"/>
      <c r="V177" s="739"/>
      <c r="W177" s="739"/>
      <c r="X177" s="739"/>
      <c r="Y177" s="739"/>
      <c r="Z177" s="739"/>
      <c r="AA177" s="739"/>
      <c r="AB177" s="739"/>
      <c r="AC177" s="739"/>
      <c r="AD177" s="739"/>
      <c r="AE177" s="739"/>
      <c r="AF177" s="739"/>
      <c r="AG177" s="739"/>
      <c r="AH177" s="739"/>
      <c r="AI177" s="739"/>
    </row>
    <row r="178" spans="21:35" ht="15.75" hidden="1" customHeight="1">
      <c r="U178" s="739"/>
      <c r="V178" s="739"/>
      <c r="W178" s="739"/>
      <c r="X178" s="739"/>
      <c r="Y178" s="739"/>
      <c r="Z178" s="739"/>
      <c r="AA178" s="739"/>
      <c r="AB178" s="739"/>
      <c r="AC178" s="739"/>
      <c r="AD178" s="739"/>
      <c r="AE178" s="739"/>
      <c r="AF178" s="739"/>
      <c r="AG178" s="739"/>
      <c r="AH178" s="739"/>
      <c r="AI178" s="739"/>
    </row>
    <row r="179" spans="21:35" ht="15.75" hidden="1" customHeight="1">
      <c r="U179" s="739"/>
      <c r="V179" s="739"/>
      <c r="W179" s="739"/>
      <c r="X179" s="739"/>
      <c r="Y179" s="739"/>
      <c r="Z179" s="739"/>
      <c r="AA179" s="739"/>
      <c r="AB179" s="739"/>
      <c r="AC179" s="739"/>
      <c r="AD179" s="739"/>
      <c r="AE179" s="739"/>
      <c r="AF179" s="739"/>
      <c r="AG179" s="739"/>
      <c r="AH179" s="739"/>
      <c r="AI179" s="739"/>
    </row>
    <row r="180" spans="21:35" ht="15.75" hidden="1" customHeight="1">
      <c r="U180" s="739"/>
      <c r="V180" s="739"/>
      <c r="W180" s="739"/>
      <c r="X180" s="739"/>
      <c r="Y180" s="739"/>
      <c r="Z180" s="739"/>
      <c r="AA180" s="739"/>
      <c r="AB180" s="739"/>
      <c r="AC180" s="739"/>
      <c r="AD180" s="739"/>
      <c r="AE180" s="739"/>
      <c r="AF180" s="739"/>
      <c r="AG180" s="739"/>
      <c r="AH180" s="739"/>
      <c r="AI180" s="739"/>
    </row>
    <row r="181" spans="21:35" ht="15.75" hidden="1" customHeight="1">
      <c r="U181" s="739"/>
      <c r="V181" s="739"/>
      <c r="W181" s="739"/>
      <c r="X181" s="739"/>
      <c r="Y181" s="739"/>
      <c r="Z181" s="739"/>
      <c r="AA181" s="739"/>
      <c r="AB181" s="739"/>
      <c r="AC181" s="739"/>
      <c r="AD181" s="739"/>
      <c r="AE181" s="739"/>
      <c r="AF181" s="739"/>
      <c r="AG181" s="739"/>
      <c r="AH181" s="739"/>
      <c r="AI181" s="739"/>
    </row>
    <row r="182" spans="21:35" ht="15.75" hidden="1" customHeight="1">
      <c r="U182" s="739"/>
      <c r="V182" s="739"/>
      <c r="W182" s="739"/>
      <c r="X182" s="739"/>
      <c r="Y182" s="739"/>
      <c r="Z182" s="739"/>
      <c r="AA182" s="739"/>
      <c r="AB182" s="739"/>
      <c r="AC182" s="739"/>
      <c r="AD182" s="739"/>
      <c r="AE182" s="739"/>
      <c r="AF182" s="739"/>
      <c r="AG182" s="739"/>
      <c r="AH182" s="739"/>
      <c r="AI182" s="739"/>
    </row>
    <row r="183" spans="21:35" ht="15.75" hidden="1" customHeight="1">
      <c r="U183" s="739"/>
      <c r="V183" s="739"/>
      <c r="W183" s="739"/>
      <c r="X183" s="739"/>
      <c r="Y183" s="739"/>
      <c r="Z183" s="739"/>
      <c r="AA183" s="739"/>
      <c r="AB183" s="739"/>
      <c r="AC183" s="739"/>
      <c r="AD183" s="739"/>
      <c r="AE183" s="739"/>
      <c r="AF183" s="739"/>
      <c r="AG183" s="739"/>
      <c r="AH183" s="739"/>
      <c r="AI183" s="739"/>
    </row>
    <row r="184" spans="21:35" ht="15.75" hidden="1" customHeight="1">
      <c r="U184" s="739"/>
      <c r="V184" s="739"/>
      <c r="W184" s="739"/>
      <c r="X184" s="739"/>
      <c r="Y184" s="739"/>
      <c r="Z184" s="739"/>
      <c r="AA184" s="739"/>
      <c r="AB184" s="739"/>
      <c r="AC184" s="739"/>
      <c r="AD184" s="739"/>
      <c r="AE184" s="739"/>
      <c r="AF184" s="739"/>
      <c r="AG184" s="739"/>
      <c r="AH184" s="739"/>
      <c r="AI184" s="739"/>
    </row>
    <row r="185" spans="21:35" ht="15.75" hidden="1" customHeight="1">
      <c r="U185" s="739"/>
      <c r="V185" s="739"/>
      <c r="W185" s="739"/>
      <c r="X185" s="739"/>
      <c r="Y185" s="739"/>
      <c r="Z185" s="739"/>
      <c r="AA185" s="739"/>
      <c r="AB185" s="739"/>
      <c r="AC185" s="739"/>
      <c r="AD185" s="739"/>
      <c r="AE185" s="739"/>
      <c r="AF185" s="739"/>
      <c r="AG185" s="739"/>
      <c r="AH185" s="739"/>
      <c r="AI185" s="739"/>
    </row>
    <row r="186" spans="21:35" ht="15.75" hidden="1" customHeight="1">
      <c r="U186" s="739"/>
      <c r="V186" s="739"/>
      <c r="W186" s="739"/>
      <c r="X186" s="739"/>
      <c r="Y186" s="739"/>
      <c r="Z186" s="739"/>
      <c r="AA186" s="739"/>
      <c r="AB186" s="739"/>
      <c r="AC186" s="739"/>
      <c r="AD186" s="739"/>
      <c r="AE186" s="739"/>
      <c r="AF186" s="739"/>
      <c r="AG186" s="739"/>
      <c r="AH186" s="739"/>
      <c r="AI186" s="739"/>
    </row>
    <row r="187" spans="21:35" ht="15.75" hidden="1" customHeight="1">
      <c r="U187" s="739"/>
      <c r="V187" s="739"/>
      <c r="W187" s="739"/>
      <c r="X187" s="739"/>
      <c r="Y187" s="739"/>
      <c r="Z187" s="739"/>
      <c r="AA187" s="739"/>
      <c r="AB187" s="739"/>
      <c r="AC187" s="739"/>
      <c r="AD187" s="739"/>
      <c r="AE187" s="739"/>
      <c r="AF187" s="739"/>
      <c r="AG187" s="739"/>
      <c r="AH187" s="739"/>
      <c r="AI187" s="739"/>
    </row>
    <row r="188" spans="21:35" ht="15.75" hidden="1" customHeight="1">
      <c r="U188" s="739"/>
      <c r="V188" s="739"/>
      <c r="W188" s="739"/>
      <c r="X188" s="739"/>
      <c r="Y188" s="739"/>
      <c r="Z188" s="739"/>
      <c r="AA188" s="739"/>
      <c r="AB188" s="739"/>
      <c r="AC188" s="739"/>
      <c r="AD188" s="739"/>
      <c r="AE188" s="739"/>
      <c r="AF188" s="739"/>
      <c r="AG188" s="739"/>
      <c r="AH188" s="739"/>
      <c r="AI188" s="739"/>
    </row>
    <row r="189" spans="21:35" ht="15.75" hidden="1" customHeight="1">
      <c r="U189" s="739"/>
      <c r="V189" s="739"/>
      <c r="W189" s="739"/>
      <c r="X189" s="739"/>
      <c r="Y189" s="739"/>
      <c r="Z189" s="739"/>
      <c r="AA189" s="739"/>
      <c r="AB189" s="739"/>
      <c r="AC189" s="739"/>
      <c r="AD189" s="739"/>
      <c r="AE189" s="739"/>
      <c r="AF189" s="739"/>
      <c r="AG189" s="739"/>
      <c r="AH189" s="739"/>
      <c r="AI189" s="739"/>
    </row>
    <row r="190" spans="21:35" ht="15.75" hidden="1" customHeight="1">
      <c r="U190" s="739"/>
      <c r="V190" s="739"/>
      <c r="W190" s="739"/>
      <c r="X190" s="739"/>
      <c r="Y190" s="739"/>
      <c r="Z190" s="739"/>
      <c r="AA190" s="739"/>
      <c r="AB190" s="739"/>
      <c r="AC190" s="739"/>
      <c r="AD190" s="739"/>
      <c r="AE190" s="739"/>
      <c r="AF190" s="739"/>
      <c r="AG190" s="739"/>
      <c r="AH190" s="739"/>
      <c r="AI190" s="739"/>
    </row>
    <row r="191" spans="21:35" ht="15.75" hidden="1" customHeight="1">
      <c r="U191" s="739"/>
      <c r="V191" s="739"/>
      <c r="W191" s="739"/>
      <c r="X191" s="739"/>
      <c r="Y191" s="739"/>
      <c r="Z191" s="739"/>
      <c r="AA191" s="739"/>
      <c r="AB191" s="739"/>
      <c r="AC191" s="739"/>
      <c r="AD191" s="739"/>
      <c r="AE191" s="739"/>
      <c r="AF191" s="739"/>
      <c r="AG191" s="739"/>
      <c r="AH191" s="739"/>
      <c r="AI191" s="739"/>
    </row>
    <row r="192" spans="21:35" ht="15.75" hidden="1" customHeight="1">
      <c r="U192" s="739"/>
      <c r="V192" s="739"/>
      <c r="W192" s="739"/>
      <c r="X192" s="739"/>
      <c r="Y192" s="739"/>
      <c r="Z192" s="739"/>
      <c r="AA192" s="739"/>
      <c r="AB192" s="739"/>
      <c r="AC192" s="739"/>
      <c r="AD192" s="739"/>
      <c r="AE192" s="739"/>
      <c r="AF192" s="739"/>
      <c r="AG192" s="739"/>
      <c r="AH192" s="739"/>
      <c r="AI192" s="739"/>
    </row>
    <row r="193" spans="21:35" ht="15.75" hidden="1" customHeight="1">
      <c r="U193" s="739"/>
      <c r="V193" s="739"/>
      <c r="W193" s="739"/>
      <c r="X193" s="739"/>
      <c r="Y193" s="739"/>
      <c r="Z193" s="739"/>
      <c r="AA193" s="739"/>
      <c r="AB193" s="739"/>
      <c r="AC193" s="739"/>
      <c r="AD193" s="739"/>
      <c r="AE193" s="739"/>
      <c r="AF193" s="739"/>
      <c r="AG193" s="739"/>
      <c r="AH193" s="739"/>
      <c r="AI193" s="739"/>
    </row>
    <row r="194" spans="21:35" ht="15.75" hidden="1" customHeight="1">
      <c r="U194" s="739"/>
      <c r="V194" s="739"/>
      <c r="W194" s="739"/>
      <c r="X194" s="739"/>
      <c r="Y194" s="739"/>
      <c r="Z194" s="739"/>
      <c r="AA194" s="739"/>
      <c r="AB194" s="739"/>
      <c r="AC194" s="739"/>
      <c r="AD194" s="739"/>
      <c r="AE194" s="739"/>
      <c r="AF194" s="739"/>
      <c r="AG194" s="739"/>
      <c r="AH194" s="739"/>
      <c r="AI194" s="739"/>
    </row>
    <row r="195" spans="21:35" ht="15.75" hidden="1" customHeight="1">
      <c r="U195" s="739"/>
      <c r="V195" s="739"/>
      <c r="W195" s="739"/>
      <c r="X195" s="739"/>
      <c r="Y195" s="739"/>
      <c r="Z195" s="739"/>
      <c r="AA195" s="739"/>
      <c r="AB195" s="739"/>
      <c r="AC195" s="739"/>
      <c r="AD195" s="739"/>
      <c r="AE195" s="739"/>
      <c r="AF195" s="739"/>
      <c r="AG195" s="739"/>
      <c r="AH195" s="739"/>
      <c r="AI195" s="739"/>
    </row>
    <row r="196" spans="21:35" ht="15.75" hidden="1" customHeight="1">
      <c r="U196" s="739"/>
      <c r="V196" s="739"/>
      <c r="W196" s="739"/>
      <c r="X196" s="739"/>
      <c r="Y196" s="739"/>
      <c r="Z196" s="739"/>
      <c r="AA196" s="739"/>
      <c r="AB196" s="739"/>
      <c r="AC196" s="739"/>
      <c r="AD196" s="739"/>
      <c r="AE196" s="739"/>
      <c r="AF196" s="739"/>
      <c r="AG196" s="739"/>
      <c r="AH196" s="739"/>
      <c r="AI196" s="739"/>
    </row>
    <row r="197" spans="21:35" ht="15.75" hidden="1" customHeight="1">
      <c r="U197" s="739"/>
      <c r="V197" s="739"/>
      <c r="W197" s="739"/>
      <c r="X197" s="739"/>
      <c r="Y197" s="739"/>
      <c r="Z197" s="739"/>
      <c r="AA197" s="739"/>
      <c r="AB197" s="739"/>
      <c r="AC197" s="739"/>
      <c r="AD197" s="739"/>
      <c r="AE197" s="739"/>
      <c r="AF197" s="739"/>
      <c r="AG197" s="739"/>
      <c r="AH197" s="739"/>
      <c r="AI197" s="739"/>
    </row>
    <row r="198" spans="21:35" ht="15.75" hidden="1" customHeight="1">
      <c r="U198" s="739"/>
      <c r="V198" s="739"/>
      <c r="W198" s="739"/>
      <c r="X198" s="739"/>
      <c r="Y198" s="739"/>
      <c r="Z198" s="739"/>
      <c r="AA198" s="739"/>
      <c r="AB198" s="739"/>
      <c r="AC198" s="739"/>
      <c r="AD198" s="739"/>
      <c r="AE198" s="739"/>
      <c r="AF198" s="739"/>
      <c r="AG198" s="739"/>
      <c r="AH198" s="739"/>
      <c r="AI198" s="739"/>
    </row>
    <row r="199" spans="21:35" ht="15.75" hidden="1" customHeight="1">
      <c r="U199" s="739"/>
      <c r="V199" s="739"/>
      <c r="W199" s="739"/>
      <c r="X199" s="739"/>
      <c r="Y199" s="739"/>
      <c r="Z199" s="739"/>
      <c r="AA199" s="739"/>
      <c r="AB199" s="739"/>
      <c r="AC199" s="739"/>
      <c r="AD199" s="739"/>
      <c r="AE199" s="739"/>
      <c r="AF199" s="739"/>
      <c r="AG199" s="739"/>
      <c r="AH199" s="739"/>
      <c r="AI199" s="739"/>
    </row>
    <row r="200" spans="21:35" ht="15.75" hidden="1" customHeight="1">
      <c r="U200" s="739"/>
      <c r="V200" s="739"/>
      <c r="W200" s="739"/>
      <c r="X200" s="739"/>
      <c r="Y200" s="739"/>
      <c r="Z200" s="739"/>
      <c r="AA200" s="739"/>
      <c r="AB200" s="739"/>
      <c r="AC200" s="739"/>
      <c r="AD200" s="739"/>
      <c r="AE200" s="739"/>
      <c r="AF200" s="739"/>
      <c r="AG200" s="739"/>
      <c r="AH200" s="739"/>
      <c r="AI200" s="739"/>
    </row>
    <row r="201" spans="21:35" ht="15.75" hidden="1" customHeight="1">
      <c r="U201" s="739"/>
      <c r="V201" s="739"/>
      <c r="W201" s="739"/>
      <c r="X201" s="739"/>
      <c r="Y201" s="739"/>
      <c r="Z201" s="739"/>
      <c r="AA201" s="739"/>
      <c r="AB201" s="739"/>
      <c r="AC201" s="739"/>
      <c r="AD201" s="739"/>
      <c r="AE201" s="739"/>
      <c r="AF201" s="739"/>
      <c r="AG201" s="739"/>
      <c r="AH201" s="739"/>
      <c r="AI201" s="739"/>
    </row>
    <row r="202" spans="21:35" ht="15.75" hidden="1" customHeight="1">
      <c r="U202" s="739"/>
      <c r="V202" s="739"/>
      <c r="W202" s="739"/>
      <c r="X202" s="739"/>
      <c r="Y202" s="739"/>
      <c r="Z202" s="739"/>
      <c r="AA202" s="739"/>
      <c r="AB202" s="739"/>
      <c r="AC202" s="739"/>
      <c r="AD202" s="739"/>
      <c r="AE202" s="739"/>
      <c r="AF202" s="739"/>
      <c r="AG202" s="739"/>
      <c r="AH202" s="739"/>
      <c r="AI202" s="739"/>
    </row>
    <row r="203" spans="21:35" ht="15.75" hidden="1" customHeight="1">
      <c r="U203" s="739"/>
      <c r="V203" s="739"/>
      <c r="W203" s="739"/>
      <c r="X203" s="739"/>
      <c r="Y203" s="739"/>
      <c r="Z203" s="739"/>
      <c r="AA203" s="739"/>
      <c r="AB203" s="739"/>
      <c r="AC203" s="739"/>
      <c r="AD203" s="739"/>
      <c r="AE203" s="739"/>
      <c r="AF203" s="739"/>
      <c r="AG203" s="739"/>
      <c r="AH203" s="739"/>
      <c r="AI203" s="739"/>
    </row>
    <row r="204" spans="21:35" ht="15.75" hidden="1" customHeight="1">
      <c r="U204" s="739"/>
      <c r="V204" s="739"/>
      <c r="W204" s="739"/>
      <c r="X204" s="739"/>
      <c r="Y204" s="739"/>
      <c r="Z204" s="739"/>
      <c r="AA204" s="739"/>
      <c r="AB204" s="739"/>
      <c r="AC204" s="739"/>
      <c r="AD204" s="739"/>
      <c r="AE204" s="739"/>
      <c r="AF204" s="739"/>
      <c r="AG204" s="739"/>
      <c r="AH204" s="739"/>
      <c r="AI204" s="739"/>
    </row>
    <row r="205" spans="21:35" ht="15.75" hidden="1" customHeight="1">
      <c r="U205" s="739"/>
      <c r="V205" s="739"/>
      <c r="W205" s="739"/>
      <c r="X205" s="739"/>
      <c r="Y205" s="739"/>
      <c r="Z205" s="739"/>
      <c r="AA205" s="739"/>
      <c r="AB205" s="739"/>
      <c r="AC205" s="739"/>
      <c r="AD205" s="739"/>
      <c r="AE205" s="739"/>
      <c r="AF205" s="739"/>
      <c r="AG205" s="739"/>
      <c r="AH205" s="739"/>
      <c r="AI205" s="739"/>
    </row>
    <row r="206" spans="21:35" ht="15.75" hidden="1" customHeight="1">
      <c r="U206" s="739"/>
      <c r="V206" s="739"/>
      <c r="W206" s="739"/>
      <c r="X206" s="739"/>
      <c r="Y206" s="739"/>
      <c r="Z206" s="739"/>
      <c r="AA206" s="739"/>
      <c r="AB206" s="739"/>
      <c r="AC206" s="739"/>
      <c r="AD206" s="739"/>
      <c r="AE206" s="739"/>
      <c r="AF206" s="739"/>
      <c r="AG206" s="739"/>
      <c r="AH206" s="739"/>
      <c r="AI206" s="739"/>
    </row>
    <row r="207" spans="21:35" ht="15.75" hidden="1" customHeight="1">
      <c r="U207" s="739"/>
      <c r="V207" s="739"/>
      <c r="W207" s="739"/>
      <c r="X207" s="739"/>
      <c r="Y207" s="739"/>
      <c r="Z207" s="739"/>
      <c r="AA207" s="739"/>
      <c r="AB207" s="739"/>
      <c r="AC207" s="739"/>
      <c r="AD207" s="739"/>
      <c r="AE207" s="739"/>
      <c r="AF207" s="739"/>
      <c r="AG207" s="739"/>
      <c r="AH207" s="739"/>
      <c r="AI207" s="739"/>
    </row>
    <row r="208" spans="21:35" ht="15.75" hidden="1" customHeight="1">
      <c r="U208" s="739"/>
      <c r="V208" s="739"/>
      <c r="W208" s="739"/>
      <c r="X208" s="739"/>
      <c r="Y208" s="739"/>
      <c r="Z208" s="739"/>
      <c r="AA208" s="739"/>
      <c r="AB208" s="739"/>
      <c r="AC208" s="739"/>
      <c r="AD208" s="739"/>
      <c r="AE208" s="739"/>
      <c r="AF208" s="739"/>
      <c r="AG208" s="739"/>
      <c r="AH208" s="739"/>
      <c r="AI208" s="739"/>
    </row>
    <row r="209" spans="21:35" ht="15.75" hidden="1" customHeight="1">
      <c r="U209" s="739"/>
      <c r="V209" s="739"/>
      <c r="W209" s="739"/>
      <c r="X209" s="739"/>
      <c r="Y209" s="739"/>
      <c r="Z209" s="739"/>
      <c r="AA209" s="739"/>
      <c r="AB209" s="739"/>
      <c r="AC209" s="739"/>
      <c r="AD209" s="739"/>
      <c r="AE209" s="739"/>
      <c r="AF209" s="739"/>
      <c r="AG209" s="739"/>
      <c r="AH209" s="739"/>
      <c r="AI209" s="739"/>
    </row>
    <row r="210" spans="21:35" ht="15.75" hidden="1" customHeight="1">
      <c r="U210" s="739"/>
      <c r="V210" s="739"/>
      <c r="W210" s="739"/>
      <c r="X210" s="739"/>
      <c r="Y210" s="739"/>
      <c r="Z210" s="739"/>
      <c r="AA210" s="739"/>
      <c r="AB210" s="739"/>
      <c r="AC210" s="739"/>
      <c r="AD210" s="739"/>
      <c r="AE210" s="739"/>
      <c r="AF210" s="739"/>
      <c r="AG210" s="739"/>
      <c r="AH210" s="739"/>
      <c r="AI210" s="739"/>
    </row>
    <row r="211" spans="21:35" ht="15.75" hidden="1" customHeight="1">
      <c r="U211" s="739"/>
      <c r="V211" s="739"/>
      <c r="W211" s="739"/>
      <c r="X211" s="739"/>
      <c r="Y211" s="739"/>
      <c r="Z211" s="739"/>
      <c r="AA211" s="739"/>
      <c r="AB211" s="739"/>
      <c r="AC211" s="739"/>
      <c r="AD211" s="739"/>
      <c r="AE211" s="739"/>
      <c r="AF211" s="739"/>
      <c r="AG211" s="739"/>
      <c r="AH211" s="739"/>
      <c r="AI211" s="739"/>
    </row>
    <row r="212" spans="21:35" ht="15.75" hidden="1" customHeight="1">
      <c r="U212" s="739"/>
      <c r="V212" s="739"/>
      <c r="W212" s="739"/>
      <c r="X212" s="739"/>
      <c r="Y212" s="739"/>
      <c r="Z212" s="739"/>
      <c r="AA212" s="739"/>
      <c r="AB212" s="739"/>
      <c r="AC212" s="739"/>
      <c r="AD212" s="739"/>
      <c r="AE212" s="739"/>
      <c r="AF212" s="739"/>
      <c r="AG212" s="739"/>
      <c r="AH212" s="739"/>
      <c r="AI212" s="739"/>
    </row>
    <row r="213" spans="21:35" ht="15.75" hidden="1" customHeight="1">
      <c r="U213" s="739"/>
      <c r="V213" s="739"/>
      <c r="W213" s="739"/>
      <c r="X213" s="739"/>
      <c r="Y213" s="739"/>
      <c r="Z213" s="739"/>
      <c r="AA213" s="739"/>
      <c r="AB213" s="739"/>
      <c r="AC213" s="739"/>
      <c r="AD213" s="739"/>
      <c r="AE213" s="739"/>
      <c r="AF213" s="739"/>
      <c r="AG213" s="739"/>
      <c r="AH213" s="739"/>
      <c r="AI213" s="739"/>
    </row>
    <row r="214" spans="21:35" ht="15.75" hidden="1" customHeight="1">
      <c r="U214" s="739"/>
      <c r="V214" s="739"/>
      <c r="W214" s="739"/>
      <c r="X214" s="739"/>
      <c r="Y214" s="739"/>
      <c r="Z214" s="739"/>
      <c r="AA214" s="739"/>
      <c r="AB214" s="739"/>
      <c r="AC214" s="739"/>
      <c r="AD214" s="739"/>
      <c r="AE214" s="739"/>
      <c r="AF214" s="739"/>
      <c r="AG214" s="739"/>
      <c r="AH214" s="739"/>
      <c r="AI214" s="739"/>
    </row>
    <row r="215" spans="21:35" ht="15.75" hidden="1" customHeight="1">
      <c r="U215" s="739"/>
      <c r="V215" s="739"/>
      <c r="W215" s="739"/>
      <c r="X215" s="739"/>
      <c r="Y215" s="739"/>
      <c r="Z215" s="739"/>
      <c r="AA215" s="739"/>
      <c r="AB215" s="739"/>
      <c r="AC215" s="739"/>
      <c r="AD215" s="739"/>
      <c r="AE215" s="739"/>
      <c r="AF215" s="739"/>
      <c r="AG215" s="739"/>
      <c r="AH215" s="739"/>
      <c r="AI215" s="739"/>
    </row>
    <row r="216" spans="21:35" ht="15.75" hidden="1" customHeight="1">
      <c r="U216" s="739"/>
      <c r="V216" s="739"/>
      <c r="W216" s="739"/>
      <c r="X216" s="739"/>
      <c r="Y216" s="739"/>
      <c r="Z216" s="739"/>
      <c r="AA216" s="739"/>
      <c r="AB216" s="739"/>
      <c r="AC216" s="739"/>
      <c r="AD216" s="739"/>
      <c r="AE216" s="739"/>
      <c r="AF216" s="739"/>
      <c r="AG216" s="739"/>
      <c r="AH216" s="739"/>
      <c r="AI216" s="739"/>
    </row>
    <row r="217" spans="21:35" ht="15.75" hidden="1" customHeight="1">
      <c r="U217" s="739"/>
      <c r="V217" s="739"/>
      <c r="W217" s="739"/>
      <c r="X217" s="739"/>
      <c r="Y217" s="739"/>
      <c r="Z217" s="739"/>
      <c r="AA217" s="739"/>
      <c r="AB217" s="739"/>
      <c r="AC217" s="739"/>
      <c r="AD217" s="739"/>
      <c r="AE217" s="739"/>
      <c r="AF217" s="739"/>
      <c r="AG217" s="739"/>
      <c r="AH217" s="739"/>
      <c r="AI217" s="739"/>
    </row>
    <row r="218" spans="21:35" ht="15.75" hidden="1" customHeight="1">
      <c r="U218" s="739"/>
      <c r="V218" s="739"/>
      <c r="W218" s="739"/>
      <c r="X218" s="739"/>
      <c r="Y218" s="739"/>
      <c r="Z218" s="739"/>
      <c r="AA218" s="739"/>
      <c r="AB218" s="739"/>
      <c r="AC218" s="739"/>
      <c r="AD218" s="739"/>
      <c r="AE218" s="739"/>
      <c r="AF218" s="739"/>
      <c r="AG218" s="739"/>
      <c r="AH218" s="739"/>
      <c r="AI218" s="739"/>
    </row>
    <row r="219" spans="21:35" ht="15.75" hidden="1" customHeight="1">
      <c r="U219" s="739"/>
      <c r="V219" s="739"/>
      <c r="W219" s="739"/>
      <c r="X219" s="739"/>
      <c r="Y219" s="739"/>
      <c r="Z219" s="739"/>
      <c r="AA219" s="739"/>
      <c r="AB219" s="739"/>
      <c r="AC219" s="739"/>
      <c r="AD219" s="739"/>
      <c r="AE219" s="739"/>
      <c r="AF219" s="739"/>
      <c r="AG219" s="739"/>
      <c r="AH219" s="739"/>
      <c r="AI219" s="739"/>
    </row>
    <row r="220" spans="21:35" ht="15.75" hidden="1" customHeight="1">
      <c r="U220" s="739"/>
      <c r="V220" s="739"/>
      <c r="W220" s="739"/>
      <c r="X220" s="739"/>
      <c r="Y220" s="739"/>
      <c r="Z220" s="739"/>
      <c r="AA220" s="739"/>
      <c r="AB220" s="739"/>
      <c r="AC220" s="739"/>
      <c r="AD220" s="739"/>
      <c r="AE220" s="739"/>
      <c r="AF220" s="739"/>
      <c r="AG220" s="739"/>
      <c r="AH220" s="739"/>
      <c r="AI220" s="739"/>
    </row>
    <row r="221" spans="21:35" ht="15.75" hidden="1" customHeight="1">
      <c r="U221" s="739"/>
      <c r="V221" s="739"/>
      <c r="W221" s="739"/>
      <c r="X221" s="739"/>
      <c r="Y221" s="739"/>
      <c r="Z221" s="739"/>
      <c r="AA221" s="739"/>
      <c r="AB221" s="739"/>
      <c r="AC221" s="739"/>
      <c r="AD221" s="739"/>
      <c r="AE221" s="739"/>
      <c r="AF221" s="739"/>
      <c r="AG221" s="739"/>
      <c r="AH221" s="739"/>
      <c r="AI221" s="739"/>
    </row>
    <row r="222" spans="21:35" ht="15.75" hidden="1" customHeight="1">
      <c r="U222" s="739"/>
      <c r="V222" s="739"/>
      <c r="W222" s="739"/>
      <c r="X222" s="739"/>
      <c r="Y222" s="739"/>
      <c r="Z222" s="739"/>
      <c r="AA222" s="739"/>
      <c r="AB222" s="739"/>
      <c r="AC222" s="739"/>
      <c r="AD222" s="739"/>
      <c r="AE222" s="739"/>
      <c r="AF222" s="739"/>
      <c r="AG222" s="739"/>
      <c r="AH222" s="739"/>
      <c r="AI222" s="739"/>
    </row>
    <row r="223" spans="21:35" ht="15.75" hidden="1" customHeight="1">
      <c r="U223" s="739"/>
      <c r="V223" s="739"/>
      <c r="W223" s="739"/>
      <c r="X223" s="739"/>
      <c r="Y223" s="739"/>
      <c r="Z223" s="739"/>
      <c r="AA223" s="739"/>
      <c r="AB223" s="739"/>
      <c r="AC223" s="739"/>
      <c r="AD223" s="739"/>
      <c r="AE223" s="739"/>
      <c r="AF223" s="739"/>
      <c r="AG223" s="739"/>
      <c r="AH223" s="739"/>
      <c r="AI223" s="739"/>
    </row>
    <row r="224" spans="21:35" ht="15.75" hidden="1" customHeight="1">
      <c r="U224" s="739"/>
      <c r="V224" s="739"/>
      <c r="W224" s="739"/>
      <c r="X224" s="739"/>
      <c r="Y224" s="739"/>
      <c r="Z224" s="739"/>
      <c r="AA224" s="739"/>
      <c r="AB224" s="739"/>
      <c r="AC224" s="739"/>
      <c r="AD224" s="739"/>
      <c r="AE224" s="739"/>
      <c r="AF224" s="739"/>
      <c r="AG224" s="739"/>
      <c r="AH224" s="739"/>
      <c r="AI224" s="739"/>
    </row>
    <row r="225" spans="21:35" ht="15.75" hidden="1" customHeight="1">
      <c r="U225" s="739"/>
      <c r="V225" s="739"/>
      <c r="W225" s="739"/>
      <c r="X225" s="739"/>
      <c r="Y225" s="739"/>
      <c r="Z225" s="739"/>
      <c r="AA225" s="739"/>
      <c r="AB225" s="739"/>
      <c r="AC225" s="739"/>
      <c r="AD225" s="739"/>
      <c r="AE225" s="739"/>
      <c r="AF225" s="739"/>
      <c r="AG225" s="739"/>
      <c r="AH225" s="739"/>
      <c r="AI225" s="739"/>
    </row>
    <row r="226" spans="21:35" ht="15.75" hidden="1" customHeight="1">
      <c r="U226" s="739"/>
      <c r="V226" s="739"/>
      <c r="W226" s="739"/>
      <c r="X226" s="739"/>
      <c r="Y226" s="739"/>
      <c r="Z226" s="739"/>
      <c r="AA226" s="739"/>
      <c r="AB226" s="739"/>
      <c r="AC226" s="739"/>
      <c r="AD226" s="739"/>
      <c r="AE226" s="739"/>
      <c r="AF226" s="739"/>
      <c r="AG226" s="739"/>
      <c r="AH226" s="739"/>
      <c r="AI226" s="739"/>
    </row>
    <row r="227" spans="21:35" ht="15.75" hidden="1" customHeight="1">
      <c r="U227" s="739"/>
      <c r="V227" s="739"/>
      <c r="W227" s="739"/>
      <c r="X227" s="739"/>
      <c r="Y227" s="739"/>
      <c r="Z227" s="739"/>
      <c r="AA227" s="739"/>
      <c r="AB227" s="739"/>
      <c r="AC227" s="739"/>
      <c r="AD227" s="739"/>
      <c r="AE227" s="739"/>
      <c r="AF227" s="739"/>
      <c r="AG227" s="739"/>
      <c r="AH227" s="739"/>
      <c r="AI227" s="739"/>
    </row>
    <row r="228" spans="21:35" ht="15.75" hidden="1" customHeight="1">
      <c r="U228" s="739"/>
      <c r="V228" s="739"/>
      <c r="W228" s="739"/>
      <c r="X228" s="739"/>
      <c r="Y228" s="739"/>
      <c r="Z228" s="739"/>
      <c r="AA228" s="739"/>
      <c r="AB228" s="739"/>
      <c r="AC228" s="739"/>
      <c r="AD228" s="739"/>
      <c r="AE228" s="739"/>
      <c r="AF228" s="739"/>
      <c r="AG228" s="739"/>
      <c r="AH228" s="739"/>
      <c r="AI228" s="739"/>
    </row>
    <row r="229" spans="21:35" ht="15.75" hidden="1" customHeight="1">
      <c r="U229" s="739"/>
      <c r="V229" s="739"/>
      <c r="W229" s="739"/>
      <c r="X229" s="739"/>
      <c r="Y229" s="739"/>
      <c r="Z229" s="739"/>
      <c r="AA229" s="739"/>
      <c r="AB229" s="739"/>
      <c r="AC229" s="739"/>
      <c r="AD229" s="739"/>
      <c r="AE229" s="739"/>
      <c r="AF229" s="739"/>
      <c r="AG229" s="739"/>
      <c r="AH229" s="739"/>
      <c r="AI229" s="739"/>
    </row>
    <row r="230" spans="21:35" ht="15.75" hidden="1" customHeight="1">
      <c r="U230" s="739"/>
      <c r="V230" s="739"/>
      <c r="W230" s="739"/>
      <c r="X230" s="739"/>
      <c r="Y230" s="739"/>
      <c r="Z230" s="739"/>
      <c r="AA230" s="739"/>
      <c r="AB230" s="739"/>
      <c r="AC230" s="739"/>
      <c r="AD230" s="739"/>
      <c r="AE230" s="739"/>
      <c r="AF230" s="739"/>
      <c r="AG230" s="739"/>
      <c r="AH230" s="739"/>
      <c r="AI230" s="739"/>
    </row>
    <row r="231" spans="21:35" ht="15.75" hidden="1" customHeight="1">
      <c r="U231" s="739"/>
      <c r="V231" s="739"/>
      <c r="W231" s="739"/>
      <c r="X231" s="739"/>
      <c r="Y231" s="739"/>
      <c r="Z231" s="739"/>
      <c r="AA231" s="739"/>
      <c r="AB231" s="739"/>
      <c r="AC231" s="739"/>
      <c r="AD231" s="739"/>
      <c r="AE231" s="739"/>
      <c r="AF231" s="739"/>
      <c r="AG231" s="739"/>
      <c r="AH231" s="739"/>
      <c r="AI231" s="739"/>
    </row>
    <row r="232" spans="21:35" ht="15.75" hidden="1" customHeight="1">
      <c r="U232" s="739"/>
      <c r="V232" s="739"/>
      <c r="W232" s="739"/>
      <c r="X232" s="739"/>
      <c r="Y232" s="739"/>
      <c r="Z232" s="739"/>
      <c r="AA232" s="739"/>
      <c r="AB232" s="739"/>
      <c r="AC232" s="739"/>
      <c r="AD232" s="739"/>
      <c r="AE232" s="739"/>
      <c r="AF232" s="739"/>
      <c r="AG232" s="739"/>
      <c r="AH232" s="739"/>
      <c r="AI232" s="739"/>
    </row>
    <row r="233" spans="21:35" ht="15.75" hidden="1" customHeight="1">
      <c r="U233" s="739"/>
      <c r="V233" s="739"/>
      <c r="W233" s="739"/>
      <c r="X233" s="739"/>
      <c r="Y233" s="739"/>
      <c r="Z233" s="739"/>
      <c r="AA233" s="739"/>
      <c r="AB233" s="739"/>
      <c r="AC233" s="739"/>
      <c r="AD233" s="739"/>
      <c r="AE233" s="739"/>
      <c r="AF233" s="739"/>
      <c r="AG233" s="739"/>
      <c r="AH233" s="739"/>
      <c r="AI233" s="739"/>
    </row>
    <row r="234" spans="21:35" ht="15.75" hidden="1" customHeight="1">
      <c r="U234" s="739"/>
      <c r="V234" s="739"/>
      <c r="W234" s="739"/>
      <c r="X234" s="739"/>
      <c r="Y234" s="739"/>
      <c r="Z234" s="739"/>
      <c r="AA234" s="739"/>
      <c r="AB234" s="739"/>
      <c r="AC234" s="739"/>
      <c r="AD234" s="739"/>
      <c r="AE234" s="739"/>
      <c r="AF234" s="739"/>
      <c r="AG234" s="739"/>
      <c r="AH234" s="739"/>
      <c r="AI234" s="739"/>
    </row>
    <row r="235" spans="21:35" ht="15.75" hidden="1" customHeight="1">
      <c r="U235" s="739"/>
      <c r="V235" s="739"/>
      <c r="W235" s="739"/>
      <c r="X235" s="739"/>
      <c r="Y235" s="739"/>
      <c r="Z235" s="739"/>
      <c r="AA235" s="739"/>
      <c r="AB235" s="739"/>
      <c r="AC235" s="739"/>
      <c r="AD235" s="739"/>
      <c r="AE235" s="739"/>
      <c r="AF235" s="739"/>
      <c r="AG235" s="739"/>
      <c r="AH235" s="739"/>
      <c r="AI235" s="739"/>
    </row>
    <row r="236" spans="21:35" ht="15.75" hidden="1" customHeight="1">
      <c r="U236" s="739"/>
      <c r="V236" s="739"/>
      <c r="W236" s="739"/>
      <c r="X236" s="739"/>
      <c r="Y236" s="739"/>
      <c r="Z236" s="739"/>
      <c r="AA236" s="739"/>
      <c r="AB236" s="739"/>
      <c r="AC236" s="739"/>
      <c r="AD236" s="739"/>
      <c r="AE236" s="739"/>
      <c r="AF236" s="739"/>
      <c r="AG236" s="739"/>
      <c r="AH236" s="739"/>
      <c r="AI236" s="739"/>
    </row>
    <row r="237" spans="21:35" ht="15.75" hidden="1" customHeight="1">
      <c r="U237" s="739"/>
      <c r="V237" s="739"/>
      <c r="W237" s="739"/>
      <c r="X237" s="739"/>
      <c r="Y237" s="739"/>
      <c r="Z237" s="739"/>
      <c r="AA237" s="739"/>
      <c r="AB237" s="739"/>
      <c r="AC237" s="739"/>
      <c r="AD237" s="739"/>
      <c r="AE237" s="739"/>
      <c r="AF237" s="739"/>
      <c r="AG237" s="739"/>
      <c r="AH237" s="739"/>
      <c r="AI237" s="739"/>
    </row>
    <row r="238" spans="21:35" ht="15.75" hidden="1" customHeight="1">
      <c r="U238" s="739"/>
      <c r="V238" s="739"/>
      <c r="W238" s="739"/>
      <c r="X238" s="739"/>
      <c r="Y238" s="739"/>
      <c r="Z238" s="739"/>
      <c r="AA238" s="739"/>
      <c r="AB238" s="739"/>
      <c r="AC238" s="739"/>
      <c r="AD238" s="739"/>
      <c r="AE238" s="739"/>
      <c r="AF238" s="739"/>
      <c r="AG238" s="739"/>
      <c r="AH238" s="739"/>
      <c r="AI238" s="739"/>
    </row>
    <row r="239" spans="21:35" ht="15.75" hidden="1" customHeight="1">
      <c r="U239" s="739"/>
      <c r="V239" s="739"/>
      <c r="W239" s="739"/>
      <c r="X239" s="739"/>
      <c r="Y239" s="739"/>
      <c r="Z239" s="739"/>
      <c r="AA239" s="739"/>
      <c r="AB239" s="739"/>
      <c r="AC239" s="739"/>
      <c r="AD239" s="739"/>
      <c r="AE239" s="739"/>
      <c r="AF239" s="739"/>
      <c r="AG239" s="739"/>
      <c r="AH239" s="739"/>
      <c r="AI239" s="739"/>
    </row>
    <row r="240" spans="21:35" ht="15.75" hidden="1" customHeight="1">
      <c r="U240" s="739"/>
      <c r="V240" s="739"/>
      <c r="W240" s="739"/>
      <c r="X240" s="739"/>
      <c r="Y240" s="739"/>
      <c r="Z240" s="739"/>
      <c r="AA240" s="739"/>
      <c r="AB240" s="739"/>
      <c r="AC240" s="739"/>
      <c r="AD240" s="739"/>
      <c r="AE240" s="739"/>
      <c r="AF240" s="739"/>
      <c r="AG240" s="739"/>
      <c r="AH240" s="739"/>
      <c r="AI240" s="739"/>
    </row>
    <row r="241" spans="21:35" ht="15.75" hidden="1" customHeight="1">
      <c r="U241" s="739"/>
      <c r="V241" s="739"/>
      <c r="W241" s="739"/>
      <c r="X241" s="739"/>
      <c r="Y241" s="739"/>
      <c r="Z241" s="739"/>
      <c r="AA241" s="739"/>
      <c r="AB241" s="739"/>
      <c r="AC241" s="739"/>
      <c r="AD241" s="739"/>
      <c r="AE241" s="739"/>
      <c r="AF241" s="739"/>
      <c r="AG241" s="739"/>
      <c r="AH241" s="739"/>
      <c r="AI241" s="739"/>
    </row>
    <row r="242" spans="21:35" ht="15.75" hidden="1" customHeight="1">
      <c r="U242" s="739"/>
      <c r="V242" s="739"/>
      <c r="W242" s="739"/>
      <c r="X242" s="739"/>
      <c r="Y242" s="739"/>
      <c r="Z242" s="739"/>
      <c r="AA242" s="739"/>
      <c r="AB242" s="739"/>
      <c r="AC242" s="739"/>
      <c r="AD242" s="739"/>
      <c r="AE242" s="739"/>
      <c r="AF242" s="739"/>
      <c r="AG242" s="739"/>
      <c r="AH242" s="739"/>
      <c r="AI242" s="739"/>
    </row>
    <row r="243" spans="21:35" ht="15.75" hidden="1" customHeight="1">
      <c r="U243" s="739"/>
      <c r="V243" s="739"/>
      <c r="W243" s="739"/>
      <c r="X243" s="739"/>
      <c r="Y243" s="739"/>
      <c r="Z243" s="739"/>
      <c r="AA243" s="739"/>
      <c r="AB243" s="739"/>
      <c r="AC243" s="739"/>
      <c r="AD243" s="739"/>
      <c r="AE243" s="739"/>
      <c r="AF243" s="739"/>
      <c r="AG243" s="739"/>
      <c r="AH243" s="739"/>
      <c r="AI243" s="739"/>
    </row>
    <row r="244" spans="21:35" ht="15.75" hidden="1" customHeight="1">
      <c r="U244" s="739"/>
      <c r="V244" s="739"/>
      <c r="W244" s="739"/>
      <c r="X244" s="739"/>
      <c r="Y244" s="739"/>
      <c r="Z244" s="739"/>
      <c r="AA244" s="739"/>
      <c r="AB244" s="739"/>
      <c r="AC244" s="739"/>
      <c r="AD244" s="739"/>
      <c r="AE244" s="739"/>
      <c r="AF244" s="739"/>
      <c r="AG244" s="739"/>
      <c r="AH244" s="739"/>
      <c r="AI244" s="739"/>
    </row>
    <row r="245" spans="21:35" ht="15.75" hidden="1" customHeight="1">
      <c r="U245" s="739"/>
      <c r="V245" s="739"/>
      <c r="W245" s="739"/>
      <c r="X245" s="739"/>
      <c r="Y245" s="739"/>
      <c r="Z245" s="739"/>
      <c r="AA245" s="739"/>
      <c r="AB245" s="739"/>
      <c r="AC245" s="739"/>
      <c r="AD245" s="739"/>
      <c r="AE245" s="739"/>
      <c r="AF245" s="739"/>
      <c r="AG245" s="739"/>
      <c r="AH245" s="739"/>
      <c r="AI245" s="739"/>
    </row>
    <row r="246" spans="21:35" ht="15.75" hidden="1" customHeight="1">
      <c r="U246" s="739"/>
      <c r="V246" s="739"/>
      <c r="W246" s="739"/>
      <c r="X246" s="739"/>
      <c r="Y246" s="739"/>
      <c r="Z246" s="739"/>
      <c r="AA246" s="739"/>
      <c r="AB246" s="739"/>
      <c r="AC246" s="739"/>
      <c r="AD246" s="739"/>
      <c r="AE246" s="739"/>
      <c r="AF246" s="739"/>
      <c r="AG246" s="739"/>
      <c r="AH246" s="739"/>
      <c r="AI246" s="739"/>
    </row>
    <row r="247" spans="21:35" ht="15.75" hidden="1" customHeight="1">
      <c r="U247" s="739"/>
      <c r="V247" s="739"/>
      <c r="W247" s="739"/>
      <c r="X247" s="739"/>
      <c r="Y247" s="739"/>
      <c r="Z247" s="739"/>
      <c r="AA247" s="739"/>
      <c r="AB247" s="739"/>
      <c r="AC247" s="739"/>
      <c r="AD247" s="739"/>
      <c r="AE247" s="739"/>
      <c r="AF247" s="739"/>
      <c r="AG247" s="739"/>
      <c r="AH247" s="739"/>
      <c r="AI247" s="739"/>
    </row>
    <row r="248" spans="21:35" ht="15.75" hidden="1" customHeight="1">
      <c r="U248" s="739"/>
      <c r="V248" s="739"/>
      <c r="W248" s="739"/>
      <c r="X248" s="739"/>
      <c r="Y248" s="739"/>
      <c r="Z248" s="739"/>
      <c r="AA248" s="739"/>
      <c r="AB248" s="739"/>
      <c r="AC248" s="739"/>
      <c r="AD248" s="739"/>
      <c r="AE248" s="739"/>
      <c r="AF248" s="739"/>
      <c r="AG248" s="739"/>
      <c r="AH248" s="739"/>
      <c r="AI248" s="739"/>
    </row>
    <row r="249" spans="21:35" ht="15.75" hidden="1" customHeight="1">
      <c r="U249" s="739"/>
      <c r="V249" s="739"/>
      <c r="W249" s="739"/>
      <c r="X249" s="739"/>
      <c r="Y249" s="739"/>
      <c r="Z249" s="739"/>
      <c r="AA249" s="739"/>
      <c r="AB249" s="739"/>
      <c r="AC249" s="739"/>
      <c r="AD249" s="739"/>
      <c r="AE249" s="739"/>
      <c r="AF249" s="739"/>
      <c r="AG249" s="739"/>
      <c r="AH249" s="739"/>
      <c r="AI249" s="739"/>
    </row>
    <row r="250" spans="21:35" ht="15.75" hidden="1" customHeight="1">
      <c r="U250" s="739"/>
      <c r="V250" s="739"/>
      <c r="W250" s="739"/>
      <c r="X250" s="739"/>
      <c r="Y250" s="739"/>
      <c r="Z250" s="739"/>
      <c r="AA250" s="739"/>
      <c r="AB250" s="739"/>
      <c r="AC250" s="739"/>
      <c r="AD250" s="739"/>
      <c r="AE250" s="739"/>
      <c r="AF250" s="739"/>
      <c r="AG250" s="739"/>
      <c r="AH250" s="739"/>
      <c r="AI250" s="739"/>
    </row>
    <row r="251" spans="21:35" ht="15.75" hidden="1" customHeight="1">
      <c r="U251" s="739"/>
      <c r="V251" s="739"/>
      <c r="W251" s="739"/>
      <c r="X251" s="739"/>
      <c r="Y251" s="739"/>
      <c r="Z251" s="739"/>
      <c r="AA251" s="739"/>
      <c r="AB251" s="739"/>
      <c r="AC251" s="739"/>
      <c r="AD251" s="739"/>
      <c r="AE251" s="739"/>
      <c r="AF251" s="739"/>
      <c r="AG251" s="739"/>
      <c r="AH251" s="739"/>
      <c r="AI251" s="739"/>
    </row>
    <row r="252" spans="21:35" ht="15.75" hidden="1" customHeight="1">
      <c r="U252" s="739"/>
      <c r="V252" s="739"/>
      <c r="W252" s="739"/>
      <c r="X252" s="739"/>
      <c r="Y252" s="739"/>
      <c r="Z252" s="739"/>
      <c r="AA252" s="739"/>
      <c r="AB252" s="739"/>
      <c r="AC252" s="739"/>
      <c r="AD252" s="739"/>
      <c r="AE252" s="739"/>
      <c r="AF252" s="739"/>
      <c r="AG252" s="739"/>
      <c r="AH252" s="739"/>
      <c r="AI252" s="739"/>
    </row>
    <row r="253" spans="21:35" ht="15.75" hidden="1" customHeight="1">
      <c r="U253" s="739"/>
      <c r="V253" s="739"/>
      <c r="W253" s="739"/>
      <c r="X253" s="739"/>
      <c r="Y253" s="739"/>
      <c r="Z253" s="739"/>
      <c r="AA253" s="739"/>
      <c r="AB253" s="739"/>
      <c r="AC253" s="739"/>
      <c r="AD253" s="739"/>
      <c r="AE253" s="739"/>
      <c r="AF253" s="739"/>
      <c r="AG253" s="739"/>
      <c r="AH253" s="739"/>
      <c r="AI253" s="739"/>
    </row>
    <row r="254" spans="21:35" ht="15.75" hidden="1" customHeight="1">
      <c r="U254" s="739"/>
      <c r="V254" s="739"/>
      <c r="W254" s="739"/>
      <c r="X254" s="739"/>
      <c r="Y254" s="739"/>
      <c r="Z254" s="739"/>
      <c r="AA254" s="739"/>
      <c r="AB254" s="739"/>
      <c r="AC254" s="739"/>
      <c r="AD254" s="739"/>
      <c r="AE254" s="739"/>
      <c r="AF254" s="739"/>
      <c r="AG254" s="739"/>
      <c r="AH254" s="739"/>
      <c r="AI254" s="739"/>
    </row>
    <row r="255" spans="21:35" ht="15.75" hidden="1" customHeight="1">
      <c r="U255" s="739"/>
      <c r="V255" s="739"/>
      <c r="W255" s="739"/>
      <c r="X255" s="739"/>
      <c r="Y255" s="739"/>
      <c r="Z255" s="739"/>
      <c r="AA255" s="739"/>
      <c r="AB255" s="739"/>
      <c r="AC255" s="739"/>
      <c r="AD255" s="739"/>
      <c r="AE255" s="739"/>
      <c r="AF255" s="739"/>
      <c r="AG255" s="739"/>
      <c r="AH255" s="739"/>
      <c r="AI255" s="739"/>
    </row>
    <row r="256" spans="21:35" ht="15.75" hidden="1" customHeight="1">
      <c r="U256" s="739"/>
      <c r="V256" s="739"/>
      <c r="W256" s="739"/>
      <c r="X256" s="739"/>
      <c r="Y256" s="739"/>
      <c r="Z256" s="739"/>
      <c r="AA256" s="739"/>
      <c r="AB256" s="739"/>
      <c r="AC256" s="739"/>
      <c r="AD256" s="739"/>
      <c r="AE256" s="739"/>
      <c r="AF256" s="739"/>
      <c r="AG256" s="739"/>
      <c r="AH256" s="739"/>
      <c r="AI256" s="739"/>
    </row>
    <row r="257" spans="21:35" ht="15.75" hidden="1" customHeight="1">
      <c r="U257" s="739"/>
      <c r="V257" s="739"/>
      <c r="W257" s="739"/>
      <c r="X257" s="739"/>
      <c r="Y257" s="739"/>
      <c r="Z257" s="739"/>
      <c r="AA257" s="739"/>
      <c r="AB257" s="739"/>
      <c r="AC257" s="739"/>
      <c r="AD257" s="739"/>
      <c r="AE257" s="739"/>
      <c r="AF257" s="739"/>
      <c r="AG257" s="739"/>
      <c r="AH257" s="739"/>
      <c r="AI257" s="739"/>
    </row>
    <row r="258" spans="21:35" ht="15.75" hidden="1" customHeight="1">
      <c r="U258" s="739"/>
      <c r="V258" s="739"/>
      <c r="W258" s="739"/>
      <c r="X258" s="739"/>
      <c r="Y258" s="739"/>
      <c r="Z258" s="739"/>
      <c r="AA258" s="739"/>
      <c r="AB258" s="739"/>
      <c r="AC258" s="739"/>
      <c r="AD258" s="739"/>
      <c r="AE258" s="739"/>
      <c r="AF258" s="739"/>
      <c r="AG258" s="739"/>
      <c r="AH258" s="739"/>
      <c r="AI258" s="739"/>
    </row>
    <row r="259" spans="21:35" ht="15.75" hidden="1" customHeight="1">
      <c r="U259" s="739"/>
      <c r="V259" s="739"/>
      <c r="W259" s="739"/>
      <c r="X259" s="739"/>
      <c r="Y259" s="739"/>
      <c r="Z259" s="739"/>
      <c r="AA259" s="739"/>
      <c r="AB259" s="739"/>
      <c r="AC259" s="739"/>
      <c r="AD259" s="739"/>
      <c r="AE259" s="739"/>
      <c r="AF259" s="739"/>
      <c r="AG259" s="739"/>
      <c r="AH259" s="739"/>
      <c r="AI259" s="739"/>
    </row>
    <row r="260" spans="21:35" ht="15.75" hidden="1" customHeight="1">
      <c r="U260" s="739"/>
      <c r="V260" s="739"/>
      <c r="W260" s="739"/>
      <c r="X260" s="739"/>
      <c r="Y260" s="739"/>
      <c r="Z260" s="739"/>
      <c r="AA260" s="739"/>
      <c r="AB260" s="739"/>
      <c r="AC260" s="739"/>
      <c r="AD260" s="739"/>
      <c r="AE260" s="739"/>
      <c r="AF260" s="739"/>
      <c r="AG260" s="739"/>
      <c r="AH260" s="739"/>
      <c r="AI260" s="739"/>
    </row>
    <row r="261" spans="21:35" ht="15.75" hidden="1" customHeight="1">
      <c r="U261" s="739"/>
      <c r="V261" s="739"/>
      <c r="W261" s="739"/>
      <c r="X261" s="739"/>
      <c r="Y261" s="739"/>
      <c r="Z261" s="739"/>
      <c r="AA261" s="739"/>
      <c r="AB261" s="739"/>
      <c r="AC261" s="739"/>
      <c r="AD261" s="739"/>
      <c r="AE261" s="739"/>
      <c r="AF261" s="739"/>
      <c r="AG261" s="739"/>
      <c r="AH261" s="739"/>
      <c r="AI261" s="739"/>
    </row>
    <row r="262" spans="21:35" ht="15.75" hidden="1" customHeight="1">
      <c r="U262" s="739"/>
      <c r="V262" s="739"/>
      <c r="W262" s="739"/>
      <c r="X262" s="739"/>
      <c r="Y262" s="739"/>
      <c r="Z262" s="739"/>
      <c r="AA262" s="739"/>
      <c r="AB262" s="739"/>
      <c r="AC262" s="739"/>
      <c r="AD262" s="739"/>
      <c r="AE262" s="739"/>
      <c r="AF262" s="739"/>
      <c r="AG262" s="739"/>
      <c r="AH262" s="739"/>
      <c r="AI262" s="739"/>
    </row>
    <row r="263" spans="21:35" ht="15.75" hidden="1" customHeight="1">
      <c r="U263" s="739"/>
      <c r="V263" s="739"/>
      <c r="W263" s="739"/>
      <c r="X263" s="739"/>
      <c r="Y263" s="739"/>
      <c r="Z263" s="739"/>
      <c r="AA263" s="739"/>
      <c r="AB263" s="739"/>
      <c r="AC263" s="739"/>
      <c r="AD263" s="739"/>
      <c r="AE263" s="739"/>
      <c r="AF263" s="739"/>
      <c r="AG263" s="739"/>
      <c r="AH263" s="739"/>
      <c r="AI263" s="739"/>
    </row>
    <row r="264" spans="21:35" ht="15.75" hidden="1" customHeight="1">
      <c r="U264" s="739"/>
      <c r="V264" s="739"/>
      <c r="W264" s="739"/>
      <c r="X264" s="739"/>
      <c r="Y264" s="739"/>
      <c r="Z264" s="739"/>
      <c r="AA264" s="739"/>
      <c r="AB264" s="739"/>
      <c r="AC264" s="739"/>
      <c r="AD264" s="739"/>
      <c r="AE264" s="739"/>
      <c r="AF264" s="739"/>
      <c r="AG264" s="739"/>
      <c r="AH264" s="739"/>
      <c r="AI264" s="739"/>
    </row>
    <row r="265" spans="21:35" ht="15.75" hidden="1" customHeight="1">
      <c r="U265" s="739"/>
      <c r="V265" s="739"/>
      <c r="W265" s="739"/>
      <c r="X265" s="739"/>
      <c r="Y265" s="739"/>
      <c r="Z265" s="739"/>
      <c r="AA265" s="739"/>
      <c r="AB265" s="739"/>
      <c r="AC265" s="739"/>
      <c r="AD265" s="739"/>
      <c r="AE265" s="739"/>
      <c r="AF265" s="739"/>
      <c r="AG265" s="739"/>
      <c r="AH265" s="739"/>
      <c r="AI265" s="739"/>
    </row>
    <row r="266" spans="21:35" ht="15.75" hidden="1" customHeight="1">
      <c r="U266" s="739"/>
      <c r="V266" s="739"/>
      <c r="W266" s="739"/>
      <c r="X266" s="739"/>
      <c r="Y266" s="739"/>
      <c r="Z266" s="739"/>
      <c r="AA266" s="739"/>
      <c r="AB266" s="739"/>
      <c r="AC266" s="739"/>
      <c r="AD266" s="739"/>
      <c r="AE266" s="739"/>
      <c r="AF266" s="739"/>
      <c r="AG266" s="739"/>
      <c r="AH266" s="739"/>
      <c r="AI266" s="739"/>
    </row>
    <row r="267" spans="21:35" ht="15.75" hidden="1" customHeight="1">
      <c r="U267" s="739"/>
      <c r="V267" s="739"/>
      <c r="W267" s="739"/>
      <c r="X267" s="739"/>
      <c r="Y267" s="739"/>
      <c r="Z267" s="739"/>
      <c r="AA267" s="739"/>
      <c r="AB267" s="739"/>
      <c r="AC267" s="739"/>
      <c r="AD267" s="739"/>
      <c r="AE267" s="739"/>
      <c r="AF267" s="739"/>
      <c r="AG267" s="739"/>
      <c r="AH267" s="739"/>
      <c r="AI267" s="739"/>
    </row>
    <row r="268" spans="21:35" ht="15.75" hidden="1" customHeight="1">
      <c r="U268" s="739"/>
      <c r="V268" s="739"/>
      <c r="W268" s="739"/>
      <c r="X268" s="739"/>
      <c r="Y268" s="739"/>
      <c r="Z268" s="739"/>
      <c r="AA268" s="739"/>
      <c r="AB268" s="739"/>
      <c r="AC268" s="739"/>
      <c r="AD268" s="739"/>
      <c r="AE268" s="739"/>
      <c r="AF268" s="739"/>
      <c r="AG268" s="739"/>
      <c r="AH268" s="739"/>
      <c r="AI268" s="739"/>
    </row>
    <row r="269" spans="21:35" ht="15.75" hidden="1" customHeight="1">
      <c r="U269" s="739"/>
      <c r="V269" s="739"/>
      <c r="W269" s="739"/>
      <c r="X269" s="739"/>
      <c r="Y269" s="739"/>
      <c r="Z269" s="739"/>
      <c r="AA269" s="739"/>
      <c r="AB269" s="739"/>
      <c r="AC269" s="739"/>
      <c r="AD269" s="739"/>
      <c r="AE269" s="739"/>
      <c r="AF269" s="739"/>
      <c r="AG269" s="739"/>
      <c r="AH269" s="739"/>
      <c r="AI269" s="739"/>
    </row>
    <row r="270" spans="21:35" ht="15.75" hidden="1" customHeight="1">
      <c r="U270" s="739"/>
      <c r="V270" s="739"/>
      <c r="W270" s="739"/>
      <c r="X270" s="739"/>
      <c r="Y270" s="739"/>
      <c r="Z270" s="739"/>
      <c r="AA270" s="739"/>
      <c r="AB270" s="739"/>
      <c r="AC270" s="739"/>
      <c r="AD270" s="739"/>
      <c r="AE270" s="739"/>
      <c r="AF270" s="739"/>
      <c r="AG270" s="739"/>
      <c r="AH270" s="739"/>
      <c r="AI270" s="739"/>
    </row>
    <row r="271" spans="21:35" ht="15.75" hidden="1" customHeight="1">
      <c r="U271" s="739"/>
      <c r="V271" s="739"/>
      <c r="W271" s="739"/>
      <c r="X271" s="739"/>
      <c r="Y271" s="739"/>
      <c r="Z271" s="739"/>
      <c r="AA271" s="739"/>
      <c r="AB271" s="739"/>
      <c r="AC271" s="739"/>
      <c r="AD271" s="739"/>
      <c r="AE271" s="739"/>
      <c r="AF271" s="739"/>
      <c r="AG271" s="739"/>
      <c r="AH271" s="739"/>
      <c r="AI271" s="739"/>
    </row>
    <row r="272" spans="21:35" ht="15.75" hidden="1" customHeight="1">
      <c r="U272" s="739"/>
      <c r="V272" s="739"/>
      <c r="W272" s="739"/>
      <c r="X272" s="739"/>
      <c r="Y272" s="739"/>
      <c r="Z272" s="739"/>
      <c r="AA272" s="739"/>
      <c r="AB272" s="739"/>
      <c r="AC272" s="739"/>
      <c r="AD272" s="739"/>
      <c r="AE272" s="739"/>
      <c r="AF272" s="739"/>
      <c r="AG272" s="739"/>
      <c r="AH272" s="739"/>
      <c r="AI272" s="739"/>
    </row>
    <row r="273" spans="21:35" ht="15.75" hidden="1" customHeight="1">
      <c r="U273" s="739"/>
      <c r="V273" s="739"/>
      <c r="W273" s="739"/>
      <c r="X273" s="739"/>
      <c r="Y273" s="739"/>
      <c r="Z273" s="739"/>
      <c r="AA273" s="739"/>
      <c r="AB273" s="739"/>
      <c r="AC273" s="739"/>
      <c r="AD273" s="739"/>
      <c r="AE273" s="739"/>
      <c r="AF273" s="739"/>
      <c r="AG273" s="739"/>
      <c r="AH273" s="739"/>
      <c r="AI273" s="739"/>
    </row>
    <row r="274" spans="21:35" ht="15.75" hidden="1" customHeight="1">
      <c r="U274" s="739"/>
      <c r="V274" s="739"/>
      <c r="W274" s="739"/>
      <c r="X274" s="739"/>
      <c r="Y274" s="739"/>
      <c r="Z274" s="739"/>
      <c r="AA274" s="739"/>
      <c r="AB274" s="739"/>
      <c r="AC274" s="739"/>
      <c r="AD274" s="739"/>
      <c r="AE274" s="739"/>
      <c r="AF274" s="739"/>
      <c r="AG274" s="739"/>
      <c r="AH274" s="739"/>
      <c r="AI274" s="739"/>
    </row>
    <row r="275" spans="21:35" ht="15.75" hidden="1" customHeight="1">
      <c r="U275" s="739"/>
      <c r="V275" s="739"/>
      <c r="W275" s="739"/>
      <c r="X275" s="739"/>
      <c r="Y275" s="739"/>
      <c r="Z275" s="739"/>
      <c r="AA275" s="739"/>
      <c r="AB275" s="739"/>
      <c r="AC275" s="739"/>
      <c r="AD275" s="739"/>
      <c r="AE275" s="739"/>
      <c r="AF275" s="739"/>
      <c r="AG275" s="739"/>
      <c r="AH275" s="739"/>
      <c r="AI275" s="739"/>
    </row>
    <row r="276" spans="21:35" ht="15.75" hidden="1" customHeight="1">
      <c r="U276" s="739"/>
      <c r="V276" s="739"/>
      <c r="W276" s="739"/>
      <c r="X276" s="739"/>
      <c r="Y276" s="739"/>
      <c r="Z276" s="739"/>
      <c r="AA276" s="739"/>
      <c r="AB276" s="739"/>
      <c r="AC276" s="739"/>
      <c r="AD276" s="739"/>
      <c r="AE276" s="739"/>
      <c r="AF276" s="739"/>
      <c r="AG276" s="739"/>
      <c r="AH276" s="739"/>
      <c r="AI276" s="739"/>
    </row>
    <row r="277" spans="21:35" ht="15.75" hidden="1" customHeight="1">
      <c r="U277" s="739"/>
      <c r="V277" s="739"/>
      <c r="W277" s="739"/>
      <c r="X277" s="739"/>
      <c r="Y277" s="739"/>
      <c r="Z277" s="739"/>
      <c r="AA277" s="739"/>
      <c r="AB277" s="739"/>
      <c r="AC277" s="739"/>
      <c r="AD277" s="739"/>
      <c r="AE277" s="739"/>
      <c r="AF277" s="739"/>
      <c r="AG277" s="739"/>
      <c r="AH277" s="739"/>
      <c r="AI277" s="739"/>
    </row>
    <row r="278" spans="21:35" ht="15.75" hidden="1" customHeight="1">
      <c r="U278" s="739"/>
      <c r="V278" s="739"/>
      <c r="W278" s="739"/>
      <c r="X278" s="739"/>
      <c r="Y278" s="739"/>
      <c r="Z278" s="739"/>
      <c r="AA278" s="739"/>
      <c r="AB278" s="739"/>
      <c r="AC278" s="739"/>
      <c r="AD278" s="739"/>
      <c r="AE278" s="739"/>
      <c r="AF278" s="739"/>
      <c r="AG278" s="739"/>
      <c r="AH278" s="739"/>
      <c r="AI278" s="739"/>
    </row>
    <row r="279" spans="21:35" ht="15.75" hidden="1" customHeight="1">
      <c r="U279" s="739"/>
      <c r="V279" s="739"/>
      <c r="W279" s="739"/>
      <c r="X279" s="739"/>
      <c r="Y279" s="739"/>
      <c r="Z279" s="739"/>
      <c r="AA279" s="739"/>
      <c r="AB279" s="739"/>
      <c r="AC279" s="739"/>
      <c r="AD279" s="739"/>
      <c r="AE279" s="739"/>
      <c r="AF279" s="739"/>
      <c r="AG279" s="739"/>
      <c r="AH279" s="739"/>
      <c r="AI279" s="739"/>
    </row>
    <row r="280" spans="21:35" ht="15.75" hidden="1" customHeight="1">
      <c r="U280" s="739"/>
      <c r="V280" s="739"/>
      <c r="W280" s="739"/>
      <c r="X280" s="739"/>
      <c r="Y280" s="739"/>
      <c r="Z280" s="739"/>
      <c r="AA280" s="739"/>
      <c r="AB280" s="739"/>
      <c r="AC280" s="739"/>
      <c r="AD280" s="739"/>
      <c r="AE280" s="739"/>
      <c r="AF280" s="739"/>
      <c r="AG280" s="739"/>
      <c r="AH280" s="739"/>
      <c r="AI280" s="739"/>
    </row>
    <row r="281" spans="21:35" ht="15.75" hidden="1" customHeight="1">
      <c r="U281" s="739"/>
      <c r="V281" s="739"/>
      <c r="W281" s="739"/>
      <c r="X281" s="739"/>
      <c r="Y281" s="739"/>
      <c r="Z281" s="739"/>
      <c r="AA281" s="739"/>
      <c r="AB281" s="739"/>
      <c r="AC281" s="739"/>
      <c r="AD281" s="739"/>
      <c r="AE281" s="739"/>
      <c r="AF281" s="739"/>
      <c r="AG281" s="739"/>
      <c r="AH281" s="739"/>
      <c r="AI281" s="739"/>
    </row>
    <row r="282" spans="21:35" ht="15.75" hidden="1" customHeight="1">
      <c r="U282" s="739"/>
      <c r="V282" s="739"/>
      <c r="W282" s="739"/>
      <c r="X282" s="739"/>
      <c r="Y282" s="739"/>
      <c r="Z282" s="739"/>
      <c r="AA282" s="739"/>
      <c r="AB282" s="739"/>
      <c r="AC282" s="739"/>
      <c r="AD282" s="739"/>
      <c r="AE282" s="739"/>
      <c r="AF282" s="739"/>
      <c r="AG282" s="739"/>
      <c r="AH282" s="739"/>
      <c r="AI282" s="739"/>
    </row>
    <row r="283" spans="21:35" ht="15.75" hidden="1" customHeight="1">
      <c r="U283" s="739"/>
      <c r="V283" s="739"/>
      <c r="W283" s="739"/>
      <c r="X283" s="739"/>
      <c r="Y283" s="739"/>
      <c r="Z283" s="739"/>
      <c r="AA283" s="739"/>
      <c r="AB283" s="739"/>
      <c r="AC283" s="739"/>
      <c r="AD283" s="739"/>
      <c r="AE283" s="739"/>
      <c r="AF283" s="739"/>
      <c r="AG283" s="739"/>
      <c r="AH283" s="739"/>
      <c r="AI283" s="739"/>
    </row>
    <row r="284" spans="21:35" ht="15.75" hidden="1" customHeight="1">
      <c r="U284" s="739"/>
      <c r="V284" s="739"/>
      <c r="W284" s="739"/>
      <c r="X284" s="739"/>
      <c r="Y284" s="739"/>
      <c r="Z284" s="739"/>
      <c r="AA284" s="739"/>
      <c r="AB284" s="739"/>
      <c r="AC284" s="739"/>
      <c r="AD284" s="739"/>
      <c r="AE284" s="739"/>
      <c r="AF284" s="739"/>
      <c r="AG284" s="739"/>
      <c r="AH284" s="739"/>
      <c r="AI284" s="739"/>
    </row>
    <row r="285" spans="21:35" ht="15.75" hidden="1" customHeight="1">
      <c r="U285" s="739"/>
      <c r="V285" s="739"/>
      <c r="W285" s="739"/>
      <c r="X285" s="739"/>
      <c r="Y285" s="739"/>
      <c r="Z285" s="739"/>
      <c r="AA285" s="739"/>
      <c r="AB285" s="739"/>
      <c r="AC285" s="739"/>
      <c r="AD285" s="739"/>
      <c r="AE285" s="739"/>
      <c r="AF285" s="739"/>
      <c r="AG285" s="739"/>
      <c r="AH285" s="739"/>
      <c r="AI285" s="739"/>
    </row>
    <row r="286" spans="21:35" ht="15.75" hidden="1" customHeight="1">
      <c r="U286" s="739"/>
      <c r="V286" s="739"/>
      <c r="W286" s="739"/>
      <c r="X286" s="739"/>
      <c r="Y286" s="739"/>
      <c r="Z286" s="739"/>
      <c r="AA286" s="739"/>
      <c r="AB286" s="739"/>
      <c r="AC286" s="739"/>
      <c r="AD286" s="739"/>
      <c r="AE286" s="739"/>
      <c r="AF286" s="739"/>
      <c r="AG286" s="739"/>
      <c r="AH286" s="739"/>
      <c r="AI286" s="739"/>
    </row>
    <row r="287" spans="21:35" ht="15.75" hidden="1" customHeight="1">
      <c r="U287" s="739"/>
      <c r="V287" s="739"/>
      <c r="W287" s="739"/>
      <c r="X287" s="739"/>
      <c r="Y287" s="739"/>
      <c r="Z287" s="739"/>
      <c r="AA287" s="739"/>
      <c r="AB287" s="739"/>
      <c r="AC287" s="739"/>
      <c r="AD287" s="739"/>
      <c r="AE287" s="739"/>
      <c r="AF287" s="739"/>
      <c r="AG287" s="739"/>
      <c r="AH287" s="739"/>
      <c r="AI287" s="739"/>
    </row>
    <row r="288" spans="21:35" ht="15.75" hidden="1" customHeight="1">
      <c r="U288" s="739"/>
      <c r="V288" s="739"/>
      <c r="W288" s="739"/>
      <c r="X288" s="739"/>
      <c r="Y288" s="739"/>
      <c r="Z288" s="739"/>
      <c r="AA288" s="739"/>
      <c r="AB288" s="739"/>
      <c r="AC288" s="739"/>
      <c r="AD288" s="739"/>
      <c r="AE288" s="739"/>
      <c r="AF288" s="739"/>
      <c r="AG288" s="739"/>
      <c r="AH288" s="739"/>
      <c r="AI288" s="739"/>
    </row>
    <row r="289" spans="21:35" ht="15.75" hidden="1" customHeight="1">
      <c r="U289" s="739"/>
      <c r="V289" s="739"/>
      <c r="W289" s="739"/>
      <c r="X289" s="739"/>
      <c r="Y289" s="739"/>
      <c r="Z289" s="739"/>
      <c r="AA289" s="739"/>
      <c r="AB289" s="739"/>
      <c r="AC289" s="739"/>
      <c r="AD289" s="739"/>
      <c r="AE289" s="739"/>
      <c r="AF289" s="739"/>
      <c r="AG289" s="739"/>
      <c r="AH289" s="739"/>
      <c r="AI289" s="739"/>
    </row>
    <row r="290" spans="21:35" ht="15.75" hidden="1" customHeight="1">
      <c r="U290" s="739"/>
      <c r="V290" s="739"/>
      <c r="W290" s="739"/>
      <c r="X290" s="739"/>
      <c r="Y290" s="739"/>
      <c r="Z290" s="739"/>
      <c r="AA290" s="739"/>
      <c r="AB290" s="739"/>
      <c r="AC290" s="739"/>
      <c r="AD290" s="739"/>
      <c r="AE290" s="739"/>
      <c r="AF290" s="739"/>
      <c r="AG290" s="739"/>
      <c r="AH290" s="739"/>
      <c r="AI290" s="739"/>
    </row>
    <row r="291" spans="21:35" ht="15.75" hidden="1" customHeight="1">
      <c r="U291" s="739"/>
      <c r="V291" s="739"/>
      <c r="W291" s="739"/>
      <c r="X291" s="739"/>
      <c r="Y291" s="739"/>
      <c r="Z291" s="739"/>
      <c r="AA291" s="739"/>
      <c r="AB291" s="739"/>
      <c r="AC291" s="739"/>
      <c r="AD291" s="739"/>
      <c r="AE291" s="739"/>
      <c r="AF291" s="739"/>
      <c r="AG291" s="739"/>
      <c r="AH291" s="739"/>
      <c r="AI291" s="739"/>
    </row>
    <row r="292" spans="21:35" ht="15.75" hidden="1" customHeight="1">
      <c r="U292" s="739"/>
      <c r="V292" s="739"/>
      <c r="W292" s="739"/>
      <c r="X292" s="739"/>
      <c r="Y292" s="739"/>
      <c r="Z292" s="739"/>
      <c r="AA292" s="739"/>
      <c r="AB292" s="739"/>
      <c r="AC292" s="739"/>
      <c r="AD292" s="739"/>
      <c r="AE292" s="739"/>
      <c r="AF292" s="739"/>
      <c r="AG292" s="739"/>
      <c r="AH292" s="739"/>
      <c r="AI292" s="739"/>
    </row>
    <row r="293" spans="21:35" ht="15.75" hidden="1" customHeight="1">
      <c r="U293" s="739"/>
      <c r="V293" s="739"/>
      <c r="W293" s="739"/>
      <c r="X293" s="739"/>
      <c r="Y293" s="739"/>
      <c r="Z293" s="739"/>
      <c r="AA293" s="739"/>
      <c r="AB293" s="739"/>
      <c r="AC293" s="739"/>
      <c r="AD293" s="739"/>
      <c r="AE293" s="739"/>
      <c r="AF293" s="739"/>
      <c r="AG293" s="739"/>
      <c r="AH293" s="739"/>
      <c r="AI293" s="739"/>
    </row>
    <row r="294" spans="21:35" ht="15.75" hidden="1" customHeight="1">
      <c r="U294" s="739"/>
      <c r="V294" s="739"/>
      <c r="W294" s="739"/>
      <c r="X294" s="739"/>
      <c r="Y294" s="739"/>
      <c r="Z294" s="739"/>
      <c r="AA294" s="739"/>
      <c r="AB294" s="739"/>
      <c r="AC294" s="739"/>
      <c r="AD294" s="739"/>
      <c r="AE294" s="739"/>
      <c r="AF294" s="739"/>
      <c r="AG294" s="739"/>
      <c r="AH294" s="739"/>
      <c r="AI294" s="739"/>
    </row>
    <row r="295" spans="21:35" ht="15.75" hidden="1" customHeight="1">
      <c r="U295" s="739"/>
      <c r="V295" s="739"/>
      <c r="W295" s="739"/>
      <c r="X295" s="739"/>
      <c r="Y295" s="739"/>
      <c r="Z295" s="739"/>
      <c r="AA295" s="739"/>
      <c r="AB295" s="739"/>
      <c r="AC295" s="739"/>
      <c r="AD295" s="739"/>
      <c r="AE295" s="739"/>
      <c r="AF295" s="739"/>
      <c r="AG295" s="739"/>
      <c r="AH295" s="739"/>
      <c r="AI295" s="739"/>
    </row>
    <row r="296" spans="21:35" ht="15.75" hidden="1" customHeight="1">
      <c r="U296" s="739"/>
      <c r="V296" s="739"/>
      <c r="W296" s="739"/>
      <c r="X296" s="739"/>
      <c r="Y296" s="739"/>
      <c r="Z296" s="739"/>
      <c r="AA296" s="739"/>
      <c r="AB296" s="739"/>
      <c r="AC296" s="739"/>
      <c r="AD296" s="739"/>
      <c r="AE296" s="739"/>
      <c r="AF296" s="739"/>
      <c r="AG296" s="739"/>
      <c r="AH296" s="739"/>
      <c r="AI296" s="739"/>
    </row>
    <row r="297" spans="21:35" ht="15.75" hidden="1" customHeight="1">
      <c r="U297" s="739"/>
      <c r="V297" s="739"/>
      <c r="W297" s="739"/>
      <c r="X297" s="739"/>
      <c r="Y297" s="739"/>
      <c r="Z297" s="739"/>
      <c r="AA297" s="739"/>
      <c r="AB297" s="739"/>
      <c r="AC297" s="739"/>
      <c r="AD297" s="739"/>
      <c r="AE297" s="739"/>
      <c r="AF297" s="739"/>
      <c r="AG297" s="739"/>
      <c r="AH297" s="739"/>
      <c r="AI297" s="739"/>
    </row>
    <row r="298" spans="21:35" ht="15.75" hidden="1" customHeight="1">
      <c r="U298" s="739"/>
      <c r="V298" s="739"/>
      <c r="W298" s="739"/>
      <c r="X298" s="739"/>
      <c r="Y298" s="739"/>
      <c r="Z298" s="739"/>
      <c r="AA298" s="739"/>
      <c r="AB298" s="739"/>
      <c r="AC298" s="739"/>
      <c r="AD298" s="739"/>
      <c r="AE298" s="739"/>
      <c r="AF298" s="739"/>
      <c r="AG298" s="739"/>
      <c r="AH298" s="739"/>
      <c r="AI298" s="739"/>
    </row>
    <row r="299" spans="21:35" ht="15.75" hidden="1" customHeight="1">
      <c r="U299" s="739"/>
      <c r="V299" s="739"/>
      <c r="W299" s="739"/>
      <c r="X299" s="739"/>
      <c r="Y299" s="739"/>
      <c r="Z299" s="739"/>
      <c r="AA299" s="739"/>
      <c r="AB299" s="739"/>
      <c r="AC299" s="739"/>
      <c r="AD299" s="739"/>
      <c r="AE299" s="739"/>
      <c r="AF299" s="739"/>
      <c r="AG299" s="739"/>
      <c r="AH299" s="739"/>
      <c r="AI299" s="739"/>
    </row>
    <row r="300" spans="21:35" ht="15.75" hidden="1" customHeight="1">
      <c r="U300" s="739"/>
      <c r="V300" s="739"/>
      <c r="W300" s="739"/>
      <c r="X300" s="739"/>
      <c r="Y300" s="739"/>
      <c r="Z300" s="739"/>
      <c r="AA300" s="739"/>
      <c r="AB300" s="739"/>
      <c r="AC300" s="739"/>
      <c r="AD300" s="739"/>
      <c r="AE300" s="739"/>
      <c r="AF300" s="739"/>
      <c r="AG300" s="739"/>
      <c r="AH300" s="739"/>
      <c r="AI300" s="739"/>
    </row>
    <row r="301" spans="21:35" ht="15.75" hidden="1" customHeight="1">
      <c r="U301" s="739"/>
      <c r="V301" s="739"/>
      <c r="W301" s="739"/>
      <c r="X301" s="739"/>
      <c r="Y301" s="739"/>
      <c r="Z301" s="739"/>
      <c r="AA301" s="739"/>
      <c r="AB301" s="739"/>
      <c r="AC301" s="739"/>
      <c r="AD301" s="739"/>
      <c r="AE301" s="739"/>
      <c r="AF301" s="739"/>
      <c r="AG301" s="739"/>
      <c r="AH301" s="739"/>
      <c r="AI301" s="739"/>
    </row>
    <row r="302" spans="21:35" ht="15.75" hidden="1" customHeight="1">
      <c r="U302" s="739"/>
      <c r="V302" s="739"/>
      <c r="W302" s="739"/>
      <c r="X302" s="739"/>
      <c r="Y302" s="739"/>
      <c r="Z302" s="739"/>
      <c r="AA302" s="739"/>
      <c r="AB302" s="739"/>
      <c r="AC302" s="739"/>
      <c r="AD302" s="739"/>
      <c r="AE302" s="739"/>
      <c r="AF302" s="739"/>
      <c r="AG302" s="739"/>
      <c r="AH302" s="739"/>
      <c r="AI302" s="739"/>
    </row>
    <row r="303" spans="21:35" ht="15.75" hidden="1" customHeight="1">
      <c r="U303" s="739"/>
      <c r="V303" s="739"/>
      <c r="W303" s="739"/>
      <c r="X303" s="739"/>
      <c r="Y303" s="739"/>
      <c r="Z303" s="739"/>
      <c r="AA303" s="739"/>
      <c r="AB303" s="739"/>
      <c r="AC303" s="739"/>
      <c r="AD303" s="739"/>
      <c r="AE303" s="739"/>
      <c r="AF303" s="739"/>
      <c r="AG303" s="739"/>
      <c r="AH303" s="739"/>
      <c r="AI303" s="739"/>
    </row>
    <row r="304" spans="21:35" ht="15.75" hidden="1" customHeight="1">
      <c r="U304" s="739"/>
      <c r="V304" s="739"/>
      <c r="W304" s="739"/>
      <c r="X304" s="739"/>
      <c r="Y304" s="739"/>
      <c r="Z304" s="739"/>
      <c r="AA304" s="739"/>
      <c r="AB304" s="739"/>
      <c r="AC304" s="739"/>
      <c r="AD304" s="739"/>
      <c r="AE304" s="739"/>
      <c r="AF304" s="739"/>
      <c r="AG304" s="739"/>
      <c r="AH304" s="739"/>
      <c r="AI304" s="739"/>
    </row>
    <row r="305" spans="21:35" ht="15.75" hidden="1" customHeight="1">
      <c r="U305" s="739"/>
      <c r="V305" s="739"/>
      <c r="W305" s="739"/>
      <c r="X305" s="739"/>
      <c r="Y305" s="739"/>
      <c r="Z305" s="739"/>
      <c r="AA305" s="739"/>
      <c r="AB305" s="739"/>
      <c r="AC305" s="739"/>
      <c r="AD305" s="739"/>
      <c r="AE305" s="739"/>
      <c r="AF305" s="739"/>
      <c r="AG305" s="739"/>
      <c r="AH305" s="739"/>
      <c r="AI305" s="739"/>
    </row>
    <row r="306" spans="21:35" ht="15.75" hidden="1" customHeight="1">
      <c r="U306" s="739"/>
      <c r="V306" s="739"/>
      <c r="W306" s="739"/>
      <c r="X306" s="739"/>
      <c r="Y306" s="739"/>
      <c r="Z306" s="739"/>
      <c r="AA306" s="739"/>
      <c r="AB306" s="739"/>
      <c r="AC306" s="739"/>
      <c r="AD306" s="739"/>
      <c r="AE306" s="739"/>
      <c r="AF306" s="739"/>
      <c r="AG306" s="739"/>
      <c r="AH306" s="739"/>
      <c r="AI306" s="739"/>
    </row>
    <row r="307" spans="21:35" ht="15.75" hidden="1" customHeight="1">
      <c r="U307" s="739"/>
      <c r="V307" s="739"/>
      <c r="W307" s="739"/>
      <c r="X307" s="739"/>
      <c r="Y307" s="739"/>
      <c r="Z307" s="739"/>
      <c r="AA307" s="739"/>
      <c r="AB307" s="739"/>
      <c r="AC307" s="739"/>
      <c r="AD307" s="739"/>
      <c r="AE307" s="739"/>
      <c r="AF307" s="739"/>
      <c r="AG307" s="739"/>
      <c r="AH307" s="739"/>
      <c r="AI307" s="739"/>
    </row>
    <row r="308" spans="21:35" ht="15.75" hidden="1" customHeight="1">
      <c r="U308" s="739"/>
      <c r="V308" s="739"/>
      <c r="W308" s="739"/>
      <c r="X308" s="739"/>
      <c r="Y308" s="739"/>
      <c r="Z308" s="739"/>
      <c r="AA308" s="739"/>
      <c r="AB308" s="739"/>
      <c r="AC308" s="739"/>
      <c r="AD308" s="739"/>
      <c r="AE308" s="739"/>
      <c r="AF308" s="739"/>
      <c r="AG308" s="739"/>
      <c r="AH308" s="739"/>
      <c r="AI308" s="739"/>
    </row>
    <row r="309" spans="21:35" ht="15.75" hidden="1" customHeight="1">
      <c r="U309" s="739"/>
      <c r="V309" s="739"/>
      <c r="W309" s="739"/>
      <c r="X309" s="739"/>
      <c r="Y309" s="739"/>
      <c r="Z309" s="739"/>
      <c r="AA309" s="739"/>
      <c r="AB309" s="739"/>
      <c r="AC309" s="739"/>
      <c r="AD309" s="739"/>
      <c r="AE309" s="739"/>
      <c r="AF309" s="739"/>
      <c r="AG309" s="739"/>
      <c r="AH309" s="739"/>
      <c r="AI309" s="739"/>
    </row>
    <row r="310" spans="21:35" ht="15.75" hidden="1" customHeight="1">
      <c r="U310" s="739"/>
      <c r="V310" s="739"/>
      <c r="W310" s="739"/>
      <c r="X310" s="739"/>
      <c r="Y310" s="739"/>
      <c r="Z310" s="739"/>
      <c r="AA310" s="739"/>
      <c r="AB310" s="739"/>
      <c r="AC310" s="739"/>
      <c r="AD310" s="739"/>
      <c r="AE310" s="739"/>
      <c r="AF310" s="739"/>
      <c r="AG310" s="739"/>
      <c r="AH310" s="739"/>
      <c r="AI310" s="739"/>
    </row>
    <row r="311" spans="21:35" ht="15.75" hidden="1" customHeight="1">
      <c r="U311" s="739"/>
      <c r="V311" s="739"/>
      <c r="W311" s="739"/>
      <c r="X311" s="739"/>
      <c r="Y311" s="739"/>
      <c r="Z311" s="739"/>
      <c r="AA311" s="739"/>
      <c r="AB311" s="739"/>
      <c r="AC311" s="739"/>
      <c r="AD311" s="739"/>
      <c r="AE311" s="739"/>
      <c r="AF311" s="739"/>
      <c r="AG311" s="739"/>
      <c r="AH311" s="739"/>
      <c r="AI311" s="739"/>
    </row>
    <row r="312" spans="21:35" ht="15.75" hidden="1" customHeight="1">
      <c r="U312" s="739"/>
      <c r="V312" s="739"/>
      <c r="W312" s="739"/>
      <c r="X312" s="739"/>
      <c r="Y312" s="739"/>
      <c r="Z312" s="739"/>
      <c r="AA312" s="739"/>
      <c r="AB312" s="739"/>
      <c r="AC312" s="739"/>
      <c r="AD312" s="739"/>
      <c r="AE312" s="739"/>
      <c r="AF312" s="739"/>
      <c r="AG312" s="739"/>
      <c r="AH312" s="739"/>
      <c r="AI312" s="739"/>
    </row>
    <row r="313" spans="21:35" ht="15.75" hidden="1" customHeight="1">
      <c r="U313" s="739"/>
      <c r="V313" s="739"/>
      <c r="W313" s="739"/>
      <c r="X313" s="739"/>
      <c r="Y313" s="739"/>
      <c r="Z313" s="739"/>
      <c r="AA313" s="739"/>
      <c r="AB313" s="739"/>
      <c r="AC313" s="739"/>
      <c r="AD313" s="739"/>
      <c r="AE313" s="739"/>
      <c r="AF313" s="739"/>
      <c r="AG313" s="739"/>
      <c r="AH313" s="739"/>
      <c r="AI313" s="739"/>
    </row>
    <row r="314" spans="21:35" ht="15.75" hidden="1" customHeight="1">
      <c r="U314" s="739"/>
      <c r="V314" s="739"/>
      <c r="W314" s="739"/>
      <c r="X314" s="739"/>
      <c r="Y314" s="739"/>
      <c r="Z314" s="739"/>
      <c r="AA314" s="739"/>
      <c r="AB314" s="739"/>
      <c r="AC314" s="739"/>
      <c r="AD314" s="739"/>
      <c r="AE314" s="739"/>
      <c r="AF314" s="739"/>
      <c r="AG314" s="739"/>
      <c r="AH314" s="739"/>
      <c r="AI314" s="739"/>
    </row>
    <row r="315" spans="21:35" ht="15.75" hidden="1" customHeight="1">
      <c r="U315" s="739"/>
      <c r="V315" s="739"/>
      <c r="W315" s="739"/>
      <c r="X315" s="739"/>
      <c r="Y315" s="739"/>
      <c r="Z315" s="739"/>
      <c r="AA315" s="739"/>
      <c r="AB315" s="739"/>
      <c r="AC315" s="739"/>
      <c r="AD315" s="739"/>
      <c r="AE315" s="739"/>
      <c r="AF315" s="739"/>
      <c r="AG315" s="739"/>
      <c r="AH315" s="739"/>
      <c r="AI315" s="739"/>
    </row>
    <row r="316" spans="21:35" ht="15.75" hidden="1" customHeight="1">
      <c r="U316" s="739"/>
      <c r="V316" s="739"/>
      <c r="W316" s="739"/>
      <c r="X316" s="739"/>
      <c r="Y316" s="739"/>
      <c r="Z316" s="739"/>
      <c r="AA316" s="739"/>
      <c r="AB316" s="739"/>
      <c r="AC316" s="739"/>
      <c r="AD316" s="739"/>
      <c r="AE316" s="739"/>
      <c r="AF316" s="739"/>
      <c r="AG316" s="739"/>
      <c r="AH316" s="739"/>
      <c r="AI316" s="739"/>
    </row>
    <row r="317" spans="21:35" ht="15.75" hidden="1" customHeight="1">
      <c r="U317" s="739"/>
      <c r="V317" s="739"/>
      <c r="W317" s="739"/>
      <c r="X317" s="739"/>
      <c r="Y317" s="739"/>
      <c r="Z317" s="739"/>
      <c r="AA317" s="739"/>
      <c r="AB317" s="739"/>
      <c r="AC317" s="739"/>
      <c r="AD317" s="739"/>
      <c r="AE317" s="739"/>
      <c r="AF317" s="739"/>
      <c r="AG317" s="739"/>
      <c r="AH317" s="739"/>
      <c r="AI317" s="739"/>
    </row>
    <row r="318" spans="21:35" ht="15.75" hidden="1" customHeight="1">
      <c r="U318" s="739"/>
      <c r="V318" s="739"/>
      <c r="W318" s="739"/>
      <c r="X318" s="739"/>
      <c r="Y318" s="739"/>
      <c r="Z318" s="739"/>
      <c r="AA318" s="739"/>
      <c r="AB318" s="739"/>
      <c r="AC318" s="739"/>
      <c r="AD318" s="739"/>
      <c r="AE318" s="739"/>
      <c r="AF318" s="739"/>
      <c r="AG318" s="739"/>
      <c r="AH318" s="739"/>
      <c r="AI318" s="739"/>
    </row>
    <row r="319" spans="21:35" ht="15.75" hidden="1" customHeight="1">
      <c r="U319" s="739"/>
      <c r="V319" s="739"/>
      <c r="W319" s="739"/>
      <c r="X319" s="739"/>
      <c r="Y319" s="739"/>
      <c r="Z319" s="739"/>
      <c r="AA319" s="739"/>
      <c r="AB319" s="739"/>
      <c r="AC319" s="739"/>
      <c r="AD319" s="739"/>
      <c r="AE319" s="739"/>
      <c r="AF319" s="739"/>
      <c r="AG319" s="739"/>
      <c r="AH319" s="739"/>
      <c r="AI319" s="739"/>
    </row>
    <row r="320" spans="21:35" ht="15.75" hidden="1" customHeight="1">
      <c r="U320" s="739"/>
      <c r="V320" s="739"/>
      <c r="W320" s="739"/>
      <c r="X320" s="739"/>
      <c r="Y320" s="739"/>
      <c r="Z320" s="739"/>
      <c r="AA320" s="739"/>
      <c r="AB320" s="739"/>
      <c r="AC320" s="739"/>
      <c r="AD320" s="739"/>
      <c r="AE320" s="739"/>
      <c r="AF320" s="739"/>
      <c r="AG320" s="739"/>
      <c r="AH320" s="739"/>
      <c r="AI320" s="739"/>
    </row>
    <row r="321" spans="21:35" ht="15.75" hidden="1" customHeight="1">
      <c r="U321" s="739"/>
      <c r="V321" s="739"/>
      <c r="W321" s="739"/>
      <c r="X321" s="739"/>
      <c r="Y321" s="739"/>
      <c r="Z321" s="739"/>
      <c r="AA321" s="739"/>
      <c r="AB321" s="739"/>
      <c r="AC321" s="739"/>
      <c r="AD321" s="739"/>
      <c r="AE321" s="739"/>
      <c r="AF321" s="739"/>
      <c r="AG321" s="739"/>
      <c r="AH321" s="739"/>
      <c r="AI321" s="739"/>
    </row>
    <row r="322" spans="21:35" ht="15.75" hidden="1" customHeight="1">
      <c r="U322" s="739"/>
      <c r="V322" s="739"/>
      <c r="W322" s="739"/>
      <c r="X322" s="739"/>
      <c r="Y322" s="739"/>
      <c r="Z322" s="739"/>
      <c r="AA322" s="739"/>
      <c r="AB322" s="739"/>
      <c r="AC322" s="739"/>
      <c r="AD322" s="739"/>
      <c r="AE322" s="739"/>
      <c r="AF322" s="739"/>
      <c r="AG322" s="739"/>
      <c r="AH322" s="739"/>
      <c r="AI322" s="739"/>
    </row>
    <row r="323" spans="21:35" ht="15.75" hidden="1" customHeight="1">
      <c r="U323" s="739"/>
      <c r="V323" s="739"/>
      <c r="W323" s="739"/>
      <c r="X323" s="739"/>
      <c r="Y323" s="739"/>
      <c r="Z323" s="739"/>
      <c r="AA323" s="739"/>
      <c r="AB323" s="739"/>
      <c r="AC323" s="739"/>
      <c r="AD323" s="739"/>
      <c r="AE323" s="739"/>
      <c r="AF323" s="739"/>
      <c r="AG323" s="739"/>
      <c r="AH323" s="739"/>
      <c r="AI323" s="739"/>
    </row>
    <row r="324" spans="21:35" ht="15.75" hidden="1" customHeight="1">
      <c r="U324" s="739"/>
      <c r="V324" s="739"/>
      <c r="W324" s="739"/>
      <c r="X324" s="739"/>
      <c r="Y324" s="739"/>
      <c r="Z324" s="739"/>
      <c r="AA324" s="739"/>
      <c r="AB324" s="739"/>
      <c r="AC324" s="739"/>
      <c r="AD324" s="739"/>
      <c r="AE324" s="739"/>
      <c r="AF324" s="739"/>
      <c r="AG324" s="739"/>
      <c r="AH324" s="739"/>
      <c r="AI324" s="739"/>
    </row>
    <row r="325" spans="21:35" ht="15.75" hidden="1" customHeight="1">
      <c r="U325" s="739"/>
      <c r="V325" s="739"/>
      <c r="W325" s="739"/>
      <c r="X325" s="739"/>
      <c r="Y325" s="739"/>
      <c r="Z325" s="739"/>
      <c r="AA325" s="739"/>
      <c r="AB325" s="739"/>
      <c r="AC325" s="739"/>
      <c r="AD325" s="739"/>
      <c r="AE325" s="739"/>
      <c r="AF325" s="739"/>
      <c r="AG325" s="739"/>
      <c r="AH325" s="739"/>
      <c r="AI325" s="739"/>
    </row>
    <row r="326" spans="21:35" ht="15.75" hidden="1" customHeight="1">
      <c r="U326" s="739"/>
      <c r="V326" s="739"/>
      <c r="W326" s="739"/>
      <c r="X326" s="739"/>
      <c r="Y326" s="739"/>
      <c r="Z326" s="739"/>
      <c r="AA326" s="739"/>
      <c r="AB326" s="739"/>
      <c r="AC326" s="739"/>
      <c r="AD326" s="739"/>
      <c r="AE326" s="739"/>
      <c r="AF326" s="739"/>
      <c r="AG326" s="739"/>
      <c r="AH326" s="739"/>
      <c r="AI326" s="739"/>
    </row>
    <row r="327" spans="21:35" ht="15.75" hidden="1" customHeight="1">
      <c r="U327" s="739"/>
      <c r="V327" s="739"/>
      <c r="W327" s="739"/>
      <c r="X327" s="739"/>
      <c r="Y327" s="739"/>
      <c r="Z327" s="739"/>
      <c r="AA327" s="739"/>
      <c r="AB327" s="739"/>
      <c r="AC327" s="739"/>
      <c r="AD327" s="739"/>
      <c r="AE327" s="739"/>
      <c r="AF327" s="739"/>
      <c r="AG327" s="739"/>
      <c r="AH327" s="739"/>
      <c r="AI327" s="739"/>
    </row>
    <row r="328" spans="21:35" ht="15.75" hidden="1" customHeight="1">
      <c r="U328" s="739"/>
      <c r="V328" s="739"/>
      <c r="W328" s="739"/>
      <c r="X328" s="739"/>
      <c r="Y328" s="739"/>
      <c r="Z328" s="739"/>
      <c r="AA328" s="739"/>
      <c r="AB328" s="739"/>
      <c r="AC328" s="739"/>
      <c r="AD328" s="739"/>
      <c r="AE328" s="739"/>
      <c r="AF328" s="739"/>
      <c r="AG328" s="739"/>
      <c r="AH328" s="739"/>
      <c r="AI328" s="739"/>
    </row>
    <row r="329" spans="21:35" ht="15.75" hidden="1" customHeight="1">
      <c r="U329" s="739"/>
      <c r="V329" s="739"/>
      <c r="W329" s="739"/>
      <c r="X329" s="739"/>
      <c r="Y329" s="739"/>
      <c r="Z329" s="739"/>
      <c r="AA329" s="739"/>
      <c r="AB329" s="739"/>
      <c r="AC329" s="739"/>
      <c r="AD329" s="739"/>
      <c r="AE329" s="739"/>
      <c r="AF329" s="739"/>
      <c r="AG329" s="739"/>
      <c r="AH329" s="739"/>
      <c r="AI329" s="739"/>
    </row>
    <row r="330" spans="21:35" ht="15.75" hidden="1" customHeight="1">
      <c r="U330" s="739"/>
      <c r="V330" s="739"/>
      <c r="W330" s="739"/>
      <c r="X330" s="739"/>
      <c r="Y330" s="739"/>
      <c r="Z330" s="739"/>
      <c r="AA330" s="739"/>
      <c r="AB330" s="739"/>
      <c r="AC330" s="739"/>
      <c r="AD330" s="739"/>
      <c r="AE330" s="739"/>
      <c r="AF330" s="739"/>
      <c r="AG330" s="739"/>
      <c r="AH330" s="739"/>
      <c r="AI330" s="739"/>
    </row>
    <row r="331" spans="21:35" ht="15.75" hidden="1" customHeight="1">
      <c r="U331" s="739"/>
      <c r="V331" s="739"/>
      <c r="W331" s="739"/>
      <c r="X331" s="739"/>
      <c r="Y331" s="739"/>
      <c r="Z331" s="739"/>
      <c r="AA331" s="739"/>
      <c r="AB331" s="739"/>
      <c r="AC331" s="739"/>
      <c r="AD331" s="739"/>
      <c r="AE331" s="739"/>
      <c r="AF331" s="739"/>
      <c r="AG331" s="739"/>
      <c r="AH331" s="739"/>
      <c r="AI331" s="739"/>
    </row>
    <row r="332" spans="21:35" ht="15.75" hidden="1" customHeight="1">
      <c r="U332" s="739"/>
      <c r="V332" s="739"/>
      <c r="W332" s="739"/>
      <c r="X332" s="739"/>
      <c r="Y332" s="739"/>
      <c r="Z332" s="739"/>
      <c r="AA332" s="739"/>
      <c r="AB332" s="739"/>
      <c r="AC332" s="739"/>
      <c r="AD332" s="739"/>
      <c r="AE332" s="739"/>
      <c r="AF332" s="739"/>
      <c r="AG332" s="739"/>
      <c r="AH332" s="739"/>
      <c r="AI332" s="739"/>
    </row>
    <row r="333" spans="21:35" ht="15.75" hidden="1" customHeight="1">
      <c r="U333" s="739"/>
      <c r="V333" s="739"/>
      <c r="W333" s="739"/>
      <c r="X333" s="739"/>
      <c r="Y333" s="739"/>
      <c r="Z333" s="739"/>
      <c r="AA333" s="739"/>
      <c r="AB333" s="739"/>
      <c r="AC333" s="739"/>
      <c r="AD333" s="739"/>
      <c r="AE333" s="739"/>
      <c r="AF333" s="739"/>
      <c r="AG333" s="739"/>
      <c r="AH333" s="739"/>
      <c r="AI333" s="739"/>
    </row>
    <row r="334" spans="21:35" ht="15.75" hidden="1" customHeight="1">
      <c r="U334" s="739"/>
      <c r="V334" s="739"/>
      <c r="W334" s="739"/>
      <c r="X334" s="739"/>
      <c r="Y334" s="739"/>
      <c r="Z334" s="739"/>
      <c r="AA334" s="739"/>
      <c r="AB334" s="739"/>
      <c r="AC334" s="739"/>
      <c r="AD334" s="739"/>
      <c r="AE334" s="739"/>
      <c r="AF334" s="739"/>
      <c r="AG334" s="739"/>
      <c r="AH334" s="739"/>
      <c r="AI334" s="739"/>
    </row>
    <row r="335" spans="21:35" ht="15.75" hidden="1" customHeight="1">
      <c r="U335" s="739"/>
      <c r="V335" s="739"/>
      <c r="W335" s="739"/>
      <c r="X335" s="739"/>
      <c r="Y335" s="739"/>
      <c r="Z335" s="739"/>
      <c r="AA335" s="739"/>
      <c r="AB335" s="739"/>
      <c r="AC335" s="739"/>
      <c r="AD335" s="739"/>
      <c r="AE335" s="739"/>
      <c r="AF335" s="739"/>
      <c r="AG335" s="739"/>
      <c r="AH335" s="739"/>
      <c r="AI335" s="739"/>
    </row>
    <row r="336" spans="21:35" ht="15.75" hidden="1" customHeight="1">
      <c r="U336" s="739"/>
      <c r="V336" s="739"/>
      <c r="W336" s="739"/>
      <c r="X336" s="739"/>
      <c r="Y336" s="739"/>
      <c r="Z336" s="739"/>
      <c r="AA336" s="739"/>
      <c r="AB336" s="739"/>
      <c r="AC336" s="739"/>
      <c r="AD336" s="739"/>
      <c r="AE336" s="739"/>
      <c r="AF336" s="739"/>
      <c r="AG336" s="739"/>
      <c r="AH336" s="739"/>
      <c r="AI336" s="739"/>
    </row>
    <row r="337" spans="21:35" ht="15.75" hidden="1" customHeight="1">
      <c r="U337" s="739"/>
      <c r="V337" s="739"/>
      <c r="W337" s="739"/>
      <c r="X337" s="739"/>
      <c r="Y337" s="739"/>
      <c r="Z337" s="739"/>
      <c r="AA337" s="739"/>
      <c r="AB337" s="739"/>
      <c r="AC337" s="739"/>
      <c r="AD337" s="739"/>
      <c r="AE337" s="739"/>
      <c r="AF337" s="739"/>
      <c r="AG337" s="739"/>
      <c r="AH337" s="739"/>
      <c r="AI337" s="739"/>
    </row>
    <row r="338" spans="21:35" ht="15.75" hidden="1" customHeight="1">
      <c r="U338" s="739"/>
      <c r="V338" s="739"/>
      <c r="W338" s="739"/>
      <c r="X338" s="739"/>
      <c r="Y338" s="739"/>
      <c r="Z338" s="739"/>
      <c r="AA338" s="739"/>
      <c r="AB338" s="739"/>
      <c r="AC338" s="739"/>
      <c r="AD338" s="739"/>
      <c r="AE338" s="739"/>
      <c r="AF338" s="739"/>
      <c r="AG338" s="739"/>
      <c r="AH338" s="739"/>
      <c r="AI338" s="739"/>
    </row>
    <row r="339" spans="21:35" ht="15.75" hidden="1" customHeight="1">
      <c r="U339" s="739"/>
      <c r="V339" s="739"/>
      <c r="W339" s="739"/>
      <c r="X339" s="739"/>
      <c r="Y339" s="739"/>
      <c r="Z339" s="739"/>
      <c r="AA339" s="739"/>
      <c r="AB339" s="739"/>
      <c r="AC339" s="739"/>
      <c r="AD339" s="739"/>
      <c r="AE339" s="739"/>
      <c r="AF339" s="739"/>
      <c r="AG339" s="739"/>
      <c r="AH339" s="739"/>
      <c r="AI339" s="739"/>
    </row>
    <row r="340" spans="21:35" ht="15.75" hidden="1" customHeight="1">
      <c r="U340" s="739"/>
      <c r="V340" s="739"/>
      <c r="W340" s="739"/>
      <c r="X340" s="739"/>
      <c r="Y340" s="739"/>
      <c r="Z340" s="739"/>
      <c r="AA340" s="739"/>
      <c r="AB340" s="739"/>
      <c r="AC340" s="739"/>
      <c r="AD340" s="739"/>
      <c r="AE340" s="739"/>
      <c r="AF340" s="739"/>
      <c r="AG340" s="739"/>
      <c r="AH340" s="739"/>
      <c r="AI340" s="739"/>
    </row>
    <row r="341" spans="21:35" ht="15.75" hidden="1" customHeight="1">
      <c r="U341" s="739"/>
      <c r="V341" s="739"/>
      <c r="W341" s="739"/>
      <c r="X341" s="739"/>
      <c r="Y341" s="739"/>
      <c r="Z341" s="739"/>
      <c r="AA341" s="739"/>
      <c r="AB341" s="739"/>
      <c r="AC341" s="739"/>
      <c r="AD341" s="739"/>
      <c r="AE341" s="739"/>
      <c r="AF341" s="739"/>
      <c r="AG341" s="739"/>
      <c r="AH341" s="739"/>
      <c r="AI341" s="739"/>
    </row>
    <row r="342" spans="21:35" ht="15.75" hidden="1" customHeight="1">
      <c r="U342" s="739"/>
      <c r="V342" s="739"/>
      <c r="W342" s="739"/>
      <c r="X342" s="739"/>
      <c r="Y342" s="739"/>
      <c r="Z342" s="739"/>
      <c r="AA342" s="739"/>
      <c r="AB342" s="739"/>
      <c r="AC342" s="739"/>
      <c r="AD342" s="739"/>
      <c r="AE342" s="739"/>
      <c r="AF342" s="739"/>
      <c r="AG342" s="739"/>
      <c r="AH342" s="739"/>
      <c r="AI342" s="739"/>
    </row>
    <row r="343" spans="21:35" ht="15.75" hidden="1" customHeight="1">
      <c r="U343" s="739"/>
      <c r="V343" s="739"/>
      <c r="W343" s="739"/>
      <c r="X343" s="739"/>
      <c r="Y343" s="739"/>
      <c r="Z343" s="739"/>
      <c r="AA343" s="739"/>
      <c r="AB343" s="739"/>
      <c r="AC343" s="739"/>
      <c r="AD343" s="739"/>
      <c r="AE343" s="739"/>
      <c r="AF343" s="739"/>
      <c r="AG343" s="739"/>
      <c r="AH343" s="739"/>
      <c r="AI343" s="739"/>
    </row>
    <row r="344" spans="21:35" ht="15.75" hidden="1" customHeight="1">
      <c r="U344" s="739"/>
      <c r="V344" s="739"/>
      <c r="W344" s="739"/>
      <c r="X344" s="739"/>
      <c r="Y344" s="739"/>
      <c r="Z344" s="739"/>
      <c r="AA344" s="739"/>
      <c r="AB344" s="739"/>
      <c r="AC344" s="739"/>
      <c r="AD344" s="739"/>
      <c r="AE344" s="739"/>
      <c r="AF344" s="739"/>
      <c r="AG344" s="739"/>
      <c r="AH344" s="739"/>
      <c r="AI344" s="739"/>
    </row>
    <row r="345" spans="21:35" ht="15.75" hidden="1" customHeight="1">
      <c r="U345" s="739"/>
      <c r="V345" s="739"/>
      <c r="W345" s="739"/>
      <c r="X345" s="739"/>
      <c r="Y345" s="739"/>
      <c r="Z345" s="739"/>
      <c r="AA345" s="739"/>
      <c r="AB345" s="739"/>
      <c r="AC345" s="739"/>
      <c r="AD345" s="739"/>
      <c r="AE345" s="739"/>
      <c r="AF345" s="739"/>
      <c r="AG345" s="739"/>
      <c r="AH345" s="739"/>
      <c r="AI345" s="739"/>
    </row>
    <row r="346" spans="21:35" ht="15.75" hidden="1" customHeight="1">
      <c r="U346" s="739"/>
      <c r="V346" s="739"/>
      <c r="W346" s="739"/>
      <c r="X346" s="739"/>
      <c r="Y346" s="739"/>
      <c r="Z346" s="739"/>
      <c r="AA346" s="739"/>
      <c r="AB346" s="739"/>
      <c r="AC346" s="739"/>
      <c r="AD346" s="739"/>
      <c r="AE346" s="739"/>
      <c r="AF346" s="739"/>
      <c r="AG346" s="739"/>
      <c r="AH346" s="739"/>
      <c r="AI346" s="739"/>
    </row>
    <row r="347" spans="21:35" ht="15.75" hidden="1" customHeight="1">
      <c r="U347" s="739"/>
      <c r="V347" s="739"/>
      <c r="W347" s="739"/>
      <c r="X347" s="739"/>
      <c r="Y347" s="739"/>
      <c r="Z347" s="739"/>
      <c r="AA347" s="739"/>
      <c r="AB347" s="739"/>
      <c r="AC347" s="739"/>
      <c r="AD347" s="739"/>
      <c r="AE347" s="739"/>
      <c r="AF347" s="739"/>
      <c r="AG347" s="739"/>
      <c r="AH347" s="739"/>
      <c r="AI347" s="739"/>
    </row>
    <row r="348" spans="21:35" ht="15.75" hidden="1" customHeight="1">
      <c r="U348" s="739"/>
      <c r="V348" s="739"/>
      <c r="W348" s="739"/>
      <c r="X348" s="739"/>
      <c r="Y348" s="739"/>
      <c r="Z348" s="739"/>
      <c r="AA348" s="739"/>
      <c r="AB348" s="739"/>
      <c r="AC348" s="739"/>
      <c r="AD348" s="739"/>
      <c r="AE348" s="739"/>
      <c r="AF348" s="739"/>
      <c r="AG348" s="739"/>
      <c r="AH348" s="739"/>
      <c r="AI348" s="739"/>
    </row>
    <row r="349" spans="21:35" ht="15.75" hidden="1" customHeight="1">
      <c r="U349" s="739"/>
      <c r="V349" s="739"/>
      <c r="W349" s="739"/>
      <c r="X349" s="739"/>
      <c r="Y349" s="739"/>
      <c r="Z349" s="739"/>
      <c r="AA349" s="739"/>
      <c r="AB349" s="739"/>
      <c r="AC349" s="739"/>
      <c r="AD349" s="739"/>
      <c r="AE349" s="739"/>
      <c r="AF349" s="739"/>
      <c r="AG349" s="739"/>
      <c r="AH349" s="739"/>
      <c r="AI349" s="739"/>
    </row>
    <row r="350" spans="21:35" ht="15.75" hidden="1" customHeight="1">
      <c r="U350" s="739"/>
      <c r="V350" s="739"/>
      <c r="W350" s="739"/>
      <c r="X350" s="739"/>
      <c r="Y350" s="739"/>
      <c r="Z350" s="739"/>
      <c r="AA350" s="739"/>
      <c r="AB350" s="739"/>
      <c r="AC350" s="739"/>
      <c r="AD350" s="739"/>
      <c r="AE350" s="739"/>
      <c r="AF350" s="739"/>
      <c r="AG350" s="739"/>
      <c r="AH350" s="739"/>
      <c r="AI350" s="739"/>
    </row>
    <row r="351" spans="21:35" ht="15.75" hidden="1" customHeight="1">
      <c r="U351" s="739"/>
      <c r="V351" s="739"/>
      <c r="W351" s="739"/>
      <c r="X351" s="739"/>
      <c r="Y351" s="739"/>
      <c r="Z351" s="739"/>
      <c r="AA351" s="739"/>
      <c r="AB351" s="739"/>
      <c r="AC351" s="739"/>
      <c r="AD351" s="739"/>
      <c r="AE351" s="739"/>
      <c r="AF351" s="739"/>
      <c r="AG351" s="739"/>
      <c r="AH351" s="739"/>
      <c r="AI351" s="739"/>
    </row>
    <row r="352" spans="21:35" ht="15.75" hidden="1" customHeight="1">
      <c r="U352" s="739"/>
      <c r="V352" s="739"/>
      <c r="W352" s="739"/>
      <c r="X352" s="739"/>
      <c r="Y352" s="739"/>
      <c r="Z352" s="739"/>
      <c r="AA352" s="739"/>
      <c r="AB352" s="739"/>
      <c r="AC352" s="739"/>
      <c r="AD352" s="739"/>
      <c r="AE352" s="739"/>
      <c r="AF352" s="739"/>
      <c r="AG352" s="739"/>
      <c r="AH352" s="739"/>
      <c r="AI352" s="739"/>
    </row>
    <row r="353" spans="21:35" ht="15.75" hidden="1" customHeight="1">
      <c r="U353" s="739"/>
      <c r="V353" s="739"/>
      <c r="W353" s="739"/>
      <c r="X353" s="739"/>
      <c r="Y353" s="739"/>
      <c r="Z353" s="739"/>
      <c r="AA353" s="739"/>
      <c r="AB353" s="739"/>
      <c r="AC353" s="739"/>
      <c r="AD353" s="739"/>
      <c r="AE353" s="739"/>
      <c r="AF353" s="739"/>
      <c r="AG353" s="739"/>
      <c r="AH353" s="739"/>
      <c r="AI353" s="739"/>
    </row>
    <row r="354" spans="21:35" ht="15.75" hidden="1" customHeight="1">
      <c r="U354" s="739"/>
      <c r="V354" s="739"/>
      <c r="W354" s="739"/>
      <c r="X354" s="739"/>
      <c r="Y354" s="739"/>
      <c r="Z354" s="739"/>
      <c r="AA354" s="739"/>
      <c r="AB354" s="739"/>
      <c r="AC354" s="739"/>
      <c r="AD354" s="739"/>
      <c r="AE354" s="739"/>
      <c r="AF354" s="739"/>
      <c r="AG354" s="739"/>
      <c r="AH354" s="739"/>
      <c r="AI354" s="739"/>
    </row>
    <row r="355" spans="21:35" ht="15.75" hidden="1" customHeight="1">
      <c r="U355" s="739"/>
      <c r="V355" s="739"/>
      <c r="W355" s="739"/>
      <c r="X355" s="739"/>
      <c r="Y355" s="739"/>
      <c r="Z355" s="739"/>
      <c r="AA355" s="739"/>
      <c r="AB355" s="739"/>
      <c r="AC355" s="739"/>
      <c r="AD355" s="739"/>
      <c r="AE355" s="739"/>
      <c r="AF355" s="739"/>
      <c r="AG355" s="739"/>
      <c r="AH355" s="739"/>
      <c r="AI355" s="739"/>
    </row>
    <row r="356" spans="21:35" ht="15.75" hidden="1" customHeight="1">
      <c r="U356" s="739"/>
      <c r="V356" s="739"/>
      <c r="W356" s="739"/>
      <c r="X356" s="739"/>
      <c r="Y356" s="739"/>
      <c r="Z356" s="739"/>
      <c r="AA356" s="739"/>
      <c r="AB356" s="739"/>
      <c r="AC356" s="739"/>
      <c r="AD356" s="739"/>
      <c r="AE356" s="739"/>
      <c r="AF356" s="739"/>
      <c r="AG356" s="739"/>
      <c r="AH356" s="739"/>
      <c r="AI356" s="739"/>
    </row>
    <row r="357" spans="21:35" ht="15.75" hidden="1" customHeight="1">
      <c r="U357" s="739"/>
      <c r="V357" s="739"/>
      <c r="W357" s="739"/>
      <c r="X357" s="739"/>
      <c r="Y357" s="739"/>
      <c r="Z357" s="739"/>
      <c r="AA357" s="739"/>
      <c r="AB357" s="739"/>
      <c r="AC357" s="739"/>
      <c r="AD357" s="739"/>
      <c r="AE357" s="739"/>
      <c r="AF357" s="739"/>
      <c r="AG357" s="739"/>
      <c r="AH357" s="739"/>
      <c r="AI357" s="739"/>
    </row>
    <row r="358" spans="21:35" ht="15.75" hidden="1" customHeight="1">
      <c r="U358" s="739"/>
      <c r="V358" s="739"/>
      <c r="W358" s="739"/>
      <c r="X358" s="739"/>
      <c r="Y358" s="739"/>
      <c r="Z358" s="739"/>
      <c r="AA358" s="739"/>
      <c r="AB358" s="739"/>
      <c r="AC358" s="739"/>
      <c r="AD358" s="739"/>
      <c r="AE358" s="739"/>
      <c r="AF358" s="739"/>
      <c r="AG358" s="739"/>
      <c r="AH358" s="739"/>
      <c r="AI358" s="739"/>
    </row>
    <row r="359" spans="21:35" ht="15.75" hidden="1" customHeight="1">
      <c r="U359" s="739"/>
      <c r="V359" s="739"/>
      <c r="W359" s="739"/>
      <c r="X359" s="739"/>
      <c r="Y359" s="739"/>
      <c r="Z359" s="739"/>
      <c r="AA359" s="739"/>
      <c r="AB359" s="739"/>
      <c r="AC359" s="739"/>
      <c r="AD359" s="739"/>
      <c r="AE359" s="739"/>
      <c r="AF359" s="739"/>
      <c r="AG359" s="739"/>
      <c r="AH359" s="739"/>
      <c r="AI359" s="739"/>
    </row>
    <row r="360" spans="21:35" ht="15.75" hidden="1" customHeight="1">
      <c r="U360" s="739"/>
      <c r="V360" s="739"/>
      <c r="W360" s="739"/>
      <c r="X360" s="739"/>
      <c r="Y360" s="739"/>
      <c r="Z360" s="739"/>
      <c r="AA360" s="739"/>
      <c r="AB360" s="739"/>
      <c r="AC360" s="739"/>
      <c r="AD360" s="739"/>
      <c r="AE360" s="739"/>
      <c r="AF360" s="739"/>
      <c r="AG360" s="739"/>
      <c r="AH360" s="739"/>
      <c r="AI360" s="739"/>
    </row>
    <row r="361" spans="21:35" ht="15.75" hidden="1" customHeight="1">
      <c r="U361" s="739"/>
      <c r="V361" s="739"/>
      <c r="W361" s="739"/>
      <c r="X361" s="739"/>
      <c r="Y361" s="739"/>
      <c r="Z361" s="739"/>
      <c r="AA361" s="739"/>
      <c r="AB361" s="739"/>
      <c r="AC361" s="739"/>
      <c r="AD361" s="739"/>
      <c r="AE361" s="739"/>
      <c r="AF361" s="739"/>
      <c r="AG361" s="739"/>
      <c r="AH361" s="739"/>
      <c r="AI361" s="739"/>
    </row>
    <row r="362" spans="21:35" ht="15.75" hidden="1" customHeight="1">
      <c r="U362" s="739"/>
      <c r="V362" s="739"/>
      <c r="W362" s="739"/>
      <c r="X362" s="739"/>
      <c r="Y362" s="739"/>
      <c r="Z362" s="739"/>
      <c r="AA362" s="739"/>
      <c r="AB362" s="739"/>
      <c r="AC362" s="739"/>
      <c r="AD362" s="739"/>
      <c r="AE362" s="739"/>
      <c r="AF362" s="739"/>
      <c r="AG362" s="739"/>
      <c r="AH362" s="739"/>
      <c r="AI362" s="739"/>
    </row>
    <row r="363" spans="21:35" ht="15.75" hidden="1" customHeight="1">
      <c r="U363" s="739"/>
      <c r="V363" s="739"/>
      <c r="W363" s="739"/>
      <c r="X363" s="739"/>
      <c r="Y363" s="739"/>
      <c r="Z363" s="739"/>
      <c r="AA363" s="739"/>
      <c r="AB363" s="739"/>
      <c r="AC363" s="739"/>
      <c r="AD363" s="739"/>
      <c r="AE363" s="739"/>
      <c r="AF363" s="739"/>
      <c r="AG363" s="739"/>
      <c r="AH363" s="739"/>
      <c r="AI363" s="739"/>
    </row>
    <row r="364" spans="21:35" ht="15.75" hidden="1" customHeight="1">
      <c r="U364" s="739"/>
      <c r="V364" s="739"/>
      <c r="W364" s="739"/>
      <c r="X364" s="739"/>
      <c r="Y364" s="739"/>
      <c r="Z364" s="739"/>
      <c r="AA364" s="739"/>
      <c r="AB364" s="739"/>
      <c r="AC364" s="739"/>
      <c r="AD364" s="739"/>
      <c r="AE364" s="739"/>
      <c r="AF364" s="739"/>
      <c r="AG364" s="739"/>
      <c r="AH364" s="739"/>
      <c r="AI364" s="739"/>
    </row>
    <row r="365" spans="21:35" ht="15.75" hidden="1" customHeight="1">
      <c r="U365" s="739"/>
      <c r="V365" s="739"/>
      <c r="W365" s="739"/>
      <c r="X365" s="739"/>
      <c r="Y365" s="739"/>
      <c r="Z365" s="739"/>
      <c r="AA365" s="739"/>
      <c r="AB365" s="739"/>
      <c r="AC365" s="739"/>
      <c r="AD365" s="739"/>
      <c r="AE365" s="739"/>
      <c r="AF365" s="739"/>
      <c r="AG365" s="739"/>
      <c r="AH365" s="739"/>
      <c r="AI365" s="739"/>
    </row>
    <row r="366" spans="21:35" ht="15.75" hidden="1" customHeight="1">
      <c r="U366" s="739"/>
      <c r="V366" s="739"/>
      <c r="W366" s="739"/>
      <c r="X366" s="739"/>
      <c r="Y366" s="739"/>
      <c r="Z366" s="739"/>
      <c r="AA366" s="739"/>
      <c r="AB366" s="739"/>
      <c r="AC366" s="739"/>
      <c r="AD366" s="739"/>
      <c r="AE366" s="739"/>
      <c r="AF366" s="739"/>
      <c r="AG366" s="739"/>
      <c r="AH366" s="739"/>
      <c r="AI366" s="739"/>
    </row>
    <row r="367" spans="21:35" ht="15.75" hidden="1" customHeight="1">
      <c r="U367" s="739"/>
      <c r="V367" s="739"/>
      <c r="W367" s="739"/>
      <c r="X367" s="739"/>
      <c r="Y367" s="739"/>
      <c r="Z367" s="739"/>
      <c r="AA367" s="739"/>
      <c r="AB367" s="739"/>
      <c r="AC367" s="739"/>
      <c r="AD367" s="739"/>
      <c r="AE367" s="739"/>
      <c r="AF367" s="739"/>
      <c r="AG367" s="739"/>
      <c r="AH367" s="739"/>
      <c r="AI367" s="739"/>
    </row>
    <row r="368" spans="21:35" ht="15.75" hidden="1" customHeight="1">
      <c r="U368" s="739"/>
      <c r="V368" s="739"/>
      <c r="W368" s="739"/>
      <c r="X368" s="739"/>
      <c r="Y368" s="739"/>
      <c r="Z368" s="739"/>
      <c r="AA368" s="739"/>
      <c r="AB368" s="739"/>
      <c r="AC368" s="739"/>
      <c r="AD368" s="739"/>
      <c r="AE368" s="739"/>
      <c r="AF368" s="739"/>
      <c r="AG368" s="739"/>
      <c r="AH368" s="739"/>
      <c r="AI368" s="739"/>
    </row>
    <row r="369" spans="21:35" ht="15.75" hidden="1" customHeight="1">
      <c r="U369" s="739"/>
      <c r="V369" s="739"/>
      <c r="W369" s="739"/>
      <c r="X369" s="739"/>
      <c r="Y369" s="739"/>
      <c r="Z369" s="739"/>
      <c r="AA369" s="739"/>
      <c r="AB369" s="739"/>
      <c r="AC369" s="739"/>
      <c r="AD369" s="739"/>
      <c r="AE369" s="739"/>
      <c r="AF369" s="739"/>
      <c r="AG369" s="739"/>
      <c r="AH369" s="739"/>
      <c r="AI369" s="739"/>
    </row>
    <row r="370" spans="21:35" ht="15.75" hidden="1" customHeight="1">
      <c r="U370" s="739"/>
      <c r="V370" s="739"/>
      <c r="W370" s="739"/>
      <c r="X370" s="739"/>
      <c r="Y370" s="739"/>
      <c r="Z370" s="739"/>
      <c r="AA370" s="739"/>
      <c r="AB370" s="739"/>
      <c r="AC370" s="739"/>
      <c r="AD370" s="739"/>
      <c r="AE370" s="739"/>
      <c r="AF370" s="739"/>
      <c r="AG370" s="739"/>
      <c r="AH370" s="739"/>
      <c r="AI370" s="739"/>
    </row>
    <row r="371" spans="21:35" ht="15.75" hidden="1" customHeight="1">
      <c r="U371" s="739"/>
      <c r="V371" s="739"/>
      <c r="W371" s="739"/>
      <c r="X371" s="739"/>
      <c r="Y371" s="739"/>
      <c r="Z371" s="739"/>
      <c r="AA371" s="739"/>
      <c r="AB371" s="739"/>
      <c r="AC371" s="739"/>
      <c r="AD371" s="739"/>
      <c r="AE371" s="739"/>
      <c r="AF371" s="739"/>
      <c r="AG371" s="739"/>
      <c r="AH371" s="739"/>
      <c r="AI371" s="739"/>
    </row>
    <row r="372" spans="21:35" ht="15.75" hidden="1" customHeight="1">
      <c r="U372" s="739"/>
      <c r="V372" s="739"/>
      <c r="W372" s="739"/>
      <c r="X372" s="739"/>
      <c r="Y372" s="739"/>
      <c r="Z372" s="739"/>
      <c r="AA372" s="739"/>
      <c r="AB372" s="739"/>
      <c r="AC372" s="739"/>
      <c r="AD372" s="739"/>
      <c r="AE372" s="739"/>
      <c r="AF372" s="739"/>
      <c r="AG372" s="739"/>
      <c r="AH372" s="739"/>
      <c r="AI372" s="739"/>
    </row>
    <row r="373" spans="21:35" ht="15.75" hidden="1" customHeight="1">
      <c r="U373" s="739"/>
      <c r="V373" s="739"/>
      <c r="W373" s="739"/>
      <c r="X373" s="739"/>
      <c r="Y373" s="739"/>
      <c r="Z373" s="739"/>
      <c r="AA373" s="739"/>
      <c r="AB373" s="739"/>
      <c r="AC373" s="739"/>
      <c r="AD373" s="739"/>
      <c r="AE373" s="739"/>
      <c r="AF373" s="739"/>
      <c r="AG373" s="739"/>
      <c r="AH373" s="739"/>
      <c r="AI373" s="739"/>
    </row>
    <row r="374" spans="21:35" ht="15.75" hidden="1" customHeight="1">
      <c r="U374" s="739"/>
      <c r="V374" s="739"/>
      <c r="W374" s="739"/>
      <c r="X374" s="739"/>
      <c r="Y374" s="739"/>
      <c r="Z374" s="739"/>
      <c r="AA374" s="739"/>
      <c r="AB374" s="739"/>
      <c r="AC374" s="739"/>
      <c r="AD374" s="739"/>
      <c r="AE374" s="739"/>
      <c r="AF374" s="739"/>
      <c r="AG374" s="739"/>
      <c r="AH374" s="739"/>
      <c r="AI374" s="739"/>
    </row>
    <row r="375" spans="21:35" ht="15.75" hidden="1" customHeight="1">
      <c r="U375" s="739"/>
      <c r="V375" s="739"/>
      <c r="W375" s="739"/>
      <c r="X375" s="739"/>
      <c r="Y375" s="739"/>
      <c r="Z375" s="739"/>
      <c r="AA375" s="739"/>
      <c r="AB375" s="739"/>
      <c r="AC375" s="739"/>
      <c r="AD375" s="739"/>
      <c r="AE375" s="739"/>
      <c r="AF375" s="739"/>
      <c r="AG375" s="739"/>
      <c r="AH375" s="739"/>
      <c r="AI375" s="739"/>
    </row>
    <row r="376" spans="21:35" ht="15.75" hidden="1" customHeight="1">
      <c r="U376" s="739"/>
      <c r="V376" s="739"/>
      <c r="W376" s="739"/>
      <c r="X376" s="739"/>
      <c r="Y376" s="739"/>
      <c r="Z376" s="739"/>
      <c r="AA376" s="739"/>
      <c r="AB376" s="739"/>
      <c r="AC376" s="739"/>
      <c r="AD376" s="739"/>
      <c r="AE376" s="739"/>
      <c r="AF376" s="739"/>
      <c r="AG376" s="739"/>
      <c r="AH376" s="739"/>
      <c r="AI376" s="739"/>
    </row>
    <row r="377" spans="21:35" ht="15.75" hidden="1" customHeight="1">
      <c r="U377" s="739"/>
      <c r="V377" s="739"/>
      <c r="W377" s="739"/>
      <c r="X377" s="739"/>
      <c r="Y377" s="739"/>
      <c r="Z377" s="739"/>
      <c r="AA377" s="739"/>
      <c r="AB377" s="739"/>
      <c r="AC377" s="739"/>
      <c r="AD377" s="739"/>
      <c r="AE377" s="739"/>
      <c r="AF377" s="739"/>
      <c r="AG377" s="739"/>
      <c r="AH377" s="739"/>
      <c r="AI377" s="739"/>
    </row>
    <row r="378" spans="21:35" ht="15.75" hidden="1" customHeight="1">
      <c r="U378" s="739"/>
      <c r="V378" s="739"/>
      <c r="W378" s="739"/>
      <c r="X378" s="739"/>
      <c r="Y378" s="739"/>
      <c r="Z378" s="739"/>
      <c r="AA378" s="739"/>
      <c r="AB378" s="739"/>
      <c r="AC378" s="739"/>
      <c r="AD378" s="739"/>
      <c r="AE378" s="739"/>
      <c r="AF378" s="739"/>
      <c r="AG378" s="739"/>
      <c r="AH378" s="739"/>
      <c r="AI378" s="739"/>
    </row>
    <row r="379" spans="21:35" ht="15.75" hidden="1" customHeight="1">
      <c r="U379" s="739"/>
      <c r="V379" s="739"/>
      <c r="W379" s="739"/>
      <c r="X379" s="739"/>
      <c r="Y379" s="739"/>
      <c r="Z379" s="739"/>
      <c r="AA379" s="739"/>
      <c r="AB379" s="739"/>
      <c r="AC379" s="739"/>
      <c r="AD379" s="739"/>
      <c r="AE379" s="739"/>
      <c r="AF379" s="739"/>
      <c r="AG379" s="739"/>
      <c r="AH379" s="739"/>
      <c r="AI379" s="739"/>
    </row>
    <row r="380" spans="21:35" ht="15.75" hidden="1" customHeight="1">
      <c r="U380" s="739"/>
      <c r="V380" s="739"/>
      <c r="W380" s="739"/>
      <c r="X380" s="739"/>
      <c r="Y380" s="739"/>
      <c r="Z380" s="739"/>
      <c r="AA380" s="739"/>
      <c r="AB380" s="739"/>
      <c r="AC380" s="739"/>
      <c r="AD380" s="739"/>
      <c r="AE380" s="739"/>
      <c r="AF380" s="739"/>
      <c r="AG380" s="739"/>
      <c r="AH380" s="739"/>
      <c r="AI380" s="739"/>
    </row>
    <row r="381" spans="21:35" ht="15.75" hidden="1" customHeight="1">
      <c r="U381" s="739"/>
      <c r="V381" s="739"/>
      <c r="W381" s="739"/>
      <c r="X381" s="739"/>
      <c r="Y381" s="739"/>
      <c r="Z381" s="739"/>
      <c r="AA381" s="739"/>
      <c r="AB381" s="739"/>
      <c r="AC381" s="739"/>
      <c r="AD381" s="739"/>
      <c r="AE381" s="739"/>
      <c r="AF381" s="739"/>
      <c r="AG381" s="739"/>
      <c r="AH381" s="739"/>
      <c r="AI381" s="739"/>
    </row>
    <row r="382" spans="21:35" ht="15.75" hidden="1" customHeight="1">
      <c r="U382" s="739"/>
      <c r="V382" s="739"/>
      <c r="W382" s="739"/>
      <c r="X382" s="739"/>
      <c r="Y382" s="739"/>
      <c r="Z382" s="739"/>
      <c r="AA382" s="739"/>
      <c r="AB382" s="739"/>
      <c r="AC382" s="739"/>
      <c r="AD382" s="739"/>
      <c r="AE382" s="739"/>
      <c r="AF382" s="739"/>
      <c r="AG382" s="739"/>
      <c r="AH382" s="739"/>
      <c r="AI382" s="739"/>
    </row>
    <row r="383" spans="21:35" ht="15.75" hidden="1" customHeight="1">
      <c r="U383" s="739"/>
      <c r="V383" s="739"/>
      <c r="W383" s="739"/>
      <c r="X383" s="739"/>
      <c r="Y383" s="739"/>
      <c r="Z383" s="739"/>
      <c r="AA383" s="739"/>
      <c r="AB383" s="739"/>
      <c r="AC383" s="739"/>
      <c r="AD383" s="739"/>
      <c r="AE383" s="739"/>
      <c r="AF383" s="739"/>
      <c r="AG383" s="739"/>
      <c r="AH383" s="739"/>
      <c r="AI383" s="739"/>
    </row>
    <row r="384" spans="21:35" ht="15.75" hidden="1" customHeight="1">
      <c r="U384" s="739"/>
      <c r="V384" s="739"/>
      <c r="W384" s="739"/>
      <c r="X384" s="739"/>
      <c r="Y384" s="739"/>
      <c r="Z384" s="739"/>
      <c r="AA384" s="739"/>
      <c r="AB384" s="739"/>
      <c r="AC384" s="739"/>
      <c r="AD384" s="739"/>
      <c r="AE384" s="739"/>
      <c r="AF384" s="739"/>
      <c r="AG384" s="739"/>
      <c r="AH384" s="739"/>
      <c r="AI384" s="739"/>
    </row>
    <row r="385" spans="21:35" ht="15.75" hidden="1" customHeight="1">
      <c r="U385" s="739"/>
      <c r="V385" s="739"/>
      <c r="W385" s="739"/>
      <c r="X385" s="739"/>
      <c r="Y385" s="739"/>
      <c r="Z385" s="739"/>
      <c r="AA385" s="739"/>
      <c r="AB385" s="739"/>
      <c r="AC385" s="739"/>
      <c r="AD385" s="739"/>
      <c r="AE385" s="739"/>
      <c r="AF385" s="739"/>
      <c r="AG385" s="739"/>
      <c r="AH385" s="739"/>
      <c r="AI385" s="739"/>
    </row>
    <row r="386" spans="21:35" ht="15.75" hidden="1" customHeight="1">
      <c r="U386" s="739"/>
      <c r="V386" s="739"/>
      <c r="W386" s="739"/>
      <c r="X386" s="739"/>
      <c r="Y386" s="739"/>
      <c r="Z386" s="739"/>
      <c r="AA386" s="739"/>
      <c r="AB386" s="739"/>
      <c r="AC386" s="739"/>
      <c r="AD386" s="739"/>
      <c r="AE386" s="739"/>
      <c r="AF386" s="739"/>
      <c r="AG386" s="739"/>
      <c r="AH386" s="739"/>
      <c r="AI386" s="739"/>
    </row>
    <row r="387" spans="21:35" ht="15.75" hidden="1" customHeight="1">
      <c r="U387" s="739"/>
      <c r="V387" s="739"/>
      <c r="W387" s="739"/>
      <c r="X387" s="739"/>
      <c r="Y387" s="739"/>
      <c r="Z387" s="739"/>
      <c r="AA387" s="739"/>
      <c r="AB387" s="739"/>
      <c r="AC387" s="739"/>
      <c r="AD387" s="739"/>
      <c r="AE387" s="739"/>
      <c r="AF387" s="739"/>
      <c r="AG387" s="739"/>
      <c r="AH387" s="739"/>
      <c r="AI387" s="739"/>
    </row>
    <row r="388" spans="21:35" ht="15.75" hidden="1" customHeight="1">
      <c r="U388" s="739"/>
      <c r="V388" s="739"/>
      <c r="W388" s="739"/>
      <c r="X388" s="739"/>
      <c r="Y388" s="739"/>
      <c r="Z388" s="739"/>
      <c r="AA388" s="739"/>
      <c r="AB388" s="739"/>
      <c r="AC388" s="739"/>
      <c r="AD388" s="739"/>
      <c r="AE388" s="739"/>
      <c r="AF388" s="739"/>
      <c r="AG388" s="739"/>
      <c r="AH388" s="739"/>
      <c r="AI388" s="739"/>
    </row>
    <row r="389" spans="21:35" ht="15.75" hidden="1" customHeight="1">
      <c r="U389" s="739"/>
      <c r="V389" s="739"/>
      <c r="W389" s="739"/>
      <c r="X389" s="739"/>
      <c r="Y389" s="739"/>
      <c r="Z389" s="739"/>
      <c r="AA389" s="739"/>
      <c r="AB389" s="739"/>
      <c r="AC389" s="739"/>
      <c r="AD389" s="739"/>
      <c r="AE389" s="739"/>
      <c r="AF389" s="739"/>
      <c r="AG389" s="739"/>
      <c r="AH389" s="739"/>
      <c r="AI389" s="739"/>
    </row>
    <row r="390" spans="21:35" ht="15.75" hidden="1" customHeight="1">
      <c r="U390" s="739"/>
      <c r="V390" s="739"/>
      <c r="W390" s="739"/>
      <c r="X390" s="739"/>
      <c r="Y390" s="739"/>
      <c r="Z390" s="739"/>
      <c r="AA390" s="739"/>
      <c r="AB390" s="739"/>
      <c r="AC390" s="739"/>
      <c r="AD390" s="739"/>
      <c r="AE390" s="739"/>
      <c r="AF390" s="739"/>
      <c r="AG390" s="739"/>
      <c r="AH390" s="739"/>
      <c r="AI390" s="739"/>
    </row>
    <row r="391" spans="21:35" ht="15.75" hidden="1" customHeight="1">
      <c r="U391" s="739"/>
      <c r="V391" s="739"/>
      <c r="W391" s="739"/>
      <c r="X391" s="739"/>
      <c r="Y391" s="739"/>
      <c r="Z391" s="739"/>
      <c r="AA391" s="739"/>
      <c r="AB391" s="739"/>
      <c r="AC391" s="739"/>
      <c r="AD391" s="739"/>
      <c r="AE391" s="739"/>
      <c r="AF391" s="739"/>
      <c r="AG391" s="739"/>
      <c r="AH391" s="739"/>
      <c r="AI391" s="739"/>
    </row>
    <row r="392" spans="21:35" ht="15.75" hidden="1" customHeight="1">
      <c r="U392" s="739"/>
      <c r="V392" s="739"/>
      <c r="W392" s="739"/>
      <c r="X392" s="739"/>
      <c r="Y392" s="739"/>
      <c r="Z392" s="739"/>
      <c r="AA392" s="739"/>
      <c r="AB392" s="739"/>
      <c r="AC392" s="739"/>
      <c r="AD392" s="739"/>
      <c r="AE392" s="739"/>
      <c r="AF392" s="739"/>
      <c r="AG392" s="739"/>
      <c r="AH392" s="739"/>
      <c r="AI392" s="739"/>
    </row>
    <row r="393" spans="21:35" ht="15.75" hidden="1" customHeight="1">
      <c r="U393" s="739"/>
      <c r="V393" s="739"/>
      <c r="W393" s="739"/>
      <c r="X393" s="739"/>
      <c r="Y393" s="739"/>
      <c r="Z393" s="739"/>
      <c r="AA393" s="739"/>
      <c r="AB393" s="739"/>
      <c r="AC393" s="739"/>
      <c r="AD393" s="739"/>
      <c r="AE393" s="739"/>
      <c r="AF393" s="739"/>
      <c r="AG393" s="739"/>
      <c r="AH393" s="739"/>
      <c r="AI393" s="739"/>
    </row>
    <row r="394" spans="21:35" ht="15.75" hidden="1" customHeight="1">
      <c r="U394" s="739"/>
      <c r="V394" s="739"/>
      <c r="W394" s="739"/>
      <c r="X394" s="739"/>
      <c r="Y394" s="739"/>
      <c r="Z394" s="739"/>
      <c r="AA394" s="739"/>
      <c r="AB394" s="739"/>
      <c r="AC394" s="739"/>
      <c r="AD394" s="739"/>
      <c r="AE394" s="739"/>
      <c r="AF394" s="739"/>
      <c r="AG394" s="739"/>
      <c r="AH394" s="739"/>
      <c r="AI394" s="739"/>
    </row>
    <row r="395" spans="21:35" ht="15.75" hidden="1" customHeight="1">
      <c r="U395" s="739"/>
      <c r="V395" s="739"/>
      <c r="W395" s="739"/>
      <c r="X395" s="739"/>
      <c r="Y395" s="739"/>
      <c r="Z395" s="739"/>
      <c r="AA395" s="739"/>
      <c r="AB395" s="739"/>
      <c r="AC395" s="739"/>
      <c r="AD395" s="739"/>
      <c r="AE395" s="739"/>
      <c r="AF395" s="739"/>
      <c r="AG395" s="739"/>
      <c r="AH395" s="739"/>
      <c r="AI395" s="739"/>
    </row>
    <row r="396" spans="21:35" ht="15.75" hidden="1" customHeight="1">
      <c r="U396" s="739"/>
      <c r="V396" s="739"/>
      <c r="W396" s="739"/>
      <c r="X396" s="739"/>
      <c r="Y396" s="739"/>
      <c r="Z396" s="739"/>
      <c r="AA396" s="739"/>
      <c r="AB396" s="739"/>
      <c r="AC396" s="739"/>
      <c r="AD396" s="739"/>
      <c r="AE396" s="739"/>
      <c r="AF396" s="739"/>
      <c r="AG396" s="739"/>
      <c r="AH396" s="739"/>
      <c r="AI396" s="739"/>
    </row>
    <row r="397" spans="21:35" ht="15.75" hidden="1" customHeight="1">
      <c r="U397" s="739"/>
      <c r="V397" s="739"/>
      <c r="W397" s="739"/>
      <c r="X397" s="739"/>
      <c r="Y397" s="739"/>
      <c r="Z397" s="739"/>
      <c r="AA397" s="739"/>
      <c r="AB397" s="739"/>
      <c r="AC397" s="739"/>
      <c r="AD397" s="739"/>
      <c r="AE397" s="739"/>
      <c r="AF397" s="739"/>
      <c r="AG397" s="739"/>
      <c r="AH397" s="739"/>
      <c r="AI397" s="739"/>
    </row>
    <row r="398" spans="21:35" ht="15.75" hidden="1" customHeight="1">
      <c r="U398" s="739"/>
      <c r="V398" s="739"/>
      <c r="W398" s="739"/>
      <c r="X398" s="739"/>
      <c r="Y398" s="739"/>
      <c r="Z398" s="739"/>
      <c r="AA398" s="739"/>
      <c r="AB398" s="739"/>
      <c r="AC398" s="739"/>
      <c r="AD398" s="739"/>
      <c r="AE398" s="739"/>
      <c r="AF398" s="739"/>
      <c r="AG398" s="739"/>
      <c r="AH398" s="739"/>
      <c r="AI398" s="739"/>
    </row>
    <row r="399" spans="21:35" ht="15.75" hidden="1" customHeight="1">
      <c r="U399" s="739"/>
      <c r="V399" s="739"/>
      <c r="W399" s="739"/>
      <c r="X399" s="739"/>
      <c r="Y399" s="739"/>
      <c r="Z399" s="739"/>
      <c r="AA399" s="739"/>
      <c r="AB399" s="739"/>
      <c r="AC399" s="739"/>
      <c r="AD399" s="739"/>
      <c r="AE399" s="739"/>
      <c r="AF399" s="739"/>
      <c r="AG399" s="739"/>
      <c r="AH399" s="739"/>
      <c r="AI399" s="739"/>
    </row>
    <row r="400" spans="21:35" ht="15.75" hidden="1" customHeight="1">
      <c r="U400" s="739"/>
      <c r="V400" s="739"/>
      <c r="W400" s="739"/>
      <c r="X400" s="739"/>
      <c r="Y400" s="739"/>
      <c r="Z400" s="739"/>
      <c r="AA400" s="739"/>
      <c r="AB400" s="739"/>
      <c r="AC400" s="739"/>
      <c r="AD400" s="739"/>
      <c r="AE400" s="739"/>
      <c r="AF400" s="739"/>
      <c r="AG400" s="739"/>
      <c r="AH400" s="739"/>
      <c r="AI400" s="739"/>
    </row>
    <row r="401" spans="21:35" ht="15.75" hidden="1" customHeight="1">
      <c r="U401" s="739"/>
      <c r="V401" s="739"/>
      <c r="W401" s="739"/>
      <c r="X401" s="739"/>
      <c r="Y401" s="739"/>
      <c r="Z401" s="739"/>
      <c r="AA401" s="739"/>
      <c r="AB401" s="739"/>
      <c r="AC401" s="739"/>
      <c r="AD401" s="739"/>
      <c r="AE401" s="739"/>
      <c r="AF401" s="739"/>
      <c r="AG401" s="739"/>
      <c r="AH401" s="739"/>
      <c r="AI401" s="739"/>
    </row>
    <row r="402" spans="21:35" ht="15.75" hidden="1" customHeight="1">
      <c r="U402" s="739"/>
      <c r="V402" s="739"/>
      <c r="W402" s="739"/>
      <c r="X402" s="739"/>
      <c r="Y402" s="739"/>
      <c r="Z402" s="739"/>
      <c r="AA402" s="739"/>
      <c r="AB402" s="739"/>
      <c r="AC402" s="739"/>
      <c r="AD402" s="739"/>
      <c r="AE402" s="739"/>
      <c r="AF402" s="739"/>
      <c r="AG402" s="739"/>
      <c r="AH402" s="739"/>
      <c r="AI402" s="739"/>
    </row>
    <row r="403" spans="21:35" ht="15.75" hidden="1" customHeight="1">
      <c r="U403" s="739"/>
      <c r="V403" s="739"/>
      <c r="W403" s="739"/>
      <c r="X403" s="739"/>
      <c r="Y403" s="739"/>
      <c r="Z403" s="739"/>
      <c r="AA403" s="739"/>
      <c r="AB403" s="739"/>
      <c r="AC403" s="739"/>
      <c r="AD403" s="739"/>
      <c r="AE403" s="739"/>
      <c r="AF403" s="739"/>
      <c r="AG403" s="739"/>
      <c r="AH403" s="739"/>
      <c r="AI403" s="739"/>
    </row>
    <row r="404" spans="21:35" ht="15.75" hidden="1" customHeight="1">
      <c r="U404" s="739"/>
      <c r="V404" s="739"/>
      <c r="W404" s="739"/>
      <c r="X404" s="739"/>
      <c r="Y404" s="739"/>
      <c r="Z404" s="739"/>
      <c r="AA404" s="739"/>
      <c r="AB404" s="739"/>
      <c r="AC404" s="739"/>
      <c r="AD404" s="739"/>
      <c r="AE404" s="739"/>
      <c r="AF404" s="739"/>
      <c r="AG404" s="739"/>
      <c r="AH404" s="739"/>
      <c r="AI404" s="739"/>
    </row>
    <row r="405" spans="21:35" ht="15.75" hidden="1" customHeight="1">
      <c r="U405" s="739"/>
      <c r="V405" s="739"/>
      <c r="W405" s="739"/>
      <c r="X405" s="739"/>
      <c r="Y405" s="739"/>
      <c r="Z405" s="739"/>
      <c r="AA405" s="739"/>
      <c r="AB405" s="739"/>
      <c r="AC405" s="739"/>
      <c r="AD405" s="739"/>
      <c r="AE405" s="739"/>
      <c r="AF405" s="739"/>
      <c r="AG405" s="739"/>
      <c r="AH405" s="739"/>
      <c r="AI405" s="739"/>
    </row>
    <row r="406" spans="21:35" ht="15.75" hidden="1" customHeight="1">
      <c r="U406" s="739"/>
      <c r="V406" s="739"/>
      <c r="W406" s="739"/>
      <c r="X406" s="739"/>
      <c r="Y406" s="739"/>
      <c r="Z406" s="739"/>
      <c r="AA406" s="739"/>
      <c r="AB406" s="739"/>
      <c r="AC406" s="739"/>
      <c r="AD406" s="739"/>
      <c r="AE406" s="739"/>
      <c r="AF406" s="739"/>
      <c r="AG406" s="739"/>
      <c r="AH406" s="739"/>
      <c r="AI406" s="739"/>
    </row>
    <row r="407" spans="21:35" ht="15.75" hidden="1" customHeight="1">
      <c r="U407" s="739"/>
      <c r="V407" s="739"/>
      <c r="W407" s="739"/>
      <c r="X407" s="739"/>
      <c r="Y407" s="739"/>
      <c r="Z407" s="739"/>
      <c r="AA407" s="739"/>
      <c r="AB407" s="739"/>
      <c r="AC407" s="739"/>
      <c r="AD407" s="739"/>
      <c r="AE407" s="739"/>
      <c r="AF407" s="739"/>
      <c r="AG407" s="739"/>
      <c r="AH407" s="739"/>
      <c r="AI407" s="739"/>
    </row>
    <row r="408" spans="21:35" ht="15.75" hidden="1" customHeight="1">
      <c r="U408" s="739"/>
      <c r="V408" s="739"/>
      <c r="W408" s="739"/>
      <c r="X408" s="739"/>
      <c r="Y408" s="739"/>
      <c r="Z408" s="739"/>
      <c r="AA408" s="739"/>
      <c r="AB408" s="739"/>
      <c r="AC408" s="739"/>
      <c r="AD408" s="739"/>
      <c r="AE408" s="739"/>
      <c r="AF408" s="739"/>
      <c r="AG408" s="739"/>
      <c r="AH408" s="739"/>
      <c r="AI408" s="739"/>
    </row>
    <row r="409" spans="21:35" ht="15.75" hidden="1" customHeight="1">
      <c r="U409" s="739"/>
      <c r="V409" s="739"/>
      <c r="W409" s="739"/>
      <c r="X409" s="739"/>
      <c r="Y409" s="739"/>
      <c r="Z409" s="739"/>
      <c r="AA409" s="739"/>
      <c r="AB409" s="739"/>
      <c r="AC409" s="739"/>
      <c r="AD409" s="739"/>
      <c r="AE409" s="739"/>
      <c r="AF409" s="739"/>
      <c r="AG409" s="739"/>
      <c r="AH409" s="739"/>
      <c r="AI409" s="739"/>
    </row>
    <row r="410" spans="21:35" ht="15.75" hidden="1" customHeight="1">
      <c r="U410" s="739"/>
      <c r="V410" s="739"/>
      <c r="W410" s="739"/>
      <c r="X410" s="739"/>
      <c r="Y410" s="739"/>
      <c r="Z410" s="739"/>
      <c r="AA410" s="739"/>
      <c r="AB410" s="739"/>
      <c r="AC410" s="739"/>
      <c r="AD410" s="739"/>
      <c r="AE410" s="739"/>
      <c r="AF410" s="739"/>
      <c r="AG410" s="739"/>
      <c r="AH410" s="739"/>
      <c r="AI410" s="739"/>
    </row>
    <row r="411" spans="21:35" ht="15.75" hidden="1" customHeight="1">
      <c r="U411" s="739"/>
      <c r="V411" s="739"/>
      <c r="W411" s="739"/>
      <c r="X411" s="739"/>
      <c r="Y411" s="739"/>
      <c r="Z411" s="739"/>
      <c r="AA411" s="739"/>
      <c r="AB411" s="739"/>
      <c r="AC411" s="739"/>
      <c r="AD411" s="739"/>
      <c r="AE411" s="739"/>
      <c r="AF411" s="739"/>
      <c r="AG411" s="739"/>
      <c r="AH411" s="739"/>
      <c r="AI411" s="739"/>
    </row>
    <row r="412" spans="21:35" ht="15.75" hidden="1" customHeight="1">
      <c r="U412" s="739"/>
      <c r="V412" s="739"/>
      <c r="W412" s="739"/>
      <c r="X412" s="739"/>
      <c r="Y412" s="739"/>
      <c r="Z412" s="739"/>
      <c r="AA412" s="739"/>
      <c r="AB412" s="739"/>
      <c r="AC412" s="739"/>
      <c r="AD412" s="739"/>
      <c r="AE412" s="739"/>
      <c r="AF412" s="739"/>
      <c r="AG412" s="739"/>
      <c r="AH412" s="739"/>
      <c r="AI412" s="739"/>
    </row>
    <row r="413" spans="21:35" ht="15.75" hidden="1" customHeight="1">
      <c r="U413" s="739"/>
      <c r="V413" s="739"/>
      <c r="W413" s="739"/>
      <c r="X413" s="739"/>
      <c r="Y413" s="739"/>
      <c r="Z413" s="739"/>
      <c r="AA413" s="739"/>
      <c r="AB413" s="739"/>
      <c r="AC413" s="739"/>
      <c r="AD413" s="739"/>
      <c r="AE413" s="739"/>
      <c r="AF413" s="739"/>
      <c r="AG413" s="739"/>
      <c r="AH413" s="739"/>
      <c r="AI413" s="739"/>
    </row>
    <row r="414" spans="21:35" ht="15.75" hidden="1" customHeight="1">
      <c r="U414" s="739"/>
      <c r="V414" s="739"/>
      <c r="W414" s="739"/>
      <c r="X414" s="739"/>
      <c r="Y414" s="739"/>
      <c r="Z414" s="739"/>
      <c r="AA414" s="739"/>
      <c r="AB414" s="739"/>
      <c r="AC414" s="739"/>
      <c r="AD414" s="739"/>
      <c r="AE414" s="739"/>
      <c r="AF414" s="739"/>
      <c r="AG414" s="739"/>
      <c r="AH414" s="739"/>
      <c r="AI414" s="739"/>
    </row>
    <row r="415" spans="21:35" ht="15.75" hidden="1" customHeight="1">
      <c r="U415" s="739"/>
      <c r="V415" s="739"/>
      <c r="W415" s="739"/>
      <c r="X415" s="739"/>
      <c r="Y415" s="739"/>
      <c r="Z415" s="739"/>
      <c r="AA415" s="739"/>
      <c r="AB415" s="739"/>
      <c r="AC415" s="739"/>
      <c r="AD415" s="739"/>
      <c r="AE415" s="739"/>
      <c r="AF415" s="739"/>
      <c r="AG415" s="739"/>
      <c r="AH415" s="739"/>
      <c r="AI415" s="739"/>
    </row>
    <row r="416" spans="21:35" ht="15.75" hidden="1" customHeight="1">
      <c r="U416" s="739"/>
      <c r="V416" s="739"/>
      <c r="W416" s="739"/>
      <c r="X416" s="739"/>
      <c r="Y416" s="739"/>
      <c r="Z416" s="739"/>
      <c r="AA416" s="739"/>
      <c r="AB416" s="739"/>
      <c r="AC416" s="739"/>
      <c r="AD416" s="739"/>
      <c r="AE416" s="739"/>
      <c r="AF416" s="739"/>
      <c r="AG416" s="739"/>
      <c r="AH416" s="739"/>
      <c r="AI416" s="739"/>
    </row>
    <row r="417" spans="21:35" ht="15.75" hidden="1" customHeight="1">
      <c r="U417" s="739"/>
      <c r="V417" s="739"/>
      <c r="W417" s="739"/>
      <c r="X417" s="739"/>
      <c r="Y417" s="739"/>
      <c r="Z417" s="739"/>
      <c r="AA417" s="739"/>
      <c r="AB417" s="739"/>
      <c r="AC417" s="739"/>
      <c r="AD417" s="739"/>
      <c r="AE417" s="739"/>
      <c r="AF417" s="739"/>
      <c r="AG417" s="739"/>
      <c r="AH417" s="739"/>
      <c r="AI417" s="739"/>
    </row>
    <row r="418" spans="21:35" ht="15.75" hidden="1" customHeight="1">
      <c r="U418" s="739"/>
      <c r="V418" s="739"/>
      <c r="W418" s="739"/>
      <c r="X418" s="739"/>
      <c r="Y418" s="739"/>
      <c r="Z418" s="739"/>
      <c r="AA418" s="739"/>
      <c r="AB418" s="739"/>
      <c r="AC418" s="739"/>
      <c r="AD418" s="739"/>
      <c r="AE418" s="739"/>
      <c r="AF418" s="739"/>
      <c r="AG418" s="739"/>
      <c r="AH418" s="739"/>
      <c r="AI418" s="739"/>
    </row>
    <row r="419" spans="21:35" ht="15.75" hidden="1" customHeight="1">
      <c r="U419" s="739"/>
      <c r="V419" s="739"/>
      <c r="W419" s="739"/>
      <c r="X419" s="739"/>
      <c r="Y419" s="739"/>
      <c r="Z419" s="739"/>
      <c r="AA419" s="739"/>
      <c r="AB419" s="739"/>
      <c r="AC419" s="739"/>
      <c r="AD419" s="739"/>
      <c r="AE419" s="739"/>
      <c r="AF419" s="739"/>
      <c r="AG419" s="739"/>
      <c r="AH419" s="739"/>
      <c r="AI419" s="739"/>
    </row>
    <row r="420" spans="21:35" ht="15.75" hidden="1" customHeight="1">
      <c r="U420" s="739"/>
      <c r="V420" s="739"/>
      <c r="W420" s="739"/>
      <c r="X420" s="739"/>
      <c r="Y420" s="739"/>
      <c r="Z420" s="739"/>
      <c r="AA420" s="739"/>
      <c r="AB420" s="739"/>
      <c r="AC420" s="739"/>
      <c r="AD420" s="739"/>
      <c r="AE420" s="739"/>
      <c r="AF420" s="739"/>
      <c r="AG420" s="739"/>
      <c r="AH420" s="739"/>
      <c r="AI420" s="739"/>
    </row>
    <row r="421" spans="21:35" ht="15.75" hidden="1" customHeight="1">
      <c r="U421" s="739"/>
      <c r="V421" s="739"/>
      <c r="W421" s="739"/>
      <c r="X421" s="739"/>
      <c r="Y421" s="739"/>
      <c r="Z421" s="739"/>
      <c r="AA421" s="739"/>
      <c r="AB421" s="739"/>
      <c r="AC421" s="739"/>
      <c r="AD421" s="739"/>
      <c r="AE421" s="739"/>
      <c r="AF421" s="739"/>
      <c r="AG421" s="739"/>
      <c r="AH421" s="739"/>
      <c r="AI421" s="739"/>
    </row>
    <row r="422" spans="21:35" ht="15.75" hidden="1" customHeight="1">
      <c r="U422" s="739"/>
      <c r="V422" s="739"/>
      <c r="W422" s="739"/>
      <c r="X422" s="739"/>
      <c r="Y422" s="739"/>
      <c r="Z422" s="739"/>
      <c r="AA422" s="739"/>
      <c r="AB422" s="739"/>
      <c r="AC422" s="739"/>
      <c r="AD422" s="739"/>
      <c r="AE422" s="739"/>
      <c r="AF422" s="739"/>
      <c r="AG422" s="739"/>
      <c r="AH422" s="739"/>
      <c r="AI422" s="739"/>
    </row>
    <row r="423" spans="21:35" ht="15.75" hidden="1" customHeight="1">
      <c r="U423" s="739"/>
      <c r="V423" s="739"/>
      <c r="W423" s="739"/>
      <c r="X423" s="739"/>
      <c r="Y423" s="739"/>
      <c r="Z423" s="739"/>
      <c r="AA423" s="739"/>
      <c r="AB423" s="739"/>
      <c r="AC423" s="739"/>
      <c r="AD423" s="739"/>
      <c r="AE423" s="739"/>
      <c r="AF423" s="739"/>
      <c r="AG423" s="739"/>
      <c r="AH423" s="739"/>
      <c r="AI423" s="739"/>
    </row>
    <row r="424" spans="21:35" ht="15.75" hidden="1" customHeight="1">
      <c r="U424" s="739"/>
      <c r="V424" s="739"/>
      <c r="W424" s="739"/>
      <c r="X424" s="739"/>
      <c r="Y424" s="739"/>
      <c r="Z424" s="739"/>
      <c r="AA424" s="739"/>
      <c r="AB424" s="739"/>
      <c r="AC424" s="739"/>
      <c r="AD424" s="739"/>
      <c r="AE424" s="739"/>
      <c r="AF424" s="739"/>
      <c r="AG424" s="739"/>
      <c r="AH424" s="739"/>
      <c r="AI424" s="739"/>
    </row>
    <row r="425" spans="21:35" ht="15.75" hidden="1" customHeight="1">
      <c r="U425" s="739"/>
      <c r="V425" s="739"/>
      <c r="W425" s="739"/>
      <c r="X425" s="739"/>
      <c r="Y425" s="739"/>
      <c r="Z425" s="739"/>
      <c r="AA425" s="739"/>
      <c r="AB425" s="739"/>
      <c r="AC425" s="739"/>
      <c r="AD425" s="739"/>
      <c r="AE425" s="739"/>
      <c r="AF425" s="739"/>
      <c r="AG425" s="739"/>
      <c r="AH425" s="739"/>
      <c r="AI425" s="739"/>
    </row>
    <row r="426" spans="21:35" ht="15.75" hidden="1" customHeight="1">
      <c r="U426" s="739"/>
      <c r="V426" s="739"/>
      <c r="W426" s="739"/>
      <c r="X426" s="739"/>
      <c r="Y426" s="739"/>
      <c r="Z426" s="739"/>
      <c r="AA426" s="739"/>
      <c r="AB426" s="739"/>
      <c r="AC426" s="739"/>
      <c r="AD426" s="739"/>
      <c r="AE426" s="739"/>
      <c r="AF426" s="739"/>
      <c r="AG426" s="739"/>
      <c r="AH426" s="739"/>
      <c r="AI426" s="739"/>
    </row>
    <row r="427" spans="21:35" ht="15.75" hidden="1" customHeight="1">
      <c r="U427" s="739"/>
      <c r="V427" s="739"/>
      <c r="W427" s="739"/>
      <c r="X427" s="739"/>
      <c r="Y427" s="739"/>
      <c r="Z427" s="739"/>
      <c r="AA427" s="739"/>
      <c r="AB427" s="739"/>
      <c r="AC427" s="739"/>
      <c r="AD427" s="739"/>
      <c r="AE427" s="739"/>
      <c r="AF427" s="739"/>
      <c r="AG427" s="739"/>
      <c r="AH427" s="739"/>
      <c r="AI427" s="739"/>
    </row>
    <row r="428" spans="21:35" ht="15.75" hidden="1" customHeight="1">
      <c r="U428" s="739"/>
      <c r="V428" s="739"/>
      <c r="W428" s="739"/>
      <c r="X428" s="739"/>
      <c r="Y428" s="739"/>
      <c r="Z428" s="739"/>
      <c r="AA428" s="739"/>
      <c r="AB428" s="739"/>
      <c r="AC428" s="739"/>
      <c r="AD428" s="739"/>
      <c r="AE428" s="739"/>
      <c r="AF428" s="739"/>
      <c r="AG428" s="739"/>
      <c r="AH428" s="739"/>
      <c r="AI428" s="739"/>
    </row>
    <row r="429" spans="21:35" ht="15.75" hidden="1" customHeight="1">
      <c r="U429" s="739"/>
      <c r="V429" s="739"/>
      <c r="W429" s="739"/>
      <c r="X429" s="739"/>
      <c r="Y429" s="739"/>
      <c r="Z429" s="739"/>
      <c r="AA429" s="739"/>
      <c r="AB429" s="739"/>
      <c r="AC429" s="739"/>
      <c r="AD429" s="739"/>
      <c r="AE429" s="739"/>
      <c r="AF429" s="739"/>
      <c r="AG429" s="739"/>
      <c r="AH429" s="739"/>
      <c r="AI429" s="739"/>
    </row>
    <row r="430" spans="21:35" ht="15.75" hidden="1" customHeight="1">
      <c r="U430" s="739"/>
      <c r="V430" s="739"/>
      <c r="W430" s="739"/>
      <c r="X430" s="739"/>
      <c r="Y430" s="739"/>
      <c r="Z430" s="739"/>
      <c r="AA430" s="739"/>
      <c r="AB430" s="739"/>
      <c r="AC430" s="739"/>
      <c r="AD430" s="739"/>
      <c r="AE430" s="739"/>
      <c r="AF430" s="739"/>
      <c r="AG430" s="739"/>
      <c r="AH430" s="739"/>
      <c r="AI430" s="739"/>
    </row>
    <row r="431" spans="21:35" ht="15.75" hidden="1" customHeight="1">
      <c r="U431" s="739"/>
      <c r="V431" s="739"/>
      <c r="W431" s="739"/>
      <c r="X431" s="739"/>
      <c r="Y431" s="739"/>
      <c r="Z431" s="739"/>
      <c r="AA431" s="739"/>
      <c r="AB431" s="739"/>
      <c r="AC431" s="739"/>
      <c r="AD431" s="739"/>
      <c r="AE431" s="739"/>
      <c r="AF431" s="739"/>
      <c r="AG431" s="739"/>
      <c r="AH431" s="739"/>
      <c r="AI431" s="739"/>
    </row>
    <row r="432" spans="21:35" ht="15.75" hidden="1" customHeight="1">
      <c r="U432" s="739"/>
      <c r="V432" s="739"/>
      <c r="W432" s="739"/>
      <c r="X432" s="739"/>
      <c r="Y432" s="739"/>
      <c r="Z432" s="739"/>
      <c r="AA432" s="739"/>
      <c r="AB432" s="739"/>
      <c r="AC432" s="739"/>
      <c r="AD432" s="739"/>
      <c r="AE432" s="739"/>
      <c r="AF432" s="739"/>
      <c r="AG432" s="739"/>
      <c r="AH432" s="739"/>
      <c r="AI432" s="739"/>
    </row>
    <row r="433" spans="21:35" ht="15.75" hidden="1" customHeight="1">
      <c r="U433" s="739"/>
      <c r="V433" s="739"/>
      <c r="W433" s="739"/>
      <c r="X433" s="739"/>
      <c r="Y433" s="739"/>
      <c r="Z433" s="739"/>
      <c r="AA433" s="739"/>
      <c r="AB433" s="739"/>
      <c r="AC433" s="739"/>
      <c r="AD433" s="739"/>
      <c r="AE433" s="739"/>
      <c r="AF433" s="739"/>
      <c r="AG433" s="739"/>
      <c r="AH433" s="739"/>
      <c r="AI433" s="739"/>
    </row>
    <row r="434" spans="21:35" ht="15.75" hidden="1" customHeight="1">
      <c r="U434" s="739"/>
      <c r="V434" s="739"/>
      <c r="W434" s="739"/>
      <c r="X434" s="739"/>
      <c r="Y434" s="739"/>
      <c r="Z434" s="739"/>
      <c r="AA434" s="739"/>
      <c r="AB434" s="739"/>
      <c r="AC434" s="739"/>
      <c r="AD434" s="739"/>
      <c r="AE434" s="739"/>
      <c r="AF434" s="739"/>
      <c r="AG434" s="739"/>
      <c r="AH434" s="739"/>
      <c r="AI434" s="739"/>
    </row>
    <row r="435" spans="21:35" ht="15.75" hidden="1" customHeight="1">
      <c r="U435" s="739"/>
      <c r="V435" s="739"/>
      <c r="W435" s="739"/>
      <c r="X435" s="739"/>
      <c r="Y435" s="739"/>
      <c r="Z435" s="739"/>
      <c r="AA435" s="739"/>
      <c r="AB435" s="739"/>
      <c r="AC435" s="739"/>
      <c r="AD435" s="739"/>
      <c r="AE435" s="739"/>
      <c r="AF435" s="739"/>
      <c r="AG435" s="739"/>
      <c r="AH435" s="739"/>
      <c r="AI435" s="739"/>
    </row>
    <row r="436" spans="21:35" ht="15.75" hidden="1" customHeight="1">
      <c r="U436" s="739"/>
      <c r="V436" s="739"/>
      <c r="W436" s="739"/>
      <c r="X436" s="739"/>
      <c r="Y436" s="739"/>
      <c r="Z436" s="739"/>
      <c r="AA436" s="739"/>
      <c r="AB436" s="739"/>
      <c r="AC436" s="739"/>
      <c r="AD436" s="739"/>
      <c r="AE436" s="739"/>
      <c r="AF436" s="739"/>
      <c r="AG436" s="739"/>
      <c r="AH436" s="739"/>
      <c r="AI436" s="739"/>
    </row>
    <row r="437" spans="21:35" ht="15.75" hidden="1" customHeight="1">
      <c r="U437" s="739"/>
      <c r="V437" s="739"/>
      <c r="W437" s="739"/>
      <c r="X437" s="739"/>
      <c r="Y437" s="739"/>
      <c r="Z437" s="739"/>
      <c r="AA437" s="739"/>
      <c r="AB437" s="739"/>
      <c r="AC437" s="739"/>
      <c r="AD437" s="739"/>
      <c r="AE437" s="739"/>
      <c r="AF437" s="739"/>
      <c r="AG437" s="739"/>
      <c r="AH437" s="739"/>
      <c r="AI437" s="739"/>
    </row>
    <row r="438" spans="21:35" ht="15.75" hidden="1" customHeight="1">
      <c r="U438" s="739"/>
      <c r="V438" s="739"/>
      <c r="W438" s="739"/>
      <c r="X438" s="739"/>
      <c r="Y438" s="739"/>
      <c r="Z438" s="739"/>
      <c r="AA438" s="739"/>
      <c r="AB438" s="739"/>
      <c r="AC438" s="739"/>
      <c r="AD438" s="739"/>
      <c r="AE438" s="739"/>
      <c r="AF438" s="739"/>
      <c r="AG438" s="739"/>
      <c r="AH438" s="739"/>
      <c r="AI438" s="739"/>
    </row>
    <row r="439" spans="21:35" ht="15.75" hidden="1" customHeight="1">
      <c r="U439" s="739"/>
      <c r="V439" s="739"/>
      <c r="W439" s="739"/>
      <c r="X439" s="739"/>
      <c r="Y439" s="739"/>
      <c r="Z439" s="739"/>
      <c r="AA439" s="739"/>
      <c r="AB439" s="739"/>
      <c r="AC439" s="739"/>
      <c r="AD439" s="739"/>
      <c r="AE439" s="739"/>
      <c r="AF439" s="739"/>
      <c r="AG439" s="739"/>
      <c r="AH439" s="739"/>
      <c r="AI439" s="739"/>
    </row>
    <row r="440" spans="21:35" ht="15.75" hidden="1" customHeight="1">
      <c r="U440" s="739"/>
      <c r="V440" s="739"/>
      <c r="W440" s="739"/>
      <c r="X440" s="739"/>
      <c r="Y440" s="739"/>
      <c r="Z440" s="739"/>
      <c r="AA440" s="739"/>
      <c r="AB440" s="739"/>
      <c r="AC440" s="739"/>
      <c r="AD440" s="739"/>
      <c r="AE440" s="739"/>
      <c r="AF440" s="739"/>
      <c r="AG440" s="739"/>
      <c r="AH440" s="739"/>
      <c r="AI440" s="739"/>
    </row>
    <row r="441" spans="21:35" ht="15.75" hidden="1" customHeight="1">
      <c r="U441" s="739"/>
      <c r="V441" s="739"/>
      <c r="W441" s="739"/>
      <c r="X441" s="739"/>
      <c r="Y441" s="739"/>
      <c r="Z441" s="739"/>
      <c r="AA441" s="739"/>
      <c r="AB441" s="739"/>
      <c r="AC441" s="739"/>
      <c r="AD441" s="739"/>
      <c r="AE441" s="739"/>
      <c r="AF441" s="739"/>
      <c r="AG441" s="739"/>
      <c r="AH441" s="739"/>
      <c r="AI441" s="739"/>
    </row>
    <row r="442" spans="21:35" ht="15.75" hidden="1" customHeight="1">
      <c r="U442" s="739"/>
      <c r="V442" s="739"/>
      <c r="W442" s="739"/>
      <c r="X442" s="739"/>
      <c r="Y442" s="739"/>
      <c r="Z442" s="739"/>
      <c r="AA442" s="739"/>
      <c r="AB442" s="739"/>
      <c r="AC442" s="739"/>
      <c r="AD442" s="739"/>
      <c r="AE442" s="739"/>
      <c r="AF442" s="739"/>
      <c r="AG442" s="739"/>
      <c r="AH442" s="739"/>
      <c r="AI442" s="739"/>
    </row>
    <row r="443" spans="21:35" ht="15.75" hidden="1" customHeight="1">
      <c r="U443" s="739"/>
      <c r="V443" s="739"/>
      <c r="W443" s="739"/>
      <c r="X443" s="739"/>
      <c r="Y443" s="739"/>
      <c r="Z443" s="739"/>
      <c r="AA443" s="739"/>
      <c r="AB443" s="739"/>
      <c r="AC443" s="739"/>
      <c r="AD443" s="739"/>
      <c r="AE443" s="739"/>
      <c r="AF443" s="739"/>
      <c r="AG443" s="739"/>
      <c r="AH443" s="739"/>
      <c r="AI443" s="739"/>
    </row>
    <row r="444" spans="21:35" ht="15.75" hidden="1" customHeight="1">
      <c r="U444" s="739"/>
      <c r="V444" s="739"/>
      <c r="W444" s="739"/>
      <c r="X444" s="739"/>
      <c r="Y444" s="739"/>
      <c r="Z444" s="739"/>
      <c r="AA444" s="739"/>
      <c r="AB444" s="739"/>
      <c r="AC444" s="739"/>
      <c r="AD444" s="739"/>
      <c r="AE444" s="739"/>
      <c r="AF444" s="739"/>
      <c r="AG444" s="739"/>
      <c r="AH444" s="739"/>
      <c r="AI444" s="739"/>
    </row>
    <row r="445" spans="21:35" ht="15.75" hidden="1" customHeight="1">
      <c r="U445" s="739"/>
      <c r="V445" s="739"/>
      <c r="W445" s="739"/>
      <c r="X445" s="739"/>
      <c r="Y445" s="739"/>
      <c r="Z445" s="739"/>
      <c r="AA445" s="739"/>
      <c r="AB445" s="739"/>
      <c r="AC445" s="739"/>
      <c r="AD445" s="739"/>
      <c r="AE445" s="739"/>
      <c r="AF445" s="739"/>
      <c r="AG445" s="739"/>
      <c r="AH445" s="739"/>
      <c r="AI445" s="739"/>
    </row>
    <row r="446" spans="21:35" ht="15.75" hidden="1" customHeight="1">
      <c r="U446" s="739"/>
      <c r="V446" s="739"/>
      <c r="W446" s="739"/>
      <c r="X446" s="739"/>
      <c r="Y446" s="739"/>
      <c r="Z446" s="739"/>
      <c r="AA446" s="739"/>
      <c r="AB446" s="739"/>
      <c r="AC446" s="739"/>
      <c r="AD446" s="739"/>
      <c r="AE446" s="739"/>
      <c r="AF446" s="739"/>
      <c r="AG446" s="739"/>
      <c r="AH446" s="739"/>
      <c r="AI446" s="739"/>
    </row>
    <row r="447" spans="21:35" ht="15.75" hidden="1" customHeight="1">
      <c r="U447" s="739"/>
      <c r="V447" s="739"/>
      <c r="W447" s="739"/>
      <c r="X447" s="739"/>
      <c r="Y447" s="739"/>
      <c r="Z447" s="739"/>
      <c r="AA447" s="739"/>
      <c r="AB447" s="739"/>
      <c r="AC447" s="739"/>
      <c r="AD447" s="739"/>
      <c r="AE447" s="739"/>
      <c r="AF447" s="739"/>
      <c r="AG447" s="739"/>
      <c r="AH447" s="739"/>
      <c r="AI447" s="739"/>
    </row>
    <row r="448" spans="21:35" ht="15.75" hidden="1" customHeight="1">
      <c r="U448" s="739"/>
      <c r="V448" s="739"/>
      <c r="W448" s="739"/>
      <c r="X448" s="739"/>
      <c r="Y448" s="739"/>
      <c r="Z448" s="739"/>
      <c r="AA448" s="739"/>
      <c r="AB448" s="739"/>
      <c r="AC448" s="739"/>
      <c r="AD448" s="739"/>
      <c r="AE448" s="739"/>
      <c r="AF448" s="739"/>
      <c r="AG448" s="739"/>
      <c r="AH448" s="739"/>
      <c r="AI448" s="739"/>
    </row>
    <row r="449" spans="21:35" ht="15.75" hidden="1" customHeight="1">
      <c r="U449" s="739"/>
      <c r="V449" s="739"/>
      <c r="W449" s="739"/>
      <c r="X449" s="739"/>
      <c r="Y449" s="739"/>
      <c r="Z449" s="739"/>
      <c r="AA449" s="739"/>
      <c r="AB449" s="739"/>
      <c r="AC449" s="739"/>
      <c r="AD449" s="739"/>
      <c r="AE449" s="739"/>
      <c r="AF449" s="739"/>
      <c r="AG449" s="739"/>
      <c r="AH449" s="739"/>
      <c r="AI449" s="739"/>
    </row>
    <row r="450" spans="21:35" ht="15.75" hidden="1" customHeight="1">
      <c r="U450" s="739"/>
      <c r="V450" s="739"/>
      <c r="W450" s="739"/>
      <c r="X450" s="739"/>
      <c r="Y450" s="739"/>
      <c r="Z450" s="739"/>
      <c r="AA450" s="739"/>
      <c r="AB450" s="739"/>
      <c r="AC450" s="739"/>
      <c r="AD450" s="739"/>
      <c r="AE450" s="739"/>
      <c r="AF450" s="739"/>
      <c r="AG450" s="739"/>
      <c r="AH450" s="739"/>
      <c r="AI450" s="739"/>
    </row>
    <row r="451" spans="21:35" ht="15.75" hidden="1" customHeight="1">
      <c r="U451" s="739"/>
      <c r="V451" s="739"/>
      <c r="W451" s="739"/>
      <c r="X451" s="739"/>
      <c r="Y451" s="739"/>
      <c r="Z451" s="739"/>
      <c r="AA451" s="739"/>
      <c r="AB451" s="739"/>
      <c r="AC451" s="739"/>
      <c r="AD451" s="739"/>
      <c r="AE451" s="739"/>
      <c r="AF451" s="739"/>
      <c r="AG451" s="739"/>
      <c r="AH451" s="739"/>
      <c r="AI451" s="739"/>
    </row>
    <row r="452" spans="21:35" ht="15.75" hidden="1" customHeight="1">
      <c r="U452" s="739"/>
      <c r="V452" s="739"/>
      <c r="W452" s="739"/>
      <c r="X452" s="739"/>
      <c r="Y452" s="739"/>
      <c r="Z452" s="739"/>
      <c r="AA452" s="739"/>
      <c r="AB452" s="739"/>
      <c r="AC452" s="739"/>
      <c r="AD452" s="739"/>
      <c r="AE452" s="739"/>
      <c r="AF452" s="739"/>
      <c r="AG452" s="739"/>
      <c r="AH452" s="739"/>
      <c r="AI452" s="739"/>
    </row>
    <row r="453" spans="21:35" ht="15.75" hidden="1" customHeight="1">
      <c r="U453" s="739"/>
      <c r="V453" s="739"/>
      <c r="W453" s="739"/>
      <c r="X453" s="739"/>
      <c r="Y453" s="739"/>
      <c r="Z453" s="739"/>
      <c r="AA453" s="739"/>
      <c r="AB453" s="739"/>
      <c r="AC453" s="739"/>
      <c r="AD453" s="739"/>
      <c r="AE453" s="739"/>
      <c r="AF453" s="739"/>
      <c r="AG453" s="739"/>
      <c r="AH453" s="739"/>
      <c r="AI453" s="739"/>
    </row>
    <row r="454" spans="21:35" ht="15.75" hidden="1" customHeight="1">
      <c r="U454" s="739"/>
      <c r="V454" s="739"/>
      <c r="W454" s="739"/>
      <c r="X454" s="739"/>
      <c r="Y454" s="739"/>
      <c r="Z454" s="739"/>
      <c r="AA454" s="739"/>
      <c r="AB454" s="739"/>
      <c r="AC454" s="739"/>
      <c r="AD454" s="739"/>
      <c r="AE454" s="739"/>
      <c r="AF454" s="739"/>
      <c r="AG454" s="739"/>
      <c r="AH454" s="739"/>
      <c r="AI454" s="739"/>
    </row>
    <row r="455" spans="21:35" ht="15.75" hidden="1" customHeight="1">
      <c r="U455" s="739"/>
      <c r="V455" s="739"/>
      <c r="W455" s="739"/>
      <c r="X455" s="739"/>
      <c r="Y455" s="739"/>
      <c r="Z455" s="739"/>
      <c r="AA455" s="739"/>
      <c r="AB455" s="739"/>
      <c r="AC455" s="739"/>
      <c r="AD455" s="739"/>
      <c r="AE455" s="739"/>
      <c r="AF455" s="739"/>
      <c r="AG455" s="739"/>
      <c r="AH455" s="739"/>
      <c r="AI455" s="739"/>
    </row>
    <row r="456" spans="21:35" ht="15.75" hidden="1" customHeight="1">
      <c r="U456" s="739"/>
      <c r="V456" s="739"/>
      <c r="W456" s="739"/>
      <c r="X456" s="739"/>
      <c r="Y456" s="739"/>
      <c r="Z456" s="739"/>
      <c r="AA456" s="739"/>
      <c r="AB456" s="739"/>
      <c r="AC456" s="739"/>
      <c r="AD456" s="739"/>
      <c r="AE456" s="739"/>
      <c r="AF456" s="739"/>
      <c r="AG456" s="739"/>
      <c r="AH456" s="739"/>
      <c r="AI456" s="739"/>
    </row>
    <row r="457" spans="21:35" ht="15.75" hidden="1" customHeight="1">
      <c r="U457" s="739"/>
      <c r="V457" s="739"/>
      <c r="W457" s="739"/>
      <c r="X457" s="739"/>
      <c r="Y457" s="739"/>
      <c r="Z457" s="739"/>
      <c r="AA457" s="739"/>
      <c r="AB457" s="739"/>
      <c r="AC457" s="739"/>
      <c r="AD457" s="739"/>
      <c r="AE457" s="739"/>
      <c r="AF457" s="739"/>
      <c r="AG457" s="739"/>
      <c r="AH457" s="739"/>
      <c r="AI457" s="739"/>
    </row>
    <row r="458" spans="21:35" ht="15.75" hidden="1" customHeight="1">
      <c r="U458" s="739"/>
      <c r="V458" s="739"/>
      <c r="W458" s="739"/>
      <c r="X458" s="739"/>
      <c r="Y458" s="739"/>
      <c r="Z458" s="739"/>
      <c r="AA458" s="739"/>
      <c r="AB458" s="739"/>
      <c r="AC458" s="739"/>
      <c r="AD458" s="739"/>
      <c r="AE458" s="739"/>
      <c r="AF458" s="739"/>
      <c r="AG458" s="739"/>
      <c r="AH458" s="739"/>
      <c r="AI458" s="739"/>
    </row>
    <row r="459" spans="21:35" ht="15.75" hidden="1" customHeight="1">
      <c r="U459" s="739"/>
      <c r="V459" s="739"/>
      <c r="W459" s="739"/>
      <c r="X459" s="739"/>
      <c r="Y459" s="739"/>
      <c r="Z459" s="739"/>
      <c r="AA459" s="739"/>
      <c r="AB459" s="739"/>
      <c r="AC459" s="739"/>
      <c r="AD459" s="739"/>
      <c r="AE459" s="739"/>
      <c r="AF459" s="739"/>
      <c r="AG459" s="739"/>
      <c r="AH459" s="739"/>
      <c r="AI459" s="739"/>
    </row>
    <row r="460" spans="21:35" ht="15.75" hidden="1" customHeight="1">
      <c r="U460" s="739"/>
      <c r="V460" s="739"/>
      <c r="W460" s="739"/>
      <c r="X460" s="739"/>
      <c r="Y460" s="739"/>
      <c r="Z460" s="739"/>
      <c r="AA460" s="739"/>
      <c r="AB460" s="739"/>
      <c r="AC460" s="739"/>
      <c r="AD460" s="739"/>
      <c r="AE460" s="739"/>
      <c r="AF460" s="739"/>
      <c r="AG460" s="739"/>
      <c r="AH460" s="739"/>
      <c r="AI460" s="739"/>
    </row>
    <row r="461" spans="21:35" ht="15.75" hidden="1" customHeight="1">
      <c r="U461" s="739"/>
      <c r="V461" s="739"/>
      <c r="W461" s="739"/>
      <c r="X461" s="739"/>
      <c r="Y461" s="739"/>
      <c r="Z461" s="739"/>
      <c r="AA461" s="739"/>
      <c r="AB461" s="739"/>
      <c r="AC461" s="739"/>
      <c r="AD461" s="739"/>
      <c r="AE461" s="739"/>
      <c r="AF461" s="739"/>
      <c r="AG461" s="739"/>
      <c r="AH461" s="739"/>
      <c r="AI461" s="739"/>
    </row>
    <row r="462" spans="21:35" ht="15.75" hidden="1" customHeight="1">
      <c r="U462" s="739"/>
      <c r="V462" s="739"/>
      <c r="W462" s="739"/>
      <c r="X462" s="739"/>
      <c r="Y462" s="739"/>
      <c r="Z462" s="739"/>
      <c r="AA462" s="739"/>
      <c r="AB462" s="739"/>
      <c r="AC462" s="739"/>
      <c r="AD462" s="739"/>
      <c r="AE462" s="739"/>
      <c r="AF462" s="739"/>
      <c r="AG462" s="739"/>
      <c r="AH462" s="739"/>
      <c r="AI462" s="739"/>
    </row>
    <row r="463" spans="21:35" ht="15.75" hidden="1" customHeight="1">
      <c r="U463" s="739"/>
      <c r="V463" s="739"/>
      <c r="W463" s="739"/>
      <c r="X463" s="739"/>
      <c r="Y463" s="739"/>
      <c r="Z463" s="739"/>
      <c r="AA463" s="739"/>
      <c r="AB463" s="739"/>
      <c r="AC463" s="739"/>
      <c r="AD463" s="739"/>
      <c r="AE463" s="739"/>
      <c r="AF463" s="739"/>
      <c r="AG463" s="739"/>
      <c r="AH463" s="739"/>
      <c r="AI463" s="739"/>
    </row>
    <row r="464" spans="21:35" ht="15.75" hidden="1" customHeight="1">
      <c r="U464" s="739"/>
      <c r="V464" s="739"/>
      <c r="W464" s="739"/>
      <c r="X464" s="739"/>
      <c r="Y464" s="739"/>
      <c r="Z464" s="739"/>
      <c r="AA464" s="739"/>
      <c r="AB464" s="739"/>
      <c r="AC464" s="739"/>
      <c r="AD464" s="739"/>
      <c r="AE464" s="739"/>
      <c r="AF464" s="739"/>
      <c r="AG464" s="739"/>
      <c r="AH464" s="739"/>
      <c r="AI464" s="739"/>
    </row>
    <row r="465" spans="21:35" ht="15.75" hidden="1" customHeight="1">
      <c r="U465" s="739"/>
      <c r="V465" s="739"/>
      <c r="W465" s="739"/>
      <c r="X465" s="739"/>
      <c r="Y465" s="739"/>
      <c r="Z465" s="739"/>
      <c r="AA465" s="739"/>
      <c r="AB465" s="739"/>
      <c r="AC465" s="739"/>
      <c r="AD465" s="739"/>
      <c r="AE465" s="739"/>
      <c r="AF465" s="739"/>
      <c r="AG465" s="739"/>
      <c r="AH465" s="739"/>
      <c r="AI465" s="739"/>
    </row>
    <row r="466" spans="21:35" ht="15.75" hidden="1" customHeight="1">
      <c r="U466" s="739"/>
      <c r="V466" s="739"/>
      <c r="W466" s="739"/>
      <c r="X466" s="739"/>
      <c r="Y466" s="739"/>
      <c r="Z466" s="739"/>
      <c r="AA466" s="739"/>
      <c r="AB466" s="739"/>
      <c r="AC466" s="739"/>
      <c r="AD466" s="739"/>
      <c r="AE466" s="739"/>
      <c r="AF466" s="739"/>
      <c r="AG466" s="739"/>
      <c r="AH466" s="739"/>
      <c r="AI466" s="739"/>
    </row>
    <row r="467" spans="21:35" ht="15.75" hidden="1" customHeight="1">
      <c r="U467" s="739"/>
      <c r="V467" s="739"/>
      <c r="W467" s="739"/>
      <c r="X467" s="739"/>
      <c r="Y467" s="739"/>
      <c r="Z467" s="739"/>
      <c r="AA467" s="739"/>
      <c r="AB467" s="739"/>
      <c r="AC467" s="739"/>
      <c r="AD467" s="739"/>
      <c r="AE467" s="739"/>
      <c r="AF467" s="739"/>
      <c r="AG467" s="739"/>
      <c r="AH467" s="739"/>
      <c r="AI467" s="739"/>
    </row>
    <row r="468" spans="21:35" ht="15.75" hidden="1" customHeight="1">
      <c r="U468" s="739"/>
      <c r="V468" s="739"/>
      <c r="W468" s="739"/>
      <c r="X468" s="739"/>
      <c r="Y468" s="739"/>
      <c r="Z468" s="739"/>
      <c r="AA468" s="739"/>
      <c r="AB468" s="739"/>
      <c r="AC468" s="739"/>
      <c r="AD468" s="739"/>
      <c r="AE468" s="739"/>
      <c r="AF468" s="739"/>
      <c r="AG468" s="739"/>
      <c r="AH468" s="739"/>
      <c r="AI468" s="739"/>
    </row>
    <row r="469" spans="21:35" ht="15.75" hidden="1" customHeight="1">
      <c r="U469" s="739"/>
      <c r="V469" s="739"/>
      <c r="W469" s="739"/>
      <c r="X469" s="739"/>
      <c r="Y469" s="739"/>
      <c r="Z469" s="739"/>
      <c r="AA469" s="739"/>
      <c r="AB469" s="739"/>
      <c r="AC469" s="739"/>
      <c r="AD469" s="739"/>
      <c r="AE469" s="739"/>
      <c r="AF469" s="739"/>
      <c r="AG469" s="739"/>
      <c r="AH469" s="739"/>
      <c r="AI469" s="739"/>
    </row>
    <row r="470" spans="21:35" ht="15.75" hidden="1" customHeight="1">
      <c r="U470" s="739"/>
      <c r="V470" s="739"/>
      <c r="W470" s="739"/>
      <c r="X470" s="739"/>
      <c r="Y470" s="739"/>
      <c r="Z470" s="739"/>
      <c r="AA470" s="739"/>
      <c r="AB470" s="739"/>
      <c r="AC470" s="739"/>
      <c r="AD470" s="739"/>
      <c r="AE470" s="739"/>
      <c r="AF470" s="739"/>
      <c r="AG470" s="739"/>
      <c r="AH470" s="739"/>
      <c r="AI470" s="739"/>
    </row>
    <row r="471" spans="21:35" ht="15.75" hidden="1" customHeight="1">
      <c r="U471" s="739"/>
      <c r="V471" s="739"/>
      <c r="W471" s="739"/>
      <c r="X471" s="739"/>
      <c r="Y471" s="739"/>
      <c r="Z471" s="739"/>
      <c r="AA471" s="739"/>
      <c r="AB471" s="739"/>
      <c r="AC471" s="739"/>
      <c r="AD471" s="739"/>
      <c r="AE471" s="739"/>
      <c r="AF471" s="739"/>
      <c r="AG471" s="739"/>
      <c r="AH471" s="739"/>
      <c r="AI471" s="739"/>
    </row>
    <row r="472" spans="21:35" ht="15.75" hidden="1" customHeight="1">
      <c r="U472" s="739"/>
      <c r="V472" s="739"/>
      <c r="W472" s="739"/>
      <c r="X472" s="739"/>
      <c r="Y472" s="739"/>
      <c r="Z472" s="739"/>
      <c r="AA472" s="739"/>
      <c r="AB472" s="739"/>
      <c r="AC472" s="739"/>
      <c r="AD472" s="739"/>
      <c r="AE472" s="739"/>
      <c r="AF472" s="739"/>
      <c r="AG472" s="739"/>
      <c r="AH472" s="739"/>
      <c r="AI472" s="739"/>
    </row>
    <row r="473" spans="21:35" ht="15.75" hidden="1" customHeight="1">
      <c r="U473" s="739"/>
      <c r="V473" s="739"/>
      <c r="W473" s="739"/>
      <c r="X473" s="739"/>
      <c r="Y473" s="739"/>
      <c r="Z473" s="739"/>
      <c r="AA473" s="739"/>
      <c r="AB473" s="739"/>
      <c r="AC473" s="739"/>
      <c r="AD473" s="739"/>
      <c r="AE473" s="739"/>
      <c r="AF473" s="739"/>
      <c r="AG473" s="739"/>
      <c r="AH473" s="739"/>
      <c r="AI473" s="739"/>
    </row>
    <row r="474" spans="21:35" ht="15.75" hidden="1" customHeight="1">
      <c r="U474" s="739"/>
      <c r="V474" s="739"/>
      <c r="W474" s="739"/>
      <c r="X474" s="739"/>
      <c r="Y474" s="739"/>
      <c r="Z474" s="739"/>
      <c r="AA474" s="739"/>
      <c r="AB474" s="739"/>
      <c r="AC474" s="739"/>
      <c r="AD474" s="739"/>
      <c r="AE474" s="739"/>
      <c r="AF474" s="739"/>
      <c r="AG474" s="739"/>
      <c r="AH474" s="739"/>
      <c r="AI474" s="739"/>
    </row>
    <row r="475" spans="21:35" ht="15.75" hidden="1" customHeight="1">
      <c r="U475" s="739"/>
      <c r="V475" s="739"/>
      <c r="W475" s="739"/>
      <c r="X475" s="739"/>
      <c r="Y475" s="739"/>
      <c r="Z475" s="739"/>
      <c r="AA475" s="739"/>
      <c r="AB475" s="739"/>
      <c r="AC475" s="739"/>
      <c r="AD475" s="739"/>
      <c r="AE475" s="739"/>
      <c r="AF475" s="739"/>
      <c r="AG475" s="739"/>
      <c r="AH475" s="739"/>
      <c r="AI475" s="739"/>
    </row>
    <row r="476" spans="21:35" ht="15.75" hidden="1" customHeight="1">
      <c r="U476" s="739"/>
      <c r="V476" s="739"/>
      <c r="W476" s="739"/>
      <c r="X476" s="739"/>
      <c r="Y476" s="739"/>
      <c r="Z476" s="739"/>
      <c r="AA476" s="739"/>
      <c r="AB476" s="739"/>
      <c r="AC476" s="739"/>
      <c r="AD476" s="739"/>
      <c r="AE476" s="739"/>
      <c r="AF476" s="739"/>
      <c r="AG476" s="739"/>
      <c r="AH476" s="739"/>
      <c r="AI476" s="739"/>
    </row>
    <row r="477" spans="21:35" ht="15.75" hidden="1" customHeight="1">
      <c r="U477" s="739"/>
      <c r="V477" s="739"/>
      <c r="W477" s="739"/>
      <c r="X477" s="739"/>
      <c r="Y477" s="739"/>
      <c r="Z477" s="739"/>
      <c r="AA477" s="739"/>
      <c r="AB477" s="739"/>
      <c r="AC477" s="739"/>
      <c r="AD477" s="739"/>
      <c r="AE477" s="739"/>
      <c r="AF477" s="739"/>
      <c r="AG477" s="739"/>
      <c r="AH477" s="739"/>
      <c r="AI477" s="739"/>
    </row>
    <row r="478" spans="21:35" ht="15.75" hidden="1" customHeight="1">
      <c r="U478" s="739"/>
      <c r="V478" s="739"/>
      <c r="W478" s="739"/>
      <c r="X478" s="739"/>
      <c r="Y478" s="739"/>
      <c r="Z478" s="739"/>
      <c r="AA478" s="739"/>
      <c r="AB478" s="739"/>
      <c r="AC478" s="739"/>
      <c r="AD478" s="739"/>
      <c r="AE478" s="739"/>
      <c r="AF478" s="739"/>
      <c r="AG478" s="739"/>
      <c r="AH478" s="739"/>
      <c r="AI478" s="739"/>
    </row>
    <row r="479" spans="21:35" ht="15.75" hidden="1" customHeight="1">
      <c r="U479" s="739"/>
      <c r="V479" s="739"/>
      <c r="W479" s="739"/>
      <c r="X479" s="739"/>
      <c r="Y479" s="739"/>
      <c r="Z479" s="739"/>
      <c r="AA479" s="739"/>
      <c r="AB479" s="739"/>
      <c r="AC479" s="739"/>
      <c r="AD479" s="739"/>
      <c r="AE479" s="739"/>
      <c r="AF479" s="739"/>
      <c r="AG479" s="739"/>
      <c r="AH479" s="739"/>
      <c r="AI479" s="739"/>
    </row>
    <row r="480" spans="21:35" ht="15.75" hidden="1" customHeight="1">
      <c r="U480" s="739"/>
      <c r="V480" s="739"/>
      <c r="W480" s="739"/>
      <c r="X480" s="739"/>
      <c r="Y480" s="739"/>
      <c r="Z480" s="739"/>
      <c r="AA480" s="739"/>
      <c r="AB480" s="739"/>
      <c r="AC480" s="739"/>
      <c r="AD480" s="739"/>
      <c r="AE480" s="739"/>
      <c r="AF480" s="739"/>
      <c r="AG480" s="739"/>
      <c r="AH480" s="739"/>
      <c r="AI480" s="739"/>
    </row>
    <row r="481" spans="21:35" ht="15.75" hidden="1" customHeight="1">
      <c r="U481" s="739"/>
      <c r="V481" s="739"/>
      <c r="W481" s="739"/>
      <c r="X481" s="739"/>
      <c r="Y481" s="739"/>
      <c r="Z481" s="739"/>
      <c r="AA481" s="739"/>
      <c r="AB481" s="739"/>
      <c r="AC481" s="739"/>
      <c r="AD481" s="739"/>
      <c r="AE481" s="739"/>
      <c r="AF481" s="739"/>
      <c r="AG481" s="739"/>
      <c r="AH481" s="739"/>
      <c r="AI481" s="739"/>
    </row>
    <row r="482" spans="21:35" ht="15.75" hidden="1" customHeight="1">
      <c r="U482" s="739"/>
      <c r="V482" s="739"/>
      <c r="W482" s="739"/>
      <c r="X482" s="739"/>
      <c r="Y482" s="739"/>
      <c r="Z482" s="739"/>
      <c r="AA482" s="739"/>
      <c r="AB482" s="739"/>
      <c r="AC482" s="739"/>
      <c r="AD482" s="739"/>
      <c r="AE482" s="739"/>
      <c r="AF482" s="739"/>
      <c r="AG482" s="739"/>
      <c r="AH482" s="739"/>
      <c r="AI482" s="739"/>
    </row>
    <row r="483" spans="21:35" ht="15.75" hidden="1" customHeight="1">
      <c r="U483" s="739"/>
      <c r="V483" s="739"/>
      <c r="W483" s="739"/>
      <c r="X483" s="739"/>
      <c r="Y483" s="739"/>
      <c r="Z483" s="739"/>
      <c r="AA483" s="739"/>
      <c r="AB483" s="739"/>
      <c r="AC483" s="739"/>
      <c r="AD483" s="739"/>
      <c r="AE483" s="739"/>
      <c r="AF483" s="739"/>
      <c r="AG483" s="739"/>
      <c r="AH483" s="739"/>
      <c r="AI483" s="739"/>
    </row>
    <row r="484" spans="21:35" ht="15.75" hidden="1" customHeight="1">
      <c r="U484" s="739"/>
      <c r="V484" s="739"/>
      <c r="W484" s="739"/>
      <c r="X484" s="739"/>
      <c r="Y484" s="739"/>
      <c r="Z484" s="739"/>
      <c r="AA484" s="739"/>
      <c r="AB484" s="739"/>
      <c r="AC484" s="739"/>
      <c r="AD484" s="739"/>
      <c r="AE484" s="739"/>
      <c r="AF484" s="739"/>
      <c r="AG484" s="739"/>
      <c r="AH484" s="739"/>
      <c r="AI484" s="739"/>
    </row>
    <row r="485" spans="21:35" ht="15.75" hidden="1" customHeight="1">
      <c r="U485" s="739"/>
      <c r="V485" s="739"/>
      <c r="W485" s="739"/>
      <c r="X485" s="739"/>
      <c r="Y485" s="739"/>
      <c r="Z485" s="739"/>
      <c r="AA485" s="739"/>
      <c r="AB485" s="739"/>
      <c r="AC485" s="739"/>
      <c r="AD485" s="739"/>
      <c r="AE485" s="739"/>
      <c r="AF485" s="739"/>
      <c r="AG485" s="739"/>
      <c r="AH485" s="739"/>
      <c r="AI485" s="739"/>
    </row>
    <row r="486" spans="21:35" ht="15.75" hidden="1" customHeight="1">
      <c r="U486" s="739"/>
      <c r="V486" s="739"/>
      <c r="W486" s="739"/>
      <c r="X486" s="739"/>
      <c r="Y486" s="739"/>
      <c r="Z486" s="739"/>
      <c r="AA486" s="739"/>
      <c r="AB486" s="739"/>
      <c r="AC486" s="739"/>
      <c r="AD486" s="739"/>
      <c r="AE486" s="739"/>
      <c r="AF486" s="739"/>
      <c r="AG486" s="739"/>
      <c r="AH486" s="739"/>
      <c r="AI486" s="739"/>
    </row>
    <row r="487" spans="21:35" ht="15.75" hidden="1" customHeight="1">
      <c r="U487" s="739"/>
      <c r="V487" s="739"/>
      <c r="W487" s="739"/>
      <c r="X487" s="739"/>
      <c r="Y487" s="739"/>
      <c r="Z487" s="739"/>
      <c r="AA487" s="739"/>
      <c r="AB487" s="739"/>
      <c r="AC487" s="739"/>
      <c r="AD487" s="739"/>
      <c r="AE487" s="739"/>
      <c r="AF487" s="739"/>
      <c r="AG487" s="739"/>
      <c r="AH487" s="739"/>
      <c r="AI487" s="739"/>
    </row>
    <row r="488" spans="21:35" ht="15.75" hidden="1" customHeight="1">
      <c r="U488" s="739"/>
      <c r="V488" s="739"/>
      <c r="W488" s="739"/>
      <c r="X488" s="739"/>
      <c r="Y488" s="739"/>
      <c r="Z488" s="739"/>
      <c r="AA488" s="739"/>
      <c r="AB488" s="739"/>
      <c r="AC488" s="739"/>
      <c r="AD488" s="739"/>
      <c r="AE488" s="739"/>
      <c r="AF488" s="739"/>
      <c r="AG488" s="739"/>
      <c r="AH488" s="739"/>
      <c r="AI488" s="739"/>
    </row>
    <row r="489" spans="21:35" ht="15.75" hidden="1" customHeight="1">
      <c r="U489" s="739"/>
      <c r="V489" s="739"/>
      <c r="W489" s="739"/>
      <c r="X489" s="739"/>
      <c r="Y489" s="739"/>
      <c r="Z489" s="739"/>
      <c r="AA489" s="739"/>
      <c r="AB489" s="739"/>
      <c r="AC489" s="739"/>
      <c r="AD489" s="739"/>
      <c r="AE489" s="739"/>
      <c r="AF489" s="739"/>
      <c r="AG489" s="739"/>
      <c r="AH489" s="739"/>
      <c r="AI489" s="739"/>
    </row>
    <row r="490" spans="21:35" ht="15.75" hidden="1" customHeight="1">
      <c r="U490" s="739"/>
      <c r="V490" s="739"/>
      <c r="W490" s="739"/>
      <c r="X490" s="739"/>
      <c r="Y490" s="739"/>
      <c r="Z490" s="739"/>
      <c r="AA490" s="739"/>
      <c r="AB490" s="739"/>
      <c r="AC490" s="739"/>
      <c r="AD490" s="739"/>
      <c r="AE490" s="739"/>
      <c r="AF490" s="739"/>
      <c r="AG490" s="739"/>
      <c r="AH490" s="739"/>
      <c r="AI490" s="739"/>
    </row>
    <row r="491" spans="21:35" ht="15.75" hidden="1" customHeight="1">
      <c r="U491" s="739"/>
      <c r="V491" s="739"/>
      <c r="W491" s="739"/>
      <c r="X491" s="739"/>
      <c r="Y491" s="739"/>
      <c r="Z491" s="739"/>
      <c r="AA491" s="739"/>
      <c r="AB491" s="739"/>
      <c r="AC491" s="739"/>
      <c r="AD491" s="739"/>
      <c r="AE491" s="739"/>
      <c r="AF491" s="739"/>
      <c r="AG491" s="739"/>
      <c r="AH491" s="739"/>
      <c r="AI491" s="739"/>
    </row>
    <row r="492" spans="21:35" ht="15.75" hidden="1" customHeight="1">
      <c r="U492" s="739"/>
      <c r="V492" s="739"/>
      <c r="W492" s="739"/>
      <c r="X492" s="739"/>
      <c r="Y492" s="739"/>
      <c r="Z492" s="739"/>
      <c r="AA492" s="739"/>
      <c r="AB492" s="739"/>
      <c r="AC492" s="739"/>
      <c r="AD492" s="739"/>
      <c r="AE492" s="739"/>
      <c r="AF492" s="739"/>
      <c r="AG492" s="739"/>
      <c r="AH492" s="739"/>
      <c r="AI492" s="739"/>
    </row>
    <row r="493" spans="21:35" ht="15.75" hidden="1" customHeight="1">
      <c r="U493" s="739"/>
      <c r="V493" s="739"/>
      <c r="W493" s="739"/>
      <c r="X493" s="739"/>
      <c r="Y493" s="739"/>
      <c r="Z493" s="739"/>
      <c r="AA493" s="739"/>
      <c r="AB493" s="739"/>
      <c r="AC493" s="739"/>
      <c r="AD493" s="739"/>
      <c r="AE493" s="739"/>
      <c r="AF493" s="739"/>
      <c r="AG493" s="739"/>
      <c r="AH493" s="739"/>
      <c r="AI493" s="739"/>
    </row>
    <row r="494" spans="21:35" ht="15.75" hidden="1" customHeight="1">
      <c r="U494" s="739"/>
      <c r="V494" s="739"/>
      <c r="W494" s="739"/>
      <c r="X494" s="739"/>
      <c r="Y494" s="739"/>
      <c r="Z494" s="739"/>
      <c r="AA494" s="739"/>
      <c r="AB494" s="739"/>
      <c r="AC494" s="739"/>
      <c r="AD494" s="739"/>
      <c r="AE494" s="739"/>
      <c r="AF494" s="739"/>
      <c r="AG494" s="739"/>
      <c r="AH494" s="739"/>
      <c r="AI494" s="739"/>
    </row>
    <row r="495" spans="21:35" ht="15.75" hidden="1" customHeight="1">
      <c r="U495" s="739"/>
      <c r="V495" s="739"/>
      <c r="W495" s="739"/>
      <c r="X495" s="739"/>
      <c r="Y495" s="739"/>
      <c r="Z495" s="739"/>
      <c r="AA495" s="739"/>
      <c r="AB495" s="739"/>
      <c r="AC495" s="739"/>
      <c r="AD495" s="739"/>
      <c r="AE495" s="739"/>
      <c r="AF495" s="739"/>
      <c r="AG495" s="739"/>
      <c r="AH495" s="739"/>
      <c r="AI495" s="739"/>
    </row>
    <row r="496" spans="21:35" ht="15.75" hidden="1" customHeight="1">
      <c r="U496" s="739"/>
      <c r="V496" s="739"/>
      <c r="W496" s="739"/>
      <c r="X496" s="739"/>
      <c r="Y496" s="739"/>
      <c r="Z496" s="739"/>
      <c r="AA496" s="739"/>
      <c r="AB496" s="739"/>
      <c r="AC496" s="739"/>
      <c r="AD496" s="739"/>
      <c r="AE496" s="739"/>
      <c r="AF496" s="739"/>
      <c r="AG496" s="739"/>
      <c r="AH496" s="739"/>
      <c r="AI496" s="739"/>
    </row>
    <row r="497" spans="21:35" ht="15.75" hidden="1" customHeight="1">
      <c r="U497" s="739"/>
      <c r="V497" s="739"/>
      <c r="W497" s="739"/>
      <c r="X497" s="739"/>
      <c r="Y497" s="739"/>
      <c r="Z497" s="739"/>
      <c r="AA497" s="739"/>
      <c r="AB497" s="739"/>
      <c r="AC497" s="739"/>
      <c r="AD497" s="739"/>
      <c r="AE497" s="739"/>
      <c r="AF497" s="739"/>
      <c r="AG497" s="739"/>
      <c r="AH497" s="739"/>
      <c r="AI497" s="739"/>
    </row>
    <row r="498" spans="21:35" ht="15.75" hidden="1" customHeight="1">
      <c r="U498" s="739"/>
      <c r="V498" s="739"/>
      <c r="W498" s="739"/>
      <c r="X498" s="739"/>
      <c r="Y498" s="739"/>
      <c r="Z498" s="739"/>
      <c r="AA498" s="739"/>
      <c r="AB498" s="739"/>
      <c r="AC498" s="739"/>
      <c r="AD498" s="739"/>
      <c r="AE498" s="739"/>
      <c r="AF498" s="739"/>
      <c r="AG498" s="739"/>
      <c r="AH498" s="739"/>
      <c r="AI498" s="739"/>
    </row>
    <row r="499" spans="21:35" ht="15.75" hidden="1" customHeight="1">
      <c r="U499" s="739"/>
      <c r="V499" s="739"/>
      <c r="W499" s="739"/>
      <c r="X499" s="739"/>
      <c r="Y499" s="739"/>
      <c r="Z499" s="739"/>
      <c r="AA499" s="739"/>
      <c r="AB499" s="739"/>
      <c r="AC499" s="739"/>
      <c r="AD499" s="739"/>
      <c r="AE499" s="739"/>
      <c r="AF499" s="739"/>
      <c r="AG499" s="739"/>
      <c r="AH499" s="739"/>
      <c r="AI499" s="739"/>
    </row>
    <row r="500" spans="21:35" ht="15.75" hidden="1" customHeight="1">
      <c r="U500" s="739"/>
      <c r="V500" s="739"/>
      <c r="W500" s="739"/>
      <c r="X500" s="739"/>
      <c r="Y500" s="739"/>
      <c r="Z500" s="739"/>
      <c r="AA500" s="739"/>
      <c r="AB500" s="739"/>
      <c r="AC500" s="739"/>
      <c r="AD500" s="739"/>
      <c r="AE500" s="739"/>
      <c r="AF500" s="739"/>
      <c r="AG500" s="739"/>
      <c r="AH500" s="739"/>
      <c r="AI500" s="739"/>
    </row>
    <row r="501" spans="21:35" ht="15.75" hidden="1" customHeight="1">
      <c r="U501" s="739"/>
      <c r="V501" s="739"/>
      <c r="W501" s="739"/>
      <c r="X501" s="739"/>
      <c r="Y501" s="739"/>
      <c r="Z501" s="739"/>
      <c r="AA501" s="739"/>
      <c r="AB501" s="739"/>
      <c r="AC501" s="739"/>
      <c r="AD501" s="739"/>
      <c r="AE501" s="739"/>
      <c r="AF501" s="739"/>
      <c r="AG501" s="739"/>
      <c r="AH501" s="739"/>
      <c r="AI501" s="739"/>
    </row>
    <row r="502" spans="21:35" ht="15.75" hidden="1" customHeight="1">
      <c r="U502" s="739"/>
      <c r="V502" s="739"/>
      <c r="W502" s="739"/>
      <c r="X502" s="739"/>
      <c r="Y502" s="739"/>
      <c r="Z502" s="739"/>
      <c r="AA502" s="739"/>
      <c r="AB502" s="739"/>
      <c r="AC502" s="739"/>
      <c r="AD502" s="739"/>
      <c r="AE502" s="739"/>
      <c r="AF502" s="739"/>
      <c r="AG502" s="739"/>
      <c r="AH502" s="739"/>
      <c r="AI502" s="739"/>
    </row>
    <row r="503" spans="21:35" ht="15.75" hidden="1" customHeight="1">
      <c r="U503" s="739"/>
      <c r="V503" s="739"/>
      <c r="W503" s="739"/>
      <c r="X503" s="739"/>
      <c r="Y503" s="739"/>
      <c r="Z503" s="739"/>
      <c r="AA503" s="739"/>
      <c r="AB503" s="739"/>
      <c r="AC503" s="739"/>
      <c r="AD503" s="739"/>
      <c r="AE503" s="739"/>
      <c r="AF503" s="739"/>
      <c r="AG503" s="739"/>
      <c r="AH503" s="739"/>
      <c r="AI503" s="739"/>
    </row>
    <row r="504" spans="21:35" ht="15.75" hidden="1" customHeight="1">
      <c r="U504" s="739"/>
      <c r="V504" s="739"/>
      <c r="W504" s="739"/>
      <c r="X504" s="739"/>
      <c r="Y504" s="739"/>
      <c r="Z504" s="739"/>
      <c r="AA504" s="739"/>
      <c r="AB504" s="739"/>
      <c r="AC504" s="739"/>
      <c r="AD504" s="739"/>
      <c r="AE504" s="739"/>
      <c r="AF504" s="739"/>
      <c r="AG504" s="739"/>
      <c r="AH504" s="739"/>
      <c r="AI504" s="739"/>
    </row>
    <row r="505" spans="21:35" ht="15.75" hidden="1" customHeight="1">
      <c r="U505" s="739"/>
      <c r="V505" s="739"/>
      <c r="W505" s="739"/>
      <c r="X505" s="739"/>
      <c r="Y505" s="739"/>
      <c r="Z505" s="739"/>
      <c r="AA505" s="739"/>
      <c r="AB505" s="739"/>
      <c r="AC505" s="739"/>
      <c r="AD505" s="739"/>
      <c r="AE505" s="739"/>
      <c r="AF505" s="739"/>
      <c r="AG505" s="739"/>
      <c r="AH505" s="739"/>
      <c r="AI505" s="739"/>
    </row>
    <row r="506" spans="21:35" ht="15.75" hidden="1" customHeight="1">
      <c r="U506" s="739"/>
      <c r="V506" s="739"/>
      <c r="W506" s="739"/>
      <c r="X506" s="739"/>
      <c r="Y506" s="739"/>
      <c r="Z506" s="739"/>
      <c r="AA506" s="739"/>
      <c r="AB506" s="739"/>
      <c r="AC506" s="739"/>
      <c r="AD506" s="739"/>
      <c r="AE506" s="739"/>
      <c r="AF506" s="739"/>
      <c r="AG506" s="739"/>
      <c r="AH506" s="739"/>
      <c r="AI506" s="739"/>
    </row>
    <row r="507" spans="21:35" ht="15.75" hidden="1" customHeight="1">
      <c r="U507" s="739"/>
      <c r="V507" s="739"/>
      <c r="W507" s="739"/>
      <c r="X507" s="739"/>
      <c r="Y507" s="739"/>
      <c r="Z507" s="739"/>
      <c r="AA507" s="739"/>
      <c r="AB507" s="739"/>
      <c r="AC507" s="739"/>
      <c r="AD507" s="739"/>
      <c r="AE507" s="739"/>
      <c r="AF507" s="739"/>
      <c r="AG507" s="739"/>
      <c r="AH507" s="739"/>
      <c r="AI507" s="739"/>
    </row>
    <row r="508" spans="21:35" ht="15.75" hidden="1" customHeight="1">
      <c r="U508" s="739"/>
      <c r="V508" s="739"/>
      <c r="W508" s="739"/>
      <c r="X508" s="739"/>
      <c r="Y508" s="739"/>
      <c r="Z508" s="739"/>
      <c r="AA508" s="739"/>
      <c r="AB508" s="739"/>
      <c r="AC508" s="739"/>
      <c r="AD508" s="739"/>
      <c r="AE508" s="739"/>
      <c r="AF508" s="739"/>
      <c r="AG508" s="739"/>
      <c r="AH508" s="739"/>
      <c r="AI508" s="739"/>
    </row>
    <row r="509" spans="21:35" ht="15.75" hidden="1" customHeight="1">
      <c r="U509" s="739"/>
      <c r="V509" s="739"/>
      <c r="W509" s="739"/>
      <c r="X509" s="739"/>
      <c r="Y509" s="739"/>
      <c r="Z509" s="739"/>
      <c r="AA509" s="739"/>
      <c r="AB509" s="739"/>
      <c r="AC509" s="739"/>
      <c r="AD509" s="739"/>
      <c r="AE509" s="739"/>
      <c r="AF509" s="739"/>
      <c r="AG509" s="739"/>
      <c r="AH509" s="739"/>
      <c r="AI509" s="739"/>
    </row>
    <row r="510" spans="21:35" ht="15.75" hidden="1" customHeight="1">
      <c r="U510" s="739"/>
      <c r="V510" s="739"/>
      <c r="W510" s="739"/>
      <c r="X510" s="739"/>
      <c r="Y510" s="739"/>
      <c r="Z510" s="739"/>
      <c r="AA510" s="739"/>
      <c r="AB510" s="739"/>
      <c r="AC510" s="739"/>
      <c r="AD510" s="739"/>
      <c r="AE510" s="739"/>
      <c r="AF510" s="739"/>
      <c r="AG510" s="739"/>
      <c r="AH510" s="739"/>
      <c r="AI510" s="739"/>
    </row>
    <row r="511" spans="21:35" ht="15.75" hidden="1" customHeight="1">
      <c r="U511" s="739"/>
      <c r="V511" s="739"/>
      <c r="W511" s="739"/>
      <c r="X511" s="739"/>
      <c r="Y511" s="739"/>
      <c r="Z511" s="739"/>
      <c r="AA511" s="739"/>
      <c r="AB511" s="739"/>
      <c r="AC511" s="739"/>
      <c r="AD511" s="739"/>
      <c r="AE511" s="739"/>
      <c r="AF511" s="739"/>
      <c r="AG511" s="739"/>
      <c r="AH511" s="739"/>
      <c r="AI511" s="739"/>
    </row>
    <row r="512" spans="21:35" ht="15.75" hidden="1" customHeight="1">
      <c r="U512" s="739"/>
      <c r="V512" s="739"/>
      <c r="W512" s="739"/>
      <c r="X512" s="739"/>
      <c r="Y512" s="739"/>
      <c r="Z512" s="739"/>
      <c r="AA512" s="739"/>
      <c r="AB512" s="739"/>
      <c r="AC512" s="739"/>
      <c r="AD512" s="739"/>
      <c r="AE512" s="739"/>
      <c r="AF512" s="739"/>
      <c r="AG512" s="739"/>
      <c r="AH512" s="739"/>
      <c r="AI512" s="739"/>
    </row>
    <row r="513" spans="21:35" ht="15.75" hidden="1" customHeight="1">
      <c r="U513" s="739"/>
      <c r="V513" s="739"/>
      <c r="W513" s="739"/>
      <c r="X513" s="739"/>
      <c r="Y513" s="739"/>
      <c r="Z513" s="739"/>
      <c r="AA513" s="739"/>
      <c r="AB513" s="739"/>
      <c r="AC513" s="739"/>
      <c r="AD513" s="739"/>
      <c r="AE513" s="739"/>
      <c r="AF513" s="739"/>
      <c r="AG513" s="739"/>
      <c r="AH513" s="739"/>
      <c r="AI513" s="739"/>
    </row>
    <row r="514" spans="21:35" ht="15.75" hidden="1" customHeight="1">
      <c r="U514" s="739"/>
      <c r="V514" s="739"/>
      <c r="W514" s="739"/>
      <c r="X514" s="739"/>
      <c r="Y514" s="739"/>
      <c r="Z514" s="739"/>
      <c r="AA514" s="739"/>
      <c r="AB514" s="739"/>
      <c r="AC514" s="739"/>
      <c r="AD514" s="739"/>
      <c r="AE514" s="739"/>
      <c r="AF514" s="739"/>
      <c r="AG514" s="739"/>
      <c r="AH514" s="739"/>
      <c r="AI514" s="739"/>
    </row>
    <row r="515" spans="21:35" ht="15.75" hidden="1" customHeight="1">
      <c r="U515" s="739"/>
      <c r="V515" s="739"/>
      <c r="W515" s="739"/>
      <c r="X515" s="739"/>
      <c r="Y515" s="739"/>
      <c r="Z515" s="739"/>
      <c r="AA515" s="739"/>
      <c r="AB515" s="739"/>
      <c r="AC515" s="739"/>
      <c r="AD515" s="739"/>
      <c r="AE515" s="739"/>
      <c r="AF515" s="739"/>
      <c r="AG515" s="739"/>
      <c r="AH515" s="739"/>
      <c r="AI515" s="739"/>
    </row>
    <row r="516" spans="21:35" ht="15.75" hidden="1" customHeight="1">
      <c r="U516" s="739"/>
      <c r="V516" s="739"/>
      <c r="W516" s="739"/>
      <c r="X516" s="739"/>
      <c r="Y516" s="739"/>
      <c r="Z516" s="739"/>
      <c r="AA516" s="739"/>
      <c r="AB516" s="739"/>
      <c r="AC516" s="739"/>
      <c r="AD516" s="739"/>
      <c r="AE516" s="739"/>
      <c r="AF516" s="739"/>
      <c r="AG516" s="739"/>
      <c r="AH516" s="739"/>
      <c r="AI516" s="739"/>
    </row>
    <row r="517" spans="21:35" ht="15.75" hidden="1" customHeight="1">
      <c r="U517" s="739"/>
      <c r="V517" s="739"/>
      <c r="W517" s="739"/>
      <c r="X517" s="739"/>
      <c r="Y517" s="739"/>
      <c r="Z517" s="739"/>
      <c r="AA517" s="739"/>
      <c r="AB517" s="739"/>
      <c r="AC517" s="739"/>
      <c r="AD517" s="739"/>
      <c r="AE517" s="739"/>
      <c r="AF517" s="739"/>
      <c r="AG517" s="739"/>
      <c r="AH517" s="739"/>
      <c r="AI517" s="739"/>
    </row>
    <row r="518" spans="21:35" ht="15.75" hidden="1" customHeight="1">
      <c r="U518" s="739"/>
      <c r="V518" s="739"/>
      <c r="W518" s="739"/>
      <c r="X518" s="739"/>
      <c r="Y518" s="739"/>
      <c r="Z518" s="739"/>
      <c r="AA518" s="739"/>
      <c r="AB518" s="739"/>
      <c r="AC518" s="739"/>
      <c r="AD518" s="739"/>
      <c r="AE518" s="739"/>
      <c r="AF518" s="739"/>
      <c r="AG518" s="739"/>
      <c r="AH518" s="739"/>
      <c r="AI518" s="739"/>
    </row>
    <row r="519" spans="21:35" ht="15.75" hidden="1" customHeight="1">
      <c r="U519" s="739"/>
      <c r="V519" s="739"/>
      <c r="W519" s="739"/>
      <c r="X519" s="739"/>
      <c r="Y519" s="739"/>
      <c r="Z519" s="739"/>
      <c r="AA519" s="739"/>
      <c r="AB519" s="739"/>
      <c r="AC519" s="739"/>
      <c r="AD519" s="739"/>
      <c r="AE519" s="739"/>
      <c r="AF519" s="739"/>
      <c r="AG519" s="739"/>
      <c r="AH519" s="739"/>
      <c r="AI519" s="739"/>
    </row>
    <row r="520" spans="21:35" ht="15.75" hidden="1" customHeight="1">
      <c r="U520" s="739"/>
      <c r="V520" s="739"/>
      <c r="W520" s="739"/>
      <c r="X520" s="739"/>
      <c r="Y520" s="739"/>
      <c r="Z520" s="739"/>
      <c r="AA520" s="739"/>
      <c r="AB520" s="739"/>
      <c r="AC520" s="739"/>
      <c r="AD520" s="739"/>
      <c r="AE520" s="739"/>
      <c r="AF520" s="739"/>
      <c r="AG520" s="739"/>
      <c r="AH520" s="739"/>
      <c r="AI520" s="739"/>
    </row>
    <row r="521" spans="21:35" ht="15.75" hidden="1" customHeight="1">
      <c r="U521" s="739"/>
      <c r="V521" s="739"/>
      <c r="W521" s="739"/>
      <c r="X521" s="739"/>
      <c r="Y521" s="739"/>
      <c r="Z521" s="739"/>
      <c r="AA521" s="739"/>
      <c r="AB521" s="739"/>
      <c r="AC521" s="739"/>
      <c r="AD521" s="739"/>
      <c r="AE521" s="739"/>
      <c r="AF521" s="739"/>
      <c r="AG521" s="739"/>
      <c r="AH521" s="739"/>
      <c r="AI521" s="739"/>
    </row>
    <row r="522" spans="21:35" ht="15.75" hidden="1" customHeight="1">
      <c r="U522" s="739"/>
      <c r="V522" s="739"/>
      <c r="W522" s="739"/>
      <c r="X522" s="739"/>
      <c r="Y522" s="739"/>
      <c r="Z522" s="739"/>
      <c r="AA522" s="739"/>
      <c r="AB522" s="739"/>
      <c r="AC522" s="739"/>
      <c r="AD522" s="739"/>
      <c r="AE522" s="739"/>
      <c r="AF522" s="739"/>
      <c r="AG522" s="739"/>
      <c r="AH522" s="739"/>
      <c r="AI522" s="739"/>
    </row>
    <row r="523" spans="21:35" ht="15.75" hidden="1" customHeight="1">
      <c r="U523" s="739"/>
      <c r="V523" s="739"/>
      <c r="W523" s="739"/>
      <c r="X523" s="739"/>
      <c r="Y523" s="739"/>
      <c r="Z523" s="739"/>
      <c r="AA523" s="739"/>
      <c r="AB523" s="739"/>
      <c r="AC523" s="739"/>
      <c r="AD523" s="739"/>
      <c r="AE523" s="739"/>
      <c r="AF523" s="739"/>
      <c r="AG523" s="739"/>
      <c r="AH523" s="739"/>
      <c r="AI523" s="739"/>
    </row>
    <row r="524" spans="21:35" ht="15.75" hidden="1" customHeight="1">
      <c r="U524" s="739"/>
      <c r="V524" s="739"/>
      <c r="W524" s="739"/>
      <c r="X524" s="739"/>
      <c r="Y524" s="739"/>
      <c r="Z524" s="739"/>
      <c r="AA524" s="739"/>
      <c r="AB524" s="739"/>
      <c r="AC524" s="739"/>
      <c r="AD524" s="739"/>
      <c r="AE524" s="739"/>
      <c r="AF524" s="739"/>
      <c r="AG524" s="739"/>
      <c r="AH524" s="739"/>
      <c r="AI524" s="739"/>
    </row>
    <row r="525" spans="21:35" ht="15.75" hidden="1" customHeight="1">
      <c r="U525" s="739"/>
      <c r="V525" s="739"/>
      <c r="W525" s="739"/>
      <c r="X525" s="739"/>
      <c r="Y525" s="739"/>
      <c r="Z525" s="739"/>
      <c r="AA525" s="739"/>
      <c r="AB525" s="739"/>
      <c r="AC525" s="739"/>
      <c r="AD525" s="739"/>
      <c r="AE525" s="739"/>
      <c r="AF525" s="739"/>
      <c r="AG525" s="739"/>
      <c r="AH525" s="739"/>
      <c r="AI525" s="739"/>
    </row>
    <row r="526" spans="21:35" ht="15.75" hidden="1" customHeight="1">
      <c r="U526" s="739"/>
      <c r="V526" s="739"/>
      <c r="W526" s="739"/>
      <c r="X526" s="739"/>
      <c r="Y526" s="739"/>
      <c r="Z526" s="739"/>
      <c r="AA526" s="739"/>
      <c r="AB526" s="739"/>
      <c r="AC526" s="739"/>
      <c r="AD526" s="739"/>
      <c r="AE526" s="739"/>
      <c r="AF526" s="739"/>
      <c r="AG526" s="739"/>
      <c r="AH526" s="739"/>
      <c r="AI526" s="739"/>
    </row>
    <row r="527" spans="21:35" ht="15.75" hidden="1" customHeight="1">
      <c r="U527" s="739"/>
      <c r="V527" s="739"/>
      <c r="W527" s="739"/>
      <c r="X527" s="739"/>
      <c r="Y527" s="739"/>
      <c r="Z527" s="739"/>
      <c r="AA527" s="739"/>
      <c r="AB527" s="739"/>
      <c r="AC527" s="739"/>
      <c r="AD527" s="739"/>
      <c r="AE527" s="739"/>
      <c r="AF527" s="739"/>
      <c r="AG527" s="739"/>
      <c r="AH527" s="739"/>
      <c r="AI527" s="739"/>
    </row>
    <row r="528" spans="21:35" ht="15.75" hidden="1" customHeight="1">
      <c r="U528" s="739"/>
      <c r="V528" s="739"/>
      <c r="W528" s="739"/>
      <c r="X528" s="739"/>
      <c r="Y528" s="739"/>
      <c r="Z528" s="739"/>
      <c r="AA528" s="739"/>
      <c r="AB528" s="739"/>
      <c r="AC528" s="739"/>
      <c r="AD528" s="739"/>
      <c r="AE528" s="739"/>
      <c r="AF528" s="739"/>
      <c r="AG528" s="739"/>
      <c r="AH528" s="739"/>
      <c r="AI528" s="739"/>
    </row>
    <row r="529" spans="21:35" ht="15.75" hidden="1" customHeight="1">
      <c r="U529" s="739"/>
      <c r="V529" s="739"/>
      <c r="W529" s="739"/>
      <c r="X529" s="739"/>
      <c r="Y529" s="739"/>
      <c r="Z529" s="739"/>
      <c r="AA529" s="739"/>
      <c r="AB529" s="739"/>
      <c r="AC529" s="739"/>
      <c r="AD529" s="739"/>
      <c r="AE529" s="739"/>
      <c r="AF529" s="739"/>
      <c r="AG529" s="739"/>
      <c r="AH529" s="739"/>
      <c r="AI529" s="739"/>
    </row>
    <row r="530" spans="21:35" ht="15.75" hidden="1" customHeight="1">
      <c r="U530" s="739"/>
      <c r="V530" s="739"/>
      <c r="W530" s="739"/>
      <c r="X530" s="739"/>
      <c r="Y530" s="739"/>
      <c r="Z530" s="739"/>
      <c r="AA530" s="739"/>
      <c r="AB530" s="739"/>
      <c r="AC530" s="739"/>
      <c r="AD530" s="739"/>
      <c r="AE530" s="739"/>
      <c r="AF530" s="739"/>
      <c r="AG530" s="739"/>
      <c r="AH530" s="739"/>
      <c r="AI530" s="739"/>
    </row>
    <row r="531" spans="21:35" ht="15.75" hidden="1" customHeight="1">
      <c r="U531" s="739"/>
      <c r="V531" s="739"/>
      <c r="W531" s="739"/>
      <c r="X531" s="739"/>
      <c r="Y531" s="739"/>
      <c r="Z531" s="739"/>
      <c r="AA531" s="739"/>
      <c r="AB531" s="739"/>
      <c r="AC531" s="739"/>
      <c r="AD531" s="739"/>
      <c r="AE531" s="739"/>
      <c r="AF531" s="739"/>
      <c r="AG531" s="739"/>
      <c r="AH531" s="739"/>
      <c r="AI531" s="739"/>
    </row>
    <row r="532" spans="21:35" ht="15.75" hidden="1" customHeight="1">
      <c r="U532" s="739"/>
      <c r="V532" s="739"/>
      <c r="W532" s="739"/>
      <c r="X532" s="739"/>
      <c r="Y532" s="739"/>
      <c r="Z532" s="739"/>
      <c r="AA532" s="739"/>
      <c r="AB532" s="739"/>
      <c r="AC532" s="739"/>
      <c r="AD532" s="739"/>
      <c r="AE532" s="739"/>
      <c r="AF532" s="739"/>
      <c r="AG532" s="739"/>
      <c r="AH532" s="739"/>
      <c r="AI532" s="739"/>
    </row>
    <row r="533" spans="21:35" ht="15.75" hidden="1" customHeight="1">
      <c r="U533" s="739"/>
      <c r="V533" s="739"/>
      <c r="W533" s="739"/>
      <c r="X533" s="739"/>
      <c r="Y533" s="739"/>
      <c r="Z533" s="739"/>
      <c r="AA533" s="739"/>
      <c r="AB533" s="739"/>
      <c r="AC533" s="739"/>
      <c r="AD533" s="739"/>
      <c r="AE533" s="739"/>
      <c r="AF533" s="739"/>
      <c r="AG533" s="739"/>
      <c r="AH533" s="739"/>
      <c r="AI533" s="739"/>
    </row>
    <row r="534" spans="21:35" ht="15.75" hidden="1" customHeight="1">
      <c r="U534" s="739"/>
      <c r="V534" s="739"/>
      <c r="W534" s="739"/>
      <c r="X534" s="739"/>
      <c r="Y534" s="739"/>
      <c r="Z534" s="739"/>
      <c r="AA534" s="739"/>
      <c r="AB534" s="739"/>
      <c r="AC534" s="739"/>
      <c r="AD534" s="739"/>
      <c r="AE534" s="739"/>
      <c r="AF534" s="739"/>
      <c r="AG534" s="739"/>
      <c r="AH534" s="739"/>
      <c r="AI534" s="739"/>
    </row>
    <row r="535" spans="21:35" ht="15.75" hidden="1" customHeight="1">
      <c r="U535" s="739"/>
      <c r="V535" s="739"/>
      <c r="W535" s="739"/>
      <c r="X535" s="739"/>
      <c r="Y535" s="739"/>
      <c r="Z535" s="739"/>
      <c r="AA535" s="739"/>
      <c r="AB535" s="739"/>
      <c r="AC535" s="739"/>
      <c r="AD535" s="739"/>
      <c r="AE535" s="739"/>
      <c r="AF535" s="739"/>
      <c r="AG535" s="739"/>
      <c r="AH535" s="739"/>
      <c r="AI535" s="739"/>
    </row>
    <row r="536" spans="21:35" ht="15.75" hidden="1" customHeight="1">
      <c r="U536" s="739"/>
      <c r="V536" s="739"/>
      <c r="W536" s="739"/>
      <c r="X536" s="739"/>
      <c r="Y536" s="739"/>
      <c r="Z536" s="739"/>
      <c r="AA536" s="739"/>
      <c r="AB536" s="739"/>
      <c r="AC536" s="739"/>
      <c r="AD536" s="739"/>
      <c r="AE536" s="739"/>
      <c r="AF536" s="739"/>
      <c r="AG536" s="739"/>
      <c r="AH536" s="739"/>
      <c r="AI536" s="739"/>
    </row>
    <row r="537" spans="21:35" ht="15.75" hidden="1" customHeight="1">
      <c r="U537" s="739"/>
      <c r="V537" s="739"/>
      <c r="W537" s="739"/>
      <c r="X537" s="739"/>
      <c r="Y537" s="739"/>
      <c r="Z537" s="739"/>
      <c r="AA537" s="739"/>
      <c r="AB537" s="739"/>
      <c r="AC537" s="739"/>
      <c r="AD537" s="739"/>
      <c r="AE537" s="739"/>
      <c r="AF537" s="739"/>
      <c r="AG537" s="739"/>
      <c r="AH537" s="739"/>
      <c r="AI537" s="739"/>
    </row>
    <row r="538" spans="21:35" ht="15.75" hidden="1" customHeight="1">
      <c r="U538" s="739"/>
      <c r="V538" s="739"/>
      <c r="W538" s="739"/>
      <c r="X538" s="739"/>
      <c r="Y538" s="739"/>
      <c r="Z538" s="739"/>
      <c r="AA538" s="739"/>
      <c r="AB538" s="739"/>
      <c r="AC538" s="739"/>
      <c r="AD538" s="739"/>
      <c r="AE538" s="739"/>
      <c r="AF538" s="739"/>
      <c r="AG538" s="739"/>
      <c r="AH538" s="739"/>
      <c r="AI538" s="739"/>
    </row>
    <row r="539" spans="21:35" ht="15.75" hidden="1" customHeight="1">
      <c r="U539" s="739"/>
      <c r="V539" s="739"/>
      <c r="W539" s="739"/>
      <c r="X539" s="739"/>
      <c r="Y539" s="739"/>
      <c r="Z539" s="739"/>
      <c r="AA539" s="739"/>
      <c r="AB539" s="739"/>
      <c r="AC539" s="739"/>
      <c r="AD539" s="739"/>
      <c r="AE539" s="739"/>
      <c r="AF539" s="739"/>
      <c r="AG539" s="739"/>
      <c r="AH539" s="739"/>
      <c r="AI539" s="739"/>
    </row>
    <row r="540" spans="21:35" ht="15.75" hidden="1" customHeight="1">
      <c r="U540" s="739"/>
      <c r="V540" s="739"/>
      <c r="W540" s="739"/>
      <c r="X540" s="739"/>
      <c r="Y540" s="739"/>
      <c r="Z540" s="739"/>
      <c r="AA540" s="739"/>
      <c r="AB540" s="739"/>
      <c r="AC540" s="739"/>
      <c r="AD540" s="739"/>
      <c r="AE540" s="739"/>
      <c r="AF540" s="739"/>
      <c r="AG540" s="739"/>
      <c r="AH540" s="739"/>
      <c r="AI540" s="739"/>
    </row>
    <row r="541" spans="21:35" ht="15.75" hidden="1" customHeight="1">
      <c r="U541" s="739"/>
      <c r="V541" s="739"/>
      <c r="W541" s="739"/>
      <c r="X541" s="739"/>
      <c r="Y541" s="739"/>
      <c r="Z541" s="739"/>
      <c r="AA541" s="739"/>
      <c r="AB541" s="739"/>
      <c r="AC541" s="739"/>
      <c r="AD541" s="739"/>
      <c r="AE541" s="739"/>
      <c r="AF541" s="739"/>
      <c r="AG541" s="739"/>
      <c r="AH541" s="739"/>
      <c r="AI541" s="739"/>
    </row>
    <row r="542" spans="21:35" ht="15.75" hidden="1" customHeight="1">
      <c r="U542" s="739"/>
      <c r="V542" s="739"/>
      <c r="W542" s="739"/>
      <c r="X542" s="739"/>
      <c r="Y542" s="739"/>
      <c r="Z542" s="739"/>
      <c r="AA542" s="739"/>
      <c r="AB542" s="739"/>
      <c r="AC542" s="739"/>
      <c r="AD542" s="739"/>
      <c r="AE542" s="739"/>
      <c r="AF542" s="739"/>
      <c r="AG542" s="739"/>
      <c r="AH542" s="739"/>
      <c r="AI542" s="739"/>
    </row>
    <row r="543" spans="21:35" ht="15.75" hidden="1" customHeight="1">
      <c r="U543" s="739"/>
      <c r="V543" s="739"/>
      <c r="W543" s="739"/>
      <c r="X543" s="739"/>
      <c r="Y543" s="739"/>
      <c r="Z543" s="739"/>
      <c r="AA543" s="739"/>
      <c r="AB543" s="739"/>
      <c r="AC543" s="739"/>
      <c r="AD543" s="739"/>
      <c r="AE543" s="739"/>
      <c r="AF543" s="739"/>
      <c r="AG543" s="739"/>
      <c r="AH543" s="739"/>
      <c r="AI543" s="739"/>
    </row>
    <row r="544" spans="21:35" ht="15.75" hidden="1" customHeight="1">
      <c r="U544" s="739"/>
      <c r="V544" s="739"/>
      <c r="W544" s="739"/>
      <c r="X544" s="739"/>
      <c r="Y544" s="739"/>
      <c r="Z544" s="739"/>
      <c r="AA544" s="739"/>
      <c r="AB544" s="739"/>
      <c r="AC544" s="739"/>
      <c r="AD544" s="739"/>
      <c r="AE544" s="739"/>
      <c r="AF544" s="739"/>
      <c r="AG544" s="739"/>
      <c r="AH544" s="739"/>
      <c r="AI544" s="739"/>
    </row>
    <row r="545" spans="21:35" ht="15.75" hidden="1" customHeight="1">
      <c r="U545" s="739"/>
      <c r="V545" s="739"/>
      <c r="W545" s="739"/>
      <c r="X545" s="739"/>
      <c r="Y545" s="739"/>
      <c r="Z545" s="739"/>
      <c r="AA545" s="739"/>
      <c r="AB545" s="739"/>
      <c r="AC545" s="739"/>
      <c r="AD545" s="739"/>
      <c r="AE545" s="739"/>
      <c r="AF545" s="739"/>
      <c r="AG545" s="739"/>
      <c r="AH545" s="739"/>
      <c r="AI545" s="739"/>
    </row>
    <row r="546" spans="21:35" ht="15.75" hidden="1" customHeight="1">
      <c r="U546" s="739"/>
      <c r="V546" s="739"/>
      <c r="W546" s="739"/>
      <c r="X546" s="739"/>
      <c r="Y546" s="739"/>
      <c r="Z546" s="739"/>
      <c r="AA546" s="739"/>
      <c r="AB546" s="739"/>
      <c r="AC546" s="739"/>
      <c r="AD546" s="739"/>
      <c r="AE546" s="739"/>
      <c r="AF546" s="739"/>
      <c r="AG546" s="739"/>
      <c r="AH546" s="739"/>
      <c r="AI546" s="739"/>
    </row>
    <row r="547" spans="21:35" ht="15.75" hidden="1" customHeight="1">
      <c r="U547" s="739"/>
      <c r="V547" s="739"/>
      <c r="W547" s="739"/>
      <c r="X547" s="739"/>
      <c r="Y547" s="739"/>
      <c r="Z547" s="739"/>
      <c r="AA547" s="739"/>
      <c r="AB547" s="739"/>
      <c r="AC547" s="739"/>
      <c r="AD547" s="739"/>
      <c r="AE547" s="739"/>
      <c r="AF547" s="739"/>
      <c r="AG547" s="739"/>
      <c r="AH547" s="739"/>
      <c r="AI547" s="739"/>
    </row>
    <row r="548" spans="21:35" ht="15.75" hidden="1" customHeight="1">
      <c r="U548" s="739"/>
      <c r="V548" s="739"/>
      <c r="W548" s="739"/>
      <c r="X548" s="739"/>
      <c r="Y548" s="739"/>
      <c r="Z548" s="739"/>
      <c r="AA548" s="739"/>
      <c r="AB548" s="739"/>
      <c r="AC548" s="739"/>
      <c r="AD548" s="739"/>
      <c r="AE548" s="739"/>
      <c r="AF548" s="739"/>
      <c r="AG548" s="739"/>
      <c r="AH548" s="739"/>
      <c r="AI548" s="739"/>
    </row>
    <row r="549" spans="21:35" ht="15.75" hidden="1" customHeight="1">
      <c r="U549" s="739"/>
      <c r="V549" s="739"/>
      <c r="W549" s="739"/>
      <c r="X549" s="739"/>
      <c r="Y549" s="739"/>
      <c r="Z549" s="739"/>
      <c r="AA549" s="739"/>
      <c r="AB549" s="739"/>
      <c r="AC549" s="739"/>
      <c r="AD549" s="739"/>
      <c r="AE549" s="739"/>
      <c r="AF549" s="739"/>
      <c r="AG549" s="739"/>
      <c r="AH549" s="739"/>
      <c r="AI549" s="739"/>
    </row>
    <row r="550" spans="21:35" ht="15.75" hidden="1" customHeight="1">
      <c r="U550" s="739"/>
      <c r="V550" s="739"/>
      <c r="W550" s="739"/>
      <c r="X550" s="739"/>
      <c r="Y550" s="739"/>
      <c r="Z550" s="739"/>
      <c r="AA550" s="739"/>
      <c r="AB550" s="739"/>
      <c r="AC550" s="739"/>
      <c r="AD550" s="739"/>
      <c r="AE550" s="739"/>
      <c r="AF550" s="739"/>
      <c r="AG550" s="739"/>
      <c r="AH550" s="739"/>
      <c r="AI550" s="739"/>
    </row>
    <row r="551" spans="21:35" ht="15.75" hidden="1" customHeight="1">
      <c r="U551" s="739"/>
      <c r="V551" s="739"/>
      <c r="W551" s="739"/>
      <c r="X551" s="739"/>
      <c r="Y551" s="739"/>
      <c r="Z551" s="739"/>
      <c r="AA551" s="739"/>
      <c r="AB551" s="739"/>
      <c r="AC551" s="739"/>
      <c r="AD551" s="739"/>
      <c r="AE551" s="739"/>
      <c r="AF551" s="739"/>
      <c r="AG551" s="739"/>
      <c r="AH551" s="739"/>
      <c r="AI551" s="739"/>
    </row>
    <row r="552" spans="21:35" ht="15.75" hidden="1" customHeight="1">
      <c r="U552" s="739"/>
      <c r="V552" s="739"/>
      <c r="W552" s="739"/>
      <c r="X552" s="739"/>
      <c r="Y552" s="739"/>
      <c r="Z552" s="739"/>
      <c r="AA552" s="739"/>
      <c r="AB552" s="739"/>
      <c r="AC552" s="739"/>
      <c r="AD552" s="739"/>
      <c r="AE552" s="739"/>
      <c r="AF552" s="739"/>
      <c r="AG552" s="739"/>
      <c r="AH552" s="739"/>
      <c r="AI552" s="739"/>
    </row>
    <row r="553" spans="21:35" ht="15.75" hidden="1" customHeight="1">
      <c r="U553" s="739"/>
      <c r="V553" s="739"/>
      <c r="W553" s="739"/>
      <c r="X553" s="739"/>
      <c r="Y553" s="739"/>
      <c r="Z553" s="739"/>
      <c r="AA553" s="739"/>
      <c r="AB553" s="739"/>
      <c r="AC553" s="739"/>
      <c r="AD553" s="739"/>
      <c r="AE553" s="739"/>
      <c r="AF553" s="739"/>
      <c r="AG553" s="739"/>
      <c r="AH553" s="739"/>
      <c r="AI553" s="739"/>
    </row>
    <row r="554" spans="21:35" ht="15.75" hidden="1" customHeight="1">
      <c r="U554" s="739"/>
      <c r="V554" s="739"/>
      <c r="W554" s="739"/>
      <c r="X554" s="739"/>
      <c r="Y554" s="739"/>
      <c r="Z554" s="739"/>
      <c r="AA554" s="739"/>
      <c r="AB554" s="739"/>
      <c r="AC554" s="739"/>
      <c r="AD554" s="739"/>
      <c r="AE554" s="739"/>
      <c r="AF554" s="739"/>
      <c r="AG554" s="739"/>
      <c r="AH554" s="739"/>
      <c r="AI554" s="739"/>
    </row>
    <row r="555" spans="21:35" ht="15.75" hidden="1" customHeight="1">
      <c r="U555" s="739"/>
      <c r="V555" s="739"/>
      <c r="W555" s="739"/>
      <c r="X555" s="739"/>
      <c r="Y555" s="739"/>
      <c r="Z555" s="739"/>
      <c r="AA555" s="739"/>
      <c r="AB555" s="739"/>
      <c r="AC555" s="739"/>
      <c r="AD555" s="739"/>
      <c r="AE555" s="739"/>
      <c r="AF555" s="739"/>
      <c r="AG555" s="739"/>
      <c r="AH555" s="739"/>
      <c r="AI555" s="739"/>
    </row>
    <row r="556" spans="21:35" ht="15.75" hidden="1" customHeight="1">
      <c r="U556" s="739"/>
      <c r="V556" s="739"/>
      <c r="W556" s="739"/>
      <c r="X556" s="739"/>
      <c r="Y556" s="739"/>
      <c r="Z556" s="739"/>
      <c r="AA556" s="739"/>
      <c r="AB556" s="739"/>
      <c r="AC556" s="739"/>
      <c r="AD556" s="739"/>
      <c r="AE556" s="739"/>
      <c r="AF556" s="739"/>
      <c r="AG556" s="739"/>
      <c r="AH556" s="739"/>
      <c r="AI556" s="739"/>
    </row>
    <row r="557" spans="21:35" ht="15.75" hidden="1" customHeight="1">
      <c r="U557" s="739"/>
      <c r="V557" s="739"/>
      <c r="W557" s="739"/>
      <c r="X557" s="739"/>
      <c r="Y557" s="739"/>
      <c r="Z557" s="739"/>
      <c r="AA557" s="739"/>
      <c r="AB557" s="739"/>
      <c r="AC557" s="739"/>
      <c r="AD557" s="739"/>
      <c r="AE557" s="739"/>
      <c r="AF557" s="739"/>
      <c r="AG557" s="739"/>
      <c r="AH557" s="739"/>
      <c r="AI557" s="739"/>
    </row>
    <row r="558" spans="21:35" ht="15.75" hidden="1" customHeight="1">
      <c r="U558" s="739"/>
      <c r="V558" s="739"/>
      <c r="W558" s="739"/>
      <c r="X558" s="739"/>
      <c r="Y558" s="739"/>
      <c r="Z558" s="739"/>
      <c r="AA558" s="739"/>
      <c r="AB558" s="739"/>
      <c r="AC558" s="739"/>
      <c r="AD558" s="739"/>
      <c r="AE558" s="739"/>
      <c r="AF558" s="739"/>
      <c r="AG558" s="739"/>
      <c r="AH558" s="739"/>
      <c r="AI558" s="739"/>
    </row>
    <row r="559" spans="21:35" ht="15.75" hidden="1" customHeight="1">
      <c r="U559" s="739"/>
      <c r="V559" s="739"/>
      <c r="W559" s="739"/>
      <c r="X559" s="739"/>
      <c r="Y559" s="739"/>
      <c r="Z559" s="739"/>
      <c r="AA559" s="739"/>
      <c r="AB559" s="739"/>
      <c r="AC559" s="739"/>
      <c r="AD559" s="739"/>
      <c r="AE559" s="739"/>
      <c r="AF559" s="739"/>
      <c r="AG559" s="739"/>
      <c r="AH559" s="739"/>
      <c r="AI559" s="739"/>
    </row>
    <row r="560" spans="21:35" ht="15.75" hidden="1" customHeight="1">
      <c r="U560" s="739"/>
      <c r="V560" s="739"/>
      <c r="W560" s="739"/>
      <c r="X560" s="739"/>
      <c r="Y560" s="739"/>
      <c r="Z560" s="739"/>
      <c r="AA560" s="739"/>
      <c r="AB560" s="739"/>
      <c r="AC560" s="739"/>
      <c r="AD560" s="739"/>
      <c r="AE560" s="739"/>
      <c r="AF560" s="739"/>
      <c r="AG560" s="739"/>
      <c r="AH560" s="739"/>
      <c r="AI560" s="739"/>
    </row>
    <row r="561" spans="21:35" ht="15.75" hidden="1" customHeight="1">
      <c r="U561" s="739"/>
      <c r="V561" s="739"/>
      <c r="W561" s="739"/>
      <c r="X561" s="739"/>
      <c r="Y561" s="739"/>
      <c r="Z561" s="739"/>
      <c r="AA561" s="739"/>
      <c r="AB561" s="739"/>
      <c r="AC561" s="739"/>
      <c r="AD561" s="739"/>
      <c r="AE561" s="739"/>
      <c r="AF561" s="739"/>
      <c r="AG561" s="739"/>
      <c r="AH561" s="739"/>
      <c r="AI561" s="739"/>
    </row>
    <row r="562" spans="21:35" ht="15.75" hidden="1" customHeight="1">
      <c r="U562" s="739"/>
      <c r="V562" s="739"/>
      <c r="W562" s="739"/>
      <c r="X562" s="739"/>
      <c r="Y562" s="739"/>
      <c r="Z562" s="739"/>
      <c r="AA562" s="739"/>
      <c r="AB562" s="739"/>
      <c r="AC562" s="739"/>
      <c r="AD562" s="739"/>
      <c r="AE562" s="739"/>
      <c r="AF562" s="739"/>
      <c r="AG562" s="739"/>
      <c r="AH562" s="739"/>
      <c r="AI562" s="739"/>
    </row>
    <row r="563" spans="21:35" ht="15.75" hidden="1" customHeight="1">
      <c r="U563" s="739"/>
      <c r="V563" s="739"/>
      <c r="W563" s="739"/>
      <c r="X563" s="739"/>
      <c r="Y563" s="739"/>
      <c r="Z563" s="739"/>
      <c r="AA563" s="739"/>
      <c r="AB563" s="739"/>
      <c r="AC563" s="739"/>
      <c r="AD563" s="739"/>
      <c r="AE563" s="739"/>
      <c r="AF563" s="739"/>
      <c r="AG563" s="739"/>
      <c r="AH563" s="739"/>
      <c r="AI563" s="739"/>
    </row>
    <row r="564" spans="21:35" ht="15.75" hidden="1" customHeight="1">
      <c r="U564" s="739"/>
      <c r="V564" s="739"/>
      <c r="W564" s="739"/>
      <c r="X564" s="739"/>
      <c r="Y564" s="739"/>
      <c r="Z564" s="739"/>
      <c r="AA564" s="739"/>
      <c r="AB564" s="739"/>
      <c r="AC564" s="739"/>
      <c r="AD564" s="739"/>
      <c r="AE564" s="739"/>
      <c r="AF564" s="739"/>
      <c r="AG564" s="739"/>
      <c r="AH564" s="739"/>
      <c r="AI564" s="739"/>
    </row>
    <row r="565" spans="21:35" ht="15.75" hidden="1" customHeight="1">
      <c r="U565" s="739"/>
      <c r="V565" s="739"/>
      <c r="W565" s="739"/>
      <c r="X565" s="739"/>
      <c r="Y565" s="739"/>
      <c r="Z565" s="739"/>
      <c r="AA565" s="739"/>
      <c r="AB565" s="739"/>
      <c r="AC565" s="739"/>
      <c r="AD565" s="739"/>
      <c r="AE565" s="739"/>
      <c r="AF565" s="739"/>
      <c r="AG565" s="739"/>
      <c r="AH565" s="739"/>
      <c r="AI565" s="739"/>
    </row>
    <row r="566" spans="21:35" ht="15.75" hidden="1" customHeight="1">
      <c r="U566" s="739"/>
      <c r="V566" s="739"/>
      <c r="W566" s="739"/>
      <c r="X566" s="739"/>
      <c r="Y566" s="739"/>
      <c r="Z566" s="739"/>
      <c r="AA566" s="739"/>
      <c r="AB566" s="739"/>
      <c r="AC566" s="739"/>
      <c r="AD566" s="739"/>
      <c r="AE566" s="739"/>
      <c r="AF566" s="739"/>
      <c r="AG566" s="739"/>
      <c r="AH566" s="739"/>
      <c r="AI566" s="739"/>
    </row>
    <row r="567" spans="21:35" ht="15.75" hidden="1" customHeight="1">
      <c r="U567" s="739"/>
      <c r="V567" s="739"/>
      <c r="W567" s="739"/>
      <c r="X567" s="739"/>
      <c r="Y567" s="739"/>
      <c r="Z567" s="739"/>
      <c r="AA567" s="739"/>
      <c r="AB567" s="739"/>
      <c r="AC567" s="739"/>
      <c r="AD567" s="739"/>
      <c r="AE567" s="739"/>
      <c r="AF567" s="739"/>
      <c r="AG567" s="739"/>
      <c r="AH567" s="739"/>
      <c r="AI567" s="739"/>
    </row>
    <row r="568" spans="21:35" ht="15.75" hidden="1" customHeight="1">
      <c r="U568" s="739"/>
      <c r="V568" s="739"/>
      <c r="W568" s="739"/>
      <c r="X568" s="739"/>
      <c r="Y568" s="739"/>
      <c r="Z568" s="739"/>
      <c r="AA568" s="739"/>
      <c r="AB568" s="739"/>
      <c r="AC568" s="739"/>
      <c r="AD568" s="739"/>
      <c r="AE568" s="739"/>
      <c r="AF568" s="739"/>
      <c r="AG568" s="739"/>
      <c r="AH568" s="739"/>
      <c r="AI568" s="739"/>
    </row>
    <row r="569" spans="21:35" ht="15.75" hidden="1" customHeight="1">
      <c r="U569" s="739"/>
      <c r="V569" s="739"/>
      <c r="W569" s="739"/>
      <c r="X569" s="739"/>
      <c r="Y569" s="739"/>
      <c r="Z569" s="739"/>
      <c r="AA569" s="739"/>
      <c r="AB569" s="739"/>
      <c r="AC569" s="739"/>
      <c r="AD569" s="739"/>
      <c r="AE569" s="739"/>
      <c r="AF569" s="739"/>
      <c r="AG569" s="739"/>
      <c r="AH569" s="739"/>
      <c r="AI569" s="739"/>
    </row>
    <row r="570" spans="21:35" ht="15.75" hidden="1" customHeight="1">
      <c r="U570" s="739"/>
      <c r="V570" s="739"/>
      <c r="W570" s="739"/>
      <c r="X570" s="739"/>
      <c r="Y570" s="739"/>
      <c r="Z570" s="739"/>
      <c r="AA570" s="739"/>
      <c r="AB570" s="739"/>
      <c r="AC570" s="739"/>
      <c r="AD570" s="739"/>
      <c r="AE570" s="739"/>
      <c r="AF570" s="739"/>
      <c r="AG570" s="739"/>
      <c r="AH570" s="739"/>
      <c r="AI570" s="739"/>
    </row>
    <row r="571" spans="21:35" ht="15.75" hidden="1" customHeight="1">
      <c r="U571" s="739"/>
      <c r="V571" s="739"/>
      <c r="W571" s="739"/>
      <c r="X571" s="739"/>
      <c r="Y571" s="739"/>
      <c r="Z571" s="739"/>
      <c r="AA571" s="739"/>
      <c r="AB571" s="739"/>
      <c r="AC571" s="739"/>
      <c r="AD571" s="739"/>
      <c r="AE571" s="739"/>
      <c r="AF571" s="739"/>
      <c r="AG571" s="739"/>
      <c r="AH571" s="739"/>
      <c r="AI571" s="739"/>
    </row>
    <row r="572" spans="21:35" ht="15.75" hidden="1" customHeight="1">
      <c r="U572" s="739"/>
      <c r="V572" s="739"/>
      <c r="W572" s="739"/>
      <c r="X572" s="739"/>
      <c r="Y572" s="739"/>
      <c r="Z572" s="739"/>
      <c r="AA572" s="739"/>
      <c r="AB572" s="739"/>
      <c r="AC572" s="739"/>
      <c r="AD572" s="739"/>
      <c r="AE572" s="739"/>
      <c r="AF572" s="739"/>
      <c r="AG572" s="739"/>
      <c r="AH572" s="739"/>
      <c r="AI572" s="739"/>
    </row>
    <row r="573" spans="21:35" ht="15.75" hidden="1" customHeight="1">
      <c r="U573" s="739"/>
      <c r="V573" s="739"/>
      <c r="W573" s="739"/>
      <c r="X573" s="739"/>
      <c r="Y573" s="739"/>
      <c r="Z573" s="739"/>
      <c r="AA573" s="739"/>
      <c r="AB573" s="739"/>
      <c r="AC573" s="739"/>
      <c r="AD573" s="739"/>
      <c r="AE573" s="739"/>
      <c r="AF573" s="739"/>
      <c r="AG573" s="739"/>
      <c r="AH573" s="739"/>
      <c r="AI573" s="739"/>
    </row>
    <row r="574" spans="21:35" ht="15.75" hidden="1" customHeight="1">
      <c r="U574" s="739"/>
      <c r="V574" s="739"/>
      <c r="W574" s="739"/>
      <c r="X574" s="739"/>
      <c r="Y574" s="739"/>
      <c r="Z574" s="739"/>
      <c r="AA574" s="739"/>
      <c r="AB574" s="739"/>
      <c r="AC574" s="739"/>
      <c r="AD574" s="739"/>
      <c r="AE574" s="739"/>
      <c r="AF574" s="739"/>
      <c r="AG574" s="739"/>
      <c r="AH574" s="739"/>
      <c r="AI574" s="739"/>
    </row>
    <row r="575" spans="21:35" ht="15.75" hidden="1" customHeight="1">
      <c r="U575" s="739"/>
      <c r="V575" s="739"/>
      <c r="W575" s="739"/>
      <c r="X575" s="739"/>
      <c r="Y575" s="739"/>
      <c r="Z575" s="739"/>
      <c r="AA575" s="739"/>
      <c r="AB575" s="739"/>
      <c r="AC575" s="739"/>
      <c r="AD575" s="739"/>
      <c r="AE575" s="739"/>
      <c r="AF575" s="739"/>
      <c r="AG575" s="739"/>
      <c r="AH575" s="739"/>
      <c r="AI575" s="739"/>
    </row>
    <row r="576" spans="21:35" ht="15.75" hidden="1" customHeight="1">
      <c r="U576" s="739"/>
      <c r="V576" s="739"/>
      <c r="W576" s="739"/>
      <c r="X576" s="739"/>
      <c r="Y576" s="739"/>
      <c r="Z576" s="739"/>
      <c r="AA576" s="739"/>
      <c r="AB576" s="739"/>
      <c r="AC576" s="739"/>
      <c r="AD576" s="739"/>
      <c r="AE576" s="739"/>
      <c r="AF576" s="739"/>
      <c r="AG576" s="739"/>
      <c r="AH576" s="739"/>
      <c r="AI576" s="739"/>
    </row>
    <row r="577" spans="21:35" ht="15.75" hidden="1" customHeight="1">
      <c r="U577" s="739"/>
      <c r="V577" s="739"/>
      <c r="W577" s="739"/>
      <c r="X577" s="739"/>
      <c r="Y577" s="739"/>
      <c r="Z577" s="739"/>
      <c r="AA577" s="739"/>
      <c r="AB577" s="739"/>
      <c r="AC577" s="739"/>
      <c r="AD577" s="739"/>
      <c r="AE577" s="739"/>
      <c r="AF577" s="739"/>
      <c r="AG577" s="739"/>
      <c r="AH577" s="739"/>
      <c r="AI577" s="739"/>
    </row>
    <row r="578" spans="21:35" ht="15.75" hidden="1" customHeight="1">
      <c r="U578" s="739"/>
      <c r="V578" s="739"/>
      <c r="W578" s="739"/>
      <c r="X578" s="739"/>
      <c r="Y578" s="739"/>
      <c r="Z578" s="739"/>
      <c r="AA578" s="739"/>
      <c r="AB578" s="739"/>
      <c r="AC578" s="739"/>
      <c r="AD578" s="739"/>
      <c r="AE578" s="739"/>
      <c r="AF578" s="739"/>
      <c r="AG578" s="739"/>
      <c r="AH578" s="739"/>
      <c r="AI578" s="739"/>
    </row>
    <row r="579" spans="21:35" ht="15.75" hidden="1" customHeight="1">
      <c r="U579" s="739"/>
      <c r="V579" s="739"/>
      <c r="W579" s="739"/>
      <c r="X579" s="739"/>
      <c r="Y579" s="739"/>
      <c r="Z579" s="739"/>
      <c r="AA579" s="739"/>
      <c r="AB579" s="739"/>
      <c r="AC579" s="739"/>
      <c r="AD579" s="739"/>
      <c r="AE579" s="739"/>
      <c r="AF579" s="739"/>
      <c r="AG579" s="739"/>
      <c r="AH579" s="739"/>
      <c r="AI579" s="739"/>
    </row>
    <row r="580" spans="21:35" ht="15.75" hidden="1" customHeight="1">
      <c r="U580" s="739"/>
      <c r="V580" s="739"/>
      <c r="W580" s="739"/>
      <c r="X580" s="739"/>
      <c r="Y580" s="739"/>
      <c r="Z580" s="739"/>
      <c r="AA580" s="739"/>
      <c r="AB580" s="739"/>
      <c r="AC580" s="739"/>
      <c r="AD580" s="739"/>
      <c r="AE580" s="739"/>
      <c r="AF580" s="739"/>
      <c r="AG580" s="739"/>
      <c r="AH580" s="739"/>
      <c r="AI580" s="739"/>
    </row>
    <row r="581" spans="21:35" ht="15.75" hidden="1" customHeight="1">
      <c r="U581" s="739"/>
      <c r="V581" s="739"/>
      <c r="W581" s="739"/>
      <c r="X581" s="739"/>
      <c r="Y581" s="739"/>
      <c r="Z581" s="739"/>
      <c r="AA581" s="739"/>
      <c r="AB581" s="739"/>
      <c r="AC581" s="739"/>
      <c r="AD581" s="739"/>
      <c r="AE581" s="739"/>
      <c r="AF581" s="739"/>
      <c r="AG581" s="739"/>
      <c r="AH581" s="739"/>
      <c r="AI581" s="739"/>
    </row>
    <row r="582" spans="21:35" ht="15.75" hidden="1" customHeight="1">
      <c r="U582" s="739"/>
      <c r="V582" s="739"/>
      <c r="W582" s="739"/>
      <c r="X582" s="739"/>
      <c r="Y582" s="739"/>
      <c r="Z582" s="739"/>
      <c r="AA582" s="739"/>
      <c r="AB582" s="739"/>
      <c r="AC582" s="739"/>
      <c r="AD582" s="739"/>
      <c r="AE582" s="739"/>
      <c r="AF582" s="739"/>
      <c r="AG582" s="739"/>
      <c r="AH582" s="739"/>
      <c r="AI582" s="739"/>
    </row>
    <row r="583" spans="21:35" ht="15.75" hidden="1" customHeight="1">
      <c r="U583" s="739"/>
      <c r="V583" s="739"/>
      <c r="W583" s="739"/>
      <c r="X583" s="739"/>
      <c r="Y583" s="739"/>
      <c r="Z583" s="739"/>
      <c r="AA583" s="739"/>
      <c r="AB583" s="739"/>
      <c r="AC583" s="739"/>
      <c r="AD583" s="739"/>
      <c r="AE583" s="739"/>
      <c r="AF583" s="739"/>
      <c r="AG583" s="739"/>
      <c r="AH583" s="739"/>
      <c r="AI583" s="739"/>
    </row>
    <row r="584" spans="21:35" ht="15.75" hidden="1" customHeight="1">
      <c r="U584" s="739"/>
      <c r="V584" s="739"/>
      <c r="W584" s="739"/>
      <c r="X584" s="739"/>
      <c r="Y584" s="739"/>
      <c r="Z584" s="739"/>
      <c r="AA584" s="739"/>
      <c r="AB584" s="739"/>
      <c r="AC584" s="739"/>
      <c r="AD584" s="739"/>
      <c r="AE584" s="739"/>
      <c r="AF584" s="739"/>
      <c r="AG584" s="739"/>
      <c r="AH584" s="739"/>
      <c r="AI584" s="739"/>
    </row>
    <row r="585" spans="21:35" ht="15.75" hidden="1" customHeight="1">
      <c r="U585" s="739"/>
      <c r="V585" s="739"/>
      <c r="W585" s="739"/>
      <c r="X585" s="739"/>
      <c r="Y585" s="739"/>
      <c r="Z585" s="739"/>
      <c r="AA585" s="739"/>
      <c r="AB585" s="739"/>
      <c r="AC585" s="739"/>
      <c r="AD585" s="739"/>
      <c r="AE585" s="739"/>
      <c r="AF585" s="739"/>
      <c r="AG585" s="739"/>
      <c r="AH585" s="739"/>
      <c r="AI585" s="739"/>
    </row>
    <row r="586" spans="21:35" ht="15.75" hidden="1" customHeight="1">
      <c r="U586" s="739"/>
      <c r="V586" s="739"/>
      <c r="W586" s="739"/>
      <c r="X586" s="739"/>
      <c r="Y586" s="739"/>
      <c r="Z586" s="739"/>
      <c r="AA586" s="739"/>
      <c r="AB586" s="739"/>
      <c r="AC586" s="739"/>
      <c r="AD586" s="739"/>
      <c r="AE586" s="739"/>
      <c r="AF586" s="739"/>
      <c r="AG586" s="739"/>
      <c r="AH586" s="739"/>
      <c r="AI586" s="739"/>
    </row>
    <row r="587" spans="21:35" ht="15.75" hidden="1" customHeight="1">
      <c r="U587" s="739"/>
      <c r="V587" s="739"/>
      <c r="W587" s="739"/>
      <c r="X587" s="739"/>
      <c r="Y587" s="739"/>
      <c r="Z587" s="739"/>
      <c r="AA587" s="739"/>
      <c r="AB587" s="739"/>
      <c r="AC587" s="739"/>
      <c r="AD587" s="739"/>
      <c r="AE587" s="739"/>
      <c r="AF587" s="739"/>
      <c r="AG587" s="739"/>
      <c r="AH587" s="739"/>
      <c r="AI587" s="739"/>
    </row>
    <row r="588" spans="21:35" ht="15.75" hidden="1" customHeight="1">
      <c r="U588" s="739"/>
      <c r="V588" s="739"/>
      <c r="W588" s="739"/>
      <c r="X588" s="739"/>
      <c r="Y588" s="739"/>
      <c r="Z588" s="739"/>
      <c r="AA588" s="739"/>
      <c r="AB588" s="739"/>
      <c r="AC588" s="739"/>
      <c r="AD588" s="739"/>
      <c r="AE588" s="739"/>
      <c r="AF588" s="739"/>
      <c r="AG588" s="739"/>
      <c r="AH588" s="739"/>
      <c r="AI588" s="739"/>
    </row>
    <row r="589" spans="21:35" ht="15.75" hidden="1" customHeight="1">
      <c r="U589" s="739"/>
      <c r="V589" s="739"/>
      <c r="W589" s="739"/>
      <c r="X589" s="739"/>
      <c r="Y589" s="739"/>
      <c r="Z589" s="739"/>
      <c r="AA589" s="739"/>
      <c r="AB589" s="739"/>
      <c r="AC589" s="739"/>
      <c r="AD589" s="739"/>
      <c r="AE589" s="739"/>
      <c r="AF589" s="739"/>
      <c r="AG589" s="739"/>
      <c r="AH589" s="739"/>
      <c r="AI589" s="739"/>
    </row>
    <row r="590" spans="21:35" ht="15.75" hidden="1" customHeight="1">
      <c r="U590" s="739"/>
      <c r="V590" s="739"/>
      <c r="W590" s="739"/>
      <c r="X590" s="739"/>
      <c r="Y590" s="739"/>
      <c r="Z590" s="739"/>
      <c r="AA590" s="739"/>
      <c r="AB590" s="739"/>
      <c r="AC590" s="739"/>
      <c r="AD590" s="739"/>
      <c r="AE590" s="739"/>
      <c r="AF590" s="739"/>
      <c r="AG590" s="739"/>
      <c r="AH590" s="739"/>
      <c r="AI590" s="739"/>
    </row>
    <row r="591" spans="21:35" ht="15.75" hidden="1" customHeight="1">
      <c r="U591" s="739"/>
      <c r="V591" s="739"/>
      <c r="W591" s="739"/>
      <c r="X591" s="739"/>
      <c r="Y591" s="739"/>
      <c r="Z591" s="739"/>
      <c r="AA591" s="739"/>
      <c r="AB591" s="739"/>
      <c r="AC591" s="739"/>
      <c r="AD591" s="739"/>
      <c r="AE591" s="739"/>
      <c r="AF591" s="739"/>
      <c r="AG591" s="739"/>
      <c r="AH591" s="739"/>
      <c r="AI591" s="739"/>
    </row>
    <row r="592" spans="21:35" ht="15.75" hidden="1" customHeight="1">
      <c r="U592" s="739"/>
      <c r="V592" s="739"/>
      <c r="W592" s="739"/>
      <c r="X592" s="739"/>
      <c r="Y592" s="739"/>
      <c r="Z592" s="739"/>
      <c r="AA592" s="739"/>
      <c r="AB592" s="739"/>
      <c r="AC592" s="739"/>
      <c r="AD592" s="739"/>
      <c r="AE592" s="739"/>
      <c r="AF592" s="739"/>
      <c r="AG592" s="739"/>
      <c r="AH592" s="739"/>
      <c r="AI592" s="739"/>
    </row>
    <row r="593" spans="21:35" ht="15.75" hidden="1" customHeight="1">
      <c r="U593" s="739"/>
      <c r="V593" s="739"/>
      <c r="W593" s="739"/>
      <c r="X593" s="739"/>
      <c r="Y593" s="739"/>
      <c r="Z593" s="739"/>
      <c r="AA593" s="739"/>
      <c r="AB593" s="739"/>
      <c r="AC593" s="739"/>
      <c r="AD593" s="739"/>
      <c r="AE593" s="739"/>
      <c r="AF593" s="739"/>
      <c r="AG593" s="739"/>
      <c r="AH593" s="739"/>
      <c r="AI593" s="739"/>
    </row>
    <row r="594" spans="21:35" ht="15.75" hidden="1" customHeight="1">
      <c r="U594" s="739"/>
      <c r="V594" s="739"/>
      <c r="W594" s="739"/>
      <c r="X594" s="739"/>
      <c r="Y594" s="739"/>
      <c r="Z594" s="739"/>
      <c r="AA594" s="739"/>
      <c r="AB594" s="739"/>
      <c r="AC594" s="739"/>
      <c r="AD594" s="739"/>
      <c r="AE594" s="739"/>
      <c r="AF594" s="739"/>
      <c r="AG594" s="739"/>
      <c r="AH594" s="739"/>
      <c r="AI594" s="739"/>
    </row>
    <row r="595" spans="21:35" ht="15.75" hidden="1" customHeight="1">
      <c r="U595" s="739"/>
      <c r="V595" s="739"/>
      <c r="W595" s="739"/>
      <c r="X595" s="739"/>
      <c r="Y595" s="739"/>
      <c r="Z595" s="739"/>
      <c r="AA595" s="739"/>
      <c r="AB595" s="739"/>
      <c r="AC595" s="739"/>
      <c r="AD595" s="739"/>
      <c r="AE595" s="739"/>
      <c r="AF595" s="739"/>
      <c r="AG595" s="739"/>
      <c r="AH595" s="739"/>
      <c r="AI595" s="739"/>
    </row>
    <row r="596" spans="21:35" ht="15.75" hidden="1" customHeight="1">
      <c r="U596" s="739"/>
      <c r="V596" s="739"/>
      <c r="W596" s="739"/>
      <c r="X596" s="739"/>
      <c r="Y596" s="739"/>
      <c r="Z596" s="739"/>
      <c r="AA596" s="739"/>
      <c r="AB596" s="739"/>
      <c r="AC596" s="739"/>
      <c r="AD596" s="739"/>
      <c r="AE596" s="739"/>
      <c r="AF596" s="739"/>
      <c r="AG596" s="739"/>
      <c r="AH596" s="739"/>
      <c r="AI596" s="739"/>
    </row>
    <row r="597" spans="21:35" ht="15.75" hidden="1" customHeight="1">
      <c r="U597" s="739"/>
      <c r="V597" s="739"/>
      <c r="W597" s="739"/>
      <c r="X597" s="739"/>
      <c r="Y597" s="739"/>
      <c r="Z597" s="739"/>
      <c r="AA597" s="739"/>
      <c r="AB597" s="739"/>
      <c r="AC597" s="739"/>
      <c r="AD597" s="739"/>
      <c r="AE597" s="739"/>
      <c r="AF597" s="739"/>
      <c r="AG597" s="739"/>
      <c r="AH597" s="739"/>
      <c r="AI597" s="739"/>
    </row>
    <row r="598" spans="21:35" ht="15.75" hidden="1" customHeight="1">
      <c r="U598" s="739"/>
      <c r="V598" s="739"/>
      <c r="W598" s="739"/>
      <c r="X598" s="739"/>
      <c r="Y598" s="739"/>
      <c r="Z598" s="739"/>
      <c r="AA598" s="739"/>
      <c r="AB598" s="739"/>
      <c r="AC598" s="739"/>
      <c r="AD598" s="739"/>
      <c r="AE598" s="739"/>
      <c r="AF598" s="739"/>
      <c r="AG598" s="739"/>
      <c r="AH598" s="739"/>
      <c r="AI598" s="739"/>
    </row>
    <row r="599" spans="21:35" ht="15.75" hidden="1" customHeight="1">
      <c r="U599" s="739"/>
      <c r="V599" s="739"/>
      <c r="W599" s="739"/>
      <c r="X599" s="739"/>
      <c r="Y599" s="739"/>
      <c r="Z599" s="739"/>
      <c r="AA599" s="739"/>
      <c r="AB599" s="739"/>
      <c r="AC599" s="739"/>
      <c r="AD599" s="739"/>
      <c r="AE599" s="739"/>
      <c r="AF599" s="739"/>
      <c r="AG599" s="739"/>
      <c r="AH599" s="739"/>
      <c r="AI599" s="739"/>
    </row>
    <row r="600" spans="21:35" ht="15.75" hidden="1" customHeight="1">
      <c r="U600" s="739"/>
      <c r="V600" s="739"/>
      <c r="W600" s="739"/>
      <c r="X600" s="739"/>
      <c r="Y600" s="739"/>
      <c r="Z600" s="739"/>
      <c r="AA600" s="739"/>
      <c r="AB600" s="739"/>
      <c r="AC600" s="739"/>
      <c r="AD600" s="739"/>
      <c r="AE600" s="739"/>
      <c r="AF600" s="739"/>
      <c r="AG600" s="739"/>
      <c r="AH600" s="739"/>
      <c r="AI600" s="739"/>
    </row>
    <row r="601" spans="21:35" ht="15.75" hidden="1" customHeight="1">
      <c r="U601" s="739"/>
      <c r="V601" s="739"/>
      <c r="W601" s="739"/>
      <c r="X601" s="739"/>
      <c r="Y601" s="739"/>
      <c r="Z601" s="739"/>
      <c r="AA601" s="739"/>
      <c r="AB601" s="739"/>
      <c r="AC601" s="739"/>
      <c r="AD601" s="739"/>
      <c r="AE601" s="739"/>
      <c r="AF601" s="739"/>
      <c r="AG601" s="739"/>
      <c r="AH601" s="739"/>
      <c r="AI601" s="739"/>
    </row>
    <row r="602" spans="21:35" ht="15.75" hidden="1" customHeight="1">
      <c r="U602" s="739"/>
      <c r="V602" s="739"/>
      <c r="W602" s="739"/>
      <c r="X602" s="739"/>
      <c r="Y602" s="739"/>
      <c r="Z602" s="739"/>
      <c r="AA602" s="739"/>
      <c r="AB602" s="739"/>
      <c r="AC602" s="739"/>
      <c r="AD602" s="739"/>
      <c r="AE602" s="739"/>
      <c r="AF602" s="739"/>
      <c r="AG602" s="739"/>
      <c r="AH602" s="739"/>
      <c r="AI602" s="739"/>
    </row>
    <row r="603" spans="21:35" ht="15.75" hidden="1" customHeight="1">
      <c r="U603" s="739"/>
      <c r="V603" s="739"/>
      <c r="W603" s="739"/>
      <c r="X603" s="739"/>
      <c r="Y603" s="739"/>
      <c r="Z603" s="739"/>
      <c r="AA603" s="739"/>
      <c r="AB603" s="739"/>
      <c r="AC603" s="739"/>
      <c r="AD603" s="739"/>
      <c r="AE603" s="739"/>
      <c r="AF603" s="739"/>
      <c r="AG603" s="739"/>
      <c r="AH603" s="739"/>
      <c r="AI603" s="739"/>
    </row>
    <row r="604" spans="21:35" ht="15.75" hidden="1" customHeight="1">
      <c r="U604" s="739"/>
      <c r="V604" s="739"/>
      <c r="W604" s="739"/>
      <c r="X604" s="739"/>
      <c r="Y604" s="739"/>
      <c r="Z604" s="739"/>
      <c r="AA604" s="739"/>
      <c r="AB604" s="739"/>
      <c r="AC604" s="739"/>
      <c r="AD604" s="739"/>
      <c r="AE604" s="739"/>
      <c r="AF604" s="739"/>
      <c r="AG604" s="739"/>
      <c r="AH604" s="739"/>
      <c r="AI604" s="739"/>
    </row>
    <row r="605" spans="21:35" ht="15.75" hidden="1" customHeight="1">
      <c r="U605" s="739"/>
      <c r="V605" s="739"/>
      <c r="W605" s="739"/>
      <c r="X605" s="739"/>
      <c r="Y605" s="739"/>
      <c r="Z605" s="739"/>
      <c r="AA605" s="739"/>
      <c r="AB605" s="739"/>
      <c r="AC605" s="739"/>
      <c r="AD605" s="739"/>
      <c r="AE605" s="739"/>
      <c r="AF605" s="739"/>
      <c r="AG605" s="739"/>
      <c r="AH605" s="739"/>
      <c r="AI605" s="739"/>
    </row>
    <row r="606" spans="21:35" ht="15.75" hidden="1" customHeight="1">
      <c r="U606" s="739"/>
      <c r="V606" s="739"/>
      <c r="W606" s="739"/>
      <c r="X606" s="739"/>
      <c r="Y606" s="739"/>
      <c r="Z606" s="739"/>
      <c r="AA606" s="739"/>
      <c r="AB606" s="739"/>
      <c r="AC606" s="739"/>
      <c r="AD606" s="739"/>
      <c r="AE606" s="739"/>
      <c r="AF606" s="739"/>
      <c r="AG606" s="739"/>
      <c r="AH606" s="739"/>
      <c r="AI606" s="739"/>
    </row>
    <row r="607" spans="21:35" ht="15.75" hidden="1" customHeight="1">
      <c r="U607" s="739"/>
      <c r="V607" s="739"/>
      <c r="W607" s="739"/>
      <c r="X607" s="739"/>
      <c r="Y607" s="739"/>
      <c r="Z607" s="739"/>
      <c r="AA607" s="739"/>
      <c r="AB607" s="739"/>
      <c r="AC607" s="739"/>
      <c r="AD607" s="739"/>
      <c r="AE607" s="739"/>
      <c r="AF607" s="739"/>
      <c r="AG607" s="739"/>
      <c r="AH607" s="739"/>
      <c r="AI607" s="739"/>
    </row>
    <row r="608" spans="21:35" ht="15.75" hidden="1" customHeight="1">
      <c r="U608" s="739"/>
      <c r="V608" s="739"/>
      <c r="W608" s="739"/>
      <c r="X608" s="739"/>
      <c r="Y608" s="739"/>
      <c r="Z608" s="739"/>
      <c r="AA608" s="739"/>
      <c r="AB608" s="739"/>
      <c r="AC608" s="739"/>
      <c r="AD608" s="739"/>
      <c r="AE608" s="739"/>
      <c r="AF608" s="739"/>
      <c r="AG608" s="739"/>
      <c r="AH608" s="739"/>
      <c r="AI608" s="739"/>
    </row>
    <row r="609" spans="21:35" ht="15.75" hidden="1" customHeight="1">
      <c r="U609" s="739"/>
      <c r="V609" s="739"/>
      <c r="W609" s="739"/>
      <c r="X609" s="739"/>
      <c r="Y609" s="739"/>
      <c r="Z609" s="739"/>
      <c r="AA609" s="739"/>
      <c r="AB609" s="739"/>
      <c r="AC609" s="739"/>
      <c r="AD609" s="739"/>
      <c r="AE609" s="739"/>
      <c r="AF609" s="739"/>
      <c r="AG609" s="739"/>
      <c r="AH609" s="739"/>
      <c r="AI609" s="739"/>
    </row>
    <row r="610" spans="21:35" ht="15.75" hidden="1" customHeight="1">
      <c r="U610" s="739"/>
      <c r="V610" s="739"/>
      <c r="W610" s="739"/>
      <c r="X610" s="739"/>
      <c r="Y610" s="739"/>
      <c r="Z610" s="739"/>
      <c r="AA610" s="739"/>
      <c r="AB610" s="739"/>
      <c r="AC610" s="739"/>
      <c r="AD610" s="739"/>
      <c r="AE610" s="739"/>
      <c r="AF610" s="739"/>
      <c r="AG610" s="739"/>
      <c r="AH610" s="739"/>
      <c r="AI610" s="739"/>
    </row>
    <row r="611" spans="21:35" ht="15.75" hidden="1" customHeight="1">
      <c r="U611" s="739"/>
      <c r="V611" s="739"/>
      <c r="W611" s="739"/>
      <c r="X611" s="739"/>
      <c r="Y611" s="739"/>
      <c r="Z611" s="739"/>
      <c r="AA611" s="739"/>
      <c r="AB611" s="739"/>
      <c r="AC611" s="739"/>
      <c r="AD611" s="739"/>
      <c r="AE611" s="739"/>
      <c r="AF611" s="739"/>
      <c r="AG611" s="739"/>
      <c r="AH611" s="739"/>
      <c r="AI611" s="739"/>
    </row>
    <row r="612" spans="21:35" ht="15.75" hidden="1" customHeight="1">
      <c r="U612" s="739"/>
      <c r="V612" s="739"/>
      <c r="W612" s="739"/>
      <c r="X612" s="739"/>
      <c r="Y612" s="739"/>
      <c r="Z612" s="739"/>
      <c r="AA612" s="739"/>
      <c r="AB612" s="739"/>
      <c r="AC612" s="739"/>
      <c r="AD612" s="739"/>
      <c r="AE612" s="739"/>
      <c r="AF612" s="739"/>
      <c r="AG612" s="739"/>
      <c r="AH612" s="739"/>
      <c r="AI612" s="739"/>
    </row>
    <row r="613" spans="21:35" ht="15.75" hidden="1" customHeight="1">
      <c r="U613" s="739"/>
      <c r="V613" s="739"/>
      <c r="W613" s="739"/>
      <c r="X613" s="739"/>
      <c r="Y613" s="739"/>
      <c r="Z613" s="739"/>
      <c r="AA613" s="739"/>
      <c r="AB613" s="739"/>
      <c r="AC613" s="739"/>
      <c r="AD613" s="739"/>
      <c r="AE613" s="739"/>
      <c r="AF613" s="739"/>
      <c r="AG613" s="739"/>
      <c r="AH613" s="739"/>
      <c r="AI613" s="739"/>
    </row>
    <row r="614" spans="21:35" ht="15.75" hidden="1" customHeight="1">
      <c r="U614" s="739"/>
      <c r="V614" s="739"/>
      <c r="W614" s="739"/>
      <c r="X614" s="739"/>
      <c r="Y614" s="739"/>
      <c r="Z614" s="739"/>
      <c r="AA614" s="739"/>
      <c r="AB614" s="739"/>
      <c r="AC614" s="739"/>
      <c r="AD614" s="739"/>
      <c r="AE614" s="739"/>
      <c r="AF614" s="739"/>
      <c r="AG614" s="739"/>
      <c r="AH614" s="739"/>
      <c r="AI614" s="739"/>
    </row>
    <row r="615" spans="21:35" ht="15.75" hidden="1" customHeight="1">
      <c r="U615" s="739"/>
      <c r="V615" s="739"/>
      <c r="W615" s="739"/>
      <c r="X615" s="739"/>
      <c r="Y615" s="739"/>
      <c r="Z615" s="739"/>
      <c r="AA615" s="739"/>
      <c r="AB615" s="739"/>
      <c r="AC615" s="739"/>
      <c r="AD615" s="739"/>
      <c r="AE615" s="739"/>
      <c r="AF615" s="739"/>
      <c r="AG615" s="739"/>
      <c r="AH615" s="739"/>
      <c r="AI615" s="739"/>
    </row>
    <row r="616" spans="21:35" ht="15.75" hidden="1" customHeight="1">
      <c r="U616" s="739"/>
      <c r="V616" s="739"/>
      <c r="W616" s="739"/>
      <c r="X616" s="739"/>
      <c r="Y616" s="739"/>
      <c r="Z616" s="739"/>
      <c r="AA616" s="739"/>
      <c r="AB616" s="739"/>
      <c r="AC616" s="739"/>
      <c r="AD616" s="739"/>
      <c r="AE616" s="739"/>
      <c r="AF616" s="739"/>
      <c r="AG616" s="739"/>
      <c r="AH616" s="739"/>
      <c r="AI616" s="739"/>
    </row>
    <row r="617" spans="21:35" ht="15.75" hidden="1" customHeight="1">
      <c r="U617" s="739"/>
      <c r="V617" s="739"/>
      <c r="W617" s="739"/>
      <c r="X617" s="739"/>
      <c r="Y617" s="739"/>
      <c r="Z617" s="739"/>
      <c r="AA617" s="739"/>
      <c r="AB617" s="739"/>
      <c r="AC617" s="739"/>
      <c r="AD617" s="739"/>
      <c r="AE617" s="739"/>
      <c r="AF617" s="739"/>
      <c r="AG617" s="739"/>
      <c r="AH617" s="739"/>
      <c r="AI617" s="739"/>
    </row>
    <row r="618" spans="21:35" ht="15.75" hidden="1" customHeight="1">
      <c r="U618" s="739"/>
      <c r="V618" s="739"/>
      <c r="W618" s="739"/>
      <c r="X618" s="739"/>
      <c r="Y618" s="739"/>
      <c r="Z618" s="739"/>
      <c r="AA618" s="739"/>
      <c r="AB618" s="739"/>
      <c r="AC618" s="739"/>
      <c r="AD618" s="739"/>
      <c r="AE618" s="739"/>
      <c r="AF618" s="739"/>
      <c r="AG618" s="739"/>
      <c r="AH618" s="739"/>
      <c r="AI618" s="739"/>
    </row>
    <row r="619" spans="21:35" ht="15.75" hidden="1" customHeight="1">
      <c r="U619" s="739"/>
      <c r="V619" s="739"/>
      <c r="W619" s="739"/>
      <c r="X619" s="739"/>
      <c r="Y619" s="739"/>
      <c r="Z619" s="739"/>
      <c r="AA619" s="739"/>
      <c r="AB619" s="739"/>
      <c r="AC619" s="739"/>
      <c r="AD619" s="739"/>
      <c r="AE619" s="739"/>
      <c r="AF619" s="739"/>
      <c r="AG619" s="739"/>
      <c r="AH619" s="739"/>
      <c r="AI619" s="739"/>
    </row>
    <row r="620" spans="21:35" ht="15.75" hidden="1" customHeight="1">
      <c r="U620" s="739"/>
      <c r="V620" s="739"/>
      <c r="W620" s="739"/>
      <c r="X620" s="739"/>
      <c r="Y620" s="739"/>
      <c r="Z620" s="739"/>
      <c r="AA620" s="739"/>
      <c r="AB620" s="739"/>
      <c r="AC620" s="739"/>
      <c r="AD620" s="739"/>
      <c r="AE620" s="739"/>
      <c r="AF620" s="739"/>
      <c r="AG620" s="739"/>
      <c r="AH620" s="739"/>
      <c r="AI620" s="739"/>
    </row>
    <row r="621" spans="21:35" ht="15.75" hidden="1" customHeight="1">
      <c r="U621" s="739"/>
      <c r="V621" s="739"/>
      <c r="W621" s="739"/>
      <c r="X621" s="739"/>
      <c r="Y621" s="739"/>
      <c r="Z621" s="739"/>
      <c r="AA621" s="739"/>
      <c r="AB621" s="739"/>
      <c r="AC621" s="739"/>
      <c r="AD621" s="739"/>
      <c r="AE621" s="739"/>
      <c r="AF621" s="739"/>
      <c r="AG621" s="739"/>
      <c r="AH621" s="739"/>
      <c r="AI621" s="739"/>
    </row>
    <row r="622" spans="21:35" ht="15.75" hidden="1" customHeight="1">
      <c r="U622" s="739"/>
      <c r="V622" s="739"/>
      <c r="W622" s="739"/>
      <c r="X622" s="739"/>
      <c r="Y622" s="739"/>
      <c r="Z622" s="739"/>
      <c r="AA622" s="739"/>
      <c r="AB622" s="739"/>
      <c r="AC622" s="739"/>
      <c r="AD622" s="739"/>
      <c r="AE622" s="739"/>
      <c r="AF622" s="739"/>
      <c r="AG622" s="739"/>
      <c r="AH622" s="739"/>
      <c r="AI622" s="739"/>
    </row>
    <row r="623" spans="21:35" ht="15.75" hidden="1" customHeight="1">
      <c r="U623" s="739"/>
      <c r="V623" s="739"/>
      <c r="W623" s="739"/>
      <c r="X623" s="739"/>
      <c r="Y623" s="739"/>
      <c r="Z623" s="739"/>
      <c r="AA623" s="739"/>
      <c r="AB623" s="739"/>
      <c r="AC623" s="739"/>
      <c r="AD623" s="739"/>
      <c r="AE623" s="739"/>
      <c r="AF623" s="739"/>
      <c r="AG623" s="739"/>
      <c r="AH623" s="739"/>
      <c r="AI623" s="739"/>
    </row>
    <row r="624" spans="21:35" ht="15.75" hidden="1" customHeight="1">
      <c r="U624" s="739"/>
      <c r="V624" s="739"/>
      <c r="W624" s="739"/>
      <c r="X624" s="739"/>
      <c r="Y624" s="739"/>
      <c r="Z624" s="739"/>
      <c r="AA624" s="739"/>
      <c r="AB624" s="739"/>
      <c r="AC624" s="739"/>
      <c r="AD624" s="739"/>
      <c r="AE624" s="739"/>
      <c r="AF624" s="739"/>
      <c r="AG624" s="739"/>
      <c r="AH624" s="739"/>
      <c r="AI624" s="739"/>
    </row>
    <row r="625" spans="21:35" ht="15.75" hidden="1" customHeight="1">
      <c r="U625" s="739"/>
      <c r="V625" s="739"/>
      <c r="W625" s="739"/>
      <c r="X625" s="739"/>
      <c r="Y625" s="739"/>
      <c r="Z625" s="739"/>
      <c r="AA625" s="739"/>
      <c r="AB625" s="739"/>
      <c r="AC625" s="739"/>
      <c r="AD625" s="739"/>
      <c r="AE625" s="739"/>
      <c r="AF625" s="739"/>
      <c r="AG625" s="739"/>
      <c r="AH625" s="739"/>
      <c r="AI625" s="739"/>
    </row>
    <row r="626" spans="21:35" ht="15.75" hidden="1" customHeight="1">
      <c r="U626" s="739"/>
      <c r="V626" s="739"/>
      <c r="W626" s="739"/>
      <c r="X626" s="739"/>
      <c r="Y626" s="739"/>
      <c r="Z626" s="739"/>
      <c r="AA626" s="739"/>
      <c r="AB626" s="739"/>
      <c r="AC626" s="739"/>
      <c r="AD626" s="739"/>
      <c r="AE626" s="739"/>
      <c r="AF626" s="739"/>
      <c r="AG626" s="739"/>
      <c r="AH626" s="739"/>
      <c r="AI626" s="739"/>
    </row>
    <row r="627" spans="21:35" ht="15.75" hidden="1" customHeight="1">
      <c r="U627" s="739"/>
      <c r="V627" s="739"/>
      <c r="W627" s="739"/>
      <c r="X627" s="739"/>
      <c r="Y627" s="739"/>
      <c r="Z627" s="739"/>
      <c r="AA627" s="739"/>
      <c r="AB627" s="739"/>
      <c r="AC627" s="739"/>
      <c r="AD627" s="739"/>
      <c r="AE627" s="739"/>
      <c r="AF627" s="739"/>
      <c r="AG627" s="739"/>
      <c r="AH627" s="739"/>
      <c r="AI627" s="739"/>
    </row>
    <row r="628" spans="21:35" ht="15.75" hidden="1" customHeight="1">
      <c r="U628" s="739"/>
      <c r="V628" s="739"/>
      <c r="W628" s="739"/>
      <c r="X628" s="739"/>
      <c r="Y628" s="739"/>
      <c r="Z628" s="739"/>
      <c r="AA628" s="739"/>
      <c r="AB628" s="739"/>
      <c r="AC628" s="739"/>
      <c r="AD628" s="739"/>
      <c r="AE628" s="739"/>
      <c r="AF628" s="739"/>
      <c r="AG628" s="739"/>
      <c r="AH628" s="739"/>
      <c r="AI628" s="739"/>
    </row>
    <row r="629" spans="21:35" ht="15.75" hidden="1" customHeight="1">
      <c r="U629" s="739"/>
      <c r="V629" s="739"/>
      <c r="W629" s="739"/>
      <c r="X629" s="739"/>
      <c r="Y629" s="739"/>
      <c r="Z629" s="739"/>
      <c r="AA629" s="739"/>
      <c r="AB629" s="739"/>
      <c r="AC629" s="739"/>
      <c r="AD629" s="739"/>
      <c r="AE629" s="739"/>
      <c r="AF629" s="739"/>
      <c r="AG629" s="739"/>
      <c r="AH629" s="739"/>
      <c r="AI629" s="739"/>
    </row>
    <row r="630" spans="21:35" ht="15.75" hidden="1" customHeight="1">
      <c r="U630" s="739"/>
      <c r="V630" s="739"/>
      <c r="W630" s="739"/>
      <c r="X630" s="739"/>
      <c r="Y630" s="739"/>
      <c r="Z630" s="739"/>
      <c r="AA630" s="739"/>
      <c r="AB630" s="739"/>
      <c r="AC630" s="739"/>
      <c r="AD630" s="739"/>
      <c r="AE630" s="739"/>
      <c r="AF630" s="739"/>
      <c r="AG630" s="739"/>
      <c r="AH630" s="739"/>
      <c r="AI630" s="739"/>
    </row>
    <row r="631" spans="21:35" ht="15.75" hidden="1" customHeight="1">
      <c r="U631" s="739"/>
      <c r="V631" s="739"/>
      <c r="W631" s="739"/>
      <c r="X631" s="739"/>
      <c r="Y631" s="739"/>
      <c r="Z631" s="739"/>
      <c r="AA631" s="739"/>
      <c r="AB631" s="739"/>
      <c r="AC631" s="739"/>
      <c r="AD631" s="739"/>
      <c r="AE631" s="739"/>
      <c r="AF631" s="739"/>
      <c r="AG631" s="739"/>
      <c r="AH631" s="739"/>
      <c r="AI631" s="739"/>
    </row>
    <row r="632" spans="21:35" ht="15.75" hidden="1" customHeight="1">
      <c r="U632" s="739"/>
      <c r="V632" s="739"/>
      <c r="W632" s="739"/>
      <c r="X632" s="739"/>
      <c r="Y632" s="739"/>
      <c r="Z632" s="739"/>
      <c r="AA632" s="739"/>
      <c r="AB632" s="739"/>
      <c r="AC632" s="739"/>
      <c r="AD632" s="739"/>
      <c r="AE632" s="739"/>
      <c r="AF632" s="739"/>
      <c r="AG632" s="739"/>
      <c r="AH632" s="739"/>
      <c r="AI632" s="739"/>
    </row>
    <row r="633" spans="21:35" ht="15.75" hidden="1" customHeight="1">
      <c r="U633" s="739"/>
      <c r="V633" s="739"/>
      <c r="W633" s="739"/>
      <c r="X633" s="739"/>
      <c r="Y633" s="739"/>
      <c r="Z633" s="739"/>
      <c r="AA633" s="739"/>
      <c r="AB633" s="739"/>
      <c r="AC633" s="739"/>
      <c r="AD633" s="739"/>
      <c r="AE633" s="739"/>
      <c r="AF633" s="739"/>
      <c r="AG633" s="739"/>
      <c r="AH633" s="739"/>
      <c r="AI633" s="739"/>
    </row>
    <row r="634" spans="21:35" ht="15.75" hidden="1" customHeight="1">
      <c r="U634" s="739"/>
      <c r="V634" s="739"/>
      <c r="W634" s="739"/>
      <c r="X634" s="739"/>
      <c r="Y634" s="739"/>
      <c r="Z634" s="739"/>
      <c r="AA634" s="739"/>
      <c r="AB634" s="739"/>
      <c r="AC634" s="739"/>
      <c r="AD634" s="739"/>
      <c r="AE634" s="739"/>
      <c r="AF634" s="739"/>
      <c r="AG634" s="739"/>
      <c r="AH634" s="739"/>
      <c r="AI634" s="739"/>
    </row>
    <row r="635" spans="21:35" ht="15.75" hidden="1" customHeight="1">
      <c r="U635" s="739"/>
      <c r="V635" s="739"/>
      <c r="W635" s="739"/>
      <c r="X635" s="739"/>
      <c r="Y635" s="739"/>
      <c r="Z635" s="739"/>
      <c r="AA635" s="739"/>
      <c r="AB635" s="739"/>
      <c r="AC635" s="739"/>
      <c r="AD635" s="739"/>
      <c r="AE635" s="739"/>
      <c r="AF635" s="739"/>
      <c r="AG635" s="739"/>
      <c r="AH635" s="739"/>
      <c r="AI635" s="739"/>
    </row>
    <row r="636" spans="21:35" ht="15.75" hidden="1" customHeight="1">
      <c r="U636" s="739"/>
      <c r="V636" s="739"/>
      <c r="W636" s="739"/>
      <c r="X636" s="739"/>
      <c r="Y636" s="739"/>
      <c r="Z636" s="739"/>
      <c r="AA636" s="739"/>
      <c r="AB636" s="739"/>
      <c r="AC636" s="739"/>
      <c r="AD636" s="739"/>
      <c r="AE636" s="739"/>
      <c r="AF636" s="739"/>
      <c r="AG636" s="739"/>
      <c r="AH636" s="739"/>
      <c r="AI636" s="739"/>
    </row>
    <row r="637" spans="21:35" ht="15.75" hidden="1" customHeight="1">
      <c r="U637" s="739"/>
      <c r="V637" s="739"/>
      <c r="W637" s="739"/>
      <c r="X637" s="739"/>
      <c r="Y637" s="739"/>
      <c r="Z637" s="739"/>
      <c r="AA637" s="739"/>
      <c r="AB637" s="739"/>
      <c r="AC637" s="739"/>
      <c r="AD637" s="739"/>
      <c r="AE637" s="739"/>
      <c r="AF637" s="739"/>
      <c r="AG637" s="739"/>
      <c r="AH637" s="739"/>
      <c r="AI637" s="739"/>
    </row>
    <row r="638" spans="21:35" ht="15.75" hidden="1" customHeight="1">
      <c r="U638" s="739"/>
      <c r="V638" s="739"/>
      <c r="W638" s="739"/>
      <c r="X638" s="739"/>
      <c r="Y638" s="739"/>
      <c r="Z638" s="739"/>
      <c r="AA638" s="739"/>
      <c r="AB638" s="739"/>
      <c r="AC638" s="739"/>
      <c r="AD638" s="739"/>
      <c r="AE638" s="739"/>
      <c r="AF638" s="739"/>
      <c r="AG638" s="739"/>
      <c r="AH638" s="739"/>
      <c r="AI638" s="739"/>
    </row>
    <row r="639" spans="21:35" ht="15.75" hidden="1" customHeight="1">
      <c r="U639" s="739"/>
      <c r="V639" s="739"/>
      <c r="W639" s="739"/>
      <c r="X639" s="739"/>
      <c r="Y639" s="739"/>
      <c r="Z639" s="739"/>
      <c r="AA639" s="739"/>
      <c r="AB639" s="739"/>
      <c r="AC639" s="739"/>
      <c r="AD639" s="739"/>
      <c r="AE639" s="739"/>
      <c r="AF639" s="739"/>
      <c r="AG639" s="739"/>
      <c r="AH639" s="739"/>
      <c r="AI639" s="739"/>
    </row>
    <row r="640" spans="21:35" ht="15.75" hidden="1" customHeight="1">
      <c r="U640" s="739"/>
      <c r="V640" s="739"/>
      <c r="W640" s="739"/>
      <c r="X640" s="739"/>
      <c r="Y640" s="739"/>
      <c r="Z640" s="739"/>
      <c r="AA640" s="739"/>
      <c r="AB640" s="739"/>
      <c r="AC640" s="739"/>
      <c r="AD640" s="739"/>
      <c r="AE640" s="739"/>
      <c r="AF640" s="739"/>
      <c r="AG640" s="739"/>
      <c r="AH640" s="739"/>
      <c r="AI640" s="739"/>
    </row>
    <row r="641" spans="21:35" ht="15.75" hidden="1" customHeight="1">
      <c r="U641" s="739"/>
      <c r="V641" s="739"/>
      <c r="W641" s="739"/>
      <c r="X641" s="739"/>
      <c r="Y641" s="739"/>
      <c r="Z641" s="739"/>
      <c r="AA641" s="739"/>
      <c r="AB641" s="739"/>
      <c r="AC641" s="739"/>
      <c r="AD641" s="739"/>
      <c r="AE641" s="739"/>
      <c r="AF641" s="739"/>
      <c r="AG641" s="739"/>
      <c r="AH641" s="739"/>
      <c r="AI641" s="739"/>
    </row>
    <row r="642" spans="21:35" ht="15.75" hidden="1" customHeight="1">
      <c r="U642" s="739"/>
      <c r="V642" s="739"/>
      <c r="W642" s="739"/>
      <c r="X642" s="739"/>
      <c r="Y642" s="739"/>
      <c r="Z642" s="739"/>
      <c r="AA642" s="739"/>
      <c r="AB642" s="739"/>
      <c r="AC642" s="739"/>
      <c r="AD642" s="739"/>
      <c r="AE642" s="739"/>
      <c r="AF642" s="739"/>
      <c r="AG642" s="739"/>
      <c r="AH642" s="739"/>
      <c r="AI642" s="739"/>
    </row>
    <row r="643" spans="21:35" ht="15.75" hidden="1" customHeight="1">
      <c r="U643" s="739"/>
      <c r="V643" s="739"/>
      <c r="W643" s="739"/>
      <c r="X643" s="739"/>
      <c r="Y643" s="739"/>
      <c r="Z643" s="739"/>
      <c r="AA643" s="739"/>
      <c r="AB643" s="739"/>
      <c r="AC643" s="739"/>
      <c r="AD643" s="739"/>
      <c r="AE643" s="739"/>
      <c r="AF643" s="739"/>
      <c r="AG643" s="739"/>
      <c r="AH643" s="739"/>
      <c r="AI643" s="739"/>
    </row>
    <row r="644" spans="21:35" ht="15.75" hidden="1" customHeight="1">
      <c r="U644" s="739"/>
      <c r="V644" s="739"/>
      <c r="W644" s="739"/>
      <c r="X644" s="739"/>
      <c r="Y644" s="739"/>
      <c r="Z644" s="739"/>
      <c r="AA644" s="739"/>
      <c r="AB644" s="739"/>
      <c r="AC644" s="739"/>
      <c r="AD644" s="739"/>
      <c r="AE644" s="739"/>
      <c r="AF644" s="739"/>
      <c r="AG644" s="739"/>
      <c r="AH644" s="739"/>
      <c r="AI644" s="739"/>
    </row>
    <row r="645" spans="21:35" ht="15.75" hidden="1" customHeight="1">
      <c r="U645" s="739"/>
      <c r="V645" s="739"/>
      <c r="W645" s="739"/>
      <c r="X645" s="739"/>
      <c r="Y645" s="739"/>
      <c r="Z645" s="739"/>
      <c r="AA645" s="739"/>
      <c r="AB645" s="739"/>
      <c r="AC645" s="739"/>
      <c r="AD645" s="739"/>
      <c r="AE645" s="739"/>
      <c r="AF645" s="739"/>
      <c r="AG645" s="739"/>
      <c r="AH645" s="739"/>
      <c r="AI645" s="739"/>
    </row>
    <row r="646" spans="21:35" ht="15.75" hidden="1" customHeight="1">
      <c r="U646" s="739"/>
      <c r="V646" s="739"/>
      <c r="W646" s="739"/>
      <c r="X646" s="739"/>
      <c r="Y646" s="739"/>
      <c r="Z646" s="739"/>
      <c r="AA646" s="739"/>
      <c r="AB646" s="739"/>
      <c r="AC646" s="739"/>
      <c r="AD646" s="739"/>
      <c r="AE646" s="739"/>
      <c r="AF646" s="739"/>
      <c r="AG646" s="739"/>
      <c r="AH646" s="739"/>
      <c r="AI646" s="739"/>
    </row>
    <row r="647" spans="21:35" ht="15.75" hidden="1" customHeight="1">
      <c r="U647" s="739"/>
      <c r="V647" s="739"/>
      <c r="W647" s="739"/>
      <c r="X647" s="739"/>
      <c r="Y647" s="739"/>
      <c r="Z647" s="739"/>
      <c r="AA647" s="739"/>
      <c r="AB647" s="739"/>
      <c r="AC647" s="739"/>
      <c r="AD647" s="739"/>
      <c r="AE647" s="739"/>
      <c r="AF647" s="739"/>
      <c r="AG647" s="739"/>
      <c r="AH647" s="739"/>
      <c r="AI647" s="739"/>
    </row>
    <row r="648" spans="21:35" ht="15.75" hidden="1" customHeight="1">
      <c r="U648" s="739"/>
      <c r="V648" s="739"/>
      <c r="W648" s="739"/>
      <c r="X648" s="739"/>
      <c r="Y648" s="739"/>
      <c r="Z648" s="739"/>
      <c r="AA648" s="739"/>
      <c r="AB648" s="739"/>
      <c r="AC648" s="739"/>
      <c r="AD648" s="739"/>
      <c r="AE648" s="739"/>
      <c r="AF648" s="739"/>
      <c r="AG648" s="739"/>
      <c r="AH648" s="739"/>
      <c r="AI648" s="739"/>
    </row>
    <row r="649" spans="21:35" ht="15.75" hidden="1" customHeight="1">
      <c r="U649" s="739"/>
      <c r="V649" s="739"/>
      <c r="W649" s="739"/>
      <c r="X649" s="739"/>
      <c r="Y649" s="739"/>
      <c r="Z649" s="739"/>
      <c r="AA649" s="739"/>
      <c r="AB649" s="739"/>
      <c r="AC649" s="739"/>
      <c r="AD649" s="739"/>
      <c r="AE649" s="739"/>
      <c r="AF649" s="739"/>
      <c r="AG649" s="739"/>
      <c r="AH649" s="739"/>
      <c r="AI649" s="739"/>
    </row>
    <row r="650" spans="21:35" ht="15.75" hidden="1" customHeight="1">
      <c r="U650" s="739"/>
      <c r="V650" s="739"/>
      <c r="W650" s="739"/>
      <c r="X650" s="739"/>
      <c r="Y650" s="739"/>
      <c r="Z650" s="739"/>
      <c r="AA650" s="739"/>
      <c r="AB650" s="739"/>
      <c r="AC650" s="739"/>
      <c r="AD650" s="739"/>
      <c r="AE650" s="739"/>
      <c r="AF650" s="739"/>
      <c r="AG650" s="739"/>
      <c r="AH650" s="739"/>
      <c r="AI650" s="739"/>
    </row>
    <row r="651" spans="21:35" ht="15.75" hidden="1" customHeight="1">
      <c r="U651" s="739"/>
      <c r="V651" s="739"/>
      <c r="W651" s="739"/>
      <c r="X651" s="739"/>
      <c r="Y651" s="739"/>
      <c r="Z651" s="739"/>
      <c r="AA651" s="739"/>
      <c r="AB651" s="739"/>
      <c r="AC651" s="739"/>
      <c r="AD651" s="739"/>
      <c r="AE651" s="739"/>
      <c r="AF651" s="739"/>
      <c r="AG651" s="739"/>
      <c r="AH651" s="739"/>
      <c r="AI651" s="739"/>
    </row>
    <row r="652" spans="21:35" ht="15.75" hidden="1" customHeight="1">
      <c r="U652" s="739"/>
      <c r="V652" s="739"/>
      <c r="W652" s="739"/>
      <c r="X652" s="739"/>
      <c r="Y652" s="739"/>
      <c r="Z652" s="739"/>
      <c r="AA652" s="739"/>
      <c r="AB652" s="739"/>
      <c r="AC652" s="739"/>
      <c r="AD652" s="739"/>
      <c r="AE652" s="739"/>
      <c r="AF652" s="739"/>
      <c r="AG652" s="739"/>
      <c r="AH652" s="739"/>
      <c r="AI652" s="739"/>
    </row>
    <row r="653" spans="21:35" ht="15.75" hidden="1" customHeight="1">
      <c r="U653" s="739"/>
      <c r="V653" s="739"/>
      <c r="W653" s="739"/>
      <c r="X653" s="739"/>
      <c r="Y653" s="739"/>
      <c r="Z653" s="739"/>
      <c r="AA653" s="739"/>
      <c r="AB653" s="739"/>
      <c r="AC653" s="739"/>
      <c r="AD653" s="739"/>
      <c r="AE653" s="739"/>
      <c r="AF653" s="739"/>
      <c r="AG653" s="739"/>
      <c r="AH653" s="739"/>
      <c r="AI653" s="739"/>
    </row>
    <row r="654" spans="21:35" ht="15.75" hidden="1" customHeight="1">
      <c r="U654" s="739"/>
      <c r="V654" s="739"/>
      <c r="W654" s="739"/>
      <c r="X654" s="739"/>
      <c r="Y654" s="739"/>
      <c r="Z654" s="739"/>
      <c r="AA654" s="739"/>
      <c r="AB654" s="739"/>
      <c r="AC654" s="739"/>
      <c r="AD654" s="739"/>
      <c r="AE654" s="739"/>
      <c r="AF654" s="739"/>
      <c r="AG654" s="739"/>
      <c r="AH654" s="739"/>
      <c r="AI654" s="739"/>
    </row>
    <row r="655" spans="21:35" ht="15.75" hidden="1" customHeight="1">
      <c r="U655" s="739"/>
      <c r="V655" s="739"/>
      <c r="W655" s="739"/>
      <c r="X655" s="739"/>
      <c r="Y655" s="739"/>
      <c r="Z655" s="739"/>
      <c r="AA655" s="739"/>
      <c r="AB655" s="739"/>
      <c r="AC655" s="739"/>
      <c r="AD655" s="739"/>
      <c r="AE655" s="739"/>
      <c r="AF655" s="739"/>
      <c r="AG655" s="739"/>
      <c r="AH655" s="739"/>
      <c r="AI655" s="739"/>
    </row>
    <row r="656" spans="21:35" ht="15.75" hidden="1" customHeight="1">
      <c r="U656" s="739"/>
      <c r="V656" s="739"/>
      <c r="W656" s="739"/>
      <c r="X656" s="739"/>
      <c r="Y656" s="739"/>
      <c r="Z656" s="739"/>
      <c r="AA656" s="739"/>
      <c r="AB656" s="739"/>
      <c r="AC656" s="739"/>
      <c r="AD656" s="739"/>
      <c r="AE656" s="739"/>
      <c r="AF656" s="739"/>
      <c r="AG656" s="739"/>
      <c r="AH656" s="739"/>
      <c r="AI656" s="739"/>
    </row>
    <row r="657" spans="21:35" ht="15.75" hidden="1" customHeight="1">
      <c r="U657" s="739"/>
      <c r="V657" s="739"/>
      <c r="W657" s="739"/>
      <c r="X657" s="739"/>
      <c r="Y657" s="739"/>
      <c r="Z657" s="739"/>
      <c r="AA657" s="739"/>
      <c r="AB657" s="739"/>
      <c r="AC657" s="739"/>
      <c r="AD657" s="739"/>
      <c r="AE657" s="739"/>
      <c r="AF657" s="739"/>
      <c r="AG657" s="739"/>
      <c r="AH657" s="739"/>
      <c r="AI657" s="739"/>
    </row>
    <row r="658" spans="21:35" ht="15.75" hidden="1" customHeight="1">
      <c r="U658" s="739"/>
      <c r="V658" s="739"/>
      <c r="W658" s="739"/>
      <c r="X658" s="739"/>
      <c r="Y658" s="739"/>
      <c r="Z658" s="739"/>
      <c r="AA658" s="739"/>
      <c r="AB658" s="739"/>
      <c r="AC658" s="739"/>
      <c r="AD658" s="739"/>
      <c r="AE658" s="739"/>
      <c r="AF658" s="739"/>
      <c r="AG658" s="739"/>
      <c r="AH658" s="739"/>
      <c r="AI658" s="739"/>
    </row>
    <row r="659" spans="21:35" ht="15.75" hidden="1" customHeight="1">
      <c r="U659" s="739"/>
      <c r="V659" s="739"/>
      <c r="W659" s="739"/>
      <c r="X659" s="739"/>
      <c r="Y659" s="739"/>
      <c r="Z659" s="739"/>
      <c r="AA659" s="739"/>
      <c r="AB659" s="739"/>
      <c r="AC659" s="739"/>
      <c r="AD659" s="739"/>
      <c r="AE659" s="739"/>
      <c r="AF659" s="739"/>
      <c r="AG659" s="739"/>
      <c r="AH659" s="739"/>
      <c r="AI659" s="739"/>
    </row>
    <row r="660" spans="21:35" ht="15.75" hidden="1" customHeight="1">
      <c r="U660" s="739"/>
      <c r="V660" s="739"/>
      <c r="W660" s="739"/>
      <c r="X660" s="739"/>
      <c r="Y660" s="739"/>
      <c r="Z660" s="739"/>
      <c r="AA660" s="739"/>
      <c r="AB660" s="739"/>
      <c r="AC660" s="739"/>
      <c r="AD660" s="739"/>
      <c r="AE660" s="739"/>
      <c r="AF660" s="739"/>
      <c r="AG660" s="739"/>
      <c r="AH660" s="739"/>
      <c r="AI660" s="739"/>
    </row>
    <row r="661" spans="21:35" ht="15.75" hidden="1" customHeight="1">
      <c r="U661" s="739"/>
      <c r="V661" s="739"/>
      <c r="W661" s="739"/>
      <c r="X661" s="739"/>
      <c r="Y661" s="739"/>
      <c r="Z661" s="739"/>
      <c r="AA661" s="739"/>
      <c r="AB661" s="739"/>
      <c r="AC661" s="739"/>
      <c r="AD661" s="739"/>
      <c r="AE661" s="739"/>
      <c r="AF661" s="739"/>
      <c r="AG661" s="739"/>
      <c r="AH661" s="739"/>
      <c r="AI661" s="739"/>
    </row>
    <row r="662" spans="21:35" ht="15.75" hidden="1" customHeight="1">
      <c r="U662" s="739"/>
      <c r="V662" s="739"/>
      <c r="W662" s="739"/>
      <c r="X662" s="739"/>
      <c r="Y662" s="739"/>
      <c r="Z662" s="739"/>
      <c r="AA662" s="739"/>
      <c r="AB662" s="739"/>
      <c r="AC662" s="739"/>
      <c r="AD662" s="739"/>
      <c r="AE662" s="739"/>
      <c r="AF662" s="739"/>
      <c r="AG662" s="739"/>
      <c r="AH662" s="739"/>
      <c r="AI662" s="739"/>
    </row>
    <row r="663" spans="21:35" ht="15.75" hidden="1" customHeight="1">
      <c r="U663" s="739"/>
      <c r="V663" s="739"/>
      <c r="W663" s="739"/>
      <c r="X663" s="739"/>
      <c r="Y663" s="739"/>
      <c r="Z663" s="739"/>
      <c r="AA663" s="739"/>
      <c r="AB663" s="739"/>
      <c r="AC663" s="739"/>
      <c r="AD663" s="739"/>
      <c r="AE663" s="739"/>
      <c r="AF663" s="739"/>
      <c r="AG663" s="739"/>
      <c r="AH663" s="739"/>
      <c r="AI663" s="739"/>
    </row>
    <row r="664" spans="21:35" ht="15.75" hidden="1" customHeight="1">
      <c r="U664" s="739"/>
      <c r="V664" s="739"/>
      <c r="W664" s="739"/>
      <c r="X664" s="739"/>
      <c r="Y664" s="739"/>
      <c r="Z664" s="739"/>
      <c r="AA664" s="739"/>
      <c r="AB664" s="739"/>
      <c r="AC664" s="739"/>
      <c r="AD664" s="739"/>
      <c r="AE664" s="739"/>
      <c r="AF664" s="739"/>
      <c r="AG664" s="739"/>
      <c r="AH664" s="739"/>
      <c r="AI664" s="739"/>
    </row>
    <row r="665" spans="21:35" ht="15.75" hidden="1" customHeight="1">
      <c r="U665" s="739"/>
      <c r="V665" s="739"/>
      <c r="W665" s="739"/>
      <c r="X665" s="739"/>
      <c r="Y665" s="739"/>
      <c r="Z665" s="739"/>
      <c r="AA665" s="739"/>
      <c r="AB665" s="739"/>
      <c r="AC665" s="739"/>
      <c r="AD665" s="739"/>
      <c r="AE665" s="739"/>
      <c r="AF665" s="739"/>
      <c r="AG665" s="739"/>
      <c r="AH665" s="739"/>
      <c r="AI665" s="739"/>
    </row>
    <row r="666" spans="21:35" ht="15.75" hidden="1" customHeight="1">
      <c r="U666" s="739"/>
      <c r="V666" s="739"/>
      <c r="W666" s="739"/>
      <c r="X666" s="739"/>
      <c r="Y666" s="739"/>
      <c r="Z666" s="739"/>
      <c r="AA666" s="739"/>
      <c r="AB666" s="739"/>
      <c r="AC666" s="739"/>
      <c r="AD666" s="739"/>
      <c r="AE666" s="739"/>
      <c r="AF666" s="739"/>
      <c r="AG666" s="739"/>
      <c r="AH666" s="739"/>
      <c r="AI666" s="739"/>
    </row>
    <row r="667" spans="21:35" ht="15.75" hidden="1" customHeight="1">
      <c r="U667" s="739"/>
      <c r="V667" s="739"/>
      <c r="W667" s="739"/>
      <c r="X667" s="739"/>
      <c r="Y667" s="739"/>
      <c r="Z667" s="739"/>
      <c r="AA667" s="739"/>
      <c r="AB667" s="739"/>
      <c r="AC667" s="739"/>
      <c r="AD667" s="739"/>
      <c r="AE667" s="739"/>
      <c r="AF667" s="739"/>
      <c r="AG667" s="739"/>
      <c r="AH667" s="739"/>
      <c r="AI667" s="739"/>
    </row>
    <row r="668" spans="21:35" ht="15.75" hidden="1" customHeight="1">
      <c r="U668" s="739"/>
      <c r="V668" s="739"/>
      <c r="W668" s="739"/>
      <c r="X668" s="739"/>
      <c r="Y668" s="739"/>
      <c r="Z668" s="739"/>
      <c r="AA668" s="739"/>
      <c r="AB668" s="739"/>
      <c r="AC668" s="739"/>
      <c r="AD668" s="739"/>
      <c r="AE668" s="739"/>
      <c r="AF668" s="739"/>
      <c r="AG668" s="739"/>
      <c r="AH668" s="739"/>
      <c r="AI668" s="739"/>
    </row>
    <row r="669" spans="21:35" ht="15.75" hidden="1" customHeight="1">
      <c r="U669" s="739"/>
      <c r="V669" s="739"/>
      <c r="W669" s="739"/>
      <c r="X669" s="739"/>
      <c r="Y669" s="739"/>
      <c r="Z669" s="739"/>
      <c r="AA669" s="739"/>
      <c r="AB669" s="739"/>
      <c r="AC669" s="739"/>
      <c r="AD669" s="739"/>
      <c r="AE669" s="739"/>
      <c r="AF669" s="739"/>
      <c r="AG669" s="739"/>
      <c r="AH669" s="739"/>
      <c r="AI669" s="739"/>
    </row>
    <row r="670" spans="21:35" ht="15.75" hidden="1" customHeight="1">
      <c r="U670" s="739"/>
      <c r="V670" s="739"/>
      <c r="W670" s="739"/>
      <c r="X670" s="739"/>
      <c r="Y670" s="739"/>
      <c r="Z670" s="739"/>
      <c r="AA670" s="739"/>
      <c r="AB670" s="739"/>
      <c r="AC670" s="739"/>
      <c r="AD670" s="739"/>
      <c r="AE670" s="739"/>
      <c r="AF670" s="739"/>
      <c r="AG670" s="739"/>
      <c r="AH670" s="739"/>
      <c r="AI670" s="739"/>
    </row>
    <row r="671" spans="21:35" ht="15.75" hidden="1" customHeight="1">
      <c r="U671" s="739"/>
      <c r="V671" s="739"/>
      <c r="W671" s="739"/>
      <c r="X671" s="739"/>
      <c r="Y671" s="739"/>
      <c r="Z671" s="739"/>
      <c r="AA671" s="739"/>
      <c r="AB671" s="739"/>
      <c r="AC671" s="739"/>
      <c r="AD671" s="739"/>
      <c r="AE671" s="739"/>
      <c r="AF671" s="739"/>
      <c r="AG671" s="739"/>
      <c r="AH671" s="739"/>
      <c r="AI671" s="739"/>
    </row>
    <row r="672" spans="21:35" ht="15.75" hidden="1" customHeight="1">
      <c r="U672" s="739"/>
      <c r="V672" s="739"/>
      <c r="W672" s="739"/>
      <c r="X672" s="739"/>
      <c r="Y672" s="739"/>
      <c r="Z672" s="739"/>
      <c r="AA672" s="739"/>
      <c r="AB672" s="739"/>
      <c r="AC672" s="739"/>
      <c r="AD672" s="739"/>
      <c r="AE672" s="739"/>
      <c r="AF672" s="739"/>
      <c r="AG672" s="739"/>
      <c r="AH672" s="739"/>
      <c r="AI672" s="739"/>
    </row>
    <row r="673" spans="21:35" ht="15.75" hidden="1" customHeight="1">
      <c r="U673" s="739"/>
      <c r="V673" s="739"/>
      <c r="W673" s="739"/>
      <c r="X673" s="739"/>
      <c r="Y673" s="739"/>
      <c r="Z673" s="739"/>
      <c r="AA673" s="739"/>
      <c r="AB673" s="739"/>
      <c r="AC673" s="739"/>
      <c r="AD673" s="739"/>
      <c r="AE673" s="739"/>
      <c r="AF673" s="739"/>
      <c r="AG673" s="739"/>
      <c r="AH673" s="739"/>
      <c r="AI673" s="739"/>
    </row>
    <row r="674" spans="21:35" ht="15.75" hidden="1" customHeight="1">
      <c r="U674" s="739"/>
      <c r="V674" s="739"/>
      <c r="W674" s="739"/>
      <c r="X674" s="739"/>
      <c r="Y674" s="739"/>
      <c r="Z674" s="739"/>
      <c r="AA674" s="739"/>
      <c r="AB674" s="739"/>
      <c r="AC674" s="739"/>
      <c r="AD674" s="739"/>
      <c r="AE674" s="739"/>
      <c r="AF674" s="739"/>
      <c r="AG674" s="739"/>
      <c r="AH674" s="739"/>
      <c r="AI674" s="739"/>
    </row>
    <row r="675" spans="21:35" ht="15.75" hidden="1" customHeight="1">
      <c r="U675" s="739"/>
      <c r="V675" s="739"/>
      <c r="W675" s="739"/>
      <c r="X675" s="739"/>
      <c r="Y675" s="739"/>
      <c r="Z675" s="739"/>
      <c r="AA675" s="739"/>
      <c r="AB675" s="739"/>
      <c r="AC675" s="739"/>
      <c r="AD675" s="739"/>
      <c r="AE675" s="739"/>
      <c r="AF675" s="739"/>
      <c r="AG675" s="739"/>
      <c r="AH675" s="739"/>
      <c r="AI675" s="739"/>
    </row>
    <row r="676" spans="21:35" ht="15.75" hidden="1" customHeight="1">
      <c r="U676" s="739"/>
      <c r="V676" s="739"/>
      <c r="W676" s="739"/>
      <c r="X676" s="739"/>
      <c r="Y676" s="739"/>
      <c r="Z676" s="739"/>
      <c r="AA676" s="739"/>
      <c r="AB676" s="739"/>
      <c r="AC676" s="739"/>
      <c r="AD676" s="739"/>
      <c r="AE676" s="739"/>
      <c r="AF676" s="739"/>
      <c r="AG676" s="739"/>
      <c r="AH676" s="739"/>
      <c r="AI676" s="739"/>
    </row>
    <row r="677" spans="21:35" ht="15.75" hidden="1" customHeight="1">
      <c r="U677" s="739"/>
      <c r="V677" s="739"/>
      <c r="W677" s="739"/>
      <c r="X677" s="739"/>
      <c r="Y677" s="739"/>
      <c r="Z677" s="739"/>
      <c r="AA677" s="739"/>
      <c r="AB677" s="739"/>
      <c r="AC677" s="739"/>
      <c r="AD677" s="739"/>
      <c r="AE677" s="739"/>
      <c r="AF677" s="739"/>
      <c r="AG677" s="739"/>
      <c r="AH677" s="739"/>
      <c r="AI677" s="739"/>
    </row>
    <row r="678" spans="21:35" ht="15.75" hidden="1" customHeight="1">
      <c r="U678" s="739"/>
      <c r="V678" s="739"/>
      <c r="W678" s="739"/>
      <c r="X678" s="739"/>
      <c r="Y678" s="739"/>
      <c r="Z678" s="739"/>
      <c r="AA678" s="739"/>
      <c r="AB678" s="739"/>
      <c r="AC678" s="739"/>
      <c r="AD678" s="739"/>
      <c r="AE678" s="739"/>
      <c r="AF678" s="739"/>
      <c r="AG678" s="739"/>
      <c r="AH678" s="739"/>
      <c r="AI678" s="739"/>
    </row>
    <row r="679" spans="21:35" ht="15.75" hidden="1" customHeight="1">
      <c r="U679" s="739"/>
      <c r="V679" s="739"/>
      <c r="W679" s="739"/>
      <c r="X679" s="739"/>
      <c r="Y679" s="739"/>
      <c r="Z679" s="739"/>
      <c r="AA679" s="739"/>
      <c r="AB679" s="739"/>
      <c r="AC679" s="739"/>
      <c r="AD679" s="739"/>
      <c r="AE679" s="739"/>
      <c r="AF679" s="739"/>
      <c r="AG679" s="739"/>
      <c r="AH679" s="739"/>
      <c r="AI679" s="739"/>
    </row>
    <row r="680" spans="21:35" ht="15.75" hidden="1" customHeight="1">
      <c r="U680" s="739"/>
      <c r="V680" s="739"/>
      <c r="W680" s="739"/>
      <c r="X680" s="739"/>
      <c r="Y680" s="739"/>
      <c r="Z680" s="739"/>
      <c r="AA680" s="739"/>
      <c r="AB680" s="739"/>
      <c r="AC680" s="739"/>
      <c r="AD680" s="739"/>
      <c r="AE680" s="739"/>
      <c r="AF680" s="739"/>
      <c r="AG680" s="739"/>
      <c r="AH680" s="739"/>
      <c r="AI680" s="739"/>
    </row>
    <row r="681" spans="21:35" ht="15.75" hidden="1" customHeight="1">
      <c r="U681" s="739"/>
      <c r="V681" s="739"/>
      <c r="W681" s="739"/>
      <c r="X681" s="739"/>
      <c r="Y681" s="739"/>
      <c r="Z681" s="739"/>
      <c r="AA681" s="739"/>
      <c r="AB681" s="739"/>
      <c r="AC681" s="739"/>
      <c r="AD681" s="739"/>
      <c r="AE681" s="739"/>
      <c r="AF681" s="739"/>
      <c r="AG681" s="739"/>
      <c r="AH681" s="739"/>
      <c r="AI681" s="739"/>
    </row>
    <row r="682" spans="21:35" ht="15.75" hidden="1" customHeight="1">
      <c r="U682" s="739"/>
      <c r="V682" s="739"/>
      <c r="W682" s="739"/>
      <c r="X682" s="739"/>
      <c r="Y682" s="739"/>
      <c r="Z682" s="739"/>
      <c r="AA682" s="739"/>
      <c r="AB682" s="739"/>
      <c r="AC682" s="739"/>
      <c r="AD682" s="739"/>
      <c r="AE682" s="739"/>
      <c r="AF682" s="739"/>
      <c r="AG682" s="739"/>
      <c r="AH682" s="739"/>
      <c r="AI682" s="739"/>
    </row>
    <row r="683" spans="21:35" ht="15.75" hidden="1" customHeight="1">
      <c r="U683" s="739"/>
      <c r="V683" s="739"/>
      <c r="W683" s="739"/>
      <c r="X683" s="739"/>
      <c r="Y683" s="739"/>
      <c r="Z683" s="739"/>
      <c r="AA683" s="739"/>
      <c r="AB683" s="739"/>
      <c r="AC683" s="739"/>
      <c r="AD683" s="739"/>
      <c r="AE683" s="739"/>
      <c r="AF683" s="739"/>
      <c r="AG683" s="739"/>
      <c r="AH683" s="739"/>
      <c r="AI683" s="739"/>
    </row>
    <row r="684" spans="21:35" ht="15.75" hidden="1" customHeight="1">
      <c r="U684" s="739"/>
      <c r="V684" s="739"/>
      <c r="W684" s="739"/>
      <c r="X684" s="739"/>
      <c r="Y684" s="739"/>
      <c r="Z684" s="739"/>
      <c r="AA684" s="739"/>
      <c r="AB684" s="739"/>
      <c r="AC684" s="739"/>
      <c r="AD684" s="739"/>
      <c r="AE684" s="739"/>
      <c r="AF684" s="739"/>
      <c r="AG684" s="739"/>
      <c r="AH684" s="739"/>
      <c r="AI684" s="739"/>
    </row>
    <row r="685" spans="21:35" ht="15.75" hidden="1" customHeight="1">
      <c r="U685" s="739"/>
      <c r="V685" s="739"/>
      <c r="W685" s="739"/>
      <c r="X685" s="739"/>
      <c r="Y685" s="739"/>
      <c r="Z685" s="739"/>
      <c r="AA685" s="739"/>
      <c r="AB685" s="739"/>
      <c r="AC685" s="739"/>
      <c r="AD685" s="739"/>
      <c r="AE685" s="739"/>
      <c r="AF685" s="739"/>
      <c r="AG685" s="739"/>
      <c r="AH685" s="739"/>
      <c r="AI685" s="739"/>
    </row>
    <row r="686" spans="21:35" ht="15.75" hidden="1" customHeight="1">
      <c r="U686" s="739"/>
      <c r="V686" s="739"/>
      <c r="W686" s="739"/>
      <c r="X686" s="739"/>
      <c r="Y686" s="739"/>
      <c r="Z686" s="739"/>
      <c r="AA686" s="739"/>
      <c r="AB686" s="739"/>
      <c r="AC686" s="739"/>
      <c r="AD686" s="739"/>
      <c r="AE686" s="739"/>
      <c r="AF686" s="739"/>
      <c r="AG686" s="739"/>
      <c r="AH686" s="739"/>
      <c r="AI686" s="739"/>
    </row>
    <row r="687" spans="21:35" ht="15.75" hidden="1" customHeight="1">
      <c r="U687" s="739"/>
      <c r="V687" s="739"/>
      <c r="W687" s="739"/>
      <c r="X687" s="739"/>
      <c r="Y687" s="739"/>
      <c r="Z687" s="739"/>
      <c r="AA687" s="739"/>
      <c r="AB687" s="739"/>
      <c r="AC687" s="739"/>
      <c r="AD687" s="739"/>
      <c r="AE687" s="739"/>
      <c r="AF687" s="739"/>
      <c r="AG687" s="739"/>
      <c r="AH687" s="739"/>
      <c r="AI687" s="739"/>
    </row>
    <row r="688" spans="21:35" ht="15.75" hidden="1" customHeight="1">
      <c r="U688" s="739"/>
      <c r="V688" s="739"/>
      <c r="W688" s="739"/>
      <c r="X688" s="739"/>
      <c r="Y688" s="739"/>
      <c r="Z688" s="739"/>
      <c r="AA688" s="739"/>
      <c r="AB688" s="739"/>
      <c r="AC688" s="739"/>
      <c r="AD688" s="739"/>
      <c r="AE688" s="739"/>
      <c r="AF688" s="739"/>
      <c r="AG688" s="739"/>
      <c r="AH688" s="739"/>
      <c r="AI688" s="739"/>
    </row>
    <row r="689" spans="21:35" ht="15.75" hidden="1" customHeight="1">
      <c r="U689" s="739"/>
      <c r="V689" s="739"/>
      <c r="W689" s="739"/>
      <c r="X689" s="739"/>
      <c r="Y689" s="739"/>
      <c r="Z689" s="739"/>
      <c r="AA689" s="739"/>
      <c r="AB689" s="739"/>
      <c r="AC689" s="739"/>
      <c r="AD689" s="739"/>
      <c r="AE689" s="739"/>
      <c r="AF689" s="739"/>
      <c r="AG689" s="739"/>
      <c r="AH689" s="739"/>
      <c r="AI689" s="739"/>
    </row>
    <row r="690" spans="21:35" ht="15.75" hidden="1" customHeight="1">
      <c r="U690" s="739"/>
      <c r="V690" s="739"/>
      <c r="W690" s="739"/>
      <c r="X690" s="739"/>
      <c r="Y690" s="739"/>
      <c r="Z690" s="739"/>
      <c r="AA690" s="739"/>
      <c r="AB690" s="739"/>
      <c r="AC690" s="739"/>
      <c r="AD690" s="739"/>
      <c r="AE690" s="739"/>
      <c r="AF690" s="739"/>
      <c r="AG690" s="739"/>
      <c r="AH690" s="739"/>
      <c r="AI690" s="739"/>
    </row>
    <row r="691" spans="21:35" ht="15.75" hidden="1" customHeight="1">
      <c r="U691" s="739"/>
      <c r="V691" s="739"/>
      <c r="W691" s="739"/>
      <c r="X691" s="739"/>
      <c r="Y691" s="739"/>
      <c r="Z691" s="739"/>
      <c r="AA691" s="739"/>
      <c r="AB691" s="739"/>
      <c r="AC691" s="739"/>
      <c r="AD691" s="739"/>
      <c r="AE691" s="739"/>
      <c r="AF691" s="739"/>
      <c r="AG691" s="739"/>
      <c r="AH691" s="739"/>
      <c r="AI691" s="739"/>
    </row>
    <row r="692" spans="21:35" ht="15.75" hidden="1" customHeight="1">
      <c r="U692" s="739"/>
      <c r="V692" s="739"/>
      <c r="W692" s="739"/>
      <c r="X692" s="739"/>
      <c r="Y692" s="739"/>
      <c r="Z692" s="739"/>
      <c r="AA692" s="739"/>
      <c r="AB692" s="739"/>
      <c r="AC692" s="739"/>
      <c r="AD692" s="739"/>
      <c r="AE692" s="739"/>
      <c r="AF692" s="739"/>
      <c r="AG692" s="739"/>
      <c r="AH692" s="739"/>
      <c r="AI692" s="739"/>
    </row>
    <row r="693" spans="21:35" ht="15.75" hidden="1" customHeight="1">
      <c r="U693" s="739"/>
      <c r="V693" s="739"/>
      <c r="W693" s="739"/>
      <c r="X693" s="739"/>
      <c r="Y693" s="739"/>
      <c r="Z693" s="739"/>
      <c r="AA693" s="739"/>
      <c r="AB693" s="739"/>
      <c r="AC693" s="739"/>
      <c r="AD693" s="739"/>
      <c r="AE693" s="739"/>
      <c r="AF693" s="739"/>
      <c r="AG693" s="739"/>
      <c r="AH693" s="739"/>
      <c r="AI693" s="739"/>
    </row>
    <row r="694" spans="21:35" ht="15.75" hidden="1" customHeight="1">
      <c r="U694" s="739"/>
      <c r="V694" s="739"/>
      <c r="W694" s="739"/>
      <c r="X694" s="739"/>
      <c r="Y694" s="739"/>
      <c r="Z694" s="739"/>
      <c r="AA694" s="739"/>
      <c r="AB694" s="739"/>
      <c r="AC694" s="739"/>
      <c r="AD694" s="739"/>
      <c r="AE694" s="739"/>
      <c r="AF694" s="739"/>
      <c r="AG694" s="739"/>
      <c r="AH694" s="739"/>
      <c r="AI694" s="739"/>
    </row>
    <row r="695" spans="21:35" ht="15.75" hidden="1" customHeight="1">
      <c r="U695" s="739"/>
      <c r="V695" s="739"/>
      <c r="W695" s="739"/>
      <c r="X695" s="739"/>
      <c r="Y695" s="739"/>
      <c r="Z695" s="739"/>
      <c r="AA695" s="739"/>
      <c r="AB695" s="739"/>
      <c r="AC695" s="739"/>
      <c r="AD695" s="739"/>
      <c r="AE695" s="739"/>
      <c r="AF695" s="739"/>
      <c r="AG695" s="739"/>
      <c r="AH695" s="739"/>
      <c r="AI695" s="739"/>
    </row>
    <row r="696" spans="21:35" ht="15.75" hidden="1" customHeight="1">
      <c r="U696" s="739"/>
      <c r="V696" s="739"/>
      <c r="W696" s="739"/>
      <c r="X696" s="739"/>
      <c r="Y696" s="739"/>
      <c r="Z696" s="739"/>
      <c r="AA696" s="739"/>
      <c r="AB696" s="739"/>
      <c r="AC696" s="739"/>
      <c r="AD696" s="739"/>
      <c r="AE696" s="739"/>
      <c r="AF696" s="739"/>
      <c r="AG696" s="739"/>
      <c r="AH696" s="739"/>
      <c r="AI696" s="739"/>
    </row>
    <row r="697" spans="21:35" ht="15.75" hidden="1" customHeight="1">
      <c r="U697" s="739"/>
      <c r="V697" s="739"/>
      <c r="W697" s="739"/>
      <c r="X697" s="739"/>
      <c r="Y697" s="739"/>
      <c r="Z697" s="739"/>
      <c r="AA697" s="739"/>
      <c r="AB697" s="739"/>
      <c r="AC697" s="739"/>
      <c r="AD697" s="739"/>
      <c r="AE697" s="739"/>
      <c r="AF697" s="739"/>
      <c r="AG697" s="739"/>
      <c r="AH697" s="739"/>
      <c r="AI697" s="739"/>
    </row>
    <row r="698" spans="21:35" ht="15.75" hidden="1" customHeight="1">
      <c r="U698" s="739"/>
      <c r="V698" s="739"/>
      <c r="W698" s="739"/>
      <c r="X698" s="739"/>
      <c r="Y698" s="739"/>
      <c r="Z698" s="739"/>
      <c r="AA698" s="739"/>
      <c r="AB698" s="739"/>
      <c r="AC698" s="739"/>
      <c r="AD698" s="739"/>
      <c r="AE698" s="739"/>
      <c r="AF698" s="739"/>
      <c r="AG698" s="739"/>
      <c r="AH698" s="739"/>
      <c r="AI698" s="739"/>
    </row>
    <row r="699" spans="21:35" ht="15.75" hidden="1" customHeight="1">
      <c r="U699" s="739"/>
      <c r="V699" s="739"/>
      <c r="W699" s="739"/>
      <c r="X699" s="739"/>
      <c r="Y699" s="739"/>
      <c r="Z699" s="739"/>
      <c r="AA699" s="739"/>
      <c r="AB699" s="739"/>
      <c r="AC699" s="739"/>
      <c r="AD699" s="739"/>
      <c r="AE699" s="739"/>
      <c r="AF699" s="739"/>
      <c r="AG699" s="739"/>
      <c r="AH699" s="739"/>
      <c r="AI699" s="739"/>
    </row>
    <row r="700" spans="21:35" ht="15.75" hidden="1" customHeight="1">
      <c r="U700" s="739"/>
      <c r="V700" s="739"/>
      <c r="W700" s="739"/>
      <c r="X700" s="739"/>
      <c r="Y700" s="739"/>
      <c r="Z700" s="739"/>
      <c r="AA700" s="739"/>
      <c r="AB700" s="739"/>
      <c r="AC700" s="739"/>
      <c r="AD700" s="739"/>
      <c r="AE700" s="739"/>
      <c r="AF700" s="739"/>
      <c r="AG700" s="739"/>
      <c r="AH700" s="739"/>
      <c r="AI700" s="739"/>
    </row>
    <row r="701" spans="21:35" ht="15.75" hidden="1" customHeight="1">
      <c r="U701" s="739"/>
      <c r="V701" s="739"/>
      <c r="W701" s="739"/>
      <c r="X701" s="739"/>
      <c r="Y701" s="739"/>
      <c r="Z701" s="739"/>
      <c r="AA701" s="739"/>
      <c r="AB701" s="739"/>
      <c r="AC701" s="739"/>
      <c r="AD701" s="739"/>
      <c r="AE701" s="739"/>
      <c r="AF701" s="739"/>
      <c r="AG701" s="739"/>
      <c r="AH701" s="739"/>
      <c r="AI701" s="739"/>
    </row>
    <row r="702" spans="21:35" ht="15.75" hidden="1" customHeight="1">
      <c r="U702" s="739"/>
      <c r="V702" s="739"/>
      <c r="W702" s="739"/>
      <c r="X702" s="739"/>
      <c r="Y702" s="739"/>
      <c r="Z702" s="739"/>
      <c r="AA702" s="739"/>
      <c r="AB702" s="739"/>
      <c r="AC702" s="739"/>
      <c r="AD702" s="739"/>
      <c r="AE702" s="739"/>
      <c r="AF702" s="739"/>
      <c r="AG702" s="739"/>
      <c r="AH702" s="739"/>
      <c r="AI702" s="739"/>
    </row>
    <row r="703" spans="21:35" ht="15.75" hidden="1" customHeight="1">
      <c r="U703" s="739"/>
      <c r="V703" s="739"/>
      <c r="W703" s="739"/>
      <c r="X703" s="739"/>
      <c r="Y703" s="739"/>
      <c r="Z703" s="739"/>
      <c r="AA703" s="739"/>
      <c r="AB703" s="739"/>
      <c r="AC703" s="739"/>
      <c r="AD703" s="739"/>
      <c r="AE703" s="739"/>
      <c r="AF703" s="739"/>
      <c r="AG703" s="739"/>
      <c r="AH703" s="739"/>
      <c r="AI703" s="739"/>
    </row>
    <row r="704" spans="21:35" ht="15.75" hidden="1" customHeight="1">
      <c r="U704" s="739"/>
      <c r="V704" s="739"/>
      <c r="W704" s="739"/>
      <c r="X704" s="739"/>
      <c r="Y704" s="739"/>
      <c r="Z704" s="739"/>
      <c r="AA704" s="739"/>
      <c r="AB704" s="739"/>
      <c r="AC704" s="739"/>
      <c r="AD704" s="739"/>
      <c r="AE704" s="739"/>
      <c r="AF704" s="739"/>
      <c r="AG704" s="739"/>
      <c r="AH704" s="739"/>
      <c r="AI704" s="739"/>
    </row>
    <row r="705" spans="21:35" ht="15.75" hidden="1" customHeight="1">
      <c r="U705" s="739"/>
      <c r="V705" s="739"/>
      <c r="W705" s="739"/>
      <c r="X705" s="739"/>
      <c r="Y705" s="739"/>
      <c r="Z705" s="739"/>
      <c r="AA705" s="739"/>
      <c r="AB705" s="739"/>
      <c r="AC705" s="739"/>
      <c r="AD705" s="739"/>
      <c r="AE705" s="739"/>
      <c r="AF705" s="739"/>
      <c r="AG705" s="739"/>
      <c r="AH705" s="739"/>
      <c r="AI705" s="739"/>
    </row>
    <row r="706" spans="21:35" ht="15.75" hidden="1" customHeight="1">
      <c r="U706" s="739"/>
      <c r="V706" s="739"/>
      <c r="W706" s="739"/>
      <c r="X706" s="739"/>
      <c r="Y706" s="739"/>
      <c r="Z706" s="739"/>
      <c r="AA706" s="739"/>
      <c r="AB706" s="739"/>
      <c r="AC706" s="739"/>
      <c r="AD706" s="739"/>
      <c r="AE706" s="739"/>
      <c r="AF706" s="739"/>
      <c r="AG706" s="739"/>
      <c r="AH706" s="739"/>
      <c r="AI706" s="739"/>
    </row>
    <row r="707" spans="21:35" ht="15.75" hidden="1" customHeight="1">
      <c r="U707" s="739"/>
      <c r="V707" s="739"/>
      <c r="W707" s="739"/>
      <c r="X707" s="739"/>
      <c r="Y707" s="739"/>
      <c r="Z707" s="739"/>
      <c r="AA707" s="739"/>
      <c r="AB707" s="739"/>
      <c r="AC707" s="739"/>
      <c r="AD707" s="739"/>
      <c r="AE707" s="739"/>
      <c r="AF707" s="739"/>
      <c r="AG707" s="739"/>
      <c r="AH707" s="739"/>
      <c r="AI707" s="739"/>
    </row>
    <row r="708" spans="21:35" ht="15.75" hidden="1" customHeight="1">
      <c r="U708" s="739"/>
      <c r="V708" s="739"/>
      <c r="W708" s="739"/>
      <c r="X708" s="739"/>
      <c r="Y708" s="739"/>
      <c r="Z708" s="739"/>
      <c r="AA708" s="739"/>
      <c r="AB708" s="739"/>
      <c r="AC708" s="739"/>
      <c r="AD708" s="739"/>
      <c r="AE708" s="739"/>
      <c r="AF708" s="739"/>
      <c r="AG708" s="739"/>
      <c r="AH708" s="739"/>
      <c r="AI708" s="739"/>
    </row>
    <row r="709" spans="21:35" ht="15.75" hidden="1" customHeight="1">
      <c r="U709" s="739"/>
      <c r="V709" s="739"/>
      <c r="W709" s="739"/>
      <c r="X709" s="739"/>
      <c r="Y709" s="739"/>
      <c r="Z709" s="739"/>
      <c r="AA709" s="739"/>
      <c r="AB709" s="739"/>
      <c r="AC709" s="739"/>
      <c r="AD709" s="739"/>
      <c r="AE709" s="739"/>
      <c r="AF709" s="739"/>
      <c r="AG709" s="739"/>
      <c r="AH709" s="739"/>
      <c r="AI709" s="739"/>
    </row>
    <row r="710" spans="21:35" ht="15.75" hidden="1" customHeight="1">
      <c r="U710" s="739"/>
      <c r="V710" s="739"/>
      <c r="W710" s="739"/>
      <c r="X710" s="739"/>
      <c r="Y710" s="739"/>
      <c r="Z710" s="739"/>
      <c r="AA710" s="739"/>
      <c r="AB710" s="739"/>
      <c r="AC710" s="739"/>
      <c r="AD710" s="739"/>
      <c r="AE710" s="739"/>
      <c r="AF710" s="739"/>
      <c r="AG710" s="739"/>
      <c r="AH710" s="739"/>
      <c r="AI710" s="739"/>
    </row>
    <row r="711" spans="21:35" ht="15.75" hidden="1" customHeight="1">
      <c r="U711" s="739"/>
      <c r="V711" s="739"/>
      <c r="W711" s="739"/>
      <c r="X711" s="739"/>
      <c r="Y711" s="739"/>
      <c r="Z711" s="739"/>
      <c r="AA711" s="739"/>
      <c r="AB711" s="739"/>
      <c r="AC711" s="739"/>
      <c r="AD711" s="739"/>
      <c r="AE711" s="739"/>
      <c r="AF711" s="739"/>
      <c r="AG711" s="739"/>
      <c r="AH711" s="739"/>
      <c r="AI711" s="739"/>
    </row>
    <row r="712" spans="21:35" ht="15.75" hidden="1" customHeight="1">
      <c r="U712" s="739"/>
      <c r="V712" s="739"/>
      <c r="W712" s="739"/>
      <c r="X712" s="739"/>
      <c r="Y712" s="739"/>
      <c r="Z712" s="739"/>
      <c r="AA712" s="739"/>
      <c r="AB712" s="739"/>
      <c r="AC712" s="739"/>
      <c r="AD712" s="739"/>
      <c r="AE712" s="739"/>
      <c r="AF712" s="739"/>
      <c r="AG712" s="739"/>
      <c r="AH712" s="739"/>
      <c r="AI712" s="739"/>
    </row>
    <row r="713" spans="21:35" ht="15.75" hidden="1" customHeight="1">
      <c r="U713" s="739"/>
      <c r="V713" s="739"/>
      <c r="W713" s="739"/>
      <c r="X713" s="739"/>
      <c r="Y713" s="739"/>
      <c r="Z713" s="739"/>
      <c r="AA713" s="739"/>
      <c r="AB713" s="739"/>
      <c r="AC713" s="739"/>
      <c r="AD713" s="739"/>
      <c r="AE713" s="739"/>
      <c r="AF713" s="739"/>
      <c r="AG713" s="739"/>
      <c r="AH713" s="739"/>
      <c r="AI713" s="739"/>
    </row>
    <row r="714" spans="21:35" ht="15.75" hidden="1" customHeight="1">
      <c r="U714" s="739"/>
      <c r="V714" s="739"/>
      <c r="W714" s="739"/>
      <c r="X714" s="739"/>
      <c r="Y714" s="739"/>
      <c r="Z714" s="739"/>
      <c r="AA714" s="739"/>
      <c r="AB714" s="739"/>
      <c r="AC714" s="739"/>
      <c r="AD714" s="739"/>
      <c r="AE714" s="739"/>
      <c r="AF714" s="739"/>
      <c r="AG714" s="739"/>
      <c r="AH714" s="739"/>
      <c r="AI714" s="739"/>
    </row>
    <row r="715" spans="21:35" ht="15.75" hidden="1" customHeight="1">
      <c r="U715" s="739"/>
      <c r="V715" s="739"/>
      <c r="W715" s="739"/>
      <c r="X715" s="739"/>
      <c r="Y715" s="739"/>
      <c r="Z715" s="739"/>
      <c r="AA715" s="739"/>
      <c r="AB715" s="739"/>
      <c r="AC715" s="739"/>
      <c r="AD715" s="739"/>
      <c r="AE715" s="739"/>
      <c r="AF715" s="739"/>
      <c r="AG715" s="739"/>
      <c r="AH715" s="739"/>
      <c r="AI715" s="739"/>
    </row>
    <row r="716" spans="21:35" ht="15.75" hidden="1" customHeight="1">
      <c r="U716" s="739"/>
      <c r="V716" s="739"/>
      <c r="W716" s="739"/>
      <c r="X716" s="739"/>
      <c r="Y716" s="739"/>
      <c r="Z716" s="739"/>
      <c r="AA716" s="739"/>
      <c r="AB716" s="739"/>
      <c r="AC716" s="739"/>
      <c r="AD716" s="739"/>
      <c r="AE716" s="739"/>
      <c r="AF716" s="739"/>
      <c r="AG716" s="739"/>
      <c r="AH716" s="739"/>
      <c r="AI716" s="739"/>
    </row>
    <row r="717" spans="21:35" ht="15.75" hidden="1" customHeight="1">
      <c r="U717" s="739"/>
      <c r="V717" s="739"/>
      <c r="W717" s="739"/>
      <c r="X717" s="739"/>
      <c r="Y717" s="739"/>
      <c r="Z717" s="739"/>
      <c r="AA717" s="739"/>
      <c r="AB717" s="739"/>
      <c r="AC717" s="739"/>
      <c r="AD717" s="739"/>
      <c r="AE717" s="739"/>
      <c r="AF717" s="739"/>
      <c r="AG717" s="739"/>
      <c r="AH717" s="739"/>
      <c r="AI717" s="739"/>
    </row>
    <row r="718" spans="21:35" ht="15.75" hidden="1" customHeight="1">
      <c r="U718" s="739"/>
      <c r="V718" s="739"/>
      <c r="W718" s="739"/>
      <c r="X718" s="739"/>
      <c r="Y718" s="739"/>
      <c r="Z718" s="739"/>
      <c r="AA718" s="739"/>
      <c r="AB718" s="739"/>
      <c r="AC718" s="739"/>
      <c r="AD718" s="739"/>
      <c r="AE718" s="739"/>
      <c r="AF718" s="739"/>
      <c r="AG718" s="739"/>
      <c r="AH718" s="739"/>
      <c r="AI718" s="739"/>
    </row>
    <row r="719" spans="21:35" ht="15.75" hidden="1" customHeight="1">
      <c r="U719" s="739"/>
      <c r="V719" s="739"/>
      <c r="W719" s="739"/>
      <c r="X719" s="739"/>
      <c r="Y719" s="739"/>
      <c r="Z719" s="739"/>
      <c r="AA719" s="739"/>
      <c r="AB719" s="739"/>
      <c r="AC719" s="739"/>
      <c r="AD719" s="739"/>
      <c r="AE719" s="739"/>
      <c r="AF719" s="739"/>
      <c r="AG719" s="739"/>
      <c r="AH719" s="739"/>
      <c r="AI719" s="739"/>
    </row>
    <row r="720" spans="21:35" ht="15.75" hidden="1" customHeight="1">
      <c r="U720" s="739"/>
      <c r="V720" s="739"/>
      <c r="W720" s="739"/>
      <c r="X720" s="739"/>
      <c r="Y720" s="739"/>
      <c r="Z720" s="739"/>
      <c r="AA720" s="739"/>
      <c r="AB720" s="739"/>
      <c r="AC720" s="739"/>
      <c r="AD720" s="739"/>
      <c r="AE720" s="739"/>
      <c r="AF720" s="739"/>
      <c r="AG720" s="739"/>
      <c r="AH720" s="739"/>
      <c r="AI720" s="739"/>
    </row>
    <row r="721" spans="21:35" ht="15.75" hidden="1" customHeight="1">
      <c r="U721" s="739"/>
      <c r="V721" s="739"/>
      <c r="W721" s="739"/>
      <c r="X721" s="739"/>
      <c r="Y721" s="739"/>
      <c r="Z721" s="739"/>
      <c r="AA721" s="739"/>
      <c r="AB721" s="739"/>
      <c r="AC721" s="739"/>
      <c r="AD721" s="739"/>
      <c r="AE721" s="739"/>
      <c r="AF721" s="739"/>
      <c r="AG721" s="739"/>
      <c r="AH721" s="739"/>
      <c r="AI721" s="739"/>
    </row>
    <row r="722" spans="21:35" ht="15.75" hidden="1" customHeight="1">
      <c r="U722" s="739"/>
      <c r="V722" s="739"/>
      <c r="W722" s="739"/>
      <c r="X722" s="739"/>
      <c r="Y722" s="739"/>
      <c r="Z722" s="739"/>
      <c r="AA722" s="739"/>
      <c r="AB722" s="739"/>
      <c r="AC722" s="739"/>
      <c r="AD722" s="739"/>
      <c r="AE722" s="739"/>
      <c r="AF722" s="739"/>
      <c r="AG722" s="739"/>
      <c r="AH722" s="739"/>
      <c r="AI722" s="739"/>
    </row>
    <row r="723" spans="21:35" ht="15.75" hidden="1" customHeight="1">
      <c r="U723" s="739"/>
      <c r="V723" s="739"/>
      <c r="W723" s="739"/>
      <c r="X723" s="739"/>
      <c r="Y723" s="739"/>
      <c r="Z723" s="739"/>
      <c r="AA723" s="739"/>
      <c r="AB723" s="739"/>
      <c r="AC723" s="739"/>
      <c r="AD723" s="739"/>
      <c r="AE723" s="739"/>
      <c r="AF723" s="739"/>
      <c r="AG723" s="739"/>
      <c r="AH723" s="739"/>
      <c r="AI723" s="739"/>
    </row>
    <row r="724" spans="21:35" ht="15.75" hidden="1" customHeight="1">
      <c r="U724" s="739"/>
      <c r="V724" s="739"/>
      <c r="W724" s="739"/>
      <c r="X724" s="739"/>
      <c r="Y724" s="739"/>
      <c r="Z724" s="739"/>
      <c r="AA724" s="739"/>
      <c r="AB724" s="739"/>
      <c r="AC724" s="739"/>
      <c r="AD724" s="739"/>
      <c r="AE724" s="739"/>
      <c r="AF724" s="739"/>
      <c r="AG724" s="739"/>
      <c r="AH724" s="739"/>
      <c r="AI724" s="739"/>
    </row>
    <row r="725" spans="21:35" ht="15.75" hidden="1" customHeight="1">
      <c r="U725" s="739"/>
      <c r="V725" s="739"/>
      <c r="W725" s="739"/>
      <c r="X725" s="739"/>
      <c r="Y725" s="739"/>
      <c r="Z725" s="739"/>
      <c r="AA725" s="739"/>
      <c r="AB725" s="739"/>
      <c r="AC725" s="739"/>
      <c r="AD725" s="739"/>
      <c r="AE725" s="739"/>
      <c r="AF725" s="739"/>
      <c r="AG725" s="739"/>
      <c r="AH725" s="739"/>
      <c r="AI725" s="739"/>
    </row>
    <row r="726" spans="21:35" ht="15.75" hidden="1" customHeight="1">
      <c r="U726" s="739"/>
      <c r="V726" s="739"/>
      <c r="W726" s="739"/>
      <c r="X726" s="739"/>
      <c r="Y726" s="739"/>
      <c r="Z726" s="739"/>
      <c r="AA726" s="739"/>
      <c r="AB726" s="739"/>
      <c r="AC726" s="739"/>
      <c r="AD726" s="739"/>
      <c r="AE726" s="739"/>
      <c r="AF726" s="739"/>
      <c r="AG726" s="739"/>
      <c r="AH726" s="739"/>
      <c r="AI726" s="739"/>
    </row>
    <row r="727" spans="21:35" ht="15.75" hidden="1" customHeight="1">
      <c r="U727" s="739"/>
      <c r="V727" s="739"/>
      <c r="W727" s="739"/>
      <c r="X727" s="739"/>
      <c r="Y727" s="739"/>
      <c r="Z727" s="739"/>
      <c r="AA727" s="739"/>
      <c r="AB727" s="739"/>
      <c r="AC727" s="739"/>
      <c r="AD727" s="739"/>
      <c r="AE727" s="739"/>
      <c r="AF727" s="739"/>
      <c r="AG727" s="739"/>
      <c r="AH727" s="739"/>
      <c r="AI727" s="739"/>
    </row>
    <row r="728" spans="21:35" ht="15.75" hidden="1" customHeight="1">
      <c r="U728" s="739"/>
      <c r="V728" s="739"/>
      <c r="W728" s="739"/>
      <c r="X728" s="739"/>
      <c r="Y728" s="739"/>
      <c r="Z728" s="739"/>
      <c r="AA728" s="739"/>
      <c r="AB728" s="739"/>
      <c r="AC728" s="739"/>
      <c r="AD728" s="739"/>
      <c r="AE728" s="739"/>
      <c r="AF728" s="739"/>
      <c r="AG728" s="739"/>
      <c r="AH728" s="739"/>
      <c r="AI728" s="739"/>
    </row>
    <row r="729" spans="21:35" ht="15.75" hidden="1" customHeight="1">
      <c r="U729" s="739"/>
      <c r="V729" s="739"/>
      <c r="W729" s="739"/>
      <c r="X729" s="739"/>
      <c r="Y729" s="739"/>
      <c r="Z729" s="739"/>
      <c r="AA729" s="739"/>
      <c r="AB729" s="739"/>
      <c r="AC729" s="739"/>
      <c r="AD729" s="739"/>
      <c r="AE729" s="739"/>
      <c r="AF729" s="739"/>
      <c r="AG729" s="739"/>
      <c r="AH729" s="739"/>
      <c r="AI729" s="739"/>
    </row>
    <row r="730" spans="21:35" ht="15.75" hidden="1" customHeight="1">
      <c r="U730" s="739"/>
      <c r="V730" s="739"/>
      <c r="W730" s="739"/>
      <c r="X730" s="739"/>
      <c r="Y730" s="739"/>
      <c r="Z730" s="739"/>
      <c r="AA730" s="739"/>
      <c r="AB730" s="739"/>
      <c r="AC730" s="739"/>
      <c r="AD730" s="739"/>
      <c r="AE730" s="739"/>
      <c r="AF730" s="739"/>
      <c r="AG730" s="739"/>
      <c r="AH730" s="739"/>
      <c r="AI730" s="739"/>
    </row>
    <row r="731" spans="21:35" ht="15.75" hidden="1" customHeight="1">
      <c r="U731" s="739"/>
      <c r="V731" s="739"/>
      <c r="W731" s="739"/>
      <c r="X731" s="739"/>
      <c r="Y731" s="739"/>
      <c r="Z731" s="739"/>
      <c r="AA731" s="739"/>
      <c r="AB731" s="739"/>
      <c r="AC731" s="739"/>
      <c r="AD731" s="739"/>
      <c r="AE731" s="739"/>
      <c r="AF731" s="739"/>
      <c r="AG731" s="739"/>
      <c r="AH731" s="739"/>
      <c r="AI731" s="739"/>
    </row>
    <row r="732" spans="21:35" ht="15.75" hidden="1" customHeight="1">
      <c r="U732" s="739"/>
      <c r="V732" s="739"/>
      <c r="W732" s="739"/>
      <c r="X732" s="739"/>
      <c r="Y732" s="739"/>
      <c r="Z732" s="739"/>
      <c r="AA732" s="739"/>
      <c r="AB732" s="739"/>
      <c r="AC732" s="739"/>
      <c r="AD732" s="739"/>
      <c r="AE732" s="739"/>
      <c r="AF732" s="739"/>
      <c r="AG732" s="739"/>
      <c r="AH732" s="739"/>
      <c r="AI732" s="739"/>
    </row>
    <row r="733" spans="21:35" ht="15.75" hidden="1" customHeight="1">
      <c r="U733" s="739"/>
      <c r="V733" s="739"/>
      <c r="W733" s="739"/>
      <c r="X733" s="739"/>
      <c r="Y733" s="739"/>
      <c r="Z733" s="739"/>
      <c r="AA733" s="739"/>
      <c r="AB733" s="739"/>
      <c r="AC733" s="739"/>
      <c r="AD733" s="739"/>
      <c r="AE733" s="739"/>
      <c r="AF733" s="739"/>
      <c r="AG733" s="739"/>
      <c r="AH733" s="739"/>
      <c r="AI733" s="739"/>
    </row>
    <row r="734" spans="21:35" ht="15.75" hidden="1" customHeight="1">
      <c r="U734" s="739"/>
      <c r="V734" s="739"/>
      <c r="W734" s="739"/>
      <c r="X734" s="739"/>
      <c r="Y734" s="739"/>
      <c r="Z734" s="739"/>
      <c r="AA734" s="739"/>
      <c r="AB734" s="739"/>
      <c r="AC734" s="739"/>
      <c r="AD734" s="739"/>
      <c r="AE734" s="739"/>
      <c r="AF734" s="739"/>
      <c r="AG734" s="739"/>
      <c r="AH734" s="739"/>
      <c r="AI734" s="739"/>
    </row>
    <row r="735" spans="21:35" ht="15.75" hidden="1" customHeight="1">
      <c r="U735" s="739"/>
      <c r="V735" s="739"/>
      <c r="W735" s="739"/>
      <c r="X735" s="739"/>
      <c r="Y735" s="739"/>
      <c r="Z735" s="739"/>
      <c r="AA735" s="739"/>
      <c r="AB735" s="739"/>
      <c r="AC735" s="739"/>
      <c r="AD735" s="739"/>
      <c r="AE735" s="739"/>
      <c r="AF735" s="739"/>
      <c r="AG735" s="739"/>
      <c r="AH735" s="739"/>
      <c r="AI735" s="739"/>
    </row>
    <row r="736" spans="21:35" ht="15.75" hidden="1" customHeight="1">
      <c r="U736" s="739"/>
      <c r="V736" s="739"/>
      <c r="W736" s="739"/>
      <c r="X736" s="739"/>
      <c r="Y736" s="739"/>
      <c r="Z736" s="739"/>
      <c r="AA736" s="739"/>
      <c r="AB736" s="739"/>
      <c r="AC736" s="739"/>
      <c r="AD736" s="739"/>
      <c r="AE736" s="739"/>
      <c r="AF736" s="739"/>
      <c r="AG736" s="739"/>
      <c r="AH736" s="739"/>
      <c r="AI736" s="739"/>
    </row>
    <row r="737" spans="21:35" ht="15.75" hidden="1" customHeight="1">
      <c r="U737" s="739"/>
      <c r="V737" s="739"/>
      <c r="W737" s="739"/>
      <c r="X737" s="739"/>
      <c r="Y737" s="739"/>
      <c r="Z737" s="739"/>
      <c r="AA737" s="739"/>
      <c r="AB737" s="739"/>
      <c r="AC737" s="739"/>
      <c r="AD737" s="739"/>
      <c r="AE737" s="739"/>
      <c r="AF737" s="739"/>
      <c r="AG737" s="739"/>
      <c r="AH737" s="739"/>
      <c r="AI737" s="739"/>
    </row>
    <row r="738" spans="21:35" ht="15.75" hidden="1" customHeight="1">
      <c r="U738" s="739"/>
      <c r="V738" s="739"/>
      <c r="W738" s="739"/>
      <c r="X738" s="739"/>
      <c r="Y738" s="739"/>
      <c r="Z738" s="739"/>
      <c r="AA738" s="739"/>
      <c r="AB738" s="739"/>
      <c r="AC738" s="739"/>
      <c r="AD738" s="739"/>
      <c r="AE738" s="739"/>
      <c r="AF738" s="739"/>
      <c r="AG738" s="739"/>
      <c r="AH738" s="739"/>
      <c r="AI738" s="739"/>
    </row>
    <row r="739" spans="21:35" ht="15.75" hidden="1" customHeight="1">
      <c r="U739" s="739"/>
      <c r="V739" s="739"/>
      <c r="W739" s="739"/>
      <c r="X739" s="739"/>
      <c r="Y739" s="739"/>
      <c r="Z739" s="739"/>
      <c r="AA739" s="739"/>
      <c r="AB739" s="739"/>
      <c r="AC739" s="739"/>
      <c r="AD739" s="739"/>
      <c r="AE739" s="739"/>
      <c r="AF739" s="739"/>
      <c r="AG739" s="739"/>
      <c r="AH739" s="739"/>
      <c r="AI739" s="739"/>
    </row>
    <row r="740" spans="21:35" ht="15.75" hidden="1" customHeight="1">
      <c r="U740" s="739"/>
      <c r="V740" s="739"/>
      <c r="W740" s="739"/>
      <c r="X740" s="739"/>
      <c r="Y740" s="739"/>
      <c r="Z740" s="739"/>
      <c r="AA740" s="739"/>
      <c r="AB740" s="739"/>
      <c r="AC740" s="739"/>
      <c r="AD740" s="739"/>
      <c r="AE740" s="739"/>
      <c r="AF740" s="739"/>
      <c r="AG740" s="739"/>
      <c r="AH740" s="739"/>
      <c r="AI740" s="739"/>
    </row>
    <row r="741" spans="21:35" ht="15.75" hidden="1" customHeight="1">
      <c r="U741" s="739"/>
      <c r="V741" s="739"/>
      <c r="W741" s="739"/>
      <c r="X741" s="739"/>
      <c r="Y741" s="739"/>
      <c r="Z741" s="739"/>
      <c r="AA741" s="739"/>
      <c r="AB741" s="739"/>
      <c r="AC741" s="739"/>
      <c r="AD741" s="739"/>
      <c r="AE741" s="739"/>
      <c r="AF741" s="739"/>
      <c r="AG741" s="739"/>
      <c r="AH741" s="739"/>
      <c r="AI741" s="739"/>
    </row>
    <row r="742" spans="21:35" ht="15.75" hidden="1" customHeight="1">
      <c r="U742" s="739"/>
      <c r="V742" s="739"/>
      <c r="W742" s="739"/>
      <c r="X742" s="739"/>
      <c r="Y742" s="739"/>
      <c r="Z742" s="739"/>
      <c r="AA742" s="739"/>
      <c r="AB742" s="739"/>
      <c r="AC742" s="739"/>
      <c r="AD742" s="739"/>
      <c r="AE742" s="739"/>
      <c r="AF742" s="739"/>
      <c r="AG742" s="739"/>
      <c r="AH742" s="739"/>
      <c r="AI742" s="739"/>
    </row>
    <row r="743" spans="21:35" ht="15.75" hidden="1" customHeight="1">
      <c r="U743" s="739"/>
      <c r="V743" s="739"/>
      <c r="W743" s="739"/>
      <c r="X743" s="739"/>
      <c r="Y743" s="739"/>
      <c r="Z743" s="739"/>
      <c r="AA743" s="739"/>
      <c r="AB743" s="739"/>
      <c r="AC743" s="739"/>
      <c r="AD743" s="739"/>
      <c r="AE743" s="739"/>
      <c r="AF743" s="739"/>
      <c r="AG743" s="739"/>
      <c r="AH743" s="739"/>
      <c r="AI743" s="739"/>
    </row>
    <row r="744" spans="21:35" ht="15.75" hidden="1" customHeight="1">
      <c r="U744" s="739"/>
      <c r="V744" s="739"/>
      <c r="W744" s="739"/>
      <c r="X744" s="739"/>
      <c r="Y744" s="739"/>
      <c r="Z744" s="739"/>
      <c r="AA744" s="739"/>
      <c r="AB744" s="739"/>
      <c r="AC744" s="739"/>
      <c r="AD744" s="739"/>
      <c r="AE744" s="739"/>
      <c r="AF744" s="739"/>
      <c r="AG744" s="739"/>
      <c r="AH744" s="739"/>
      <c r="AI744" s="739"/>
    </row>
    <row r="745" spans="21:35" ht="15.75" hidden="1" customHeight="1">
      <c r="U745" s="739"/>
      <c r="V745" s="739"/>
      <c r="W745" s="739"/>
      <c r="X745" s="739"/>
      <c r="Y745" s="739"/>
      <c r="Z745" s="739"/>
      <c r="AA745" s="739"/>
      <c r="AB745" s="739"/>
      <c r="AC745" s="739"/>
      <c r="AD745" s="739"/>
      <c r="AE745" s="739"/>
      <c r="AF745" s="739"/>
      <c r="AG745" s="739"/>
      <c r="AH745" s="739"/>
      <c r="AI745" s="739"/>
    </row>
    <row r="746" spans="21:35" ht="15.75" hidden="1" customHeight="1">
      <c r="U746" s="739"/>
      <c r="V746" s="739"/>
      <c r="W746" s="739"/>
      <c r="X746" s="739"/>
      <c r="Y746" s="739"/>
      <c r="Z746" s="739"/>
      <c r="AA746" s="739"/>
      <c r="AB746" s="739"/>
      <c r="AC746" s="739"/>
      <c r="AD746" s="739"/>
      <c r="AE746" s="739"/>
      <c r="AF746" s="739"/>
      <c r="AG746" s="739"/>
      <c r="AH746" s="739"/>
      <c r="AI746" s="739"/>
    </row>
    <row r="747" spans="21:35" ht="15.75" hidden="1" customHeight="1">
      <c r="U747" s="739"/>
      <c r="V747" s="739"/>
      <c r="W747" s="739"/>
      <c r="X747" s="739"/>
      <c r="Y747" s="739"/>
      <c r="Z747" s="739"/>
      <c r="AA747" s="739"/>
      <c r="AB747" s="739"/>
      <c r="AC747" s="739"/>
      <c r="AD747" s="739"/>
      <c r="AE747" s="739"/>
      <c r="AF747" s="739"/>
      <c r="AG747" s="739"/>
      <c r="AH747" s="739"/>
      <c r="AI747" s="739"/>
    </row>
    <row r="748" spans="21:35" ht="15.75" hidden="1" customHeight="1">
      <c r="U748" s="739"/>
      <c r="V748" s="739"/>
      <c r="W748" s="739"/>
      <c r="X748" s="739"/>
      <c r="Y748" s="739"/>
      <c r="Z748" s="739"/>
      <c r="AA748" s="739"/>
      <c r="AB748" s="739"/>
      <c r="AC748" s="739"/>
      <c r="AD748" s="739"/>
      <c r="AE748" s="739"/>
      <c r="AF748" s="739"/>
      <c r="AG748" s="739"/>
      <c r="AH748" s="739"/>
      <c r="AI748" s="739"/>
    </row>
    <row r="749" spans="21:35" ht="15.75" hidden="1" customHeight="1">
      <c r="U749" s="739"/>
      <c r="V749" s="739"/>
      <c r="W749" s="739"/>
      <c r="X749" s="739"/>
      <c r="Y749" s="739"/>
      <c r="Z749" s="739"/>
      <c r="AA749" s="739"/>
      <c r="AB749" s="739"/>
      <c r="AC749" s="739"/>
      <c r="AD749" s="739"/>
      <c r="AE749" s="739"/>
      <c r="AF749" s="739"/>
      <c r="AG749" s="739"/>
      <c r="AH749" s="739"/>
      <c r="AI749" s="739"/>
    </row>
    <row r="750" spans="21:35" ht="15.75" hidden="1" customHeight="1">
      <c r="U750" s="739"/>
      <c r="V750" s="739"/>
      <c r="W750" s="739"/>
      <c r="X750" s="739"/>
      <c r="Y750" s="739"/>
      <c r="Z750" s="739"/>
      <c r="AA750" s="739"/>
      <c r="AB750" s="739"/>
      <c r="AC750" s="739"/>
      <c r="AD750" s="739"/>
      <c r="AE750" s="739"/>
      <c r="AF750" s="739"/>
      <c r="AG750" s="739"/>
      <c r="AH750" s="739"/>
      <c r="AI750" s="739"/>
    </row>
    <row r="751" spans="21:35" ht="15.75" hidden="1" customHeight="1">
      <c r="U751" s="739"/>
      <c r="V751" s="739"/>
      <c r="W751" s="739"/>
      <c r="X751" s="739"/>
      <c r="Y751" s="739"/>
      <c r="Z751" s="739"/>
      <c r="AA751" s="739"/>
      <c r="AB751" s="739"/>
      <c r="AC751" s="739"/>
      <c r="AD751" s="739"/>
      <c r="AE751" s="739"/>
      <c r="AF751" s="739"/>
      <c r="AG751" s="739"/>
      <c r="AH751" s="739"/>
      <c r="AI751" s="739"/>
    </row>
    <row r="752" spans="21:35" ht="15.75" hidden="1" customHeight="1">
      <c r="U752" s="739"/>
      <c r="V752" s="739"/>
      <c r="W752" s="739"/>
      <c r="X752" s="739"/>
      <c r="Y752" s="739"/>
      <c r="Z752" s="739"/>
      <c r="AA752" s="739"/>
      <c r="AB752" s="739"/>
      <c r="AC752" s="739"/>
      <c r="AD752" s="739"/>
      <c r="AE752" s="739"/>
      <c r="AF752" s="739"/>
      <c r="AG752" s="739"/>
      <c r="AH752" s="739"/>
      <c r="AI752" s="739"/>
    </row>
    <row r="753" spans="21:35" ht="15.75" hidden="1" customHeight="1">
      <c r="U753" s="739"/>
      <c r="V753" s="739"/>
      <c r="W753" s="739"/>
      <c r="X753" s="739"/>
      <c r="Y753" s="739"/>
      <c r="Z753" s="739"/>
      <c r="AA753" s="739"/>
      <c r="AB753" s="739"/>
      <c r="AC753" s="739"/>
      <c r="AD753" s="739"/>
      <c r="AE753" s="739"/>
      <c r="AF753" s="739"/>
      <c r="AG753" s="739"/>
      <c r="AH753" s="739"/>
      <c r="AI753" s="739"/>
    </row>
    <row r="754" spans="21:35" ht="15.75" hidden="1" customHeight="1">
      <c r="U754" s="739"/>
      <c r="V754" s="739"/>
      <c r="W754" s="739"/>
      <c r="X754" s="739"/>
      <c r="Y754" s="739"/>
      <c r="Z754" s="739"/>
      <c r="AA754" s="739"/>
      <c r="AB754" s="739"/>
      <c r="AC754" s="739"/>
      <c r="AD754" s="739"/>
      <c r="AE754" s="739"/>
      <c r="AF754" s="739"/>
      <c r="AG754" s="739"/>
      <c r="AH754" s="739"/>
      <c r="AI754" s="739"/>
    </row>
    <row r="755" spans="21:35" ht="15.75" hidden="1" customHeight="1">
      <c r="U755" s="739"/>
      <c r="V755" s="739"/>
      <c r="W755" s="739"/>
      <c r="X755" s="739"/>
      <c r="Y755" s="739"/>
      <c r="Z755" s="739"/>
      <c r="AA755" s="739"/>
      <c r="AB755" s="739"/>
      <c r="AC755" s="739"/>
      <c r="AD755" s="739"/>
      <c r="AE755" s="739"/>
      <c r="AF755" s="739"/>
      <c r="AG755" s="739"/>
      <c r="AH755" s="739"/>
      <c r="AI755" s="739"/>
    </row>
    <row r="756" spans="21:35" ht="15.75" hidden="1" customHeight="1">
      <c r="U756" s="739"/>
      <c r="V756" s="739"/>
      <c r="W756" s="739"/>
      <c r="X756" s="739"/>
      <c r="Y756" s="739"/>
      <c r="Z756" s="739"/>
      <c r="AA756" s="739"/>
      <c r="AB756" s="739"/>
      <c r="AC756" s="739"/>
      <c r="AD756" s="739"/>
      <c r="AE756" s="739"/>
      <c r="AF756" s="739"/>
      <c r="AG756" s="739"/>
      <c r="AH756" s="739"/>
      <c r="AI756" s="739"/>
    </row>
    <row r="757" spans="21:35" ht="15.75" hidden="1" customHeight="1">
      <c r="U757" s="739"/>
      <c r="V757" s="739"/>
      <c r="W757" s="739"/>
      <c r="X757" s="739"/>
      <c r="Y757" s="739"/>
      <c r="Z757" s="739"/>
      <c r="AA757" s="739"/>
      <c r="AB757" s="739"/>
      <c r="AC757" s="739"/>
      <c r="AD757" s="739"/>
      <c r="AE757" s="739"/>
      <c r="AF757" s="739"/>
      <c r="AG757" s="739"/>
      <c r="AH757" s="739"/>
      <c r="AI757" s="739"/>
    </row>
    <row r="758" spans="21:35" ht="15.75" hidden="1" customHeight="1">
      <c r="U758" s="739"/>
      <c r="V758" s="739"/>
      <c r="W758" s="739"/>
      <c r="X758" s="739"/>
      <c r="Y758" s="739"/>
      <c r="Z758" s="739"/>
      <c r="AA758" s="739"/>
      <c r="AB758" s="739"/>
      <c r="AC758" s="739"/>
      <c r="AD758" s="739"/>
      <c r="AE758" s="739"/>
      <c r="AF758" s="739"/>
      <c r="AG758" s="739"/>
      <c r="AH758" s="739"/>
      <c r="AI758" s="739"/>
    </row>
    <row r="759" spans="21:35" ht="15.75" hidden="1" customHeight="1">
      <c r="U759" s="739"/>
      <c r="V759" s="739"/>
      <c r="W759" s="739"/>
      <c r="X759" s="739"/>
      <c r="Y759" s="739"/>
      <c r="Z759" s="739"/>
      <c r="AA759" s="739"/>
      <c r="AB759" s="739"/>
      <c r="AC759" s="739"/>
      <c r="AD759" s="739"/>
      <c r="AE759" s="739"/>
      <c r="AF759" s="739"/>
      <c r="AG759" s="739"/>
      <c r="AH759" s="739"/>
      <c r="AI759" s="739"/>
    </row>
    <row r="760" spans="21:35" ht="15.75" hidden="1" customHeight="1">
      <c r="U760" s="739"/>
      <c r="V760" s="739"/>
      <c r="W760" s="739"/>
      <c r="X760" s="739"/>
      <c r="Y760" s="739"/>
      <c r="Z760" s="739"/>
      <c r="AA760" s="739"/>
      <c r="AB760" s="739"/>
      <c r="AC760" s="739"/>
      <c r="AD760" s="739"/>
      <c r="AE760" s="739"/>
      <c r="AF760" s="739"/>
      <c r="AG760" s="739"/>
      <c r="AH760" s="739"/>
      <c r="AI760" s="739"/>
    </row>
    <row r="761" spans="21:35" ht="15.75" hidden="1" customHeight="1">
      <c r="U761" s="739"/>
      <c r="V761" s="739"/>
      <c r="W761" s="739"/>
      <c r="X761" s="739"/>
      <c r="Y761" s="739"/>
      <c r="Z761" s="739"/>
      <c r="AA761" s="739"/>
      <c r="AB761" s="739"/>
      <c r="AC761" s="739"/>
      <c r="AD761" s="739"/>
      <c r="AE761" s="739"/>
      <c r="AF761" s="739"/>
      <c r="AG761" s="739"/>
      <c r="AH761" s="739"/>
      <c r="AI761" s="739"/>
    </row>
    <row r="762" spans="21:35" ht="15.75" hidden="1" customHeight="1">
      <c r="U762" s="739"/>
      <c r="V762" s="739"/>
      <c r="W762" s="739"/>
      <c r="X762" s="739"/>
      <c r="Y762" s="739"/>
      <c r="Z762" s="739"/>
      <c r="AA762" s="739"/>
      <c r="AB762" s="739"/>
      <c r="AC762" s="739"/>
      <c r="AD762" s="739"/>
      <c r="AE762" s="739"/>
      <c r="AF762" s="739"/>
      <c r="AG762" s="739"/>
      <c r="AH762" s="739"/>
      <c r="AI762" s="739"/>
    </row>
    <row r="763" spans="21:35" ht="15.75" hidden="1" customHeight="1">
      <c r="U763" s="739"/>
      <c r="V763" s="739"/>
      <c r="W763" s="739"/>
      <c r="X763" s="739"/>
      <c r="Y763" s="739"/>
      <c r="Z763" s="739"/>
      <c r="AA763" s="739"/>
      <c r="AB763" s="739"/>
      <c r="AC763" s="739"/>
      <c r="AD763" s="739"/>
      <c r="AE763" s="739"/>
      <c r="AF763" s="739"/>
      <c r="AG763" s="739"/>
      <c r="AH763" s="739"/>
      <c r="AI763" s="739"/>
    </row>
    <row r="764" spans="21:35" ht="15.75" hidden="1" customHeight="1">
      <c r="U764" s="739"/>
      <c r="V764" s="739"/>
      <c r="W764" s="739"/>
      <c r="X764" s="739"/>
      <c r="Y764" s="739"/>
      <c r="Z764" s="739"/>
      <c r="AA764" s="739"/>
      <c r="AB764" s="739"/>
      <c r="AC764" s="739"/>
      <c r="AD764" s="739"/>
      <c r="AE764" s="739"/>
      <c r="AF764" s="739"/>
      <c r="AG764" s="739"/>
      <c r="AH764" s="739"/>
      <c r="AI764" s="739"/>
    </row>
    <row r="765" spans="21:35" ht="15.75" hidden="1" customHeight="1">
      <c r="U765" s="739"/>
      <c r="V765" s="739"/>
      <c r="W765" s="739"/>
      <c r="X765" s="739"/>
      <c r="Y765" s="739"/>
      <c r="Z765" s="739"/>
      <c r="AA765" s="739"/>
      <c r="AB765" s="739"/>
      <c r="AC765" s="739"/>
      <c r="AD765" s="739"/>
      <c r="AE765" s="739"/>
      <c r="AF765" s="739"/>
      <c r="AG765" s="739"/>
      <c r="AH765" s="739"/>
      <c r="AI765" s="739"/>
    </row>
    <row r="766" spans="21:35" ht="15.75" hidden="1" customHeight="1">
      <c r="U766" s="739"/>
      <c r="V766" s="739"/>
      <c r="W766" s="739"/>
      <c r="X766" s="739"/>
      <c r="Y766" s="739"/>
      <c r="Z766" s="739"/>
      <c r="AA766" s="739"/>
      <c r="AB766" s="739"/>
      <c r="AC766" s="739"/>
      <c r="AD766" s="739"/>
      <c r="AE766" s="739"/>
      <c r="AF766" s="739"/>
      <c r="AG766" s="739"/>
      <c r="AH766" s="739"/>
      <c r="AI766" s="739"/>
    </row>
    <row r="767" spans="21:35" ht="15.75" hidden="1" customHeight="1">
      <c r="U767" s="739"/>
      <c r="V767" s="739"/>
      <c r="W767" s="739"/>
      <c r="X767" s="739"/>
      <c r="Y767" s="739"/>
      <c r="Z767" s="739"/>
      <c r="AA767" s="739"/>
      <c r="AB767" s="739"/>
      <c r="AC767" s="739"/>
      <c r="AD767" s="739"/>
      <c r="AE767" s="739"/>
      <c r="AF767" s="739"/>
      <c r="AG767" s="739"/>
      <c r="AH767" s="739"/>
      <c r="AI767" s="739"/>
    </row>
    <row r="768" spans="21:35" ht="15.75" hidden="1" customHeight="1">
      <c r="U768" s="739"/>
      <c r="V768" s="739"/>
      <c r="W768" s="739"/>
      <c r="X768" s="739"/>
      <c r="Y768" s="739"/>
      <c r="Z768" s="739"/>
      <c r="AA768" s="739"/>
      <c r="AB768" s="739"/>
      <c r="AC768" s="739"/>
      <c r="AD768" s="739"/>
      <c r="AE768" s="739"/>
      <c r="AF768" s="739"/>
      <c r="AG768" s="739"/>
      <c r="AH768" s="739"/>
      <c r="AI768" s="739"/>
    </row>
    <row r="769" spans="21:35" ht="15.75" hidden="1" customHeight="1">
      <c r="U769" s="739"/>
      <c r="V769" s="739"/>
      <c r="W769" s="739"/>
      <c r="X769" s="739"/>
      <c r="Y769" s="739"/>
      <c r="Z769" s="739"/>
      <c r="AA769" s="739"/>
      <c r="AB769" s="739"/>
      <c r="AC769" s="739"/>
      <c r="AD769" s="739"/>
      <c r="AE769" s="739"/>
      <c r="AF769" s="739"/>
      <c r="AG769" s="739"/>
      <c r="AH769" s="739"/>
      <c r="AI769" s="739"/>
    </row>
    <row r="770" spans="21:35" ht="15.75" hidden="1" customHeight="1">
      <c r="U770" s="739"/>
      <c r="V770" s="739"/>
      <c r="W770" s="739"/>
      <c r="X770" s="739"/>
      <c r="Y770" s="739"/>
      <c r="Z770" s="739"/>
      <c r="AA770" s="739"/>
      <c r="AB770" s="739"/>
      <c r="AC770" s="739"/>
      <c r="AD770" s="739"/>
      <c r="AE770" s="739"/>
      <c r="AF770" s="739"/>
      <c r="AG770" s="739"/>
      <c r="AH770" s="739"/>
      <c r="AI770" s="739"/>
    </row>
    <row r="771" spans="21:35" ht="15.75" hidden="1" customHeight="1">
      <c r="U771" s="739"/>
      <c r="V771" s="739"/>
      <c r="W771" s="739"/>
      <c r="X771" s="739"/>
      <c r="Y771" s="739"/>
      <c r="Z771" s="739"/>
      <c r="AA771" s="739"/>
      <c r="AB771" s="739"/>
      <c r="AC771" s="739"/>
      <c r="AD771" s="739"/>
      <c r="AE771" s="739"/>
      <c r="AF771" s="739"/>
      <c r="AG771" s="739"/>
      <c r="AH771" s="739"/>
      <c r="AI771" s="739"/>
    </row>
    <row r="772" spans="21:35" ht="15.75" hidden="1" customHeight="1">
      <c r="U772" s="739"/>
      <c r="V772" s="739"/>
      <c r="W772" s="739"/>
      <c r="X772" s="739"/>
      <c r="Y772" s="739"/>
      <c r="Z772" s="739"/>
      <c r="AA772" s="739"/>
      <c r="AB772" s="739"/>
      <c r="AC772" s="739"/>
      <c r="AD772" s="739"/>
      <c r="AE772" s="739"/>
      <c r="AF772" s="739"/>
      <c r="AG772" s="739"/>
      <c r="AH772" s="739"/>
      <c r="AI772" s="739"/>
    </row>
    <row r="773" spans="21:35" ht="15.75" hidden="1" customHeight="1">
      <c r="U773" s="739"/>
      <c r="V773" s="739"/>
      <c r="W773" s="739"/>
      <c r="X773" s="739"/>
      <c r="Y773" s="739"/>
      <c r="Z773" s="739"/>
      <c r="AA773" s="739"/>
      <c r="AB773" s="739"/>
      <c r="AC773" s="739"/>
      <c r="AD773" s="739"/>
      <c r="AE773" s="739"/>
      <c r="AF773" s="739"/>
      <c r="AG773" s="739"/>
      <c r="AH773" s="739"/>
      <c r="AI773" s="739"/>
    </row>
    <row r="774" spans="21:35" ht="15.75" hidden="1" customHeight="1">
      <c r="U774" s="739"/>
      <c r="V774" s="739"/>
      <c r="W774" s="739"/>
      <c r="X774" s="739"/>
      <c r="Y774" s="739"/>
      <c r="Z774" s="739"/>
      <c r="AA774" s="739"/>
      <c r="AB774" s="739"/>
      <c r="AC774" s="739"/>
      <c r="AD774" s="739"/>
      <c r="AE774" s="739"/>
      <c r="AF774" s="739"/>
      <c r="AG774" s="739"/>
      <c r="AH774" s="739"/>
      <c r="AI774" s="739"/>
    </row>
    <row r="775" spans="21:35" ht="15.75" hidden="1" customHeight="1">
      <c r="U775" s="739"/>
      <c r="V775" s="739"/>
      <c r="W775" s="739"/>
      <c r="X775" s="739"/>
      <c r="Y775" s="739"/>
      <c r="Z775" s="739"/>
      <c r="AA775" s="739"/>
      <c r="AB775" s="739"/>
      <c r="AC775" s="739"/>
      <c r="AD775" s="739"/>
      <c r="AE775" s="739"/>
      <c r="AF775" s="739"/>
      <c r="AG775" s="739"/>
      <c r="AH775" s="739"/>
      <c r="AI775" s="739"/>
    </row>
    <row r="776" spans="21:35" ht="15.75" hidden="1" customHeight="1">
      <c r="U776" s="739"/>
      <c r="V776" s="739"/>
      <c r="W776" s="739"/>
      <c r="X776" s="739"/>
      <c r="Y776" s="739"/>
      <c r="Z776" s="739"/>
      <c r="AA776" s="739"/>
      <c r="AB776" s="739"/>
      <c r="AC776" s="739"/>
      <c r="AD776" s="739"/>
      <c r="AE776" s="739"/>
      <c r="AF776" s="739"/>
      <c r="AG776" s="739"/>
      <c r="AH776" s="739"/>
      <c r="AI776" s="739"/>
    </row>
    <row r="777" spans="21:35" ht="15.75" hidden="1" customHeight="1">
      <c r="U777" s="739"/>
      <c r="V777" s="739"/>
      <c r="W777" s="739"/>
      <c r="X777" s="739"/>
      <c r="Y777" s="739"/>
      <c r="Z777" s="739"/>
      <c r="AA777" s="739"/>
      <c r="AB777" s="739"/>
      <c r="AC777" s="739"/>
      <c r="AD777" s="739"/>
      <c r="AE777" s="739"/>
      <c r="AF777" s="739"/>
      <c r="AG777" s="739"/>
      <c r="AH777" s="739"/>
      <c r="AI777" s="739"/>
    </row>
    <row r="778" spans="21:35" ht="15.75" hidden="1" customHeight="1">
      <c r="U778" s="739"/>
      <c r="V778" s="739"/>
      <c r="W778" s="739"/>
      <c r="X778" s="739"/>
      <c r="Y778" s="739"/>
      <c r="Z778" s="739"/>
      <c r="AA778" s="739"/>
      <c r="AB778" s="739"/>
      <c r="AC778" s="739"/>
      <c r="AD778" s="739"/>
      <c r="AE778" s="739"/>
      <c r="AF778" s="739"/>
      <c r="AG778" s="739"/>
      <c r="AH778" s="739"/>
      <c r="AI778" s="739"/>
    </row>
    <row r="779" spans="21:35" ht="15.75" hidden="1" customHeight="1">
      <c r="U779" s="739"/>
      <c r="V779" s="739"/>
      <c r="W779" s="739"/>
      <c r="X779" s="739"/>
      <c r="Y779" s="739"/>
      <c r="Z779" s="739"/>
      <c r="AA779" s="739"/>
      <c r="AB779" s="739"/>
      <c r="AC779" s="739"/>
      <c r="AD779" s="739"/>
      <c r="AE779" s="739"/>
      <c r="AF779" s="739"/>
      <c r="AG779" s="739"/>
      <c r="AH779" s="739"/>
      <c r="AI779" s="739"/>
    </row>
    <row r="780" spans="21:35" ht="15.75" hidden="1" customHeight="1">
      <c r="U780" s="739"/>
      <c r="V780" s="739"/>
      <c r="W780" s="739"/>
      <c r="X780" s="739"/>
      <c r="Y780" s="739"/>
      <c r="Z780" s="739"/>
      <c r="AA780" s="739"/>
      <c r="AB780" s="739"/>
      <c r="AC780" s="739"/>
      <c r="AD780" s="739"/>
      <c r="AE780" s="739"/>
      <c r="AF780" s="739"/>
      <c r="AG780" s="739"/>
      <c r="AH780" s="739"/>
      <c r="AI780" s="739"/>
    </row>
    <row r="781" spans="21:35" ht="15.75" hidden="1" customHeight="1">
      <c r="U781" s="739"/>
      <c r="V781" s="739"/>
      <c r="W781" s="739"/>
      <c r="X781" s="739"/>
      <c r="Y781" s="739"/>
      <c r="Z781" s="739"/>
      <c r="AA781" s="739"/>
      <c r="AB781" s="739"/>
      <c r="AC781" s="739"/>
      <c r="AD781" s="739"/>
      <c r="AE781" s="739"/>
      <c r="AF781" s="739"/>
      <c r="AG781" s="739"/>
      <c r="AH781" s="739"/>
      <c r="AI781" s="739"/>
    </row>
    <row r="782" spans="21:35" ht="15.75" hidden="1" customHeight="1">
      <c r="U782" s="739"/>
      <c r="V782" s="739"/>
      <c r="W782" s="739"/>
      <c r="X782" s="739"/>
      <c r="Y782" s="739"/>
      <c r="Z782" s="739"/>
      <c r="AA782" s="739"/>
      <c r="AB782" s="739"/>
      <c r="AC782" s="739"/>
      <c r="AD782" s="739"/>
      <c r="AE782" s="739"/>
      <c r="AF782" s="739"/>
      <c r="AG782" s="739"/>
      <c r="AH782" s="739"/>
      <c r="AI782" s="739"/>
    </row>
    <row r="783" spans="21:35" ht="15.75" hidden="1" customHeight="1">
      <c r="U783" s="739"/>
      <c r="V783" s="739"/>
      <c r="W783" s="739"/>
      <c r="X783" s="739"/>
      <c r="Y783" s="739"/>
      <c r="Z783" s="739"/>
      <c r="AA783" s="739"/>
      <c r="AB783" s="739"/>
      <c r="AC783" s="739"/>
      <c r="AD783" s="739"/>
      <c r="AE783" s="739"/>
      <c r="AF783" s="739"/>
      <c r="AG783" s="739"/>
      <c r="AH783" s="739"/>
      <c r="AI783" s="739"/>
    </row>
    <row r="784" spans="21:35" ht="15.75" hidden="1" customHeight="1">
      <c r="U784" s="739"/>
      <c r="V784" s="739"/>
      <c r="W784" s="739"/>
      <c r="X784" s="739"/>
      <c r="Y784" s="739"/>
      <c r="Z784" s="739"/>
      <c r="AA784" s="739"/>
      <c r="AB784" s="739"/>
      <c r="AC784" s="739"/>
      <c r="AD784" s="739"/>
      <c r="AE784" s="739"/>
      <c r="AF784" s="739"/>
      <c r="AG784" s="739"/>
      <c r="AH784" s="739"/>
      <c r="AI784" s="739"/>
    </row>
    <row r="785" spans="21:35" ht="15.75" hidden="1" customHeight="1">
      <c r="U785" s="739"/>
      <c r="V785" s="739"/>
      <c r="W785" s="739"/>
      <c r="X785" s="739"/>
      <c r="Y785" s="739"/>
      <c r="Z785" s="739"/>
      <c r="AA785" s="739"/>
      <c r="AB785" s="739"/>
      <c r="AC785" s="739"/>
      <c r="AD785" s="739"/>
      <c r="AE785" s="739"/>
      <c r="AF785" s="739"/>
      <c r="AG785" s="739"/>
      <c r="AH785" s="739"/>
      <c r="AI785" s="739"/>
    </row>
    <row r="786" spans="21:35" ht="15.75" hidden="1" customHeight="1">
      <c r="U786" s="739"/>
      <c r="V786" s="739"/>
      <c r="W786" s="739"/>
      <c r="X786" s="739"/>
      <c r="Y786" s="739"/>
      <c r="Z786" s="739"/>
      <c r="AA786" s="739"/>
      <c r="AB786" s="739"/>
      <c r="AC786" s="739"/>
      <c r="AD786" s="739"/>
      <c r="AE786" s="739"/>
      <c r="AF786" s="739"/>
      <c r="AG786" s="739"/>
      <c r="AH786" s="739"/>
      <c r="AI786" s="739"/>
    </row>
    <row r="787" spans="21:35" ht="15.75" hidden="1" customHeight="1">
      <c r="U787" s="739"/>
      <c r="V787" s="739"/>
      <c r="W787" s="739"/>
      <c r="X787" s="739"/>
      <c r="Y787" s="739"/>
      <c r="Z787" s="739"/>
      <c r="AA787" s="739"/>
      <c r="AB787" s="739"/>
      <c r="AC787" s="739"/>
      <c r="AD787" s="739"/>
      <c r="AE787" s="739"/>
      <c r="AF787" s="739"/>
      <c r="AG787" s="739"/>
      <c r="AH787" s="739"/>
      <c r="AI787" s="739"/>
    </row>
    <row r="788" spans="21:35" ht="15.75" hidden="1" customHeight="1">
      <c r="U788" s="739"/>
      <c r="V788" s="739"/>
      <c r="W788" s="739"/>
      <c r="X788" s="739"/>
      <c r="Y788" s="739"/>
      <c r="Z788" s="739"/>
      <c r="AA788" s="739"/>
      <c r="AB788" s="739"/>
      <c r="AC788" s="739"/>
      <c r="AD788" s="739"/>
      <c r="AE788" s="739"/>
      <c r="AF788" s="739"/>
      <c r="AG788" s="739"/>
      <c r="AH788" s="739"/>
      <c r="AI788" s="739"/>
    </row>
    <row r="789" spans="21:35" ht="15.75" hidden="1" customHeight="1">
      <c r="U789" s="739"/>
      <c r="V789" s="739"/>
      <c r="W789" s="739"/>
      <c r="X789" s="739"/>
      <c r="Y789" s="739"/>
      <c r="Z789" s="739"/>
      <c r="AA789" s="739"/>
      <c r="AB789" s="739"/>
      <c r="AC789" s="739"/>
      <c r="AD789" s="739"/>
      <c r="AE789" s="739"/>
      <c r="AF789" s="739"/>
      <c r="AG789" s="739"/>
      <c r="AH789" s="739"/>
      <c r="AI789" s="739"/>
    </row>
    <row r="790" spans="21:35" ht="15.75" hidden="1" customHeight="1">
      <c r="U790" s="739"/>
      <c r="V790" s="739"/>
      <c r="W790" s="739"/>
      <c r="X790" s="739"/>
      <c r="Y790" s="739"/>
      <c r="Z790" s="739"/>
      <c r="AA790" s="739"/>
      <c r="AB790" s="739"/>
      <c r="AC790" s="739"/>
      <c r="AD790" s="739"/>
      <c r="AE790" s="739"/>
      <c r="AF790" s="739"/>
      <c r="AG790" s="739"/>
      <c r="AH790" s="739"/>
      <c r="AI790" s="739"/>
    </row>
    <row r="791" spans="21:35" ht="15.75" hidden="1" customHeight="1">
      <c r="U791" s="739"/>
      <c r="V791" s="739"/>
      <c r="W791" s="739"/>
      <c r="X791" s="739"/>
      <c r="Y791" s="739"/>
      <c r="Z791" s="739"/>
      <c r="AA791" s="739"/>
      <c r="AB791" s="739"/>
      <c r="AC791" s="739"/>
      <c r="AD791" s="739"/>
      <c r="AE791" s="739"/>
      <c r="AF791" s="739"/>
      <c r="AG791" s="739"/>
      <c r="AH791" s="739"/>
      <c r="AI791" s="739"/>
    </row>
    <row r="792" spans="21:35" ht="15.75" hidden="1" customHeight="1">
      <c r="U792" s="739"/>
      <c r="V792" s="739"/>
      <c r="W792" s="739"/>
      <c r="X792" s="739"/>
      <c r="Y792" s="739"/>
      <c r="Z792" s="739"/>
      <c r="AA792" s="739"/>
      <c r="AB792" s="739"/>
      <c r="AC792" s="739"/>
      <c r="AD792" s="739"/>
      <c r="AE792" s="739"/>
      <c r="AF792" s="739"/>
      <c r="AG792" s="739"/>
      <c r="AH792" s="739"/>
      <c r="AI792" s="739"/>
    </row>
    <row r="793" spans="21:35" ht="15.75" hidden="1" customHeight="1">
      <c r="U793" s="739"/>
      <c r="V793" s="739"/>
      <c r="W793" s="739"/>
      <c r="X793" s="739"/>
      <c r="Y793" s="739"/>
      <c r="Z793" s="739"/>
      <c r="AA793" s="739"/>
      <c r="AB793" s="739"/>
      <c r="AC793" s="739"/>
      <c r="AD793" s="739"/>
      <c r="AE793" s="739"/>
      <c r="AF793" s="739"/>
      <c r="AG793" s="739"/>
      <c r="AH793" s="739"/>
      <c r="AI793" s="739"/>
    </row>
    <row r="794" spans="21:35" ht="15.75" hidden="1" customHeight="1">
      <c r="U794" s="739"/>
      <c r="V794" s="739"/>
      <c r="W794" s="739"/>
      <c r="X794" s="739"/>
      <c r="Y794" s="739"/>
      <c r="Z794" s="739"/>
      <c r="AA794" s="739"/>
      <c r="AB794" s="739"/>
      <c r="AC794" s="739"/>
      <c r="AD794" s="739"/>
      <c r="AE794" s="739"/>
      <c r="AF794" s="739"/>
      <c r="AG794" s="739"/>
      <c r="AH794" s="739"/>
      <c r="AI794" s="739"/>
    </row>
    <row r="795" spans="21:35" ht="15.75" hidden="1" customHeight="1">
      <c r="U795" s="739"/>
      <c r="V795" s="739"/>
      <c r="W795" s="739"/>
      <c r="X795" s="739"/>
      <c r="Y795" s="739"/>
      <c r="Z795" s="739"/>
      <c r="AA795" s="739"/>
      <c r="AB795" s="739"/>
      <c r="AC795" s="739"/>
      <c r="AD795" s="739"/>
      <c r="AE795" s="739"/>
      <c r="AF795" s="739"/>
      <c r="AG795" s="739"/>
      <c r="AH795" s="739"/>
      <c r="AI795" s="739"/>
    </row>
    <row r="796" spans="21:35" ht="15.75" hidden="1" customHeight="1">
      <c r="U796" s="739"/>
      <c r="V796" s="739"/>
      <c r="W796" s="739"/>
      <c r="X796" s="739"/>
      <c r="Y796" s="739"/>
      <c r="Z796" s="739"/>
      <c r="AA796" s="739"/>
      <c r="AB796" s="739"/>
      <c r="AC796" s="739"/>
      <c r="AD796" s="739"/>
      <c r="AE796" s="739"/>
      <c r="AF796" s="739"/>
      <c r="AG796" s="739"/>
      <c r="AH796" s="739"/>
      <c r="AI796" s="739"/>
    </row>
    <row r="797" spans="21:35" ht="15.75" hidden="1" customHeight="1">
      <c r="U797" s="739"/>
      <c r="V797" s="739"/>
      <c r="W797" s="739"/>
      <c r="X797" s="739"/>
      <c r="Y797" s="739"/>
      <c r="Z797" s="739"/>
      <c r="AA797" s="739"/>
      <c r="AB797" s="739"/>
      <c r="AC797" s="739"/>
      <c r="AD797" s="739"/>
      <c r="AE797" s="739"/>
      <c r="AF797" s="739"/>
      <c r="AG797" s="739"/>
      <c r="AH797" s="739"/>
      <c r="AI797" s="739"/>
    </row>
    <row r="798" spans="21:35" ht="15.75" hidden="1" customHeight="1">
      <c r="U798" s="739"/>
      <c r="V798" s="739"/>
      <c r="W798" s="739"/>
      <c r="X798" s="739"/>
      <c r="Y798" s="739"/>
      <c r="Z798" s="739"/>
      <c r="AA798" s="739"/>
      <c r="AB798" s="739"/>
      <c r="AC798" s="739"/>
      <c r="AD798" s="739"/>
      <c r="AE798" s="739"/>
      <c r="AF798" s="739"/>
      <c r="AG798" s="739"/>
      <c r="AH798" s="739"/>
      <c r="AI798" s="739"/>
    </row>
    <row r="799" spans="21:35" ht="15.75" hidden="1" customHeight="1">
      <c r="U799" s="739"/>
      <c r="V799" s="739"/>
      <c r="W799" s="739"/>
      <c r="X799" s="739"/>
      <c r="Y799" s="739"/>
      <c r="Z799" s="739"/>
      <c r="AA799" s="739"/>
      <c r="AB799" s="739"/>
      <c r="AC799" s="739"/>
      <c r="AD799" s="739"/>
      <c r="AE799" s="739"/>
      <c r="AF799" s="739"/>
      <c r="AG799" s="739"/>
      <c r="AH799" s="739"/>
      <c r="AI799" s="739"/>
    </row>
    <row r="800" spans="21:35" ht="15.75" hidden="1" customHeight="1">
      <c r="U800" s="739"/>
      <c r="V800" s="739"/>
      <c r="W800" s="739"/>
      <c r="X800" s="739"/>
      <c r="Y800" s="739"/>
      <c r="Z800" s="739"/>
      <c r="AA800" s="739"/>
      <c r="AB800" s="739"/>
      <c r="AC800" s="739"/>
      <c r="AD800" s="739"/>
      <c r="AE800" s="739"/>
      <c r="AF800" s="739"/>
      <c r="AG800" s="739"/>
      <c r="AH800" s="739"/>
      <c r="AI800" s="739"/>
    </row>
    <row r="801" spans="21:35" ht="15.75" hidden="1" customHeight="1">
      <c r="U801" s="739"/>
      <c r="V801" s="739"/>
      <c r="W801" s="739"/>
      <c r="X801" s="739"/>
      <c r="Y801" s="739"/>
      <c r="Z801" s="739"/>
      <c r="AA801" s="739"/>
      <c r="AB801" s="739"/>
      <c r="AC801" s="739"/>
      <c r="AD801" s="739"/>
      <c r="AE801" s="739"/>
      <c r="AF801" s="739"/>
      <c r="AG801" s="739"/>
      <c r="AH801" s="739"/>
      <c r="AI801" s="739"/>
    </row>
    <row r="802" spans="21:35" ht="15.75" hidden="1" customHeight="1">
      <c r="U802" s="739"/>
      <c r="V802" s="739"/>
      <c r="W802" s="739"/>
      <c r="X802" s="739"/>
      <c r="Y802" s="739"/>
      <c r="Z802" s="739"/>
      <c r="AA802" s="739"/>
      <c r="AB802" s="739"/>
      <c r="AC802" s="739"/>
      <c r="AD802" s="739"/>
      <c r="AE802" s="739"/>
      <c r="AF802" s="739"/>
      <c r="AG802" s="739"/>
      <c r="AH802" s="739"/>
      <c r="AI802" s="739"/>
    </row>
    <row r="803" spans="21:35" ht="15.75" hidden="1" customHeight="1">
      <c r="U803" s="739"/>
      <c r="V803" s="739"/>
      <c r="W803" s="739"/>
      <c r="X803" s="739"/>
      <c r="Y803" s="739"/>
      <c r="Z803" s="739"/>
      <c r="AA803" s="739"/>
      <c r="AB803" s="739"/>
      <c r="AC803" s="739"/>
      <c r="AD803" s="739"/>
      <c r="AE803" s="739"/>
      <c r="AF803" s="739"/>
      <c r="AG803" s="739"/>
      <c r="AH803" s="739"/>
      <c r="AI803" s="739"/>
    </row>
    <row r="804" spans="21:35" ht="15.75" hidden="1" customHeight="1">
      <c r="U804" s="739"/>
      <c r="V804" s="739"/>
      <c r="W804" s="739"/>
      <c r="X804" s="739"/>
      <c r="Y804" s="739"/>
      <c r="Z804" s="739"/>
      <c r="AA804" s="739"/>
      <c r="AB804" s="739"/>
      <c r="AC804" s="739"/>
      <c r="AD804" s="739"/>
      <c r="AE804" s="739"/>
      <c r="AF804" s="739"/>
      <c r="AG804" s="739"/>
      <c r="AH804" s="739"/>
      <c r="AI804" s="739"/>
    </row>
    <row r="805" spans="21:35" ht="15.75" hidden="1" customHeight="1">
      <c r="U805" s="739"/>
      <c r="V805" s="739"/>
      <c r="W805" s="739"/>
      <c r="X805" s="739"/>
      <c r="Y805" s="739"/>
      <c r="Z805" s="739"/>
      <c r="AA805" s="739"/>
      <c r="AB805" s="739"/>
      <c r="AC805" s="739"/>
      <c r="AD805" s="739"/>
      <c r="AE805" s="739"/>
      <c r="AF805" s="739"/>
      <c r="AG805" s="739"/>
      <c r="AH805" s="739"/>
      <c r="AI805" s="739"/>
    </row>
    <row r="806" spans="21:35" ht="15.75" hidden="1" customHeight="1">
      <c r="U806" s="739"/>
      <c r="V806" s="739"/>
      <c r="W806" s="739"/>
      <c r="X806" s="739"/>
      <c r="Y806" s="739"/>
      <c r="Z806" s="739"/>
      <c r="AA806" s="739"/>
      <c r="AB806" s="739"/>
      <c r="AC806" s="739"/>
      <c r="AD806" s="739"/>
      <c r="AE806" s="739"/>
      <c r="AF806" s="739"/>
      <c r="AG806" s="739"/>
      <c r="AH806" s="739"/>
      <c r="AI806" s="739"/>
    </row>
    <row r="807" spans="21:35" ht="15.75" hidden="1" customHeight="1">
      <c r="U807" s="739"/>
      <c r="V807" s="739"/>
      <c r="W807" s="739"/>
      <c r="X807" s="739"/>
      <c r="Y807" s="739"/>
      <c r="Z807" s="739"/>
      <c r="AA807" s="739"/>
      <c r="AB807" s="739"/>
      <c r="AC807" s="739"/>
      <c r="AD807" s="739"/>
      <c r="AE807" s="739"/>
      <c r="AF807" s="739"/>
      <c r="AG807" s="739"/>
      <c r="AH807" s="739"/>
      <c r="AI807" s="739"/>
    </row>
    <row r="808" spans="21:35" ht="15.75" hidden="1" customHeight="1">
      <c r="U808" s="739"/>
      <c r="V808" s="739"/>
      <c r="W808" s="739"/>
      <c r="X808" s="739"/>
      <c r="Y808" s="739"/>
      <c r="Z808" s="739"/>
      <c r="AA808" s="739"/>
      <c r="AB808" s="739"/>
      <c r="AC808" s="739"/>
      <c r="AD808" s="739"/>
      <c r="AE808" s="739"/>
      <c r="AF808" s="739"/>
      <c r="AG808" s="739"/>
      <c r="AH808" s="739"/>
      <c r="AI808" s="739"/>
    </row>
    <row r="809" spans="21:35" ht="15.75" hidden="1" customHeight="1">
      <c r="U809" s="739"/>
      <c r="V809" s="739"/>
      <c r="W809" s="739"/>
      <c r="X809" s="739"/>
      <c r="Y809" s="739"/>
      <c r="Z809" s="739"/>
      <c r="AA809" s="739"/>
      <c r="AB809" s="739"/>
      <c r="AC809" s="739"/>
      <c r="AD809" s="739"/>
      <c r="AE809" s="739"/>
      <c r="AF809" s="739"/>
      <c r="AG809" s="739"/>
      <c r="AH809" s="739"/>
      <c r="AI809" s="739"/>
    </row>
    <row r="810" spans="21:35" ht="15.75" hidden="1" customHeight="1">
      <c r="U810" s="739"/>
      <c r="V810" s="739"/>
      <c r="W810" s="739"/>
      <c r="X810" s="739"/>
      <c r="Y810" s="739"/>
      <c r="Z810" s="739"/>
      <c r="AA810" s="739"/>
      <c r="AB810" s="739"/>
      <c r="AC810" s="739"/>
      <c r="AD810" s="739"/>
      <c r="AE810" s="739"/>
      <c r="AF810" s="739"/>
      <c r="AG810" s="739"/>
      <c r="AH810" s="739"/>
      <c r="AI810" s="739"/>
    </row>
    <row r="811" spans="21:35" ht="15.75" hidden="1" customHeight="1">
      <c r="U811" s="739"/>
      <c r="V811" s="739"/>
      <c r="W811" s="739"/>
      <c r="X811" s="739"/>
      <c r="Y811" s="739"/>
      <c r="Z811" s="739"/>
      <c r="AA811" s="739"/>
      <c r="AB811" s="739"/>
      <c r="AC811" s="739"/>
      <c r="AD811" s="739"/>
      <c r="AE811" s="739"/>
      <c r="AF811" s="739"/>
      <c r="AG811" s="739"/>
      <c r="AH811" s="739"/>
      <c r="AI811" s="739"/>
    </row>
    <row r="812" spans="21:35" ht="15.75" hidden="1" customHeight="1">
      <c r="U812" s="739"/>
      <c r="V812" s="739"/>
      <c r="W812" s="739"/>
      <c r="X812" s="739"/>
      <c r="Y812" s="739"/>
      <c r="Z812" s="739"/>
      <c r="AA812" s="739"/>
      <c r="AB812" s="739"/>
      <c r="AC812" s="739"/>
      <c r="AD812" s="739"/>
      <c r="AE812" s="739"/>
      <c r="AF812" s="739"/>
      <c r="AG812" s="739"/>
      <c r="AH812" s="739"/>
      <c r="AI812" s="739"/>
    </row>
    <row r="813" spans="21:35" ht="15.75" hidden="1" customHeight="1">
      <c r="U813" s="739"/>
      <c r="V813" s="739"/>
      <c r="W813" s="739"/>
      <c r="X813" s="739"/>
      <c r="Y813" s="739"/>
      <c r="Z813" s="739"/>
      <c r="AA813" s="739"/>
      <c r="AB813" s="739"/>
      <c r="AC813" s="739"/>
      <c r="AD813" s="739"/>
      <c r="AE813" s="739"/>
      <c r="AF813" s="739"/>
      <c r="AG813" s="739"/>
      <c r="AH813" s="739"/>
      <c r="AI813" s="739"/>
    </row>
    <row r="814" spans="21:35" ht="15.75" hidden="1" customHeight="1">
      <c r="U814" s="739"/>
      <c r="V814" s="739"/>
      <c r="W814" s="739"/>
      <c r="X814" s="739"/>
      <c r="Y814" s="739"/>
      <c r="Z814" s="739"/>
      <c r="AA814" s="739"/>
      <c r="AB814" s="739"/>
      <c r="AC814" s="739"/>
      <c r="AD814" s="739"/>
      <c r="AE814" s="739"/>
      <c r="AF814" s="739"/>
      <c r="AG814" s="739"/>
      <c r="AH814" s="739"/>
      <c r="AI814" s="739"/>
    </row>
    <row r="815" spans="21:35" ht="15.75" hidden="1" customHeight="1">
      <c r="U815" s="739"/>
      <c r="V815" s="739"/>
      <c r="W815" s="739"/>
      <c r="X815" s="739"/>
      <c r="Y815" s="739"/>
      <c r="Z815" s="739"/>
      <c r="AA815" s="739"/>
      <c r="AB815" s="739"/>
      <c r="AC815" s="739"/>
      <c r="AD815" s="739"/>
      <c r="AE815" s="739"/>
      <c r="AF815" s="739"/>
      <c r="AG815" s="739"/>
      <c r="AH815" s="739"/>
      <c r="AI815" s="739"/>
    </row>
    <row r="816" spans="21:35" ht="15.75" hidden="1" customHeight="1">
      <c r="U816" s="739"/>
      <c r="V816" s="739"/>
      <c r="W816" s="739"/>
      <c r="X816" s="739"/>
      <c r="Y816" s="739"/>
      <c r="Z816" s="739"/>
      <c r="AA816" s="739"/>
      <c r="AB816" s="739"/>
      <c r="AC816" s="739"/>
      <c r="AD816" s="739"/>
      <c r="AE816" s="739"/>
      <c r="AF816" s="739"/>
      <c r="AG816" s="739"/>
      <c r="AH816" s="739"/>
      <c r="AI816" s="739"/>
    </row>
    <row r="817" spans="21:35" ht="15.75" hidden="1" customHeight="1">
      <c r="U817" s="739"/>
      <c r="V817" s="739"/>
      <c r="W817" s="739"/>
      <c r="X817" s="739"/>
      <c r="Y817" s="739"/>
      <c r="Z817" s="739"/>
      <c r="AA817" s="739"/>
      <c r="AB817" s="739"/>
      <c r="AC817" s="739"/>
      <c r="AD817" s="739"/>
      <c r="AE817" s="739"/>
      <c r="AF817" s="739"/>
      <c r="AG817" s="739"/>
      <c r="AH817" s="739"/>
      <c r="AI817" s="739"/>
    </row>
    <row r="818" spans="21:35" ht="15.75" hidden="1" customHeight="1">
      <c r="U818" s="739"/>
      <c r="V818" s="739"/>
      <c r="W818" s="739"/>
      <c r="X818" s="739"/>
      <c r="Y818" s="739"/>
      <c r="Z818" s="739"/>
      <c r="AA818" s="739"/>
      <c r="AB818" s="739"/>
      <c r="AC818" s="739"/>
      <c r="AD818" s="739"/>
      <c r="AE818" s="739"/>
      <c r="AF818" s="739"/>
      <c r="AG818" s="739"/>
      <c r="AH818" s="739"/>
      <c r="AI818" s="739"/>
    </row>
    <row r="819" spans="21:35" ht="15.75" hidden="1" customHeight="1">
      <c r="U819" s="739"/>
      <c r="V819" s="739"/>
      <c r="W819" s="739"/>
      <c r="X819" s="739"/>
      <c r="Y819" s="739"/>
      <c r="Z819" s="739"/>
      <c r="AA819" s="739"/>
      <c r="AB819" s="739"/>
      <c r="AC819" s="739"/>
      <c r="AD819" s="739"/>
      <c r="AE819" s="739"/>
      <c r="AF819" s="739"/>
      <c r="AG819" s="739"/>
      <c r="AH819" s="739"/>
      <c r="AI819" s="739"/>
    </row>
    <row r="820" spans="21:35" ht="15.75" hidden="1" customHeight="1">
      <c r="U820" s="739"/>
      <c r="V820" s="739"/>
      <c r="W820" s="739"/>
      <c r="X820" s="739"/>
      <c r="Y820" s="739"/>
      <c r="Z820" s="739"/>
      <c r="AA820" s="739"/>
      <c r="AB820" s="739"/>
      <c r="AC820" s="739"/>
      <c r="AD820" s="739"/>
      <c r="AE820" s="739"/>
      <c r="AF820" s="739"/>
      <c r="AG820" s="739"/>
      <c r="AH820" s="739"/>
      <c r="AI820" s="739"/>
    </row>
    <row r="821" spans="21:35" ht="15.75" hidden="1" customHeight="1">
      <c r="U821" s="739"/>
      <c r="V821" s="739"/>
      <c r="W821" s="739"/>
      <c r="X821" s="739"/>
      <c r="Y821" s="739"/>
      <c r="Z821" s="739"/>
      <c r="AA821" s="739"/>
      <c r="AB821" s="739"/>
      <c r="AC821" s="739"/>
      <c r="AD821" s="739"/>
      <c r="AE821" s="739"/>
      <c r="AF821" s="739"/>
      <c r="AG821" s="739"/>
      <c r="AH821" s="739"/>
      <c r="AI821" s="739"/>
    </row>
    <row r="822" spans="21:35" ht="15.75" hidden="1" customHeight="1">
      <c r="U822" s="739"/>
      <c r="V822" s="739"/>
      <c r="W822" s="739"/>
      <c r="X822" s="739"/>
      <c r="Y822" s="739"/>
      <c r="Z822" s="739"/>
      <c r="AA822" s="739"/>
      <c r="AB822" s="739"/>
      <c r="AC822" s="739"/>
      <c r="AD822" s="739"/>
      <c r="AE822" s="739"/>
      <c r="AF822" s="739"/>
      <c r="AG822" s="739"/>
      <c r="AH822" s="739"/>
      <c r="AI822" s="739"/>
    </row>
    <row r="823" spans="21:35" ht="15.75" hidden="1" customHeight="1">
      <c r="U823" s="739"/>
      <c r="V823" s="739"/>
      <c r="W823" s="739"/>
      <c r="X823" s="739"/>
      <c r="Y823" s="739"/>
      <c r="Z823" s="739"/>
      <c r="AA823" s="739"/>
      <c r="AB823" s="739"/>
      <c r="AC823" s="739"/>
      <c r="AD823" s="739"/>
      <c r="AE823" s="739"/>
      <c r="AF823" s="739"/>
      <c r="AG823" s="739"/>
      <c r="AH823" s="739"/>
      <c r="AI823" s="739"/>
    </row>
    <row r="824" spans="21:35" ht="15.75" hidden="1" customHeight="1">
      <c r="U824" s="739"/>
      <c r="V824" s="739"/>
      <c r="W824" s="739"/>
      <c r="X824" s="739"/>
      <c r="Y824" s="739"/>
      <c r="Z824" s="739"/>
      <c r="AA824" s="739"/>
      <c r="AB824" s="739"/>
      <c r="AC824" s="739"/>
      <c r="AD824" s="739"/>
      <c r="AE824" s="739"/>
      <c r="AF824" s="739"/>
      <c r="AG824" s="739"/>
      <c r="AH824" s="739"/>
      <c r="AI824" s="739"/>
    </row>
    <row r="825" spans="21:35" ht="15.75" hidden="1" customHeight="1">
      <c r="U825" s="739"/>
      <c r="V825" s="739"/>
      <c r="W825" s="739"/>
      <c r="X825" s="739"/>
      <c r="Y825" s="739"/>
      <c r="Z825" s="739"/>
      <c r="AA825" s="739"/>
      <c r="AB825" s="739"/>
      <c r="AC825" s="739"/>
      <c r="AD825" s="739"/>
      <c r="AE825" s="739"/>
      <c r="AF825" s="739"/>
      <c r="AG825" s="739"/>
      <c r="AH825" s="739"/>
      <c r="AI825" s="739"/>
    </row>
    <row r="826" spans="21:35" ht="15.75" hidden="1" customHeight="1">
      <c r="U826" s="739"/>
      <c r="V826" s="739"/>
      <c r="W826" s="739"/>
      <c r="X826" s="739"/>
      <c r="Y826" s="739"/>
      <c r="Z826" s="739"/>
      <c r="AA826" s="739"/>
      <c r="AB826" s="739"/>
      <c r="AC826" s="739"/>
      <c r="AD826" s="739"/>
      <c r="AE826" s="739"/>
      <c r="AF826" s="739"/>
      <c r="AG826" s="739"/>
      <c r="AH826" s="739"/>
      <c r="AI826" s="739"/>
    </row>
    <row r="827" spans="21:35" ht="15.75" hidden="1" customHeight="1">
      <c r="U827" s="739"/>
      <c r="V827" s="739"/>
      <c r="W827" s="739"/>
      <c r="X827" s="739"/>
      <c r="Y827" s="739"/>
      <c r="Z827" s="739"/>
      <c r="AA827" s="739"/>
      <c r="AB827" s="739"/>
      <c r="AC827" s="739"/>
      <c r="AD827" s="739"/>
      <c r="AE827" s="739"/>
      <c r="AF827" s="739"/>
      <c r="AG827" s="739"/>
      <c r="AH827" s="739"/>
      <c r="AI827" s="739"/>
    </row>
    <row r="828" spans="21:35" ht="15.75" hidden="1" customHeight="1">
      <c r="U828" s="739"/>
      <c r="V828" s="739"/>
      <c r="W828" s="739"/>
      <c r="X828" s="739"/>
      <c r="Y828" s="739"/>
      <c r="Z828" s="739"/>
      <c r="AA828" s="739"/>
      <c r="AB828" s="739"/>
      <c r="AC828" s="739"/>
      <c r="AD828" s="739"/>
      <c r="AE828" s="739"/>
      <c r="AF828" s="739"/>
      <c r="AG828" s="739"/>
      <c r="AH828" s="739"/>
      <c r="AI828" s="739"/>
    </row>
    <row r="829" spans="21:35" ht="15.75" hidden="1" customHeight="1">
      <c r="U829" s="739"/>
      <c r="V829" s="739"/>
      <c r="W829" s="739"/>
      <c r="X829" s="739"/>
      <c r="Y829" s="739"/>
      <c r="Z829" s="739"/>
      <c r="AA829" s="739"/>
      <c r="AB829" s="739"/>
      <c r="AC829" s="739"/>
      <c r="AD829" s="739"/>
      <c r="AE829" s="739"/>
      <c r="AF829" s="739"/>
      <c r="AG829" s="739"/>
      <c r="AH829" s="739"/>
      <c r="AI829" s="739"/>
    </row>
    <row r="830" spans="21:35" ht="15.75" hidden="1" customHeight="1">
      <c r="U830" s="739"/>
      <c r="V830" s="739"/>
      <c r="W830" s="739"/>
      <c r="X830" s="739"/>
      <c r="Y830" s="739"/>
      <c r="Z830" s="739"/>
      <c r="AA830" s="739"/>
      <c r="AB830" s="739"/>
      <c r="AC830" s="739"/>
      <c r="AD830" s="739"/>
      <c r="AE830" s="739"/>
      <c r="AF830" s="739"/>
      <c r="AG830" s="739"/>
      <c r="AH830" s="739"/>
      <c r="AI830" s="739"/>
    </row>
    <row r="831" spans="21:35" ht="15.75" hidden="1" customHeight="1">
      <c r="U831" s="739"/>
      <c r="V831" s="739"/>
      <c r="W831" s="739"/>
      <c r="X831" s="739"/>
      <c r="Y831" s="739"/>
      <c r="Z831" s="739"/>
      <c r="AA831" s="739"/>
      <c r="AB831" s="739"/>
      <c r="AC831" s="739"/>
      <c r="AD831" s="739"/>
      <c r="AE831" s="739"/>
      <c r="AF831" s="739"/>
      <c r="AG831" s="739"/>
      <c r="AH831" s="739"/>
      <c r="AI831" s="739"/>
    </row>
    <row r="832" spans="21:35" ht="15.75" hidden="1" customHeight="1">
      <c r="U832" s="739"/>
      <c r="V832" s="739"/>
      <c r="W832" s="739"/>
      <c r="X832" s="739"/>
      <c r="Y832" s="739"/>
      <c r="Z832" s="739"/>
      <c r="AA832" s="739"/>
      <c r="AB832" s="739"/>
      <c r="AC832" s="739"/>
      <c r="AD832" s="739"/>
      <c r="AE832" s="739"/>
      <c r="AF832" s="739"/>
      <c r="AG832" s="739"/>
      <c r="AH832" s="739"/>
      <c r="AI832" s="739"/>
    </row>
    <row r="833" spans="21:35" ht="15.75" hidden="1" customHeight="1">
      <c r="U833" s="739"/>
      <c r="V833" s="739"/>
      <c r="W833" s="739"/>
      <c r="X833" s="739"/>
      <c r="Y833" s="739"/>
      <c r="Z833" s="739"/>
      <c r="AA833" s="739"/>
      <c r="AB833" s="739"/>
      <c r="AC833" s="739"/>
      <c r="AD833" s="739"/>
      <c r="AE833" s="739"/>
      <c r="AF833" s="739"/>
      <c r="AG833" s="739"/>
      <c r="AH833" s="739"/>
      <c r="AI833" s="739"/>
    </row>
    <row r="834" spans="21:35" ht="15.75" hidden="1" customHeight="1">
      <c r="U834" s="739"/>
      <c r="V834" s="739"/>
      <c r="W834" s="739"/>
      <c r="X834" s="739"/>
      <c r="Y834" s="739"/>
      <c r="Z834" s="739"/>
      <c r="AA834" s="739"/>
      <c r="AB834" s="739"/>
      <c r="AC834" s="739"/>
      <c r="AD834" s="739"/>
      <c r="AE834" s="739"/>
      <c r="AF834" s="739"/>
      <c r="AG834" s="739"/>
      <c r="AH834" s="739"/>
      <c r="AI834" s="739"/>
    </row>
    <row r="835" spans="21:35" ht="15.75" hidden="1" customHeight="1">
      <c r="U835" s="739"/>
      <c r="V835" s="739"/>
      <c r="W835" s="739"/>
      <c r="X835" s="739"/>
      <c r="Y835" s="739"/>
      <c r="Z835" s="739"/>
      <c r="AA835" s="739"/>
      <c r="AB835" s="739"/>
      <c r="AC835" s="739"/>
      <c r="AD835" s="739"/>
      <c r="AE835" s="739"/>
      <c r="AF835" s="739"/>
      <c r="AG835" s="739"/>
      <c r="AH835" s="739"/>
      <c r="AI835" s="739"/>
    </row>
    <row r="836" spans="21:35" ht="15.75" hidden="1" customHeight="1">
      <c r="U836" s="739"/>
      <c r="V836" s="739"/>
      <c r="W836" s="739"/>
      <c r="X836" s="739"/>
      <c r="Y836" s="739"/>
      <c r="Z836" s="739"/>
      <c r="AA836" s="739"/>
      <c r="AB836" s="739"/>
      <c r="AC836" s="739"/>
      <c r="AD836" s="739"/>
      <c r="AE836" s="739"/>
      <c r="AF836" s="739"/>
      <c r="AG836" s="739"/>
      <c r="AH836" s="739"/>
      <c r="AI836" s="739"/>
    </row>
    <row r="837" spans="21:35" ht="15.75" hidden="1" customHeight="1">
      <c r="U837" s="739"/>
      <c r="V837" s="739"/>
      <c r="W837" s="739"/>
      <c r="X837" s="739"/>
      <c r="Y837" s="739"/>
      <c r="Z837" s="739"/>
      <c r="AA837" s="739"/>
      <c r="AB837" s="739"/>
      <c r="AC837" s="739"/>
      <c r="AD837" s="739"/>
      <c r="AE837" s="739"/>
      <c r="AF837" s="739"/>
      <c r="AG837" s="739"/>
      <c r="AH837" s="739"/>
      <c r="AI837" s="739"/>
    </row>
    <row r="838" spans="21:35" ht="15.75" hidden="1" customHeight="1">
      <c r="U838" s="739"/>
      <c r="V838" s="739"/>
      <c r="W838" s="739"/>
      <c r="X838" s="739"/>
      <c r="Y838" s="739"/>
      <c r="Z838" s="739"/>
      <c r="AA838" s="739"/>
      <c r="AB838" s="739"/>
      <c r="AC838" s="739"/>
      <c r="AD838" s="739"/>
      <c r="AE838" s="739"/>
      <c r="AF838" s="739"/>
      <c r="AG838" s="739"/>
      <c r="AH838" s="739"/>
      <c r="AI838" s="739"/>
    </row>
    <row r="839" spans="21:35" ht="15.75" hidden="1" customHeight="1">
      <c r="U839" s="739"/>
      <c r="V839" s="739"/>
      <c r="W839" s="739"/>
      <c r="X839" s="739"/>
      <c r="Y839" s="739"/>
      <c r="Z839" s="739"/>
      <c r="AA839" s="739"/>
      <c r="AB839" s="739"/>
      <c r="AC839" s="739"/>
      <c r="AD839" s="739"/>
      <c r="AE839" s="739"/>
      <c r="AF839" s="739"/>
      <c r="AG839" s="739"/>
      <c r="AH839" s="739"/>
      <c r="AI839" s="739"/>
    </row>
    <row r="840" spans="21:35" ht="15.75" hidden="1" customHeight="1">
      <c r="U840" s="739"/>
      <c r="V840" s="739"/>
      <c r="W840" s="739"/>
      <c r="X840" s="739"/>
      <c r="Y840" s="739"/>
      <c r="Z840" s="739"/>
      <c r="AA840" s="739"/>
      <c r="AB840" s="739"/>
      <c r="AC840" s="739"/>
      <c r="AD840" s="739"/>
      <c r="AE840" s="739"/>
      <c r="AF840" s="739"/>
      <c r="AG840" s="739"/>
      <c r="AH840" s="739"/>
      <c r="AI840" s="739"/>
    </row>
    <row r="841" spans="21:35" ht="15.75" hidden="1" customHeight="1">
      <c r="U841" s="739"/>
      <c r="V841" s="739"/>
      <c r="W841" s="739"/>
      <c r="X841" s="739"/>
      <c r="Y841" s="739"/>
      <c r="Z841" s="739"/>
      <c r="AA841" s="739"/>
      <c r="AB841" s="739"/>
      <c r="AC841" s="739"/>
      <c r="AD841" s="739"/>
      <c r="AE841" s="739"/>
      <c r="AF841" s="739"/>
      <c r="AG841" s="739"/>
      <c r="AH841" s="739"/>
      <c r="AI841" s="739"/>
    </row>
    <row r="842" spans="21:35" ht="15.75" hidden="1" customHeight="1">
      <c r="U842" s="739"/>
      <c r="V842" s="739"/>
      <c r="W842" s="739"/>
      <c r="X842" s="739"/>
      <c r="Y842" s="739"/>
      <c r="Z842" s="739"/>
      <c r="AA842" s="739"/>
      <c r="AB842" s="739"/>
      <c r="AC842" s="739"/>
      <c r="AD842" s="739"/>
      <c r="AE842" s="739"/>
      <c r="AF842" s="739"/>
      <c r="AG842" s="739"/>
      <c r="AH842" s="739"/>
      <c r="AI842" s="739"/>
    </row>
    <row r="843" spans="21:35" ht="0" hidden="1" customHeight="1">
      <c r="U843" s="739"/>
      <c r="V843" s="739"/>
      <c r="W843" s="739"/>
      <c r="X843" s="739"/>
      <c r="Y843" s="739"/>
      <c r="Z843" s="739"/>
      <c r="AA843" s="739"/>
      <c r="AB843" s="739"/>
      <c r="AC843" s="739"/>
      <c r="AD843" s="739"/>
    </row>
    <row r="844" spans="21:35" ht="0" hidden="1" customHeight="1">
      <c r="U844" s="739"/>
      <c r="V844" s="739"/>
      <c r="W844" s="739"/>
      <c r="X844" s="739"/>
      <c r="Y844" s="739"/>
      <c r="Z844" s="739"/>
      <c r="AA844" s="739"/>
      <c r="AB844" s="739"/>
      <c r="AC844" s="739"/>
    </row>
    <row r="845" spans="21:35" ht="0" hidden="1" customHeight="1">
      <c r="U845" s="739"/>
      <c r="V845" s="739"/>
      <c r="W845" s="739"/>
      <c r="X845" s="739"/>
      <c r="Y845" s="739"/>
      <c r="Z845" s="739"/>
      <c r="AA845" s="739"/>
      <c r="AB845" s="739"/>
      <c r="AC845" s="739"/>
    </row>
    <row r="846" spans="21:35" ht="0" hidden="1" customHeight="1">
      <c r="U846" s="739"/>
      <c r="V846" s="739"/>
      <c r="W846" s="739"/>
      <c r="X846" s="739"/>
      <c r="Y846" s="739"/>
      <c r="Z846" s="739"/>
      <c r="AA846" s="739"/>
      <c r="AB846" s="739"/>
      <c r="AC846" s="739"/>
    </row>
    <row r="847" spans="21:35" ht="0" hidden="1" customHeight="1">
      <c r="U847" s="739"/>
      <c r="V847" s="739"/>
      <c r="W847" s="739"/>
      <c r="X847" s="739"/>
      <c r="Y847" s="739"/>
      <c r="Z847" s="739"/>
      <c r="AA847" s="739"/>
      <c r="AB847" s="739"/>
      <c r="AC847" s="739"/>
    </row>
    <row r="848" spans="21:35" ht="0" hidden="1" customHeight="1">
      <c r="U848" s="739"/>
      <c r="V848" s="739"/>
      <c r="W848" s="739"/>
      <c r="X848" s="739"/>
      <c r="Y848" s="739"/>
      <c r="Z848" s="739"/>
      <c r="AA848" s="739"/>
      <c r="AB848" s="739"/>
      <c r="AC848" s="739"/>
    </row>
    <row r="849" spans="21:29" ht="0" hidden="1" customHeight="1">
      <c r="U849" s="739"/>
      <c r="V849" s="739"/>
      <c r="W849" s="739"/>
      <c r="X849" s="739"/>
      <c r="Y849" s="739"/>
      <c r="Z849" s="739"/>
      <c r="AA849" s="739"/>
      <c r="AB849" s="739"/>
      <c r="AC849" s="739"/>
    </row>
    <row r="850" spans="21:29" ht="0" hidden="1" customHeight="1">
      <c r="U850" s="739"/>
      <c r="V850" s="739"/>
      <c r="W850" s="739"/>
      <c r="X850" s="739"/>
      <c r="Y850" s="739"/>
      <c r="Z850" s="739"/>
      <c r="AA850" s="739"/>
      <c r="AB850" s="739"/>
      <c r="AC850" s="739"/>
    </row>
    <row r="851" spans="21:29" ht="0" hidden="1" customHeight="1">
      <c r="U851" s="739"/>
      <c r="V851" s="739"/>
      <c r="W851" s="739"/>
      <c r="X851" s="739"/>
      <c r="Y851" s="739"/>
      <c r="Z851" s="739"/>
      <c r="AA851" s="739"/>
      <c r="AB851" s="739"/>
      <c r="AC851" s="739"/>
    </row>
    <row r="852" spans="21:29" ht="0" hidden="1" customHeight="1">
      <c r="U852" s="739"/>
      <c r="V852" s="739"/>
      <c r="W852" s="739"/>
      <c r="X852" s="739"/>
      <c r="Y852" s="739"/>
      <c r="Z852" s="739"/>
      <c r="AA852" s="739"/>
      <c r="AB852" s="739"/>
      <c r="AC852" s="739"/>
    </row>
    <row r="853" spans="21:29" ht="0" hidden="1" customHeight="1">
      <c r="U853" s="739"/>
      <c r="V853" s="739"/>
      <c r="W853" s="739"/>
      <c r="X853" s="739"/>
      <c r="Y853" s="739"/>
      <c r="Z853" s="739"/>
      <c r="AA853" s="739"/>
      <c r="AB853" s="739"/>
      <c r="AC853" s="739"/>
    </row>
    <row r="854" spans="21:29" ht="0" hidden="1" customHeight="1">
      <c r="U854" s="739"/>
      <c r="V854" s="739"/>
      <c r="W854" s="739"/>
      <c r="X854" s="739"/>
      <c r="Y854" s="739"/>
      <c r="Z854" s="739"/>
      <c r="AA854" s="739"/>
      <c r="AB854" s="739"/>
      <c r="AC854" s="739"/>
    </row>
    <row r="855" spans="21:29" ht="0" hidden="1" customHeight="1">
      <c r="U855" s="739"/>
      <c r="V855" s="739"/>
      <c r="W855" s="739"/>
      <c r="X855" s="739"/>
      <c r="Y855" s="739"/>
      <c r="Z855" s="739"/>
      <c r="AA855" s="739"/>
      <c r="AB855" s="739"/>
      <c r="AC855" s="739"/>
    </row>
    <row r="856" spans="21:29" ht="0" hidden="1" customHeight="1">
      <c r="U856" s="739"/>
      <c r="V856" s="739"/>
      <c r="W856" s="739"/>
      <c r="X856" s="739"/>
      <c r="Y856" s="739"/>
      <c r="Z856" s="739"/>
      <c r="AA856" s="739"/>
      <c r="AB856" s="739"/>
      <c r="AC856" s="739"/>
    </row>
    <row r="857" spans="21:29" ht="0" hidden="1" customHeight="1">
      <c r="U857" s="739"/>
      <c r="V857" s="739"/>
      <c r="W857" s="739"/>
      <c r="X857" s="739"/>
      <c r="Y857" s="739"/>
      <c r="Z857" s="739"/>
      <c r="AA857" s="739"/>
      <c r="AB857" s="739"/>
      <c r="AC857" s="739"/>
    </row>
    <row r="858" spans="21:29" ht="0" hidden="1" customHeight="1">
      <c r="U858" s="739"/>
      <c r="V858" s="739"/>
      <c r="W858" s="739"/>
      <c r="X858" s="739"/>
      <c r="Y858" s="739"/>
      <c r="Z858" s="739"/>
      <c r="AA858" s="739"/>
      <c r="AB858" s="739"/>
      <c r="AC858" s="739"/>
    </row>
    <row r="859" spans="21:29" ht="0" hidden="1" customHeight="1"/>
    <row r="860" spans="21:29" ht="0" hidden="1" customHeight="1"/>
    <row r="861" spans="21:29" ht="0" hidden="1" customHeight="1"/>
    <row r="862" spans="21:29" ht="0" hidden="1" customHeight="1"/>
    <row r="863" spans="21:29" ht="0" hidden="1" customHeight="1"/>
    <row r="864" spans="21:29"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sheetData>
  <sheetProtection autoFilter="0"/>
  <mergeCells count="18">
    <mergeCell ref="T33:X33"/>
    <mergeCell ref="Y33:AC33"/>
    <mergeCell ref="T34:X34"/>
    <mergeCell ref="Y34:AC34"/>
    <mergeCell ref="T35:AC35"/>
    <mergeCell ref="T5:AC5"/>
    <mergeCell ref="T6:T7"/>
    <mergeCell ref="U6:U7"/>
    <mergeCell ref="V6:V7"/>
    <mergeCell ref="W6:W7"/>
    <mergeCell ref="X6:X7"/>
    <mergeCell ref="AC6:AC7"/>
    <mergeCell ref="T4:AC4"/>
    <mergeCell ref="K1:M1"/>
    <mergeCell ref="C2:F2"/>
    <mergeCell ref="K2:N2"/>
    <mergeCell ref="T2:AC2"/>
    <mergeCell ref="T3:AC3"/>
  </mergeCells>
  <conditionalFormatting sqref="N4:N63">
    <cfRule type="cellIs" dxfId="8" priority="1" operator="equal">
      <formula>"มส"</formula>
    </cfRule>
    <cfRule type="cellIs" dxfId="7" priority="2" operator="equal">
      <formula>"ร"</formula>
    </cfRule>
    <cfRule type="cellIs" dxfId="6" priority="3" operator="lessThan">
      <formula>1</formula>
    </cfRule>
  </conditionalFormatting>
  <pageMargins left="0" right="0" top="0.24" bottom="0.2" header="0.12" footer="0.2"/>
  <pageSetup paperSize="9" orientation="landscape"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I922"/>
  <sheetViews>
    <sheetView showGridLines="0" topLeftCell="P19" zoomScaleNormal="100" workbookViewId="0">
      <selection activeCell="H11" sqref="H11"/>
    </sheetView>
  </sheetViews>
  <sheetFormatPr defaultColWidth="14.42578125" defaultRowHeight="0" customHeight="1" zeroHeight="1"/>
  <cols>
    <col min="1" max="1" width="2" style="734" customWidth="1"/>
    <col min="2" max="2" width="6.5703125" style="734" customWidth="1"/>
    <col min="3" max="3" width="5.42578125" style="734" customWidth="1"/>
    <col min="4" max="4" width="9.5703125" style="734" customWidth="1"/>
    <col min="5" max="5" width="29.7109375" style="734" customWidth="1"/>
    <col min="6" max="6" width="8.5703125" style="734" customWidth="1"/>
    <col min="7" max="7" width="3.5703125" style="734" customWidth="1"/>
    <col min="8" max="11" width="4.42578125" style="734" customWidth="1"/>
    <col min="12" max="12" width="5.140625" style="735" customWidth="1"/>
    <col min="13" max="13" width="8.5703125" style="735" customWidth="1"/>
    <col min="14" max="14" width="23.7109375" style="752" customWidth="1"/>
    <col min="15" max="15" width="7.140625" style="735" customWidth="1"/>
    <col min="16" max="18" width="3" style="734" customWidth="1"/>
    <col min="19" max="19" width="3.140625" style="736" customWidth="1"/>
    <col min="20" max="20" width="6.140625" style="736" customWidth="1"/>
    <col min="21" max="21" width="25.5703125" style="734" customWidth="1"/>
    <col min="22" max="22" width="7.42578125" style="734" customWidth="1"/>
    <col min="23" max="23" width="12.42578125" style="734" customWidth="1"/>
    <col min="24" max="24" width="11.85546875" style="734" customWidth="1"/>
    <col min="25" max="25" width="19.140625" style="734" customWidth="1"/>
    <col min="26" max="26" width="13.140625" style="734" customWidth="1"/>
    <col min="27" max="28" width="14.42578125" style="734" customWidth="1"/>
    <col min="29" max="29" width="17.42578125" style="734" customWidth="1"/>
    <col min="30" max="146" width="14.42578125" style="734" customWidth="1"/>
    <col min="147" max="16384" width="14.42578125" style="734"/>
  </cols>
  <sheetData>
    <row r="1" spans="2:35" ht="25.5" customHeight="1">
      <c r="B1" s="733"/>
      <c r="C1" s="733"/>
      <c r="D1" s="733"/>
      <c r="E1" s="733"/>
      <c r="F1" s="733"/>
      <c r="G1" s="733"/>
      <c r="L1" s="1340" t="s">
        <v>541</v>
      </c>
      <c r="M1" s="1340"/>
      <c r="N1" s="1340"/>
      <c r="O1" s="735" t="s">
        <v>729</v>
      </c>
    </row>
    <row r="2" spans="2:35" ht="27" customHeight="1">
      <c r="B2" s="737"/>
      <c r="C2" s="1459" t="s">
        <v>730</v>
      </c>
      <c r="D2" s="1460"/>
      <c r="E2" s="1460"/>
      <c r="F2" s="1461"/>
      <c r="G2" s="737"/>
      <c r="H2" s="737"/>
      <c r="I2" s="737"/>
      <c r="J2" s="737"/>
      <c r="K2" s="737"/>
      <c r="L2" s="1462" t="s">
        <v>730</v>
      </c>
      <c r="M2" s="1463"/>
      <c r="N2" s="1463"/>
      <c r="O2" s="1464"/>
      <c r="P2" s="737"/>
      <c r="Q2" s="737"/>
      <c r="R2" s="737"/>
      <c r="S2" s="738"/>
      <c r="T2" s="1347" t="s">
        <v>720</v>
      </c>
      <c r="U2" s="1347"/>
      <c r="V2" s="1347"/>
      <c r="W2" s="1347"/>
      <c r="X2" s="1347"/>
      <c r="Y2" s="1347"/>
      <c r="Z2" s="1347"/>
      <c r="AA2" s="1347"/>
      <c r="AB2" s="1347"/>
      <c r="AC2" s="1347"/>
      <c r="AE2" s="739"/>
      <c r="AF2" s="739"/>
      <c r="AG2" s="739"/>
      <c r="AH2" s="739"/>
      <c r="AI2" s="739"/>
    </row>
    <row r="3" spans="2:35" s="735" customFormat="1" ht="18.75" customHeight="1">
      <c r="C3" s="879" t="s">
        <v>0</v>
      </c>
      <c r="D3" s="880" t="s">
        <v>545</v>
      </c>
      <c r="E3" s="881" t="s">
        <v>546</v>
      </c>
      <c r="F3" s="882" t="s">
        <v>160</v>
      </c>
      <c r="G3" s="744" t="s">
        <v>723</v>
      </c>
      <c r="H3" s="907" t="s">
        <v>731</v>
      </c>
      <c r="I3" s="744" t="s">
        <v>732</v>
      </c>
      <c r="J3" s="744" t="s">
        <v>733</v>
      </c>
      <c r="K3" s="744" t="s">
        <v>426</v>
      </c>
      <c r="L3" s="883" t="s">
        <v>0</v>
      </c>
      <c r="M3" s="884" t="s">
        <v>545</v>
      </c>
      <c r="N3" s="884" t="s">
        <v>546</v>
      </c>
      <c r="O3" s="882" t="s">
        <v>160</v>
      </c>
      <c r="P3" s="907" t="s">
        <v>731</v>
      </c>
      <c r="Q3" s="744" t="s">
        <v>732</v>
      </c>
      <c r="R3" s="744" t="s">
        <v>733</v>
      </c>
      <c r="S3" s="738" t="s">
        <v>426</v>
      </c>
      <c r="T3" s="1337" t="s">
        <v>564</v>
      </c>
      <c r="U3" s="1337"/>
      <c r="V3" s="1337"/>
      <c r="W3" s="1337"/>
      <c r="X3" s="1337"/>
      <c r="Y3" s="1337"/>
      <c r="Z3" s="1337"/>
      <c r="AA3" s="1337"/>
      <c r="AB3" s="1337"/>
      <c r="AC3" s="1337"/>
      <c r="AD3" s="747"/>
      <c r="AE3" s="747"/>
      <c r="AF3" s="747"/>
      <c r="AG3" s="747"/>
      <c r="AH3" s="747"/>
      <c r="AI3" s="747"/>
    </row>
    <row r="4" spans="2:35" s="735" customFormat="1" ht="17.25" customHeight="1">
      <c r="B4" s="735">
        <f>IF(G4=1,COUNT(G$4:G4),0)</f>
        <v>0</v>
      </c>
      <c r="C4" s="879">
        <v>1</v>
      </c>
      <c r="D4" s="885" t="str">
        <f>ผลการเรียน!B5</f>
        <v/>
      </c>
      <c r="E4" s="886" t="str">
        <f>ผลการเรียน!BX5&amp;"."&amp;ผลการเรียน!BY5&amp;"  "&amp;ผลการเรียน!BZ5</f>
        <v xml:space="preserve">.  </v>
      </c>
      <c r="F4" s="887" t="str">
        <f>ผลการเรียน!BC5</f>
        <v>0</v>
      </c>
      <c r="G4" s="757" t="str">
        <f>IF(OR(F4="มส"),1,"")</f>
        <v/>
      </c>
      <c r="H4" s="888">
        <f>ผลการเรียน!BB5</f>
        <v>0</v>
      </c>
      <c r="I4" s="888">
        <f>ปก!$Q$14</f>
        <v>0</v>
      </c>
      <c r="J4" s="888">
        <f>เวลาเรียน!$DN6</f>
        <v>19</v>
      </c>
      <c r="K4" s="888" t="e">
        <f>J4/I4*100</f>
        <v>#DIV/0!</v>
      </c>
      <c r="L4" s="879" t="str">
        <f>IFERROR(VLOOKUP(C4,B4:E63,2,FALSE),"")</f>
        <v/>
      </c>
      <c r="M4" s="879" t="str">
        <f>IFERROR(VLOOKUP(C4,B4:E63,3,FALSE),"")</f>
        <v/>
      </c>
      <c r="N4" s="889" t="str">
        <f>IFERROR(VLOOKUP(C4,B4:E63,4,FALSE),"")</f>
        <v/>
      </c>
      <c r="O4" s="882" t="str">
        <f>IFERROR(VLOOKUP(C4,B4:F63,5,FALSE),"")</f>
        <v/>
      </c>
      <c r="P4" s="890" t="str">
        <f>IFERROR(VLOOKUP(C4,B4:H63,7,FALSE),"")</f>
        <v/>
      </c>
      <c r="Q4" s="890" t="str">
        <f>IFERROR(VLOOKUP(C4,B4:J63,8,FALSE),"")</f>
        <v/>
      </c>
      <c r="R4" s="890" t="str">
        <f>IFERROR(VLOOKUP(C4,B4:J63,9,FALSE),"")</f>
        <v/>
      </c>
      <c r="S4" s="890" t="str">
        <f>IFERROR(VLOOKUP(C4,B4:K63,10,FALSE),"")</f>
        <v/>
      </c>
      <c r="T4" s="1337" t="str">
        <f>"รหัสวิชา..."&amp;ปก!$D$13&amp;"...ชื่อรายวิชา....."&amp;ปก!$I$13&amp;"... จำนวน.."&amp;ปก!$R$13&amp;"..หน่วยการเรียน"</f>
        <v>รหัสวิชา...ง30103...ชื่อรายวิชา.....การงานอาชีพ(งานคอมพิวเตอร์)... จำนวน....หน่วยการเรียน</v>
      </c>
      <c r="U4" s="1337"/>
      <c r="V4" s="1337"/>
      <c r="W4" s="1337"/>
      <c r="X4" s="1337"/>
      <c r="Y4" s="1337"/>
      <c r="Z4" s="1337"/>
      <c r="AA4" s="1337"/>
      <c r="AB4" s="1337"/>
      <c r="AC4" s="1337"/>
      <c r="AD4" s="747"/>
      <c r="AE4" s="747"/>
      <c r="AF4" s="747"/>
      <c r="AG4" s="747"/>
      <c r="AH4" s="747"/>
      <c r="AI4" s="747"/>
    </row>
    <row r="5" spans="2:35" s="752" customFormat="1" ht="15.75" customHeight="1">
      <c r="B5" s="752">
        <f>IF(G5=1,COUNT(G$4:G5),0)</f>
        <v>0</v>
      </c>
      <c r="C5" s="891">
        <v>2</v>
      </c>
      <c r="D5" s="885" t="str">
        <f>ผลการเรียน!B6</f>
        <v/>
      </c>
      <c r="E5" s="886" t="str">
        <f>ผลการเรียน!BX6&amp;"."&amp;ผลการเรียน!BY6&amp;"  "&amp;ผลการเรียน!BZ6</f>
        <v xml:space="preserve">.  </v>
      </c>
      <c r="F5" s="887" t="str">
        <f>ผลการเรียน!BC6</f>
        <v/>
      </c>
      <c r="G5" s="757" t="str">
        <f t="shared" ref="G5:G63" si="0">IF(OR(F5="มส"),1,"")</f>
        <v/>
      </c>
      <c r="H5" s="888" t="str">
        <f>ผลการเรียน!BB6</f>
        <v/>
      </c>
      <c r="I5" s="888">
        <f>ปก!$Q$14</f>
        <v>0</v>
      </c>
      <c r="J5" s="888">
        <f>เวลาเรียน!$DN7</f>
        <v>19</v>
      </c>
      <c r="K5" s="888" t="e">
        <f t="shared" ref="K5:K63" si="1">J5/I5*100</f>
        <v>#DIV/0!</v>
      </c>
      <c r="L5" s="879" t="str">
        <f t="shared" ref="L5" si="2">IFERROR(VLOOKUP(C5,B5:E64,2,FALSE),"")</f>
        <v/>
      </c>
      <c r="M5" s="879" t="str">
        <f t="shared" ref="M5" si="3">IFERROR(VLOOKUP(C5,B5:E64,3,FALSE),"")</f>
        <v/>
      </c>
      <c r="N5" s="889" t="str">
        <f t="shared" ref="N5" si="4">IFERROR(VLOOKUP(C5,B5:E64,4,FALSE),"")</f>
        <v/>
      </c>
      <c r="O5" s="883" t="str">
        <f t="shared" ref="O5" si="5">IFERROR(VLOOKUP(C5,B5:F64,5,FALSE),"")</f>
        <v/>
      </c>
      <c r="P5" s="890" t="str">
        <f t="shared" ref="P5:P63" si="6">IFERROR(VLOOKUP(C5,B5:H64,7,FALSE),"")</f>
        <v/>
      </c>
      <c r="Q5" s="890" t="str">
        <f t="shared" ref="Q5:Q63" si="7">IFERROR(VLOOKUP(C5,B5:J64,8,FALSE),"")</f>
        <v/>
      </c>
      <c r="R5" s="890" t="str">
        <f t="shared" ref="R5:R63" si="8">IFERROR(VLOOKUP(C5,B5:J64,9,FALSE),"")</f>
        <v/>
      </c>
      <c r="S5" s="890" t="str">
        <f t="shared" ref="S5:S63" si="9">IFERROR(VLOOKUP(C5,B5:K64,10,FALSE),"")</f>
        <v/>
      </c>
      <c r="T5" s="1337" t="str">
        <f>"ชั้น..ม."&amp;ปก!$G$12&amp;"/"&amp;ปก!$J$12&amp;"...ภาคเรียนที่.."&amp;ปก!$N$12&amp;"..ปีการศึกษา..."&amp;ปก!$R$12&amp;"....."</f>
        <v>ชั้น..ม./...ภาคเรียนที่....ปีการศึกษา........</v>
      </c>
      <c r="U5" s="1337"/>
      <c r="V5" s="1337"/>
      <c r="W5" s="1337"/>
      <c r="X5" s="1337"/>
      <c r="Y5" s="1337"/>
      <c r="Z5" s="1337"/>
      <c r="AA5" s="1337"/>
      <c r="AB5" s="1337"/>
      <c r="AC5" s="1337"/>
      <c r="AD5" s="747"/>
      <c r="AE5" s="754"/>
      <c r="AF5" s="754"/>
      <c r="AG5" s="754"/>
      <c r="AH5" s="754"/>
      <c r="AI5" s="754"/>
    </row>
    <row r="6" spans="2:35" s="755" customFormat="1" ht="15.75" customHeight="1">
      <c r="B6" s="755">
        <f>IF(G6=1,COUNT(G$4:G6),0)</f>
        <v>0</v>
      </c>
      <c r="C6" s="892">
        <v>3</v>
      </c>
      <c r="D6" s="885" t="str">
        <f>ผลการเรียน!B7</f>
        <v/>
      </c>
      <c r="E6" s="886" t="str">
        <f>ผลการเรียน!BX7&amp;"."&amp;ผลการเรียน!BY7&amp;"  "&amp;ผลการเรียน!BZ7</f>
        <v xml:space="preserve">.  </v>
      </c>
      <c r="F6" s="887" t="str">
        <f>ผลการเรียน!BC7</f>
        <v/>
      </c>
      <c r="G6" s="757" t="str">
        <f t="shared" si="0"/>
        <v/>
      </c>
      <c r="H6" s="888" t="str">
        <f>ผลการเรียน!BB7</f>
        <v/>
      </c>
      <c r="I6" s="888">
        <f>ปก!$Q$14</f>
        <v>0</v>
      </c>
      <c r="J6" s="888">
        <f>เวลาเรียน!$DN8</f>
        <v>19</v>
      </c>
      <c r="K6" s="888" t="e">
        <f t="shared" si="1"/>
        <v>#DIV/0!</v>
      </c>
      <c r="L6" s="892" t="str">
        <f>IFERROR(VLOOKUP(C6,B6:E64,2,FALSE),"")</f>
        <v/>
      </c>
      <c r="M6" s="892" t="str">
        <f>IFERROR(VLOOKUP(C6,B6:E64,3,FALSE),"")</f>
        <v/>
      </c>
      <c r="N6" s="889" t="str">
        <f>IFERROR(VLOOKUP(C6,B6:E64,4,FALSE),"")</f>
        <v/>
      </c>
      <c r="O6" s="893" t="str">
        <f>IFERROR(VLOOKUP(C6,B6:F64,5,FALSE),"")</f>
        <v/>
      </c>
      <c r="P6" s="890" t="str">
        <f t="shared" si="6"/>
        <v/>
      </c>
      <c r="Q6" s="890" t="str">
        <f t="shared" si="7"/>
        <v/>
      </c>
      <c r="R6" s="890" t="str">
        <f t="shared" si="8"/>
        <v/>
      </c>
      <c r="S6" s="890" t="str">
        <f t="shared" si="9"/>
        <v/>
      </c>
      <c r="T6" s="1465" t="s">
        <v>524</v>
      </c>
      <c r="U6" s="1465" t="s">
        <v>1</v>
      </c>
      <c r="V6" s="1465" t="s">
        <v>0</v>
      </c>
      <c r="W6" s="1465" t="s">
        <v>16</v>
      </c>
      <c r="X6" s="1465" t="s">
        <v>32</v>
      </c>
      <c r="Y6" s="894" t="s">
        <v>176</v>
      </c>
      <c r="Z6" s="1465" t="s">
        <v>734</v>
      </c>
      <c r="AA6" s="1465" t="s">
        <v>735</v>
      </c>
      <c r="AB6" s="894" t="s">
        <v>736</v>
      </c>
      <c r="AC6" s="1465" t="s">
        <v>6</v>
      </c>
      <c r="AD6" s="760"/>
      <c r="AE6" s="760"/>
      <c r="AF6" s="760"/>
      <c r="AG6" s="760"/>
      <c r="AH6" s="760"/>
      <c r="AI6" s="760"/>
    </row>
    <row r="7" spans="2:35" s="755" customFormat="1" ht="15.75" customHeight="1">
      <c r="B7" s="755">
        <f>IF(G7=1,COUNT(G$4:G7),0)</f>
        <v>0</v>
      </c>
      <c r="C7" s="895">
        <v>4</v>
      </c>
      <c r="D7" s="885" t="str">
        <f>ผลการเรียน!B8</f>
        <v/>
      </c>
      <c r="E7" s="886" t="str">
        <f>ผลการเรียน!BX8&amp;"."&amp;ผลการเรียน!BY8&amp;"  "&amp;ผลการเรียน!BZ8</f>
        <v xml:space="preserve">.  </v>
      </c>
      <c r="F7" s="887" t="str">
        <f>ผลการเรียน!BC8</f>
        <v/>
      </c>
      <c r="G7" s="757" t="str">
        <f t="shared" si="0"/>
        <v/>
      </c>
      <c r="H7" s="888" t="str">
        <f>ผลการเรียน!BB8</f>
        <v/>
      </c>
      <c r="I7" s="888">
        <f>ปก!$Q$14</f>
        <v>0</v>
      </c>
      <c r="J7" s="888">
        <f>เวลาเรียน!$DN9</f>
        <v>19</v>
      </c>
      <c r="K7" s="888" t="e">
        <f t="shared" si="1"/>
        <v>#DIV/0!</v>
      </c>
      <c r="L7" s="892" t="str">
        <f>IFERROR(VLOOKUP(C7,B7:E64,2,FALSE),"")</f>
        <v/>
      </c>
      <c r="M7" s="892" t="str">
        <f>IFERROR(VLOOKUP(C7,B7:E64,3,FALSE),"")</f>
        <v/>
      </c>
      <c r="N7" s="889" t="str">
        <f>IFERROR(VLOOKUP(C7,B7:E64,4,FALSE),"")</f>
        <v/>
      </c>
      <c r="O7" s="893" t="str">
        <f>IFERROR(VLOOKUP(C7,B7:F64,5,FALSE),"")</f>
        <v/>
      </c>
      <c r="P7" s="890" t="str">
        <f t="shared" si="6"/>
        <v/>
      </c>
      <c r="Q7" s="890" t="str">
        <f t="shared" si="7"/>
        <v/>
      </c>
      <c r="R7" s="890" t="str">
        <f t="shared" si="8"/>
        <v/>
      </c>
      <c r="S7" s="890" t="str">
        <f t="shared" si="9"/>
        <v/>
      </c>
      <c r="T7" s="1466"/>
      <c r="U7" s="1466"/>
      <c r="V7" s="1466"/>
      <c r="W7" s="1466"/>
      <c r="X7" s="1466"/>
      <c r="Y7" s="896" t="s">
        <v>549</v>
      </c>
      <c r="Z7" s="1466"/>
      <c r="AA7" s="1466"/>
      <c r="AB7" s="896" t="s">
        <v>426</v>
      </c>
      <c r="AC7" s="1466"/>
      <c r="AD7" s="760"/>
      <c r="AE7" s="760"/>
      <c r="AF7" s="760"/>
      <c r="AG7" s="760"/>
      <c r="AH7" s="760"/>
      <c r="AI7" s="760"/>
    </row>
    <row r="8" spans="2:35" s="762" customFormat="1" ht="15.75" customHeight="1">
      <c r="B8" s="762">
        <f>IF(G8=1,COUNT(G$4:G8),0)</f>
        <v>0</v>
      </c>
      <c r="C8" s="897">
        <v>5</v>
      </c>
      <c r="D8" s="885" t="str">
        <f>ผลการเรียน!B9</f>
        <v/>
      </c>
      <c r="E8" s="886" t="str">
        <f>ผลการเรียน!BX9&amp;"."&amp;ผลการเรียน!BY9&amp;"  "&amp;ผลการเรียน!BZ9</f>
        <v xml:space="preserve">.  </v>
      </c>
      <c r="F8" s="887" t="str">
        <f>ผลการเรียน!BC9</f>
        <v/>
      </c>
      <c r="G8" s="757" t="str">
        <f t="shared" si="0"/>
        <v/>
      </c>
      <c r="H8" s="888" t="str">
        <f>ผลการเรียน!BB9</f>
        <v/>
      </c>
      <c r="I8" s="888">
        <f>ปก!$Q$14</f>
        <v>0</v>
      </c>
      <c r="J8" s="888">
        <f>เวลาเรียน!$DN10</f>
        <v>19</v>
      </c>
      <c r="K8" s="888" t="e">
        <f t="shared" si="1"/>
        <v>#DIV/0!</v>
      </c>
      <c r="L8" s="879" t="str">
        <f>IFERROR(VLOOKUP(C8,B8:E64,2,FALSE),"")</f>
        <v/>
      </c>
      <c r="M8" s="879" t="str">
        <f>IFERROR(VLOOKUP(C8,B8:E64,3,FALSE),"")</f>
        <v/>
      </c>
      <c r="N8" s="889" t="str">
        <f>IFERROR(VLOOKUP(C8,B8:E64,4,FALSE),"")</f>
        <v/>
      </c>
      <c r="O8" s="883" t="str">
        <f>IFERROR(VLOOKUP(C8,B8:F64,5,FALSE),"")</f>
        <v/>
      </c>
      <c r="P8" s="890" t="str">
        <f t="shared" si="6"/>
        <v/>
      </c>
      <c r="Q8" s="890" t="str">
        <f t="shared" si="7"/>
        <v/>
      </c>
      <c r="R8" s="890" t="str">
        <f t="shared" si="8"/>
        <v/>
      </c>
      <c r="S8" s="890" t="str">
        <f t="shared" si="9"/>
        <v/>
      </c>
      <c r="T8" s="898">
        <v>1</v>
      </c>
      <c r="U8" s="899" t="str">
        <f t="shared" ref="U8:U29" si="10">N4</f>
        <v/>
      </c>
      <c r="V8" s="898" t="str">
        <f t="shared" ref="V8:W23" si="11">L4</f>
        <v/>
      </c>
      <c r="W8" s="898" t="str">
        <f t="shared" si="11"/>
        <v/>
      </c>
      <c r="X8" s="898" t="str">
        <f t="shared" ref="X8:AB23" si="12">O4</f>
        <v/>
      </c>
      <c r="Y8" s="898" t="str">
        <f t="shared" si="12"/>
        <v/>
      </c>
      <c r="Z8" s="898" t="str">
        <f t="shared" si="12"/>
        <v/>
      </c>
      <c r="AA8" s="898" t="str">
        <f t="shared" si="12"/>
        <v/>
      </c>
      <c r="AB8" s="898" t="str">
        <f t="shared" si="12"/>
        <v/>
      </c>
      <c r="AC8" s="901"/>
      <c r="AD8" s="770"/>
      <c r="AE8" s="770"/>
      <c r="AF8" s="770"/>
      <c r="AG8" s="770"/>
      <c r="AH8" s="770"/>
      <c r="AI8" s="770"/>
    </row>
    <row r="9" spans="2:35" s="762" customFormat="1" ht="15.75" customHeight="1">
      <c r="B9" s="762">
        <f>IF(G9=1,COUNT(G$4:G9),0)</f>
        <v>0</v>
      </c>
      <c r="C9" s="902">
        <v>6</v>
      </c>
      <c r="D9" s="885" t="str">
        <f>ผลการเรียน!B10</f>
        <v/>
      </c>
      <c r="E9" s="886" t="str">
        <f>ผลการเรียน!BX10&amp;"."&amp;ผลการเรียน!BY10&amp;"  "&amp;ผลการเรียน!BZ10</f>
        <v xml:space="preserve">.  </v>
      </c>
      <c r="F9" s="887" t="str">
        <f>ผลการเรียน!BC10</f>
        <v/>
      </c>
      <c r="G9" s="757" t="str">
        <f t="shared" si="0"/>
        <v/>
      </c>
      <c r="H9" s="888" t="str">
        <f>ผลการเรียน!BB10</f>
        <v/>
      </c>
      <c r="I9" s="888">
        <f>ปก!$Q$14</f>
        <v>0</v>
      </c>
      <c r="J9" s="888">
        <f>เวลาเรียน!$DN11</f>
        <v>19</v>
      </c>
      <c r="K9" s="888" t="e">
        <f t="shared" si="1"/>
        <v>#DIV/0!</v>
      </c>
      <c r="L9" s="879" t="str">
        <f>IFERROR(VLOOKUP(C9,B9:E64,2,FALSE),"")</f>
        <v/>
      </c>
      <c r="M9" s="879" t="str">
        <f>IFERROR(VLOOKUP(C9,B9:E64,3,FALSE),"")</f>
        <v/>
      </c>
      <c r="N9" s="889" t="str">
        <f>IFERROR(VLOOKUP(C9,B9:E64,4,FALSE),"")</f>
        <v/>
      </c>
      <c r="O9" s="883" t="str">
        <f>IFERROR(VLOOKUP(C9,B9:F64,5,FALSE),"")</f>
        <v/>
      </c>
      <c r="P9" s="890" t="str">
        <f t="shared" si="6"/>
        <v/>
      </c>
      <c r="Q9" s="890" t="str">
        <f t="shared" si="7"/>
        <v/>
      </c>
      <c r="R9" s="890" t="str">
        <f t="shared" si="8"/>
        <v/>
      </c>
      <c r="S9" s="890" t="str">
        <f t="shared" si="9"/>
        <v/>
      </c>
      <c r="T9" s="898">
        <v>2</v>
      </c>
      <c r="U9" s="899" t="str">
        <f t="shared" si="10"/>
        <v/>
      </c>
      <c r="V9" s="898" t="str">
        <f t="shared" si="11"/>
        <v/>
      </c>
      <c r="W9" s="898" t="str">
        <f t="shared" si="11"/>
        <v/>
      </c>
      <c r="X9" s="898" t="str">
        <f t="shared" si="12"/>
        <v/>
      </c>
      <c r="Y9" s="898" t="str">
        <f t="shared" si="12"/>
        <v/>
      </c>
      <c r="Z9" s="898" t="str">
        <f t="shared" si="12"/>
        <v/>
      </c>
      <c r="AA9" s="898" t="str">
        <f t="shared" si="12"/>
        <v/>
      </c>
      <c r="AB9" s="898" t="str">
        <f t="shared" si="12"/>
        <v/>
      </c>
      <c r="AC9" s="901"/>
      <c r="AD9" s="770"/>
      <c r="AE9" s="770"/>
      <c r="AF9" s="770"/>
      <c r="AG9" s="770"/>
      <c r="AH9" s="770"/>
      <c r="AI9" s="770"/>
    </row>
    <row r="10" spans="2:35" s="762" customFormat="1" ht="15.75" customHeight="1">
      <c r="B10" s="762">
        <f>IF(G10=1,COUNT(G$4:G10),0)</f>
        <v>0</v>
      </c>
      <c r="C10" s="897">
        <v>7</v>
      </c>
      <c r="D10" s="885" t="str">
        <f>ผลการเรียน!B11</f>
        <v/>
      </c>
      <c r="E10" s="886" t="str">
        <f>ผลการเรียน!BX11&amp;"."&amp;ผลการเรียน!BY11&amp;"  "&amp;ผลการเรียน!BZ11</f>
        <v xml:space="preserve">.  </v>
      </c>
      <c r="F10" s="887" t="str">
        <f>ผลการเรียน!BC11</f>
        <v/>
      </c>
      <c r="G10" s="757" t="str">
        <f t="shared" si="0"/>
        <v/>
      </c>
      <c r="H10" s="888" t="str">
        <f>ผลการเรียน!BB11</f>
        <v/>
      </c>
      <c r="I10" s="888">
        <f>ปก!$Q$14</f>
        <v>0</v>
      </c>
      <c r="J10" s="888">
        <f>เวลาเรียน!$DN12</f>
        <v>19</v>
      </c>
      <c r="K10" s="888" t="e">
        <f t="shared" si="1"/>
        <v>#DIV/0!</v>
      </c>
      <c r="L10" s="879" t="str">
        <f>IFERROR(VLOOKUP(C10,B10:E65,2,FALSE),"")</f>
        <v/>
      </c>
      <c r="M10" s="879" t="str">
        <f>IFERROR(VLOOKUP(C10,B10:E65,3,FALSE),"")</f>
        <v/>
      </c>
      <c r="N10" s="889" t="str">
        <f>IFERROR(VLOOKUP(C10,B10:E65,4,FALSE),"")</f>
        <v/>
      </c>
      <c r="O10" s="883" t="str">
        <f>IFERROR(VLOOKUP(C10,B10:F65,5,FALSE),"")</f>
        <v/>
      </c>
      <c r="P10" s="890" t="str">
        <f t="shared" si="6"/>
        <v/>
      </c>
      <c r="Q10" s="890" t="str">
        <f t="shared" si="7"/>
        <v/>
      </c>
      <c r="R10" s="890" t="str">
        <f t="shared" si="8"/>
        <v/>
      </c>
      <c r="S10" s="890" t="str">
        <f t="shared" si="9"/>
        <v/>
      </c>
      <c r="T10" s="898">
        <v>3</v>
      </c>
      <c r="U10" s="899" t="str">
        <f t="shared" si="10"/>
        <v/>
      </c>
      <c r="V10" s="898" t="str">
        <f t="shared" si="11"/>
        <v/>
      </c>
      <c r="W10" s="898" t="str">
        <f t="shared" si="11"/>
        <v/>
      </c>
      <c r="X10" s="898" t="str">
        <f t="shared" si="12"/>
        <v/>
      </c>
      <c r="Y10" s="898" t="str">
        <f t="shared" si="12"/>
        <v/>
      </c>
      <c r="Z10" s="898" t="str">
        <f t="shared" si="12"/>
        <v/>
      </c>
      <c r="AA10" s="898" t="str">
        <f t="shared" si="12"/>
        <v/>
      </c>
      <c r="AB10" s="898" t="str">
        <f t="shared" si="12"/>
        <v/>
      </c>
      <c r="AC10" s="901"/>
      <c r="AD10" s="770"/>
      <c r="AE10" s="770"/>
      <c r="AF10" s="770"/>
      <c r="AG10" s="770"/>
      <c r="AH10" s="770"/>
      <c r="AI10" s="770"/>
    </row>
    <row r="11" spans="2:35" s="762" customFormat="1" ht="15.75" customHeight="1">
      <c r="B11" s="762">
        <f>IF(G11=1,COUNT(G$4:G11),0)</f>
        <v>0</v>
      </c>
      <c r="C11" s="902">
        <v>8</v>
      </c>
      <c r="D11" s="885" t="str">
        <f>ผลการเรียน!B12</f>
        <v/>
      </c>
      <c r="E11" s="886" t="str">
        <f>ผลการเรียน!BX12&amp;"."&amp;ผลการเรียน!BY12&amp;"  "&amp;ผลการเรียน!BZ12</f>
        <v xml:space="preserve">.  </v>
      </c>
      <c r="F11" s="887" t="str">
        <f>ผลการเรียน!BC12</f>
        <v/>
      </c>
      <c r="G11" s="757" t="str">
        <f t="shared" si="0"/>
        <v/>
      </c>
      <c r="H11" s="888" t="str">
        <f>ผลการเรียน!BB12</f>
        <v/>
      </c>
      <c r="I11" s="888">
        <f>ปก!$Q$14</f>
        <v>0</v>
      </c>
      <c r="J11" s="888">
        <f>เวลาเรียน!$DN13</f>
        <v>19</v>
      </c>
      <c r="K11" s="888" t="e">
        <f t="shared" si="1"/>
        <v>#DIV/0!</v>
      </c>
      <c r="L11" s="879" t="str">
        <f>IFERROR(VLOOKUP(C11,B11:E65,2,FALSE),"")</f>
        <v/>
      </c>
      <c r="M11" s="879" t="str">
        <f>IFERROR(VLOOKUP(C11,B11:E65,3,FALSE),"")</f>
        <v/>
      </c>
      <c r="N11" s="889" t="str">
        <f>IFERROR(VLOOKUP(C11,B11:E65,4,FALSE),"")</f>
        <v/>
      </c>
      <c r="O11" s="883" t="str">
        <f>IFERROR(VLOOKUP(C11,B11:F65,5,FALSE),"")</f>
        <v/>
      </c>
      <c r="P11" s="890" t="str">
        <f t="shared" si="6"/>
        <v/>
      </c>
      <c r="Q11" s="890" t="str">
        <f t="shared" si="7"/>
        <v/>
      </c>
      <c r="R11" s="890" t="str">
        <f t="shared" si="8"/>
        <v/>
      </c>
      <c r="S11" s="890" t="str">
        <f t="shared" si="9"/>
        <v/>
      </c>
      <c r="T11" s="898">
        <v>4</v>
      </c>
      <c r="U11" s="899" t="str">
        <f t="shared" si="10"/>
        <v/>
      </c>
      <c r="V11" s="898" t="str">
        <f t="shared" si="11"/>
        <v/>
      </c>
      <c r="W11" s="898" t="str">
        <f t="shared" si="11"/>
        <v/>
      </c>
      <c r="X11" s="898" t="str">
        <f t="shared" si="12"/>
        <v/>
      </c>
      <c r="Y11" s="898" t="str">
        <f t="shared" si="12"/>
        <v/>
      </c>
      <c r="Z11" s="898" t="str">
        <f t="shared" si="12"/>
        <v/>
      </c>
      <c r="AA11" s="898" t="str">
        <f t="shared" si="12"/>
        <v/>
      </c>
      <c r="AB11" s="898" t="str">
        <f t="shared" si="12"/>
        <v/>
      </c>
      <c r="AC11" s="901"/>
      <c r="AD11" s="770"/>
      <c r="AE11" s="770"/>
      <c r="AF11" s="770"/>
      <c r="AG11" s="770"/>
      <c r="AH11" s="770"/>
      <c r="AI11" s="770"/>
    </row>
    <row r="12" spans="2:35" s="762" customFormat="1" ht="15.75" customHeight="1">
      <c r="B12" s="762">
        <f>IF(G12=1,COUNT(G$4:G12),0)</f>
        <v>0</v>
      </c>
      <c r="C12" s="897">
        <v>9</v>
      </c>
      <c r="D12" s="885" t="str">
        <f>ผลการเรียน!B13</f>
        <v/>
      </c>
      <c r="E12" s="886" t="str">
        <f>ผลการเรียน!BX13&amp;"."&amp;ผลการเรียน!BY13&amp;"  "&amp;ผลการเรียน!BZ13</f>
        <v xml:space="preserve">.  </v>
      </c>
      <c r="F12" s="887" t="str">
        <f>ผลการเรียน!BC13</f>
        <v/>
      </c>
      <c r="G12" s="757" t="str">
        <f t="shared" si="0"/>
        <v/>
      </c>
      <c r="H12" s="888" t="str">
        <f>ผลการเรียน!BB13</f>
        <v/>
      </c>
      <c r="I12" s="888">
        <f>ปก!$Q$14</f>
        <v>0</v>
      </c>
      <c r="J12" s="888">
        <f>เวลาเรียน!$DN14</f>
        <v>19</v>
      </c>
      <c r="K12" s="888" t="e">
        <f t="shared" si="1"/>
        <v>#DIV/0!</v>
      </c>
      <c r="L12" s="879" t="str">
        <f>IFERROR(VLOOKUP(C12,B12:E65,2,FALSE),"")</f>
        <v/>
      </c>
      <c r="M12" s="879" t="str">
        <f>IFERROR(VLOOKUP(C12,B12:E65,3,FALSE),"")</f>
        <v/>
      </c>
      <c r="N12" s="889" t="str">
        <f>IFERROR(VLOOKUP(C12,B12:E65,4,FALSE),"")</f>
        <v/>
      </c>
      <c r="O12" s="883" t="str">
        <f>IFERROR(VLOOKUP(C12,B12:F65,5,FALSE),"")</f>
        <v/>
      </c>
      <c r="P12" s="890" t="str">
        <f t="shared" si="6"/>
        <v/>
      </c>
      <c r="Q12" s="890" t="str">
        <f t="shared" si="7"/>
        <v/>
      </c>
      <c r="R12" s="890" t="str">
        <f t="shared" si="8"/>
        <v/>
      </c>
      <c r="S12" s="890" t="str">
        <f t="shared" si="9"/>
        <v/>
      </c>
      <c r="T12" s="898">
        <v>5</v>
      </c>
      <c r="U12" s="899" t="str">
        <f t="shared" si="10"/>
        <v/>
      </c>
      <c r="V12" s="898" t="str">
        <f t="shared" si="11"/>
        <v/>
      </c>
      <c r="W12" s="898" t="str">
        <f t="shared" si="11"/>
        <v/>
      </c>
      <c r="X12" s="898" t="str">
        <f t="shared" si="12"/>
        <v/>
      </c>
      <c r="Y12" s="898" t="str">
        <f t="shared" si="12"/>
        <v/>
      </c>
      <c r="Z12" s="898" t="str">
        <f t="shared" si="12"/>
        <v/>
      </c>
      <c r="AA12" s="898" t="str">
        <f t="shared" si="12"/>
        <v/>
      </c>
      <c r="AB12" s="898" t="str">
        <f t="shared" si="12"/>
        <v/>
      </c>
      <c r="AC12" s="901"/>
      <c r="AD12" s="770"/>
      <c r="AE12" s="770"/>
      <c r="AF12" s="770"/>
      <c r="AG12" s="770"/>
      <c r="AH12" s="770"/>
      <c r="AI12" s="770"/>
    </row>
    <row r="13" spans="2:35" s="762" customFormat="1" ht="15.75" customHeight="1">
      <c r="B13" s="762">
        <f>IF(G13=1,COUNT(G$4:G13),0)</f>
        <v>0</v>
      </c>
      <c r="C13" s="902">
        <v>10</v>
      </c>
      <c r="D13" s="885" t="str">
        <f>ผลการเรียน!B14</f>
        <v/>
      </c>
      <c r="E13" s="886" t="str">
        <f>ผลการเรียน!BX14&amp;"."&amp;ผลการเรียน!BY14&amp;"  "&amp;ผลการเรียน!BZ14</f>
        <v xml:space="preserve">.  </v>
      </c>
      <c r="F13" s="887" t="str">
        <f>ผลการเรียน!BC14</f>
        <v/>
      </c>
      <c r="G13" s="757" t="str">
        <f t="shared" si="0"/>
        <v/>
      </c>
      <c r="H13" s="888" t="str">
        <f>ผลการเรียน!BB14</f>
        <v/>
      </c>
      <c r="I13" s="888">
        <f>ปก!$Q$14</f>
        <v>0</v>
      </c>
      <c r="J13" s="888">
        <f>เวลาเรียน!$DN15</f>
        <v>19</v>
      </c>
      <c r="K13" s="888" t="e">
        <f t="shared" si="1"/>
        <v>#DIV/0!</v>
      </c>
      <c r="L13" s="879" t="str">
        <f>IFERROR(VLOOKUP(C13,B13:E65,2,FALSE),"")</f>
        <v/>
      </c>
      <c r="M13" s="879" t="str">
        <f>IFERROR(VLOOKUP(C13,B13:E65,3,FALSE),"")</f>
        <v/>
      </c>
      <c r="N13" s="889" t="str">
        <f>IFERROR(VLOOKUP(C13,B13:E65,4,FALSE),"")</f>
        <v/>
      </c>
      <c r="O13" s="883" t="str">
        <f>IFERROR(VLOOKUP(C13,B13:F65,5,FALSE),"")</f>
        <v/>
      </c>
      <c r="P13" s="890" t="str">
        <f t="shared" si="6"/>
        <v/>
      </c>
      <c r="Q13" s="890" t="str">
        <f t="shared" si="7"/>
        <v/>
      </c>
      <c r="R13" s="890" t="str">
        <f t="shared" si="8"/>
        <v/>
      </c>
      <c r="S13" s="890" t="str">
        <f t="shared" si="9"/>
        <v/>
      </c>
      <c r="T13" s="898">
        <v>6</v>
      </c>
      <c r="U13" s="899" t="str">
        <f t="shared" si="10"/>
        <v/>
      </c>
      <c r="V13" s="898" t="str">
        <f t="shared" si="11"/>
        <v/>
      </c>
      <c r="W13" s="898" t="str">
        <f t="shared" si="11"/>
        <v/>
      </c>
      <c r="X13" s="898" t="str">
        <f t="shared" si="12"/>
        <v/>
      </c>
      <c r="Y13" s="898" t="str">
        <f t="shared" si="12"/>
        <v/>
      </c>
      <c r="Z13" s="898" t="str">
        <f t="shared" si="12"/>
        <v/>
      </c>
      <c r="AA13" s="898" t="str">
        <f t="shared" si="12"/>
        <v/>
      </c>
      <c r="AB13" s="898" t="str">
        <f t="shared" si="12"/>
        <v/>
      </c>
      <c r="AC13" s="901"/>
      <c r="AD13" s="770"/>
      <c r="AE13" s="770"/>
      <c r="AF13" s="770"/>
      <c r="AG13" s="770"/>
      <c r="AH13" s="770"/>
      <c r="AI13" s="770"/>
    </row>
    <row r="14" spans="2:35" s="762" customFormat="1" ht="15.75" customHeight="1">
      <c r="B14" s="762">
        <f>IF(G14=1,COUNT(G$4:G14),0)</f>
        <v>0</v>
      </c>
      <c r="C14" s="897">
        <v>11</v>
      </c>
      <c r="D14" s="885" t="str">
        <f>ผลการเรียน!B15</f>
        <v/>
      </c>
      <c r="E14" s="886" t="str">
        <f>ผลการเรียน!BX15&amp;"."&amp;ผลการเรียน!BY15&amp;"  "&amp;ผลการเรียน!BZ15</f>
        <v xml:space="preserve">.  </v>
      </c>
      <c r="F14" s="887" t="str">
        <f>ผลการเรียน!BC15</f>
        <v/>
      </c>
      <c r="G14" s="757" t="str">
        <f t="shared" si="0"/>
        <v/>
      </c>
      <c r="H14" s="888" t="str">
        <f>ผลการเรียน!BB15</f>
        <v/>
      </c>
      <c r="I14" s="888">
        <f>ปก!$Q$14</f>
        <v>0</v>
      </c>
      <c r="J14" s="888">
        <f>เวลาเรียน!$DN16</f>
        <v>19</v>
      </c>
      <c r="K14" s="888" t="e">
        <f t="shared" si="1"/>
        <v>#DIV/0!</v>
      </c>
      <c r="L14" s="879" t="str">
        <f>IFERROR(VLOOKUP(C14,B14:E65,2,FALSE),"")</f>
        <v/>
      </c>
      <c r="M14" s="879" t="str">
        <f>IFERROR(VLOOKUP(C14,B14:E65,3,FALSE),"")</f>
        <v/>
      </c>
      <c r="N14" s="889" t="str">
        <f>IFERROR(VLOOKUP(C14,B14:E65,4,FALSE),"")</f>
        <v/>
      </c>
      <c r="O14" s="883" t="str">
        <f>IFERROR(VLOOKUP(C14,B14:F65,5,FALSE),"")</f>
        <v/>
      </c>
      <c r="P14" s="890" t="str">
        <f t="shared" si="6"/>
        <v/>
      </c>
      <c r="Q14" s="890" t="str">
        <f t="shared" si="7"/>
        <v/>
      </c>
      <c r="R14" s="890" t="str">
        <f t="shared" si="8"/>
        <v/>
      </c>
      <c r="S14" s="890" t="str">
        <f t="shared" si="9"/>
        <v/>
      </c>
      <c r="T14" s="898">
        <v>7</v>
      </c>
      <c r="U14" s="899" t="str">
        <f t="shared" si="10"/>
        <v/>
      </c>
      <c r="V14" s="898" t="str">
        <f t="shared" si="11"/>
        <v/>
      </c>
      <c r="W14" s="898" t="str">
        <f t="shared" si="11"/>
        <v/>
      </c>
      <c r="X14" s="898" t="str">
        <f t="shared" si="12"/>
        <v/>
      </c>
      <c r="Y14" s="898" t="str">
        <f t="shared" si="12"/>
        <v/>
      </c>
      <c r="Z14" s="898" t="str">
        <f t="shared" si="12"/>
        <v/>
      </c>
      <c r="AA14" s="898" t="str">
        <f t="shared" si="12"/>
        <v/>
      </c>
      <c r="AB14" s="898" t="str">
        <f t="shared" si="12"/>
        <v/>
      </c>
      <c r="AC14" s="901"/>
      <c r="AD14" s="770"/>
      <c r="AE14" s="770"/>
      <c r="AF14" s="770"/>
      <c r="AG14" s="770"/>
      <c r="AH14" s="770"/>
      <c r="AI14" s="770"/>
    </row>
    <row r="15" spans="2:35" s="762" customFormat="1" ht="15.75" customHeight="1">
      <c r="B15" s="762">
        <f>IF(G15=1,COUNT(G$4:G15),0)</f>
        <v>0</v>
      </c>
      <c r="C15" s="902">
        <v>12</v>
      </c>
      <c r="D15" s="885" t="str">
        <f>ผลการเรียน!B16</f>
        <v/>
      </c>
      <c r="E15" s="886" t="str">
        <f>ผลการเรียน!BX16&amp;"."&amp;ผลการเรียน!BY16&amp;"  "&amp;ผลการเรียน!BZ16</f>
        <v xml:space="preserve">.  </v>
      </c>
      <c r="F15" s="887" t="str">
        <f>ผลการเรียน!BC16</f>
        <v/>
      </c>
      <c r="G15" s="757" t="str">
        <f t="shared" si="0"/>
        <v/>
      </c>
      <c r="H15" s="888" t="str">
        <f>ผลการเรียน!BB16</f>
        <v/>
      </c>
      <c r="I15" s="888">
        <f>ปก!$Q$14</f>
        <v>0</v>
      </c>
      <c r="J15" s="888">
        <f>เวลาเรียน!$DN17</f>
        <v>19</v>
      </c>
      <c r="K15" s="888" t="e">
        <f t="shared" si="1"/>
        <v>#DIV/0!</v>
      </c>
      <c r="L15" s="879" t="str">
        <f>IFERROR(VLOOKUP(C15,B15:E65,2,FALSE),"")</f>
        <v/>
      </c>
      <c r="M15" s="879" t="str">
        <f>IFERROR(VLOOKUP(C15,B15:E65,3,FALSE),"")</f>
        <v/>
      </c>
      <c r="N15" s="889" t="str">
        <f>IFERROR(VLOOKUP(C15,B15:E65,4,FALSE),"")</f>
        <v/>
      </c>
      <c r="O15" s="883" t="str">
        <f>IFERROR(VLOOKUP(C15,B15:F65,5,FALSE),"")</f>
        <v/>
      </c>
      <c r="P15" s="890" t="str">
        <f t="shared" si="6"/>
        <v/>
      </c>
      <c r="Q15" s="890" t="str">
        <f t="shared" si="7"/>
        <v/>
      </c>
      <c r="R15" s="890" t="str">
        <f t="shared" si="8"/>
        <v/>
      </c>
      <c r="S15" s="890" t="str">
        <f t="shared" si="9"/>
        <v/>
      </c>
      <c r="T15" s="898">
        <v>8</v>
      </c>
      <c r="U15" s="899" t="str">
        <f t="shared" si="10"/>
        <v/>
      </c>
      <c r="V15" s="898" t="str">
        <f t="shared" si="11"/>
        <v/>
      </c>
      <c r="W15" s="898" t="str">
        <f t="shared" si="11"/>
        <v/>
      </c>
      <c r="X15" s="898" t="str">
        <f t="shared" si="12"/>
        <v/>
      </c>
      <c r="Y15" s="898" t="str">
        <f t="shared" si="12"/>
        <v/>
      </c>
      <c r="Z15" s="898" t="str">
        <f t="shared" si="12"/>
        <v/>
      </c>
      <c r="AA15" s="898" t="str">
        <f t="shared" si="12"/>
        <v/>
      </c>
      <c r="AB15" s="898" t="str">
        <f t="shared" si="12"/>
        <v/>
      </c>
      <c r="AC15" s="901"/>
      <c r="AD15" s="770"/>
      <c r="AE15" s="770"/>
      <c r="AF15" s="770"/>
      <c r="AG15" s="770"/>
      <c r="AH15" s="770"/>
      <c r="AI15" s="770"/>
    </row>
    <row r="16" spans="2:35" s="762" customFormat="1" ht="15.75" customHeight="1">
      <c r="B16" s="762">
        <f>IF(G16=1,COUNT(G$4:G16),0)</f>
        <v>0</v>
      </c>
      <c r="C16" s="897">
        <v>13</v>
      </c>
      <c r="D16" s="885" t="str">
        <f>ผลการเรียน!B17</f>
        <v/>
      </c>
      <c r="E16" s="886" t="str">
        <f>ผลการเรียน!BX17&amp;"."&amp;ผลการเรียน!BY17&amp;"  "&amp;ผลการเรียน!BZ17</f>
        <v xml:space="preserve">.  </v>
      </c>
      <c r="F16" s="887" t="str">
        <f>ผลการเรียน!BC17</f>
        <v/>
      </c>
      <c r="G16" s="757" t="str">
        <f t="shared" si="0"/>
        <v/>
      </c>
      <c r="H16" s="888" t="str">
        <f>ผลการเรียน!BB17</f>
        <v/>
      </c>
      <c r="I16" s="888">
        <f>ปก!$Q$14</f>
        <v>0</v>
      </c>
      <c r="J16" s="888">
        <f>เวลาเรียน!$DN18</f>
        <v>19</v>
      </c>
      <c r="K16" s="888" t="e">
        <f t="shared" si="1"/>
        <v>#DIV/0!</v>
      </c>
      <c r="L16" s="879" t="str">
        <f>IFERROR(VLOOKUP(C16,B16:E65,2,FALSE),"")</f>
        <v/>
      </c>
      <c r="M16" s="879" t="str">
        <f>IFERROR(VLOOKUP(C16,B16:E65,3,FALSE),"")</f>
        <v/>
      </c>
      <c r="N16" s="889" t="str">
        <f>IFERROR(VLOOKUP(C16,B16:E65,4,FALSE),"")</f>
        <v/>
      </c>
      <c r="O16" s="883" t="str">
        <f>IFERROR(VLOOKUP(C16,B16:F65,5,FALSE),"")</f>
        <v/>
      </c>
      <c r="P16" s="890" t="str">
        <f t="shared" si="6"/>
        <v/>
      </c>
      <c r="Q16" s="890" t="str">
        <f t="shared" si="7"/>
        <v/>
      </c>
      <c r="R16" s="890" t="str">
        <f t="shared" si="8"/>
        <v/>
      </c>
      <c r="S16" s="890" t="str">
        <f t="shared" si="9"/>
        <v/>
      </c>
      <c r="T16" s="898">
        <v>9</v>
      </c>
      <c r="U16" s="899" t="str">
        <f t="shared" si="10"/>
        <v/>
      </c>
      <c r="V16" s="898" t="str">
        <f t="shared" si="11"/>
        <v/>
      </c>
      <c r="W16" s="898" t="str">
        <f t="shared" si="11"/>
        <v/>
      </c>
      <c r="X16" s="898" t="str">
        <f t="shared" si="12"/>
        <v/>
      </c>
      <c r="Y16" s="898" t="str">
        <f t="shared" si="12"/>
        <v/>
      </c>
      <c r="Z16" s="898" t="str">
        <f t="shared" si="12"/>
        <v/>
      </c>
      <c r="AA16" s="898" t="str">
        <f t="shared" si="12"/>
        <v/>
      </c>
      <c r="AB16" s="898" t="str">
        <f t="shared" si="12"/>
        <v/>
      </c>
      <c r="AC16" s="901"/>
      <c r="AD16" s="770"/>
      <c r="AE16" s="770"/>
      <c r="AF16" s="770"/>
      <c r="AG16" s="770"/>
      <c r="AH16" s="770"/>
      <c r="AI16" s="770"/>
    </row>
    <row r="17" spans="2:35" s="762" customFormat="1" ht="15.75" customHeight="1">
      <c r="B17" s="762">
        <f>IF(G17=1,COUNT(G$4:G17),0)</f>
        <v>0</v>
      </c>
      <c r="C17" s="902">
        <v>14</v>
      </c>
      <c r="D17" s="885" t="str">
        <f>ผลการเรียน!B18</f>
        <v/>
      </c>
      <c r="E17" s="886" t="str">
        <f>ผลการเรียน!BX18&amp;"."&amp;ผลการเรียน!BY18&amp;"  "&amp;ผลการเรียน!BZ18</f>
        <v xml:space="preserve">.  </v>
      </c>
      <c r="F17" s="887" t="str">
        <f>ผลการเรียน!BC18</f>
        <v/>
      </c>
      <c r="G17" s="757" t="str">
        <f t="shared" si="0"/>
        <v/>
      </c>
      <c r="H17" s="888" t="str">
        <f>ผลการเรียน!BB18</f>
        <v/>
      </c>
      <c r="I17" s="888">
        <f>ปก!$Q$14</f>
        <v>0</v>
      </c>
      <c r="J17" s="888">
        <f>เวลาเรียน!$DN19</f>
        <v>19</v>
      </c>
      <c r="K17" s="888" t="e">
        <f t="shared" si="1"/>
        <v>#DIV/0!</v>
      </c>
      <c r="L17" s="879" t="str">
        <f>IFERROR(VLOOKUP(C17,B17:E65,2,FALSE),"")</f>
        <v/>
      </c>
      <c r="M17" s="879" t="str">
        <f>IFERROR(VLOOKUP(C17,B17:E65,3,FALSE),"")</f>
        <v/>
      </c>
      <c r="N17" s="889" t="str">
        <f>IFERROR(VLOOKUP(C17,B17:E65,4,FALSE),"")</f>
        <v/>
      </c>
      <c r="O17" s="883" t="str">
        <f>IFERROR(VLOOKUP(C17,B17:F65,5,FALSE),"")</f>
        <v/>
      </c>
      <c r="P17" s="890" t="str">
        <f t="shared" si="6"/>
        <v/>
      </c>
      <c r="Q17" s="890" t="str">
        <f t="shared" si="7"/>
        <v/>
      </c>
      <c r="R17" s="890" t="str">
        <f t="shared" si="8"/>
        <v/>
      </c>
      <c r="S17" s="890" t="str">
        <f t="shared" si="9"/>
        <v/>
      </c>
      <c r="T17" s="898">
        <v>10</v>
      </c>
      <c r="U17" s="899" t="str">
        <f t="shared" si="10"/>
        <v/>
      </c>
      <c r="V17" s="898" t="str">
        <f t="shared" si="11"/>
        <v/>
      </c>
      <c r="W17" s="898" t="str">
        <f t="shared" si="11"/>
        <v/>
      </c>
      <c r="X17" s="898" t="str">
        <f t="shared" si="12"/>
        <v/>
      </c>
      <c r="Y17" s="898" t="str">
        <f t="shared" si="12"/>
        <v/>
      </c>
      <c r="Z17" s="898" t="str">
        <f t="shared" si="12"/>
        <v/>
      </c>
      <c r="AA17" s="898" t="str">
        <f t="shared" si="12"/>
        <v/>
      </c>
      <c r="AB17" s="898" t="str">
        <f t="shared" si="12"/>
        <v/>
      </c>
      <c r="AC17" s="903"/>
      <c r="AD17" s="770"/>
      <c r="AE17" s="770"/>
      <c r="AF17" s="770"/>
      <c r="AG17" s="770"/>
      <c r="AH17" s="770"/>
      <c r="AI17" s="770"/>
    </row>
    <row r="18" spans="2:35" s="762" customFormat="1" ht="15.75" customHeight="1">
      <c r="B18" s="762">
        <f>IF(G18=1,COUNT(G$4:G18),0)</f>
        <v>0</v>
      </c>
      <c r="C18" s="897">
        <v>15</v>
      </c>
      <c r="D18" s="885" t="str">
        <f>ผลการเรียน!B19</f>
        <v/>
      </c>
      <c r="E18" s="886" t="str">
        <f>ผลการเรียน!BX19&amp;"."&amp;ผลการเรียน!BY19&amp;"  "&amp;ผลการเรียน!BZ19</f>
        <v xml:space="preserve">.  </v>
      </c>
      <c r="F18" s="887" t="str">
        <f>ผลการเรียน!BC19</f>
        <v/>
      </c>
      <c r="G18" s="757" t="str">
        <f t="shared" si="0"/>
        <v/>
      </c>
      <c r="H18" s="888" t="str">
        <f>ผลการเรียน!BB19</f>
        <v/>
      </c>
      <c r="I18" s="888">
        <f>ปก!$Q$14</f>
        <v>0</v>
      </c>
      <c r="J18" s="888">
        <f>เวลาเรียน!$DN20</f>
        <v>19</v>
      </c>
      <c r="K18" s="888" t="e">
        <f t="shared" si="1"/>
        <v>#DIV/0!</v>
      </c>
      <c r="L18" s="879" t="str">
        <f>IFERROR(VLOOKUP(C18,B18:E65,2,FALSE),"")</f>
        <v/>
      </c>
      <c r="M18" s="879" t="str">
        <f>IFERROR(VLOOKUP(C18,B18:E65,3,FALSE),"")</f>
        <v/>
      </c>
      <c r="N18" s="889" t="str">
        <f>IFERROR(VLOOKUP(C18,B18:E65,4,FALSE),"")</f>
        <v/>
      </c>
      <c r="O18" s="883" t="str">
        <f>IFERROR(VLOOKUP(C18,B18:F65,5,FALSE),"")</f>
        <v/>
      </c>
      <c r="P18" s="890" t="str">
        <f t="shared" si="6"/>
        <v/>
      </c>
      <c r="Q18" s="890" t="str">
        <f t="shared" si="7"/>
        <v/>
      </c>
      <c r="R18" s="890" t="str">
        <f t="shared" si="8"/>
        <v/>
      </c>
      <c r="S18" s="890" t="str">
        <f t="shared" si="9"/>
        <v/>
      </c>
      <c r="T18" s="898">
        <v>11</v>
      </c>
      <c r="U18" s="899" t="str">
        <f t="shared" si="10"/>
        <v/>
      </c>
      <c r="V18" s="898" t="str">
        <f t="shared" si="11"/>
        <v/>
      </c>
      <c r="W18" s="898" t="str">
        <f t="shared" si="11"/>
        <v/>
      </c>
      <c r="X18" s="898" t="str">
        <f t="shared" si="12"/>
        <v/>
      </c>
      <c r="Y18" s="898" t="str">
        <f t="shared" si="12"/>
        <v/>
      </c>
      <c r="Z18" s="898" t="str">
        <f t="shared" si="12"/>
        <v/>
      </c>
      <c r="AA18" s="898" t="str">
        <f t="shared" si="12"/>
        <v/>
      </c>
      <c r="AB18" s="898" t="str">
        <f t="shared" si="12"/>
        <v/>
      </c>
      <c r="AC18" s="903"/>
      <c r="AD18" s="770"/>
      <c r="AE18" s="770"/>
      <c r="AF18" s="770"/>
      <c r="AG18" s="770"/>
      <c r="AH18" s="770"/>
      <c r="AI18" s="770"/>
    </row>
    <row r="19" spans="2:35" s="762" customFormat="1" ht="15.75" customHeight="1">
      <c r="B19" s="762">
        <f>IF(G19=1,COUNT(G$4:G19),0)</f>
        <v>0</v>
      </c>
      <c r="C19" s="902">
        <v>16</v>
      </c>
      <c r="D19" s="885" t="str">
        <f>ผลการเรียน!B20</f>
        <v/>
      </c>
      <c r="E19" s="886" t="str">
        <f>ผลการเรียน!BX20&amp;"."&amp;ผลการเรียน!BY20&amp;"  "&amp;ผลการเรียน!BZ20</f>
        <v xml:space="preserve">.  </v>
      </c>
      <c r="F19" s="887" t="str">
        <f>ผลการเรียน!BC20</f>
        <v/>
      </c>
      <c r="G19" s="757" t="str">
        <f t="shared" si="0"/>
        <v/>
      </c>
      <c r="H19" s="888" t="str">
        <f>ผลการเรียน!BB20</f>
        <v/>
      </c>
      <c r="I19" s="888">
        <f>ปก!$Q$14</f>
        <v>0</v>
      </c>
      <c r="J19" s="888">
        <f>เวลาเรียน!$DN21</f>
        <v>19</v>
      </c>
      <c r="K19" s="888" t="e">
        <f t="shared" si="1"/>
        <v>#DIV/0!</v>
      </c>
      <c r="L19" s="879" t="str">
        <f>IFERROR(VLOOKUP(C19,B19:E65,2,FALSE),"")</f>
        <v/>
      </c>
      <c r="M19" s="879" t="str">
        <f>IFERROR(VLOOKUP(C19,B19:E65,3,FALSE),"")</f>
        <v/>
      </c>
      <c r="N19" s="889" t="str">
        <f>IFERROR(VLOOKUP(C19,B19:E65,4,FALSE),"")</f>
        <v/>
      </c>
      <c r="O19" s="883" t="str">
        <f>IFERROR(VLOOKUP(C19,B19:F65,5,FALSE),"")</f>
        <v/>
      </c>
      <c r="P19" s="890" t="str">
        <f t="shared" si="6"/>
        <v/>
      </c>
      <c r="Q19" s="890" t="str">
        <f t="shared" si="7"/>
        <v/>
      </c>
      <c r="R19" s="890" t="str">
        <f t="shared" si="8"/>
        <v/>
      </c>
      <c r="S19" s="890" t="str">
        <f t="shared" si="9"/>
        <v/>
      </c>
      <c r="T19" s="898">
        <v>12</v>
      </c>
      <c r="U19" s="899" t="str">
        <f t="shared" si="10"/>
        <v/>
      </c>
      <c r="V19" s="898" t="str">
        <f t="shared" si="11"/>
        <v/>
      </c>
      <c r="W19" s="898" t="str">
        <f t="shared" si="11"/>
        <v/>
      </c>
      <c r="X19" s="898" t="str">
        <f t="shared" si="12"/>
        <v/>
      </c>
      <c r="Y19" s="898" t="str">
        <f t="shared" si="12"/>
        <v/>
      </c>
      <c r="Z19" s="898" t="str">
        <f t="shared" si="12"/>
        <v/>
      </c>
      <c r="AA19" s="898" t="str">
        <f t="shared" si="12"/>
        <v/>
      </c>
      <c r="AB19" s="898" t="str">
        <f t="shared" si="12"/>
        <v/>
      </c>
      <c r="AC19" s="903"/>
      <c r="AD19" s="770"/>
      <c r="AE19" s="770"/>
      <c r="AF19" s="770"/>
      <c r="AG19" s="770"/>
      <c r="AH19" s="770"/>
      <c r="AI19" s="770"/>
    </row>
    <row r="20" spans="2:35" s="762" customFormat="1" ht="15.75" customHeight="1">
      <c r="B20" s="762">
        <f>IF(G20=1,COUNT(G$4:G20),0)</f>
        <v>0</v>
      </c>
      <c r="C20" s="897">
        <v>17</v>
      </c>
      <c r="D20" s="885" t="str">
        <f>ผลการเรียน!B21</f>
        <v/>
      </c>
      <c r="E20" s="886" t="str">
        <f>ผลการเรียน!BX21&amp;"."&amp;ผลการเรียน!BY21&amp;"  "&amp;ผลการเรียน!BZ21</f>
        <v xml:space="preserve">.  </v>
      </c>
      <c r="F20" s="887" t="str">
        <f>ผลการเรียน!BC21</f>
        <v/>
      </c>
      <c r="G20" s="757" t="str">
        <f t="shared" si="0"/>
        <v/>
      </c>
      <c r="H20" s="888" t="str">
        <f>ผลการเรียน!BB21</f>
        <v/>
      </c>
      <c r="I20" s="888">
        <f>ปก!$Q$14</f>
        <v>0</v>
      </c>
      <c r="J20" s="888">
        <f>เวลาเรียน!$DN22</f>
        <v>19</v>
      </c>
      <c r="K20" s="888" t="e">
        <f t="shared" si="1"/>
        <v>#DIV/0!</v>
      </c>
      <c r="L20" s="879" t="str">
        <f>IFERROR(VLOOKUP(C20,B20:E65,2,FALSE),"")</f>
        <v/>
      </c>
      <c r="M20" s="879" t="str">
        <f>IFERROR(VLOOKUP(C20,B20:E65,3,FALSE),"")</f>
        <v/>
      </c>
      <c r="N20" s="889" t="str">
        <f>IFERROR(VLOOKUP(C20,B20:E65,4,FALSE),"")</f>
        <v/>
      </c>
      <c r="O20" s="883" t="str">
        <f>IFERROR(VLOOKUP(C20,B20:F65,5,FALSE),"")</f>
        <v/>
      </c>
      <c r="P20" s="890" t="str">
        <f t="shared" si="6"/>
        <v/>
      </c>
      <c r="Q20" s="890" t="str">
        <f t="shared" si="7"/>
        <v/>
      </c>
      <c r="R20" s="890" t="str">
        <f t="shared" si="8"/>
        <v/>
      </c>
      <c r="S20" s="890" t="str">
        <f t="shared" si="9"/>
        <v/>
      </c>
      <c r="T20" s="898">
        <v>13</v>
      </c>
      <c r="U20" s="899" t="str">
        <f t="shared" si="10"/>
        <v/>
      </c>
      <c r="V20" s="898" t="str">
        <f t="shared" si="11"/>
        <v/>
      </c>
      <c r="W20" s="898" t="str">
        <f t="shared" si="11"/>
        <v/>
      </c>
      <c r="X20" s="898" t="str">
        <f t="shared" si="12"/>
        <v/>
      </c>
      <c r="Y20" s="898" t="str">
        <f t="shared" si="12"/>
        <v/>
      </c>
      <c r="Z20" s="898" t="str">
        <f t="shared" si="12"/>
        <v/>
      </c>
      <c r="AA20" s="898" t="str">
        <f t="shared" si="12"/>
        <v/>
      </c>
      <c r="AB20" s="898" t="str">
        <f t="shared" si="12"/>
        <v/>
      </c>
      <c r="AC20" s="903"/>
      <c r="AD20" s="770"/>
      <c r="AE20" s="770"/>
      <c r="AF20" s="770"/>
      <c r="AG20" s="770"/>
      <c r="AH20" s="770"/>
      <c r="AI20" s="770"/>
    </row>
    <row r="21" spans="2:35" s="762" customFormat="1" ht="15.75" customHeight="1">
      <c r="B21" s="762">
        <f>IF(G21=1,COUNT(G$4:G21),0)</f>
        <v>0</v>
      </c>
      <c r="C21" s="902">
        <v>18</v>
      </c>
      <c r="D21" s="885" t="str">
        <f>ผลการเรียน!B22</f>
        <v/>
      </c>
      <c r="E21" s="886" t="str">
        <f>ผลการเรียน!BX22&amp;"."&amp;ผลการเรียน!BY22&amp;"  "&amp;ผลการเรียน!BZ22</f>
        <v xml:space="preserve">.  </v>
      </c>
      <c r="F21" s="887" t="str">
        <f>ผลการเรียน!BC22</f>
        <v/>
      </c>
      <c r="G21" s="757" t="str">
        <f t="shared" si="0"/>
        <v/>
      </c>
      <c r="H21" s="888" t="str">
        <f>ผลการเรียน!BB22</f>
        <v/>
      </c>
      <c r="I21" s="888">
        <f>ปก!$Q$14</f>
        <v>0</v>
      </c>
      <c r="J21" s="888">
        <f>เวลาเรียน!$DN23</f>
        <v>19</v>
      </c>
      <c r="K21" s="888" t="e">
        <f t="shared" si="1"/>
        <v>#DIV/0!</v>
      </c>
      <c r="L21" s="879" t="str">
        <f>IFERROR(VLOOKUP(C21,B21:E65,2,FALSE),"")</f>
        <v/>
      </c>
      <c r="M21" s="879" t="str">
        <f>IFERROR(VLOOKUP(C21,B21:E65,3,FALSE),"")</f>
        <v/>
      </c>
      <c r="N21" s="889" t="str">
        <f>IFERROR(VLOOKUP(C21,B21:E65,4,FALSE),"")</f>
        <v/>
      </c>
      <c r="O21" s="883" t="str">
        <f>IFERROR(VLOOKUP(C21,B21:F65,5,FALSE),"")</f>
        <v/>
      </c>
      <c r="P21" s="890" t="str">
        <f t="shared" si="6"/>
        <v/>
      </c>
      <c r="Q21" s="890" t="str">
        <f t="shared" si="7"/>
        <v/>
      </c>
      <c r="R21" s="890" t="str">
        <f t="shared" si="8"/>
        <v/>
      </c>
      <c r="S21" s="890" t="str">
        <f t="shared" si="9"/>
        <v/>
      </c>
      <c r="T21" s="898">
        <v>14</v>
      </c>
      <c r="U21" s="899" t="str">
        <f t="shared" si="10"/>
        <v/>
      </c>
      <c r="V21" s="898" t="str">
        <f t="shared" si="11"/>
        <v/>
      </c>
      <c r="W21" s="898" t="str">
        <f t="shared" si="11"/>
        <v/>
      </c>
      <c r="X21" s="898" t="str">
        <f t="shared" si="12"/>
        <v/>
      </c>
      <c r="Y21" s="898" t="str">
        <f t="shared" si="12"/>
        <v/>
      </c>
      <c r="Z21" s="898" t="str">
        <f t="shared" si="12"/>
        <v/>
      </c>
      <c r="AA21" s="898" t="str">
        <f t="shared" si="12"/>
        <v/>
      </c>
      <c r="AB21" s="898" t="str">
        <f t="shared" si="12"/>
        <v/>
      </c>
      <c r="AC21" s="903"/>
      <c r="AD21" s="770"/>
      <c r="AE21" s="770"/>
      <c r="AF21" s="770"/>
      <c r="AG21" s="770"/>
      <c r="AH21" s="770"/>
      <c r="AI21" s="770"/>
    </row>
    <row r="22" spans="2:35" s="762" customFormat="1" ht="15.75" customHeight="1">
      <c r="B22" s="762">
        <f>IF(G22=1,COUNT(G$4:G22),0)</f>
        <v>0</v>
      </c>
      <c r="C22" s="897">
        <v>19</v>
      </c>
      <c r="D22" s="885" t="str">
        <f>ผลการเรียน!B23</f>
        <v/>
      </c>
      <c r="E22" s="886" t="str">
        <f>ผลการเรียน!BX23&amp;"."&amp;ผลการเรียน!BY23&amp;"  "&amp;ผลการเรียน!BZ23</f>
        <v xml:space="preserve">.  </v>
      </c>
      <c r="F22" s="887" t="str">
        <f>ผลการเรียน!BC23</f>
        <v/>
      </c>
      <c r="G22" s="757" t="str">
        <f t="shared" si="0"/>
        <v/>
      </c>
      <c r="H22" s="888" t="str">
        <f>ผลการเรียน!BB23</f>
        <v/>
      </c>
      <c r="I22" s="888">
        <f>ปก!$Q$14</f>
        <v>0</v>
      </c>
      <c r="J22" s="888">
        <f>เวลาเรียน!$DN24</f>
        <v>19</v>
      </c>
      <c r="K22" s="888" t="e">
        <f t="shared" si="1"/>
        <v>#DIV/0!</v>
      </c>
      <c r="L22" s="879" t="str">
        <f>IFERROR(VLOOKUP(C22,B22:E65,2,FALSE),"")</f>
        <v/>
      </c>
      <c r="M22" s="879" t="str">
        <f>IFERROR(VLOOKUP(C22,B22:E65,3,FALSE),"")</f>
        <v/>
      </c>
      <c r="N22" s="889" t="str">
        <f>IFERROR(VLOOKUP(C22,B22:E65,4,FALSE),"")</f>
        <v/>
      </c>
      <c r="O22" s="883" t="str">
        <f>IFERROR(VLOOKUP(C22,B22:F65,5,FALSE),"")</f>
        <v/>
      </c>
      <c r="P22" s="890" t="str">
        <f t="shared" si="6"/>
        <v/>
      </c>
      <c r="Q22" s="890" t="str">
        <f t="shared" si="7"/>
        <v/>
      </c>
      <c r="R22" s="890" t="str">
        <f t="shared" si="8"/>
        <v/>
      </c>
      <c r="S22" s="890" t="str">
        <f t="shared" si="9"/>
        <v/>
      </c>
      <c r="T22" s="898">
        <v>15</v>
      </c>
      <c r="U22" s="899" t="str">
        <f t="shared" si="10"/>
        <v/>
      </c>
      <c r="V22" s="898" t="str">
        <f t="shared" si="11"/>
        <v/>
      </c>
      <c r="W22" s="898" t="str">
        <f t="shared" si="11"/>
        <v/>
      </c>
      <c r="X22" s="898" t="str">
        <f t="shared" si="12"/>
        <v/>
      </c>
      <c r="Y22" s="898" t="str">
        <f t="shared" si="12"/>
        <v/>
      </c>
      <c r="Z22" s="898" t="str">
        <f t="shared" si="12"/>
        <v/>
      </c>
      <c r="AA22" s="898" t="str">
        <f t="shared" si="12"/>
        <v/>
      </c>
      <c r="AB22" s="898" t="str">
        <f t="shared" si="12"/>
        <v/>
      </c>
      <c r="AC22" s="903"/>
      <c r="AD22" s="770"/>
      <c r="AE22" s="770"/>
      <c r="AF22" s="770"/>
      <c r="AG22" s="770"/>
      <c r="AH22" s="770"/>
      <c r="AI22" s="770"/>
    </row>
    <row r="23" spans="2:35" s="762" customFormat="1" ht="15.75" customHeight="1">
      <c r="B23" s="762">
        <f>IF(G23=1,COUNT(G$4:G23),0)</f>
        <v>0</v>
      </c>
      <c r="C23" s="902">
        <v>20</v>
      </c>
      <c r="D23" s="885" t="str">
        <f>ผลการเรียน!B24</f>
        <v/>
      </c>
      <c r="E23" s="886" t="str">
        <f>ผลการเรียน!BX24&amp;"."&amp;ผลการเรียน!BY24&amp;"  "&amp;ผลการเรียน!BZ24</f>
        <v xml:space="preserve">.  </v>
      </c>
      <c r="F23" s="887" t="str">
        <f>ผลการเรียน!BC24</f>
        <v/>
      </c>
      <c r="G23" s="757" t="str">
        <f t="shared" si="0"/>
        <v/>
      </c>
      <c r="H23" s="888" t="str">
        <f>ผลการเรียน!BB24</f>
        <v/>
      </c>
      <c r="I23" s="888">
        <f>ปก!$Q$14</f>
        <v>0</v>
      </c>
      <c r="J23" s="888">
        <f>เวลาเรียน!$DN25</f>
        <v>19</v>
      </c>
      <c r="K23" s="888" t="e">
        <f t="shared" si="1"/>
        <v>#DIV/0!</v>
      </c>
      <c r="L23" s="879" t="str">
        <f>IFERROR(VLOOKUP(C23,B23:E65,2,FALSE),"")</f>
        <v/>
      </c>
      <c r="M23" s="879" t="str">
        <f>IFERROR(VLOOKUP(C23,B23:E65,3,FALSE),"")</f>
        <v/>
      </c>
      <c r="N23" s="889" t="str">
        <f>IFERROR(VLOOKUP(C23,B23:E65,4,FALSE),"")</f>
        <v/>
      </c>
      <c r="O23" s="883" t="str">
        <f>IFERROR(VLOOKUP(C23,B23:F65,5,FALSE),"")</f>
        <v/>
      </c>
      <c r="P23" s="890" t="str">
        <f t="shared" si="6"/>
        <v/>
      </c>
      <c r="Q23" s="890" t="str">
        <f t="shared" si="7"/>
        <v/>
      </c>
      <c r="R23" s="890" t="str">
        <f t="shared" si="8"/>
        <v/>
      </c>
      <c r="S23" s="890" t="str">
        <f t="shared" si="9"/>
        <v/>
      </c>
      <c r="T23" s="898">
        <v>16</v>
      </c>
      <c r="U23" s="899" t="str">
        <f t="shared" si="10"/>
        <v/>
      </c>
      <c r="V23" s="898" t="str">
        <f t="shared" si="11"/>
        <v/>
      </c>
      <c r="W23" s="898" t="str">
        <f t="shared" si="11"/>
        <v/>
      </c>
      <c r="X23" s="898" t="str">
        <f t="shared" si="12"/>
        <v/>
      </c>
      <c r="Y23" s="898" t="str">
        <f t="shared" si="12"/>
        <v/>
      </c>
      <c r="Z23" s="898" t="str">
        <f t="shared" si="12"/>
        <v/>
      </c>
      <c r="AA23" s="898" t="str">
        <f t="shared" si="12"/>
        <v/>
      </c>
      <c r="AB23" s="898" t="str">
        <f t="shared" si="12"/>
        <v/>
      </c>
      <c r="AC23" s="903"/>
      <c r="AD23" s="770"/>
      <c r="AE23" s="770"/>
      <c r="AF23" s="770"/>
      <c r="AG23" s="770"/>
      <c r="AH23" s="770"/>
      <c r="AI23" s="770"/>
    </row>
    <row r="24" spans="2:35" s="762" customFormat="1" ht="15.75" customHeight="1">
      <c r="B24" s="762">
        <f>IF(G24=1,COUNT(G$4:G24),0)</f>
        <v>0</v>
      </c>
      <c r="C24" s="897">
        <v>21</v>
      </c>
      <c r="D24" s="885" t="str">
        <f>ผลการเรียน!B25</f>
        <v/>
      </c>
      <c r="E24" s="886" t="str">
        <f>ผลการเรียน!BX25&amp;"."&amp;ผลการเรียน!BY25&amp;"  "&amp;ผลการเรียน!BZ25</f>
        <v xml:space="preserve">.  </v>
      </c>
      <c r="F24" s="887" t="str">
        <f>ผลการเรียน!BC25</f>
        <v/>
      </c>
      <c r="G24" s="757" t="str">
        <f t="shared" si="0"/>
        <v/>
      </c>
      <c r="H24" s="888" t="str">
        <f>ผลการเรียน!BB25</f>
        <v/>
      </c>
      <c r="I24" s="888">
        <f>ปก!$Q$14</f>
        <v>0</v>
      </c>
      <c r="J24" s="888">
        <f>เวลาเรียน!$DN26</f>
        <v>19</v>
      </c>
      <c r="K24" s="888" t="e">
        <f t="shared" si="1"/>
        <v>#DIV/0!</v>
      </c>
      <c r="L24" s="879" t="str">
        <f>IFERROR(VLOOKUP(C24,B24:E65,2,FALSE),"")</f>
        <v/>
      </c>
      <c r="M24" s="879" t="str">
        <f>IFERROR(VLOOKUP(C24,B24:E65,3,FALSE),"")</f>
        <v/>
      </c>
      <c r="N24" s="889" t="str">
        <f>IFERROR(VLOOKUP(C24,B24:E65,4,FALSE),"")</f>
        <v/>
      </c>
      <c r="O24" s="883" t="str">
        <f>IFERROR(VLOOKUP(C24,B24:F65,5,FALSE),"")</f>
        <v/>
      </c>
      <c r="P24" s="890" t="str">
        <f t="shared" si="6"/>
        <v/>
      </c>
      <c r="Q24" s="890" t="str">
        <f t="shared" si="7"/>
        <v/>
      </c>
      <c r="R24" s="890" t="str">
        <f t="shared" si="8"/>
        <v/>
      </c>
      <c r="S24" s="890" t="str">
        <f t="shared" si="9"/>
        <v/>
      </c>
      <c r="T24" s="898">
        <v>17</v>
      </c>
      <c r="U24" s="899" t="str">
        <f t="shared" si="10"/>
        <v/>
      </c>
      <c r="V24" s="898" t="str">
        <f t="shared" ref="V24:W29" si="13">L20</f>
        <v/>
      </c>
      <c r="W24" s="898" t="str">
        <f t="shared" si="13"/>
        <v/>
      </c>
      <c r="X24" s="898" t="str">
        <f t="shared" ref="X24:AB29" si="14">O20</f>
        <v/>
      </c>
      <c r="Y24" s="898" t="str">
        <f t="shared" si="14"/>
        <v/>
      </c>
      <c r="Z24" s="898" t="str">
        <f t="shared" si="14"/>
        <v/>
      </c>
      <c r="AA24" s="898" t="str">
        <f t="shared" si="14"/>
        <v/>
      </c>
      <c r="AB24" s="898" t="str">
        <f t="shared" si="14"/>
        <v/>
      </c>
      <c r="AC24" s="903"/>
      <c r="AD24" s="770"/>
      <c r="AE24" s="770"/>
      <c r="AF24" s="770"/>
      <c r="AG24" s="770"/>
      <c r="AH24" s="770"/>
      <c r="AI24" s="770"/>
    </row>
    <row r="25" spans="2:35" s="762" customFormat="1" ht="15.75" customHeight="1">
      <c r="B25" s="762">
        <f>IF(G25=1,COUNT(G$4:G25),0)</f>
        <v>0</v>
      </c>
      <c r="C25" s="902">
        <v>22</v>
      </c>
      <c r="D25" s="885" t="str">
        <f>ผลการเรียน!B26</f>
        <v/>
      </c>
      <c r="E25" s="886" t="str">
        <f>ผลการเรียน!BX26&amp;"."&amp;ผลการเรียน!BY26&amp;"  "&amp;ผลการเรียน!BZ26</f>
        <v xml:space="preserve">.  </v>
      </c>
      <c r="F25" s="887" t="str">
        <f>ผลการเรียน!BC26</f>
        <v/>
      </c>
      <c r="G25" s="757" t="str">
        <f t="shared" si="0"/>
        <v/>
      </c>
      <c r="H25" s="888" t="str">
        <f>ผลการเรียน!BB26</f>
        <v/>
      </c>
      <c r="I25" s="888">
        <f>ปก!$Q$14</f>
        <v>0</v>
      </c>
      <c r="J25" s="888">
        <f>เวลาเรียน!$DN27</f>
        <v>19</v>
      </c>
      <c r="K25" s="888" t="e">
        <f t="shared" si="1"/>
        <v>#DIV/0!</v>
      </c>
      <c r="L25" s="879" t="str">
        <f>IFERROR(VLOOKUP(C25,B25:E65,2,FALSE),"")</f>
        <v/>
      </c>
      <c r="M25" s="879" t="str">
        <f>IFERROR(VLOOKUP(C25,B25:E65,3,FALSE),"")</f>
        <v/>
      </c>
      <c r="N25" s="889" t="str">
        <f>IFERROR(VLOOKUP(C25,B25:E65,4,FALSE),"")</f>
        <v/>
      </c>
      <c r="O25" s="883" t="str">
        <f>IFERROR(VLOOKUP(C25,B25:F65,5,FALSE),"")</f>
        <v/>
      </c>
      <c r="P25" s="890" t="str">
        <f t="shared" si="6"/>
        <v/>
      </c>
      <c r="Q25" s="890" t="str">
        <f t="shared" si="7"/>
        <v/>
      </c>
      <c r="R25" s="890" t="str">
        <f t="shared" si="8"/>
        <v/>
      </c>
      <c r="S25" s="890" t="str">
        <f t="shared" si="9"/>
        <v/>
      </c>
      <c r="T25" s="898">
        <v>18</v>
      </c>
      <c r="U25" s="899" t="str">
        <f t="shared" si="10"/>
        <v/>
      </c>
      <c r="V25" s="898" t="str">
        <f t="shared" si="13"/>
        <v/>
      </c>
      <c r="W25" s="898" t="str">
        <f t="shared" si="13"/>
        <v/>
      </c>
      <c r="X25" s="898" t="str">
        <f t="shared" si="14"/>
        <v/>
      </c>
      <c r="Y25" s="898" t="str">
        <f t="shared" si="14"/>
        <v/>
      </c>
      <c r="Z25" s="898" t="str">
        <f t="shared" si="14"/>
        <v/>
      </c>
      <c r="AA25" s="898" t="str">
        <f t="shared" si="14"/>
        <v/>
      </c>
      <c r="AB25" s="898" t="str">
        <f t="shared" si="14"/>
        <v/>
      </c>
      <c r="AC25" s="903"/>
      <c r="AD25" s="770"/>
      <c r="AE25" s="770"/>
      <c r="AF25" s="770"/>
      <c r="AG25" s="770"/>
      <c r="AH25" s="770"/>
      <c r="AI25" s="770"/>
    </row>
    <row r="26" spans="2:35" s="762" customFormat="1" ht="15.75" customHeight="1">
      <c r="B26" s="762">
        <f>IF(G26=1,COUNT(G$4:G26),0)</f>
        <v>0</v>
      </c>
      <c r="C26" s="897">
        <v>23</v>
      </c>
      <c r="D26" s="885" t="str">
        <f>ผลการเรียน!B27</f>
        <v/>
      </c>
      <c r="E26" s="886" t="str">
        <f>ผลการเรียน!BX27&amp;"."&amp;ผลการเรียน!BY27&amp;"  "&amp;ผลการเรียน!BZ27</f>
        <v xml:space="preserve">.  </v>
      </c>
      <c r="F26" s="887" t="str">
        <f>ผลการเรียน!BC27</f>
        <v/>
      </c>
      <c r="G26" s="757" t="str">
        <f t="shared" si="0"/>
        <v/>
      </c>
      <c r="H26" s="888" t="str">
        <f>ผลการเรียน!BB27</f>
        <v/>
      </c>
      <c r="I26" s="888">
        <f>ปก!$Q$14</f>
        <v>0</v>
      </c>
      <c r="J26" s="888">
        <f>เวลาเรียน!$DN28</f>
        <v>19</v>
      </c>
      <c r="K26" s="888" t="e">
        <f t="shared" si="1"/>
        <v>#DIV/0!</v>
      </c>
      <c r="L26" s="879" t="str">
        <f>IFERROR(VLOOKUP(C26,B26:E65,2,FALSE),"")</f>
        <v/>
      </c>
      <c r="M26" s="879" t="str">
        <f>IFERROR(VLOOKUP(C26,B26:E65,3,FALSE),"")</f>
        <v/>
      </c>
      <c r="N26" s="889" t="str">
        <f>IFERROR(VLOOKUP(C26,B26:E65,4,FALSE),"")</f>
        <v/>
      </c>
      <c r="O26" s="883" t="str">
        <f>IFERROR(VLOOKUP(C26,B26:F65,5,FALSE),"")</f>
        <v/>
      </c>
      <c r="P26" s="890" t="str">
        <f t="shared" si="6"/>
        <v/>
      </c>
      <c r="Q26" s="890" t="str">
        <f t="shared" si="7"/>
        <v/>
      </c>
      <c r="R26" s="890" t="str">
        <f t="shared" si="8"/>
        <v/>
      </c>
      <c r="S26" s="890" t="str">
        <f t="shared" si="9"/>
        <v/>
      </c>
      <c r="T26" s="898">
        <v>19</v>
      </c>
      <c r="U26" s="899" t="str">
        <f t="shared" si="10"/>
        <v/>
      </c>
      <c r="V26" s="898" t="str">
        <f t="shared" si="13"/>
        <v/>
      </c>
      <c r="W26" s="898" t="str">
        <f t="shared" si="13"/>
        <v/>
      </c>
      <c r="X26" s="898" t="str">
        <f t="shared" si="14"/>
        <v/>
      </c>
      <c r="Y26" s="898" t="str">
        <f t="shared" si="14"/>
        <v/>
      </c>
      <c r="Z26" s="898" t="str">
        <f t="shared" si="14"/>
        <v/>
      </c>
      <c r="AA26" s="898" t="str">
        <f t="shared" si="14"/>
        <v/>
      </c>
      <c r="AB26" s="898" t="str">
        <f t="shared" si="14"/>
        <v/>
      </c>
      <c r="AC26" s="903"/>
      <c r="AD26" s="770"/>
      <c r="AE26" s="770"/>
      <c r="AF26" s="770"/>
      <c r="AG26" s="770"/>
      <c r="AH26" s="770"/>
      <c r="AI26" s="770"/>
    </row>
    <row r="27" spans="2:35" ht="15.75" customHeight="1">
      <c r="B27" s="734">
        <f>IF(G27=1,COUNT(G$4:G27),0)</f>
        <v>0</v>
      </c>
      <c r="C27" s="902">
        <v>24</v>
      </c>
      <c r="D27" s="885" t="str">
        <f>ผลการเรียน!B28</f>
        <v/>
      </c>
      <c r="E27" s="886" t="str">
        <f>ผลการเรียน!BX28&amp;"."&amp;ผลการเรียน!BY28&amp;"  "&amp;ผลการเรียน!BZ28</f>
        <v xml:space="preserve">.  </v>
      </c>
      <c r="F27" s="887" t="str">
        <f>ผลการเรียน!BC28</f>
        <v/>
      </c>
      <c r="G27" s="757" t="str">
        <f t="shared" si="0"/>
        <v/>
      </c>
      <c r="H27" s="888" t="str">
        <f>ผลการเรียน!BB28</f>
        <v/>
      </c>
      <c r="I27" s="888">
        <f>ปก!$Q$14</f>
        <v>0</v>
      </c>
      <c r="J27" s="888">
        <f>เวลาเรียน!$DN29</f>
        <v>19</v>
      </c>
      <c r="K27" s="888" t="e">
        <f t="shared" si="1"/>
        <v>#DIV/0!</v>
      </c>
      <c r="L27" s="879" t="str">
        <f>IFERROR(VLOOKUP(C27,B27:E65,2,FALSE),"")</f>
        <v/>
      </c>
      <c r="M27" s="879" t="str">
        <f>IFERROR(VLOOKUP(C27,B27:E65,3,FALSE),"")</f>
        <v/>
      </c>
      <c r="N27" s="889" t="str">
        <f>IFERROR(VLOOKUP(C27,B27:E65,4,FALSE),"")</f>
        <v/>
      </c>
      <c r="O27" s="882" t="str">
        <f>IFERROR(VLOOKUP(C27,B27:F65,5,FALSE),"")</f>
        <v/>
      </c>
      <c r="P27" s="890" t="str">
        <f t="shared" si="6"/>
        <v/>
      </c>
      <c r="Q27" s="890" t="str">
        <f t="shared" si="7"/>
        <v/>
      </c>
      <c r="R27" s="890" t="str">
        <f t="shared" si="8"/>
        <v/>
      </c>
      <c r="S27" s="890" t="str">
        <f t="shared" si="9"/>
        <v/>
      </c>
      <c r="T27" s="898">
        <v>20</v>
      </c>
      <c r="U27" s="899" t="str">
        <f t="shared" si="10"/>
        <v/>
      </c>
      <c r="V27" s="898" t="str">
        <f t="shared" si="13"/>
        <v/>
      </c>
      <c r="W27" s="898" t="str">
        <f t="shared" si="13"/>
        <v/>
      </c>
      <c r="X27" s="898" t="str">
        <f t="shared" si="14"/>
        <v/>
      </c>
      <c r="Y27" s="898" t="str">
        <f t="shared" si="14"/>
        <v/>
      </c>
      <c r="Z27" s="898" t="str">
        <f t="shared" si="14"/>
        <v/>
      </c>
      <c r="AA27" s="898" t="str">
        <f t="shared" si="14"/>
        <v/>
      </c>
      <c r="AB27" s="898" t="str">
        <f t="shared" si="14"/>
        <v/>
      </c>
      <c r="AC27" s="903"/>
      <c r="AD27" s="770"/>
      <c r="AE27" s="739"/>
      <c r="AF27" s="739"/>
      <c r="AG27" s="739"/>
      <c r="AH27" s="739"/>
      <c r="AI27" s="739"/>
    </row>
    <row r="28" spans="2:35" ht="15.75" customHeight="1">
      <c r="B28" s="734">
        <f>IF(G28=1,COUNT(G$4:G28),0)</f>
        <v>0</v>
      </c>
      <c r="C28" s="897">
        <v>25</v>
      </c>
      <c r="D28" s="885" t="str">
        <f>ผลการเรียน!B29</f>
        <v/>
      </c>
      <c r="E28" s="886" t="str">
        <f>ผลการเรียน!BX29&amp;"."&amp;ผลการเรียน!BY29&amp;"  "&amp;ผลการเรียน!BZ29</f>
        <v xml:space="preserve">.  </v>
      </c>
      <c r="F28" s="887" t="str">
        <f>ผลการเรียน!BC29</f>
        <v/>
      </c>
      <c r="G28" s="757" t="str">
        <f t="shared" si="0"/>
        <v/>
      </c>
      <c r="H28" s="888" t="str">
        <f>ผลการเรียน!BB29</f>
        <v/>
      </c>
      <c r="I28" s="888">
        <f>ปก!$Q$14</f>
        <v>0</v>
      </c>
      <c r="J28" s="888">
        <f>เวลาเรียน!$DN30</f>
        <v>19</v>
      </c>
      <c r="K28" s="888" t="e">
        <f t="shared" si="1"/>
        <v>#DIV/0!</v>
      </c>
      <c r="L28" s="879" t="str">
        <f>IFERROR(VLOOKUP(C28,B28:E65,2,FALSE),"")</f>
        <v/>
      </c>
      <c r="M28" s="879" t="str">
        <f>IFERROR(VLOOKUP(C28,B28:E65,3,FALSE),"")</f>
        <v/>
      </c>
      <c r="N28" s="889" t="str">
        <f>IFERROR(VLOOKUP(C28,B28:E65,4,FALSE),"")</f>
        <v/>
      </c>
      <c r="O28" s="882" t="str">
        <f>IFERROR(VLOOKUP(C28,B28:F65,5,FALSE),"")</f>
        <v/>
      </c>
      <c r="P28" s="890" t="str">
        <f t="shared" si="6"/>
        <v/>
      </c>
      <c r="Q28" s="890" t="str">
        <f t="shared" si="7"/>
        <v/>
      </c>
      <c r="R28" s="890" t="str">
        <f t="shared" si="8"/>
        <v/>
      </c>
      <c r="S28" s="890" t="str">
        <f t="shared" si="9"/>
        <v/>
      </c>
      <c r="T28" s="898">
        <v>21</v>
      </c>
      <c r="U28" s="899" t="str">
        <f t="shared" si="10"/>
        <v/>
      </c>
      <c r="V28" s="898" t="str">
        <f t="shared" si="13"/>
        <v/>
      </c>
      <c r="W28" s="898" t="str">
        <f t="shared" si="13"/>
        <v/>
      </c>
      <c r="X28" s="898" t="str">
        <f t="shared" si="14"/>
        <v/>
      </c>
      <c r="Y28" s="898" t="str">
        <f t="shared" si="14"/>
        <v/>
      </c>
      <c r="Z28" s="898" t="str">
        <f t="shared" si="14"/>
        <v/>
      </c>
      <c r="AA28" s="898" t="str">
        <f t="shared" si="14"/>
        <v/>
      </c>
      <c r="AB28" s="898" t="str">
        <f t="shared" si="14"/>
        <v/>
      </c>
      <c r="AC28" s="903"/>
      <c r="AD28" s="739"/>
      <c r="AE28" s="739"/>
      <c r="AF28" s="739"/>
      <c r="AG28" s="739"/>
      <c r="AH28" s="739"/>
      <c r="AI28" s="739"/>
    </row>
    <row r="29" spans="2:35" ht="15.75" customHeight="1">
      <c r="B29" s="734">
        <f>IF(G29=1,COUNT(G$4:G29),0)</f>
        <v>0</v>
      </c>
      <c r="C29" s="902">
        <v>26</v>
      </c>
      <c r="D29" s="885" t="str">
        <f>ผลการเรียน!B30</f>
        <v/>
      </c>
      <c r="E29" s="886" t="str">
        <f>ผลการเรียน!BX30&amp;"."&amp;ผลการเรียน!BY30&amp;"  "&amp;ผลการเรียน!BZ30</f>
        <v xml:space="preserve">.  </v>
      </c>
      <c r="F29" s="887" t="str">
        <f>ผลการเรียน!BC30</f>
        <v/>
      </c>
      <c r="G29" s="757" t="str">
        <f t="shared" si="0"/>
        <v/>
      </c>
      <c r="H29" s="888" t="str">
        <f>ผลการเรียน!BB30</f>
        <v/>
      </c>
      <c r="I29" s="888">
        <f>ปก!$Q$14</f>
        <v>0</v>
      </c>
      <c r="J29" s="888">
        <f>เวลาเรียน!$DN31</f>
        <v>19</v>
      </c>
      <c r="K29" s="888" t="e">
        <f t="shared" si="1"/>
        <v>#DIV/0!</v>
      </c>
      <c r="L29" s="879" t="str">
        <f>IFERROR(VLOOKUP(C29,B29:E65,2,FALSE),"")</f>
        <v/>
      </c>
      <c r="M29" s="879" t="str">
        <f>IFERROR(VLOOKUP(C29,B29:E65,3,FALSE),"")</f>
        <v/>
      </c>
      <c r="N29" s="889" t="str">
        <f>IFERROR(VLOOKUP(C29,B29:E65,4,FALSE),"")</f>
        <v/>
      </c>
      <c r="O29" s="882" t="str">
        <f>IFERROR(VLOOKUP(C29,B29:F65,5,FALSE),"")</f>
        <v/>
      </c>
      <c r="P29" s="890" t="str">
        <f t="shared" si="6"/>
        <v/>
      </c>
      <c r="Q29" s="890" t="str">
        <f t="shared" si="7"/>
        <v/>
      </c>
      <c r="R29" s="890" t="str">
        <f t="shared" si="8"/>
        <v/>
      </c>
      <c r="S29" s="890" t="str">
        <f t="shared" si="9"/>
        <v/>
      </c>
      <c r="T29" s="898">
        <v>22</v>
      </c>
      <c r="U29" s="899" t="str">
        <f t="shared" si="10"/>
        <v/>
      </c>
      <c r="V29" s="898" t="str">
        <f t="shared" si="13"/>
        <v/>
      </c>
      <c r="W29" s="898" t="str">
        <f t="shared" si="13"/>
        <v/>
      </c>
      <c r="X29" s="898" t="str">
        <f t="shared" si="14"/>
        <v/>
      </c>
      <c r="Y29" s="898" t="str">
        <f t="shared" si="14"/>
        <v/>
      </c>
      <c r="Z29" s="898" t="str">
        <f t="shared" si="14"/>
        <v/>
      </c>
      <c r="AA29" s="898" t="str">
        <f t="shared" si="14"/>
        <v/>
      </c>
      <c r="AB29" s="898" t="str">
        <f t="shared" si="14"/>
        <v/>
      </c>
      <c r="AC29" s="903"/>
      <c r="AD29" s="739"/>
      <c r="AE29" s="739"/>
      <c r="AF29" s="739"/>
      <c r="AG29" s="739"/>
      <c r="AH29" s="739"/>
      <c r="AI29" s="739"/>
    </row>
    <row r="30" spans="2:35" ht="15.75" customHeight="1">
      <c r="B30" s="734">
        <f>IF(G30=1,COUNT(G$4:G30),0)</f>
        <v>0</v>
      </c>
      <c r="C30" s="897">
        <v>27</v>
      </c>
      <c r="D30" s="885" t="str">
        <f>ผลการเรียน!B31</f>
        <v/>
      </c>
      <c r="E30" s="886" t="str">
        <f>ผลการเรียน!BX31&amp;"."&amp;ผลการเรียน!BY31&amp;"  "&amp;ผลการเรียน!BZ31</f>
        <v xml:space="preserve">.  </v>
      </c>
      <c r="F30" s="887" t="str">
        <f>ผลการเรียน!BC31</f>
        <v/>
      </c>
      <c r="G30" s="757" t="str">
        <f t="shared" si="0"/>
        <v/>
      </c>
      <c r="H30" s="888" t="str">
        <f>ผลการเรียน!BB31</f>
        <v/>
      </c>
      <c r="I30" s="888">
        <f>ปก!$Q$14</f>
        <v>0</v>
      </c>
      <c r="J30" s="888">
        <f>เวลาเรียน!$DN32</f>
        <v>19</v>
      </c>
      <c r="K30" s="888" t="e">
        <f t="shared" si="1"/>
        <v>#DIV/0!</v>
      </c>
      <c r="L30" s="879" t="str">
        <f>IFERROR(VLOOKUP(C30,B30:E65,2,FALSE),"")</f>
        <v/>
      </c>
      <c r="M30" s="879" t="str">
        <f>IFERROR(VLOOKUP(C30,B30:E65,3,FALSE),"")</f>
        <v/>
      </c>
      <c r="N30" s="889" t="str">
        <f>IFERROR(VLOOKUP(C30,B30:E65,4,FALSE),"")</f>
        <v/>
      </c>
      <c r="O30" s="882" t="str">
        <f>IFERROR(VLOOKUP(C30,B30:F65,5,FALSE),"")</f>
        <v/>
      </c>
      <c r="P30" s="890" t="str">
        <f t="shared" si="6"/>
        <v/>
      </c>
      <c r="Q30" s="890" t="str">
        <f t="shared" si="7"/>
        <v/>
      </c>
      <c r="R30" s="890" t="str">
        <f t="shared" si="8"/>
        <v/>
      </c>
      <c r="S30" s="890" t="str">
        <f t="shared" si="9"/>
        <v/>
      </c>
      <c r="T30" s="1467" t="s">
        <v>553</v>
      </c>
      <c r="U30" s="1468"/>
      <c r="V30" s="1468"/>
      <c r="W30" s="1468"/>
      <c r="X30" s="1469"/>
      <c r="Y30" s="1467" t="str">
        <f>"ลงชื่อ....................................หัวหน้ากลุ่มสาระ"&amp;ปก!$I$10&amp;"  ......../.........../.............."</f>
        <v>ลงชื่อ....................................หัวหน้ากลุ่มสาระ  ......../.........../..............</v>
      </c>
      <c r="Z30" s="1468"/>
      <c r="AA30" s="1468"/>
      <c r="AB30" s="1468"/>
      <c r="AC30" s="1469"/>
      <c r="AD30" s="739"/>
      <c r="AE30" s="739"/>
      <c r="AF30" s="739"/>
      <c r="AG30" s="739"/>
      <c r="AH30" s="739"/>
      <c r="AI30" s="739"/>
    </row>
    <row r="31" spans="2:35" ht="15.75" customHeight="1">
      <c r="B31" s="734">
        <f>IF(G31=1,COUNT(G$4:G31),0)</f>
        <v>0</v>
      </c>
      <c r="C31" s="902">
        <v>28</v>
      </c>
      <c r="D31" s="885" t="str">
        <f>ผลการเรียน!B32</f>
        <v/>
      </c>
      <c r="E31" s="886" t="str">
        <f>ผลการเรียน!BX32&amp;"."&amp;ผลการเรียน!BY32&amp;"  "&amp;ผลการเรียน!BZ32</f>
        <v xml:space="preserve">.  </v>
      </c>
      <c r="F31" s="887" t="str">
        <f>ผลการเรียน!BC32</f>
        <v/>
      </c>
      <c r="G31" s="757" t="str">
        <f t="shared" si="0"/>
        <v/>
      </c>
      <c r="H31" s="888" t="str">
        <f>ผลการเรียน!BB32</f>
        <v/>
      </c>
      <c r="I31" s="888">
        <f>ปก!$Q$14</f>
        <v>0</v>
      </c>
      <c r="J31" s="888">
        <f>เวลาเรียน!$DN33</f>
        <v>19</v>
      </c>
      <c r="K31" s="888" t="e">
        <f t="shared" si="1"/>
        <v>#DIV/0!</v>
      </c>
      <c r="L31" s="879" t="str">
        <f>IFERROR(VLOOKUP(C31,B31:E65,2,FALSE),"")</f>
        <v/>
      </c>
      <c r="M31" s="879" t="str">
        <f>IFERROR(VLOOKUP(C31,B31:E65,3,FALSE),"")</f>
        <v/>
      </c>
      <c r="N31" s="889" t="str">
        <f>IFERROR(VLOOKUP(C31,B31:E65,4,FALSE),"")</f>
        <v/>
      </c>
      <c r="O31" s="882" t="str">
        <f>IFERROR(VLOOKUP(C31,B31:F65,5,FALSE),"")</f>
        <v/>
      </c>
      <c r="P31" s="890" t="str">
        <f t="shared" si="6"/>
        <v/>
      </c>
      <c r="Q31" s="890" t="str">
        <f t="shared" si="7"/>
        <v/>
      </c>
      <c r="R31" s="890" t="str">
        <f t="shared" si="8"/>
        <v/>
      </c>
      <c r="S31" s="890" t="str">
        <f t="shared" si="9"/>
        <v/>
      </c>
      <c r="T31" s="1470" t="s">
        <v>554</v>
      </c>
      <c r="U31" s="1470"/>
      <c r="V31" s="1470"/>
      <c r="W31" s="1470"/>
      <c r="X31" s="1470"/>
      <c r="Y31" s="1470" t="s">
        <v>555</v>
      </c>
      <c r="Z31" s="1470"/>
      <c r="AA31" s="1470"/>
      <c r="AB31" s="1470"/>
      <c r="AC31" s="1470"/>
      <c r="AD31" s="739"/>
      <c r="AE31" s="739"/>
      <c r="AF31" s="739"/>
      <c r="AG31" s="739"/>
      <c r="AH31" s="739"/>
      <c r="AI31" s="739"/>
    </row>
    <row r="32" spans="2:35" ht="15.75" customHeight="1">
      <c r="B32" s="734">
        <f>IF(G32=1,COUNT(G$4:G32),0)</f>
        <v>0</v>
      </c>
      <c r="C32" s="897">
        <v>29</v>
      </c>
      <c r="D32" s="885" t="str">
        <f>ผลการเรียน!B33</f>
        <v/>
      </c>
      <c r="E32" s="886" t="str">
        <f>ผลการเรียน!BX33&amp;"."&amp;ผลการเรียน!BY33&amp;"  "&amp;ผลการเรียน!BZ33</f>
        <v xml:space="preserve">.  </v>
      </c>
      <c r="F32" s="887" t="str">
        <f>ผลการเรียน!BC33</f>
        <v/>
      </c>
      <c r="G32" s="757" t="str">
        <f t="shared" si="0"/>
        <v/>
      </c>
      <c r="H32" s="888" t="str">
        <f>ผลการเรียน!BB33</f>
        <v/>
      </c>
      <c r="I32" s="888">
        <f>ปก!$Q$14</f>
        <v>0</v>
      </c>
      <c r="J32" s="888">
        <f>เวลาเรียน!$DN34</f>
        <v>19</v>
      </c>
      <c r="K32" s="888" t="e">
        <f t="shared" si="1"/>
        <v>#DIV/0!</v>
      </c>
      <c r="L32" s="879" t="str">
        <f>IFERROR(VLOOKUP(C32,B32:E65,2,FALSE),"")</f>
        <v/>
      </c>
      <c r="M32" s="879" t="str">
        <f>IFERROR(VLOOKUP(C32,B32:E65,3,FALSE),"")</f>
        <v/>
      </c>
      <c r="N32" s="889" t="str">
        <f>IFERROR(VLOOKUP(C32,B32:E65,4,FALSE),"")</f>
        <v/>
      </c>
      <c r="O32" s="882" t="str">
        <f>IFERROR(VLOOKUP(C32,B32:F65,5,FALSE),"")</f>
        <v/>
      </c>
      <c r="P32" s="890" t="str">
        <f t="shared" si="6"/>
        <v/>
      </c>
      <c r="Q32" s="890" t="str">
        <f t="shared" si="7"/>
        <v/>
      </c>
      <c r="R32" s="890" t="str">
        <f t="shared" si="8"/>
        <v/>
      </c>
      <c r="S32" s="890" t="str">
        <f t="shared" si="9"/>
        <v/>
      </c>
      <c r="T32" s="1467" t="s">
        <v>556</v>
      </c>
      <c r="U32" s="1468"/>
      <c r="V32" s="1468"/>
      <c r="W32" s="1468"/>
      <c r="X32" s="1468"/>
      <c r="Y32" s="1468"/>
      <c r="Z32" s="1468"/>
      <c r="AA32" s="1468"/>
      <c r="AB32" s="1468"/>
      <c r="AC32" s="1469"/>
      <c r="AD32" s="739"/>
      <c r="AE32" s="739"/>
      <c r="AF32" s="739"/>
      <c r="AG32" s="739"/>
      <c r="AH32" s="739"/>
      <c r="AI32" s="739"/>
    </row>
    <row r="33" spans="2:35" ht="15.75" customHeight="1">
      <c r="B33" s="734">
        <f>IF(G33=1,COUNT(G$4:G33),0)</f>
        <v>0</v>
      </c>
      <c r="C33" s="902">
        <v>30</v>
      </c>
      <c r="D33" s="885" t="str">
        <f>ผลการเรียน!B34</f>
        <v/>
      </c>
      <c r="E33" s="886" t="str">
        <f>ผลการเรียน!BX34&amp;"."&amp;ผลการเรียน!BY34&amp;"  "&amp;ผลการเรียน!BZ34</f>
        <v xml:space="preserve">.  </v>
      </c>
      <c r="F33" s="887" t="str">
        <f>ผลการเรียน!BC34</f>
        <v/>
      </c>
      <c r="G33" s="757" t="str">
        <f t="shared" si="0"/>
        <v/>
      </c>
      <c r="H33" s="888" t="str">
        <f>ผลการเรียน!BB34</f>
        <v/>
      </c>
      <c r="I33" s="888">
        <f>ปก!$Q$14</f>
        <v>0</v>
      </c>
      <c r="J33" s="888">
        <f>เวลาเรียน!$DN35</f>
        <v>19</v>
      </c>
      <c r="K33" s="888" t="e">
        <f t="shared" si="1"/>
        <v>#DIV/0!</v>
      </c>
      <c r="L33" s="879" t="str">
        <f>IFERROR(VLOOKUP(C33,B33:E65,2,FALSE),"")</f>
        <v/>
      </c>
      <c r="M33" s="879" t="str">
        <f>IFERROR(VLOOKUP(C33,B33:E65,3,FALSE),"")</f>
        <v/>
      </c>
      <c r="N33" s="889" t="str">
        <f>IFERROR(VLOOKUP(C33,B33:E65,4,FALSE),"")</f>
        <v/>
      </c>
      <c r="O33" s="882" t="str">
        <f>IFERROR(VLOOKUP(C33,B33:F65,5,FALSE),"")</f>
        <v/>
      </c>
      <c r="P33" s="890" t="str">
        <f t="shared" si="6"/>
        <v/>
      </c>
      <c r="Q33" s="890" t="str">
        <f t="shared" si="7"/>
        <v/>
      </c>
      <c r="R33" s="890" t="str">
        <f t="shared" si="8"/>
        <v/>
      </c>
      <c r="S33" s="890" t="str">
        <f t="shared" si="9"/>
        <v/>
      </c>
      <c r="T33" s="759" t="s">
        <v>557</v>
      </c>
      <c r="U33" s="759"/>
      <c r="V33" s="759"/>
      <c r="W33" s="759"/>
      <c r="X33" s="759"/>
      <c r="Y33" s="759"/>
      <c r="Z33" s="759"/>
      <c r="AA33" s="759"/>
      <c r="AB33" s="759"/>
      <c r="AC33" s="759"/>
      <c r="AD33" s="739"/>
      <c r="AE33" s="739"/>
      <c r="AF33" s="739"/>
      <c r="AG33" s="739"/>
      <c r="AH33" s="739"/>
      <c r="AI33" s="739"/>
    </row>
    <row r="34" spans="2:35" ht="15.75" customHeight="1">
      <c r="B34" s="734">
        <f>IF(G34=1,COUNT(G$4:G34),0)</f>
        <v>0</v>
      </c>
      <c r="C34" s="897">
        <v>31</v>
      </c>
      <c r="D34" s="885" t="str">
        <f>ผลการเรียน!B35</f>
        <v/>
      </c>
      <c r="E34" s="886" t="str">
        <f>ผลการเรียน!BX35&amp;"."&amp;ผลการเรียน!BY35&amp;"  "&amp;ผลการเรียน!BZ35</f>
        <v xml:space="preserve">.  </v>
      </c>
      <c r="F34" s="887" t="str">
        <f>ผลการเรียน!BC35</f>
        <v/>
      </c>
      <c r="G34" s="757" t="str">
        <f t="shared" si="0"/>
        <v/>
      </c>
      <c r="H34" s="888" t="str">
        <f>ผลการเรียน!BB35</f>
        <v/>
      </c>
      <c r="I34" s="888">
        <f>ปก!$Q$14</f>
        <v>0</v>
      </c>
      <c r="J34" s="888">
        <f>เวลาเรียน!$DN36</f>
        <v>19</v>
      </c>
      <c r="K34" s="888" t="e">
        <f t="shared" si="1"/>
        <v>#DIV/0!</v>
      </c>
      <c r="L34" s="879" t="str">
        <f>IFERROR(VLOOKUP(C34,B34:E65,2,FALSE),"")</f>
        <v/>
      </c>
      <c r="M34" s="879" t="str">
        <f>IFERROR(VLOOKUP(C34,B34:E65,3,FALSE),"")</f>
        <v/>
      </c>
      <c r="N34" s="889" t="str">
        <f>IFERROR(VLOOKUP(C34,B34:E65,4,FALSE),"")</f>
        <v/>
      </c>
      <c r="O34" s="882" t="str">
        <f>IFERROR(VLOOKUP(C34,B34:F65,5,FALSE),"")</f>
        <v/>
      </c>
      <c r="P34" s="890" t="str">
        <f t="shared" si="6"/>
        <v/>
      </c>
      <c r="Q34" s="890" t="str">
        <f t="shared" si="7"/>
        <v/>
      </c>
      <c r="R34" s="890" t="str">
        <f t="shared" si="8"/>
        <v/>
      </c>
      <c r="S34" s="890" t="str">
        <f t="shared" si="9"/>
        <v/>
      </c>
      <c r="T34" s="759" t="s">
        <v>558</v>
      </c>
      <c r="U34" s="759"/>
      <c r="V34" s="759"/>
      <c r="W34" s="759"/>
      <c r="X34" s="759"/>
      <c r="Y34" s="759"/>
      <c r="Z34" s="759"/>
      <c r="AA34" s="759"/>
      <c r="AB34" s="759"/>
      <c r="AC34" s="759"/>
      <c r="AD34" s="739"/>
      <c r="AE34" s="739"/>
      <c r="AF34" s="739"/>
      <c r="AG34" s="739"/>
      <c r="AH34" s="739"/>
      <c r="AI34" s="739"/>
    </row>
    <row r="35" spans="2:35" ht="15" customHeight="1">
      <c r="B35" s="734">
        <f>IF(G35=1,COUNT(G$4:G35),0)</f>
        <v>0</v>
      </c>
      <c r="C35" s="902">
        <v>32</v>
      </c>
      <c r="D35" s="885" t="str">
        <f>ผลการเรียน!B36</f>
        <v/>
      </c>
      <c r="E35" s="886" t="str">
        <f>ผลการเรียน!BX36&amp;"."&amp;ผลการเรียน!BY36&amp;"  "&amp;ผลการเรียน!BZ36</f>
        <v xml:space="preserve">.  </v>
      </c>
      <c r="F35" s="887" t="str">
        <f>ผลการเรียน!BC36</f>
        <v/>
      </c>
      <c r="G35" s="757" t="str">
        <f t="shared" si="0"/>
        <v/>
      </c>
      <c r="H35" s="888" t="str">
        <f>ผลการเรียน!BB36</f>
        <v/>
      </c>
      <c r="I35" s="888">
        <f>ปก!$Q$14</f>
        <v>0</v>
      </c>
      <c r="J35" s="888">
        <f>เวลาเรียน!$DN37</f>
        <v>19</v>
      </c>
      <c r="K35" s="888" t="e">
        <f t="shared" si="1"/>
        <v>#DIV/0!</v>
      </c>
      <c r="L35" s="879" t="str">
        <f>IFERROR(VLOOKUP(C35,B35:E65,2,FALSE),"")</f>
        <v/>
      </c>
      <c r="M35" s="879" t="str">
        <f>IFERROR(VLOOKUP(C35,B35:E65,3,FALSE),"")</f>
        <v/>
      </c>
      <c r="N35" s="889" t="str">
        <f>IFERROR(VLOOKUP(C35,B35:E65,4,FALSE),"")</f>
        <v/>
      </c>
      <c r="O35" s="882" t="str">
        <f>IFERROR(VLOOKUP(C35,B35:F65,5,FALSE),"")</f>
        <v/>
      </c>
      <c r="P35" s="890" t="str">
        <f t="shared" si="6"/>
        <v/>
      </c>
      <c r="Q35" s="890" t="str">
        <f t="shared" si="7"/>
        <v/>
      </c>
      <c r="R35" s="890" t="str">
        <f t="shared" si="8"/>
        <v/>
      </c>
      <c r="S35" s="890" t="str">
        <f t="shared" si="9"/>
        <v/>
      </c>
      <c r="T35" s="759" t="s">
        <v>559</v>
      </c>
      <c r="U35" s="759"/>
      <c r="V35" s="759"/>
      <c r="W35" s="759"/>
      <c r="X35" s="759"/>
      <c r="Y35" s="759"/>
      <c r="Z35" s="759"/>
      <c r="AA35" s="759"/>
      <c r="AB35" s="759"/>
      <c r="AC35" s="759"/>
      <c r="AD35" s="739"/>
      <c r="AE35" s="739"/>
      <c r="AF35" s="739"/>
      <c r="AG35" s="739"/>
      <c r="AH35" s="739"/>
      <c r="AI35" s="739"/>
    </row>
    <row r="36" spans="2:35" ht="15.75" customHeight="1">
      <c r="B36" s="734">
        <f>IF(G36=1,COUNT(G$4:G36),0)</f>
        <v>0</v>
      </c>
      <c r="C36" s="897">
        <v>33</v>
      </c>
      <c r="D36" s="885" t="str">
        <f>ผลการเรียน!B37</f>
        <v/>
      </c>
      <c r="E36" s="886" t="str">
        <f>ผลการเรียน!BX37&amp;"."&amp;ผลการเรียน!BY37&amp;"  "&amp;ผลการเรียน!BZ37</f>
        <v xml:space="preserve">.  </v>
      </c>
      <c r="F36" s="887" t="str">
        <f>ผลการเรียน!BC37</f>
        <v/>
      </c>
      <c r="G36" s="757" t="str">
        <f t="shared" si="0"/>
        <v/>
      </c>
      <c r="H36" s="888" t="str">
        <f>ผลการเรียน!BB37</f>
        <v/>
      </c>
      <c r="I36" s="888">
        <f>ปก!$Q$14</f>
        <v>0</v>
      </c>
      <c r="J36" s="888">
        <f>เวลาเรียน!$DN38</f>
        <v>19</v>
      </c>
      <c r="K36" s="888" t="e">
        <f t="shared" si="1"/>
        <v>#DIV/0!</v>
      </c>
      <c r="L36" s="879" t="str">
        <f>IFERROR(VLOOKUP(C36,B36:E65,2,FALSE),"")</f>
        <v/>
      </c>
      <c r="M36" s="879" t="str">
        <f>IFERROR(VLOOKUP(C36,B36:E65,3,FALSE),"")</f>
        <v/>
      </c>
      <c r="N36" s="889" t="str">
        <f>IFERROR(VLOOKUP(C36,B36:E65,4,FALSE),"")</f>
        <v/>
      </c>
      <c r="O36" s="882" t="str">
        <f>IFERROR(VLOOKUP(C36,B36:F65,5,FALSE),"")</f>
        <v/>
      </c>
      <c r="P36" s="890" t="str">
        <f t="shared" si="6"/>
        <v/>
      </c>
      <c r="Q36" s="890" t="str">
        <f t="shared" si="7"/>
        <v/>
      </c>
      <c r="R36" s="890" t="str">
        <f t="shared" si="8"/>
        <v/>
      </c>
      <c r="S36" s="890" t="str">
        <f t="shared" si="9"/>
        <v/>
      </c>
      <c r="T36" s="759"/>
      <c r="U36" s="759" t="s">
        <v>560</v>
      </c>
      <c r="V36" s="759"/>
      <c r="W36" s="759"/>
      <c r="X36" s="759"/>
      <c r="Y36" s="759"/>
      <c r="Z36" s="759"/>
      <c r="AA36" s="759"/>
      <c r="AB36" s="759"/>
      <c r="AC36" s="759"/>
      <c r="AD36" s="739"/>
      <c r="AE36" s="739"/>
      <c r="AF36" s="739"/>
      <c r="AG36" s="739"/>
      <c r="AH36" s="739"/>
      <c r="AI36" s="739"/>
    </row>
    <row r="37" spans="2:35" ht="15.75" customHeight="1">
      <c r="B37" s="734">
        <f>IF(G37=1,COUNT(G$4:G37),0)</f>
        <v>0</v>
      </c>
      <c r="C37" s="902">
        <v>34</v>
      </c>
      <c r="D37" s="885" t="str">
        <f>ผลการเรียน!B38</f>
        <v/>
      </c>
      <c r="E37" s="886" t="str">
        <f>ผลการเรียน!BX38&amp;"."&amp;ผลการเรียน!BY38&amp;"  "&amp;ผลการเรียน!BZ38</f>
        <v xml:space="preserve">.  </v>
      </c>
      <c r="F37" s="887" t="str">
        <f>ผลการเรียน!BC38</f>
        <v/>
      </c>
      <c r="G37" s="757" t="str">
        <f t="shared" si="0"/>
        <v/>
      </c>
      <c r="H37" s="888" t="str">
        <f>ผลการเรียน!BB38</f>
        <v/>
      </c>
      <c r="I37" s="888">
        <f>ปก!$Q$14</f>
        <v>0</v>
      </c>
      <c r="J37" s="888">
        <f>เวลาเรียน!$DN39</f>
        <v>19</v>
      </c>
      <c r="K37" s="888" t="e">
        <f t="shared" si="1"/>
        <v>#DIV/0!</v>
      </c>
      <c r="L37" s="879" t="str">
        <f>IFERROR(VLOOKUP(C37,B37:E65,2,FALSE),"")</f>
        <v/>
      </c>
      <c r="M37" s="879" t="str">
        <f>IFERROR(VLOOKUP(C37,B37:E65,3,FALSE),"")</f>
        <v/>
      </c>
      <c r="N37" s="889" t="str">
        <f>IFERROR(VLOOKUP(C37,B37:E65,4,FALSE),"")</f>
        <v/>
      </c>
      <c r="O37" s="882" t="str">
        <f>IFERROR(VLOOKUP(C37,B37:F65,5,FALSE),"")</f>
        <v/>
      </c>
      <c r="P37" s="890" t="str">
        <f t="shared" si="6"/>
        <v/>
      </c>
      <c r="Q37" s="890" t="str">
        <f t="shared" si="7"/>
        <v/>
      </c>
      <c r="R37" s="890" t="str">
        <f t="shared" si="8"/>
        <v/>
      </c>
      <c r="S37" s="890" t="str">
        <f t="shared" si="9"/>
        <v/>
      </c>
      <c r="T37" s="759"/>
      <c r="U37" s="759" t="s">
        <v>561</v>
      </c>
      <c r="V37" s="759"/>
      <c r="W37" s="759"/>
      <c r="X37" s="759"/>
      <c r="Y37" s="759"/>
      <c r="Z37" s="759"/>
      <c r="AA37" s="759"/>
      <c r="AB37" s="759"/>
      <c r="AC37" s="759"/>
      <c r="AD37" s="739"/>
      <c r="AE37" s="739"/>
      <c r="AF37" s="739"/>
      <c r="AG37" s="739"/>
      <c r="AH37" s="739"/>
      <c r="AI37" s="739"/>
    </row>
    <row r="38" spans="2:35" ht="15.75" customHeight="1">
      <c r="B38" s="734">
        <f>IF(G38=1,COUNT(G$4:G38),0)</f>
        <v>0</v>
      </c>
      <c r="C38" s="897">
        <v>35</v>
      </c>
      <c r="D38" s="885" t="str">
        <f>ผลการเรียน!B39</f>
        <v/>
      </c>
      <c r="E38" s="886" t="str">
        <f>ผลการเรียน!BX39&amp;"."&amp;ผลการเรียน!BY39&amp;"  "&amp;ผลการเรียน!BZ39</f>
        <v xml:space="preserve">.  </v>
      </c>
      <c r="F38" s="887" t="str">
        <f>ผลการเรียน!BC39</f>
        <v/>
      </c>
      <c r="G38" s="757" t="str">
        <f t="shared" si="0"/>
        <v/>
      </c>
      <c r="H38" s="888" t="str">
        <f>ผลการเรียน!BB39</f>
        <v/>
      </c>
      <c r="I38" s="888">
        <f>ปก!$Q$14</f>
        <v>0</v>
      </c>
      <c r="J38" s="888">
        <f>เวลาเรียน!$DN40</f>
        <v>19</v>
      </c>
      <c r="K38" s="888" t="e">
        <f t="shared" si="1"/>
        <v>#DIV/0!</v>
      </c>
      <c r="L38" s="879" t="str">
        <f>IFERROR(VLOOKUP(C38,B38:E65,2,FALSE),"")</f>
        <v/>
      </c>
      <c r="M38" s="879" t="str">
        <f>IFERROR(VLOOKUP(C38,B38:E65,3,FALSE),"")</f>
        <v/>
      </c>
      <c r="N38" s="889" t="str">
        <f>IFERROR(VLOOKUP(C38,B38:E65,4,FALSE),"")</f>
        <v/>
      </c>
      <c r="O38" s="882" t="str">
        <f>IFERROR(VLOOKUP(C38,B38:F65,5,FALSE),"")</f>
        <v/>
      </c>
      <c r="P38" s="890" t="str">
        <f t="shared" si="6"/>
        <v/>
      </c>
      <c r="Q38" s="890" t="str">
        <f t="shared" si="7"/>
        <v/>
      </c>
      <c r="R38" s="890" t="str">
        <f t="shared" si="8"/>
        <v/>
      </c>
      <c r="S38" s="890" t="str">
        <f t="shared" si="9"/>
        <v/>
      </c>
      <c r="T38" s="759"/>
      <c r="U38" s="759" t="s">
        <v>562</v>
      </c>
      <c r="V38" s="759"/>
      <c r="W38" s="759"/>
      <c r="X38" s="759"/>
      <c r="Y38" s="759"/>
      <c r="Z38" s="759"/>
      <c r="AA38" s="759"/>
      <c r="AB38" s="759"/>
      <c r="AC38" s="759"/>
      <c r="AD38" s="739"/>
      <c r="AE38" s="739"/>
      <c r="AF38" s="739"/>
      <c r="AG38" s="739"/>
      <c r="AH38" s="739"/>
      <c r="AI38" s="739"/>
    </row>
    <row r="39" spans="2:35" ht="15.75" customHeight="1">
      <c r="B39" s="734">
        <f>IF(G39=1,COUNT(G$4:G39),0)</f>
        <v>0</v>
      </c>
      <c r="C39" s="902">
        <v>36</v>
      </c>
      <c r="D39" s="885" t="str">
        <f>ผลการเรียน!B40</f>
        <v/>
      </c>
      <c r="E39" s="886" t="str">
        <f>ผลการเรียน!BX40&amp;"."&amp;ผลการเรียน!BY40&amp;"  "&amp;ผลการเรียน!BZ40</f>
        <v xml:space="preserve">.  </v>
      </c>
      <c r="F39" s="887" t="str">
        <f>ผลการเรียน!BC40</f>
        <v/>
      </c>
      <c r="G39" s="757" t="str">
        <f t="shared" si="0"/>
        <v/>
      </c>
      <c r="H39" s="888" t="str">
        <f>ผลการเรียน!BB40</f>
        <v/>
      </c>
      <c r="I39" s="888">
        <f>ปก!$Q$14</f>
        <v>0</v>
      </c>
      <c r="J39" s="888">
        <f>เวลาเรียน!$DN41</f>
        <v>19</v>
      </c>
      <c r="K39" s="888" t="e">
        <f t="shared" si="1"/>
        <v>#DIV/0!</v>
      </c>
      <c r="L39" s="879" t="str">
        <f>IFERROR(VLOOKUP(C39,B39:E65,2,FALSE),"")</f>
        <v/>
      </c>
      <c r="M39" s="879" t="str">
        <f>IFERROR(VLOOKUP(C39,B39:E65,3,FALSE),"")</f>
        <v/>
      </c>
      <c r="N39" s="889" t="str">
        <f>IFERROR(VLOOKUP(C39,B39:E65,4,FALSE),"")</f>
        <v/>
      </c>
      <c r="O39" s="882" t="str">
        <f>IFERROR(VLOOKUP(C39,B39:F65,5,FALSE),"")</f>
        <v/>
      </c>
      <c r="P39" s="890" t="str">
        <f t="shared" si="6"/>
        <v/>
      </c>
      <c r="Q39" s="890" t="str">
        <f t="shared" si="7"/>
        <v/>
      </c>
      <c r="R39" s="890" t="str">
        <f t="shared" si="8"/>
        <v/>
      </c>
      <c r="S39" s="890" t="str">
        <f t="shared" si="9"/>
        <v/>
      </c>
      <c r="T39" s="759"/>
      <c r="U39" s="759"/>
      <c r="V39" s="759"/>
      <c r="W39" s="759"/>
      <c r="X39" s="759"/>
      <c r="Y39" s="759"/>
      <c r="Z39" s="759"/>
      <c r="AA39" s="759"/>
      <c r="AB39" s="759"/>
      <c r="AC39" s="759"/>
      <c r="AD39" s="739"/>
      <c r="AE39" s="739"/>
      <c r="AF39" s="739"/>
      <c r="AG39" s="739"/>
      <c r="AH39" s="739"/>
      <c r="AI39" s="739"/>
    </row>
    <row r="40" spans="2:35" ht="15.75" customHeight="1">
      <c r="B40" s="734">
        <f>IF(G40=1,COUNT(G$4:G40),0)</f>
        <v>0</v>
      </c>
      <c r="C40" s="897">
        <v>37</v>
      </c>
      <c r="D40" s="885" t="str">
        <f>ผลการเรียน!B41</f>
        <v/>
      </c>
      <c r="E40" s="886" t="str">
        <f>ผลการเรียน!BX41&amp;"."&amp;ผลการเรียน!BY41&amp;"  "&amp;ผลการเรียน!BZ41</f>
        <v xml:space="preserve">.  </v>
      </c>
      <c r="F40" s="887" t="str">
        <f>ผลการเรียน!BC41</f>
        <v/>
      </c>
      <c r="G40" s="757" t="str">
        <f t="shared" si="0"/>
        <v/>
      </c>
      <c r="H40" s="888" t="str">
        <f>ผลการเรียน!BB41</f>
        <v/>
      </c>
      <c r="I40" s="888">
        <f>ปก!$Q$14</f>
        <v>0</v>
      </c>
      <c r="J40" s="888">
        <f>เวลาเรียน!$DN42</f>
        <v>19</v>
      </c>
      <c r="K40" s="888" t="e">
        <f t="shared" si="1"/>
        <v>#DIV/0!</v>
      </c>
      <c r="L40" s="879" t="str">
        <f>IFERROR(VLOOKUP(C40,B40:E65,2,FALSE),"")</f>
        <v/>
      </c>
      <c r="M40" s="879" t="str">
        <f>IFERROR(VLOOKUP(C40,B40:E65,3,FALSE),"")</f>
        <v/>
      </c>
      <c r="N40" s="889" t="str">
        <f>IFERROR(VLOOKUP(C40,B40:E65,4,FALSE),"")</f>
        <v/>
      </c>
      <c r="O40" s="882" t="str">
        <f>IFERROR(VLOOKUP(C40,B40:F65,5,FALSE),"")</f>
        <v/>
      </c>
      <c r="P40" s="890" t="str">
        <f t="shared" si="6"/>
        <v/>
      </c>
      <c r="Q40" s="890" t="str">
        <f t="shared" si="7"/>
        <v/>
      </c>
      <c r="R40" s="890" t="str">
        <f t="shared" si="8"/>
        <v/>
      </c>
      <c r="S40" s="890" t="str">
        <f t="shared" si="9"/>
        <v/>
      </c>
      <c r="T40" s="773"/>
      <c r="U40" s="773"/>
      <c r="V40" s="773"/>
      <c r="W40" s="773"/>
      <c r="X40" s="773"/>
      <c r="Y40" s="773"/>
      <c r="Z40" s="773"/>
      <c r="AA40" s="773"/>
      <c r="AB40" s="773"/>
      <c r="AC40" s="773"/>
      <c r="AD40" s="739"/>
      <c r="AE40" s="739"/>
      <c r="AF40" s="739"/>
      <c r="AG40" s="739"/>
      <c r="AH40" s="739"/>
      <c r="AI40" s="739"/>
    </row>
    <row r="41" spans="2:35" ht="15.75" customHeight="1">
      <c r="B41" s="734">
        <f>IF(G41=1,COUNT(G$4:G41),0)</f>
        <v>0</v>
      </c>
      <c r="C41" s="902">
        <v>38</v>
      </c>
      <c r="D41" s="885" t="str">
        <f>ผลการเรียน!B42</f>
        <v/>
      </c>
      <c r="E41" s="886" t="str">
        <f>ผลการเรียน!BX42&amp;"."&amp;ผลการเรียน!BY42&amp;"  "&amp;ผลการเรียน!BZ42</f>
        <v xml:space="preserve">.  </v>
      </c>
      <c r="F41" s="887" t="str">
        <f>ผลการเรียน!BC42</f>
        <v/>
      </c>
      <c r="G41" s="757" t="str">
        <f t="shared" si="0"/>
        <v/>
      </c>
      <c r="H41" s="888" t="str">
        <f>ผลการเรียน!BB42</f>
        <v/>
      </c>
      <c r="I41" s="888">
        <f>ปก!$Q$14</f>
        <v>0</v>
      </c>
      <c r="J41" s="888">
        <f>เวลาเรียน!$DN43</f>
        <v>19</v>
      </c>
      <c r="K41" s="888" t="e">
        <f t="shared" si="1"/>
        <v>#DIV/0!</v>
      </c>
      <c r="L41" s="879" t="str">
        <f>IFERROR(VLOOKUP(C41,B41:E65,2,FALSE),"")</f>
        <v/>
      </c>
      <c r="M41" s="879" t="str">
        <f>IFERROR(VLOOKUP(C41,B41:E65,3,FALSE),"")</f>
        <v/>
      </c>
      <c r="N41" s="889" t="str">
        <f>IFERROR(VLOOKUP(C41,B41:E65,4,FALSE),"")</f>
        <v/>
      </c>
      <c r="O41" s="882" t="str">
        <f>IFERROR(VLOOKUP(C41,B41:F65,5,FALSE),"")</f>
        <v/>
      </c>
      <c r="P41" s="890" t="str">
        <f t="shared" si="6"/>
        <v/>
      </c>
      <c r="Q41" s="890" t="str">
        <f t="shared" si="7"/>
        <v/>
      </c>
      <c r="R41" s="890" t="str">
        <f t="shared" si="8"/>
        <v/>
      </c>
      <c r="S41" s="890" t="str">
        <f t="shared" si="9"/>
        <v/>
      </c>
      <c r="U41" s="739"/>
      <c r="V41" s="739"/>
      <c r="W41" s="739"/>
      <c r="X41" s="739"/>
      <c r="Y41" s="739"/>
      <c r="Z41" s="739"/>
      <c r="AA41" s="739"/>
      <c r="AB41" s="739"/>
      <c r="AC41" s="739"/>
      <c r="AD41" s="739"/>
      <c r="AE41" s="739"/>
      <c r="AF41" s="739"/>
      <c r="AG41" s="739"/>
      <c r="AH41" s="739"/>
      <c r="AI41" s="739"/>
    </row>
    <row r="42" spans="2:35" ht="15.75" customHeight="1">
      <c r="B42" s="734">
        <f>IF(G42=1,COUNT(G$4:G42),0)</f>
        <v>0</v>
      </c>
      <c r="C42" s="897">
        <v>39</v>
      </c>
      <c r="D42" s="885" t="str">
        <f>ผลการเรียน!B43</f>
        <v/>
      </c>
      <c r="E42" s="886" t="str">
        <f>ผลการเรียน!BX43&amp;"."&amp;ผลการเรียน!BY43&amp;"  "&amp;ผลการเรียน!BZ43</f>
        <v xml:space="preserve">.  </v>
      </c>
      <c r="F42" s="887" t="str">
        <f>ผลการเรียน!BC43</f>
        <v/>
      </c>
      <c r="G42" s="757" t="str">
        <f t="shared" si="0"/>
        <v/>
      </c>
      <c r="H42" s="888" t="str">
        <f>ผลการเรียน!BB43</f>
        <v/>
      </c>
      <c r="I42" s="888">
        <f>ปก!$Q$14</f>
        <v>0</v>
      </c>
      <c r="J42" s="888">
        <f>เวลาเรียน!$DN44</f>
        <v>19</v>
      </c>
      <c r="K42" s="888" t="e">
        <f t="shared" si="1"/>
        <v>#DIV/0!</v>
      </c>
      <c r="L42" s="879" t="str">
        <f>IFERROR(VLOOKUP(C42,B42:E65,2,FALSE),"")</f>
        <v/>
      </c>
      <c r="M42" s="879" t="str">
        <f>IFERROR(VLOOKUP(C42,B42:E65,3,FALSE),"")</f>
        <v/>
      </c>
      <c r="N42" s="889" t="str">
        <f>IFERROR(VLOOKUP(C42,B42:E65,4,FALSE),"")</f>
        <v/>
      </c>
      <c r="O42" s="882" t="str">
        <f>IFERROR(VLOOKUP(C42,B42:F65,5,FALSE),"")</f>
        <v/>
      </c>
      <c r="P42" s="890" t="str">
        <f t="shared" si="6"/>
        <v/>
      </c>
      <c r="Q42" s="890" t="str">
        <f t="shared" si="7"/>
        <v/>
      </c>
      <c r="R42" s="890" t="str">
        <f t="shared" si="8"/>
        <v/>
      </c>
      <c r="S42" s="890" t="str">
        <f t="shared" si="9"/>
        <v/>
      </c>
      <c r="U42" s="739"/>
      <c r="V42" s="739"/>
      <c r="W42" s="739"/>
      <c r="X42" s="739"/>
      <c r="Y42" s="739"/>
      <c r="Z42" s="739"/>
      <c r="AA42" s="739"/>
      <c r="AB42" s="739"/>
      <c r="AC42" s="739"/>
      <c r="AD42" s="739"/>
      <c r="AE42" s="739"/>
      <c r="AF42" s="739"/>
      <c r="AG42" s="739"/>
      <c r="AH42" s="739"/>
      <c r="AI42" s="739"/>
    </row>
    <row r="43" spans="2:35" ht="15.75" customHeight="1">
      <c r="B43" s="734">
        <f>IF(G43=1,COUNT(G$4:G43),0)</f>
        <v>0</v>
      </c>
      <c r="C43" s="902">
        <v>40</v>
      </c>
      <c r="D43" s="885" t="str">
        <f>ผลการเรียน!B44</f>
        <v/>
      </c>
      <c r="E43" s="886" t="str">
        <f>ผลการเรียน!BX44&amp;"."&amp;ผลการเรียน!BY44&amp;"  "&amp;ผลการเรียน!BZ44</f>
        <v xml:space="preserve">.  </v>
      </c>
      <c r="F43" s="887" t="str">
        <f>ผลการเรียน!BC44</f>
        <v/>
      </c>
      <c r="G43" s="757" t="str">
        <f t="shared" si="0"/>
        <v/>
      </c>
      <c r="H43" s="888" t="str">
        <f>ผลการเรียน!BB44</f>
        <v/>
      </c>
      <c r="I43" s="888">
        <f>ปก!$Q$14</f>
        <v>0</v>
      </c>
      <c r="J43" s="888">
        <f>เวลาเรียน!$DN45</f>
        <v>19</v>
      </c>
      <c r="K43" s="888" t="e">
        <f t="shared" si="1"/>
        <v>#DIV/0!</v>
      </c>
      <c r="L43" s="879" t="str">
        <f>IFERROR(VLOOKUP(C43,B43:E65,2,FALSE),"")</f>
        <v/>
      </c>
      <c r="M43" s="879" t="str">
        <f>IFERROR(VLOOKUP(C43,B43:E65,3,FALSE),"")</f>
        <v/>
      </c>
      <c r="N43" s="889" t="str">
        <f>IFERROR(VLOOKUP(C43,B43:E65,4,FALSE),"")</f>
        <v/>
      </c>
      <c r="O43" s="882" t="str">
        <f>IFERROR(VLOOKUP(C43,B43:F65,5,FALSE),"")</f>
        <v/>
      </c>
      <c r="P43" s="890" t="str">
        <f t="shared" si="6"/>
        <v/>
      </c>
      <c r="Q43" s="890" t="str">
        <f t="shared" si="7"/>
        <v/>
      </c>
      <c r="R43" s="890" t="str">
        <f t="shared" si="8"/>
        <v/>
      </c>
      <c r="S43" s="890" t="str">
        <f t="shared" si="9"/>
        <v/>
      </c>
      <c r="U43" s="739"/>
      <c r="V43" s="739"/>
      <c r="W43" s="739"/>
      <c r="X43" s="739"/>
      <c r="Y43" s="739"/>
      <c r="Z43" s="739"/>
      <c r="AA43" s="739"/>
      <c r="AB43" s="739"/>
      <c r="AC43" s="739"/>
      <c r="AD43" s="739"/>
      <c r="AE43" s="739"/>
      <c r="AF43" s="739"/>
      <c r="AG43" s="739"/>
      <c r="AH43" s="739"/>
      <c r="AI43" s="739"/>
    </row>
    <row r="44" spans="2:35" ht="15.75" customHeight="1">
      <c r="B44" s="734">
        <f>IF(G44=1,COUNT(G$4:G44),0)</f>
        <v>0</v>
      </c>
      <c r="C44" s="897">
        <v>41</v>
      </c>
      <c r="D44" s="885" t="str">
        <f>ผลการเรียน!B45</f>
        <v/>
      </c>
      <c r="E44" s="886" t="str">
        <f>ผลการเรียน!BX45&amp;"."&amp;ผลการเรียน!BY45&amp;"  "&amp;ผลการเรียน!BZ45</f>
        <v xml:space="preserve">.  </v>
      </c>
      <c r="F44" s="887" t="str">
        <f>ผลการเรียน!BC45</f>
        <v/>
      </c>
      <c r="G44" s="757" t="str">
        <f t="shared" si="0"/>
        <v/>
      </c>
      <c r="H44" s="888" t="str">
        <f>ผลการเรียน!BB45</f>
        <v/>
      </c>
      <c r="I44" s="888">
        <f>ปก!$Q$14</f>
        <v>0</v>
      </c>
      <c r="J44" s="888">
        <f>เวลาเรียน!$DN46</f>
        <v>19</v>
      </c>
      <c r="K44" s="888" t="e">
        <f t="shared" si="1"/>
        <v>#DIV/0!</v>
      </c>
      <c r="L44" s="879" t="str">
        <f>IFERROR(VLOOKUP(C44,B44:E65,2,FALSE),"")</f>
        <v/>
      </c>
      <c r="M44" s="879" t="str">
        <f>IFERROR(VLOOKUP(C44,B44:E65,3,FALSE),"")</f>
        <v/>
      </c>
      <c r="N44" s="889" t="str">
        <f>IFERROR(VLOOKUP(C44,B44:E65,4,FALSE),"")</f>
        <v/>
      </c>
      <c r="O44" s="882" t="str">
        <f>IFERROR(VLOOKUP(C44,B44:F65,5,FALSE),"")</f>
        <v/>
      </c>
      <c r="P44" s="890" t="str">
        <f t="shared" si="6"/>
        <v/>
      </c>
      <c r="Q44" s="890" t="str">
        <f t="shared" si="7"/>
        <v/>
      </c>
      <c r="R44" s="890" t="str">
        <f t="shared" si="8"/>
        <v/>
      </c>
      <c r="S44" s="890" t="str">
        <f t="shared" si="9"/>
        <v/>
      </c>
      <c r="U44" s="739"/>
      <c r="V44" s="739"/>
      <c r="W44" s="739"/>
      <c r="X44" s="739"/>
      <c r="Y44" s="739"/>
      <c r="Z44" s="739"/>
      <c r="AA44" s="739"/>
      <c r="AB44" s="739"/>
      <c r="AC44" s="739"/>
      <c r="AD44" s="739"/>
      <c r="AE44" s="739"/>
      <c r="AF44" s="739"/>
      <c r="AG44" s="739"/>
      <c r="AH44" s="739"/>
      <c r="AI44" s="739"/>
    </row>
    <row r="45" spans="2:35" ht="15.75" customHeight="1">
      <c r="B45" s="734">
        <f>IF(G45=1,COUNT(G$4:G45),0)</f>
        <v>0</v>
      </c>
      <c r="C45" s="902">
        <v>42</v>
      </c>
      <c r="D45" s="885" t="str">
        <f>ผลการเรียน!B46</f>
        <v/>
      </c>
      <c r="E45" s="886" t="str">
        <f>ผลการเรียน!BX46&amp;"."&amp;ผลการเรียน!BY46&amp;"  "&amp;ผลการเรียน!BZ46</f>
        <v xml:space="preserve">.  </v>
      </c>
      <c r="F45" s="887" t="str">
        <f>ผลการเรียน!BC46</f>
        <v/>
      </c>
      <c r="G45" s="757" t="str">
        <f t="shared" si="0"/>
        <v/>
      </c>
      <c r="H45" s="888" t="str">
        <f>ผลการเรียน!BB46</f>
        <v/>
      </c>
      <c r="I45" s="888">
        <f>ปก!$Q$14</f>
        <v>0</v>
      </c>
      <c r="J45" s="888">
        <f>เวลาเรียน!$DN47</f>
        <v>19</v>
      </c>
      <c r="K45" s="888" t="e">
        <f t="shared" si="1"/>
        <v>#DIV/0!</v>
      </c>
      <c r="L45" s="879" t="str">
        <f>IFERROR(VLOOKUP(C45,B45:E65,2,FALSE),"")</f>
        <v/>
      </c>
      <c r="M45" s="879" t="str">
        <f>IFERROR(VLOOKUP(C45,B45:E65,3,FALSE),"")</f>
        <v/>
      </c>
      <c r="N45" s="889" t="str">
        <f>IFERROR(VLOOKUP(C45,B45:E65,4,FALSE),"")</f>
        <v/>
      </c>
      <c r="O45" s="882" t="str">
        <f>IFERROR(VLOOKUP(C45,B45:F65,5,FALSE),"")</f>
        <v/>
      </c>
      <c r="P45" s="890" t="str">
        <f t="shared" si="6"/>
        <v/>
      </c>
      <c r="Q45" s="890" t="str">
        <f t="shared" si="7"/>
        <v/>
      </c>
      <c r="R45" s="890" t="str">
        <f t="shared" si="8"/>
        <v/>
      </c>
      <c r="S45" s="890" t="str">
        <f t="shared" si="9"/>
        <v/>
      </c>
      <c r="U45" s="739"/>
      <c r="V45" s="739"/>
      <c r="W45" s="739"/>
      <c r="X45" s="739"/>
      <c r="Y45" s="739"/>
      <c r="Z45" s="739"/>
      <c r="AA45" s="739"/>
      <c r="AB45" s="739"/>
      <c r="AC45" s="739"/>
      <c r="AD45" s="739"/>
      <c r="AE45" s="739"/>
      <c r="AF45" s="739"/>
      <c r="AG45" s="739"/>
      <c r="AH45" s="739"/>
      <c r="AI45" s="739"/>
    </row>
    <row r="46" spans="2:35" ht="15.75" customHeight="1">
      <c r="B46" s="734">
        <f>IF(G46=1,COUNT(G$4:G46),0)</f>
        <v>0</v>
      </c>
      <c r="C46" s="897">
        <v>43</v>
      </c>
      <c r="D46" s="885" t="str">
        <f>ผลการเรียน!B47</f>
        <v/>
      </c>
      <c r="E46" s="886" t="str">
        <f>ผลการเรียน!BX47&amp;"."&amp;ผลการเรียน!BY47&amp;"  "&amp;ผลการเรียน!BZ47</f>
        <v xml:space="preserve">.  </v>
      </c>
      <c r="F46" s="887" t="str">
        <f>ผลการเรียน!BC47</f>
        <v/>
      </c>
      <c r="G46" s="757" t="str">
        <f t="shared" si="0"/>
        <v/>
      </c>
      <c r="H46" s="888" t="str">
        <f>ผลการเรียน!BB47</f>
        <v/>
      </c>
      <c r="I46" s="888">
        <f>ปก!$Q$14</f>
        <v>0</v>
      </c>
      <c r="J46" s="888">
        <f>เวลาเรียน!$DN48</f>
        <v>19</v>
      </c>
      <c r="K46" s="888" t="e">
        <f t="shared" si="1"/>
        <v>#DIV/0!</v>
      </c>
      <c r="L46" s="879" t="str">
        <f>IFERROR(VLOOKUP(C46,B46:E65,2,FALSE),"")</f>
        <v/>
      </c>
      <c r="M46" s="879" t="str">
        <f>IFERROR(VLOOKUP(C46,B46:E65,3,FALSE),"")</f>
        <v/>
      </c>
      <c r="N46" s="889" t="str">
        <f>IFERROR(VLOOKUP(C46,B46:E65,4,FALSE),"")</f>
        <v/>
      </c>
      <c r="O46" s="882" t="str">
        <f>IFERROR(VLOOKUP(C46,B46:F65,5,FALSE),"")</f>
        <v/>
      </c>
      <c r="P46" s="890" t="str">
        <f t="shared" si="6"/>
        <v/>
      </c>
      <c r="Q46" s="890" t="str">
        <f t="shared" si="7"/>
        <v/>
      </c>
      <c r="R46" s="890" t="str">
        <f t="shared" si="8"/>
        <v/>
      </c>
      <c r="S46" s="890" t="str">
        <f t="shared" si="9"/>
        <v/>
      </c>
      <c r="U46" s="739"/>
      <c r="V46" s="739"/>
      <c r="W46" s="739"/>
      <c r="X46" s="739"/>
      <c r="Y46" s="739"/>
      <c r="Z46" s="739"/>
      <c r="AA46" s="739"/>
      <c r="AB46" s="739"/>
      <c r="AC46" s="739"/>
      <c r="AD46" s="739"/>
      <c r="AE46" s="739"/>
      <c r="AF46" s="739"/>
      <c r="AG46" s="739"/>
      <c r="AH46" s="739"/>
      <c r="AI46" s="739"/>
    </row>
    <row r="47" spans="2:35" ht="15.75" customHeight="1">
      <c r="B47" s="734">
        <f>IF(G47=1,COUNT(G$4:G47),0)</f>
        <v>0</v>
      </c>
      <c r="C47" s="902">
        <v>44</v>
      </c>
      <c r="D47" s="885" t="str">
        <f>ผลการเรียน!B48</f>
        <v/>
      </c>
      <c r="E47" s="886" t="str">
        <f>ผลการเรียน!BX48&amp;"."&amp;ผลการเรียน!BY48&amp;"  "&amp;ผลการเรียน!BZ48</f>
        <v xml:space="preserve">.  </v>
      </c>
      <c r="F47" s="887" t="str">
        <f>ผลการเรียน!BC48</f>
        <v/>
      </c>
      <c r="G47" s="757" t="str">
        <f t="shared" si="0"/>
        <v/>
      </c>
      <c r="H47" s="888" t="str">
        <f>ผลการเรียน!BB48</f>
        <v/>
      </c>
      <c r="I47" s="888">
        <f>ปก!$Q$14</f>
        <v>0</v>
      </c>
      <c r="J47" s="888">
        <f>เวลาเรียน!$DN49</f>
        <v>19</v>
      </c>
      <c r="K47" s="888" t="e">
        <f t="shared" si="1"/>
        <v>#DIV/0!</v>
      </c>
      <c r="L47" s="879" t="str">
        <f>IFERROR(VLOOKUP(C47,B47:E65,2,FALSE),"")</f>
        <v/>
      </c>
      <c r="M47" s="879" t="str">
        <f>IFERROR(VLOOKUP(C47,B47:E65,3,FALSE),"")</f>
        <v/>
      </c>
      <c r="N47" s="889" t="str">
        <f>IFERROR(VLOOKUP(C47,B47:E65,4,FALSE),"")</f>
        <v/>
      </c>
      <c r="O47" s="882" t="str">
        <f>IFERROR(VLOOKUP(C47,B47:F65,5,FALSE),"")</f>
        <v/>
      </c>
      <c r="P47" s="890" t="str">
        <f t="shared" si="6"/>
        <v/>
      </c>
      <c r="Q47" s="890" t="str">
        <f t="shared" si="7"/>
        <v/>
      </c>
      <c r="R47" s="890" t="str">
        <f t="shared" si="8"/>
        <v/>
      </c>
      <c r="S47" s="890" t="str">
        <f t="shared" si="9"/>
        <v/>
      </c>
      <c r="U47" s="739"/>
      <c r="V47" s="739"/>
      <c r="W47" s="739"/>
      <c r="X47" s="739"/>
      <c r="Y47" s="739"/>
      <c r="Z47" s="739"/>
      <c r="AA47" s="739"/>
      <c r="AB47" s="739"/>
      <c r="AC47" s="739"/>
      <c r="AD47" s="739"/>
      <c r="AE47" s="739"/>
      <c r="AF47" s="739"/>
      <c r="AG47" s="739"/>
      <c r="AH47" s="739"/>
      <c r="AI47" s="739"/>
    </row>
    <row r="48" spans="2:35" ht="15.75" customHeight="1">
      <c r="B48" s="734">
        <f>IF(G48=1,COUNT(G$4:G48),0)</f>
        <v>0</v>
      </c>
      <c r="C48" s="897">
        <v>45</v>
      </c>
      <c r="D48" s="885" t="str">
        <f>ผลการเรียน!B49</f>
        <v/>
      </c>
      <c r="E48" s="886" t="str">
        <f>ผลการเรียน!BX49&amp;"."&amp;ผลการเรียน!BY49&amp;"  "&amp;ผลการเรียน!BZ49</f>
        <v xml:space="preserve">.  </v>
      </c>
      <c r="F48" s="887" t="str">
        <f>ผลการเรียน!BC49</f>
        <v/>
      </c>
      <c r="G48" s="757" t="str">
        <f t="shared" si="0"/>
        <v/>
      </c>
      <c r="H48" s="888" t="str">
        <f>ผลการเรียน!BB49</f>
        <v/>
      </c>
      <c r="I48" s="888">
        <f>ปก!$Q$14</f>
        <v>0</v>
      </c>
      <c r="J48" s="888">
        <f>เวลาเรียน!$DN50</f>
        <v>19</v>
      </c>
      <c r="K48" s="888" t="e">
        <f t="shared" si="1"/>
        <v>#DIV/0!</v>
      </c>
      <c r="L48" s="879" t="str">
        <f>IFERROR(VLOOKUP(C48,B48:E65,2,FALSE),"")</f>
        <v/>
      </c>
      <c r="M48" s="879" t="str">
        <f>IFERROR(VLOOKUP(C48,B48:E65,3,FALSE),"")</f>
        <v/>
      </c>
      <c r="N48" s="889" t="str">
        <f>IFERROR(VLOOKUP(C48,B48:E65,4,FALSE),"")</f>
        <v/>
      </c>
      <c r="O48" s="882" t="str">
        <f>IFERROR(VLOOKUP(C48,B48:F65,5,FALSE),"")</f>
        <v/>
      </c>
      <c r="P48" s="890" t="str">
        <f t="shared" si="6"/>
        <v/>
      </c>
      <c r="Q48" s="890" t="str">
        <f t="shared" si="7"/>
        <v/>
      </c>
      <c r="R48" s="890" t="str">
        <f t="shared" si="8"/>
        <v/>
      </c>
      <c r="S48" s="890" t="str">
        <f t="shared" si="9"/>
        <v/>
      </c>
      <c r="U48" s="739"/>
      <c r="V48" s="739"/>
      <c r="W48" s="739"/>
      <c r="X48" s="739"/>
      <c r="Y48" s="739"/>
      <c r="Z48" s="739"/>
      <c r="AA48" s="739"/>
      <c r="AB48" s="739"/>
      <c r="AC48" s="739"/>
      <c r="AD48" s="739"/>
      <c r="AE48" s="739"/>
      <c r="AF48" s="739"/>
      <c r="AG48" s="739"/>
      <c r="AH48" s="739"/>
      <c r="AI48" s="739"/>
    </row>
    <row r="49" spans="2:35" ht="15.75" customHeight="1">
      <c r="B49" s="734">
        <f>IF(G49=1,COUNT(G$4:G49),0)</f>
        <v>0</v>
      </c>
      <c r="C49" s="902">
        <v>46</v>
      </c>
      <c r="D49" s="885" t="str">
        <f>ผลการเรียน!B50</f>
        <v/>
      </c>
      <c r="E49" s="886" t="str">
        <f>ผลการเรียน!BX50&amp;"."&amp;ผลการเรียน!BY50&amp;"  "&amp;ผลการเรียน!BZ50</f>
        <v xml:space="preserve">.  </v>
      </c>
      <c r="F49" s="887" t="str">
        <f>ผลการเรียน!BC50</f>
        <v/>
      </c>
      <c r="G49" s="757" t="str">
        <f t="shared" si="0"/>
        <v/>
      </c>
      <c r="H49" s="888" t="str">
        <f>ผลการเรียน!BB50</f>
        <v/>
      </c>
      <c r="I49" s="888">
        <f>ปก!$Q$14</f>
        <v>0</v>
      </c>
      <c r="J49" s="888">
        <f>เวลาเรียน!$DN51</f>
        <v>19</v>
      </c>
      <c r="K49" s="888" t="e">
        <f t="shared" si="1"/>
        <v>#DIV/0!</v>
      </c>
      <c r="L49" s="879" t="str">
        <f>IFERROR(VLOOKUP(C49,B49:E65,2,FALSE),"")</f>
        <v/>
      </c>
      <c r="M49" s="879" t="str">
        <f>IFERROR(VLOOKUP(C49,B49:E65,3,FALSE),"")</f>
        <v/>
      </c>
      <c r="N49" s="889" t="str">
        <f>IFERROR(VLOOKUP(C49,B49:E65,4,FALSE),"")</f>
        <v/>
      </c>
      <c r="O49" s="882" t="str">
        <f>IFERROR(VLOOKUP(C49,B49:F65,5,FALSE),"")</f>
        <v/>
      </c>
      <c r="P49" s="890" t="str">
        <f t="shared" si="6"/>
        <v/>
      </c>
      <c r="Q49" s="890" t="str">
        <f t="shared" si="7"/>
        <v/>
      </c>
      <c r="R49" s="890" t="str">
        <f t="shared" si="8"/>
        <v/>
      </c>
      <c r="S49" s="890" t="str">
        <f t="shared" si="9"/>
        <v/>
      </c>
      <c r="U49" s="739"/>
      <c r="V49" s="739"/>
      <c r="W49" s="739"/>
      <c r="X49" s="739"/>
      <c r="Y49" s="739"/>
      <c r="Z49" s="739"/>
      <c r="AA49" s="739"/>
      <c r="AB49" s="739"/>
      <c r="AC49" s="739"/>
      <c r="AD49" s="739"/>
      <c r="AE49" s="739"/>
      <c r="AF49" s="739"/>
      <c r="AG49" s="739"/>
      <c r="AH49" s="739"/>
      <c r="AI49" s="739"/>
    </row>
    <row r="50" spans="2:35" ht="15.75" customHeight="1">
      <c r="B50" s="734">
        <f>IF(G50=1,COUNT(G$4:G50),0)</f>
        <v>0</v>
      </c>
      <c r="C50" s="897">
        <v>47</v>
      </c>
      <c r="D50" s="885" t="str">
        <f>ผลการเรียน!B51</f>
        <v/>
      </c>
      <c r="E50" s="886" t="str">
        <f>ผลการเรียน!BX51&amp;"."&amp;ผลการเรียน!BY51&amp;"  "&amp;ผลการเรียน!BZ51</f>
        <v xml:space="preserve">.  </v>
      </c>
      <c r="F50" s="887" t="str">
        <f>ผลการเรียน!BC51</f>
        <v/>
      </c>
      <c r="G50" s="757" t="str">
        <f t="shared" si="0"/>
        <v/>
      </c>
      <c r="H50" s="888" t="str">
        <f>ผลการเรียน!BB51</f>
        <v/>
      </c>
      <c r="I50" s="888">
        <f>ปก!$Q$14</f>
        <v>0</v>
      </c>
      <c r="J50" s="888">
        <f>เวลาเรียน!$DN52</f>
        <v>19</v>
      </c>
      <c r="K50" s="888" t="e">
        <f t="shared" si="1"/>
        <v>#DIV/0!</v>
      </c>
      <c r="L50" s="879" t="str">
        <f>IFERROR(VLOOKUP(C50,B50:E65,2,FALSE),"")</f>
        <v/>
      </c>
      <c r="M50" s="879" t="str">
        <f>IFERROR(VLOOKUP(C50,B50:E65,3,FALSE),"")</f>
        <v/>
      </c>
      <c r="N50" s="889" t="str">
        <f>IFERROR(VLOOKUP(C50,B50:E65,4,FALSE),"")</f>
        <v/>
      </c>
      <c r="O50" s="882" t="str">
        <f>IFERROR(VLOOKUP(C50,B50:F65,5,FALSE),"")</f>
        <v/>
      </c>
      <c r="P50" s="890" t="str">
        <f t="shared" si="6"/>
        <v/>
      </c>
      <c r="Q50" s="890" t="str">
        <f t="shared" si="7"/>
        <v/>
      </c>
      <c r="R50" s="890" t="str">
        <f t="shared" si="8"/>
        <v/>
      </c>
      <c r="S50" s="890" t="str">
        <f t="shared" si="9"/>
        <v/>
      </c>
      <c r="U50" s="739"/>
      <c r="V50" s="739"/>
      <c r="W50" s="739"/>
      <c r="X50" s="739"/>
      <c r="Y50" s="739"/>
      <c r="Z50" s="739"/>
      <c r="AA50" s="739"/>
      <c r="AB50" s="739"/>
      <c r="AC50" s="739"/>
      <c r="AD50" s="739"/>
      <c r="AE50" s="739"/>
      <c r="AF50" s="739"/>
      <c r="AG50" s="739"/>
      <c r="AH50" s="739"/>
      <c r="AI50" s="739"/>
    </row>
    <row r="51" spans="2:35" ht="15.75" customHeight="1">
      <c r="B51" s="734">
        <f>IF(G51=1,COUNT(G$4:G51),0)</f>
        <v>0</v>
      </c>
      <c r="C51" s="902">
        <v>48</v>
      </c>
      <c r="D51" s="885" t="str">
        <f>ผลการเรียน!B52</f>
        <v/>
      </c>
      <c r="E51" s="886" t="str">
        <f>ผลการเรียน!BX52&amp;"."&amp;ผลการเรียน!BY52&amp;"  "&amp;ผลการเรียน!BZ52</f>
        <v xml:space="preserve">.  </v>
      </c>
      <c r="F51" s="887" t="str">
        <f>ผลการเรียน!BC52</f>
        <v/>
      </c>
      <c r="G51" s="757" t="str">
        <f t="shared" si="0"/>
        <v/>
      </c>
      <c r="H51" s="888" t="str">
        <f>ผลการเรียน!BB52</f>
        <v/>
      </c>
      <c r="I51" s="888">
        <f>ปก!$Q$14</f>
        <v>0</v>
      </c>
      <c r="J51" s="888">
        <f>เวลาเรียน!$DN53</f>
        <v>19</v>
      </c>
      <c r="K51" s="888" t="e">
        <f t="shared" si="1"/>
        <v>#DIV/0!</v>
      </c>
      <c r="L51" s="879" t="str">
        <f>IFERROR(VLOOKUP(C51,B51:E65,2,FALSE),"")</f>
        <v/>
      </c>
      <c r="M51" s="879" t="str">
        <f>IFERROR(VLOOKUP(C51,B51:E65,3,FALSE),"")</f>
        <v/>
      </c>
      <c r="N51" s="889" t="str">
        <f>IFERROR(VLOOKUP(C51,B51:E65,4,FALSE),"")</f>
        <v/>
      </c>
      <c r="O51" s="882" t="str">
        <f>IFERROR(VLOOKUP(C51,B51:F65,5,FALSE),"")</f>
        <v/>
      </c>
      <c r="P51" s="890" t="str">
        <f t="shared" si="6"/>
        <v/>
      </c>
      <c r="Q51" s="890" t="str">
        <f t="shared" si="7"/>
        <v/>
      </c>
      <c r="R51" s="890" t="str">
        <f t="shared" si="8"/>
        <v/>
      </c>
      <c r="S51" s="890" t="str">
        <f t="shared" si="9"/>
        <v/>
      </c>
      <c r="U51" s="739"/>
      <c r="V51" s="739"/>
      <c r="W51" s="739"/>
      <c r="X51" s="739"/>
      <c r="Y51" s="739"/>
      <c r="Z51" s="739"/>
      <c r="AA51" s="739"/>
      <c r="AB51" s="739"/>
      <c r="AC51" s="739"/>
      <c r="AD51" s="739"/>
      <c r="AE51" s="739"/>
      <c r="AF51" s="739"/>
      <c r="AG51" s="739"/>
      <c r="AH51" s="739"/>
      <c r="AI51" s="739"/>
    </row>
    <row r="52" spans="2:35" ht="15.75" customHeight="1">
      <c r="B52" s="734">
        <f>IF(G52=1,COUNT(G$4:G52),0)</f>
        <v>0</v>
      </c>
      <c r="C52" s="897">
        <v>49</v>
      </c>
      <c r="D52" s="885" t="str">
        <f>ผลการเรียน!B53</f>
        <v/>
      </c>
      <c r="E52" s="886" t="str">
        <f>ผลการเรียน!BX53&amp;"."&amp;ผลการเรียน!BY53&amp;"  "&amp;ผลการเรียน!BZ53</f>
        <v xml:space="preserve">.  </v>
      </c>
      <c r="F52" s="887" t="str">
        <f>ผลการเรียน!BC53</f>
        <v/>
      </c>
      <c r="G52" s="757" t="str">
        <f t="shared" si="0"/>
        <v/>
      </c>
      <c r="H52" s="888" t="str">
        <f>ผลการเรียน!BB53</f>
        <v/>
      </c>
      <c r="I52" s="888">
        <f>ปก!$Q$14</f>
        <v>0</v>
      </c>
      <c r="J52" s="888">
        <f>เวลาเรียน!$DN54</f>
        <v>19</v>
      </c>
      <c r="K52" s="888" t="e">
        <f t="shared" si="1"/>
        <v>#DIV/0!</v>
      </c>
      <c r="L52" s="879" t="str">
        <f>IFERROR(VLOOKUP(C52,B52:E65,2,FALSE),"")</f>
        <v/>
      </c>
      <c r="M52" s="879" t="str">
        <f>IFERROR(VLOOKUP(C52,B52:E65,3,FALSE),"")</f>
        <v/>
      </c>
      <c r="N52" s="889" t="str">
        <f>IFERROR(VLOOKUP(C52,B52:E65,4,FALSE),"")</f>
        <v/>
      </c>
      <c r="O52" s="882" t="str">
        <f>IFERROR(VLOOKUP(C52,B52:F65,5,FALSE),"")</f>
        <v/>
      </c>
      <c r="P52" s="890" t="str">
        <f t="shared" si="6"/>
        <v/>
      </c>
      <c r="Q52" s="890" t="str">
        <f t="shared" si="7"/>
        <v/>
      </c>
      <c r="R52" s="890" t="str">
        <f t="shared" si="8"/>
        <v/>
      </c>
      <c r="S52" s="890" t="str">
        <f t="shared" si="9"/>
        <v/>
      </c>
      <c r="U52" s="739"/>
      <c r="V52" s="739"/>
      <c r="W52" s="739"/>
      <c r="X52" s="739"/>
      <c r="Y52" s="739"/>
      <c r="Z52" s="739"/>
      <c r="AA52" s="739"/>
      <c r="AB52" s="739"/>
      <c r="AC52" s="739"/>
      <c r="AD52" s="739"/>
      <c r="AE52" s="739"/>
      <c r="AF52" s="739"/>
      <c r="AG52" s="739"/>
      <c r="AH52" s="739"/>
      <c r="AI52" s="739"/>
    </row>
    <row r="53" spans="2:35" ht="15.75" customHeight="1">
      <c r="B53" s="734">
        <f>IF(G53=1,COUNT(G$4:G53),0)</f>
        <v>0</v>
      </c>
      <c r="C53" s="902">
        <v>50</v>
      </c>
      <c r="D53" s="885" t="str">
        <f>ผลการเรียน!B54</f>
        <v/>
      </c>
      <c r="E53" s="886" t="str">
        <f>ผลการเรียน!BX54&amp;"."&amp;ผลการเรียน!BY54&amp;"  "&amp;ผลการเรียน!BZ54</f>
        <v xml:space="preserve">.  </v>
      </c>
      <c r="F53" s="887" t="str">
        <f>ผลการเรียน!BC54</f>
        <v/>
      </c>
      <c r="G53" s="757" t="str">
        <f t="shared" si="0"/>
        <v/>
      </c>
      <c r="H53" s="888" t="str">
        <f>ผลการเรียน!BB54</f>
        <v/>
      </c>
      <c r="I53" s="888">
        <f>ปก!$Q$14</f>
        <v>0</v>
      </c>
      <c r="J53" s="888">
        <f>เวลาเรียน!$DN55</f>
        <v>19</v>
      </c>
      <c r="K53" s="888" t="e">
        <f t="shared" si="1"/>
        <v>#DIV/0!</v>
      </c>
      <c r="L53" s="879" t="str">
        <f>IFERROR(VLOOKUP(C53,B53:E65,2,FALSE),"")</f>
        <v/>
      </c>
      <c r="M53" s="879" t="str">
        <f>IFERROR(VLOOKUP(C53,B53:E65,3,FALSE),"")</f>
        <v/>
      </c>
      <c r="N53" s="889" t="str">
        <f>IFERROR(VLOOKUP(C53,B53:E65,4,FALSE),"")</f>
        <v/>
      </c>
      <c r="O53" s="882" t="str">
        <f>IFERROR(VLOOKUP(C53,B53:F65,5,FALSE),"")</f>
        <v/>
      </c>
      <c r="P53" s="890" t="str">
        <f t="shared" si="6"/>
        <v/>
      </c>
      <c r="Q53" s="890" t="str">
        <f t="shared" si="7"/>
        <v/>
      </c>
      <c r="R53" s="890" t="str">
        <f t="shared" si="8"/>
        <v/>
      </c>
      <c r="S53" s="890" t="str">
        <f t="shared" si="9"/>
        <v/>
      </c>
      <c r="U53" s="739"/>
      <c r="V53" s="739"/>
      <c r="W53" s="739"/>
      <c r="X53" s="739"/>
      <c r="Y53" s="739"/>
      <c r="Z53" s="739"/>
      <c r="AA53" s="739"/>
      <c r="AB53" s="739"/>
      <c r="AC53" s="739"/>
      <c r="AD53" s="739"/>
      <c r="AE53" s="739"/>
      <c r="AF53" s="739"/>
      <c r="AG53" s="739"/>
      <c r="AH53" s="739"/>
      <c r="AI53" s="739"/>
    </row>
    <row r="54" spans="2:35" ht="15.75" customHeight="1">
      <c r="B54" s="734" t="e">
        <f>IF(G54=1,COUNT(G$4:G54),0)</f>
        <v>#REF!</v>
      </c>
      <c r="C54" s="897">
        <v>51</v>
      </c>
      <c r="D54" s="885" t="e">
        <f>ผลการเรียน!#REF!</f>
        <v>#REF!</v>
      </c>
      <c r="E54" s="886" t="e">
        <f>ผลการเรียน!#REF!&amp;"."&amp;ผลการเรียน!#REF!&amp;"  "&amp;ผลการเรียน!#REF!</f>
        <v>#REF!</v>
      </c>
      <c r="F54" s="887" t="e">
        <f>ผลการเรียน!#REF!</f>
        <v>#REF!</v>
      </c>
      <c r="G54" s="757" t="e">
        <f t="shared" si="0"/>
        <v>#REF!</v>
      </c>
      <c r="H54" s="888" t="e">
        <f>ผลการเรียน!#REF!</f>
        <v>#REF!</v>
      </c>
      <c r="I54" s="888">
        <f>ปก!$Q$14</f>
        <v>0</v>
      </c>
      <c r="J54" s="888">
        <f>เวลาเรียน!$DN56</f>
        <v>0</v>
      </c>
      <c r="K54" s="888" t="e">
        <f t="shared" si="1"/>
        <v>#DIV/0!</v>
      </c>
      <c r="L54" s="879" t="str">
        <f>IFERROR(VLOOKUP(C54,B54:E65,2,FALSE),"")</f>
        <v/>
      </c>
      <c r="M54" s="879" t="str">
        <f>IFERROR(VLOOKUP(C54,B54:E65,3,FALSE),"")</f>
        <v/>
      </c>
      <c r="N54" s="889" t="str">
        <f>IFERROR(VLOOKUP(C54,B54:E65,4,FALSE),"")</f>
        <v/>
      </c>
      <c r="O54" s="882" t="str">
        <f>IFERROR(VLOOKUP(C54,B54:F65,5,FALSE),"")</f>
        <v/>
      </c>
      <c r="P54" s="890" t="str">
        <f t="shared" si="6"/>
        <v/>
      </c>
      <c r="Q54" s="890" t="str">
        <f t="shared" si="7"/>
        <v/>
      </c>
      <c r="R54" s="890" t="str">
        <f t="shared" si="8"/>
        <v/>
      </c>
      <c r="S54" s="890" t="str">
        <f t="shared" si="9"/>
        <v/>
      </c>
      <c r="U54" s="739"/>
      <c r="V54" s="739"/>
      <c r="W54" s="739"/>
      <c r="X54" s="739"/>
      <c r="Y54" s="739"/>
      <c r="Z54" s="739"/>
      <c r="AA54" s="739"/>
      <c r="AB54" s="739"/>
      <c r="AC54" s="739"/>
      <c r="AD54" s="739"/>
      <c r="AE54" s="739"/>
      <c r="AF54" s="739"/>
      <c r="AG54" s="739"/>
      <c r="AH54" s="739"/>
      <c r="AI54" s="739"/>
    </row>
    <row r="55" spans="2:35" ht="15.75" customHeight="1">
      <c r="B55" s="734" t="e">
        <f>IF(G55=1,COUNT(G$4:G55),0)</f>
        <v>#REF!</v>
      </c>
      <c r="C55" s="902">
        <v>52</v>
      </c>
      <c r="D55" s="885" t="e">
        <f>ผลการเรียน!#REF!</f>
        <v>#REF!</v>
      </c>
      <c r="E55" s="886" t="e">
        <f>ผลการเรียน!#REF!&amp;"."&amp;ผลการเรียน!#REF!&amp;"  "&amp;ผลการเรียน!#REF!</f>
        <v>#REF!</v>
      </c>
      <c r="F55" s="887" t="e">
        <f>ผลการเรียน!#REF!</f>
        <v>#REF!</v>
      </c>
      <c r="G55" s="757" t="e">
        <f t="shared" si="0"/>
        <v>#REF!</v>
      </c>
      <c r="H55" s="888" t="e">
        <f>ผลการเรียน!#REF!</f>
        <v>#REF!</v>
      </c>
      <c r="I55" s="888">
        <f>ปก!$Q$14</f>
        <v>0</v>
      </c>
      <c r="J55" s="888">
        <f>เวลาเรียน!$DN57</f>
        <v>0</v>
      </c>
      <c r="K55" s="888" t="e">
        <f t="shared" si="1"/>
        <v>#DIV/0!</v>
      </c>
      <c r="L55" s="879" t="str">
        <f>IFERROR(VLOOKUP(C55,B55:E65,2,FALSE),"")</f>
        <v/>
      </c>
      <c r="M55" s="879" t="str">
        <f>IFERROR(VLOOKUP(C55,B55:E65,3,FALSE),"")</f>
        <v/>
      </c>
      <c r="N55" s="889" t="str">
        <f>IFERROR(VLOOKUP(C55,B55:E65,4,FALSE),"")</f>
        <v/>
      </c>
      <c r="O55" s="882" t="str">
        <f>IFERROR(VLOOKUP(C55,B55:F65,5,FALSE),"")</f>
        <v/>
      </c>
      <c r="P55" s="890" t="str">
        <f t="shared" si="6"/>
        <v/>
      </c>
      <c r="Q55" s="890" t="str">
        <f t="shared" si="7"/>
        <v/>
      </c>
      <c r="R55" s="890" t="str">
        <f t="shared" si="8"/>
        <v/>
      </c>
      <c r="S55" s="890" t="str">
        <f t="shared" si="9"/>
        <v/>
      </c>
      <c r="U55" s="739"/>
      <c r="V55" s="739"/>
      <c r="W55" s="739"/>
      <c r="X55" s="739"/>
      <c r="Y55" s="739"/>
      <c r="Z55" s="739"/>
      <c r="AA55" s="739"/>
      <c r="AB55" s="739"/>
      <c r="AC55" s="739"/>
      <c r="AD55" s="739"/>
      <c r="AE55" s="739"/>
      <c r="AF55" s="739"/>
      <c r="AG55" s="739"/>
      <c r="AH55" s="739"/>
      <c r="AI55" s="739"/>
    </row>
    <row r="56" spans="2:35" ht="15.75" customHeight="1">
      <c r="B56" s="734" t="e">
        <f>IF(G56=1,COUNT(G$4:G56),0)</f>
        <v>#REF!</v>
      </c>
      <c r="C56" s="897">
        <v>53</v>
      </c>
      <c r="D56" s="885" t="e">
        <f>ผลการเรียน!#REF!</f>
        <v>#REF!</v>
      </c>
      <c r="E56" s="886" t="e">
        <f>ผลการเรียน!#REF!&amp;"."&amp;ผลการเรียน!#REF!&amp;"  "&amp;ผลการเรียน!#REF!</f>
        <v>#REF!</v>
      </c>
      <c r="F56" s="887" t="e">
        <f>ผลการเรียน!#REF!</f>
        <v>#REF!</v>
      </c>
      <c r="G56" s="757" t="e">
        <f t="shared" si="0"/>
        <v>#REF!</v>
      </c>
      <c r="H56" s="888" t="e">
        <f>ผลการเรียน!#REF!</f>
        <v>#REF!</v>
      </c>
      <c r="I56" s="888">
        <f>ปก!$Q$14</f>
        <v>0</v>
      </c>
      <c r="J56" s="888">
        <f>เวลาเรียน!$DN58</f>
        <v>0</v>
      </c>
      <c r="K56" s="888" t="e">
        <f t="shared" si="1"/>
        <v>#DIV/0!</v>
      </c>
      <c r="L56" s="879" t="str">
        <f>IFERROR(VLOOKUP(C56,B56:E65,2,FALSE),"")</f>
        <v/>
      </c>
      <c r="M56" s="879" t="str">
        <f>IFERROR(VLOOKUP(C56,B56:E65,3,FALSE),"")</f>
        <v/>
      </c>
      <c r="N56" s="889" t="str">
        <f>IFERROR(VLOOKUP(C56,B56:E65,4,FALSE),"")</f>
        <v/>
      </c>
      <c r="O56" s="882" t="str">
        <f>IFERROR(VLOOKUP(C56,B56:F65,5,FALSE),"")</f>
        <v/>
      </c>
      <c r="P56" s="890" t="str">
        <f t="shared" si="6"/>
        <v/>
      </c>
      <c r="Q56" s="890" t="str">
        <f t="shared" si="7"/>
        <v/>
      </c>
      <c r="R56" s="890" t="str">
        <f t="shared" si="8"/>
        <v/>
      </c>
      <c r="S56" s="890" t="str">
        <f t="shared" si="9"/>
        <v/>
      </c>
      <c r="U56" s="739"/>
      <c r="V56" s="739"/>
      <c r="W56" s="739"/>
      <c r="X56" s="739"/>
      <c r="Y56" s="739"/>
      <c r="Z56" s="739"/>
      <c r="AA56" s="739"/>
      <c r="AB56" s="739"/>
      <c r="AC56" s="739"/>
      <c r="AD56" s="739"/>
      <c r="AE56" s="739"/>
      <c r="AF56" s="739"/>
      <c r="AG56" s="739"/>
      <c r="AH56" s="739"/>
      <c r="AI56" s="739"/>
    </row>
    <row r="57" spans="2:35" ht="15.75" customHeight="1">
      <c r="B57" s="734" t="e">
        <f>IF(G57=1,COUNT(G$4:G57),0)</f>
        <v>#REF!</v>
      </c>
      <c r="C57" s="902">
        <v>54</v>
      </c>
      <c r="D57" s="885" t="e">
        <f>ผลการเรียน!#REF!</f>
        <v>#REF!</v>
      </c>
      <c r="E57" s="886" t="e">
        <f>ผลการเรียน!#REF!&amp;"."&amp;ผลการเรียน!#REF!&amp;"  "&amp;ผลการเรียน!#REF!</f>
        <v>#REF!</v>
      </c>
      <c r="F57" s="887" t="e">
        <f>ผลการเรียน!#REF!</f>
        <v>#REF!</v>
      </c>
      <c r="G57" s="757" t="e">
        <f t="shared" si="0"/>
        <v>#REF!</v>
      </c>
      <c r="H57" s="888" t="e">
        <f>ผลการเรียน!#REF!</f>
        <v>#REF!</v>
      </c>
      <c r="I57" s="888">
        <f>ปก!$Q$14</f>
        <v>0</v>
      </c>
      <c r="J57" s="888">
        <f>เวลาเรียน!$DN59</f>
        <v>0</v>
      </c>
      <c r="K57" s="888" t="e">
        <f t="shared" si="1"/>
        <v>#DIV/0!</v>
      </c>
      <c r="L57" s="879" t="str">
        <f>IFERROR(VLOOKUP(C57,B57:E65,2,FALSE),"")</f>
        <v/>
      </c>
      <c r="M57" s="879" t="str">
        <f>IFERROR(VLOOKUP(C57,B57:E65,3,FALSE),"")</f>
        <v/>
      </c>
      <c r="N57" s="889" t="str">
        <f>IFERROR(VLOOKUP(C57,B57:E65,4,FALSE),"")</f>
        <v/>
      </c>
      <c r="O57" s="882" t="str">
        <f>IFERROR(VLOOKUP(C57,B57:F65,5,FALSE),"")</f>
        <v/>
      </c>
      <c r="P57" s="890" t="str">
        <f t="shared" si="6"/>
        <v/>
      </c>
      <c r="Q57" s="890" t="str">
        <f t="shared" si="7"/>
        <v/>
      </c>
      <c r="R57" s="890" t="str">
        <f t="shared" si="8"/>
        <v/>
      </c>
      <c r="S57" s="890" t="str">
        <f t="shared" si="9"/>
        <v/>
      </c>
      <c r="U57" s="739"/>
      <c r="V57" s="739"/>
      <c r="W57" s="739"/>
      <c r="X57" s="739"/>
      <c r="Y57" s="739"/>
      <c r="Z57" s="739"/>
      <c r="AA57" s="739"/>
      <c r="AB57" s="739"/>
      <c r="AC57" s="739"/>
      <c r="AD57" s="739"/>
      <c r="AE57" s="739"/>
      <c r="AF57" s="739"/>
      <c r="AG57" s="739"/>
      <c r="AH57" s="739"/>
      <c r="AI57" s="739"/>
    </row>
    <row r="58" spans="2:35" ht="15.75" customHeight="1">
      <c r="B58" s="734" t="e">
        <f>IF(G58=1,COUNT(G$4:G58),0)</f>
        <v>#REF!</v>
      </c>
      <c r="C58" s="897">
        <v>55</v>
      </c>
      <c r="D58" s="885" t="e">
        <f>ผลการเรียน!#REF!</f>
        <v>#REF!</v>
      </c>
      <c r="E58" s="886" t="e">
        <f>ผลการเรียน!#REF!&amp;"."&amp;ผลการเรียน!#REF!&amp;"  "&amp;ผลการเรียน!#REF!</f>
        <v>#REF!</v>
      </c>
      <c r="F58" s="887" t="e">
        <f>ผลการเรียน!#REF!</f>
        <v>#REF!</v>
      </c>
      <c r="G58" s="757" t="e">
        <f t="shared" si="0"/>
        <v>#REF!</v>
      </c>
      <c r="H58" s="888" t="e">
        <f>ผลการเรียน!#REF!</f>
        <v>#REF!</v>
      </c>
      <c r="I58" s="888">
        <f>ปก!$Q$14</f>
        <v>0</v>
      </c>
      <c r="J58" s="888">
        <f>เวลาเรียน!$DN60</f>
        <v>0</v>
      </c>
      <c r="K58" s="888" t="e">
        <f t="shared" si="1"/>
        <v>#DIV/0!</v>
      </c>
      <c r="L58" s="879" t="str">
        <f>IFERROR(VLOOKUP(C58,B58:E65,2,FALSE),"")</f>
        <v/>
      </c>
      <c r="M58" s="879" t="str">
        <f>IFERROR(VLOOKUP(C58,B58:E65,3,FALSE),"")</f>
        <v/>
      </c>
      <c r="N58" s="889" t="str">
        <f>IFERROR(VLOOKUP(C58,B58:E65,4,FALSE),"")</f>
        <v/>
      </c>
      <c r="O58" s="882" t="str">
        <f>IFERROR(VLOOKUP(C58,B58:F65,5,FALSE),"")</f>
        <v/>
      </c>
      <c r="P58" s="890" t="str">
        <f t="shared" si="6"/>
        <v/>
      </c>
      <c r="Q58" s="890" t="str">
        <f t="shared" si="7"/>
        <v/>
      </c>
      <c r="R58" s="890" t="str">
        <f t="shared" si="8"/>
        <v/>
      </c>
      <c r="S58" s="890" t="str">
        <f t="shared" si="9"/>
        <v/>
      </c>
      <c r="U58" s="739"/>
      <c r="V58" s="739"/>
      <c r="W58" s="739"/>
      <c r="X58" s="739"/>
      <c r="Y58" s="739"/>
      <c r="Z58" s="739"/>
      <c r="AA58" s="739"/>
      <c r="AB58" s="739"/>
      <c r="AC58" s="739"/>
      <c r="AD58" s="739"/>
      <c r="AE58" s="739"/>
      <c r="AF58" s="739"/>
      <c r="AG58" s="739"/>
      <c r="AH58" s="739"/>
      <c r="AI58" s="739"/>
    </row>
    <row r="59" spans="2:35" ht="15.75" customHeight="1">
      <c r="B59" s="734" t="e">
        <f>IF(G59=1,COUNT(G$4:G59),0)</f>
        <v>#REF!</v>
      </c>
      <c r="C59" s="902">
        <v>56</v>
      </c>
      <c r="D59" s="885" t="e">
        <f>ผลการเรียน!#REF!</f>
        <v>#REF!</v>
      </c>
      <c r="E59" s="886" t="e">
        <f>ผลการเรียน!#REF!&amp;"."&amp;ผลการเรียน!#REF!&amp;"  "&amp;ผลการเรียน!#REF!</f>
        <v>#REF!</v>
      </c>
      <c r="F59" s="887" t="e">
        <f>ผลการเรียน!#REF!</f>
        <v>#REF!</v>
      </c>
      <c r="G59" s="757" t="e">
        <f t="shared" si="0"/>
        <v>#REF!</v>
      </c>
      <c r="H59" s="888" t="e">
        <f>ผลการเรียน!#REF!</f>
        <v>#REF!</v>
      </c>
      <c r="I59" s="888">
        <f>ปก!$Q$14</f>
        <v>0</v>
      </c>
      <c r="J59" s="888">
        <f>เวลาเรียน!$DN61</f>
        <v>0</v>
      </c>
      <c r="K59" s="888" t="e">
        <f t="shared" si="1"/>
        <v>#DIV/0!</v>
      </c>
      <c r="L59" s="879" t="str">
        <f>IFERROR(VLOOKUP(C59,B59:E65,2,FALSE),"")</f>
        <v/>
      </c>
      <c r="M59" s="879" t="str">
        <f>IFERROR(VLOOKUP(C59,B59:E65,3,FALSE),"")</f>
        <v/>
      </c>
      <c r="N59" s="889" t="str">
        <f>IFERROR(VLOOKUP(C59,B59:E65,4,FALSE),"")</f>
        <v/>
      </c>
      <c r="O59" s="882" t="str">
        <f>IFERROR(VLOOKUP(C59,B59:F65,5,FALSE),"")</f>
        <v/>
      </c>
      <c r="P59" s="890" t="str">
        <f t="shared" si="6"/>
        <v/>
      </c>
      <c r="Q59" s="890" t="str">
        <f t="shared" si="7"/>
        <v/>
      </c>
      <c r="R59" s="890" t="str">
        <f t="shared" si="8"/>
        <v/>
      </c>
      <c r="S59" s="890" t="str">
        <f t="shared" si="9"/>
        <v/>
      </c>
      <c r="U59" s="739"/>
      <c r="V59" s="739"/>
      <c r="W59" s="739"/>
      <c r="X59" s="739"/>
      <c r="Y59" s="739"/>
      <c r="Z59" s="739"/>
      <c r="AA59" s="739"/>
      <c r="AB59" s="739"/>
      <c r="AC59" s="739"/>
      <c r="AD59" s="739"/>
      <c r="AE59" s="739"/>
      <c r="AF59" s="739"/>
      <c r="AG59" s="739"/>
      <c r="AH59" s="739"/>
      <c r="AI59" s="739"/>
    </row>
    <row r="60" spans="2:35" ht="15.75" customHeight="1">
      <c r="B60" s="734" t="e">
        <f>IF(G60=1,COUNT(G$4:G60),0)</f>
        <v>#REF!</v>
      </c>
      <c r="C60" s="897">
        <v>57</v>
      </c>
      <c r="D60" s="885" t="e">
        <f>ผลการเรียน!#REF!</f>
        <v>#REF!</v>
      </c>
      <c r="E60" s="886" t="e">
        <f>ผลการเรียน!#REF!&amp;"."&amp;ผลการเรียน!#REF!&amp;"  "&amp;ผลการเรียน!#REF!</f>
        <v>#REF!</v>
      </c>
      <c r="F60" s="887" t="e">
        <f>ผลการเรียน!#REF!</f>
        <v>#REF!</v>
      </c>
      <c r="G60" s="757" t="e">
        <f t="shared" si="0"/>
        <v>#REF!</v>
      </c>
      <c r="H60" s="888" t="e">
        <f>ผลการเรียน!#REF!</f>
        <v>#REF!</v>
      </c>
      <c r="I60" s="888">
        <f>ปก!$Q$14</f>
        <v>0</v>
      </c>
      <c r="J60" s="888">
        <f>เวลาเรียน!$DN62</f>
        <v>0</v>
      </c>
      <c r="K60" s="888" t="e">
        <f t="shared" si="1"/>
        <v>#DIV/0!</v>
      </c>
      <c r="L60" s="879" t="str">
        <f>IFERROR(VLOOKUP(C60,B60:E65,2,FALSE),"")</f>
        <v/>
      </c>
      <c r="M60" s="879" t="str">
        <f>IFERROR(VLOOKUP(C60,B60:E65,3,FALSE),"")</f>
        <v/>
      </c>
      <c r="N60" s="889" t="str">
        <f>IFERROR(VLOOKUP(C60,B60:E65,4,FALSE),"")</f>
        <v/>
      </c>
      <c r="O60" s="882" t="str">
        <f>IFERROR(VLOOKUP(C60,B60:F65,5,FALSE),"")</f>
        <v/>
      </c>
      <c r="P60" s="890" t="str">
        <f t="shared" si="6"/>
        <v/>
      </c>
      <c r="Q60" s="890" t="str">
        <f t="shared" si="7"/>
        <v/>
      </c>
      <c r="R60" s="890" t="str">
        <f t="shared" si="8"/>
        <v/>
      </c>
      <c r="S60" s="890" t="str">
        <f t="shared" si="9"/>
        <v/>
      </c>
      <c r="U60" s="739"/>
      <c r="V60" s="739"/>
      <c r="W60" s="739"/>
      <c r="X60" s="739"/>
      <c r="Y60" s="739"/>
      <c r="Z60" s="739"/>
      <c r="AA60" s="739"/>
      <c r="AB60" s="739"/>
      <c r="AC60" s="739"/>
      <c r="AD60" s="739"/>
      <c r="AE60" s="739"/>
      <c r="AF60" s="739"/>
      <c r="AG60" s="739"/>
      <c r="AH60" s="739"/>
      <c r="AI60" s="739"/>
    </row>
    <row r="61" spans="2:35" ht="15.75" customHeight="1">
      <c r="B61" s="734" t="e">
        <f>IF(G61=1,COUNT(G$4:G61),0)</f>
        <v>#REF!</v>
      </c>
      <c r="C61" s="902">
        <v>58</v>
      </c>
      <c r="D61" s="885" t="e">
        <f>ผลการเรียน!#REF!</f>
        <v>#REF!</v>
      </c>
      <c r="E61" s="886" t="e">
        <f>ผลการเรียน!#REF!&amp;"."&amp;ผลการเรียน!#REF!&amp;"  "&amp;ผลการเรียน!#REF!</f>
        <v>#REF!</v>
      </c>
      <c r="F61" s="887" t="e">
        <f>ผลการเรียน!#REF!</f>
        <v>#REF!</v>
      </c>
      <c r="G61" s="757" t="e">
        <f t="shared" si="0"/>
        <v>#REF!</v>
      </c>
      <c r="H61" s="888" t="e">
        <f>ผลการเรียน!#REF!</f>
        <v>#REF!</v>
      </c>
      <c r="I61" s="888">
        <f>ปก!$Q$14</f>
        <v>0</v>
      </c>
      <c r="J61" s="888">
        <f>เวลาเรียน!$DN63</f>
        <v>0</v>
      </c>
      <c r="K61" s="888" t="e">
        <f t="shared" si="1"/>
        <v>#DIV/0!</v>
      </c>
      <c r="L61" s="879" t="str">
        <f>IFERROR(VLOOKUP(C61,B61:E65,2,FALSE),"")</f>
        <v/>
      </c>
      <c r="M61" s="879" t="str">
        <f>IFERROR(VLOOKUP(C61,B61:E65,3,FALSE),"")</f>
        <v/>
      </c>
      <c r="N61" s="889" t="str">
        <f>IFERROR(VLOOKUP(C61,B61:E65,4,FALSE),"")</f>
        <v/>
      </c>
      <c r="O61" s="882" t="str">
        <f>IFERROR(VLOOKUP(C61,B61:F65,5,FALSE),"")</f>
        <v/>
      </c>
      <c r="P61" s="890" t="str">
        <f t="shared" si="6"/>
        <v/>
      </c>
      <c r="Q61" s="890" t="str">
        <f t="shared" si="7"/>
        <v/>
      </c>
      <c r="R61" s="890" t="str">
        <f t="shared" si="8"/>
        <v/>
      </c>
      <c r="S61" s="890" t="str">
        <f t="shared" si="9"/>
        <v/>
      </c>
      <c r="U61" s="739"/>
      <c r="V61" s="739"/>
      <c r="W61" s="739"/>
      <c r="X61" s="739"/>
      <c r="Y61" s="739"/>
      <c r="Z61" s="739"/>
      <c r="AA61" s="739"/>
      <c r="AB61" s="739"/>
      <c r="AC61" s="739"/>
      <c r="AD61" s="739"/>
      <c r="AE61" s="739"/>
      <c r="AF61" s="739"/>
      <c r="AG61" s="739"/>
      <c r="AH61" s="739"/>
      <c r="AI61" s="739"/>
    </row>
    <row r="62" spans="2:35" ht="15.75" customHeight="1">
      <c r="B62" s="734" t="e">
        <f>IF(G62=1,COUNT(G$4:G62),0)</f>
        <v>#REF!</v>
      </c>
      <c r="C62" s="897">
        <v>59</v>
      </c>
      <c r="D62" s="885" t="e">
        <f>ผลการเรียน!#REF!</f>
        <v>#REF!</v>
      </c>
      <c r="E62" s="886" t="e">
        <f>ผลการเรียน!#REF!&amp;"."&amp;ผลการเรียน!#REF!&amp;"  "&amp;ผลการเรียน!#REF!</f>
        <v>#REF!</v>
      </c>
      <c r="F62" s="887" t="e">
        <f>ผลการเรียน!#REF!</f>
        <v>#REF!</v>
      </c>
      <c r="G62" s="757" t="e">
        <f t="shared" si="0"/>
        <v>#REF!</v>
      </c>
      <c r="H62" s="888" t="e">
        <f>ผลการเรียน!#REF!</f>
        <v>#REF!</v>
      </c>
      <c r="I62" s="888">
        <f>ปก!$Q$14</f>
        <v>0</v>
      </c>
      <c r="J62" s="888">
        <f>เวลาเรียน!$DN64</f>
        <v>0</v>
      </c>
      <c r="K62" s="888" t="e">
        <f t="shared" si="1"/>
        <v>#DIV/0!</v>
      </c>
      <c r="L62" s="879" t="str">
        <f>IFERROR(VLOOKUP(C62,B62:E65,2,FALSE),"")</f>
        <v/>
      </c>
      <c r="M62" s="879" t="str">
        <f>IFERROR(VLOOKUP(C62,B62:E65,3,FALSE),"")</f>
        <v/>
      </c>
      <c r="N62" s="889" t="str">
        <f>IFERROR(VLOOKUP(C62,B62:E65,4,FALSE),"")</f>
        <v/>
      </c>
      <c r="O62" s="882" t="str">
        <f>IFERROR(VLOOKUP(C62,B62:F65,5,FALSE),"")</f>
        <v/>
      </c>
      <c r="P62" s="890" t="str">
        <f t="shared" si="6"/>
        <v/>
      </c>
      <c r="Q62" s="890" t="str">
        <f t="shared" si="7"/>
        <v/>
      </c>
      <c r="R62" s="890" t="str">
        <f t="shared" si="8"/>
        <v/>
      </c>
      <c r="S62" s="890" t="str">
        <f t="shared" si="9"/>
        <v/>
      </c>
      <c r="U62" s="739"/>
      <c r="V62" s="739"/>
      <c r="W62" s="739"/>
      <c r="X62" s="739"/>
      <c r="Y62" s="739"/>
      <c r="Z62" s="739"/>
      <c r="AA62" s="739"/>
      <c r="AB62" s="739"/>
      <c r="AC62" s="739"/>
      <c r="AD62" s="739"/>
      <c r="AE62" s="739"/>
      <c r="AF62" s="739"/>
      <c r="AG62" s="739"/>
      <c r="AH62" s="739"/>
      <c r="AI62" s="739"/>
    </row>
    <row r="63" spans="2:35" ht="15.75" customHeight="1">
      <c r="B63" s="734" t="e">
        <f>IF(G63=1,COUNT(G$4:G63),0)</f>
        <v>#REF!</v>
      </c>
      <c r="C63" s="902">
        <v>60</v>
      </c>
      <c r="D63" s="885" t="e">
        <f>ผลการเรียน!#REF!</f>
        <v>#REF!</v>
      </c>
      <c r="E63" s="886" t="e">
        <f>ผลการเรียน!#REF!&amp;"."&amp;ผลการเรียน!#REF!&amp;"  "&amp;ผลการเรียน!#REF!</f>
        <v>#REF!</v>
      </c>
      <c r="F63" s="887" t="e">
        <f>ผลการเรียน!#REF!</f>
        <v>#REF!</v>
      </c>
      <c r="G63" s="757" t="e">
        <f t="shared" si="0"/>
        <v>#REF!</v>
      </c>
      <c r="H63" s="888" t="e">
        <f>ผลการเรียน!#REF!</f>
        <v>#REF!</v>
      </c>
      <c r="I63" s="888">
        <f>ปก!$Q$14</f>
        <v>0</v>
      </c>
      <c r="J63" s="888">
        <f>เวลาเรียน!$DN65</f>
        <v>0</v>
      </c>
      <c r="K63" s="888" t="e">
        <f t="shared" si="1"/>
        <v>#DIV/0!</v>
      </c>
      <c r="L63" s="879" t="str">
        <f>IFERROR(VLOOKUP(C63,B63:E65,2,FALSE),"")</f>
        <v/>
      </c>
      <c r="M63" s="879" t="str">
        <f>IFERROR(VLOOKUP(C63,B63:E65,3,FALSE),"")</f>
        <v/>
      </c>
      <c r="N63" s="889" t="str">
        <f>IFERROR(VLOOKUP(C63,B63:E65,4,FALSE),"")</f>
        <v/>
      </c>
      <c r="O63" s="882" t="str">
        <f>IFERROR(VLOOKUP(C63,B63:F65,5,FALSE),"")</f>
        <v/>
      </c>
      <c r="P63" s="890" t="str">
        <f t="shared" si="6"/>
        <v/>
      </c>
      <c r="Q63" s="890" t="str">
        <f t="shared" si="7"/>
        <v/>
      </c>
      <c r="R63" s="890" t="str">
        <f t="shared" si="8"/>
        <v/>
      </c>
      <c r="S63" s="890" t="str">
        <f t="shared" si="9"/>
        <v/>
      </c>
      <c r="U63" s="739"/>
      <c r="V63" s="739"/>
      <c r="W63" s="739"/>
      <c r="X63" s="739"/>
      <c r="Y63" s="739"/>
      <c r="Z63" s="739"/>
      <c r="AA63" s="739"/>
      <c r="AB63" s="739"/>
      <c r="AC63" s="739"/>
      <c r="AD63" s="739"/>
      <c r="AE63" s="739"/>
      <c r="AF63" s="739"/>
      <c r="AG63" s="739"/>
      <c r="AH63" s="739"/>
      <c r="AI63" s="739"/>
    </row>
    <row r="64" spans="2:35" ht="15.75" customHeight="1">
      <c r="U64" s="739"/>
      <c r="V64" s="739"/>
      <c r="W64" s="739"/>
      <c r="X64" s="739"/>
      <c r="Y64" s="739"/>
      <c r="Z64" s="739"/>
      <c r="AA64" s="739"/>
      <c r="AB64" s="739"/>
      <c r="AC64" s="739"/>
      <c r="AD64" s="739"/>
      <c r="AE64" s="739"/>
      <c r="AF64" s="739"/>
      <c r="AG64" s="739"/>
      <c r="AH64" s="739"/>
      <c r="AI64" s="739"/>
    </row>
    <row r="65" spans="21:35" ht="15.75" customHeight="1">
      <c r="U65" s="739"/>
      <c r="V65" s="739"/>
      <c r="W65" s="739"/>
      <c r="X65" s="739"/>
      <c r="Y65" s="739"/>
      <c r="Z65" s="739"/>
      <c r="AA65" s="739"/>
      <c r="AB65" s="739"/>
      <c r="AC65" s="739"/>
      <c r="AD65" s="739"/>
      <c r="AE65" s="739"/>
      <c r="AF65" s="739"/>
      <c r="AG65" s="739"/>
      <c r="AH65" s="739"/>
      <c r="AI65" s="739"/>
    </row>
    <row r="66" spans="21:35" ht="15.75" hidden="1" customHeight="1">
      <c r="U66" s="739"/>
      <c r="V66" s="739"/>
      <c r="W66" s="739"/>
      <c r="X66" s="739"/>
      <c r="Y66" s="739"/>
      <c r="Z66" s="739"/>
      <c r="AA66" s="739"/>
      <c r="AB66" s="739"/>
      <c r="AC66" s="739"/>
      <c r="AD66" s="739"/>
      <c r="AE66" s="739"/>
      <c r="AF66" s="739"/>
      <c r="AG66" s="739"/>
      <c r="AH66" s="739"/>
      <c r="AI66" s="739"/>
    </row>
    <row r="67" spans="21:35" ht="15.75" hidden="1" customHeight="1">
      <c r="U67" s="739"/>
      <c r="V67" s="739"/>
      <c r="W67" s="739"/>
      <c r="X67" s="739"/>
      <c r="Y67" s="739"/>
      <c r="Z67" s="739"/>
      <c r="AA67" s="739"/>
      <c r="AB67" s="739"/>
      <c r="AC67" s="739"/>
      <c r="AD67" s="739"/>
      <c r="AE67" s="739"/>
      <c r="AF67" s="739"/>
      <c r="AG67" s="739"/>
      <c r="AH67" s="739"/>
      <c r="AI67" s="739"/>
    </row>
    <row r="68" spans="21:35" ht="15.75" hidden="1" customHeight="1">
      <c r="U68" s="739"/>
      <c r="V68" s="739"/>
      <c r="W68" s="739"/>
      <c r="X68" s="739"/>
      <c r="Y68" s="739"/>
      <c r="Z68" s="739"/>
      <c r="AA68" s="739"/>
      <c r="AB68" s="739"/>
      <c r="AC68" s="739"/>
      <c r="AD68" s="739"/>
      <c r="AE68" s="739"/>
      <c r="AF68" s="739"/>
      <c r="AG68" s="739"/>
      <c r="AH68" s="739"/>
      <c r="AI68" s="739"/>
    </row>
    <row r="69" spans="21:35" ht="15.75" hidden="1" customHeight="1">
      <c r="U69" s="739"/>
      <c r="V69" s="739"/>
      <c r="W69" s="739"/>
      <c r="X69" s="739"/>
      <c r="Y69" s="739"/>
      <c r="Z69" s="739"/>
      <c r="AA69" s="739"/>
      <c r="AB69" s="739"/>
      <c r="AC69" s="739"/>
      <c r="AD69" s="739"/>
      <c r="AE69" s="739"/>
      <c r="AF69" s="739"/>
      <c r="AG69" s="739"/>
      <c r="AH69" s="739"/>
      <c r="AI69" s="739"/>
    </row>
    <row r="70" spans="21:35" ht="15.75" hidden="1" customHeight="1">
      <c r="U70" s="739"/>
      <c r="V70" s="739"/>
      <c r="W70" s="739"/>
      <c r="X70" s="739"/>
      <c r="Y70" s="739"/>
      <c r="Z70" s="739"/>
      <c r="AA70" s="739"/>
      <c r="AB70" s="739"/>
      <c r="AC70" s="739"/>
      <c r="AD70" s="739"/>
      <c r="AE70" s="739"/>
      <c r="AF70" s="739"/>
      <c r="AG70" s="739"/>
      <c r="AH70" s="739"/>
      <c r="AI70" s="739"/>
    </row>
    <row r="71" spans="21:35" ht="15.75" hidden="1" customHeight="1">
      <c r="U71" s="739"/>
      <c r="V71" s="739"/>
      <c r="W71" s="739"/>
      <c r="X71" s="739"/>
      <c r="Y71" s="739"/>
      <c r="Z71" s="739"/>
      <c r="AA71" s="739"/>
      <c r="AB71" s="739"/>
      <c r="AC71" s="739"/>
      <c r="AD71" s="739"/>
      <c r="AE71" s="739"/>
      <c r="AF71" s="739"/>
      <c r="AG71" s="739"/>
      <c r="AH71" s="739"/>
      <c r="AI71" s="739"/>
    </row>
    <row r="72" spans="21:35" ht="15.75" hidden="1" customHeight="1">
      <c r="U72" s="739"/>
      <c r="V72" s="739"/>
      <c r="W72" s="739"/>
      <c r="X72" s="739"/>
      <c r="Y72" s="739"/>
      <c r="Z72" s="739"/>
      <c r="AA72" s="739"/>
      <c r="AB72" s="739"/>
      <c r="AC72" s="739"/>
      <c r="AD72" s="739"/>
      <c r="AE72" s="739"/>
      <c r="AF72" s="739"/>
      <c r="AG72" s="739"/>
      <c r="AH72" s="739"/>
      <c r="AI72" s="739"/>
    </row>
    <row r="73" spans="21:35" ht="15.75" hidden="1" customHeight="1">
      <c r="U73" s="739"/>
      <c r="V73" s="739"/>
      <c r="W73" s="739"/>
      <c r="X73" s="739"/>
      <c r="Y73" s="739"/>
      <c r="Z73" s="739"/>
      <c r="AA73" s="739"/>
      <c r="AB73" s="739"/>
      <c r="AC73" s="739"/>
      <c r="AD73" s="739"/>
      <c r="AE73" s="739"/>
      <c r="AF73" s="739"/>
      <c r="AG73" s="739"/>
      <c r="AH73" s="739"/>
      <c r="AI73" s="739"/>
    </row>
    <row r="74" spans="21:35" ht="15.75" hidden="1" customHeight="1">
      <c r="U74" s="739"/>
      <c r="V74" s="739"/>
      <c r="W74" s="739"/>
      <c r="X74" s="739"/>
      <c r="Y74" s="739"/>
      <c r="Z74" s="739"/>
      <c r="AA74" s="739"/>
      <c r="AB74" s="739"/>
      <c r="AC74" s="739"/>
      <c r="AD74" s="739"/>
      <c r="AE74" s="739"/>
      <c r="AF74" s="739"/>
      <c r="AG74" s="739"/>
      <c r="AH74" s="739"/>
      <c r="AI74" s="739"/>
    </row>
    <row r="75" spans="21:35" ht="15.75" hidden="1" customHeight="1">
      <c r="U75" s="739"/>
      <c r="V75" s="739"/>
      <c r="W75" s="739"/>
      <c r="X75" s="739"/>
      <c r="Y75" s="739"/>
      <c r="Z75" s="739"/>
      <c r="AA75" s="739"/>
      <c r="AB75" s="739"/>
      <c r="AC75" s="739"/>
      <c r="AD75" s="739"/>
      <c r="AE75" s="739"/>
      <c r="AF75" s="739"/>
      <c r="AG75" s="739"/>
      <c r="AH75" s="739"/>
      <c r="AI75" s="739"/>
    </row>
    <row r="76" spans="21:35" ht="15.75" hidden="1" customHeight="1">
      <c r="U76" s="739"/>
      <c r="V76" s="739"/>
      <c r="W76" s="739"/>
      <c r="X76" s="739"/>
      <c r="Y76" s="739"/>
      <c r="Z76" s="739"/>
      <c r="AA76" s="739"/>
      <c r="AB76" s="739"/>
      <c r="AC76" s="739"/>
      <c r="AD76" s="739"/>
      <c r="AE76" s="739"/>
      <c r="AF76" s="739"/>
      <c r="AG76" s="739"/>
      <c r="AH76" s="739"/>
      <c r="AI76" s="739"/>
    </row>
    <row r="77" spans="21:35" ht="15.75" hidden="1" customHeight="1">
      <c r="U77" s="739"/>
      <c r="V77" s="739"/>
      <c r="W77" s="739"/>
      <c r="X77" s="739"/>
      <c r="Y77" s="739"/>
      <c r="Z77" s="739"/>
      <c r="AA77" s="739"/>
      <c r="AB77" s="739"/>
      <c r="AC77" s="739"/>
      <c r="AD77" s="739"/>
      <c r="AE77" s="739"/>
      <c r="AF77" s="739"/>
      <c r="AG77" s="739"/>
      <c r="AH77" s="739"/>
      <c r="AI77" s="739"/>
    </row>
    <row r="78" spans="21:35" ht="15.75" hidden="1" customHeight="1">
      <c r="U78" s="739"/>
      <c r="V78" s="739"/>
      <c r="W78" s="739"/>
      <c r="X78" s="739"/>
      <c r="Y78" s="739"/>
      <c r="Z78" s="739"/>
      <c r="AA78" s="739"/>
      <c r="AB78" s="739"/>
      <c r="AC78" s="739"/>
      <c r="AD78" s="739"/>
      <c r="AE78" s="739"/>
      <c r="AF78" s="739"/>
      <c r="AG78" s="739"/>
      <c r="AH78" s="739"/>
      <c r="AI78" s="739"/>
    </row>
    <row r="79" spans="21:35" ht="15.75" hidden="1" customHeight="1">
      <c r="U79" s="739"/>
      <c r="V79" s="739"/>
      <c r="W79" s="739"/>
      <c r="X79" s="739"/>
      <c r="Y79" s="739"/>
      <c r="Z79" s="739"/>
      <c r="AA79" s="739"/>
      <c r="AB79" s="739"/>
      <c r="AC79" s="739"/>
      <c r="AD79" s="739"/>
      <c r="AE79" s="739"/>
      <c r="AF79" s="739"/>
      <c r="AG79" s="739"/>
      <c r="AH79" s="739"/>
      <c r="AI79" s="739"/>
    </row>
    <row r="80" spans="21:35" ht="15.75" hidden="1" customHeight="1">
      <c r="U80" s="739"/>
      <c r="V80" s="739"/>
      <c r="W80" s="739"/>
      <c r="X80" s="739"/>
      <c r="Y80" s="739"/>
      <c r="Z80" s="739"/>
      <c r="AA80" s="739"/>
      <c r="AB80" s="739"/>
      <c r="AC80" s="739"/>
      <c r="AD80" s="739"/>
      <c r="AE80" s="739"/>
      <c r="AF80" s="739"/>
      <c r="AG80" s="739"/>
      <c r="AH80" s="739"/>
      <c r="AI80" s="739"/>
    </row>
    <row r="81" spans="21:35" ht="15.75" hidden="1" customHeight="1">
      <c r="U81" s="739"/>
      <c r="V81" s="739"/>
      <c r="W81" s="739"/>
      <c r="X81" s="739"/>
      <c r="Y81" s="739"/>
      <c r="Z81" s="739"/>
      <c r="AA81" s="739"/>
      <c r="AB81" s="739"/>
      <c r="AC81" s="739"/>
      <c r="AD81" s="739"/>
      <c r="AE81" s="739"/>
      <c r="AF81" s="739"/>
      <c r="AG81" s="739"/>
      <c r="AH81" s="739"/>
      <c r="AI81" s="739"/>
    </row>
    <row r="82" spans="21:35" ht="15.75" hidden="1" customHeight="1">
      <c r="U82" s="739"/>
      <c r="V82" s="739"/>
      <c r="W82" s="739"/>
      <c r="X82" s="739"/>
      <c r="Y82" s="739"/>
      <c r="Z82" s="739"/>
      <c r="AA82" s="739"/>
      <c r="AB82" s="739"/>
      <c r="AC82" s="739"/>
      <c r="AD82" s="739"/>
      <c r="AE82" s="739"/>
      <c r="AF82" s="739"/>
      <c r="AG82" s="739"/>
      <c r="AH82" s="739"/>
      <c r="AI82" s="739"/>
    </row>
    <row r="83" spans="21:35" ht="15.75" hidden="1" customHeight="1">
      <c r="U83" s="739"/>
      <c r="V83" s="739"/>
      <c r="W83" s="739"/>
      <c r="X83" s="739"/>
      <c r="Y83" s="739"/>
      <c r="Z83" s="739"/>
      <c r="AA83" s="739"/>
      <c r="AB83" s="739"/>
      <c r="AC83" s="739"/>
      <c r="AD83" s="739"/>
      <c r="AE83" s="739"/>
      <c r="AF83" s="739"/>
      <c r="AG83" s="739"/>
      <c r="AH83" s="739"/>
      <c r="AI83" s="739"/>
    </row>
    <row r="84" spans="21:35" ht="15.75" hidden="1" customHeight="1">
      <c r="U84" s="739"/>
      <c r="V84" s="739"/>
      <c r="W84" s="739"/>
      <c r="X84" s="739"/>
      <c r="Y84" s="739"/>
      <c r="Z84" s="739"/>
      <c r="AA84" s="739"/>
      <c r="AB84" s="739"/>
      <c r="AC84" s="739"/>
      <c r="AD84" s="739"/>
      <c r="AE84" s="739"/>
      <c r="AF84" s="739"/>
      <c r="AG84" s="739"/>
      <c r="AH84" s="739"/>
      <c r="AI84" s="739"/>
    </row>
    <row r="85" spans="21:35" ht="15.75" hidden="1" customHeight="1">
      <c r="U85" s="739"/>
      <c r="V85" s="739"/>
      <c r="W85" s="739"/>
      <c r="X85" s="739"/>
      <c r="Y85" s="739"/>
      <c r="Z85" s="739"/>
      <c r="AA85" s="739"/>
      <c r="AB85" s="739"/>
      <c r="AC85" s="739"/>
      <c r="AD85" s="739"/>
      <c r="AE85" s="739"/>
      <c r="AF85" s="739"/>
      <c r="AG85" s="739"/>
      <c r="AH85" s="739"/>
      <c r="AI85" s="739"/>
    </row>
    <row r="86" spans="21:35" ht="15.75" hidden="1" customHeight="1">
      <c r="U86" s="739"/>
      <c r="V86" s="739"/>
      <c r="W86" s="739"/>
      <c r="X86" s="739"/>
      <c r="Y86" s="739"/>
      <c r="Z86" s="739"/>
      <c r="AA86" s="739"/>
      <c r="AB86" s="739"/>
      <c r="AC86" s="739"/>
      <c r="AD86" s="739"/>
      <c r="AE86" s="739"/>
      <c r="AF86" s="739"/>
      <c r="AG86" s="739"/>
      <c r="AH86" s="739"/>
      <c r="AI86" s="739"/>
    </row>
    <row r="87" spans="21:35" ht="15.75" hidden="1" customHeight="1">
      <c r="U87" s="739"/>
      <c r="V87" s="739"/>
      <c r="W87" s="739"/>
      <c r="X87" s="739"/>
      <c r="Y87" s="739"/>
      <c r="Z87" s="739"/>
      <c r="AA87" s="739"/>
      <c r="AB87" s="739"/>
      <c r="AC87" s="739"/>
      <c r="AD87" s="739"/>
      <c r="AE87" s="739"/>
      <c r="AF87" s="739"/>
      <c r="AG87" s="739"/>
      <c r="AH87" s="739"/>
      <c r="AI87" s="739"/>
    </row>
    <row r="88" spans="21:35" ht="15.75" hidden="1" customHeight="1">
      <c r="U88" s="739"/>
      <c r="V88" s="739"/>
      <c r="W88" s="739"/>
      <c r="X88" s="739"/>
      <c r="Y88" s="739"/>
      <c r="Z88" s="739"/>
      <c r="AA88" s="739"/>
      <c r="AB88" s="739"/>
      <c r="AC88" s="739"/>
      <c r="AD88" s="739"/>
      <c r="AE88" s="739"/>
      <c r="AF88" s="739"/>
      <c r="AG88" s="739"/>
      <c r="AH88" s="739"/>
      <c r="AI88" s="739"/>
    </row>
    <row r="89" spans="21:35" ht="15.75" hidden="1" customHeight="1">
      <c r="U89" s="739"/>
      <c r="V89" s="739"/>
      <c r="W89" s="739"/>
      <c r="X89" s="739"/>
      <c r="Y89" s="739"/>
      <c r="Z89" s="739"/>
      <c r="AA89" s="739"/>
      <c r="AB89" s="739"/>
      <c r="AC89" s="739"/>
      <c r="AD89" s="739"/>
      <c r="AE89" s="739"/>
      <c r="AF89" s="739"/>
      <c r="AG89" s="739"/>
      <c r="AH89" s="739"/>
      <c r="AI89" s="739"/>
    </row>
    <row r="90" spans="21:35" ht="15.75" hidden="1" customHeight="1">
      <c r="U90" s="739"/>
      <c r="V90" s="739"/>
      <c r="W90" s="739"/>
      <c r="X90" s="739"/>
      <c r="Y90" s="739"/>
      <c r="Z90" s="739"/>
      <c r="AA90" s="739"/>
      <c r="AB90" s="739"/>
      <c r="AC90" s="739"/>
      <c r="AD90" s="739"/>
      <c r="AE90" s="739"/>
      <c r="AF90" s="739"/>
      <c r="AG90" s="739"/>
      <c r="AH90" s="739"/>
      <c r="AI90" s="739"/>
    </row>
    <row r="91" spans="21:35" ht="15.75" hidden="1" customHeight="1">
      <c r="U91" s="739"/>
      <c r="V91" s="739"/>
      <c r="W91" s="739"/>
      <c r="X91" s="739"/>
      <c r="Y91" s="739"/>
      <c r="Z91" s="739"/>
      <c r="AA91" s="739"/>
      <c r="AB91" s="739"/>
      <c r="AC91" s="739"/>
      <c r="AD91" s="739"/>
      <c r="AE91" s="739"/>
      <c r="AF91" s="739"/>
      <c r="AG91" s="739"/>
      <c r="AH91" s="739"/>
      <c r="AI91" s="739"/>
    </row>
    <row r="92" spans="21:35" ht="15.75" hidden="1" customHeight="1">
      <c r="U92" s="739"/>
      <c r="V92" s="739"/>
      <c r="W92" s="739"/>
      <c r="X92" s="739"/>
      <c r="Y92" s="739"/>
      <c r="Z92" s="739"/>
      <c r="AA92" s="739"/>
      <c r="AB92" s="739"/>
      <c r="AC92" s="739"/>
      <c r="AD92" s="739"/>
      <c r="AE92" s="739"/>
      <c r="AF92" s="739"/>
      <c r="AG92" s="739"/>
      <c r="AH92" s="739"/>
      <c r="AI92" s="739"/>
    </row>
    <row r="93" spans="21:35" ht="15.75" hidden="1" customHeight="1">
      <c r="U93" s="739"/>
      <c r="V93" s="739"/>
      <c r="W93" s="739"/>
      <c r="X93" s="739"/>
      <c r="Y93" s="739"/>
      <c r="Z93" s="739"/>
      <c r="AA93" s="739"/>
      <c r="AB93" s="739"/>
      <c r="AC93" s="739"/>
      <c r="AD93" s="739"/>
      <c r="AE93" s="739"/>
      <c r="AF93" s="739"/>
      <c r="AG93" s="739"/>
      <c r="AH93" s="739"/>
      <c r="AI93" s="739"/>
    </row>
    <row r="94" spans="21:35" ht="15.75" hidden="1" customHeight="1">
      <c r="U94" s="739"/>
      <c r="V94" s="739"/>
      <c r="W94" s="739"/>
      <c r="X94" s="739"/>
      <c r="Y94" s="739"/>
      <c r="Z94" s="739"/>
      <c r="AA94" s="739"/>
      <c r="AB94" s="739"/>
      <c r="AC94" s="739"/>
      <c r="AD94" s="739"/>
      <c r="AE94" s="739"/>
      <c r="AF94" s="739"/>
      <c r="AG94" s="739"/>
      <c r="AH94" s="739"/>
      <c r="AI94" s="739"/>
    </row>
    <row r="95" spans="21:35" ht="15.75" hidden="1" customHeight="1">
      <c r="U95" s="739"/>
      <c r="V95" s="739"/>
      <c r="W95" s="739"/>
      <c r="X95" s="739"/>
      <c r="Y95" s="739"/>
      <c r="Z95" s="739"/>
      <c r="AA95" s="739"/>
      <c r="AB95" s="739"/>
      <c r="AC95" s="739"/>
      <c r="AD95" s="739"/>
      <c r="AE95" s="739"/>
      <c r="AF95" s="739"/>
      <c r="AG95" s="739"/>
      <c r="AH95" s="739"/>
      <c r="AI95" s="739"/>
    </row>
    <row r="96" spans="21:35" ht="15.75" hidden="1" customHeight="1">
      <c r="U96" s="739"/>
      <c r="V96" s="739"/>
      <c r="W96" s="739"/>
      <c r="X96" s="739"/>
      <c r="Y96" s="739"/>
      <c r="Z96" s="739"/>
      <c r="AA96" s="739"/>
      <c r="AB96" s="739"/>
      <c r="AC96" s="739"/>
      <c r="AD96" s="739"/>
      <c r="AE96" s="739"/>
      <c r="AF96" s="739"/>
      <c r="AG96" s="739"/>
      <c r="AH96" s="739"/>
      <c r="AI96" s="739"/>
    </row>
    <row r="97" spans="21:35" ht="15.75" hidden="1" customHeight="1">
      <c r="U97" s="739"/>
      <c r="V97" s="739"/>
      <c r="W97" s="739"/>
      <c r="X97" s="739"/>
      <c r="Y97" s="739"/>
      <c r="Z97" s="739"/>
      <c r="AA97" s="739"/>
      <c r="AB97" s="739"/>
      <c r="AC97" s="739"/>
      <c r="AD97" s="739"/>
      <c r="AE97" s="739"/>
      <c r="AF97" s="739"/>
      <c r="AG97" s="739"/>
      <c r="AH97" s="739"/>
      <c r="AI97" s="739"/>
    </row>
    <row r="98" spans="21:35" ht="15.75" hidden="1" customHeight="1">
      <c r="U98" s="739"/>
      <c r="V98" s="739"/>
      <c r="W98" s="739"/>
      <c r="X98" s="739"/>
      <c r="Y98" s="739"/>
      <c r="Z98" s="739"/>
      <c r="AA98" s="739"/>
      <c r="AB98" s="739"/>
      <c r="AC98" s="739"/>
      <c r="AD98" s="739"/>
      <c r="AE98" s="739"/>
      <c r="AF98" s="739"/>
      <c r="AG98" s="739"/>
      <c r="AH98" s="739"/>
      <c r="AI98" s="739"/>
    </row>
    <row r="99" spans="21:35" ht="15.75" hidden="1" customHeight="1">
      <c r="U99" s="739"/>
      <c r="V99" s="739"/>
      <c r="W99" s="739"/>
      <c r="X99" s="739"/>
      <c r="Y99" s="739"/>
      <c r="Z99" s="739"/>
      <c r="AA99" s="739"/>
      <c r="AB99" s="739"/>
      <c r="AC99" s="739"/>
      <c r="AD99" s="739"/>
      <c r="AE99" s="739"/>
      <c r="AF99" s="739"/>
      <c r="AG99" s="739"/>
      <c r="AH99" s="739"/>
      <c r="AI99" s="739"/>
    </row>
    <row r="100" spans="21:35" ht="15.75" hidden="1" customHeight="1">
      <c r="U100" s="739"/>
      <c r="V100" s="739"/>
      <c r="W100" s="739"/>
      <c r="X100" s="739"/>
      <c r="Y100" s="739"/>
      <c r="Z100" s="739"/>
      <c r="AA100" s="739"/>
      <c r="AB100" s="739"/>
      <c r="AC100" s="739"/>
      <c r="AD100" s="739"/>
      <c r="AE100" s="739"/>
      <c r="AF100" s="739"/>
      <c r="AG100" s="739"/>
      <c r="AH100" s="739"/>
      <c r="AI100" s="739"/>
    </row>
    <row r="101" spans="21:35" ht="15.75" hidden="1" customHeight="1">
      <c r="U101" s="739"/>
      <c r="V101" s="739"/>
      <c r="W101" s="739"/>
      <c r="X101" s="739"/>
      <c r="Y101" s="739"/>
      <c r="Z101" s="739"/>
      <c r="AA101" s="739"/>
      <c r="AB101" s="739"/>
      <c r="AC101" s="739"/>
      <c r="AD101" s="739"/>
      <c r="AE101" s="739"/>
      <c r="AF101" s="739"/>
      <c r="AG101" s="739"/>
      <c r="AH101" s="739"/>
      <c r="AI101" s="739"/>
    </row>
    <row r="102" spans="21:35" ht="15.75" hidden="1" customHeight="1">
      <c r="U102" s="739"/>
      <c r="V102" s="739"/>
      <c r="W102" s="739"/>
      <c r="X102" s="739"/>
      <c r="Y102" s="739"/>
      <c r="Z102" s="739"/>
      <c r="AA102" s="739"/>
      <c r="AB102" s="739"/>
      <c r="AC102" s="739"/>
      <c r="AD102" s="739"/>
      <c r="AE102" s="739"/>
      <c r="AF102" s="739"/>
      <c r="AG102" s="739"/>
      <c r="AH102" s="739"/>
      <c r="AI102" s="739"/>
    </row>
    <row r="103" spans="21:35" ht="15.75" hidden="1" customHeight="1">
      <c r="U103" s="739"/>
      <c r="V103" s="739"/>
      <c r="W103" s="739"/>
      <c r="X103" s="739"/>
      <c r="Y103" s="739"/>
      <c r="Z103" s="739"/>
      <c r="AA103" s="739"/>
      <c r="AB103" s="739"/>
      <c r="AC103" s="739"/>
      <c r="AD103" s="739"/>
      <c r="AE103" s="739"/>
      <c r="AF103" s="739"/>
      <c r="AG103" s="739"/>
      <c r="AH103" s="739"/>
      <c r="AI103" s="739"/>
    </row>
    <row r="104" spans="21:35" ht="15.75" hidden="1" customHeight="1">
      <c r="U104" s="739"/>
      <c r="V104" s="739"/>
      <c r="W104" s="739"/>
      <c r="X104" s="739"/>
      <c r="Y104" s="739"/>
      <c r="Z104" s="739"/>
      <c r="AA104" s="739"/>
      <c r="AB104" s="739"/>
      <c r="AC104" s="739"/>
      <c r="AD104" s="739"/>
      <c r="AE104" s="739"/>
      <c r="AF104" s="739"/>
      <c r="AG104" s="739"/>
      <c r="AH104" s="739"/>
      <c r="AI104" s="739"/>
    </row>
    <row r="105" spans="21:35" ht="15.75" hidden="1" customHeight="1">
      <c r="U105" s="739"/>
      <c r="V105" s="739"/>
      <c r="W105" s="739"/>
      <c r="X105" s="739"/>
      <c r="Y105" s="739"/>
      <c r="Z105" s="739"/>
      <c r="AA105" s="739"/>
      <c r="AB105" s="739"/>
      <c r="AC105" s="739"/>
      <c r="AD105" s="739"/>
      <c r="AE105" s="739"/>
      <c r="AF105" s="739"/>
      <c r="AG105" s="739"/>
      <c r="AH105" s="739"/>
      <c r="AI105" s="739"/>
    </row>
    <row r="106" spans="21:35" ht="15.75" hidden="1" customHeight="1">
      <c r="U106" s="739"/>
      <c r="V106" s="739"/>
      <c r="W106" s="739"/>
      <c r="X106" s="739"/>
      <c r="Y106" s="739"/>
      <c r="Z106" s="739"/>
      <c r="AA106" s="739"/>
      <c r="AB106" s="739"/>
      <c r="AC106" s="739"/>
      <c r="AD106" s="739"/>
      <c r="AE106" s="739"/>
      <c r="AF106" s="739"/>
      <c r="AG106" s="739"/>
      <c r="AH106" s="739"/>
      <c r="AI106" s="739"/>
    </row>
    <row r="107" spans="21:35" ht="15.75" hidden="1" customHeight="1">
      <c r="U107" s="739"/>
      <c r="V107" s="739"/>
      <c r="W107" s="739"/>
      <c r="X107" s="739"/>
      <c r="Y107" s="739"/>
      <c r="Z107" s="739"/>
      <c r="AA107" s="739"/>
      <c r="AB107" s="739"/>
      <c r="AC107" s="739"/>
      <c r="AD107" s="739"/>
      <c r="AE107" s="739"/>
      <c r="AF107" s="739"/>
      <c r="AG107" s="739"/>
      <c r="AH107" s="739"/>
      <c r="AI107" s="739"/>
    </row>
    <row r="108" spans="21:35" ht="15.75" hidden="1" customHeight="1">
      <c r="U108" s="739"/>
      <c r="V108" s="739"/>
      <c r="W108" s="739"/>
      <c r="X108" s="739"/>
      <c r="Y108" s="739"/>
      <c r="Z108" s="739"/>
      <c r="AA108" s="739"/>
      <c r="AB108" s="739"/>
      <c r="AC108" s="739"/>
      <c r="AD108" s="739"/>
      <c r="AE108" s="739"/>
      <c r="AF108" s="739"/>
      <c r="AG108" s="739"/>
      <c r="AH108" s="739"/>
      <c r="AI108" s="739"/>
    </row>
    <row r="109" spans="21:35" ht="15.75" hidden="1" customHeight="1">
      <c r="U109" s="739"/>
      <c r="V109" s="739"/>
      <c r="W109" s="739"/>
      <c r="X109" s="739"/>
      <c r="Y109" s="739"/>
      <c r="Z109" s="739"/>
      <c r="AA109" s="739"/>
      <c r="AB109" s="739"/>
      <c r="AC109" s="739"/>
      <c r="AD109" s="739"/>
      <c r="AE109" s="739"/>
      <c r="AF109" s="739"/>
      <c r="AG109" s="739"/>
      <c r="AH109" s="739"/>
      <c r="AI109" s="739"/>
    </row>
    <row r="110" spans="21:35" ht="15.75" hidden="1" customHeight="1">
      <c r="U110" s="739"/>
      <c r="V110" s="739"/>
      <c r="W110" s="739"/>
      <c r="X110" s="739"/>
      <c r="Y110" s="739"/>
      <c r="Z110" s="739"/>
      <c r="AA110" s="739"/>
      <c r="AB110" s="739"/>
      <c r="AC110" s="739"/>
      <c r="AD110" s="739"/>
      <c r="AE110" s="739"/>
      <c r="AF110" s="739"/>
      <c r="AG110" s="739"/>
      <c r="AH110" s="739"/>
      <c r="AI110" s="739"/>
    </row>
    <row r="111" spans="21:35" ht="15.75" hidden="1" customHeight="1">
      <c r="U111" s="739"/>
      <c r="V111" s="739"/>
      <c r="W111" s="739"/>
      <c r="X111" s="739"/>
      <c r="Y111" s="739"/>
      <c r="Z111" s="739"/>
      <c r="AA111" s="739"/>
      <c r="AB111" s="739"/>
      <c r="AC111" s="739"/>
      <c r="AD111" s="739"/>
      <c r="AE111" s="739"/>
      <c r="AF111" s="739"/>
      <c r="AG111" s="739"/>
      <c r="AH111" s="739"/>
      <c r="AI111" s="739"/>
    </row>
    <row r="112" spans="21:35" ht="15.75" hidden="1" customHeight="1">
      <c r="U112" s="739"/>
      <c r="V112" s="739"/>
      <c r="W112" s="739"/>
      <c r="X112" s="739"/>
      <c r="Y112" s="739"/>
      <c r="Z112" s="739"/>
      <c r="AA112" s="739"/>
      <c r="AB112" s="739"/>
      <c r="AC112" s="739"/>
      <c r="AD112" s="739"/>
      <c r="AE112" s="739"/>
      <c r="AF112" s="739"/>
      <c r="AG112" s="739"/>
      <c r="AH112" s="739"/>
      <c r="AI112" s="739"/>
    </row>
    <row r="113" spans="21:35" ht="15.75" hidden="1" customHeight="1">
      <c r="U113" s="739"/>
      <c r="V113" s="739"/>
      <c r="W113" s="739"/>
      <c r="X113" s="739"/>
      <c r="Y113" s="739"/>
      <c r="Z113" s="739"/>
      <c r="AA113" s="739"/>
      <c r="AB113" s="739"/>
      <c r="AC113" s="739"/>
      <c r="AD113" s="739"/>
      <c r="AE113" s="739"/>
      <c r="AF113" s="739"/>
      <c r="AG113" s="739"/>
      <c r="AH113" s="739"/>
      <c r="AI113" s="739"/>
    </row>
    <row r="114" spans="21:35" ht="15.75" hidden="1" customHeight="1">
      <c r="U114" s="739"/>
      <c r="V114" s="739"/>
      <c r="W114" s="739"/>
      <c r="X114" s="739"/>
      <c r="Y114" s="739"/>
      <c r="Z114" s="739"/>
      <c r="AA114" s="739"/>
      <c r="AB114" s="739"/>
      <c r="AC114" s="739"/>
      <c r="AD114" s="739"/>
      <c r="AE114" s="739"/>
      <c r="AF114" s="739"/>
      <c r="AG114" s="739"/>
      <c r="AH114" s="739"/>
      <c r="AI114" s="739"/>
    </row>
    <row r="115" spans="21:35" ht="15.75" hidden="1" customHeight="1">
      <c r="U115" s="739"/>
      <c r="V115" s="739"/>
      <c r="W115" s="739"/>
      <c r="X115" s="739"/>
      <c r="Y115" s="739"/>
      <c r="Z115" s="739"/>
      <c r="AA115" s="739"/>
      <c r="AB115" s="739"/>
      <c r="AC115" s="739"/>
      <c r="AD115" s="739"/>
      <c r="AE115" s="739"/>
      <c r="AF115" s="739"/>
      <c r="AG115" s="739"/>
      <c r="AH115" s="739"/>
      <c r="AI115" s="739"/>
    </row>
    <row r="116" spans="21:35" ht="15.75" hidden="1" customHeight="1">
      <c r="U116" s="739"/>
      <c r="V116" s="739"/>
      <c r="W116" s="739"/>
      <c r="X116" s="739"/>
      <c r="Y116" s="739"/>
      <c r="Z116" s="739"/>
      <c r="AA116" s="739"/>
      <c r="AB116" s="739"/>
      <c r="AC116" s="739"/>
      <c r="AD116" s="739"/>
      <c r="AE116" s="739"/>
      <c r="AF116" s="739"/>
      <c r="AG116" s="739"/>
      <c r="AH116" s="739"/>
      <c r="AI116" s="739"/>
    </row>
    <row r="117" spans="21:35" ht="15.75" hidden="1" customHeight="1">
      <c r="U117" s="739"/>
      <c r="V117" s="739"/>
      <c r="W117" s="739"/>
      <c r="X117" s="739"/>
      <c r="Y117" s="739"/>
      <c r="Z117" s="739"/>
      <c r="AA117" s="739"/>
      <c r="AB117" s="739"/>
      <c r="AC117" s="739"/>
      <c r="AD117" s="739"/>
      <c r="AE117" s="739"/>
      <c r="AF117" s="739"/>
      <c r="AG117" s="739"/>
      <c r="AH117" s="739"/>
      <c r="AI117" s="739"/>
    </row>
    <row r="118" spans="21:35" ht="15.75" hidden="1" customHeight="1">
      <c r="U118" s="739"/>
      <c r="V118" s="739"/>
      <c r="W118" s="739"/>
      <c r="X118" s="739"/>
      <c r="Y118" s="739"/>
      <c r="Z118" s="739"/>
      <c r="AA118" s="739"/>
      <c r="AB118" s="739"/>
      <c r="AC118" s="739"/>
      <c r="AD118" s="739"/>
      <c r="AE118" s="739"/>
      <c r="AF118" s="739"/>
      <c r="AG118" s="739"/>
      <c r="AH118" s="739"/>
      <c r="AI118" s="739"/>
    </row>
    <row r="119" spans="21:35" ht="15.75" hidden="1" customHeight="1">
      <c r="U119" s="739"/>
      <c r="V119" s="739"/>
      <c r="W119" s="739"/>
      <c r="X119" s="739"/>
      <c r="Y119" s="739"/>
      <c r="Z119" s="739"/>
      <c r="AA119" s="739"/>
      <c r="AB119" s="739"/>
      <c r="AC119" s="739"/>
      <c r="AD119" s="739"/>
      <c r="AE119" s="739"/>
      <c r="AF119" s="739"/>
      <c r="AG119" s="739"/>
      <c r="AH119" s="739"/>
      <c r="AI119" s="739"/>
    </row>
    <row r="120" spans="21:35" ht="15.75" hidden="1" customHeight="1">
      <c r="U120" s="739"/>
      <c r="V120" s="739"/>
      <c r="W120" s="739"/>
      <c r="X120" s="739"/>
      <c r="Y120" s="739"/>
      <c r="Z120" s="739"/>
      <c r="AA120" s="739"/>
      <c r="AB120" s="739"/>
      <c r="AC120" s="739"/>
      <c r="AD120" s="739"/>
      <c r="AE120" s="739"/>
      <c r="AF120" s="739"/>
      <c r="AG120" s="739"/>
      <c r="AH120" s="739"/>
      <c r="AI120" s="739"/>
    </row>
    <row r="121" spans="21:35" ht="15.75" hidden="1" customHeight="1">
      <c r="U121" s="739"/>
      <c r="V121" s="739"/>
      <c r="W121" s="739"/>
      <c r="X121" s="739"/>
      <c r="Y121" s="739"/>
      <c r="Z121" s="739"/>
      <c r="AA121" s="739"/>
      <c r="AB121" s="739"/>
      <c r="AC121" s="739"/>
      <c r="AD121" s="739"/>
      <c r="AE121" s="739"/>
      <c r="AF121" s="739"/>
      <c r="AG121" s="739"/>
      <c r="AH121" s="739"/>
      <c r="AI121" s="739"/>
    </row>
    <row r="122" spans="21:35" ht="15.75" hidden="1" customHeight="1">
      <c r="U122" s="739"/>
      <c r="V122" s="739"/>
      <c r="W122" s="739"/>
      <c r="X122" s="739"/>
      <c r="Y122" s="739"/>
      <c r="Z122" s="739"/>
      <c r="AA122" s="739"/>
      <c r="AB122" s="739"/>
      <c r="AC122" s="739"/>
      <c r="AD122" s="739"/>
      <c r="AE122" s="739"/>
      <c r="AF122" s="739"/>
      <c r="AG122" s="739"/>
      <c r="AH122" s="739"/>
      <c r="AI122" s="739"/>
    </row>
    <row r="123" spans="21:35" ht="15.75" hidden="1" customHeight="1">
      <c r="U123" s="739"/>
      <c r="V123" s="739"/>
      <c r="W123" s="739"/>
      <c r="X123" s="739"/>
      <c r="Y123" s="739"/>
      <c r="Z123" s="739"/>
      <c r="AA123" s="739"/>
      <c r="AB123" s="739"/>
      <c r="AC123" s="739"/>
      <c r="AD123" s="739"/>
      <c r="AE123" s="739"/>
      <c r="AF123" s="739"/>
      <c r="AG123" s="739"/>
      <c r="AH123" s="739"/>
      <c r="AI123" s="739"/>
    </row>
    <row r="124" spans="21:35" ht="15.75" hidden="1" customHeight="1">
      <c r="U124" s="739"/>
      <c r="V124" s="739"/>
      <c r="W124" s="739"/>
      <c r="X124" s="739"/>
      <c r="Y124" s="739"/>
      <c r="Z124" s="739"/>
      <c r="AA124" s="739"/>
      <c r="AB124" s="739"/>
      <c r="AC124" s="739"/>
      <c r="AD124" s="739"/>
      <c r="AE124" s="739"/>
      <c r="AF124" s="739"/>
      <c r="AG124" s="739"/>
      <c r="AH124" s="739"/>
      <c r="AI124" s="739"/>
    </row>
    <row r="125" spans="21:35" ht="15.75" hidden="1" customHeight="1">
      <c r="U125" s="739"/>
      <c r="V125" s="739"/>
      <c r="W125" s="739"/>
      <c r="X125" s="739"/>
      <c r="Y125" s="739"/>
      <c r="Z125" s="739"/>
      <c r="AA125" s="739"/>
      <c r="AB125" s="739"/>
      <c r="AC125" s="739"/>
      <c r="AD125" s="739"/>
      <c r="AE125" s="739"/>
      <c r="AF125" s="739"/>
      <c r="AG125" s="739"/>
      <c r="AH125" s="739"/>
      <c r="AI125" s="739"/>
    </row>
    <row r="126" spans="21:35" ht="15.75" hidden="1" customHeight="1">
      <c r="U126" s="739"/>
      <c r="V126" s="739"/>
      <c r="W126" s="739"/>
      <c r="X126" s="739"/>
      <c r="Y126" s="739"/>
      <c r="Z126" s="739"/>
      <c r="AA126" s="739"/>
      <c r="AB126" s="739"/>
      <c r="AC126" s="739"/>
      <c r="AD126" s="739"/>
      <c r="AE126" s="739"/>
      <c r="AF126" s="739"/>
      <c r="AG126" s="739"/>
      <c r="AH126" s="739"/>
      <c r="AI126" s="739"/>
    </row>
    <row r="127" spans="21:35" ht="15.75" hidden="1" customHeight="1">
      <c r="U127" s="739"/>
      <c r="V127" s="739"/>
      <c r="W127" s="739"/>
      <c r="X127" s="739"/>
      <c r="Y127" s="739"/>
      <c r="Z127" s="739"/>
      <c r="AA127" s="739"/>
      <c r="AB127" s="739"/>
      <c r="AC127" s="739"/>
      <c r="AD127" s="739"/>
      <c r="AE127" s="739"/>
      <c r="AF127" s="739"/>
      <c r="AG127" s="739"/>
      <c r="AH127" s="739"/>
      <c r="AI127" s="739"/>
    </row>
    <row r="128" spans="21:35" ht="15.75" hidden="1" customHeight="1">
      <c r="U128" s="739"/>
      <c r="V128" s="739"/>
      <c r="W128" s="739"/>
      <c r="X128" s="739"/>
      <c r="Y128" s="739"/>
      <c r="Z128" s="739"/>
      <c r="AA128" s="739"/>
      <c r="AB128" s="739"/>
      <c r="AC128" s="739"/>
      <c r="AD128" s="739"/>
      <c r="AE128" s="739"/>
      <c r="AF128" s="739"/>
      <c r="AG128" s="739"/>
      <c r="AH128" s="739"/>
      <c r="AI128" s="739"/>
    </row>
    <row r="129" spans="21:35" ht="15.75" hidden="1" customHeight="1">
      <c r="U129" s="739"/>
      <c r="V129" s="739"/>
      <c r="W129" s="739"/>
      <c r="X129" s="739"/>
      <c r="Y129" s="739"/>
      <c r="Z129" s="739"/>
      <c r="AA129" s="739"/>
      <c r="AB129" s="739"/>
      <c r="AC129" s="739"/>
      <c r="AD129" s="739"/>
      <c r="AE129" s="739"/>
      <c r="AF129" s="739"/>
      <c r="AG129" s="739"/>
      <c r="AH129" s="739"/>
      <c r="AI129" s="739"/>
    </row>
    <row r="130" spans="21:35" ht="15.75" hidden="1" customHeight="1">
      <c r="U130" s="739"/>
      <c r="V130" s="739"/>
      <c r="W130" s="739"/>
      <c r="X130" s="739"/>
      <c r="Y130" s="739"/>
      <c r="Z130" s="739"/>
      <c r="AA130" s="739"/>
      <c r="AB130" s="739"/>
      <c r="AC130" s="739"/>
      <c r="AD130" s="739"/>
      <c r="AE130" s="739"/>
      <c r="AF130" s="739"/>
      <c r="AG130" s="739"/>
      <c r="AH130" s="739"/>
      <c r="AI130" s="739"/>
    </row>
    <row r="131" spans="21:35" ht="15.75" hidden="1" customHeight="1">
      <c r="U131" s="739"/>
      <c r="V131" s="739"/>
      <c r="W131" s="739"/>
      <c r="X131" s="739"/>
      <c r="Y131" s="739"/>
      <c r="Z131" s="739"/>
      <c r="AA131" s="739"/>
      <c r="AB131" s="739"/>
      <c r="AC131" s="739"/>
      <c r="AD131" s="739"/>
      <c r="AE131" s="739"/>
      <c r="AF131" s="739"/>
      <c r="AG131" s="739"/>
      <c r="AH131" s="739"/>
      <c r="AI131" s="739"/>
    </row>
    <row r="132" spans="21:35" ht="15.75" hidden="1" customHeight="1">
      <c r="U132" s="739"/>
      <c r="V132" s="739"/>
      <c r="W132" s="739"/>
      <c r="X132" s="739"/>
      <c r="Y132" s="739"/>
      <c r="Z132" s="739"/>
      <c r="AA132" s="739"/>
      <c r="AB132" s="739"/>
      <c r="AC132" s="739"/>
      <c r="AD132" s="739"/>
      <c r="AE132" s="739"/>
      <c r="AF132" s="739"/>
      <c r="AG132" s="739"/>
      <c r="AH132" s="739"/>
      <c r="AI132" s="739"/>
    </row>
    <row r="133" spans="21:35" ht="15.75" hidden="1" customHeight="1">
      <c r="U133" s="739"/>
      <c r="V133" s="739"/>
      <c r="W133" s="739"/>
      <c r="X133" s="739"/>
      <c r="Y133" s="739"/>
      <c r="Z133" s="739"/>
      <c r="AA133" s="739"/>
      <c r="AB133" s="739"/>
      <c r="AC133" s="739"/>
      <c r="AD133" s="739"/>
      <c r="AE133" s="739"/>
      <c r="AF133" s="739"/>
      <c r="AG133" s="739"/>
      <c r="AH133" s="739"/>
      <c r="AI133" s="739"/>
    </row>
    <row r="134" spans="21:35" ht="15.75" hidden="1" customHeight="1">
      <c r="U134" s="739"/>
      <c r="V134" s="739"/>
      <c r="W134" s="739"/>
      <c r="X134" s="739"/>
      <c r="Y134" s="739"/>
      <c r="Z134" s="739"/>
      <c r="AA134" s="739"/>
      <c r="AB134" s="739"/>
      <c r="AC134" s="739"/>
      <c r="AD134" s="739"/>
      <c r="AE134" s="739"/>
      <c r="AF134" s="739"/>
      <c r="AG134" s="739"/>
      <c r="AH134" s="739"/>
      <c r="AI134" s="739"/>
    </row>
    <row r="135" spans="21:35" ht="15.75" hidden="1" customHeight="1">
      <c r="U135" s="739"/>
      <c r="V135" s="739"/>
      <c r="W135" s="739"/>
      <c r="X135" s="739"/>
      <c r="Y135" s="739"/>
      <c r="Z135" s="739"/>
      <c r="AA135" s="739"/>
      <c r="AB135" s="739"/>
      <c r="AC135" s="739"/>
      <c r="AD135" s="739"/>
      <c r="AE135" s="739"/>
      <c r="AF135" s="739"/>
      <c r="AG135" s="739"/>
      <c r="AH135" s="739"/>
      <c r="AI135" s="739"/>
    </row>
    <row r="136" spans="21:35" ht="15.75" hidden="1" customHeight="1">
      <c r="U136" s="739"/>
      <c r="V136" s="739"/>
      <c r="W136" s="739"/>
      <c r="X136" s="739"/>
      <c r="Y136" s="739"/>
      <c r="Z136" s="739"/>
      <c r="AA136" s="739"/>
      <c r="AB136" s="739"/>
      <c r="AC136" s="739"/>
      <c r="AD136" s="739"/>
      <c r="AE136" s="739"/>
      <c r="AF136" s="739"/>
      <c r="AG136" s="739"/>
      <c r="AH136" s="739"/>
      <c r="AI136" s="739"/>
    </row>
    <row r="137" spans="21:35" ht="15.75" hidden="1" customHeight="1">
      <c r="U137" s="739"/>
      <c r="V137" s="739"/>
      <c r="W137" s="739"/>
      <c r="X137" s="739"/>
      <c r="Y137" s="739"/>
      <c r="Z137" s="739"/>
      <c r="AA137" s="739"/>
      <c r="AB137" s="739"/>
      <c r="AC137" s="739"/>
      <c r="AD137" s="739"/>
      <c r="AE137" s="739"/>
      <c r="AF137" s="739"/>
      <c r="AG137" s="739"/>
      <c r="AH137" s="739"/>
      <c r="AI137" s="739"/>
    </row>
    <row r="138" spans="21:35" ht="15.75" hidden="1" customHeight="1">
      <c r="U138" s="739"/>
      <c r="V138" s="739"/>
      <c r="W138" s="739"/>
      <c r="X138" s="739"/>
      <c r="Y138" s="739"/>
      <c r="Z138" s="739"/>
      <c r="AA138" s="739"/>
      <c r="AB138" s="739"/>
      <c r="AC138" s="739"/>
      <c r="AD138" s="739"/>
      <c r="AE138" s="739"/>
      <c r="AF138" s="739"/>
      <c r="AG138" s="739"/>
      <c r="AH138" s="739"/>
      <c r="AI138" s="739"/>
    </row>
    <row r="139" spans="21:35" ht="15.75" hidden="1" customHeight="1">
      <c r="U139" s="739"/>
      <c r="V139" s="739"/>
      <c r="W139" s="739"/>
      <c r="X139" s="739"/>
      <c r="Y139" s="739"/>
      <c r="Z139" s="739"/>
      <c r="AA139" s="739"/>
      <c r="AB139" s="739"/>
      <c r="AC139" s="739"/>
      <c r="AD139" s="739"/>
      <c r="AE139" s="739"/>
      <c r="AF139" s="739"/>
      <c r="AG139" s="739"/>
      <c r="AH139" s="739"/>
      <c r="AI139" s="739"/>
    </row>
    <row r="140" spans="21:35" ht="15.75" hidden="1" customHeight="1">
      <c r="U140" s="739"/>
      <c r="V140" s="739"/>
      <c r="W140" s="739"/>
      <c r="X140" s="739"/>
      <c r="Y140" s="739"/>
      <c r="Z140" s="739"/>
      <c r="AA140" s="739"/>
      <c r="AB140" s="739"/>
      <c r="AC140" s="739"/>
      <c r="AD140" s="739"/>
      <c r="AE140" s="739"/>
      <c r="AF140" s="739"/>
      <c r="AG140" s="739"/>
      <c r="AH140" s="739"/>
      <c r="AI140" s="739"/>
    </row>
    <row r="141" spans="21:35" ht="15.75" hidden="1" customHeight="1">
      <c r="U141" s="739"/>
      <c r="V141" s="739"/>
      <c r="W141" s="739"/>
      <c r="X141" s="739"/>
      <c r="Y141" s="739"/>
      <c r="Z141" s="739"/>
      <c r="AA141" s="739"/>
      <c r="AB141" s="739"/>
      <c r="AC141" s="739"/>
      <c r="AD141" s="739"/>
      <c r="AE141" s="739"/>
      <c r="AF141" s="739"/>
      <c r="AG141" s="739"/>
      <c r="AH141" s="739"/>
      <c r="AI141" s="739"/>
    </row>
    <row r="142" spans="21:35" ht="15.75" hidden="1" customHeight="1">
      <c r="U142" s="739"/>
      <c r="V142" s="739"/>
      <c r="W142" s="739"/>
      <c r="X142" s="739"/>
      <c r="Y142" s="739"/>
      <c r="Z142" s="739"/>
      <c r="AA142" s="739"/>
      <c r="AB142" s="739"/>
      <c r="AC142" s="739"/>
      <c r="AD142" s="739"/>
      <c r="AE142" s="739"/>
      <c r="AF142" s="739"/>
      <c r="AG142" s="739"/>
      <c r="AH142" s="739"/>
      <c r="AI142" s="739"/>
    </row>
    <row r="143" spans="21:35" ht="15.75" hidden="1" customHeight="1">
      <c r="U143" s="739"/>
      <c r="V143" s="739"/>
      <c r="W143" s="739"/>
      <c r="X143" s="739"/>
      <c r="Y143" s="739"/>
      <c r="Z143" s="739"/>
      <c r="AA143" s="739"/>
      <c r="AB143" s="739"/>
      <c r="AC143" s="739"/>
      <c r="AD143" s="739"/>
      <c r="AE143" s="739"/>
      <c r="AF143" s="739"/>
      <c r="AG143" s="739"/>
      <c r="AH143" s="739"/>
      <c r="AI143" s="739"/>
    </row>
    <row r="144" spans="21:35" ht="15.75" hidden="1" customHeight="1">
      <c r="U144" s="739"/>
      <c r="V144" s="739"/>
      <c r="W144" s="739"/>
      <c r="X144" s="739"/>
      <c r="Y144" s="739"/>
      <c r="Z144" s="739"/>
      <c r="AA144" s="739"/>
      <c r="AB144" s="739"/>
      <c r="AC144" s="739"/>
      <c r="AD144" s="739"/>
      <c r="AE144" s="739"/>
      <c r="AF144" s="739"/>
      <c r="AG144" s="739"/>
      <c r="AH144" s="739"/>
      <c r="AI144" s="739"/>
    </row>
    <row r="145" spans="21:35" ht="15.75" hidden="1" customHeight="1">
      <c r="U145" s="739"/>
      <c r="V145" s="739"/>
      <c r="W145" s="739"/>
      <c r="X145" s="739"/>
      <c r="Y145" s="739"/>
      <c r="Z145" s="739"/>
      <c r="AA145" s="739"/>
      <c r="AB145" s="739"/>
      <c r="AC145" s="739"/>
      <c r="AD145" s="739"/>
      <c r="AE145" s="739"/>
      <c r="AF145" s="739"/>
      <c r="AG145" s="739"/>
      <c r="AH145" s="739"/>
      <c r="AI145" s="739"/>
    </row>
    <row r="146" spans="21:35" ht="15.75" hidden="1" customHeight="1">
      <c r="U146" s="739"/>
      <c r="V146" s="739"/>
      <c r="W146" s="739"/>
      <c r="X146" s="739"/>
      <c r="Y146" s="739"/>
      <c r="Z146" s="739"/>
      <c r="AA146" s="739"/>
      <c r="AB146" s="739"/>
      <c r="AC146" s="739"/>
      <c r="AD146" s="739"/>
      <c r="AE146" s="739"/>
      <c r="AF146" s="739"/>
      <c r="AG146" s="739"/>
      <c r="AH146" s="739"/>
      <c r="AI146" s="739"/>
    </row>
    <row r="147" spans="21:35" ht="15.75" hidden="1" customHeight="1">
      <c r="U147" s="739"/>
      <c r="V147" s="739"/>
      <c r="W147" s="739"/>
      <c r="X147" s="739"/>
      <c r="Y147" s="739"/>
      <c r="Z147" s="739"/>
      <c r="AA147" s="739"/>
      <c r="AB147" s="739"/>
      <c r="AC147" s="739"/>
      <c r="AD147" s="739"/>
      <c r="AE147" s="739"/>
      <c r="AF147" s="739"/>
      <c r="AG147" s="739"/>
      <c r="AH147" s="739"/>
      <c r="AI147" s="739"/>
    </row>
    <row r="148" spans="21:35" ht="15.75" hidden="1" customHeight="1">
      <c r="U148" s="739"/>
      <c r="V148" s="739"/>
      <c r="W148" s="739"/>
      <c r="X148" s="739"/>
      <c r="Y148" s="739"/>
      <c r="Z148" s="739"/>
      <c r="AA148" s="739"/>
      <c r="AB148" s="739"/>
      <c r="AC148" s="739"/>
      <c r="AD148" s="739"/>
      <c r="AE148" s="739"/>
      <c r="AF148" s="739"/>
      <c r="AG148" s="739"/>
      <c r="AH148" s="739"/>
      <c r="AI148" s="739"/>
    </row>
    <row r="149" spans="21:35" ht="15.75" hidden="1" customHeight="1">
      <c r="U149" s="739"/>
      <c r="V149" s="739"/>
      <c r="W149" s="739"/>
      <c r="X149" s="739"/>
      <c r="Y149" s="739"/>
      <c r="Z149" s="739"/>
      <c r="AA149" s="739"/>
      <c r="AB149" s="739"/>
      <c r="AC149" s="739"/>
      <c r="AD149" s="739"/>
      <c r="AE149" s="739"/>
      <c r="AF149" s="739"/>
      <c r="AG149" s="739"/>
      <c r="AH149" s="739"/>
      <c r="AI149" s="739"/>
    </row>
    <row r="150" spans="21:35" ht="15.75" hidden="1" customHeight="1">
      <c r="U150" s="739"/>
      <c r="V150" s="739"/>
      <c r="W150" s="739"/>
      <c r="X150" s="739"/>
      <c r="Y150" s="739"/>
      <c r="Z150" s="739"/>
      <c r="AA150" s="739"/>
      <c r="AB150" s="739"/>
      <c r="AC150" s="739"/>
      <c r="AD150" s="739"/>
      <c r="AE150" s="739"/>
      <c r="AF150" s="739"/>
      <c r="AG150" s="739"/>
      <c r="AH150" s="739"/>
      <c r="AI150" s="739"/>
    </row>
    <row r="151" spans="21:35" ht="15.75" hidden="1" customHeight="1">
      <c r="U151" s="739"/>
      <c r="V151" s="739"/>
      <c r="W151" s="739"/>
      <c r="X151" s="739"/>
      <c r="Y151" s="739"/>
      <c r="Z151" s="739"/>
      <c r="AA151" s="739"/>
      <c r="AB151" s="739"/>
      <c r="AC151" s="739"/>
      <c r="AD151" s="739"/>
      <c r="AE151" s="739"/>
      <c r="AF151" s="739"/>
      <c r="AG151" s="739"/>
      <c r="AH151" s="739"/>
      <c r="AI151" s="739"/>
    </row>
    <row r="152" spans="21:35" ht="15.75" hidden="1" customHeight="1">
      <c r="U152" s="739"/>
      <c r="V152" s="739"/>
      <c r="W152" s="739"/>
      <c r="X152" s="739"/>
      <c r="Y152" s="739"/>
      <c r="Z152" s="739"/>
      <c r="AA152" s="739"/>
      <c r="AB152" s="739"/>
      <c r="AC152" s="739"/>
      <c r="AD152" s="739"/>
      <c r="AE152" s="739"/>
      <c r="AF152" s="739"/>
      <c r="AG152" s="739"/>
      <c r="AH152" s="739"/>
      <c r="AI152" s="739"/>
    </row>
    <row r="153" spans="21:35" ht="15.75" hidden="1" customHeight="1">
      <c r="U153" s="739"/>
      <c r="V153" s="739"/>
      <c r="W153" s="739"/>
      <c r="X153" s="739"/>
      <c r="Y153" s="739"/>
      <c r="Z153" s="739"/>
      <c r="AA153" s="739"/>
      <c r="AB153" s="739"/>
      <c r="AC153" s="739"/>
      <c r="AD153" s="739"/>
      <c r="AE153" s="739"/>
      <c r="AF153" s="739"/>
      <c r="AG153" s="739"/>
      <c r="AH153" s="739"/>
      <c r="AI153" s="739"/>
    </row>
    <row r="154" spans="21:35" ht="15.75" hidden="1" customHeight="1">
      <c r="U154" s="739"/>
      <c r="V154" s="739"/>
      <c r="W154" s="739"/>
      <c r="X154" s="739"/>
      <c r="Y154" s="739"/>
      <c r="Z154" s="739"/>
      <c r="AA154" s="739"/>
      <c r="AB154" s="739"/>
      <c r="AC154" s="739"/>
      <c r="AD154" s="739"/>
      <c r="AE154" s="739"/>
      <c r="AF154" s="739"/>
      <c r="AG154" s="739"/>
      <c r="AH154" s="739"/>
      <c r="AI154" s="739"/>
    </row>
    <row r="155" spans="21:35" ht="15.75" hidden="1" customHeight="1">
      <c r="U155" s="739"/>
      <c r="V155" s="739"/>
      <c r="W155" s="739"/>
      <c r="X155" s="739"/>
      <c r="Y155" s="739"/>
      <c r="Z155" s="739"/>
      <c r="AA155" s="739"/>
      <c r="AB155" s="739"/>
      <c r="AC155" s="739"/>
      <c r="AD155" s="739"/>
      <c r="AE155" s="739"/>
      <c r="AF155" s="739"/>
      <c r="AG155" s="739"/>
      <c r="AH155" s="739"/>
      <c r="AI155" s="739"/>
    </row>
    <row r="156" spans="21:35" ht="15.75" hidden="1" customHeight="1">
      <c r="U156" s="739"/>
      <c r="V156" s="739"/>
      <c r="W156" s="739"/>
      <c r="X156" s="739"/>
      <c r="Y156" s="739"/>
      <c r="Z156" s="739"/>
      <c r="AA156" s="739"/>
      <c r="AB156" s="739"/>
      <c r="AC156" s="739"/>
      <c r="AD156" s="739"/>
      <c r="AE156" s="739"/>
      <c r="AF156" s="739"/>
      <c r="AG156" s="739"/>
      <c r="AH156" s="739"/>
      <c r="AI156" s="739"/>
    </row>
    <row r="157" spans="21:35" ht="15.75" hidden="1" customHeight="1">
      <c r="U157" s="739"/>
      <c r="V157" s="739"/>
      <c r="W157" s="739"/>
      <c r="X157" s="739"/>
      <c r="Y157" s="739"/>
      <c r="Z157" s="739"/>
      <c r="AA157" s="739"/>
      <c r="AB157" s="739"/>
      <c r="AC157" s="739"/>
      <c r="AD157" s="739"/>
      <c r="AE157" s="739"/>
      <c r="AF157" s="739"/>
      <c r="AG157" s="739"/>
      <c r="AH157" s="739"/>
      <c r="AI157" s="739"/>
    </row>
    <row r="158" spans="21:35" ht="15.75" hidden="1" customHeight="1">
      <c r="U158" s="739"/>
      <c r="V158" s="739"/>
      <c r="W158" s="739"/>
      <c r="X158" s="739"/>
      <c r="Y158" s="739"/>
      <c r="Z158" s="739"/>
      <c r="AA158" s="739"/>
      <c r="AB158" s="739"/>
      <c r="AC158" s="739"/>
      <c r="AD158" s="739"/>
      <c r="AE158" s="739"/>
      <c r="AF158" s="739"/>
      <c r="AG158" s="739"/>
      <c r="AH158" s="739"/>
      <c r="AI158" s="739"/>
    </row>
    <row r="159" spans="21:35" ht="15.75" hidden="1" customHeight="1">
      <c r="U159" s="739"/>
      <c r="V159" s="739"/>
      <c r="W159" s="739"/>
      <c r="X159" s="739"/>
      <c r="Y159" s="739"/>
      <c r="Z159" s="739"/>
      <c r="AA159" s="739"/>
      <c r="AB159" s="739"/>
      <c r="AC159" s="739"/>
      <c r="AD159" s="739"/>
      <c r="AE159" s="739"/>
      <c r="AF159" s="739"/>
      <c r="AG159" s="739"/>
      <c r="AH159" s="739"/>
      <c r="AI159" s="739"/>
    </row>
    <row r="160" spans="21:35" ht="15.75" hidden="1" customHeight="1">
      <c r="U160" s="739"/>
      <c r="V160" s="739"/>
      <c r="W160" s="739"/>
      <c r="X160" s="739"/>
      <c r="Y160" s="739"/>
      <c r="Z160" s="739"/>
      <c r="AA160" s="739"/>
      <c r="AB160" s="739"/>
      <c r="AC160" s="739"/>
      <c r="AD160" s="739"/>
      <c r="AE160" s="739"/>
      <c r="AF160" s="739"/>
      <c r="AG160" s="739"/>
      <c r="AH160" s="739"/>
      <c r="AI160" s="739"/>
    </row>
    <row r="161" spans="21:35" ht="15.75" hidden="1" customHeight="1">
      <c r="U161" s="739"/>
      <c r="V161" s="739"/>
      <c r="W161" s="739"/>
      <c r="X161" s="739"/>
      <c r="Y161" s="739"/>
      <c r="Z161" s="739"/>
      <c r="AA161" s="739"/>
      <c r="AB161" s="739"/>
      <c r="AC161" s="739"/>
      <c r="AD161" s="739"/>
      <c r="AE161" s="739"/>
      <c r="AF161" s="739"/>
      <c r="AG161" s="739"/>
      <c r="AH161" s="739"/>
      <c r="AI161" s="739"/>
    </row>
    <row r="162" spans="21:35" ht="15.75" hidden="1" customHeight="1">
      <c r="U162" s="739"/>
      <c r="V162" s="739"/>
      <c r="W162" s="739"/>
      <c r="X162" s="739"/>
      <c r="Y162" s="739"/>
      <c r="Z162" s="739"/>
      <c r="AA162" s="739"/>
      <c r="AB162" s="739"/>
      <c r="AC162" s="739"/>
      <c r="AD162" s="739"/>
      <c r="AE162" s="739"/>
      <c r="AF162" s="739"/>
      <c r="AG162" s="739"/>
      <c r="AH162" s="739"/>
      <c r="AI162" s="739"/>
    </row>
    <row r="163" spans="21:35" ht="15.75" hidden="1" customHeight="1">
      <c r="U163" s="739"/>
      <c r="V163" s="739"/>
      <c r="W163" s="739"/>
      <c r="X163" s="739"/>
      <c r="Y163" s="739"/>
      <c r="Z163" s="739"/>
      <c r="AA163" s="739"/>
      <c r="AB163" s="739"/>
      <c r="AC163" s="739"/>
      <c r="AD163" s="739"/>
      <c r="AE163" s="739"/>
      <c r="AF163" s="739"/>
      <c r="AG163" s="739"/>
      <c r="AH163" s="739"/>
      <c r="AI163" s="739"/>
    </row>
    <row r="164" spans="21:35" ht="15.75" hidden="1" customHeight="1">
      <c r="U164" s="739"/>
      <c r="V164" s="739"/>
      <c r="W164" s="739"/>
      <c r="X164" s="739"/>
      <c r="Y164" s="739"/>
      <c r="Z164" s="739"/>
      <c r="AA164" s="739"/>
      <c r="AB164" s="739"/>
      <c r="AC164" s="739"/>
      <c r="AD164" s="739"/>
      <c r="AE164" s="739"/>
      <c r="AF164" s="739"/>
      <c r="AG164" s="739"/>
      <c r="AH164" s="739"/>
      <c r="AI164" s="739"/>
    </row>
    <row r="165" spans="21:35" ht="15.75" hidden="1" customHeight="1">
      <c r="U165" s="739"/>
      <c r="V165" s="739"/>
      <c r="W165" s="739"/>
      <c r="X165" s="739"/>
      <c r="Y165" s="739"/>
      <c r="Z165" s="739"/>
      <c r="AA165" s="739"/>
      <c r="AB165" s="739"/>
      <c r="AC165" s="739"/>
      <c r="AD165" s="739"/>
      <c r="AE165" s="739"/>
      <c r="AF165" s="739"/>
      <c r="AG165" s="739"/>
      <c r="AH165" s="739"/>
      <c r="AI165" s="739"/>
    </row>
    <row r="166" spans="21:35" ht="15.75" hidden="1" customHeight="1">
      <c r="U166" s="739"/>
      <c r="V166" s="739"/>
      <c r="W166" s="739"/>
      <c r="X166" s="739"/>
      <c r="Y166" s="739"/>
      <c r="Z166" s="739"/>
      <c r="AA166" s="739"/>
      <c r="AB166" s="739"/>
      <c r="AC166" s="739"/>
      <c r="AD166" s="739"/>
      <c r="AE166" s="739"/>
      <c r="AF166" s="739"/>
      <c r="AG166" s="739"/>
      <c r="AH166" s="739"/>
      <c r="AI166" s="739"/>
    </row>
    <row r="167" spans="21:35" ht="15.75" hidden="1" customHeight="1">
      <c r="U167" s="739"/>
      <c r="V167" s="739"/>
      <c r="W167" s="739"/>
      <c r="X167" s="739"/>
      <c r="Y167" s="739"/>
      <c r="Z167" s="739"/>
      <c r="AA167" s="739"/>
      <c r="AB167" s="739"/>
      <c r="AC167" s="739"/>
      <c r="AD167" s="739"/>
      <c r="AE167" s="739"/>
      <c r="AF167" s="739"/>
      <c r="AG167" s="739"/>
      <c r="AH167" s="739"/>
      <c r="AI167" s="739"/>
    </row>
    <row r="168" spans="21:35" ht="15.75" hidden="1" customHeight="1">
      <c r="U168" s="739"/>
      <c r="V168" s="739"/>
      <c r="W168" s="739"/>
      <c r="X168" s="739"/>
      <c r="Y168" s="739"/>
      <c r="Z168" s="739"/>
      <c r="AA168" s="739"/>
      <c r="AB168" s="739"/>
      <c r="AC168" s="739"/>
      <c r="AD168" s="739"/>
      <c r="AE168" s="739"/>
      <c r="AF168" s="739"/>
      <c r="AG168" s="739"/>
      <c r="AH168" s="739"/>
      <c r="AI168" s="739"/>
    </row>
    <row r="169" spans="21:35" ht="15.75" hidden="1" customHeight="1">
      <c r="U169" s="739"/>
      <c r="V169" s="739"/>
      <c r="W169" s="739"/>
      <c r="X169" s="739"/>
      <c r="Y169" s="739"/>
      <c r="Z169" s="739"/>
      <c r="AA169" s="739"/>
      <c r="AB169" s="739"/>
      <c r="AC169" s="739"/>
      <c r="AD169" s="739"/>
      <c r="AE169" s="739"/>
      <c r="AF169" s="739"/>
      <c r="AG169" s="739"/>
      <c r="AH169" s="739"/>
      <c r="AI169" s="739"/>
    </row>
    <row r="170" spans="21:35" ht="15.75" hidden="1" customHeight="1">
      <c r="U170" s="739"/>
      <c r="V170" s="739"/>
      <c r="W170" s="739"/>
      <c r="X170" s="739"/>
      <c r="Y170" s="739"/>
      <c r="Z170" s="739"/>
      <c r="AA170" s="739"/>
      <c r="AB170" s="739"/>
      <c r="AC170" s="739"/>
      <c r="AD170" s="739"/>
      <c r="AE170" s="739"/>
      <c r="AF170" s="739"/>
      <c r="AG170" s="739"/>
      <c r="AH170" s="739"/>
      <c r="AI170" s="739"/>
    </row>
    <row r="171" spans="21:35" ht="15.75" hidden="1" customHeight="1">
      <c r="U171" s="739"/>
      <c r="V171" s="739"/>
      <c r="W171" s="739"/>
      <c r="X171" s="739"/>
      <c r="Y171" s="739"/>
      <c r="Z171" s="739"/>
      <c r="AA171" s="739"/>
      <c r="AB171" s="739"/>
      <c r="AC171" s="739"/>
      <c r="AD171" s="739"/>
      <c r="AE171" s="739"/>
      <c r="AF171" s="739"/>
      <c r="AG171" s="739"/>
      <c r="AH171" s="739"/>
      <c r="AI171" s="739"/>
    </row>
    <row r="172" spans="21:35" ht="15.75" hidden="1" customHeight="1">
      <c r="U172" s="739"/>
      <c r="V172" s="739"/>
      <c r="W172" s="739"/>
      <c r="X172" s="739"/>
      <c r="Y172" s="739"/>
      <c r="Z172" s="739"/>
      <c r="AA172" s="739"/>
      <c r="AB172" s="739"/>
      <c r="AC172" s="739"/>
      <c r="AD172" s="739"/>
      <c r="AE172" s="739"/>
      <c r="AF172" s="739"/>
      <c r="AG172" s="739"/>
      <c r="AH172" s="739"/>
      <c r="AI172" s="739"/>
    </row>
    <row r="173" spans="21:35" ht="15.75" hidden="1" customHeight="1">
      <c r="U173" s="739"/>
      <c r="V173" s="739"/>
      <c r="W173" s="739"/>
      <c r="X173" s="739"/>
      <c r="Y173" s="739"/>
      <c r="Z173" s="739"/>
      <c r="AA173" s="739"/>
      <c r="AB173" s="739"/>
      <c r="AC173" s="739"/>
      <c r="AD173" s="739"/>
      <c r="AE173" s="739"/>
      <c r="AF173" s="739"/>
      <c r="AG173" s="739"/>
      <c r="AH173" s="739"/>
      <c r="AI173" s="739"/>
    </row>
    <row r="174" spans="21:35" ht="15.75" hidden="1" customHeight="1">
      <c r="U174" s="739"/>
      <c r="V174" s="739"/>
      <c r="W174" s="739"/>
      <c r="X174" s="739"/>
      <c r="Y174" s="739"/>
      <c r="Z174" s="739"/>
      <c r="AA174" s="739"/>
      <c r="AB174" s="739"/>
      <c r="AC174" s="739"/>
      <c r="AD174" s="739"/>
      <c r="AE174" s="739"/>
      <c r="AF174" s="739"/>
      <c r="AG174" s="739"/>
      <c r="AH174" s="739"/>
      <c r="AI174" s="739"/>
    </row>
    <row r="175" spans="21:35" ht="15.75" hidden="1" customHeight="1">
      <c r="U175" s="739"/>
      <c r="V175" s="739"/>
      <c r="W175" s="739"/>
      <c r="X175" s="739"/>
      <c r="Y175" s="739"/>
      <c r="Z175" s="739"/>
      <c r="AA175" s="739"/>
      <c r="AB175" s="739"/>
      <c r="AC175" s="739"/>
      <c r="AD175" s="739"/>
      <c r="AE175" s="739"/>
      <c r="AF175" s="739"/>
      <c r="AG175" s="739"/>
      <c r="AH175" s="739"/>
      <c r="AI175" s="739"/>
    </row>
    <row r="176" spans="21:35" ht="15.75" hidden="1" customHeight="1">
      <c r="U176" s="739"/>
      <c r="V176" s="739"/>
      <c r="W176" s="739"/>
      <c r="X176" s="739"/>
      <c r="Y176" s="739"/>
      <c r="Z176" s="739"/>
      <c r="AA176" s="739"/>
      <c r="AB176" s="739"/>
      <c r="AC176" s="739"/>
      <c r="AD176" s="739"/>
      <c r="AE176" s="739"/>
      <c r="AF176" s="739"/>
      <c r="AG176" s="739"/>
      <c r="AH176" s="739"/>
      <c r="AI176" s="739"/>
    </row>
    <row r="177" spans="21:35" ht="15.75" hidden="1" customHeight="1">
      <c r="U177" s="739"/>
      <c r="V177" s="739"/>
      <c r="W177" s="739"/>
      <c r="X177" s="739"/>
      <c r="Y177" s="739"/>
      <c r="Z177" s="739"/>
      <c r="AA177" s="739"/>
      <c r="AB177" s="739"/>
      <c r="AC177" s="739"/>
      <c r="AD177" s="739"/>
      <c r="AE177" s="739"/>
      <c r="AF177" s="739"/>
      <c r="AG177" s="739"/>
      <c r="AH177" s="739"/>
      <c r="AI177" s="739"/>
    </row>
    <row r="178" spans="21:35" ht="15.75" hidden="1" customHeight="1">
      <c r="U178" s="739"/>
      <c r="V178" s="739"/>
      <c r="W178" s="739"/>
      <c r="X178" s="739"/>
      <c r="Y178" s="739"/>
      <c r="Z178" s="739"/>
      <c r="AA178" s="739"/>
      <c r="AB178" s="739"/>
      <c r="AC178" s="739"/>
      <c r="AD178" s="739"/>
      <c r="AE178" s="739"/>
      <c r="AF178" s="739"/>
      <c r="AG178" s="739"/>
      <c r="AH178" s="739"/>
      <c r="AI178" s="739"/>
    </row>
    <row r="179" spans="21:35" ht="15.75" hidden="1" customHeight="1">
      <c r="U179" s="739"/>
      <c r="V179" s="739"/>
      <c r="W179" s="739"/>
      <c r="X179" s="739"/>
      <c r="Y179" s="739"/>
      <c r="Z179" s="739"/>
      <c r="AA179" s="739"/>
      <c r="AB179" s="739"/>
      <c r="AC179" s="739"/>
      <c r="AD179" s="739"/>
      <c r="AE179" s="739"/>
      <c r="AF179" s="739"/>
      <c r="AG179" s="739"/>
      <c r="AH179" s="739"/>
      <c r="AI179" s="739"/>
    </row>
    <row r="180" spans="21:35" ht="15.75" hidden="1" customHeight="1">
      <c r="U180" s="739"/>
      <c r="V180" s="739"/>
      <c r="W180" s="739"/>
      <c r="X180" s="739"/>
      <c r="Y180" s="739"/>
      <c r="Z180" s="739"/>
      <c r="AA180" s="739"/>
      <c r="AB180" s="739"/>
      <c r="AC180" s="739"/>
      <c r="AD180" s="739"/>
      <c r="AE180" s="739"/>
      <c r="AF180" s="739"/>
      <c r="AG180" s="739"/>
      <c r="AH180" s="739"/>
      <c r="AI180" s="739"/>
    </row>
    <row r="181" spans="21:35" ht="15.75" hidden="1" customHeight="1">
      <c r="U181" s="739"/>
      <c r="V181" s="739"/>
      <c r="W181" s="739"/>
      <c r="X181" s="739"/>
      <c r="Y181" s="739"/>
      <c r="Z181" s="739"/>
      <c r="AA181" s="739"/>
      <c r="AB181" s="739"/>
      <c r="AC181" s="739"/>
      <c r="AD181" s="739"/>
      <c r="AE181" s="739"/>
      <c r="AF181" s="739"/>
      <c r="AG181" s="739"/>
      <c r="AH181" s="739"/>
      <c r="AI181" s="739"/>
    </row>
    <row r="182" spans="21:35" ht="15.75" hidden="1" customHeight="1">
      <c r="U182" s="739"/>
      <c r="V182" s="739"/>
      <c r="W182" s="739"/>
      <c r="X182" s="739"/>
      <c r="Y182" s="739"/>
      <c r="Z182" s="739"/>
      <c r="AA182" s="739"/>
      <c r="AB182" s="739"/>
      <c r="AC182" s="739"/>
      <c r="AD182" s="739"/>
      <c r="AE182" s="739"/>
      <c r="AF182" s="739"/>
      <c r="AG182" s="739"/>
      <c r="AH182" s="739"/>
      <c r="AI182" s="739"/>
    </row>
    <row r="183" spans="21:35" ht="15.75" hidden="1" customHeight="1">
      <c r="U183" s="739"/>
      <c r="V183" s="739"/>
      <c r="W183" s="739"/>
      <c r="X183" s="739"/>
      <c r="Y183" s="739"/>
      <c r="Z183" s="739"/>
      <c r="AA183" s="739"/>
      <c r="AB183" s="739"/>
      <c r="AC183" s="739"/>
      <c r="AD183" s="739"/>
      <c r="AE183" s="739"/>
      <c r="AF183" s="739"/>
      <c r="AG183" s="739"/>
      <c r="AH183" s="739"/>
      <c r="AI183" s="739"/>
    </row>
    <row r="184" spans="21:35" ht="15.75" hidden="1" customHeight="1">
      <c r="U184" s="739"/>
      <c r="V184" s="739"/>
      <c r="W184" s="739"/>
      <c r="X184" s="739"/>
      <c r="Y184" s="739"/>
      <c r="Z184" s="739"/>
      <c r="AA184" s="739"/>
      <c r="AB184" s="739"/>
      <c r="AC184" s="739"/>
      <c r="AD184" s="739"/>
      <c r="AE184" s="739"/>
      <c r="AF184" s="739"/>
      <c r="AG184" s="739"/>
      <c r="AH184" s="739"/>
      <c r="AI184" s="739"/>
    </row>
    <row r="185" spans="21:35" ht="15.75" hidden="1" customHeight="1">
      <c r="U185" s="739"/>
      <c r="V185" s="739"/>
      <c r="W185" s="739"/>
      <c r="X185" s="739"/>
      <c r="Y185" s="739"/>
      <c r="Z185" s="739"/>
      <c r="AA185" s="739"/>
      <c r="AB185" s="739"/>
      <c r="AC185" s="739"/>
      <c r="AD185" s="739"/>
      <c r="AE185" s="739"/>
      <c r="AF185" s="739"/>
      <c r="AG185" s="739"/>
      <c r="AH185" s="739"/>
      <c r="AI185" s="739"/>
    </row>
    <row r="186" spans="21:35" ht="15.75" hidden="1" customHeight="1">
      <c r="U186" s="739"/>
      <c r="V186" s="739"/>
      <c r="W186" s="739"/>
      <c r="X186" s="739"/>
      <c r="Y186" s="739"/>
      <c r="Z186" s="739"/>
      <c r="AA186" s="739"/>
      <c r="AB186" s="739"/>
      <c r="AC186" s="739"/>
      <c r="AD186" s="739"/>
      <c r="AE186" s="739"/>
      <c r="AF186" s="739"/>
      <c r="AG186" s="739"/>
      <c r="AH186" s="739"/>
      <c r="AI186" s="739"/>
    </row>
    <row r="187" spans="21:35" ht="15.75" hidden="1" customHeight="1">
      <c r="U187" s="739"/>
      <c r="V187" s="739"/>
      <c r="W187" s="739"/>
      <c r="X187" s="739"/>
      <c r="Y187" s="739"/>
      <c r="Z187" s="739"/>
      <c r="AA187" s="739"/>
      <c r="AB187" s="739"/>
      <c r="AC187" s="739"/>
      <c r="AD187" s="739"/>
      <c r="AE187" s="739"/>
      <c r="AF187" s="739"/>
      <c r="AG187" s="739"/>
      <c r="AH187" s="739"/>
      <c r="AI187" s="739"/>
    </row>
    <row r="188" spans="21:35" ht="15.75" hidden="1" customHeight="1">
      <c r="U188" s="739"/>
      <c r="V188" s="739"/>
      <c r="W188" s="739"/>
      <c r="X188" s="739"/>
      <c r="Y188" s="739"/>
      <c r="Z188" s="739"/>
      <c r="AA188" s="739"/>
      <c r="AB188" s="739"/>
      <c r="AC188" s="739"/>
      <c r="AD188" s="739"/>
      <c r="AE188" s="739"/>
      <c r="AF188" s="739"/>
      <c r="AG188" s="739"/>
      <c r="AH188" s="739"/>
      <c r="AI188" s="739"/>
    </row>
    <row r="189" spans="21:35" ht="15.75" hidden="1" customHeight="1">
      <c r="U189" s="739"/>
      <c r="V189" s="739"/>
      <c r="W189" s="739"/>
      <c r="X189" s="739"/>
      <c r="Y189" s="739"/>
      <c r="Z189" s="739"/>
      <c r="AA189" s="739"/>
      <c r="AB189" s="739"/>
      <c r="AC189" s="739"/>
      <c r="AD189" s="739"/>
      <c r="AE189" s="739"/>
      <c r="AF189" s="739"/>
      <c r="AG189" s="739"/>
      <c r="AH189" s="739"/>
      <c r="AI189" s="739"/>
    </row>
    <row r="190" spans="21:35" ht="15.75" hidden="1" customHeight="1">
      <c r="U190" s="739"/>
      <c r="V190" s="739"/>
      <c r="W190" s="739"/>
      <c r="X190" s="739"/>
      <c r="Y190" s="739"/>
      <c r="Z190" s="739"/>
      <c r="AA190" s="739"/>
      <c r="AB190" s="739"/>
      <c r="AC190" s="739"/>
      <c r="AD190" s="739"/>
      <c r="AE190" s="739"/>
      <c r="AF190" s="739"/>
      <c r="AG190" s="739"/>
      <c r="AH190" s="739"/>
      <c r="AI190" s="739"/>
    </row>
    <row r="191" spans="21:35" ht="15.75" hidden="1" customHeight="1">
      <c r="U191" s="739"/>
      <c r="V191" s="739"/>
      <c r="W191" s="739"/>
      <c r="X191" s="739"/>
      <c r="Y191" s="739"/>
      <c r="Z191" s="739"/>
      <c r="AA191" s="739"/>
      <c r="AB191" s="739"/>
      <c r="AC191" s="739"/>
      <c r="AD191" s="739"/>
      <c r="AE191" s="739"/>
      <c r="AF191" s="739"/>
      <c r="AG191" s="739"/>
      <c r="AH191" s="739"/>
      <c r="AI191" s="739"/>
    </row>
    <row r="192" spans="21:35" ht="15.75" hidden="1" customHeight="1">
      <c r="U192" s="739"/>
      <c r="V192" s="739"/>
      <c r="W192" s="739"/>
      <c r="X192" s="739"/>
      <c r="Y192" s="739"/>
      <c r="Z192" s="739"/>
      <c r="AA192" s="739"/>
      <c r="AB192" s="739"/>
      <c r="AC192" s="739"/>
      <c r="AD192" s="739"/>
      <c r="AE192" s="739"/>
      <c r="AF192" s="739"/>
      <c r="AG192" s="739"/>
      <c r="AH192" s="739"/>
      <c r="AI192" s="739"/>
    </row>
    <row r="193" spans="21:35" ht="15.75" hidden="1" customHeight="1">
      <c r="U193" s="739"/>
      <c r="V193" s="739"/>
      <c r="W193" s="739"/>
      <c r="X193" s="739"/>
      <c r="Y193" s="739"/>
      <c r="Z193" s="739"/>
      <c r="AA193" s="739"/>
      <c r="AB193" s="739"/>
      <c r="AC193" s="739"/>
      <c r="AD193" s="739"/>
      <c r="AE193" s="739"/>
      <c r="AF193" s="739"/>
      <c r="AG193" s="739"/>
      <c r="AH193" s="739"/>
      <c r="AI193" s="739"/>
    </row>
    <row r="194" spans="21:35" ht="15.75" hidden="1" customHeight="1">
      <c r="U194" s="739"/>
      <c r="V194" s="739"/>
      <c r="W194" s="739"/>
      <c r="X194" s="739"/>
      <c r="Y194" s="739"/>
      <c r="Z194" s="739"/>
      <c r="AA194" s="739"/>
      <c r="AB194" s="739"/>
      <c r="AC194" s="739"/>
      <c r="AD194" s="739"/>
      <c r="AE194" s="739"/>
      <c r="AF194" s="739"/>
      <c r="AG194" s="739"/>
      <c r="AH194" s="739"/>
      <c r="AI194" s="739"/>
    </row>
    <row r="195" spans="21:35" ht="15.75" hidden="1" customHeight="1">
      <c r="U195" s="739"/>
      <c r="V195" s="739"/>
      <c r="W195" s="739"/>
      <c r="X195" s="739"/>
      <c r="Y195" s="739"/>
      <c r="Z195" s="739"/>
      <c r="AA195" s="739"/>
      <c r="AB195" s="739"/>
      <c r="AC195" s="739"/>
      <c r="AD195" s="739"/>
      <c r="AE195" s="739"/>
      <c r="AF195" s="739"/>
      <c r="AG195" s="739"/>
      <c r="AH195" s="739"/>
      <c r="AI195" s="739"/>
    </row>
    <row r="196" spans="21:35" ht="15.75" hidden="1" customHeight="1">
      <c r="U196" s="739"/>
      <c r="V196" s="739"/>
      <c r="W196" s="739"/>
      <c r="X196" s="739"/>
      <c r="Y196" s="739"/>
      <c r="Z196" s="739"/>
      <c r="AA196" s="739"/>
      <c r="AB196" s="739"/>
      <c r="AC196" s="739"/>
      <c r="AD196" s="739"/>
      <c r="AE196" s="739"/>
      <c r="AF196" s="739"/>
      <c r="AG196" s="739"/>
      <c r="AH196" s="739"/>
      <c r="AI196" s="739"/>
    </row>
    <row r="197" spans="21:35" ht="15.75" hidden="1" customHeight="1">
      <c r="U197" s="739"/>
      <c r="V197" s="739"/>
      <c r="W197" s="739"/>
      <c r="X197" s="739"/>
      <c r="Y197" s="739"/>
      <c r="Z197" s="739"/>
      <c r="AA197" s="739"/>
      <c r="AB197" s="739"/>
      <c r="AC197" s="739"/>
      <c r="AD197" s="739"/>
      <c r="AE197" s="739"/>
      <c r="AF197" s="739"/>
      <c r="AG197" s="739"/>
      <c r="AH197" s="739"/>
      <c r="AI197" s="739"/>
    </row>
    <row r="198" spans="21:35" ht="15.75" hidden="1" customHeight="1">
      <c r="U198" s="739"/>
      <c r="V198" s="739"/>
      <c r="W198" s="739"/>
      <c r="X198" s="739"/>
      <c r="Y198" s="739"/>
      <c r="Z198" s="739"/>
      <c r="AA198" s="739"/>
      <c r="AB198" s="739"/>
      <c r="AC198" s="739"/>
      <c r="AD198" s="739"/>
      <c r="AE198" s="739"/>
      <c r="AF198" s="739"/>
      <c r="AG198" s="739"/>
      <c r="AH198" s="739"/>
      <c r="AI198" s="739"/>
    </row>
    <row r="199" spans="21:35" ht="15.75" hidden="1" customHeight="1">
      <c r="U199" s="739"/>
      <c r="V199" s="739"/>
      <c r="W199" s="739"/>
      <c r="X199" s="739"/>
      <c r="Y199" s="739"/>
      <c r="Z199" s="739"/>
      <c r="AA199" s="739"/>
      <c r="AB199" s="739"/>
      <c r="AC199" s="739"/>
      <c r="AD199" s="739"/>
      <c r="AE199" s="739"/>
      <c r="AF199" s="739"/>
      <c r="AG199" s="739"/>
      <c r="AH199" s="739"/>
      <c r="AI199" s="739"/>
    </row>
    <row r="200" spans="21:35" ht="15.75" hidden="1" customHeight="1">
      <c r="U200" s="739"/>
      <c r="V200" s="739"/>
      <c r="W200" s="739"/>
      <c r="X200" s="739"/>
      <c r="Y200" s="739"/>
      <c r="Z200" s="739"/>
      <c r="AA200" s="739"/>
      <c r="AB200" s="739"/>
      <c r="AC200" s="739"/>
      <c r="AD200" s="739"/>
      <c r="AE200" s="739"/>
      <c r="AF200" s="739"/>
      <c r="AG200" s="739"/>
      <c r="AH200" s="739"/>
      <c r="AI200" s="739"/>
    </row>
    <row r="201" spans="21:35" ht="15.75" hidden="1" customHeight="1">
      <c r="U201" s="739"/>
      <c r="V201" s="739"/>
      <c r="W201" s="739"/>
      <c r="X201" s="739"/>
      <c r="Y201" s="739"/>
      <c r="Z201" s="739"/>
      <c r="AA201" s="739"/>
      <c r="AB201" s="739"/>
      <c r="AC201" s="739"/>
      <c r="AD201" s="739"/>
      <c r="AE201" s="739"/>
      <c r="AF201" s="739"/>
      <c r="AG201" s="739"/>
      <c r="AH201" s="739"/>
      <c r="AI201" s="739"/>
    </row>
    <row r="202" spans="21:35" ht="15.75" hidden="1" customHeight="1">
      <c r="U202" s="739"/>
      <c r="V202" s="739"/>
      <c r="W202" s="739"/>
      <c r="X202" s="739"/>
      <c r="Y202" s="739"/>
      <c r="Z202" s="739"/>
      <c r="AA202" s="739"/>
      <c r="AB202" s="739"/>
      <c r="AC202" s="739"/>
      <c r="AD202" s="739"/>
      <c r="AE202" s="739"/>
      <c r="AF202" s="739"/>
      <c r="AG202" s="739"/>
      <c r="AH202" s="739"/>
      <c r="AI202" s="739"/>
    </row>
    <row r="203" spans="21:35" ht="15.75" hidden="1" customHeight="1">
      <c r="U203" s="739"/>
      <c r="V203" s="739"/>
      <c r="W203" s="739"/>
      <c r="X203" s="739"/>
      <c r="Y203" s="739"/>
      <c r="Z203" s="739"/>
      <c r="AA203" s="739"/>
      <c r="AB203" s="739"/>
      <c r="AC203" s="739"/>
      <c r="AD203" s="739"/>
      <c r="AE203" s="739"/>
      <c r="AF203" s="739"/>
      <c r="AG203" s="739"/>
      <c r="AH203" s="739"/>
      <c r="AI203" s="739"/>
    </row>
    <row r="204" spans="21:35" ht="15.75" hidden="1" customHeight="1">
      <c r="U204" s="739"/>
      <c r="V204" s="739"/>
      <c r="W204" s="739"/>
      <c r="X204" s="739"/>
      <c r="Y204" s="739"/>
      <c r="Z204" s="739"/>
      <c r="AA204" s="739"/>
      <c r="AB204" s="739"/>
      <c r="AC204" s="739"/>
      <c r="AD204" s="739"/>
      <c r="AE204" s="739"/>
      <c r="AF204" s="739"/>
      <c r="AG204" s="739"/>
      <c r="AH204" s="739"/>
      <c r="AI204" s="739"/>
    </row>
    <row r="205" spans="21:35" ht="15.75" hidden="1" customHeight="1">
      <c r="U205" s="739"/>
      <c r="V205" s="739"/>
      <c r="W205" s="739"/>
      <c r="X205" s="739"/>
      <c r="Y205" s="739"/>
      <c r="Z205" s="739"/>
      <c r="AA205" s="739"/>
      <c r="AB205" s="739"/>
      <c r="AC205" s="739"/>
      <c r="AD205" s="739"/>
      <c r="AE205" s="739"/>
      <c r="AF205" s="739"/>
      <c r="AG205" s="739"/>
      <c r="AH205" s="739"/>
      <c r="AI205" s="739"/>
    </row>
    <row r="206" spans="21:35" ht="15.75" hidden="1" customHeight="1">
      <c r="U206" s="739"/>
      <c r="V206" s="739"/>
      <c r="W206" s="739"/>
      <c r="X206" s="739"/>
      <c r="Y206" s="739"/>
      <c r="Z206" s="739"/>
      <c r="AA206" s="739"/>
      <c r="AB206" s="739"/>
      <c r="AC206" s="739"/>
      <c r="AD206" s="739"/>
      <c r="AE206" s="739"/>
      <c r="AF206" s="739"/>
      <c r="AG206" s="739"/>
      <c r="AH206" s="739"/>
      <c r="AI206" s="739"/>
    </row>
    <row r="207" spans="21:35" ht="15.75" hidden="1" customHeight="1">
      <c r="U207" s="739"/>
      <c r="V207" s="739"/>
      <c r="W207" s="739"/>
      <c r="X207" s="739"/>
      <c r="Y207" s="739"/>
      <c r="Z207" s="739"/>
      <c r="AA207" s="739"/>
      <c r="AB207" s="739"/>
      <c r="AC207" s="739"/>
      <c r="AD207" s="739"/>
      <c r="AE207" s="739"/>
      <c r="AF207" s="739"/>
      <c r="AG207" s="739"/>
      <c r="AH207" s="739"/>
      <c r="AI207" s="739"/>
    </row>
    <row r="208" spans="21:35" ht="15.75" hidden="1" customHeight="1">
      <c r="U208" s="739"/>
      <c r="V208" s="739"/>
      <c r="W208" s="739"/>
      <c r="X208" s="739"/>
      <c r="Y208" s="739"/>
      <c r="Z208" s="739"/>
      <c r="AA208" s="739"/>
      <c r="AB208" s="739"/>
      <c r="AC208" s="739"/>
      <c r="AD208" s="739"/>
      <c r="AE208" s="739"/>
      <c r="AF208" s="739"/>
      <c r="AG208" s="739"/>
      <c r="AH208" s="739"/>
      <c r="AI208" s="739"/>
    </row>
    <row r="209" spans="21:35" ht="15.75" hidden="1" customHeight="1">
      <c r="U209" s="739"/>
      <c r="V209" s="739"/>
      <c r="W209" s="739"/>
      <c r="X209" s="739"/>
      <c r="Y209" s="739"/>
      <c r="Z209" s="739"/>
      <c r="AA209" s="739"/>
      <c r="AB209" s="739"/>
      <c r="AC209" s="739"/>
      <c r="AD209" s="739"/>
      <c r="AE209" s="739"/>
      <c r="AF209" s="739"/>
      <c r="AG209" s="739"/>
      <c r="AH209" s="739"/>
      <c r="AI209" s="739"/>
    </row>
    <row r="210" spans="21:35" ht="15.75" hidden="1" customHeight="1">
      <c r="U210" s="739"/>
      <c r="V210" s="739"/>
      <c r="W210" s="739"/>
      <c r="X210" s="739"/>
      <c r="Y210" s="739"/>
      <c r="Z210" s="739"/>
      <c r="AA210" s="739"/>
      <c r="AB210" s="739"/>
      <c r="AC210" s="739"/>
      <c r="AD210" s="739"/>
      <c r="AE210" s="739"/>
      <c r="AF210" s="739"/>
      <c r="AG210" s="739"/>
      <c r="AH210" s="739"/>
      <c r="AI210" s="739"/>
    </row>
    <row r="211" spans="21:35" ht="15.75" hidden="1" customHeight="1">
      <c r="U211" s="739"/>
      <c r="V211" s="739"/>
      <c r="W211" s="739"/>
      <c r="X211" s="739"/>
      <c r="Y211" s="739"/>
      <c r="Z211" s="739"/>
      <c r="AA211" s="739"/>
      <c r="AB211" s="739"/>
      <c r="AC211" s="739"/>
      <c r="AD211" s="739"/>
      <c r="AE211" s="739"/>
      <c r="AF211" s="739"/>
      <c r="AG211" s="739"/>
      <c r="AH211" s="739"/>
      <c r="AI211" s="739"/>
    </row>
    <row r="212" spans="21:35" ht="15.75" hidden="1" customHeight="1">
      <c r="U212" s="739"/>
      <c r="V212" s="739"/>
      <c r="W212" s="739"/>
      <c r="X212" s="739"/>
      <c r="Y212" s="739"/>
      <c r="Z212" s="739"/>
      <c r="AA212" s="739"/>
      <c r="AB212" s="739"/>
      <c r="AC212" s="739"/>
      <c r="AD212" s="739"/>
      <c r="AE212" s="739"/>
      <c r="AF212" s="739"/>
      <c r="AG212" s="739"/>
      <c r="AH212" s="739"/>
      <c r="AI212" s="739"/>
    </row>
    <row r="213" spans="21:35" ht="15.75" hidden="1" customHeight="1">
      <c r="U213" s="739"/>
      <c r="V213" s="739"/>
      <c r="W213" s="739"/>
      <c r="X213" s="739"/>
      <c r="Y213" s="739"/>
      <c r="Z213" s="739"/>
      <c r="AA213" s="739"/>
      <c r="AB213" s="739"/>
      <c r="AC213" s="739"/>
      <c r="AD213" s="739"/>
      <c r="AE213" s="739"/>
      <c r="AF213" s="739"/>
      <c r="AG213" s="739"/>
      <c r="AH213" s="739"/>
      <c r="AI213" s="739"/>
    </row>
    <row r="214" spans="21:35" ht="15.75" hidden="1" customHeight="1">
      <c r="U214" s="739"/>
      <c r="V214" s="739"/>
      <c r="W214" s="739"/>
      <c r="X214" s="739"/>
      <c r="Y214" s="739"/>
      <c r="Z214" s="739"/>
      <c r="AA214" s="739"/>
      <c r="AB214" s="739"/>
      <c r="AC214" s="739"/>
      <c r="AD214" s="739"/>
      <c r="AE214" s="739"/>
      <c r="AF214" s="739"/>
      <c r="AG214" s="739"/>
      <c r="AH214" s="739"/>
      <c r="AI214" s="739"/>
    </row>
    <row r="215" spans="21:35" ht="15.75" hidden="1" customHeight="1">
      <c r="U215" s="739"/>
      <c r="V215" s="739"/>
      <c r="W215" s="739"/>
      <c r="X215" s="739"/>
      <c r="Y215" s="739"/>
      <c r="Z215" s="739"/>
      <c r="AA215" s="739"/>
      <c r="AB215" s="739"/>
      <c r="AC215" s="739"/>
      <c r="AD215" s="739"/>
      <c r="AE215" s="739"/>
      <c r="AF215" s="739"/>
      <c r="AG215" s="739"/>
      <c r="AH215" s="739"/>
      <c r="AI215" s="739"/>
    </row>
    <row r="216" spans="21:35" ht="15.75" hidden="1" customHeight="1">
      <c r="U216" s="739"/>
      <c r="V216" s="739"/>
      <c r="W216" s="739"/>
      <c r="X216" s="739"/>
      <c r="Y216" s="739"/>
      <c r="Z216" s="739"/>
      <c r="AA216" s="739"/>
      <c r="AB216" s="739"/>
      <c r="AC216" s="739"/>
      <c r="AD216" s="739"/>
      <c r="AE216" s="739"/>
      <c r="AF216" s="739"/>
      <c r="AG216" s="739"/>
      <c r="AH216" s="739"/>
      <c r="AI216" s="739"/>
    </row>
    <row r="217" spans="21:35" ht="15.75" hidden="1" customHeight="1">
      <c r="U217" s="739"/>
      <c r="V217" s="739"/>
      <c r="W217" s="739"/>
      <c r="X217" s="739"/>
      <c r="Y217" s="739"/>
      <c r="Z217" s="739"/>
      <c r="AA217" s="739"/>
      <c r="AB217" s="739"/>
      <c r="AC217" s="739"/>
      <c r="AD217" s="739"/>
      <c r="AE217" s="739"/>
      <c r="AF217" s="739"/>
      <c r="AG217" s="739"/>
      <c r="AH217" s="739"/>
      <c r="AI217" s="739"/>
    </row>
    <row r="218" spans="21:35" ht="15.75" hidden="1" customHeight="1">
      <c r="U218" s="739"/>
      <c r="V218" s="739"/>
      <c r="W218" s="739"/>
      <c r="X218" s="739"/>
      <c r="Y218" s="739"/>
      <c r="Z218" s="739"/>
      <c r="AA218" s="739"/>
      <c r="AB218" s="739"/>
      <c r="AC218" s="739"/>
      <c r="AD218" s="739"/>
      <c r="AE218" s="739"/>
      <c r="AF218" s="739"/>
      <c r="AG218" s="739"/>
      <c r="AH218" s="739"/>
      <c r="AI218" s="739"/>
    </row>
    <row r="219" spans="21:35" ht="15.75" hidden="1" customHeight="1">
      <c r="U219" s="739"/>
      <c r="V219" s="739"/>
      <c r="W219" s="739"/>
      <c r="X219" s="739"/>
      <c r="Y219" s="739"/>
      <c r="Z219" s="739"/>
      <c r="AA219" s="739"/>
      <c r="AB219" s="739"/>
      <c r="AC219" s="739"/>
      <c r="AD219" s="739"/>
      <c r="AE219" s="739"/>
      <c r="AF219" s="739"/>
      <c r="AG219" s="739"/>
      <c r="AH219" s="739"/>
      <c r="AI219" s="739"/>
    </row>
    <row r="220" spans="21:35" ht="15.75" hidden="1" customHeight="1">
      <c r="U220" s="739"/>
      <c r="V220" s="739"/>
      <c r="W220" s="739"/>
      <c r="X220" s="739"/>
      <c r="Y220" s="739"/>
      <c r="Z220" s="739"/>
      <c r="AA220" s="739"/>
      <c r="AB220" s="739"/>
      <c r="AC220" s="739"/>
      <c r="AD220" s="739"/>
      <c r="AE220" s="739"/>
      <c r="AF220" s="739"/>
      <c r="AG220" s="739"/>
      <c r="AH220" s="739"/>
      <c r="AI220" s="739"/>
    </row>
    <row r="221" spans="21:35" ht="15.75" hidden="1" customHeight="1">
      <c r="U221" s="739"/>
      <c r="V221" s="739"/>
      <c r="W221" s="739"/>
      <c r="X221" s="739"/>
      <c r="Y221" s="739"/>
      <c r="Z221" s="739"/>
      <c r="AA221" s="739"/>
      <c r="AB221" s="739"/>
      <c r="AC221" s="739"/>
      <c r="AD221" s="739"/>
      <c r="AE221" s="739"/>
      <c r="AF221" s="739"/>
      <c r="AG221" s="739"/>
      <c r="AH221" s="739"/>
      <c r="AI221" s="739"/>
    </row>
    <row r="222" spans="21:35" ht="15.75" hidden="1" customHeight="1">
      <c r="U222" s="739"/>
      <c r="V222" s="739"/>
      <c r="W222" s="739"/>
      <c r="X222" s="739"/>
      <c r="Y222" s="739"/>
      <c r="Z222" s="739"/>
      <c r="AA222" s="739"/>
      <c r="AB222" s="739"/>
      <c r="AC222" s="739"/>
      <c r="AD222" s="739"/>
      <c r="AE222" s="739"/>
      <c r="AF222" s="739"/>
      <c r="AG222" s="739"/>
      <c r="AH222" s="739"/>
      <c r="AI222" s="739"/>
    </row>
    <row r="223" spans="21:35" ht="15.75" hidden="1" customHeight="1">
      <c r="U223" s="739"/>
      <c r="V223" s="739"/>
      <c r="W223" s="739"/>
      <c r="X223" s="739"/>
      <c r="Y223" s="739"/>
      <c r="Z223" s="739"/>
      <c r="AA223" s="739"/>
      <c r="AB223" s="739"/>
      <c r="AC223" s="739"/>
      <c r="AD223" s="739"/>
      <c r="AE223" s="739"/>
      <c r="AF223" s="739"/>
      <c r="AG223" s="739"/>
      <c r="AH223" s="739"/>
      <c r="AI223" s="739"/>
    </row>
    <row r="224" spans="21:35" ht="15.75" hidden="1" customHeight="1">
      <c r="U224" s="739"/>
      <c r="V224" s="739"/>
      <c r="W224" s="739"/>
      <c r="X224" s="739"/>
      <c r="Y224" s="739"/>
      <c r="Z224" s="739"/>
      <c r="AA224" s="739"/>
      <c r="AB224" s="739"/>
      <c r="AC224" s="739"/>
      <c r="AD224" s="739"/>
      <c r="AE224" s="739"/>
      <c r="AF224" s="739"/>
      <c r="AG224" s="739"/>
      <c r="AH224" s="739"/>
      <c r="AI224" s="739"/>
    </row>
    <row r="225" spans="21:35" ht="15.75" hidden="1" customHeight="1">
      <c r="U225" s="739"/>
      <c r="V225" s="739"/>
      <c r="W225" s="739"/>
      <c r="X225" s="739"/>
      <c r="Y225" s="739"/>
      <c r="Z225" s="739"/>
      <c r="AA225" s="739"/>
      <c r="AB225" s="739"/>
      <c r="AC225" s="739"/>
      <c r="AD225" s="739"/>
      <c r="AE225" s="739"/>
      <c r="AF225" s="739"/>
      <c r="AG225" s="739"/>
      <c r="AH225" s="739"/>
      <c r="AI225" s="739"/>
    </row>
    <row r="226" spans="21:35" ht="15.75" hidden="1" customHeight="1">
      <c r="U226" s="739"/>
      <c r="V226" s="739"/>
      <c r="W226" s="739"/>
      <c r="X226" s="739"/>
      <c r="Y226" s="739"/>
      <c r="Z226" s="739"/>
      <c r="AA226" s="739"/>
      <c r="AB226" s="739"/>
      <c r="AC226" s="739"/>
      <c r="AD226" s="739"/>
      <c r="AE226" s="739"/>
      <c r="AF226" s="739"/>
      <c r="AG226" s="739"/>
      <c r="AH226" s="739"/>
      <c r="AI226" s="739"/>
    </row>
    <row r="227" spans="21:35" ht="15.75" hidden="1" customHeight="1">
      <c r="U227" s="739"/>
      <c r="V227" s="739"/>
      <c r="W227" s="739"/>
      <c r="X227" s="739"/>
      <c r="Y227" s="739"/>
      <c r="Z227" s="739"/>
      <c r="AA227" s="739"/>
      <c r="AB227" s="739"/>
      <c r="AC227" s="739"/>
      <c r="AD227" s="739"/>
      <c r="AE227" s="739"/>
      <c r="AF227" s="739"/>
      <c r="AG227" s="739"/>
      <c r="AH227" s="739"/>
      <c r="AI227" s="739"/>
    </row>
    <row r="228" spans="21:35" ht="15.75" hidden="1" customHeight="1">
      <c r="U228" s="739"/>
      <c r="V228" s="739"/>
      <c r="W228" s="739"/>
      <c r="X228" s="739"/>
      <c r="Y228" s="739"/>
      <c r="Z228" s="739"/>
      <c r="AA228" s="739"/>
      <c r="AB228" s="739"/>
      <c r="AC228" s="739"/>
      <c r="AD228" s="739"/>
      <c r="AE228" s="739"/>
      <c r="AF228" s="739"/>
      <c r="AG228" s="739"/>
      <c r="AH228" s="739"/>
      <c r="AI228" s="739"/>
    </row>
    <row r="229" spans="21:35" ht="15.75" hidden="1" customHeight="1">
      <c r="U229" s="739"/>
      <c r="V229" s="739"/>
      <c r="W229" s="739"/>
      <c r="X229" s="739"/>
      <c r="Y229" s="739"/>
      <c r="Z229" s="739"/>
      <c r="AA229" s="739"/>
      <c r="AB229" s="739"/>
      <c r="AC229" s="739"/>
      <c r="AD229" s="739"/>
      <c r="AE229" s="739"/>
      <c r="AF229" s="739"/>
      <c r="AG229" s="739"/>
      <c r="AH229" s="739"/>
      <c r="AI229" s="739"/>
    </row>
    <row r="230" spans="21:35" ht="15.75" hidden="1" customHeight="1">
      <c r="U230" s="739"/>
      <c r="V230" s="739"/>
      <c r="W230" s="739"/>
      <c r="X230" s="739"/>
      <c r="Y230" s="739"/>
      <c r="Z230" s="739"/>
      <c r="AA230" s="739"/>
      <c r="AB230" s="739"/>
      <c r="AC230" s="739"/>
      <c r="AD230" s="739"/>
      <c r="AE230" s="739"/>
      <c r="AF230" s="739"/>
      <c r="AG230" s="739"/>
      <c r="AH230" s="739"/>
      <c r="AI230" s="739"/>
    </row>
    <row r="231" spans="21:35" ht="15.75" hidden="1" customHeight="1">
      <c r="U231" s="739"/>
      <c r="V231" s="739"/>
      <c r="W231" s="739"/>
      <c r="X231" s="739"/>
      <c r="Y231" s="739"/>
      <c r="Z231" s="739"/>
      <c r="AA231" s="739"/>
      <c r="AB231" s="739"/>
      <c r="AC231" s="739"/>
      <c r="AD231" s="739"/>
      <c r="AE231" s="739"/>
      <c r="AF231" s="739"/>
      <c r="AG231" s="739"/>
      <c r="AH231" s="739"/>
      <c r="AI231" s="739"/>
    </row>
    <row r="232" spans="21:35" ht="15.75" hidden="1" customHeight="1">
      <c r="U232" s="739"/>
      <c r="V232" s="739"/>
      <c r="W232" s="739"/>
      <c r="X232" s="739"/>
      <c r="Y232" s="739"/>
      <c r="Z232" s="739"/>
      <c r="AA232" s="739"/>
      <c r="AB232" s="739"/>
      <c r="AC232" s="739"/>
      <c r="AD232" s="739"/>
      <c r="AE232" s="739"/>
      <c r="AF232" s="739"/>
      <c r="AG232" s="739"/>
      <c r="AH232" s="739"/>
      <c r="AI232" s="739"/>
    </row>
    <row r="233" spans="21:35" ht="15.75" hidden="1" customHeight="1">
      <c r="U233" s="739"/>
      <c r="V233" s="739"/>
      <c r="W233" s="739"/>
      <c r="X233" s="739"/>
      <c r="Y233" s="739"/>
      <c r="Z233" s="739"/>
      <c r="AA233" s="739"/>
      <c r="AB233" s="739"/>
      <c r="AC233" s="739"/>
      <c r="AD233" s="739"/>
      <c r="AE233" s="739"/>
      <c r="AF233" s="739"/>
      <c r="AG233" s="739"/>
      <c r="AH233" s="739"/>
      <c r="AI233" s="739"/>
    </row>
    <row r="234" spans="21:35" ht="15.75" hidden="1" customHeight="1">
      <c r="U234" s="739"/>
      <c r="V234" s="739"/>
      <c r="W234" s="739"/>
      <c r="X234" s="739"/>
      <c r="Y234" s="739"/>
      <c r="Z234" s="739"/>
      <c r="AA234" s="739"/>
      <c r="AB234" s="739"/>
      <c r="AC234" s="739"/>
      <c r="AD234" s="739"/>
      <c r="AE234" s="739"/>
      <c r="AF234" s="739"/>
      <c r="AG234" s="739"/>
      <c r="AH234" s="739"/>
      <c r="AI234" s="739"/>
    </row>
    <row r="235" spans="21:35" ht="15.75" hidden="1" customHeight="1">
      <c r="U235" s="739"/>
      <c r="V235" s="739"/>
      <c r="W235" s="739"/>
      <c r="X235" s="739"/>
      <c r="Y235" s="739"/>
      <c r="Z235" s="739"/>
      <c r="AA235" s="739"/>
      <c r="AB235" s="739"/>
      <c r="AC235" s="739"/>
      <c r="AD235" s="739"/>
      <c r="AE235" s="739"/>
      <c r="AF235" s="739"/>
      <c r="AG235" s="739"/>
      <c r="AH235" s="739"/>
      <c r="AI235" s="739"/>
    </row>
    <row r="236" spans="21:35" ht="15.75" hidden="1" customHeight="1">
      <c r="U236" s="739"/>
      <c r="V236" s="739"/>
      <c r="W236" s="739"/>
      <c r="X236" s="739"/>
      <c r="Y236" s="739"/>
      <c r="Z236" s="739"/>
      <c r="AA236" s="739"/>
      <c r="AB236" s="739"/>
      <c r="AC236" s="739"/>
      <c r="AD236" s="739"/>
      <c r="AE236" s="739"/>
      <c r="AF236" s="739"/>
      <c r="AG236" s="739"/>
      <c r="AH236" s="739"/>
      <c r="AI236" s="739"/>
    </row>
    <row r="237" spans="21:35" ht="15.75" hidden="1" customHeight="1">
      <c r="U237" s="739"/>
      <c r="V237" s="739"/>
      <c r="W237" s="739"/>
      <c r="X237" s="739"/>
      <c r="Y237" s="739"/>
      <c r="Z237" s="739"/>
      <c r="AA237" s="739"/>
      <c r="AB237" s="739"/>
      <c r="AC237" s="739"/>
      <c r="AD237" s="739"/>
      <c r="AE237" s="739"/>
      <c r="AF237" s="739"/>
      <c r="AG237" s="739"/>
      <c r="AH237" s="739"/>
      <c r="AI237" s="739"/>
    </row>
    <row r="238" spans="21:35" ht="15.75" hidden="1" customHeight="1">
      <c r="U238" s="739"/>
      <c r="V238" s="739"/>
      <c r="W238" s="739"/>
      <c r="X238" s="739"/>
      <c r="Y238" s="739"/>
      <c r="Z238" s="739"/>
      <c r="AA238" s="739"/>
      <c r="AB238" s="739"/>
      <c r="AC238" s="739"/>
      <c r="AD238" s="739"/>
      <c r="AE238" s="739"/>
      <c r="AF238" s="739"/>
      <c r="AG238" s="739"/>
      <c r="AH238" s="739"/>
      <c r="AI238" s="739"/>
    </row>
    <row r="239" spans="21:35" ht="15.75" hidden="1" customHeight="1">
      <c r="U239" s="739"/>
      <c r="V239" s="739"/>
      <c r="W239" s="739"/>
      <c r="X239" s="739"/>
      <c r="Y239" s="739"/>
      <c r="Z239" s="739"/>
      <c r="AA239" s="739"/>
      <c r="AB239" s="739"/>
      <c r="AC239" s="739"/>
      <c r="AD239" s="739"/>
      <c r="AE239" s="739"/>
      <c r="AF239" s="739"/>
      <c r="AG239" s="739"/>
      <c r="AH239" s="739"/>
      <c r="AI239" s="739"/>
    </row>
    <row r="240" spans="21:35" ht="15.75" hidden="1" customHeight="1">
      <c r="U240" s="739"/>
      <c r="V240" s="739"/>
      <c r="W240" s="739"/>
      <c r="X240" s="739"/>
      <c r="Y240" s="739"/>
      <c r="Z240" s="739"/>
      <c r="AA240" s="739"/>
      <c r="AB240" s="739"/>
      <c r="AC240" s="739"/>
      <c r="AD240" s="739"/>
      <c r="AE240" s="739"/>
      <c r="AF240" s="739"/>
      <c r="AG240" s="739"/>
      <c r="AH240" s="739"/>
      <c r="AI240" s="739"/>
    </row>
    <row r="241" spans="21:35" ht="15.75" hidden="1" customHeight="1">
      <c r="U241" s="739"/>
      <c r="V241" s="739"/>
      <c r="W241" s="739"/>
      <c r="X241" s="739"/>
      <c r="Y241" s="739"/>
      <c r="Z241" s="739"/>
      <c r="AA241" s="739"/>
      <c r="AB241" s="739"/>
      <c r="AC241" s="739"/>
      <c r="AD241" s="739"/>
      <c r="AE241" s="739"/>
      <c r="AF241" s="739"/>
      <c r="AG241" s="739"/>
      <c r="AH241" s="739"/>
      <c r="AI241" s="739"/>
    </row>
    <row r="242" spans="21:35" ht="15.75" hidden="1" customHeight="1">
      <c r="U242" s="739"/>
      <c r="V242" s="739"/>
      <c r="W242" s="739"/>
      <c r="X242" s="739"/>
      <c r="Y242" s="739"/>
      <c r="Z242" s="739"/>
      <c r="AA242" s="739"/>
      <c r="AB242" s="739"/>
      <c r="AC242" s="739"/>
      <c r="AD242" s="739"/>
      <c r="AE242" s="739"/>
      <c r="AF242" s="739"/>
      <c r="AG242" s="739"/>
      <c r="AH242" s="739"/>
      <c r="AI242" s="739"/>
    </row>
    <row r="243" spans="21:35" ht="15.75" hidden="1" customHeight="1">
      <c r="U243" s="739"/>
      <c r="V243" s="739"/>
      <c r="W243" s="739"/>
      <c r="X243" s="739"/>
      <c r="Y243" s="739"/>
      <c r="Z243" s="739"/>
      <c r="AA243" s="739"/>
      <c r="AB243" s="739"/>
      <c r="AC243" s="739"/>
      <c r="AD243" s="739"/>
      <c r="AE243" s="739"/>
      <c r="AF243" s="739"/>
      <c r="AG243" s="739"/>
      <c r="AH243" s="739"/>
      <c r="AI243" s="739"/>
    </row>
    <row r="244" spans="21:35" ht="15.75" hidden="1" customHeight="1">
      <c r="U244" s="739"/>
      <c r="V244" s="739"/>
      <c r="W244" s="739"/>
      <c r="X244" s="739"/>
      <c r="Y244" s="739"/>
      <c r="Z244" s="739"/>
      <c r="AA244" s="739"/>
      <c r="AB244" s="739"/>
      <c r="AC244" s="739"/>
      <c r="AD244" s="739"/>
      <c r="AE244" s="739"/>
      <c r="AF244" s="739"/>
      <c r="AG244" s="739"/>
      <c r="AH244" s="739"/>
      <c r="AI244" s="739"/>
    </row>
    <row r="245" spans="21:35" ht="15.75" hidden="1" customHeight="1">
      <c r="U245" s="739"/>
      <c r="V245" s="739"/>
      <c r="W245" s="739"/>
      <c r="X245" s="739"/>
      <c r="Y245" s="739"/>
      <c r="Z245" s="739"/>
      <c r="AA245" s="739"/>
      <c r="AB245" s="739"/>
      <c r="AC245" s="739"/>
      <c r="AD245" s="739"/>
      <c r="AE245" s="739"/>
      <c r="AF245" s="739"/>
      <c r="AG245" s="739"/>
      <c r="AH245" s="739"/>
      <c r="AI245" s="739"/>
    </row>
    <row r="246" spans="21:35" ht="15.75" hidden="1" customHeight="1">
      <c r="U246" s="739"/>
      <c r="V246" s="739"/>
      <c r="W246" s="739"/>
      <c r="X246" s="739"/>
      <c r="Y246" s="739"/>
      <c r="Z246" s="739"/>
      <c r="AA246" s="739"/>
      <c r="AB246" s="739"/>
      <c r="AC246" s="739"/>
      <c r="AD246" s="739"/>
      <c r="AE246" s="739"/>
      <c r="AF246" s="739"/>
      <c r="AG246" s="739"/>
      <c r="AH246" s="739"/>
      <c r="AI246" s="739"/>
    </row>
    <row r="247" spans="21:35" ht="15.75" hidden="1" customHeight="1">
      <c r="U247" s="739"/>
      <c r="V247" s="739"/>
      <c r="W247" s="739"/>
      <c r="X247" s="739"/>
      <c r="Y247" s="739"/>
      <c r="Z247" s="739"/>
      <c r="AA247" s="739"/>
      <c r="AB247" s="739"/>
      <c r="AC247" s="739"/>
      <c r="AD247" s="739"/>
      <c r="AE247" s="739"/>
      <c r="AF247" s="739"/>
      <c r="AG247" s="739"/>
      <c r="AH247" s="739"/>
      <c r="AI247" s="739"/>
    </row>
    <row r="248" spans="21:35" ht="15.75" hidden="1" customHeight="1">
      <c r="U248" s="739"/>
      <c r="V248" s="739"/>
      <c r="W248" s="739"/>
      <c r="X248" s="739"/>
      <c r="Y248" s="739"/>
      <c r="Z248" s="739"/>
      <c r="AA248" s="739"/>
      <c r="AB248" s="739"/>
      <c r="AC248" s="739"/>
      <c r="AD248" s="739"/>
      <c r="AE248" s="739"/>
      <c r="AF248" s="739"/>
      <c r="AG248" s="739"/>
      <c r="AH248" s="739"/>
      <c r="AI248" s="739"/>
    </row>
    <row r="249" spans="21:35" ht="15.75" hidden="1" customHeight="1">
      <c r="U249" s="739"/>
      <c r="V249" s="739"/>
      <c r="W249" s="739"/>
      <c r="X249" s="739"/>
      <c r="Y249" s="739"/>
      <c r="Z249" s="739"/>
      <c r="AA249" s="739"/>
      <c r="AB249" s="739"/>
      <c r="AC249" s="739"/>
      <c r="AD249" s="739"/>
      <c r="AE249" s="739"/>
      <c r="AF249" s="739"/>
      <c r="AG249" s="739"/>
      <c r="AH249" s="739"/>
      <c r="AI249" s="739"/>
    </row>
    <row r="250" spans="21:35" ht="15.75" hidden="1" customHeight="1">
      <c r="U250" s="739"/>
      <c r="V250" s="739"/>
      <c r="W250" s="739"/>
      <c r="X250" s="739"/>
      <c r="Y250" s="739"/>
      <c r="Z250" s="739"/>
      <c r="AA250" s="739"/>
      <c r="AB250" s="739"/>
      <c r="AC250" s="739"/>
      <c r="AD250" s="739"/>
      <c r="AE250" s="739"/>
      <c r="AF250" s="739"/>
      <c r="AG250" s="739"/>
      <c r="AH250" s="739"/>
      <c r="AI250" s="739"/>
    </row>
    <row r="251" spans="21:35" ht="15.75" hidden="1" customHeight="1">
      <c r="U251" s="739"/>
      <c r="V251" s="739"/>
      <c r="W251" s="739"/>
      <c r="X251" s="739"/>
      <c r="Y251" s="739"/>
      <c r="Z251" s="739"/>
      <c r="AA251" s="739"/>
      <c r="AB251" s="739"/>
      <c r="AC251" s="739"/>
      <c r="AD251" s="739"/>
      <c r="AE251" s="739"/>
      <c r="AF251" s="739"/>
      <c r="AG251" s="739"/>
      <c r="AH251" s="739"/>
      <c r="AI251" s="739"/>
    </row>
    <row r="252" spans="21:35" ht="15.75" hidden="1" customHeight="1">
      <c r="U252" s="739"/>
      <c r="V252" s="739"/>
      <c r="W252" s="739"/>
      <c r="X252" s="739"/>
      <c r="Y252" s="739"/>
      <c r="Z252" s="739"/>
      <c r="AA252" s="739"/>
      <c r="AB252" s="739"/>
      <c r="AC252" s="739"/>
      <c r="AD252" s="739"/>
      <c r="AE252" s="739"/>
      <c r="AF252" s="739"/>
      <c r="AG252" s="739"/>
      <c r="AH252" s="739"/>
      <c r="AI252" s="739"/>
    </row>
    <row r="253" spans="21:35" ht="15.75" hidden="1" customHeight="1">
      <c r="U253" s="739"/>
      <c r="V253" s="739"/>
      <c r="W253" s="739"/>
      <c r="X253" s="739"/>
      <c r="Y253" s="739"/>
      <c r="Z253" s="739"/>
      <c r="AA253" s="739"/>
      <c r="AB253" s="739"/>
      <c r="AC253" s="739"/>
      <c r="AD253" s="739"/>
      <c r="AE253" s="739"/>
      <c r="AF253" s="739"/>
      <c r="AG253" s="739"/>
      <c r="AH253" s="739"/>
      <c r="AI253" s="739"/>
    </row>
    <row r="254" spans="21:35" ht="15.75" hidden="1" customHeight="1">
      <c r="U254" s="739"/>
      <c r="V254" s="739"/>
      <c r="W254" s="739"/>
      <c r="X254" s="739"/>
      <c r="Y254" s="739"/>
      <c r="Z254" s="739"/>
      <c r="AA254" s="739"/>
      <c r="AB254" s="739"/>
      <c r="AC254" s="739"/>
      <c r="AD254" s="739"/>
      <c r="AE254" s="739"/>
      <c r="AF254" s="739"/>
      <c r="AG254" s="739"/>
      <c r="AH254" s="739"/>
      <c r="AI254" s="739"/>
    </row>
    <row r="255" spans="21:35" ht="15.75" hidden="1" customHeight="1">
      <c r="U255" s="739"/>
      <c r="V255" s="739"/>
      <c r="W255" s="739"/>
      <c r="X255" s="739"/>
      <c r="Y255" s="739"/>
      <c r="Z255" s="739"/>
      <c r="AA255" s="739"/>
      <c r="AB255" s="739"/>
      <c r="AC255" s="739"/>
      <c r="AD255" s="739"/>
      <c r="AE255" s="739"/>
      <c r="AF255" s="739"/>
      <c r="AG255" s="739"/>
      <c r="AH255" s="739"/>
      <c r="AI255" s="739"/>
    </row>
    <row r="256" spans="21:35" ht="15.75" hidden="1" customHeight="1">
      <c r="U256" s="739"/>
      <c r="V256" s="739"/>
      <c r="W256" s="739"/>
      <c r="X256" s="739"/>
      <c r="Y256" s="739"/>
      <c r="Z256" s="739"/>
      <c r="AA256" s="739"/>
      <c r="AB256" s="739"/>
      <c r="AC256" s="739"/>
      <c r="AD256" s="739"/>
      <c r="AE256" s="739"/>
      <c r="AF256" s="739"/>
      <c r="AG256" s="739"/>
      <c r="AH256" s="739"/>
      <c r="AI256" s="739"/>
    </row>
    <row r="257" spans="21:35" ht="15.75" hidden="1" customHeight="1">
      <c r="U257" s="739"/>
      <c r="V257" s="739"/>
      <c r="W257" s="739"/>
      <c r="X257" s="739"/>
      <c r="Y257" s="739"/>
      <c r="Z257" s="739"/>
      <c r="AA257" s="739"/>
      <c r="AB257" s="739"/>
      <c r="AC257" s="739"/>
      <c r="AD257" s="739"/>
      <c r="AE257" s="739"/>
      <c r="AF257" s="739"/>
      <c r="AG257" s="739"/>
      <c r="AH257" s="739"/>
      <c r="AI257" s="739"/>
    </row>
    <row r="258" spans="21:35" ht="15.75" hidden="1" customHeight="1">
      <c r="U258" s="739"/>
      <c r="V258" s="739"/>
      <c r="W258" s="739"/>
      <c r="X258" s="739"/>
      <c r="Y258" s="739"/>
      <c r="Z258" s="739"/>
      <c r="AA258" s="739"/>
      <c r="AB258" s="739"/>
      <c r="AC258" s="739"/>
      <c r="AD258" s="739"/>
      <c r="AE258" s="739"/>
      <c r="AF258" s="739"/>
      <c r="AG258" s="739"/>
      <c r="AH258" s="739"/>
      <c r="AI258" s="739"/>
    </row>
    <row r="259" spans="21:35" ht="15.75" hidden="1" customHeight="1">
      <c r="U259" s="739"/>
      <c r="V259" s="739"/>
      <c r="W259" s="739"/>
      <c r="X259" s="739"/>
      <c r="Y259" s="739"/>
      <c r="Z259" s="739"/>
      <c r="AA259" s="739"/>
      <c r="AB259" s="739"/>
      <c r="AC259" s="739"/>
      <c r="AD259" s="739"/>
      <c r="AE259" s="739"/>
      <c r="AF259" s="739"/>
      <c r="AG259" s="739"/>
      <c r="AH259" s="739"/>
      <c r="AI259" s="739"/>
    </row>
    <row r="260" spans="21:35" ht="15.75" hidden="1" customHeight="1">
      <c r="U260" s="739"/>
      <c r="V260" s="739"/>
      <c r="W260" s="739"/>
      <c r="X260" s="739"/>
      <c r="Y260" s="739"/>
      <c r="Z260" s="739"/>
      <c r="AA260" s="739"/>
      <c r="AB260" s="739"/>
      <c r="AC260" s="739"/>
      <c r="AD260" s="739"/>
      <c r="AE260" s="739"/>
      <c r="AF260" s="739"/>
      <c r="AG260" s="739"/>
      <c r="AH260" s="739"/>
      <c r="AI260" s="739"/>
    </row>
    <row r="261" spans="21:35" ht="15.75" hidden="1" customHeight="1">
      <c r="U261" s="739"/>
      <c r="V261" s="739"/>
      <c r="W261" s="739"/>
      <c r="X261" s="739"/>
      <c r="Y261" s="739"/>
      <c r="Z261" s="739"/>
      <c r="AA261" s="739"/>
      <c r="AB261" s="739"/>
      <c r="AC261" s="739"/>
      <c r="AD261" s="739"/>
      <c r="AE261" s="739"/>
      <c r="AF261" s="739"/>
      <c r="AG261" s="739"/>
      <c r="AH261" s="739"/>
      <c r="AI261" s="739"/>
    </row>
    <row r="262" spans="21:35" ht="15.75" hidden="1" customHeight="1">
      <c r="U262" s="739"/>
      <c r="V262" s="739"/>
      <c r="W262" s="739"/>
      <c r="X262" s="739"/>
      <c r="Y262" s="739"/>
      <c r="Z262" s="739"/>
      <c r="AA262" s="739"/>
      <c r="AB262" s="739"/>
      <c r="AC262" s="739"/>
      <c r="AD262" s="739"/>
      <c r="AE262" s="739"/>
      <c r="AF262" s="739"/>
      <c r="AG262" s="739"/>
      <c r="AH262" s="739"/>
      <c r="AI262" s="739"/>
    </row>
    <row r="263" spans="21:35" ht="15.75" hidden="1" customHeight="1">
      <c r="U263" s="739"/>
      <c r="V263" s="739"/>
      <c r="W263" s="739"/>
      <c r="X263" s="739"/>
      <c r="Y263" s="739"/>
      <c r="Z263" s="739"/>
      <c r="AA263" s="739"/>
      <c r="AB263" s="739"/>
      <c r="AC263" s="739"/>
      <c r="AD263" s="739"/>
      <c r="AE263" s="739"/>
      <c r="AF263" s="739"/>
      <c r="AG263" s="739"/>
      <c r="AH263" s="739"/>
      <c r="AI263" s="739"/>
    </row>
    <row r="264" spans="21:35" ht="15.75" hidden="1" customHeight="1">
      <c r="U264" s="739"/>
      <c r="V264" s="739"/>
      <c r="W264" s="739"/>
      <c r="X264" s="739"/>
      <c r="Y264" s="739"/>
      <c r="Z264" s="739"/>
      <c r="AA264" s="739"/>
      <c r="AB264" s="739"/>
      <c r="AC264" s="739"/>
      <c r="AD264" s="739"/>
      <c r="AE264" s="739"/>
      <c r="AF264" s="739"/>
      <c r="AG264" s="739"/>
      <c r="AH264" s="739"/>
      <c r="AI264" s="739"/>
    </row>
    <row r="265" spans="21:35" ht="15.75" hidden="1" customHeight="1">
      <c r="U265" s="739"/>
      <c r="V265" s="739"/>
      <c r="W265" s="739"/>
      <c r="X265" s="739"/>
      <c r="Y265" s="739"/>
      <c r="Z265" s="739"/>
      <c r="AA265" s="739"/>
      <c r="AB265" s="739"/>
      <c r="AC265" s="739"/>
      <c r="AD265" s="739"/>
      <c r="AE265" s="739"/>
      <c r="AF265" s="739"/>
      <c r="AG265" s="739"/>
      <c r="AH265" s="739"/>
      <c r="AI265" s="739"/>
    </row>
    <row r="266" spans="21:35" ht="15.75" hidden="1" customHeight="1">
      <c r="U266" s="739"/>
      <c r="V266" s="739"/>
      <c r="W266" s="739"/>
      <c r="X266" s="739"/>
      <c r="Y266" s="739"/>
      <c r="Z266" s="739"/>
      <c r="AA266" s="739"/>
      <c r="AB266" s="739"/>
      <c r="AC266" s="739"/>
      <c r="AD266" s="739"/>
      <c r="AE266" s="739"/>
      <c r="AF266" s="739"/>
      <c r="AG266" s="739"/>
      <c r="AH266" s="739"/>
      <c r="AI266" s="739"/>
    </row>
    <row r="267" spans="21:35" ht="15.75" hidden="1" customHeight="1">
      <c r="U267" s="739"/>
      <c r="V267" s="739"/>
      <c r="W267" s="739"/>
      <c r="X267" s="739"/>
      <c r="Y267" s="739"/>
      <c r="Z267" s="739"/>
      <c r="AA267" s="739"/>
      <c r="AB267" s="739"/>
      <c r="AC267" s="739"/>
      <c r="AD267" s="739"/>
      <c r="AE267" s="739"/>
      <c r="AF267" s="739"/>
      <c r="AG267" s="739"/>
      <c r="AH267" s="739"/>
      <c r="AI267" s="739"/>
    </row>
    <row r="268" spans="21:35" ht="15.75" hidden="1" customHeight="1">
      <c r="U268" s="739"/>
      <c r="V268" s="739"/>
      <c r="W268" s="739"/>
      <c r="X268" s="739"/>
      <c r="Y268" s="739"/>
      <c r="Z268" s="739"/>
      <c r="AA268" s="739"/>
      <c r="AB268" s="739"/>
      <c r="AC268" s="739"/>
      <c r="AD268" s="739"/>
      <c r="AE268" s="739"/>
      <c r="AF268" s="739"/>
      <c r="AG268" s="739"/>
      <c r="AH268" s="739"/>
      <c r="AI268" s="739"/>
    </row>
    <row r="269" spans="21:35" ht="15.75" hidden="1" customHeight="1">
      <c r="U269" s="739"/>
      <c r="V269" s="739"/>
      <c r="W269" s="739"/>
      <c r="X269" s="739"/>
      <c r="Y269" s="739"/>
      <c r="Z269" s="739"/>
      <c r="AA269" s="739"/>
      <c r="AB269" s="739"/>
      <c r="AC269" s="739"/>
      <c r="AD269" s="739"/>
      <c r="AE269" s="739"/>
      <c r="AF269" s="739"/>
      <c r="AG269" s="739"/>
      <c r="AH269" s="739"/>
      <c r="AI269" s="739"/>
    </row>
    <row r="270" spans="21:35" ht="15.75" hidden="1" customHeight="1">
      <c r="U270" s="739"/>
      <c r="V270" s="739"/>
      <c r="W270" s="739"/>
      <c r="X270" s="739"/>
      <c r="Y270" s="739"/>
      <c r="Z270" s="739"/>
      <c r="AA270" s="739"/>
      <c r="AB270" s="739"/>
      <c r="AC270" s="739"/>
      <c r="AD270" s="739"/>
      <c r="AE270" s="739"/>
      <c r="AF270" s="739"/>
      <c r="AG270" s="739"/>
      <c r="AH270" s="739"/>
      <c r="AI270" s="739"/>
    </row>
    <row r="271" spans="21:35" ht="15.75" hidden="1" customHeight="1">
      <c r="U271" s="739"/>
      <c r="V271" s="739"/>
      <c r="W271" s="739"/>
      <c r="X271" s="739"/>
      <c r="Y271" s="739"/>
      <c r="Z271" s="739"/>
      <c r="AA271" s="739"/>
      <c r="AB271" s="739"/>
      <c r="AC271" s="739"/>
      <c r="AD271" s="739"/>
      <c r="AE271" s="739"/>
      <c r="AF271" s="739"/>
      <c r="AG271" s="739"/>
      <c r="AH271" s="739"/>
      <c r="AI271" s="739"/>
    </row>
    <row r="272" spans="21:35" ht="15.75" hidden="1" customHeight="1">
      <c r="U272" s="739"/>
      <c r="V272" s="739"/>
      <c r="W272" s="739"/>
      <c r="X272" s="739"/>
      <c r="Y272" s="739"/>
      <c r="Z272" s="739"/>
      <c r="AA272" s="739"/>
      <c r="AB272" s="739"/>
      <c r="AC272" s="739"/>
      <c r="AD272" s="739"/>
      <c r="AE272" s="739"/>
      <c r="AF272" s="739"/>
      <c r="AG272" s="739"/>
      <c r="AH272" s="739"/>
      <c r="AI272" s="739"/>
    </row>
    <row r="273" spans="21:35" ht="15.75" hidden="1" customHeight="1">
      <c r="U273" s="739"/>
      <c r="V273" s="739"/>
      <c r="W273" s="739"/>
      <c r="X273" s="739"/>
      <c r="Y273" s="739"/>
      <c r="Z273" s="739"/>
      <c r="AA273" s="739"/>
      <c r="AB273" s="739"/>
      <c r="AC273" s="739"/>
      <c r="AD273" s="739"/>
      <c r="AE273" s="739"/>
      <c r="AF273" s="739"/>
      <c r="AG273" s="739"/>
      <c r="AH273" s="739"/>
      <c r="AI273" s="739"/>
    </row>
    <row r="274" spans="21:35" ht="15.75" hidden="1" customHeight="1">
      <c r="U274" s="739"/>
      <c r="V274" s="739"/>
      <c r="W274" s="739"/>
      <c r="X274" s="739"/>
      <c r="Y274" s="739"/>
      <c r="Z274" s="739"/>
      <c r="AA274" s="739"/>
      <c r="AB274" s="739"/>
      <c r="AC274" s="739"/>
      <c r="AD274" s="739"/>
      <c r="AE274" s="739"/>
      <c r="AF274" s="739"/>
      <c r="AG274" s="739"/>
      <c r="AH274" s="739"/>
      <c r="AI274" s="739"/>
    </row>
    <row r="275" spans="21:35" ht="15.75" hidden="1" customHeight="1">
      <c r="U275" s="739"/>
      <c r="V275" s="739"/>
      <c r="W275" s="739"/>
      <c r="X275" s="739"/>
      <c r="Y275" s="739"/>
      <c r="Z275" s="739"/>
      <c r="AA275" s="739"/>
      <c r="AB275" s="739"/>
      <c r="AC275" s="739"/>
      <c r="AD275" s="739"/>
      <c r="AE275" s="739"/>
      <c r="AF275" s="739"/>
      <c r="AG275" s="739"/>
      <c r="AH275" s="739"/>
      <c r="AI275" s="739"/>
    </row>
    <row r="276" spans="21:35" ht="15.75" hidden="1" customHeight="1">
      <c r="U276" s="739"/>
      <c r="V276" s="739"/>
      <c r="W276" s="739"/>
      <c r="X276" s="739"/>
      <c r="Y276" s="739"/>
      <c r="Z276" s="739"/>
      <c r="AA276" s="739"/>
      <c r="AB276" s="739"/>
      <c r="AC276" s="739"/>
      <c r="AD276" s="739"/>
      <c r="AE276" s="739"/>
      <c r="AF276" s="739"/>
      <c r="AG276" s="739"/>
      <c r="AH276" s="739"/>
      <c r="AI276" s="739"/>
    </row>
    <row r="277" spans="21:35" ht="15.75" hidden="1" customHeight="1">
      <c r="U277" s="739"/>
      <c r="V277" s="739"/>
      <c r="W277" s="739"/>
      <c r="X277" s="739"/>
      <c r="Y277" s="739"/>
      <c r="Z277" s="739"/>
      <c r="AA277" s="739"/>
      <c r="AB277" s="739"/>
      <c r="AC277" s="739"/>
      <c r="AD277" s="739"/>
      <c r="AE277" s="739"/>
      <c r="AF277" s="739"/>
      <c r="AG277" s="739"/>
      <c r="AH277" s="739"/>
      <c r="AI277" s="739"/>
    </row>
    <row r="278" spans="21:35" ht="15.75" hidden="1" customHeight="1">
      <c r="U278" s="739"/>
      <c r="V278" s="739"/>
      <c r="W278" s="739"/>
      <c r="X278" s="739"/>
      <c r="Y278" s="739"/>
      <c r="Z278" s="739"/>
      <c r="AA278" s="739"/>
      <c r="AB278" s="739"/>
      <c r="AC278" s="739"/>
      <c r="AD278" s="739"/>
      <c r="AE278" s="739"/>
      <c r="AF278" s="739"/>
      <c r="AG278" s="739"/>
      <c r="AH278" s="739"/>
      <c r="AI278" s="739"/>
    </row>
    <row r="279" spans="21:35" ht="15.75" hidden="1" customHeight="1">
      <c r="U279" s="739"/>
      <c r="V279" s="739"/>
      <c r="W279" s="739"/>
      <c r="X279" s="739"/>
      <c r="Y279" s="739"/>
      <c r="Z279" s="739"/>
      <c r="AA279" s="739"/>
      <c r="AB279" s="739"/>
      <c r="AC279" s="739"/>
      <c r="AD279" s="739"/>
      <c r="AE279" s="739"/>
      <c r="AF279" s="739"/>
      <c r="AG279" s="739"/>
      <c r="AH279" s="739"/>
      <c r="AI279" s="739"/>
    </row>
    <row r="280" spans="21:35" ht="15.75" hidden="1" customHeight="1">
      <c r="U280" s="739"/>
      <c r="V280" s="739"/>
      <c r="W280" s="739"/>
      <c r="X280" s="739"/>
      <c r="Y280" s="739"/>
      <c r="Z280" s="739"/>
      <c r="AA280" s="739"/>
      <c r="AB280" s="739"/>
      <c r="AC280" s="739"/>
      <c r="AD280" s="739"/>
      <c r="AE280" s="739"/>
      <c r="AF280" s="739"/>
      <c r="AG280" s="739"/>
      <c r="AH280" s="739"/>
      <c r="AI280" s="739"/>
    </row>
    <row r="281" spans="21:35" ht="15.75" hidden="1" customHeight="1">
      <c r="U281" s="739"/>
      <c r="V281" s="739"/>
      <c r="W281" s="739"/>
      <c r="X281" s="739"/>
      <c r="Y281" s="739"/>
      <c r="Z281" s="739"/>
      <c r="AA281" s="739"/>
      <c r="AB281" s="739"/>
      <c r="AC281" s="739"/>
      <c r="AD281" s="739"/>
      <c r="AE281" s="739"/>
      <c r="AF281" s="739"/>
      <c r="AG281" s="739"/>
      <c r="AH281" s="739"/>
      <c r="AI281" s="739"/>
    </row>
    <row r="282" spans="21:35" ht="15.75" hidden="1" customHeight="1">
      <c r="U282" s="739"/>
      <c r="V282" s="739"/>
      <c r="W282" s="739"/>
      <c r="X282" s="739"/>
      <c r="Y282" s="739"/>
      <c r="Z282" s="739"/>
      <c r="AA282" s="739"/>
      <c r="AB282" s="739"/>
      <c r="AC282" s="739"/>
      <c r="AD282" s="739"/>
      <c r="AE282" s="739"/>
      <c r="AF282" s="739"/>
      <c r="AG282" s="739"/>
      <c r="AH282" s="739"/>
      <c r="AI282" s="739"/>
    </row>
    <row r="283" spans="21:35" ht="15.75" hidden="1" customHeight="1">
      <c r="U283" s="739"/>
      <c r="V283" s="739"/>
      <c r="W283" s="739"/>
      <c r="X283" s="739"/>
      <c r="Y283" s="739"/>
      <c r="Z283" s="739"/>
      <c r="AA283" s="739"/>
      <c r="AB283" s="739"/>
      <c r="AC283" s="739"/>
      <c r="AD283" s="739"/>
      <c r="AE283" s="739"/>
      <c r="AF283" s="739"/>
      <c r="AG283" s="739"/>
      <c r="AH283" s="739"/>
      <c r="AI283" s="739"/>
    </row>
    <row r="284" spans="21:35" ht="15.75" hidden="1" customHeight="1">
      <c r="U284" s="739"/>
      <c r="V284" s="739"/>
      <c r="W284" s="739"/>
      <c r="X284" s="739"/>
      <c r="Y284" s="739"/>
      <c r="Z284" s="739"/>
      <c r="AA284" s="739"/>
      <c r="AB284" s="739"/>
      <c r="AC284" s="739"/>
      <c r="AD284" s="739"/>
      <c r="AE284" s="739"/>
      <c r="AF284" s="739"/>
      <c r="AG284" s="739"/>
      <c r="AH284" s="739"/>
      <c r="AI284" s="739"/>
    </row>
    <row r="285" spans="21:35" ht="15.75" hidden="1" customHeight="1">
      <c r="U285" s="739"/>
      <c r="V285" s="739"/>
      <c r="W285" s="739"/>
      <c r="X285" s="739"/>
      <c r="Y285" s="739"/>
      <c r="Z285" s="739"/>
      <c r="AA285" s="739"/>
      <c r="AB285" s="739"/>
      <c r="AC285" s="739"/>
      <c r="AD285" s="739"/>
      <c r="AE285" s="739"/>
      <c r="AF285" s="739"/>
      <c r="AG285" s="739"/>
      <c r="AH285" s="739"/>
      <c r="AI285" s="739"/>
    </row>
    <row r="286" spans="21:35" ht="15.75" hidden="1" customHeight="1">
      <c r="U286" s="739"/>
      <c r="V286" s="739"/>
      <c r="W286" s="739"/>
      <c r="X286" s="739"/>
      <c r="Y286" s="739"/>
      <c r="Z286" s="739"/>
      <c r="AA286" s="739"/>
      <c r="AB286" s="739"/>
      <c r="AC286" s="739"/>
      <c r="AD286" s="739"/>
      <c r="AE286" s="739"/>
      <c r="AF286" s="739"/>
      <c r="AG286" s="739"/>
      <c r="AH286" s="739"/>
      <c r="AI286" s="739"/>
    </row>
    <row r="287" spans="21:35" ht="15.75" hidden="1" customHeight="1">
      <c r="U287" s="739"/>
      <c r="V287" s="739"/>
      <c r="W287" s="739"/>
      <c r="X287" s="739"/>
      <c r="Y287" s="739"/>
      <c r="Z287" s="739"/>
      <c r="AA287" s="739"/>
      <c r="AB287" s="739"/>
      <c r="AC287" s="739"/>
      <c r="AD287" s="739"/>
      <c r="AE287" s="739"/>
      <c r="AF287" s="739"/>
      <c r="AG287" s="739"/>
      <c r="AH287" s="739"/>
      <c r="AI287" s="739"/>
    </row>
    <row r="288" spans="21:35" ht="15.75" hidden="1" customHeight="1">
      <c r="U288" s="739"/>
      <c r="V288" s="739"/>
      <c r="W288" s="739"/>
      <c r="X288" s="739"/>
      <c r="Y288" s="739"/>
      <c r="Z288" s="739"/>
      <c r="AA288" s="739"/>
      <c r="AB288" s="739"/>
      <c r="AC288" s="739"/>
      <c r="AD288" s="739"/>
      <c r="AE288" s="739"/>
      <c r="AF288" s="739"/>
      <c r="AG288" s="739"/>
      <c r="AH288" s="739"/>
      <c r="AI288" s="739"/>
    </row>
    <row r="289" spans="21:35" ht="15.75" hidden="1" customHeight="1">
      <c r="U289" s="739"/>
      <c r="V289" s="739"/>
      <c r="W289" s="739"/>
      <c r="X289" s="739"/>
      <c r="Y289" s="739"/>
      <c r="Z289" s="739"/>
      <c r="AA289" s="739"/>
      <c r="AB289" s="739"/>
      <c r="AC289" s="739"/>
      <c r="AD289" s="739"/>
      <c r="AE289" s="739"/>
      <c r="AF289" s="739"/>
      <c r="AG289" s="739"/>
      <c r="AH289" s="739"/>
      <c r="AI289" s="739"/>
    </row>
    <row r="290" spans="21:35" ht="15.75" hidden="1" customHeight="1">
      <c r="U290" s="739"/>
      <c r="V290" s="739"/>
      <c r="W290" s="739"/>
      <c r="X290" s="739"/>
      <c r="Y290" s="739"/>
      <c r="Z290" s="739"/>
      <c r="AA290" s="739"/>
      <c r="AB290" s="739"/>
      <c r="AC290" s="739"/>
      <c r="AD290" s="739"/>
      <c r="AE290" s="739"/>
      <c r="AF290" s="739"/>
      <c r="AG290" s="739"/>
      <c r="AH290" s="739"/>
      <c r="AI290" s="739"/>
    </row>
    <row r="291" spans="21:35" ht="15.75" hidden="1" customHeight="1">
      <c r="U291" s="739"/>
      <c r="V291" s="739"/>
      <c r="W291" s="739"/>
      <c r="X291" s="739"/>
      <c r="Y291" s="739"/>
      <c r="Z291" s="739"/>
      <c r="AA291" s="739"/>
      <c r="AB291" s="739"/>
      <c r="AC291" s="739"/>
      <c r="AD291" s="739"/>
      <c r="AE291" s="739"/>
      <c r="AF291" s="739"/>
      <c r="AG291" s="739"/>
      <c r="AH291" s="739"/>
      <c r="AI291" s="739"/>
    </row>
    <row r="292" spans="21:35" ht="15.75" hidden="1" customHeight="1">
      <c r="U292" s="739"/>
      <c r="V292" s="739"/>
      <c r="W292" s="739"/>
      <c r="X292" s="739"/>
      <c r="Y292" s="739"/>
      <c r="Z292" s="739"/>
      <c r="AA292" s="739"/>
      <c r="AB292" s="739"/>
      <c r="AC292" s="739"/>
      <c r="AD292" s="739"/>
      <c r="AE292" s="739"/>
      <c r="AF292" s="739"/>
      <c r="AG292" s="739"/>
      <c r="AH292" s="739"/>
      <c r="AI292" s="739"/>
    </row>
    <row r="293" spans="21:35" ht="15.75" hidden="1" customHeight="1">
      <c r="U293" s="739"/>
      <c r="V293" s="739"/>
      <c r="W293" s="739"/>
      <c r="X293" s="739"/>
      <c r="Y293" s="739"/>
      <c r="Z293" s="739"/>
      <c r="AA293" s="739"/>
      <c r="AB293" s="739"/>
      <c r="AC293" s="739"/>
      <c r="AD293" s="739"/>
      <c r="AE293" s="739"/>
      <c r="AF293" s="739"/>
      <c r="AG293" s="739"/>
      <c r="AH293" s="739"/>
      <c r="AI293" s="739"/>
    </row>
    <row r="294" spans="21:35" ht="15.75" hidden="1" customHeight="1">
      <c r="U294" s="739"/>
      <c r="V294" s="739"/>
      <c r="W294" s="739"/>
      <c r="X294" s="739"/>
      <c r="Y294" s="739"/>
      <c r="Z294" s="739"/>
      <c r="AA294" s="739"/>
      <c r="AB294" s="739"/>
      <c r="AC294" s="739"/>
      <c r="AD294" s="739"/>
      <c r="AE294" s="739"/>
      <c r="AF294" s="739"/>
      <c r="AG294" s="739"/>
      <c r="AH294" s="739"/>
      <c r="AI294" s="739"/>
    </row>
    <row r="295" spans="21:35" ht="15.75" hidden="1" customHeight="1">
      <c r="U295" s="739"/>
      <c r="V295" s="739"/>
      <c r="W295" s="739"/>
      <c r="X295" s="739"/>
      <c r="Y295" s="739"/>
      <c r="Z295" s="739"/>
      <c r="AA295" s="739"/>
      <c r="AB295" s="739"/>
      <c r="AC295" s="739"/>
      <c r="AD295" s="739"/>
      <c r="AE295" s="739"/>
      <c r="AF295" s="739"/>
      <c r="AG295" s="739"/>
      <c r="AH295" s="739"/>
      <c r="AI295" s="739"/>
    </row>
    <row r="296" spans="21:35" ht="15.75" hidden="1" customHeight="1">
      <c r="U296" s="739"/>
      <c r="V296" s="739"/>
      <c r="W296" s="739"/>
      <c r="X296" s="739"/>
      <c r="Y296" s="739"/>
      <c r="Z296" s="739"/>
      <c r="AA296" s="739"/>
      <c r="AB296" s="739"/>
      <c r="AC296" s="739"/>
      <c r="AD296" s="739"/>
      <c r="AE296" s="739"/>
      <c r="AF296" s="739"/>
      <c r="AG296" s="739"/>
      <c r="AH296" s="739"/>
      <c r="AI296" s="739"/>
    </row>
    <row r="297" spans="21:35" ht="15.75" hidden="1" customHeight="1">
      <c r="U297" s="739"/>
      <c r="V297" s="739"/>
      <c r="W297" s="739"/>
      <c r="X297" s="739"/>
      <c r="Y297" s="739"/>
      <c r="Z297" s="739"/>
      <c r="AA297" s="739"/>
      <c r="AB297" s="739"/>
      <c r="AC297" s="739"/>
      <c r="AD297" s="739"/>
      <c r="AE297" s="739"/>
      <c r="AF297" s="739"/>
      <c r="AG297" s="739"/>
      <c r="AH297" s="739"/>
      <c r="AI297" s="739"/>
    </row>
    <row r="298" spans="21:35" ht="15.75" hidden="1" customHeight="1">
      <c r="U298" s="739"/>
      <c r="V298" s="739"/>
      <c r="W298" s="739"/>
      <c r="X298" s="739"/>
      <c r="Y298" s="739"/>
      <c r="Z298" s="739"/>
      <c r="AA298" s="739"/>
      <c r="AB298" s="739"/>
      <c r="AC298" s="739"/>
      <c r="AD298" s="739"/>
      <c r="AE298" s="739"/>
      <c r="AF298" s="739"/>
      <c r="AG298" s="739"/>
      <c r="AH298" s="739"/>
      <c r="AI298" s="739"/>
    </row>
    <row r="299" spans="21:35" ht="15.75" hidden="1" customHeight="1">
      <c r="U299" s="739"/>
      <c r="V299" s="739"/>
      <c r="W299" s="739"/>
      <c r="X299" s="739"/>
      <c r="Y299" s="739"/>
      <c r="Z299" s="739"/>
      <c r="AA299" s="739"/>
      <c r="AB299" s="739"/>
      <c r="AC299" s="739"/>
      <c r="AD299" s="739"/>
      <c r="AE299" s="739"/>
      <c r="AF299" s="739"/>
      <c r="AG299" s="739"/>
      <c r="AH299" s="739"/>
      <c r="AI299" s="739"/>
    </row>
    <row r="300" spans="21:35" ht="15.75" hidden="1" customHeight="1">
      <c r="U300" s="739"/>
      <c r="V300" s="739"/>
      <c r="W300" s="739"/>
      <c r="X300" s="739"/>
      <c r="Y300" s="739"/>
      <c r="Z300" s="739"/>
      <c r="AA300" s="739"/>
      <c r="AB300" s="739"/>
      <c r="AC300" s="739"/>
      <c r="AD300" s="739"/>
      <c r="AE300" s="739"/>
      <c r="AF300" s="739"/>
      <c r="AG300" s="739"/>
      <c r="AH300" s="739"/>
      <c r="AI300" s="739"/>
    </row>
    <row r="301" spans="21:35" ht="15.75" hidden="1" customHeight="1">
      <c r="U301" s="739"/>
      <c r="V301" s="739"/>
      <c r="W301" s="739"/>
      <c r="X301" s="739"/>
      <c r="Y301" s="739"/>
      <c r="Z301" s="739"/>
      <c r="AA301" s="739"/>
      <c r="AB301" s="739"/>
      <c r="AC301" s="739"/>
      <c r="AD301" s="739"/>
      <c r="AE301" s="739"/>
      <c r="AF301" s="739"/>
      <c r="AG301" s="739"/>
      <c r="AH301" s="739"/>
      <c r="AI301" s="739"/>
    </row>
    <row r="302" spans="21:35" ht="15.75" hidden="1" customHeight="1">
      <c r="U302" s="739"/>
      <c r="V302" s="739"/>
      <c r="W302" s="739"/>
      <c r="X302" s="739"/>
      <c r="Y302" s="739"/>
      <c r="Z302" s="739"/>
      <c r="AA302" s="739"/>
      <c r="AB302" s="739"/>
      <c r="AC302" s="739"/>
      <c r="AD302" s="739"/>
      <c r="AE302" s="739"/>
      <c r="AF302" s="739"/>
      <c r="AG302" s="739"/>
      <c r="AH302" s="739"/>
      <c r="AI302" s="739"/>
    </row>
    <row r="303" spans="21:35" ht="15.75" hidden="1" customHeight="1">
      <c r="U303" s="739"/>
      <c r="V303" s="739"/>
      <c r="W303" s="739"/>
      <c r="X303" s="739"/>
      <c r="Y303" s="739"/>
      <c r="Z303" s="739"/>
      <c r="AA303" s="739"/>
      <c r="AB303" s="739"/>
      <c r="AC303" s="739"/>
      <c r="AD303" s="739"/>
      <c r="AE303" s="739"/>
      <c r="AF303" s="739"/>
      <c r="AG303" s="739"/>
      <c r="AH303" s="739"/>
      <c r="AI303" s="739"/>
    </row>
    <row r="304" spans="21:35" ht="15.75" hidden="1" customHeight="1">
      <c r="U304" s="739"/>
      <c r="V304" s="739"/>
      <c r="W304" s="739"/>
      <c r="X304" s="739"/>
      <c r="Y304" s="739"/>
      <c r="Z304" s="739"/>
      <c r="AA304" s="739"/>
      <c r="AB304" s="739"/>
      <c r="AC304" s="739"/>
      <c r="AD304" s="739"/>
      <c r="AE304" s="739"/>
      <c r="AF304" s="739"/>
      <c r="AG304" s="739"/>
      <c r="AH304" s="739"/>
      <c r="AI304" s="739"/>
    </row>
    <row r="305" spans="21:35" ht="15.75" hidden="1" customHeight="1">
      <c r="U305" s="739"/>
      <c r="V305" s="739"/>
      <c r="W305" s="739"/>
      <c r="X305" s="739"/>
      <c r="Y305" s="739"/>
      <c r="Z305" s="739"/>
      <c r="AA305" s="739"/>
      <c r="AB305" s="739"/>
      <c r="AC305" s="739"/>
      <c r="AD305" s="739"/>
      <c r="AE305" s="739"/>
      <c r="AF305" s="739"/>
      <c r="AG305" s="739"/>
      <c r="AH305" s="739"/>
      <c r="AI305" s="739"/>
    </row>
    <row r="306" spans="21:35" ht="15.75" hidden="1" customHeight="1">
      <c r="U306" s="739"/>
      <c r="V306" s="739"/>
      <c r="W306" s="739"/>
      <c r="X306" s="739"/>
      <c r="Y306" s="739"/>
      <c r="Z306" s="739"/>
      <c r="AA306" s="739"/>
      <c r="AB306" s="739"/>
      <c r="AC306" s="739"/>
      <c r="AD306" s="739"/>
      <c r="AE306" s="739"/>
      <c r="AF306" s="739"/>
      <c r="AG306" s="739"/>
      <c r="AH306" s="739"/>
      <c r="AI306" s="739"/>
    </row>
    <row r="307" spans="21:35" ht="15.75" hidden="1" customHeight="1">
      <c r="U307" s="739"/>
      <c r="V307" s="739"/>
      <c r="W307" s="739"/>
      <c r="X307" s="739"/>
      <c r="Y307" s="739"/>
      <c r="Z307" s="739"/>
      <c r="AA307" s="739"/>
      <c r="AB307" s="739"/>
      <c r="AC307" s="739"/>
      <c r="AD307" s="739"/>
      <c r="AE307" s="739"/>
      <c r="AF307" s="739"/>
      <c r="AG307" s="739"/>
      <c r="AH307" s="739"/>
      <c r="AI307" s="739"/>
    </row>
    <row r="308" spans="21:35" ht="15.75" hidden="1" customHeight="1">
      <c r="U308" s="739"/>
      <c r="V308" s="739"/>
      <c r="W308" s="739"/>
      <c r="X308" s="739"/>
      <c r="Y308" s="739"/>
      <c r="Z308" s="739"/>
      <c r="AA308" s="739"/>
      <c r="AB308" s="739"/>
      <c r="AC308" s="739"/>
      <c r="AD308" s="739"/>
      <c r="AE308" s="739"/>
      <c r="AF308" s="739"/>
      <c r="AG308" s="739"/>
      <c r="AH308" s="739"/>
      <c r="AI308" s="739"/>
    </row>
    <row r="309" spans="21:35" ht="15.75" hidden="1" customHeight="1">
      <c r="U309" s="739"/>
      <c r="V309" s="739"/>
      <c r="W309" s="739"/>
      <c r="X309" s="739"/>
      <c r="Y309" s="739"/>
      <c r="Z309" s="739"/>
      <c r="AA309" s="739"/>
      <c r="AB309" s="739"/>
      <c r="AC309" s="739"/>
      <c r="AD309" s="739"/>
      <c r="AE309" s="739"/>
      <c r="AF309" s="739"/>
      <c r="AG309" s="739"/>
      <c r="AH309" s="739"/>
      <c r="AI309" s="739"/>
    </row>
    <row r="310" spans="21:35" ht="15.75" hidden="1" customHeight="1">
      <c r="U310" s="739"/>
      <c r="V310" s="739"/>
      <c r="W310" s="739"/>
      <c r="X310" s="739"/>
      <c r="Y310" s="739"/>
      <c r="Z310" s="739"/>
      <c r="AA310" s="739"/>
      <c r="AB310" s="739"/>
      <c r="AC310" s="739"/>
      <c r="AD310" s="739"/>
      <c r="AE310" s="739"/>
      <c r="AF310" s="739"/>
      <c r="AG310" s="739"/>
      <c r="AH310" s="739"/>
      <c r="AI310" s="739"/>
    </row>
    <row r="311" spans="21:35" ht="15.75" hidden="1" customHeight="1">
      <c r="U311" s="739"/>
      <c r="V311" s="739"/>
      <c r="W311" s="739"/>
      <c r="X311" s="739"/>
      <c r="Y311" s="739"/>
      <c r="Z311" s="739"/>
      <c r="AA311" s="739"/>
      <c r="AB311" s="739"/>
      <c r="AC311" s="739"/>
      <c r="AD311" s="739"/>
      <c r="AE311" s="739"/>
      <c r="AF311" s="739"/>
      <c r="AG311" s="739"/>
      <c r="AH311" s="739"/>
      <c r="AI311" s="739"/>
    </row>
    <row r="312" spans="21:35" ht="15.75" hidden="1" customHeight="1">
      <c r="U312" s="739"/>
      <c r="V312" s="739"/>
      <c r="W312" s="739"/>
      <c r="X312" s="739"/>
      <c r="Y312" s="739"/>
      <c r="Z312" s="739"/>
      <c r="AA312" s="739"/>
      <c r="AB312" s="739"/>
      <c r="AC312" s="739"/>
      <c r="AD312" s="739"/>
      <c r="AE312" s="739"/>
      <c r="AF312" s="739"/>
      <c r="AG312" s="739"/>
      <c r="AH312" s="739"/>
      <c r="AI312" s="739"/>
    </row>
    <row r="313" spans="21:35" ht="15.75" hidden="1" customHeight="1">
      <c r="U313" s="739"/>
      <c r="V313" s="739"/>
      <c r="W313" s="739"/>
      <c r="X313" s="739"/>
      <c r="Y313" s="739"/>
      <c r="Z313" s="739"/>
      <c r="AA313" s="739"/>
      <c r="AB313" s="739"/>
      <c r="AC313" s="739"/>
      <c r="AD313" s="739"/>
      <c r="AE313" s="739"/>
      <c r="AF313" s="739"/>
      <c r="AG313" s="739"/>
      <c r="AH313" s="739"/>
      <c r="AI313" s="739"/>
    </row>
    <row r="314" spans="21:35" ht="15.75" hidden="1" customHeight="1">
      <c r="U314" s="739"/>
      <c r="V314" s="739"/>
      <c r="W314" s="739"/>
      <c r="X314" s="739"/>
      <c r="Y314" s="739"/>
      <c r="Z314" s="739"/>
      <c r="AA314" s="739"/>
      <c r="AB314" s="739"/>
      <c r="AC314" s="739"/>
      <c r="AD314" s="739"/>
      <c r="AE314" s="739"/>
      <c r="AF314" s="739"/>
      <c r="AG314" s="739"/>
      <c r="AH314" s="739"/>
      <c r="AI314" s="739"/>
    </row>
    <row r="315" spans="21:35" ht="15.75" hidden="1" customHeight="1">
      <c r="U315" s="739"/>
      <c r="V315" s="739"/>
      <c r="W315" s="739"/>
      <c r="X315" s="739"/>
      <c r="Y315" s="739"/>
      <c r="Z315" s="739"/>
      <c r="AA315" s="739"/>
      <c r="AB315" s="739"/>
      <c r="AC315" s="739"/>
      <c r="AD315" s="739"/>
      <c r="AE315" s="739"/>
      <c r="AF315" s="739"/>
      <c r="AG315" s="739"/>
      <c r="AH315" s="739"/>
      <c r="AI315" s="739"/>
    </row>
    <row r="316" spans="21:35" ht="15.75" hidden="1" customHeight="1">
      <c r="U316" s="739"/>
      <c r="V316" s="739"/>
      <c r="W316" s="739"/>
      <c r="X316" s="739"/>
      <c r="Y316" s="739"/>
      <c r="Z316" s="739"/>
      <c r="AA316" s="739"/>
      <c r="AB316" s="739"/>
      <c r="AC316" s="739"/>
      <c r="AD316" s="739"/>
      <c r="AE316" s="739"/>
      <c r="AF316" s="739"/>
      <c r="AG316" s="739"/>
      <c r="AH316" s="739"/>
      <c r="AI316" s="739"/>
    </row>
    <row r="317" spans="21:35" ht="15.75" hidden="1" customHeight="1">
      <c r="U317" s="739"/>
      <c r="V317" s="739"/>
      <c r="W317" s="739"/>
      <c r="X317" s="739"/>
      <c r="Y317" s="739"/>
      <c r="Z317" s="739"/>
      <c r="AA317" s="739"/>
      <c r="AB317" s="739"/>
      <c r="AC317" s="739"/>
      <c r="AD317" s="739"/>
      <c r="AE317" s="739"/>
      <c r="AF317" s="739"/>
      <c r="AG317" s="739"/>
      <c r="AH317" s="739"/>
      <c r="AI317" s="739"/>
    </row>
    <row r="318" spans="21:35" ht="15.75" hidden="1" customHeight="1">
      <c r="U318" s="739"/>
      <c r="V318" s="739"/>
      <c r="W318" s="739"/>
      <c r="X318" s="739"/>
      <c r="Y318" s="739"/>
      <c r="Z318" s="739"/>
      <c r="AA318" s="739"/>
      <c r="AB318" s="739"/>
      <c r="AC318" s="739"/>
      <c r="AD318" s="739"/>
      <c r="AE318" s="739"/>
      <c r="AF318" s="739"/>
      <c r="AG318" s="739"/>
      <c r="AH318" s="739"/>
      <c r="AI318" s="739"/>
    </row>
    <row r="319" spans="21:35" ht="15.75" hidden="1" customHeight="1">
      <c r="U319" s="739"/>
      <c r="V319" s="739"/>
      <c r="W319" s="739"/>
      <c r="X319" s="739"/>
      <c r="Y319" s="739"/>
      <c r="Z319" s="739"/>
      <c r="AA319" s="739"/>
      <c r="AB319" s="739"/>
      <c r="AC319" s="739"/>
      <c r="AD319" s="739"/>
      <c r="AE319" s="739"/>
      <c r="AF319" s="739"/>
      <c r="AG319" s="739"/>
      <c r="AH319" s="739"/>
      <c r="AI319" s="739"/>
    </row>
    <row r="320" spans="21:35" ht="15.75" hidden="1" customHeight="1">
      <c r="U320" s="739"/>
      <c r="V320" s="739"/>
      <c r="W320" s="739"/>
      <c r="X320" s="739"/>
      <c r="Y320" s="739"/>
      <c r="Z320" s="739"/>
      <c r="AA320" s="739"/>
      <c r="AB320" s="739"/>
      <c r="AC320" s="739"/>
      <c r="AD320" s="739"/>
      <c r="AE320" s="739"/>
      <c r="AF320" s="739"/>
      <c r="AG320" s="739"/>
      <c r="AH320" s="739"/>
      <c r="AI320" s="739"/>
    </row>
    <row r="321" spans="21:35" ht="15.75" hidden="1" customHeight="1">
      <c r="U321" s="739"/>
      <c r="V321" s="739"/>
      <c r="W321" s="739"/>
      <c r="X321" s="739"/>
      <c r="Y321" s="739"/>
      <c r="Z321" s="739"/>
      <c r="AA321" s="739"/>
      <c r="AB321" s="739"/>
      <c r="AC321" s="739"/>
      <c r="AD321" s="739"/>
      <c r="AE321" s="739"/>
      <c r="AF321" s="739"/>
      <c r="AG321" s="739"/>
      <c r="AH321" s="739"/>
      <c r="AI321" s="739"/>
    </row>
    <row r="322" spans="21:35" ht="15.75" hidden="1" customHeight="1">
      <c r="U322" s="739"/>
      <c r="V322" s="739"/>
      <c r="W322" s="739"/>
      <c r="X322" s="739"/>
      <c r="Y322" s="739"/>
      <c r="Z322" s="739"/>
      <c r="AA322" s="739"/>
      <c r="AB322" s="739"/>
      <c r="AC322" s="739"/>
      <c r="AD322" s="739"/>
      <c r="AE322" s="739"/>
      <c r="AF322" s="739"/>
      <c r="AG322" s="739"/>
      <c r="AH322" s="739"/>
      <c r="AI322" s="739"/>
    </row>
    <row r="323" spans="21:35" ht="15.75" hidden="1" customHeight="1">
      <c r="U323" s="739"/>
      <c r="V323" s="739"/>
      <c r="W323" s="739"/>
      <c r="X323" s="739"/>
      <c r="Y323" s="739"/>
      <c r="Z323" s="739"/>
      <c r="AA323" s="739"/>
      <c r="AB323" s="739"/>
      <c r="AC323" s="739"/>
      <c r="AD323" s="739"/>
      <c r="AE323" s="739"/>
      <c r="AF323" s="739"/>
      <c r="AG323" s="739"/>
      <c r="AH323" s="739"/>
      <c r="AI323" s="739"/>
    </row>
    <row r="324" spans="21:35" ht="15.75" hidden="1" customHeight="1">
      <c r="U324" s="739"/>
      <c r="V324" s="739"/>
      <c r="W324" s="739"/>
      <c r="X324" s="739"/>
      <c r="Y324" s="739"/>
      <c r="Z324" s="739"/>
      <c r="AA324" s="739"/>
      <c r="AB324" s="739"/>
      <c r="AC324" s="739"/>
      <c r="AD324" s="739"/>
      <c r="AE324" s="739"/>
      <c r="AF324" s="739"/>
      <c r="AG324" s="739"/>
      <c r="AH324" s="739"/>
      <c r="AI324" s="739"/>
    </row>
    <row r="325" spans="21:35" ht="15.75" hidden="1" customHeight="1">
      <c r="U325" s="739"/>
      <c r="V325" s="739"/>
      <c r="W325" s="739"/>
      <c r="X325" s="739"/>
      <c r="Y325" s="739"/>
      <c r="Z325" s="739"/>
      <c r="AA325" s="739"/>
      <c r="AB325" s="739"/>
      <c r="AC325" s="739"/>
      <c r="AD325" s="739"/>
      <c r="AE325" s="739"/>
      <c r="AF325" s="739"/>
      <c r="AG325" s="739"/>
      <c r="AH325" s="739"/>
      <c r="AI325" s="739"/>
    </row>
    <row r="326" spans="21:35" ht="15.75" hidden="1" customHeight="1">
      <c r="U326" s="739"/>
      <c r="V326" s="739"/>
      <c r="W326" s="739"/>
      <c r="X326" s="739"/>
      <c r="Y326" s="739"/>
      <c r="Z326" s="739"/>
      <c r="AA326" s="739"/>
      <c r="AB326" s="739"/>
      <c r="AC326" s="739"/>
      <c r="AD326" s="739"/>
      <c r="AE326" s="739"/>
      <c r="AF326" s="739"/>
      <c r="AG326" s="739"/>
      <c r="AH326" s="739"/>
      <c r="AI326" s="739"/>
    </row>
    <row r="327" spans="21:35" ht="15.75" hidden="1" customHeight="1">
      <c r="U327" s="739"/>
      <c r="V327" s="739"/>
      <c r="W327" s="739"/>
      <c r="X327" s="739"/>
      <c r="Y327" s="739"/>
      <c r="Z327" s="739"/>
      <c r="AA327" s="739"/>
      <c r="AB327" s="739"/>
      <c r="AC327" s="739"/>
      <c r="AD327" s="739"/>
      <c r="AE327" s="739"/>
      <c r="AF327" s="739"/>
      <c r="AG327" s="739"/>
      <c r="AH327" s="739"/>
      <c r="AI327" s="739"/>
    </row>
    <row r="328" spans="21:35" ht="15.75" hidden="1" customHeight="1">
      <c r="U328" s="739"/>
      <c r="V328" s="739"/>
      <c r="W328" s="739"/>
      <c r="X328" s="739"/>
      <c r="Y328" s="739"/>
      <c r="Z328" s="739"/>
      <c r="AA328" s="739"/>
      <c r="AB328" s="739"/>
      <c r="AC328" s="739"/>
      <c r="AD328" s="739"/>
      <c r="AE328" s="739"/>
      <c r="AF328" s="739"/>
      <c r="AG328" s="739"/>
      <c r="AH328" s="739"/>
      <c r="AI328" s="739"/>
    </row>
    <row r="329" spans="21:35" ht="15.75" hidden="1" customHeight="1">
      <c r="U329" s="739"/>
      <c r="V329" s="739"/>
      <c r="W329" s="739"/>
      <c r="X329" s="739"/>
      <c r="Y329" s="739"/>
      <c r="Z329" s="739"/>
      <c r="AA329" s="739"/>
      <c r="AB329" s="739"/>
      <c r="AC329" s="739"/>
      <c r="AD329" s="739"/>
      <c r="AE329" s="739"/>
      <c r="AF329" s="739"/>
      <c r="AG329" s="739"/>
      <c r="AH329" s="739"/>
      <c r="AI329" s="739"/>
    </row>
    <row r="330" spans="21:35" ht="15.75" hidden="1" customHeight="1">
      <c r="U330" s="739"/>
      <c r="V330" s="739"/>
      <c r="W330" s="739"/>
      <c r="X330" s="739"/>
      <c r="Y330" s="739"/>
      <c r="Z330" s="739"/>
      <c r="AA330" s="739"/>
      <c r="AB330" s="739"/>
      <c r="AC330" s="739"/>
      <c r="AD330" s="739"/>
      <c r="AE330" s="739"/>
      <c r="AF330" s="739"/>
      <c r="AG330" s="739"/>
      <c r="AH330" s="739"/>
      <c r="AI330" s="739"/>
    </row>
    <row r="331" spans="21:35" ht="15.75" hidden="1" customHeight="1">
      <c r="U331" s="739"/>
      <c r="V331" s="739"/>
      <c r="W331" s="739"/>
      <c r="X331" s="739"/>
      <c r="Y331" s="739"/>
      <c r="Z331" s="739"/>
      <c r="AA331" s="739"/>
      <c r="AB331" s="739"/>
      <c r="AC331" s="739"/>
      <c r="AD331" s="739"/>
      <c r="AE331" s="739"/>
      <c r="AF331" s="739"/>
      <c r="AG331" s="739"/>
      <c r="AH331" s="739"/>
      <c r="AI331" s="739"/>
    </row>
    <row r="332" spans="21:35" ht="15.75" hidden="1" customHeight="1">
      <c r="U332" s="739"/>
      <c r="V332" s="739"/>
      <c r="W332" s="739"/>
      <c r="X332" s="739"/>
      <c r="Y332" s="739"/>
      <c r="Z332" s="739"/>
      <c r="AA332" s="739"/>
      <c r="AB332" s="739"/>
      <c r="AC332" s="739"/>
      <c r="AD332" s="739"/>
      <c r="AE332" s="739"/>
      <c r="AF332" s="739"/>
      <c r="AG332" s="739"/>
      <c r="AH332" s="739"/>
      <c r="AI332" s="739"/>
    </row>
    <row r="333" spans="21:35" ht="15.75" hidden="1" customHeight="1">
      <c r="U333" s="739"/>
      <c r="V333" s="739"/>
      <c r="W333" s="739"/>
      <c r="X333" s="739"/>
      <c r="Y333" s="739"/>
      <c r="Z333" s="739"/>
      <c r="AA333" s="739"/>
      <c r="AB333" s="739"/>
      <c r="AC333" s="739"/>
      <c r="AD333" s="739"/>
      <c r="AE333" s="739"/>
      <c r="AF333" s="739"/>
      <c r="AG333" s="739"/>
      <c r="AH333" s="739"/>
      <c r="AI333" s="739"/>
    </row>
    <row r="334" spans="21:35" ht="15.75" hidden="1" customHeight="1">
      <c r="U334" s="739"/>
      <c r="V334" s="739"/>
      <c r="W334" s="739"/>
      <c r="X334" s="739"/>
      <c r="Y334" s="739"/>
      <c r="Z334" s="739"/>
      <c r="AA334" s="739"/>
      <c r="AB334" s="739"/>
      <c r="AC334" s="739"/>
      <c r="AD334" s="739"/>
      <c r="AE334" s="739"/>
      <c r="AF334" s="739"/>
      <c r="AG334" s="739"/>
      <c r="AH334" s="739"/>
      <c r="AI334" s="739"/>
    </row>
    <row r="335" spans="21:35" ht="15.75" hidden="1" customHeight="1">
      <c r="U335" s="739"/>
      <c r="V335" s="739"/>
      <c r="W335" s="739"/>
      <c r="X335" s="739"/>
      <c r="Y335" s="739"/>
      <c r="Z335" s="739"/>
      <c r="AA335" s="739"/>
      <c r="AB335" s="739"/>
      <c r="AC335" s="739"/>
      <c r="AD335" s="739"/>
      <c r="AE335" s="739"/>
      <c r="AF335" s="739"/>
      <c r="AG335" s="739"/>
      <c r="AH335" s="739"/>
      <c r="AI335" s="739"/>
    </row>
    <row r="336" spans="21:35" ht="15.75" hidden="1" customHeight="1">
      <c r="U336" s="739"/>
      <c r="V336" s="739"/>
      <c r="W336" s="739"/>
      <c r="X336" s="739"/>
      <c r="Y336" s="739"/>
      <c r="Z336" s="739"/>
      <c r="AA336" s="739"/>
      <c r="AB336" s="739"/>
      <c r="AC336" s="739"/>
      <c r="AD336" s="739"/>
      <c r="AE336" s="739"/>
      <c r="AF336" s="739"/>
      <c r="AG336" s="739"/>
      <c r="AH336" s="739"/>
      <c r="AI336" s="739"/>
    </row>
    <row r="337" spans="21:35" ht="15.75" hidden="1" customHeight="1">
      <c r="U337" s="739"/>
      <c r="V337" s="739"/>
      <c r="W337" s="739"/>
      <c r="X337" s="739"/>
      <c r="Y337" s="739"/>
      <c r="Z337" s="739"/>
      <c r="AA337" s="739"/>
      <c r="AB337" s="739"/>
      <c r="AC337" s="739"/>
      <c r="AD337" s="739"/>
      <c r="AE337" s="739"/>
      <c r="AF337" s="739"/>
      <c r="AG337" s="739"/>
      <c r="AH337" s="739"/>
      <c r="AI337" s="739"/>
    </row>
    <row r="338" spans="21:35" ht="15.75" hidden="1" customHeight="1">
      <c r="U338" s="739"/>
      <c r="V338" s="739"/>
      <c r="W338" s="739"/>
      <c r="X338" s="739"/>
      <c r="Y338" s="739"/>
      <c r="Z338" s="739"/>
      <c r="AA338" s="739"/>
      <c r="AB338" s="739"/>
      <c r="AC338" s="739"/>
      <c r="AD338" s="739"/>
      <c r="AE338" s="739"/>
      <c r="AF338" s="739"/>
      <c r="AG338" s="739"/>
      <c r="AH338" s="739"/>
      <c r="AI338" s="739"/>
    </row>
    <row r="339" spans="21:35" ht="15.75" hidden="1" customHeight="1">
      <c r="U339" s="739"/>
      <c r="V339" s="739"/>
      <c r="W339" s="739"/>
      <c r="X339" s="739"/>
      <c r="Y339" s="739"/>
      <c r="Z339" s="739"/>
      <c r="AA339" s="739"/>
      <c r="AB339" s="739"/>
      <c r="AC339" s="739"/>
      <c r="AD339" s="739"/>
      <c r="AE339" s="739"/>
      <c r="AF339" s="739"/>
      <c r="AG339" s="739"/>
      <c r="AH339" s="739"/>
      <c r="AI339" s="739"/>
    </row>
    <row r="340" spans="21:35" ht="15.75" hidden="1" customHeight="1">
      <c r="U340" s="739"/>
      <c r="V340" s="739"/>
      <c r="W340" s="739"/>
      <c r="X340" s="739"/>
      <c r="Y340" s="739"/>
      <c r="Z340" s="739"/>
      <c r="AA340" s="739"/>
      <c r="AB340" s="739"/>
      <c r="AC340" s="739"/>
      <c r="AD340" s="739"/>
      <c r="AE340" s="739"/>
      <c r="AF340" s="739"/>
      <c r="AG340" s="739"/>
      <c r="AH340" s="739"/>
      <c r="AI340" s="739"/>
    </row>
    <row r="341" spans="21:35" ht="15.75" hidden="1" customHeight="1">
      <c r="U341" s="739"/>
      <c r="V341" s="739"/>
      <c r="W341" s="739"/>
      <c r="X341" s="739"/>
      <c r="Y341" s="739"/>
      <c r="Z341" s="739"/>
      <c r="AA341" s="739"/>
      <c r="AB341" s="739"/>
      <c r="AC341" s="739"/>
      <c r="AD341" s="739"/>
      <c r="AE341" s="739"/>
      <c r="AF341" s="739"/>
      <c r="AG341" s="739"/>
      <c r="AH341" s="739"/>
      <c r="AI341" s="739"/>
    </row>
    <row r="342" spans="21:35" ht="15.75" hidden="1" customHeight="1">
      <c r="U342" s="739"/>
      <c r="V342" s="739"/>
      <c r="W342" s="739"/>
      <c r="X342" s="739"/>
      <c r="Y342" s="739"/>
      <c r="Z342" s="739"/>
      <c r="AA342" s="739"/>
      <c r="AB342" s="739"/>
      <c r="AC342" s="739"/>
      <c r="AD342" s="739"/>
      <c r="AE342" s="739"/>
      <c r="AF342" s="739"/>
      <c r="AG342" s="739"/>
      <c r="AH342" s="739"/>
      <c r="AI342" s="739"/>
    </row>
    <row r="343" spans="21:35" ht="15.75" hidden="1" customHeight="1">
      <c r="U343" s="739"/>
      <c r="V343" s="739"/>
      <c r="W343" s="739"/>
      <c r="X343" s="739"/>
      <c r="Y343" s="739"/>
      <c r="Z343" s="739"/>
      <c r="AA343" s="739"/>
      <c r="AB343" s="739"/>
      <c r="AC343" s="739"/>
      <c r="AD343" s="739"/>
      <c r="AE343" s="739"/>
      <c r="AF343" s="739"/>
      <c r="AG343" s="739"/>
      <c r="AH343" s="739"/>
      <c r="AI343" s="739"/>
    </row>
    <row r="344" spans="21:35" ht="15.75" hidden="1" customHeight="1">
      <c r="U344" s="739"/>
      <c r="V344" s="739"/>
      <c r="W344" s="739"/>
      <c r="X344" s="739"/>
      <c r="Y344" s="739"/>
      <c r="Z344" s="739"/>
      <c r="AA344" s="739"/>
      <c r="AB344" s="739"/>
      <c r="AC344" s="739"/>
      <c r="AD344" s="739"/>
      <c r="AE344" s="739"/>
      <c r="AF344" s="739"/>
      <c r="AG344" s="739"/>
      <c r="AH344" s="739"/>
      <c r="AI344" s="739"/>
    </row>
    <row r="345" spans="21:35" ht="15.75" hidden="1" customHeight="1">
      <c r="U345" s="739"/>
      <c r="V345" s="739"/>
      <c r="W345" s="739"/>
      <c r="X345" s="739"/>
      <c r="Y345" s="739"/>
      <c r="Z345" s="739"/>
      <c r="AA345" s="739"/>
      <c r="AB345" s="739"/>
      <c r="AC345" s="739"/>
      <c r="AD345" s="739"/>
      <c r="AE345" s="739"/>
      <c r="AF345" s="739"/>
      <c r="AG345" s="739"/>
      <c r="AH345" s="739"/>
      <c r="AI345" s="739"/>
    </row>
    <row r="346" spans="21:35" ht="15.75" hidden="1" customHeight="1">
      <c r="U346" s="739"/>
      <c r="V346" s="739"/>
      <c r="W346" s="739"/>
      <c r="X346" s="739"/>
      <c r="Y346" s="739"/>
      <c r="Z346" s="739"/>
      <c r="AA346" s="739"/>
      <c r="AB346" s="739"/>
      <c r="AC346" s="739"/>
      <c r="AD346" s="739"/>
      <c r="AE346" s="739"/>
      <c r="AF346" s="739"/>
      <c r="AG346" s="739"/>
      <c r="AH346" s="739"/>
      <c r="AI346" s="739"/>
    </row>
    <row r="347" spans="21:35" ht="15.75" hidden="1" customHeight="1">
      <c r="U347" s="739"/>
      <c r="V347" s="739"/>
      <c r="W347" s="739"/>
      <c r="X347" s="739"/>
      <c r="Y347" s="739"/>
      <c r="Z347" s="739"/>
      <c r="AA347" s="739"/>
      <c r="AB347" s="739"/>
      <c r="AC347" s="739"/>
      <c r="AD347" s="739"/>
      <c r="AE347" s="739"/>
      <c r="AF347" s="739"/>
      <c r="AG347" s="739"/>
      <c r="AH347" s="739"/>
      <c r="AI347" s="739"/>
    </row>
    <row r="348" spans="21:35" ht="15.75" hidden="1" customHeight="1">
      <c r="U348" s="739"/>
      <c r="V348" s="739"/>
      <c r="W348" s="739"/>
      <c r="X348" s="739"/>
      <c r="Y348" s="739"/>
      <c r="Z348" s="739"/>
      <c r="AA348" s="739"/>
      <c r="AB348" s="739"/>
      <c r="AC348" s="739"/>
      <c r="AD348" s="739"/>
      <c r="AE348" s="739"/>
      <c r="AF348" s="739"/>
      <c r="AG348" s="739"/>
      <c r="AH348" s="739"/>
      <c r="AI348" s="739"/>
    </row>
    <row r="349" spans="21:35" ht="15.75" hidden="1" customHeight="1">
      <c r="U349" s="739"/>
      <c r="V349" s="739"/>
      <c r="W349" s="739"/>
      <c r="X349" s="739"/>
      <c r="Y349" s="739"/>
      <c r="Z349" s="739"/>
      <c r="AA349" s="739"/>
      <c r="AB349" s="739"/>
      <c r="AC349" s="739"/>
      <c r="AD349" s="739"/>
      <c r="AE349" s="739"/>
      <c r="AF349" s="739"/>
      <c r="AG349" s="739"/>
      <c r="AH349" s="739"/>
      <c r="AI349" s="739"/>
    </row>
    <row r="350" spans="21:35" ht="15.75" hidden="1" customHeight="1">
      <c r="U350" s="739"/>
      <c r="V350" s="739"/>
      <c r="W350" s="739"/>
      <c r="X350" s="739"/>
      <c r="Y350" s="739"/>
      <c r="Z350" s="739"/>
      <c r="AA350" s="739"/>
      <c r="AB350" s="739"/>
      <c r="AC350" s="739"/>
      <c r="AD350" s="739"/>
      <c r="AE350" s="739"/>
      <c r="AF350" s="739"/>
      <c r="AG350" s="739"/>
      <c r="AH350" s="739"/>
      <c r="AI350" s="739"/>
    </row>
    <row r="351" spans="21:35" ht="15.75" hidden="1" customHeight="1">
      <c r="U351" s="739"/>
      <c r="V351" s="739"/>
      <c r="W351" s="739"/>
      <c r="X351" s="739"/>
      <c r="Y351" s="739"/>
      <c r="Z351" s="739"/>
      <c r="AA351" s="739"/>
      <c r="AB351" s="739"/>
      <c r="AC351" s="739"/>
      <c r="AD351" s="739"/>
      <c r="AE351" s="739"/>
      <c r="AF351" s="739"/>
      <c r="AG351" s="739"/>
      <c r="AH351" s="739"/>
      <c r="AI351" s="739"/>
    </row>
    <row r="352" spans="21:35" ht="15.75" hidden="1" customHeight="1">
      <c r="U352" s="739"/>
      <c r="V352" s="739"/>
      <c r="W352" s="739"/>
      <c r="X352" s="739"/>
      <c r="Y352" s="739"/>
      <c r="Z352" s="739"/>
      <c r="AA352" s="739"/>
      <c r="AB352" s="739"/>
      <c r="AC352" s="739"/>
      <c r="AD352" s="739"/>
      <c r="AE352" s="739"/>
      <c r="AF352" s="739"/>
      <c r="AG352" s="739"/>
      <c r="AH352" s="739"/>
      <c r="AI352" s="739"/>
    </row>
    <row r="353" spans="21:35" ht="15.75" hidden="1" customHeight="1">
      <c r="U353" s="739"/>
      <c r="V353" s="739"/>
      <c r="W353" s="739"/>
      <c r="X353" s="739"/>
      <c r="Y353" s="739"/>
      <c r="Z353" s="739"/>
      <c r="AA353" s="739"/>
      <c r="AB353" s="739"/>
      <c r="AC353" s="739"/>
      <c r="AD353" s="739"/>
      <c r="AE353" s="739"/>
      <c r="AF353" s="739"/>
      <c r="AG353" s="739"/>
      <c r="AH353" s="739"/>
      <c r="AI353" s="739"/>
    </row>
    <row r="354" spans="21:35" ht="15.75" hidden="1" customHeight="1">
      <c r="U354" s="739"/>
      <c r="V354" s="739"/>
      <c r="W354" s="739"/>
      <c r="X354" s="739"/>
      <c r="Y354" s="739"/>
      <c r="Z354" s="739"/>
      <c r="AA354" s="739"/>
      <c r="AB354" s="739"/>
      <c r="AC354" s="739"/>
      <c r="AD354" s="739"/>
      <c r="AE354" s="739"/>
      <c r="AF354" s="739"/>
      <c r="AG354" s="739"/>
      <c r="AH354" s="739"/>
      <c r="AI354" s="739"/>
    </row>
    <row r="355" spans="21:35" ht="15.75" hidden="1" customHeight="1">
      <c r="U355" s="739"/>
      <c r="V355" s="739"/>
      <c r="W355" s="739"/>
      <c r="X355" s="739"/>
      <c r="Y355" s="739"/>
      <c r="Z355" s="739"/>
      <c r="AA355" s="739"/>
      <c r="AB355" s="739"/>
      <c r="AC355" s="739"/>
      <c r="AD355" s="739"/>
      <c r="AE355" s="739"/>
      <c r="AF355" s="739"/>
      <c r="AG355" s="739"/>
      <c r="AH355" s="739"/>
      <c r="AI355" s="739"/>
    </row>
    <row r="356" spans="21:35" ht="15.75" hidden="1" customHeight="1">
      <c r="U356" s="739"/>
      <c r="V356" s="739"/>
      <c r="W356" s="739"/>
      <c r="X356" s="739"/>
      <c r="Y356" s="739"/>
      <c r="Z356" s="739"/>
      <c r="AA356" s="739"/>
      <c r="AB356" s="739"/>
      <c r="AC356" s="739"/>
      <c r="AD356" s="739"/>
      <c r="AE356" s="739"/>
      <c r="AF356" s="739"/>
      <c r="AG356" s="739"/>
      <c r="AH356" s="739"/>
      <c r="AI356" s="739"/>
    </row>
    <row r="357" spans="21:35" ht="15.75" hidden="1" customHeight="1">
      <c r="U357" s="739"/>
      <c r="V357" s="739"/>
      <c r="W357" s="739"/>
      <c r="X357" s="739"/>
      <c r="Y357" s="739"/>
      <c r="Z357" s="739"/>
      <c r="AA357" s="739"/>
      <c r="AB357" s="739"/>
      <c r="AC357" s="739"/>
      <c r="AD357" s="739"/>
      <c r="AE357" s="739"/>
      <c r="AF357" s="739"/>
      <c r="AG357" s="739"/>
      <c r="AH357" s="739"/>
      <c r="AI357" s="739"/>
    </row>
    <row r="358" spans="21:35" ht="15.75" hidden="1" customHeight="1">
      <c r="U358" s="739"/>
      <c r="V358" s="739"/>
      <c r="W358" s="739"/>
      <c r="X358" s="739"/>
      <c r="Y358" s="739"/>
      <c r="Z358" s="739"/>
      <c r="AA358" s="739"/>
      <c r="AB358" s="739"/>
      <c r="AC358" s="739"/>
      <c r="AD358" s="739"/>
      <c r="AE358" s="739"/>
      <c r="AF358" s="739"/>
      <c r="AG358" s="739"/>
      <c r="AH358" s="739"/>
      <c r="AI358" s="739"/>
    </row>
    <row r="359" spans="21:35" ht="15.75" hidden="1" customHeight="1">
      <c r="U359" s="739"/>
      <c r="V359" s="739"/>
      <c r="W359" s="739"/>
      <c r="X359" s="739"/>
      <c r="Y359" s="739"/>
      <c r="Z359" s="739"/>
      <c r="AA359" s="739"/>
      <c r="AB359" s="739"/>
      <c r="AC359" s="739"/>
      <c r="AD359" s="739"/>
      <c r="AE359" s="739"/>
      <c r="AF359" s="739"/>
      <c r="AG359" s="739"/>
      <c r="AH359" s="739"/>
      <c r="AI359" s="739"/>
    </row>
    <row r="360" spans="21:35" ht="15.75" hidden="1" customHeight="1">
      <c r="U360" s="739"/>
      <c r="V360" s="739"/>
      <c r="W360" s="739"/>
      <c r="X360" s="739"/>
      <c r="Y360" s="739"/>
      <c r="Z360" s="739"/>
      <c r="AA360" s="739"/>
      <c r="AB360" s="739"/>
      <c r="AC360" s="739"/>
      <c r="AD360" s="739"/>
      <c r="AE360" s="739"/>
      <c r="AF360" s="739"/>
      <c r="AG360" s="739"/>
      <c r="AH360" s="739"/>
      <c r="AI360" s="739"/>
    </row>
    <row r="361" spans="21:35" ht="15.75" hidden="1" customHeight="1">
      <c r="U361" s="739"/>
      <c r="V361" s="739"/>
      <c r="W361" s="739"/>
      <c r="X361" s="739"/>
      <c r="Y361" s="739"/>
      <c r="Z361" s="739"/>
      <c r="AA361" s="739"/>
      <c r="AB361" s="739"/>
      <c r="AC361" s="739"/>
      <c r="AD361" s="739"/>
      <c r="AE361" s="739"/>
      <c r="AF361" s="739"/>
      <c r="AG361" s="739"/>
      <c r="AH361" s="739"/>
      <c r="AI361" s="739"/>
    </row>
    <row r="362" spans="21:35" ht="15.75" hidden="1" customHeight="1">
      <c r="U362" s="739"/>
      <c r="V362" s="739"/>
      <c r="W362" s="739"/>
      <c r="X362" s="739"/>
      <c r="Y362" s="739"/>
      <c r="Z362" s="739"/>
      <c r="AA362" s="739"/>
      <c r="AB362" s="739"/>
      <c r="AC362" s="739"/>
      <c r="AD362" s="739"/>
      <c r="AE362" s="739"/>
      <c r="AF362" s="739"/>
      <c r="AG362" s="739"/>
      <c r="AH362" s="739"/>
      <c r="AI362" s="739"/>
    </row>
    <row r="363" spans="21:35" ht="15.75" hidden="1" customHeight="1">
      <c r="U363" s="739"/>
      <c r="V363" s="739"/>
      <c r="W363" s="739"/>
      <c r="X363" s="739"/>
      <c r="Y363" s="739"/>
      <c r="Z363" s="739"/>
      <c r="AA363" s="739"/>
      <c r="AB363" s="739"/>
      <c r="AC363" s="739"/>
      <c r="AD363" s="739"/>
      <c r="AE363" s="739"/>
      <c r="AF363" s="739"/>
      <c r="AG363" s="739"/>
      <c r="AH363" s="739"/>
      <c r="AI363" s="739"/>
    </row>
    <row r="364" spans="21:35" ht="15.75" hidden="1" customHeight="1">
      <c r="U364" s="739"/>
      <c r="V364" s="739"/>
      <c r="W364" s="739"/>
      <c r="X364" s="739"/>
      <c r="Y364" s="739"/>
      <c r="Z364" s="739"/>
      <c r="AA364" s="739"/>
      <c r="AB364" s="739"/>
      <c r="AC364" s="739"/>
      <c r="AD364" s="739"/>
      <c r="AE364" s="739"/>
      <c r="AF364" s="739"/>
      <c r="AG364" s="739"/>
      <c r="AH364" s="739"/>
      <c r="AI364" s="739"/>
    </row>
    <row r="365" spans="21:35" ht="15.75" hidden="1" customHeight="1">
      <c r="U365" s="739"/>
      <c r="V365" s="739"/>
      <c r="W365" s="739"/>
      <c r="X365" s="739"/>
      <c r="Y365" s="739"/>
      <c r="Z365" s="739"/>
      <c r="AA365" s="739"/>
      <c r="AB365" s="739"/>
      <c r="AC365" s="739"/>
      <c r="AD365" s="739"/>
      <c r="AE365" s="739"/>
      <c r="AF365" s="739"/>
      <c r="AG365" s="739"/>
      <c r="AH365" s="739"/>
      <c r="AI365" s="739"/>
    </row>
    <row r="366" spans="21:35" ht="15.75" hidden="1" customHeight="1">
      <c r="U366" s="739"/>
      <c r="V366" s="739"/>
      <c r="W366" s="739"/>
      <c r="X366" s="739"/>
      <c r="Y366" s="739"/>
      <c r="Z366" s="739"/>
      <c r="AA366" s="739"/>
      <c r="AB366" s="739"/>
      <c r="AC366" s="739"/>
      <c r="AD366" s="739"/>
      <c r="AE366" s="739"/>
      <c r="AF366" s="739"/>
      <c r="AG366" s="739"/>
      <c r="AH366" s="739"/>
      <c r="AI366" s="739"/>
    </row>
    <row r="367" spans="21:35" ht="15.75" hidden="1" customHeight="1">
      <c r="U367" s="739"/>
      <c r="V367" s="739"/>
      <c r="W367" s="739"/>
      <c r="X367" s="739"/>
      <c r="Y367" s="739"/>
      <c r="Z367" s="739"/>
      <c r="AA367" s="739"/>
      <c r="AB367" s="739"/>
      <c r="AC367" s="739"/>
      <c r="AD367" s="739"/>
      <c r="AE367" s="739"/>
      <c r="AF367" s="739"/>
      <c r="AG367" s="739"/>
      <c r="AH367" s="739"/>
      <c r="AI367" s="739"/>
    </row>
    <row r="368" spans="21:35" ht="15.75" hidden="1" customHeight="1">
      <c r="U368" s="739"/>
      <c r="V368" s="739"/>
      <c r="W368" s="739"/>
      <c r="X368" s="739"/>
      <c r="Y368" s="739"/>
      <c r="Z368" s="739"/>
      <c r="AA368" s="739"/>
      <c r="AB368" s="739"/>
      <c r="AC368" s="739"/>
      <c r="AD368" s="739"/>
      <c r="AE368" s="739"/>
      <c r="AF368" s="739"/>
      <c r="AG368" s="739"/>
      <c r="AH368" s="739"/>
      <c r="AI368" s="739"/>
    </row>
    <row r="369" spans="21:35" ht="15.75" hidden="1" customHeight="1">
      <c r="U369" s="739"/>
      <c r="V369" s="739"/>
      <c r="W369" s="739"/>
      <c r="X369" s="739"/>
      <c r="Y369" s="739"/>
      <c r="Z369" s="739"/>
      <c r="AA369" s="739"/>
      <c r="AB369" s="739"/>
      <c r="AC369" s="739"/>
      <c r="AD369" s="739"/>
      <c r="AE369" s="739"/>
      <c r="AF369" s="739"/>
      <c r="AG369" s="739"/>
      <c r="AH369" s="739"/>
      <c r="AI369" s="739"/>
    </row>
    <row r="370" spans="21:35" ht="15.75" hidden="1" customHeight="1">
      <c r="U370" s="739"/>
      <c r="V370" s="739"/>
      <c r="W370" s="739"/>
      <c r="X370" s="739"/>
      <c r="Y370" s="739"/>
      <c r="Z370" s="739"/>
      <c r="AA370" s="739"/>
      <c r="AB370" s="739"/>
      <c r="AC370" s="739"/>
      <c r="AD370" s="739"/>
      <c r="AE370" s="739"/>
      <c r="AF370" s="739"/>
      <c r="AG370" s="739"/>
      <c r="AH370" s="739"/>
      <c r="AI370" s="739"/>
    </row>
    <row r="371" spans="21:35" ht="15.75" hidden="1" customHeight="1">
      <c r="U371" s="739"/>
      <c r="V371" s="739"/>
      <c r="W371" s="739"/>
      <c r="X371" s="739"/>
      <c r="Y371" s="739"/>
      <c r="Z371" s="739"/>
      <c r="AA371" s="739"/>
      <c r="AB371" s="739"/>
      <c r="AC371" s="739"/>
      <c r="AD371" s="739"/>
      <c r="AE371" s="739"/>
      <c r="AF371" s="739"/>
      <c r="AG371" s="739"/>
      <c r="AH371" s="739"/>
      <c r="AI371" s="739"/>
    </row>
    <row r="372" spans="21:35" ht="15.75" hidden="1" customHeight="1">
      <c r="U372" s="739"/>
      <c r="V372" s="739"/>
      <c r="W372" s="739"/>
      <c r="X372" s="739"/>
      <c r="Y372" s="739"/>
      <c r="Z372" s="739"/>
      <c r="AA372" s="739"/>
      <c r="AB372" s="739"/>
      <c r="AC372" s="739"/>
      <c r="AD372" s="739"/>
      <c r="AE372" s="739"/>
      <c r="AF372" s="739"/>
      <c r="AG372" s="739"/>
      <c r="AH372" s="739"/>
      <c r="AI372" s="739"/>
    </row>
    <row r="373" spans="21:35" ht="15.75" hidden="1" customHeight="1">
      <c r="U373" s="739"/>
      <c r="V373" s="739"/>
      <c r="W373" s="739"/>
      <c r="X373" s="739"/>
      <c r="Y373" s="739"/>
      <c r="Z373" s="739"/>
      <c r="AA373" s="739"/>
      <c r="AB373" s="739"/>
      <c r="AC373" s="739"/>
      <c r="AD373" s="739"/>
      <c r="AE373" s="739"/>
      <c r="AF373" s="739"/>
      <c r="AG373" s="739"/>
      <c r="AH373" s="739"/>
      <c r="AI373" s="739"/>
    </row>
    <row r="374" spans="21:35" ht="15.75" hidden="1" customHeight="1">
      <c r="U374" s="739"/>
      <c r="V374" s="739"/>
      <c r="W374" s="739"/>
      <c r="X374" s="739"/>
      <c r="Y374" s="739"/>
      <c r="Z374" s="739"/>
      <c r="AA374" s="739"/>
      <c r="AB374" s="739"/>
      <c r="AC374" s="739"/>
      <c r="AD374" s="739"/>
      <c r="AE374" s="739"/>
      <c r="AF374" s="739"/>
      <c r="AG374" s="739"/>
      <c r="AH374" s="739"/>
      <c r="AI374" s="739"/>
    </row>
    <row r="375" spans="21:35" ht="15.75" hidden="1" customHeight="1">
      <c r="U375" s="739"/>
      <c r="V375" s="739"/>
      <c r="W375" s="739"/>
      <c r="X375" s="739"/>
      <c r="Y375" s="739"/>
      <c r="Z375" s="739"/>
      <c r="AA375" s="739"/>
      <c r="AB375" s="739"/>
      <c r="AC375" s="739"/>
      <c r="AD375" s="739"/>
      <c r="AE375" s="739"/>
      <c r="AF375" s="739"/>
      <c r="AG375" s="739"/>
      <c r="AH375" s="739"/>
      <c r="AI375" s="739"/>
    </row>
    <row r="376" spans="21:35" ht="15.75" hidden="1" customHeight="1">
      <c r="U376" s="739"/>
      <c r="V376" s="739"/>
      <c r="W376" s="739"/>
      <c r="X376" s="739"/>
      <c r="Y376" s="739"/>
      <c r="Z376" s="739"/>
      <c r="AA376" s="739"/>
      <c r="AB376" s="739"/>
      <c r="AC376" s="739"/>
      <c r="AD376" s="739"/>
      <c r="AE376" s="739"/>
      <c r="AF376" s="739"/>
      <c r="AG376" s="739"/>
      <c r="AH376" s="739"/>
      <c r="AI376" s="739"/>
    </row>
    <row r="377" spans="21:35" ht="15.75" hidden="1" customHeight="1">
      <c r="U377" s="739"/>
      <c r="V377" s="739"/>
      <c r="W377" s="739"/>
      <c r="X377" s="739"/>
      <c r="Y377" s="739"/>
      <c r="Z377" s="739"/>
      <c r="AA377" s="739"/>
      <c r="AB377" s="739"/>
      <c r="AC377" s="739"/>
      <c r="AD377" s="739"/>
      <c r="AE377" s="739"/>
      <c r="AF377" s="739"/>
      <c r="AG377" s="739"/>
      <c r="AH377" s="739"/>
      <c r="AI377" s="739"/>
    </row>
    <row r="378" spans="21:35" ht="15.75" hidden="1" customHeight="1">
      <c r="U378" s="739"/>
      <c r="V378" s="739"/>
      <c r="W378" s="739"/>
      <c r="X378" s="739"/>
      <c r="Y378" s="739"/>
      <c r="Z378" s="739"/>
      <c r="AA378" s="739"/>
      <c r="AB378" s="739"/>
      <c r="AC378" s="739"/>
      <c r="AD378" s="739"/>
      <c r="AE378" s="739"/>
      <c r="AF378" s="739"/>
      <c r="AG378" s="739"/>
      <c r="AH378" s="739"/>
      <c r="AI378" s="739"/>
    </row>
    <row r="379" spans="21:35" ht="15.75" hidden="1" customHeight="1">
      <c r="U379" s="739"/>
      <c r="V379" s="739"/>
      <c r="W379" s="739"/>
      <c r="X379" s="739"/>
      <c r="Y379" s="739"/>
      <c r="Z379" s="739"/>
      <c r="AA379" s="739"/>
      <c r="AB379" s="739"/>
      <c r="AC379" s="739"/>
      <c r="AD379" s="739"/>
      <c r="AE379" s="739"/>
      <c r="AF379" s="739"/>
      <c r="AG379" s="739"/>
      <c r="AH379" s="739"/>
      <c r="AI379" s="739"/>
    </row>
    <row r="380" spans="21:35" ht="15.75" hidden="1" customHeight="1">
      <c r="U380" s="739"/>
      <c r="V380" s="739"/>
      <c r="W380" s="739"/>
      <c r="X380" s="739"/>
      <c r="Y380" s="739"/>
      <c r="Z380" s="739"/>
      <c r="AA380" s="739"/>
      <c r="AB380" s="739"/>
      <c r="AC380" s="739"/>
      <c r="AD380" s="739"/>
      <c r="AE380" s="739"/>
      <c r="AF380" s="739"/>
      <c r="AG380" s="739"/>
      <c r="AH380" s="739"/>
      <c r="AI380" s="739"/>
    </row>
    <row r="381" spans="21:35" ht="15.75" hidden="1" customHeight="1">
      <c r="U381" s="739"/>
      <c r="V381" s="739"/>
      <c r="W381" s="739"/>
      <c r="X381" s="739"/>
      <c r="Y381" s="739"/>
      <c r="Z381" s="739"/>
      <c r="AA381" s="739"/>
      <c r="AB381" s="739"/>
      <c r="AC381" s="739"/>
      <c r="AD381" s="739"/>
      <c r="AE381" s="739"/>
      <c r="AF381" s="739"/>
      <c r="AG381" s="739"/>
      <c r="AH381" s="739"/>
      <c r="AI381" s="739"/>
    </row>
    <row r="382" spans="21:35" ht="15.75" hidden="1" customHeight="1">
      <c r="U382" s="739"/>
      <c r="V382" s="739"/>
      <c r="W382" s="739"/>
      <c r="X382" s="739"/>
      <c r="Y382" s="739"/>
      <c r="Z382" s="739"/>
      <c r="AA382" s="739"/>
      <c r="AB382" s="739"/>
      <c r="AC382" s="739"/>
      <c r="AD382" s="739"/>
      <c r="AE382" s="739"/>
      <c r="AF382" s="739"/>
      <c r="AG382" s="739"/>
      <c r="AH382" s="739"/>
      <c r="AI382" s="739"/>
    </row>
    <row r="383" spans="21:35" ht="15.75" hidden="1" customHeight="1">
      <c r="U383" s="739"/>
      <c r="V383" s="739"/>
      <c r="W383" s="739"/>
      <c r="X383" s="739"/>
      <c r="Y383" s="739"/>
      <c r="Z383" s="739"/>
      <c r="AA383" s="739"/>
      <c r="AB383" s="739"/>
      <c r="AC383" s="739"/>
      <c r="AD383" s="739"/>
      <c r="AE383" s="739"/>
      <c r="AF383" s="739"/>
      <c r="AG383" s="739"/>
      <c r="AH383" s="739"/>
      <c r="AI383" s="739"/>
    </row>
    <row r="384" spans="21:35" ht="15.75" hidden="1" customHeight="1">
      <c r="U384" s="739"/>
      <c r="V384" s="739"/>
      <c r="W384" s="739"/>
      <c r="X384" s="739"/>
      <c r="Y384" s="739"/>
      <c r="Z384" s="739"/>
      <c r="AA384" s="739"/>
      <c r="AB384" s="739"/>
      <c r="AC384" s="739"/>
      <c r="AD384" s="739"/>
      <c r="AE384" s="739"/>
      <c r="AF384" s="739"/>
      <c r="AG384" s="739"/>
      <c r="AH384" s="739"/>
      <c r="AI384" s="739"/>
    </row>
    <row r="385" spans="21:35" ht="15.75" hidden="1" customHeight="1">
      <c r="U385" s="739"/>
      <c r="V385" s="739"/>
      <c r="W385" s="739"/>
      <c r="X385" s="739"/>
      <c r="Y385" s="739"/>
      <c r="Z385" s="739"/>
      <c r="AA385" s="739"/>
      <c r="AB385" s="739"/>
      <c r="AC385" s="739"/>
      <c r="AD385" s="739"/>
      <c r="AE385" s="739"/>
      <c r="AF385" s="739"/>
      <c r="AG385" s="739"/>
      <c r="AH385" s="739"/>
      <c r="AI385" s="739"/>
    </row>
    <row r="386" spans="21:35" ht="15.75" hidden="1" customHeight="1">
      <c r="U386" s="739"/>
      <c r="V386" s="739"/>
      <c r="W386" s="739"/>
      <c r="X386" s="739"/>
      <c r="Y386" s="739"/>
      <c r="Z386" s="739"/>
      <c r="AA386" s="739"/>
      <c r="AB386" s="739"/>
      <c r="AC386" s="739"/>
      <c r="AD386" s="739"/>
      <c r="AE386" s="739"/>
      <c r="AF386" s="739"/>
      <c r="AG386" s="739"/>
      <c r="AH386" s="739"/>
      <c r="AI386" s="739"/>
    </row>
    <row r="387" spans="21:35" ht="15.75" hidden="1" customHeight="1">
      <c r="U387" s="739"/>
      <c r="V387" s="739"/>
      <c r="W387" s="739"/>
      <c r="X387" s="739"/>
      <c r="Y387" s="739"/>
      <c r="Z387" s="739"/>
      <c r="AA387" s="739"/>
      <c r="AB387" s="739"/>
      <c r="AC387" s="739"/>
      <c r="AD387" s="739"/>
      <c r="AE387" s="739"/>
      <c r="AF387" s="739"/>
      <c r="AG387" s="739"/>
      <c r="AH387" s="739"/>
      <c r="AI387" s="739"/>
    </row>
    <row r="388" spans="21:35" ht="15.75" hidden="1" customHeight="1">
      <c r="U388" s="739"/>
      <c r="V388" s="739"/>
      <c r="W388" s="739"/>
      <c r="X388" s="739"/>
      <c r="Y388" s="739"/>
      <c r="Z388" s="739"/>
      <c r="AA388" s="739"/>
      <c r="AB388" s="739"/>
      <c r="AC388" s="739"/>
      <c r="AD388" s="739"/>
      <c r="AE388" s="739"/>
      <c r="AF388" s="739"/>
      <c r="AG388" s="739"/>
      <c r="AH388" s="739"/>
      <c r="AI388" s="739"/>
    </row>
    <row r="389" spans="21:35" ht="15.75" hidden="1" customHeight="1">
      <c r="U389" s="739"/>
      <c r="V389" s="739"/>
      <c r="W389" s="739"/>
      <c r="X389" s="739"/>
      <c r="Y389" s="739"/>
      <c r="Z389" s="739"/>
      <c r="AA389" s="739"/>
      <c r="AB389" s="739"/>
      <c r="AC389" s="739"/>
      <c r="AD389" s="739"/>
      <c r="AE389" s="739"/>
      <c r="AF389" s="739"/>
      <c r="AG389" s="739"/>
      <c r="AH389" s="739"/>
      <c r="AI389" s="739"/>
    </row>
    <row r="390" spans="21:35" ht="15.75" hidden="1" customHeight="1">
      <c r="U390" s="739"/>
      <c r="V390" s="739"/>
      <c r="W390" s="739"/>
      <c r="X390" s="739"/>
      <c r="Y390" s="739"/>
      <c r="Z390" s="739"/>
      <c r="AA390" s="739"/>
      <c r="AB390" s="739"/>
      <c r="AC390" s="739"/>
      <c r="AD390" s="739"/>
      <c r="AE390" s="739"/>
      <c r="AF390" s="739"/>
      <c r="AG390" s="739"/>
      <c r="AH390" s="739"/>
      <c r="AI390" s="739"/>
    </row>
    <row r="391" spans="21:35" ht="15.75" hidden="1" customHeight="1">
      <c r="U391" s="739"/>
      <c r="V391" s="739"/>
      <c r="W391" s="739"/>
      <c r="X391" s="739"/>
      <c r="Y391" s="739"/>
      <c r="Z391" s="739"/>
      <c r="AA391" s="739"/>
      <c r="AB391" s="739"/>
      <c r="AC391" s="739"/>
      <c r="AD391" s="739"/>
      <c r="AE391" s="739"/>
      <c r="AF391" s="739"/>
      <c r="AG391" s="739"/>
      <c r="AH391" s="739"/>
      <c r="AI391" s="739"/>
    </row>
    <row r="392" spans="21:35" ht="15.75" hidden="1" customHeight="1">
      <c r="U392" s="739"/>
      <c r="V392" s="739"/>
      <c r="W392" s="739"/>
      <c r="X392" s="739"/>
      <c r="Y392" s="739"/>
      <c r="Z392" s="739"/>
      <c r="AA392" s="739"/>
      <c r="AB392" s="739"/>
      <c r="AC392" s="739"/>
      <c r="AD392" s="739"/>
      <c r="AE392" s="739"/>
      <c r="AF392" s="739"/>
      <c r="AG392" s="739"/>
      <c r="AH392" s="739"/>
      <c r="AI392" s="739"/>
    </row>
    <row r="393" spans="21:35" ht="15.75" hidden="1" customHeight="1">
      <c r="U393" s="739"/>
      <c r="V393" s="739"/>
      <c r="W393" s="739"/>
      <c r="X393" s="739"/>
      <c r="Y393" s="739"/>
      <c r="Z393" s="739"/>
      <c r="AA393" s="739"/>
      <c r="AB393" s="739"/>
      <c r="AC393" s="739"/>
      <c r="AD393" s="739"/>
      <c r="AE393" s="739"/>
      <c r="AF393" s="739"/>
      <c r="AG393" s="739"/>
      <c r="AH393" s="739"/>
      <c r="AI393" s="739"/>
    </row>
    <row r="394" spans="21:35" ht="15.75" hidden="1" customHeight="1">
      <c r="U394" s="739"/>
      <c r="V394" s="739"/>
      <c r="W394" s="739"/>
      <c r="X394" s="739"/>
      <c r="Y394" s="739"/>
      <c r="Z394" s="739"/>
      <c r="AA394" s="739"/>
      <c r="AB394" s="739"/>
      <c r="AC394" s="739"/>
      <c r="AD394" s="739"/>
      <c r="AE394" s="739"/>
      <c r="AF394" s="739"/>
      <c r="AG394" s="739"/>
      <c r="AH394" s="739"/>
      <c r="AI394" s="739"/>
    </row>
    <row r="395" spans="21:35" ht="15.75" hidden="1" customHeight="1">
      <c r="U395" s="739"/>
      <c r="V395" s="739"/>
      <c r="W395" s="739"/>
      <c r="X395" s="739"/>
      <c r="Y395" s="739"/>
      <c r="Z395" s="739"/>
      <c r="AA395" s="739"/>
      <c r="AB395" s="739"/>
      <c r="AC395" s="739"/>
      <c r="AD395" s="739"/>
      <c r="AE395" s="739"/>
      <c r="AF395" s="739"/>
      <c r="AG395" s="739"/>
      <c r="AH395" s="739"/>
      <c r="AI395" s="739"/>
    </row>
    <row r="396" spans="21:35" ht="15.75" hidden="1" customHeight="1">
      <c r="U396" s="739"/>
      <c r="V396" s="739"/>
      <c r="W396" s="739"/>
      <c r="X396" s="739"/>
      <c r="Y396" s="739"/>
      <c r="Z396" s="739"/>
      <c r="AA396" s="739"/>
      <c r="AB396" s="739"/>
      <c r="AC396" s="739"/>
      <c r="AD396" s="739"/>
      <c r="AE396" s="739"/>
      <c r="AF396" s="739"/>
      <c r="AG396" s="739"/>
      <c r="AH396" s="739"/>
      <c r="AI396" s="739"/>
    </row>
    <row r="397" spans="21:35" ht="15.75" hidden="1" customHeight="1">
      <c r="U397" s="739"/>
      <c r="V397" s="739"/>
      <c r="W397" s="739"/>
      <c r="X397" s="739"/>
      <c r="Y397" s="739"/>
      <c r="Z397" s="739"/>
      <c r="AA397" s="739"/>
      <c r="AB397" s="739"/>
      <c r="AC397" s="739"/>
      <c r="AD397" s="739"/>
      <c r="AE397" s="739"/>
      <c r="AF397" s="739"/>
      <c r="AG397" s="739"/>
      <c r="AH397" s="739"/>
      <c r="AI397" s="739"/>
    </row>
    <row r="398" spans="21:35" ht="15.75" hidden="1" customHeight="1">
      <c r="U398" s="739"/>
      <c r="V398" s="739"/>
      <c r="W398" s="739"/>
      <c r="X398" s="739"/>
      <c r="Y398" s="739"/>
      <c r="Z398" s="739"/>
      <c r="AA398" s="739"/>
      <c r="AB398" s="739"/>
      <c r="AC398" s="739"/>
      <c r="AD398" s="739"/>
      <c r="AE398" s="739"/>
      <c r="AF398" s="739"/>
      <c r="AG398" s="739"/>
      <c r="AH398" s="739"/>
      <c r="AI398" s="739"/>
    </row>
    <row r="399" spans="21:35" ht="15.75" hidden="1" customHeight="1">
      <c r="U399" s="739"/>
      <c r="V399" s="739"/>
      <c r="W399" s="739"/>
      <c r="X399" s="739"/>
      <c r="Y399" s="739"/>
      <c r="Z399" s="739"/>
      <c r="AA399" s="739"/>
      <c r="AB399" s="739"/>
      <c r="AC399" s="739"/>
      <c r="AD399" s="739"/>
      <c r="AE399" s="739"/>
      <c r="AF399" s="739"/>
      <c r="AG399" s="739"/>
      <c r="AH399" s="739"/>
      <c r="AI399" s="739"/>
    </row>
    <row r="400" spans="21:35" ht="15.75" hidden="1" customHeight="1">
      <c r="U400" s="739"/>
      <c r="V400" s="739"/>
      <c r="W400" s="739"/>
      <c r="X400" s="739"/>
      <c r="Y400" s="739"/>
      <c r="Z400" s="739"/>
      <c r="AA400" s="739"/>
      <c r="AB400" s="739"/>
      <c r="AC400" s="739"/>
      <c r="AD400" s="739"/>
      <c r="AE400" s="739"/>
      <c r="AF400" s="739"/>
      <c r="AG400" s="739"/>
      <c r="AH400" s="739"/>
      <c r="AI400" s="739"/>
    </row>
    <row r="401" spans="21:35" ht="15.75" hidden="1" customHeight="1">
      <c r="U401" s="739"/>
      <c r="V401" s="739"/>
      <c r="W401" s="739"/>
      <c r="X401" s="739"/>
      <c r="Y401" s="739"/>
      <c r="Z401" s="739"/>
      <c r="AA401" s="739"/>
      <c r="AB401" s="739"/>
      <c r="AC401" s="739"/>
      <c r="AD401" s="739"/>
      <c r="AE401" s="739"/>
      <c r="AF401" s="739"/>
      <c r="AG401" s="739"/>
      <c r="AH401" s="739"/>
      <c r="AI401" s="739"/>
    </row>
    <row r="402" spans="21:35" ht="15.75" hidden="1" customHeight="1">
      <c r="U402" s="739"/>
      <c r="V402" s="739"/>
      <c r="W402" s="739"/>
      <c r="X402" s="739"/>
      <c r="Y402" s="739"/>
      <c r="Z402" s="739"/>
      <c r="AA402" s="739"/>
      <c r="AB402" s="739"/>
      <c r="AC402" s="739"/>
      <c r="AD402" s="739"/>
      <c r="AE402" s="739"/>
      <c r="AF402" s="739"/>
      <c r="AG402" s="739"/>
      <c r="AH402" s="739"/>
      <c r="AI402" s="739"/>
    </row>
    <row r="403" spans="21:35" ht="15.75" hidden="1" customHeight="1">
      <c r="U403" s="739"/>
      <c r="V403" s="739"/>
      <c r="W403" s="739"/>
      <c r="X403" s="739"/>
      <c r="Y403" s="739"/>
      <c r="Z403" s="739"/>
      <c r="AA403" s="739"/>
      <c r="AB403" s="739"/>
      <c r="AC403" s="739"/>
      <c r="AD403" s="739"/>
      <c r="AE403" s="739"/>
      <c r="AF403" s="739"/>
      <c r="AG403" s="739"/>
      <c r="AH403" s="739"/>
      <c r="AI403" s="739"/>
    </row>
    <row r="404" spans="21:35" ht="15.75" hidden="1" customHeight="1">
      <c r="U404" s="739"/>
      <c r="V404" s="739"/>
      <c r="W404" s="739"/>
      <c r="X404" s="739"/>
      <c r="Y404" s="739"/>
      <c r="Z404" s="739"/>
      <c r="AA404" s="739"/>
      <c r="AB404" s="739"/>
      <c r="AC404" s="739"/>
      <c r="AD404" s="739"/>
      <c r="AE404" s="739"/>
      <c r="AF404" s="739"/>
      <c r="AG404" s="739"/>
      <c r="AH404" s="739"/>
      <c r="AI404" s="739"/>
    </row>
    <row r="405" spans="21:35" ht="15.75" hidden="1" customHeight="1">
      <c r="U405" s="739"/>
      <c r="V405" s="739"/>
      <c r="W405" s="739"/>
      <c r="X405" s="739"/>
      <c r="Y405" s="739"/>
      <c r="Z405" s="739"/>
      <c r="AA405" s="739"/>
      <c r="AB405" s="739"/>
      <c r="AC405" s="739"/>
      <c r="AD405" s="739"/>
      <c r="AE405" s="739"/>
      <c r="AF405" s="739"/>
      <c r="AG405" s="739"/>
      <c r="AH405" s="739"/>
      <c r="AI405" s="739"/>
    </row>
    <row r="406" spans="21:35" ht="15.75" hidden="1" customHeight="1">
      <c r="U406" s="739"/>
      <c r="V406" s="739"/>
      <c r="W406" s="739"/>
      <c r="X406" s="739"/>
      <c r="Y406" s="739"/>
      <c r="Z406" s="739"/>
      <c r="AA406" s="739"/>
      <c r="AB406" s="739"/>
      <c r="AC406" s="739"/>
      <c r="AD406" s="739"/>
      <c r="AE406" s="739"/>
      <c r="AF406" s="739"/>
      <c r="AG406" s="739"/>
      <c r="AH406" s="739"/>
      <c r="AI406" s="739"/>
    </row>
    <row r="407" spans="21:35" ht="15.75" hidden="1" customHeight="1">
      <c r="U407" s="739"/>
      <c r="V407" s="739"/>
      <c r="W407" s="739"/>
      <c r="X407" s="739"/>
      <c r="Y407" s="739"/>
      <c r="Z407" s="739"/>
      <c r="AA407" s="739"/>
      <c r="AB407" s="739"/>
      <c r="AC407" s="739"/>
      <c r="AD407" s="739"/>
      <c r="AE407" s="739"/>
      <c r="AF407" s="739"/>
      <c r="AG407" s="739"/>
      <c r="AH407" s="739"/>
      <c r="AI407" s="739"/>
    </row>
    <row r="408" spans="21:35" ht="15.75" hidden="1" customHeight="1">
      <c r="U408" s="739"/>
      <c r="V408" s="739"/>
      <c r="W408" s="739"/>
      <c r="X408" s="739"/>
      <c r="Y408" s="739"/>
      <c r="Z408" s="739"/>
      <c r="AA408" s="739"/>
      <c r="AB408" s="739"/>
      <c r="AC408" s="739"/>
      <c r="AD408" s="739"/>
      <c r="AE408" s="739"/>
      <c r="AF408" s="739"/>
      <c r="AG408" s="739"/>
      <c r="AH408" s="739"/>
      <c r="AI408" s="739"/>
    </row>
    <row r="409" spans="21:35" ht="15.75" hidden="1" customHeight="1">
      <c r="U409" s="739"/>
      <c r="V409" s="739"/>
      <c r="W409" s="739"/>
      <c r="X409" s="739"/>
      <c r="Y409" s="739"/>
      <c r="Z409" s="739"/>
      <c r="AA409" s="739"/>
      <c r="AB409" s="739"/>
      <c r="AC409" s="739"/>
      <c r="AD409" s="739"/>
      <c r="AE409" s="739"/>
      <c r="AF409" s="739"/>
      <c r="AG409" s="739"/>
      <c r="AH409" s="739"/>
      <c r="AI409" s="739"/>
    </row>
    <row r="410" spans="21:35" ht="15.75" hidden="1" customHeight="1">
      <c r="U410" s="739"/>
      <c r="V410" s="739"/>
      <c r="W410" s="739"/>
      <c r="X410" s="739"/>
      <c r="Y410" s="739"/>
      <c r="Z410" s="739"/>
      <c r="AA410" s="739"/>
      <c r="AB410" s="739"/>
      <c r="AC410" s="739"/>
      <c r="AD410" s="739"/>
      <c r="AE410" s="739"/>
      <c r="AF410" s="739"/>
      <c r="AG410" s="739"/>
      <c r="AH410" s="739"/>
      <c r="AI410" s="739"/>
    </row>
    <row r="411" spans="21:35" ht="15.75" hidden="1" customHeight="1">
      <c r="U411" s="739"/>
      <c r="V411" s="739"/>
      <c r="W411" s="739"/>
      <c r="X411" s="739"/>
      <c r="Y411" s="739"/>
      <c r="Z411" s="739"/>
      <c r="AA411" s="739"/>
      <c r="AB411" s="739"/>
      <c r="AC411" s="739"/>
      <c r="AD411" s="739"/>
      <c r="AE411" s="739"/>
      <c r="AF411" s="739"/>
      <c r="AG411" s="739"/>
      <c r="AH411" s="739"/>
      <c r="AI411" s="739"/>
    </row>
    <row r="412" spans="21:35" ht="15.75" hidden="1" customHeight="1">
      <c r="U412" s="739"/>
      <c r="V412" s="739"/>
      <c r="W412" s="739"/>
      <c r="X412" s="739"/>
      <c r="Y412" s="739"/>
      <c r="Z412" s="739"/>
      <c r="AA412" s="739"/>
      <c r="AB412" s="739"/>
      <c r="AC412" s="739"/>
      <c r="AD412" s="739"/>
      <c r="AE412" s="739"/>
      <c r="AF412" s="739"/>
      <c r="AG412" s="739"/>
      <c r="AH412" s="739"/>
      <c r="AI412" s="739"/>
    </row>
    <row r="413" spans="21:35" ht="15.75" hidden="1" customHeight="1">
      <c r="U413" s="739"/>
      <c r="V413" s="739"/>
      <c r="W413" s="739"/>
      <c r="X413" s="739"/>
      <c r="Y413" s="739"/>
      <c r="Z413" s="739"/>
      <c r="AA413" s="739"/>
      <c r="AB413" s="739"/>
      <c r="AC413" s="739"/>
      <c r="AD413" s="739"/>
      <c r="AE413" s="739"/>
      <c r="AF413" s="739"/>
      <c r="AG413" s="739"/>
      <c r="AH413" s="739"/>
      <c r="AI413" s="739"/>
    </row>
    <row r="414" spans="21:35" ht="15.75" hidden="1" customHeight="1">
      <c r="U414" s="739"/>
      <c r="V414" s="739"/>
      <c r="W414" s="739"/>
      <c r="X414" s="739"/>
      <c r="Y414" s="739"/>
      <c r="Z414" s="739"/>
      <c r="AA414" s="739"/>
      <c r="AB414" s="739"/>
      <c r="AC414" s="739"/>
      <c r="AD414" s="739"/>
      <c r="AE414" s="739"/>
      <c r="AF414" s="739"/>
      <c r="AG414" s="739"/>
      <c r="AH414" s="739"/>
      <c r="AI414" s="739"/>
    </row>
    <row r="415" spans="21:35" ht="15.75" hidden="1" customHeight="1">
      <c r="U415" s="739"/>
      <c r="V415" s="739"/>
      <c r="W415" s="739"/>
      <c r="X415" s="739"/>
      <c r="Y415" s="739"/>
      <c r="Z415" s="739"/>
      <c r="AA415" s="739"/>
      <c r="AB415" s="739"/>
      <c r="AC415" s="739"/>
      <c r="AD415" s="739"/>
      <c r="AE415" s="739"/>
      <c r="AF415" s="739"/>
      <c r="AG415" s="739"/>
      <c r="AH415" s="739"/>
      <c r="AI415" s="739"/>
    </row>
    <row r="416" spans="21:35" ht="15.75" hidden="1" customHeight="1">
      <c r="U416" s="739"/>
      <c r="V416" s="739"/>
      <c r="W416" s="739"/>
      <c r="X416" s="739"/>
      <c r="Y416" s="739"/>
      <c r="Z416" s="739"/>
      <c r="AA416" s="739"/>
      <c r="AB416" s="739"/>
      <c r="AC416" s="739"/>
      <c r="AD416" s="739"/>
      <c r="AE416" s="739"/>
      <c r="AF416" s="739"/>
      <c r="AG416" s="739"/>
      <c r="AH416" s="739"/>
      <c r="AI416" s="739"/>
    </row>
    <row r="417" spans="21:35" ht="15.75" hidden="1" customHeight="1">
      <c r="U417" s="739"/>
      <c r="V417" s="739"/>
      <c r="W417" s="739"/>
      <c r="X417" s="739"/>
      <c r="Y417" s="739"/>
      <c r="Z417" s="739"/>
      <c r="AA417" s="739"/>
      <c r="AB417" s="739"/>
      <c r="AC417" s="739"/>
      <c r="AD417" s="739"/>
      <c r="AE417" s="739"/>
      <c r="AF417" s="739"/>
      <c r="AG417" s="739"/>
      <c r="AH417" s="739"/>
      <c r="AI417" s="739"/>
    </row>
    <row r="418" spans="21:35" ht="15.75" hidden="1" customHeight="1">
      <c r="U418" s="739"/>
      <c r="V418" s="739"/>
      <c r="W418" s="739"/>
      <c r="X418" s="739"/>
      <c r="Y418" s="739"/>
      <c r="Z418" s="739"/>
      <c r="AA418" s="739"/>
      <c r="AB418" s="739"/>
      <c r="AC418" s="739"/>
      <c r="AD418" s="739"/>
      <c r="AE418" s="739"/>
      <c r="AF418" s="739"/>
      <c r="AG418" s="739"/>
      <c r="AH418" s="739"/>
      <c r="AI418" s="739"/>
    </row>
    <row r="419" spans="21:35" ht="15.75" hidden="1" customHeight="1">
      <c r="U419" s="739"/>
      <c r="V419" s="739"/>
      <c r="W419" s="739"/>
      <c r="X419" s="739"/>
      <c r="Y419" s="739"/>
      <c r="Z419" s="739"/>
      <c r="AA419" s="739"/>
      <c r="AB419" s="739"/>
      <c r="AC419" s="739"/>
      <c r="AD419" s="739"/>
      <c r="AE419" s="739"/>
      <c r="AF419" s="739"/>
      <c r="AG419" s="739"/>
      <c r="AH419" s="739"/>
      <c r="AI419" s="739"/>
    </row>
    <row r="420" spans="21:35" ht="15.75" hidden="1" customHeight="1">
      <c r="U420" s="739"/>
      <c r="V420" s="739"/>
      <c r="W420" s="739"/>
      <c r="X420" s="739"/>
      <c r="Y420" s="739"/>
      <c r="Z420" s="739"/>
      <c r="AA420" s="739"/>
      <c r="AB420" s="739"/>
      <c r="AC420" s="739"/>
      <c r="AD420" s="739"/>
      <c r="AE420" s="739"/>
      <c r="AF420" s="739"/>
      <c r="AG420" s="739"/>
      <c r="AH420" s="739"/>
      <c r="AI420" s="739"/>
    </row>
    <row r="421" spans="21:35" ht="15.75" hidden="1" customHeight="1">
      <c r="U421" s="739"/>
      <c r="V421" s="739"/>
      <c r="W421" s="739"/>
      <c r="X421" s="739"/>
      <c r="Y421" s="739"/>
      <c r="Z421" s="739"/>
      <c r="AA421" s="739"/>
      <c r="AB421" s="739"/>
      <c r="AC421" s="739"/>
      <c r="AD421" s="739"/>
      <c r="AE421" s="739"/>
      <c r="AF421" s="739"/>
      <c r="AG421" s="739"/>
      <c r="AH421" s="739"/>
      <c r="AI421" s="739"/>
    </row>
    <row r="422" spans="21:35" ht="15.75" hidden="1" customHeight="1">
      <c r="U422" s="739"/>
      <c r="V422" s="739"/>
      <c r="W422" s="739"/>
      <c r="X422" s="739"/>
      <c r="Y422" s="739"/>
      <c r="Z422" s="739"/>
      <c r="AA422" s="739"/>
      <c r="AB422" s="739"/>
      <c r="AC422" s="739"/>
      <c r="AD422" s="739"/>
      <c r="AE422" s="739"/>
      <c r="AF422" s="739"/>
      <c r="AG422" s="739"/>
      <c r="AH422" s="739"/>
      <c r="AI422" s="739"/>
    </row>
    <row r="423" spans="21:35" ht="15.75" hidden="1" customHeight="1">
      <c r="U423" s="739"/>
      <c r="V423" s="739"/>
      <c r="W423" s="739"/>
      <c r="X423" s="739"/>
      <c r="Y423" s="739"/>
      <c r="Z423" s="739"/>
      <c r="AA423" s="739"/>
      <c r="AB423" s="739"/>
      <c r="AC423" s="739"/>
      <c r="AD423" s="739"/>
      <c r="AE423" s="739"/>
      <c r="AF423" s="739"/>
      <c r="AG423" s="739"/>
      <c r="AH423" s="739"/>
      <c r="AI423" s="739"/>
    </row>
    <row r="424" spans="21:35" ht="15.75" hidden="1" customHeight="1">
      <c r="U424" s="739"/>
      <c r="V424" s="739"/>
      <c r="W424" s="739"/>
      <c r="X424" s="739"/>
      <c r="Y424" s="739"/>
      <c r="Z424" s="739"/>
      <c r="AA424" s="739"/>
      <c r="AB424" s="739"/>
      <c r="AC424" s="739"/>
      <c r="AD424" s="739"/>
      <c r="AE424" s="739"/>
      <c r="AF424" s="739"/>
      <c r="AG424" s="739"/>
      <c r="AH424" s="739"/>
      <c r="AI424" s="739"/>
    </row>
    <row r="425" spans="21:35" ht="15.75" hidden="1" customHeight="1">
      <c r="U425" s="739"/>
      <c r="V425" s="739"/>
      <c r="W425" s="739"/>
      <c r="X425" s="739"/>
      <c r="Y425" s="739"/>
      <c r="Z425" s="739"/>
      <c r="AA425" s="739"/>
      <c r="AB425" s="739"/>
      <c r="AC425" s="739"/>
      <c r="AD425" s="739"/>
      <c r="AE425" s="739"/>
      <c r="AF425" s="739"/>
      <c r="AG425" s="739"/>
      <c r="AH425" s="739"/>
      <c r="AI425" s="739"/>
    </row>
    <row r="426" spans="21:35" ht="15.75" hidden="1" customHeight="1">
      <c r="U426" s="739"/>
      <c r="V426" s="739"/>
      <c r="W426" s="739"/>
      <c r="X426" s="739"/>
      <c r="Y426" s="739"/>
      <c r="Z426" s="739"/>
      <c r="AA426" s="739"/>
      <c r="AB426" s="739"/>
      <c r="AC426" s="739"/>
      <c r="AD426" s="739"/>
      <c r="AE426" s="739"/>
      <c r="AF426" s="739"/>
      <c r="AG426" s="739"/>
      <c r="AH426" s="739"/>
      <c r="AI426" s="739"/>
    </row>
    <row r="427" spans="21:35" ht="15.75" hidden="1" customHeight="1">
      <c r="U427" s="739"/>
      <c r="V427" s="739"/>
      <c r="W427" s="739"/>
      <c r="X427" s="739"/>
      <c r="Y427" s="739"/>
      <c r="Z427" s="739"/>
      <c r="AA427" s="739"/>
      <c r="AB427" s="739"/>
      <c r="AC427" s="739"/>
      <c r="AD427" s="739"/>
      <c r="AE427" s="739"/>
      <c r="AF427" s="739"/>
      <c r="AG427" s="739"/>
      <c r="AH427" s="739"/>
      <c r="AI427" s="739"/>
    </row>
    <row r="428" spans="21:35" ht="15.75" hidden="1" customHeight="1">
      <c r="U428" s="739"/>
      <c r="V428" s="739"/>
      <c r="W428" s="739"/>
      <c r="X428" s="739"/>
      <c r="Y428" s="739"/>
      <c r="Z428" s="739"/>
      <c r="AA428" s="739"/>
      <c r="AB428" s="739"/>
      <c r="AC428" s="739"/>
      <c r="AD428" s="739"/>
      <c r="AE428" s="739"/>
      <c r="AF428" s="739"/>
      <c r="AG428" s="739"/>
      <c r="AH428" s="739"/>
      <c r="AI428" s="739"/>
    </row>
    <row r="429" spans="21:35" ht="15.75" hidden="1" customHeight="1">
      <c r="U429" s="739"/>
      <c r="V429" s="739"/>
      <c r="W429" s="739"/>
      <c r="X429" s="739"/>
      <c r="Y429" s="739"/>
      <c r="Z429" s="739"/>
      <c r="AA429" s="739"/>
      <c r="AB429" s="739"/>
      <c r="AC429" s="739"/>
      <c r="AD429" s="739"/>
      <c r="AE429" s="739"/>
      <c r="AF429" s="739"/>
      <c r="AG429" s="739"/>
      <c r="AH429" s="739"/>
      <c r="AI429" s="739"/>
    </row>
    <row r="430" spans="21:35" ht="15.75" hidden="1" customHeight="1">
      <c r="U430" s="739"/>
      <c r="V430" s="739"/>
      <c r="W430" s="739"/>
      <c r="X430" s="739"/>
      <c r="Y430" s="739"/>
      <c r="Z430" s="739"/>
      <c r="AA430" s="739"/>
      <c r="AB430" s="739"/>
      <c r="AC430" s="739"/>
      <c r="AD430" s="739"/>
      <c r="AE430" s="739"/>
      <c r="AF430" s="739"/>
      <c r="AG430" s="739"/>
      <c r="AH430" s="739"/>
      <c r="AI430" s="739"/>
    </row>
    <row r="431" spans="21:35" ht="15.75" hidden="1" customHeight="1">
      <c r="U431" s="739"/>
      <c r="V431" s="739"/>
      <c r="W431" s="739"/>
      <c r="X431" s="739"/>
      <c r="Y431" s="739"/>
      <c r="Z431" s="739"/>
      <c r="AA431" s="739"/>
      <c r="AB431" s="739"/>
      <c r="AC431" s="739"/>
      <c r="AD431" s="739"/>
      <c r="AE431" s="739"/>
      <c r="AF431" s="739"/>
      <c r="AG431" s="739"/>
      <c r="AH431" s="739"/>
      <c r="AI431" s="739"/>
    </row>
    <row r="432" spans="21:35" ht="15.75" hidden="1" customHeight="1">
      <c r="U432" s="739"/>
      <c r="V432" s="739"/>
      <c r="W432" s="739"/>
      <c r="X432" s="739"/>
      <c r="Y432" s="739"/>
      <c r="Z432" s="739"/>
      <c r="AA432" s="739"/>
      <c r="AB432" s="739"/>
      <c r="AC432" s="739"/>
      <c r="AD432" s="739"/>
      <c r="AE432" s="739"/>
      <c r="AF432" s="739"/>
      <c r="AG432" s="739"/>
      <c r="AH432" s="739"/>
      <c r="AI432" s="739"/>
    </row>
    <row r="433" spans="21:35" ht="15.75" hidden="1" customHeight="1">
      <c r="U433" s="739"/>
      <c r="V433" s="739"/>
      <c r="W433" s="739"/>
      <c r="X433" s="739"/>
      <c r="Y433" s="739"/>
      <c r="Z433" s="739"/>
      <c r="AA433" s="739"/>
      <c r="AB433" s="739"/>
      <c r="AC433" s="739"/>
      <c r="AD433" s="739"/>
      <c r="AE433" s="739"/>
      <c r="AF433" s="739"/>
      <c r="AG433" s="739"/>
      <c r="AH433" s="739"/>
      <c r="AI433" s="739"/>
    </row>
    <row r="434" spans="21:35" ht="15.75" hidden="1" customHeight="1">
      <c r="U434" s="739"/>
      <c r="V434" s="739"/>
      <c r="W434" s="739"/>
      <c r="X434" s="739"/>
      <c r="Y434" s="739"/>
      <c r="Z434" s="739"/>
      <c r="AA434" s="739"/>
      <c r="AB434" s="739"/>
      <c r="AC434" s="739"/>
      <c r="AD434" s="739"/>
      <c r="AE434" s="739"/>
      <c r="AF434" s="739"/>
      <c r="AG434" s="739"/>
      <c r="AH434" s="739"/>
      <c r="AI434" s="739"/>
    </row>
    <row r="435" spans="21:35" ht="15.75" hidden="1" customHeight="1">
      <c r="U435" s="739"/>
      <c r="V435" s="739"/>
      <c r="W435" s="739"/>
      <c r="X435" s="739"/>
      <c r="Y435" s="739"/>
      <c r="Z435" s="739"/>
      <c r="AA435" s="739"/>
      <c r="AB435" s="739"/>
      <c r="AC435" s="739"/>
      <c r="AD435" s="739"/>
      <c r="AE435" s="739"/>
      <c r="AF435" s="739"/>
      <c r="AG435" s="739"/>
      <c r="AH435" s="739"/>
      <c r="AI435" s="739"/>
    </row>
    <row r="436" spans="21:35" ht="15.75" hidden="1" customHeight="1">
      <c r="U436" s="739"/>
      <c r="V436" s="739"/>
      <c r="W436" s="739"/>
      <c r="X436" s="739"/>
      <c r="Y436" s="739"/>
      <c r="Z436" s="739"/>
      <c r="AA436" s="739"/>
      <c r="AB436" s="739"/>
      <c r="AC436" s="739"/>
      <c r="AD436" s="739"/>
      <c r="AE436" s="739"/>
      <c r="AF436" s="739"/>
      <c r="AG436" s="739"/>
      <c r="AH436" s="739"/>
      <c r="AI436" s="739"/>
    </row>
    <row r="437" spans="21:35" ht="15.75" hidden="1" customHeight="1">
      <c r="U437" s="739"/>
      <c r="V437" s="739"/>
      <c r="W437" s="739"/>
      <c r="X437" s="739"/>
      <c r="Y437" s="739"/>
      <c r="Z437" s="739"/>
      <c r="AA437" s="739"/>
      <c r="AB437" s="739"/>
      <c r="AC437" s="739"/>
      <c r="AD437" s="739"/>
      <c r="AE437" s="739"/>
      <c r="AF437" s="739"/>
      <c r="AG437" s="739"/>
      <c r="AH437" s="739"/>
      <c r="AI437" s="739"/>
    </row>
    <row r="438" spans="21:35" ht="15.75" hidden="1" customHeight="1">
      <c r="U438" s="739"/>
      <c r="V438" s="739"/>
      <c r="W438" s="739"/>
      <c r="X438" s="739"/>
      <c r="Y438" s="739"/>
      <c r="Z438" s="739"/>
      <c r="AA438" s="739"/>
      <c r="AB438" s="739"/>
      <c r="AC438" s="739"/>
      <c r="AD438" s="739"/>
      <c r="AE438" s="739"/>
      <c r="AF438" s="739"/>
      <c r="AG438" s="739"/>
      <c r="AH438" s="739"/>
      <c r="AI438" s="739"/>
    </row>
    <row r="439" spans="21:35" ht="15.75" hidden="1" customHeight="1">
      <c r="U439" s="739"/>
      <c r="V439" s="739"/>
      <c r="W439" s="739"/>
      <c r="X439" s="739"/>
      <c r="Y439" s="739"/>
      <c r="Z439" s="739"/>
      <c r="AA439" s="739"/>
      <c r="AB439" s="739"/>
      <c r="AC439" s="739"/>
      <c r="AD439" s="739"/>
      <c r="AE439" s="739"/>
      <c r="AF439" s="739"/>
      <c r="AG439" s="739"/>
      <c r="AH439" s="739"/>
      <c r="AI439" s="739"/>
    </row>
    <row r="440" spans="21:35" ht="15.75" hidden="1" customHeight="1">
      <c r="U440" s="739"/>
      <c r="V440" s="739"/>
      <c r="W440" s="739"/>
      <c r="X440" s="739"/>
      <c r="Y440" s="739"/>
      <c r="Z440" s="739"/>
      <c r="AA440" s="739"/>
      <c r="AB440" s="739"/>
      <c r="AC440" s="739"/>
      <c r="AD440" s="739"/>
      <c r="AE440" s="739"/>
      <c r="AF440" s="739"/>
      <c r="AG440" s="739"/>
      <c r="AH440" s="739"/>
      <c r="AI440" s="739"/>
    </row>
    <row r="441" spans="21:35" ht="15.75" hidden="1" customHeight="1">
      <c r="U441" s="739"/>
      <c r="V441" s="739"/>
      <c r="W441" s="739"/>
      <c r="X441" s="739"/>
      <c r="Y441" s="739"/>
      <c r="Z441" s="739"/>
      <c r="AA441" s="739"/>
      <c r="AB441" s="739"/>
      <c r="AC441" s="739"/>
      <c r="AD441" s="739"/>
      <c r="AE441" s="739"/>
      <c r="AF441" s="739"/>
      <c r="AG441" s="739"/>
      <c r="AH441" s="739"/>
      <c r="AI441" s="739"/>
    </row>
    <row r="442" spans="21:35" ht="15.75" hidden="1" customHeight="1">
      <c r="U442" s="739"/>
      <c r="V442" s="739"/>
      <c r="W442" s="739"/>
      <c r="X442" s="739"/>
      <c r="Y442" s="739"/>
      <c r="Z442" s="739"/>
      <c r="AA442" s="739"/>
      <c r="AB442" s="739"/>
      <c r="AC442" s="739"/>
      <c r="AD442" s="739"/>
      <c r="AE442" s="739"/>
      <c r="AF442" s="739"/>
      <c r="AG442" s="739"/>
      <c r="AH442" s="739"/>
      <c r="AI442" s="739"/>
    </row>
    <row r="443" spans="21:35" ht="15.75" hidden="1" customHeight="1">
      <c r="U443" s="739"/>
      <c r="V443" s="739"/>
      <c r="W443" s="739"/>
      <c r="X443" s="739"/>
      <c r="Y443" s="739"/>
      <c r="Z443" s="739"/>
      <c r="AA443" s="739"/>
      <c r="AB443" s="739"/>
      <c r="AC443" s="739"/>
      <c r="AD443" s="739"/>
      <c r="AE443" s="739"/>
      <c r="AF443" s="739"/>
      <c r="AG443" s="739"/>
      <c r="AH443" s="739"/>
      <c r="AI443" s="739"/>
    </row>
    <row r="444" spans="21:35" ht="15.75" hidden="1" customHeight="1">
      <c r="U444" s="739"/>
      <c r="V444" s="739"/>
      <c r="W444" s="739"/>
      <c r="X444" s="739"/>
      <c r="Y444" s="739"/>
      <c r="Z444" s="739"/>
      <c r="AA444" s="739"/>
      <c r="AB444" s="739"/>
      <c r="AC444" s="739"/>
      <c r="AD444" s="739"/>
      <c r="AE444" s="739"/>
      <c r="AF444" s="739"/>
      <c r="AG444" s="739"/>
      <c r="AH444" s="739"/>
      <c r="AI444" s="739"/>
    </row>
    <row r="445" spans="21:35" ht="15.75" hidden="1" customHeight="1">
      <c r="U445" s="739"/>
      <c r="V445" s="739"/>
      <c r="W445" s="739"/>
      <c r="X445" s="739"/>
      <c r="Y445" s="739"/>
      <c r="Z445" s="739"/>
      <c r="AA445" s="739"/>
      <c r="AB445" s="739"/>
      <c r="AC445" s="739"/>
      <c r="AD445" s="739"/>
      <c r="AE445" s="739"/>
      <c r="AF445" s="739"/>
      <c r="AG445" s="739"/>
      <c r="AH445" s="739"/>
      <c r="AI445" s="739"/>
    </row>
    <row r="446" spans="21:35" ht="15.75" hidden="1" customHeight="1">
      <c r="U446" s="739"/>
      <c r="V446" s="739"/>
      <c r="W446" s="739"/>
      <c r="X446" s="739"/>
      <c r="Y446" s="739"/>
      <c r="Z446" s="739"/>
      <c r="AA446" s="739"/>
      <c r="AB446" s="739"/>
      <c r="AC446" s="739"/>
      <c r="AD446" s="739"/>
      <c r="AE446" s="739"/>
      <c r="AF446" s="739"/>
      <c r="AG446" s="739"/>
      <c r="AH446" s="739"/>
      <c r="AI446" s="739"/>
    </row>
    <row r="447" spans="21:35" ht="15.75" hidden="1" customHeight="1">
      <c r="U447" s="739"/>
      <c r="V447" s="739"/>
      <c r="W447" s="739"/>
      <c r="X447" s="739"/>
      <c r="Y447" s="739"/>
      <c r="Z447" s="739"/>
      <c r="AA447" s="739"/>
      <c r="AB447" s="739"/>
      <c r="AC447" s="739"/>
      <c r="AD447" s="739"/>
      <c r="AE447" s="739"/>
      <c r="AF447" s="739"/>
      <c r="AG447" s="739"/>
      <c r="AH447" s="739"/>
      <c r="AI447" s="739"/>
    </row>
    <row r="448" spans="21:35" ht="15.75" hidden="1" customHeight="1">
      <c r="U448" s="739"/>
      <c r="V448" s="739"/>
      <c r="W448" s="739"/>
      <c r="X448" s="739"/>
      <c r="Y448" s="739"/>
      <c r="Z448" s="739"/>
      <c r="AA448" s="739"/>
      <c r="AB448" s="739"/>
      <c r="AC448" s="739"/>
      <c r="AD448" s="739"/>
      <c r="AE448" s="739"/>
      <c r="AF448" s="739"/>
      <c r="AG448" s="739"/>
      <c r="AH448" s="739"/>
      <c r="AI448" s="739"/>
    </row>
    <row r="449" spans="21:35" ht="15.75" hidden="1" customHeight="1">
      <c r="U449" s="739"/>
      <c r="V449" s="739"/>
      <c r="W449" s="739"/>
      <c r="X449" s="739"/>
      <c r="Y449" s="739"/>
      <c r="Z449" s="739"/>
      <c r="AA449" s="739"/>
      <c r="AB449" s="739"/>
      <c r="AC449" s="739"/>
      <c r="AD449" s="739"/>
      <c r="AE449" s="739"/>
      <c r="AF449" s="739"/>
      <c r="AG449" s="739"/>
      <c r="AH449" s="739"/>
      <c r="AI449" s="739"/>
    </row>
    <row r="450" spans="21:35" ht="15.75" hidden="1" customHeight="1">
      <c r="U450" s="739"/>
      <c r="V450" s="739"/>
      <c r="W450" s="739"/>
      <c r="X450" s="739"/>
      <c r="Y450" s="739"/>
      <c r="Z450" s="739"/>
      <c r="AA450" s="739"/>
      <c r="AB450" s="739"/>
      <c r="AC450" s="739"/>
      <c r="AD450" s="739"/>
      <c r="AE450" s="739"/>
      <c r="AF450" s="739"/>
      <c r="AG450" s="739"/>
      <c r="AH450" s="739"/>
      <c r="AI450" s="739"/>
    </row>
    <row r="451" spans="21:35" ht="15.75" hidden="1" customHeight="1">
      <c r="U451" s="739"/>
      <c r="V451" s="739"/>
      <c r="W451" s="739"/>
      <c r="X451" s="739"/>
      <c r="Y451" s="739"/>
      <c r="Z451" s="739"/>
      <c r="AA451" s="739"/>
      <c r="AB451" s="739"/>
      <c r="AC451" s="739"/>
      <c r="AD451" s="739"/>
      <c r="AE451" s="739"/>
      <c r="AF451" s="739"/>
      <c r="AG451" s="739"/>
      <c r="AH451" s="739"/>
      <c r="AI451" s="739"/>
    </row>
    <row r="452" spans="21:35" ht="15.75" hidden="1" customHeight="1">
      <c r="U452" s="739"/>
      <c r="V452" s="739"/>
      <c r="W452" s="739"/>
      <c r="X452" s="739"/>
      <c r="Y452" s="739"/>
      <c r="Z452" s="739"/>
      <c r="AA452" s="739"/>
      <c r="AB452" s="739"/>
      <c r="AC452" s="739"/>
      <c r="AD452" s="739"/>
      <c r="AE452" s="739"/>
      <c r="AF452" s="739"/>
      <c r="AG452" s="739"/>
      <c r="AH452" s="739"/>
      <c r="AI452" s="739"/>
    </row>
    <row r="453" spans="21:35" ht="15.75" hidden="1" customHeight="1">
      <c r="U453" s="739"/>
      <c r="V453" s="739"/>
      <c r="W453" s="739"/>
      <c r="X453" s="739"/>
      <c r="Y453" s="739"/>
      <c r="Z453" s="739"/>
      <c r="AA453" s="739"/>
      <c r="AB453" s="739"/>
      <c r="AC453" s="739"/>
      <c r="AD453" s="739"/>
      <c r="AE453" s="739"/>
      <c r="AF453" s="739"/>
      <c r="AG453" s="739"/>
      <c r="AH453" s="739"/>
      <c r="AI453" s="739"/>
    </row>
    <row r="454" spans="21:35" ht="15.75" hidden="1" customHeight="1">
      <c r="U454" s="739"/>
      <c r="V454" s="739"/>
      <c r="W454" s="739"/>
      <c r="X454" s="739"/>
      <c r="Y454" s="739"/>
      <c r="Z454" s="739"/>
      <c r="AA454" s="739"/>
      <c r="AB454" s="739"/>
      <c r="AC454" s="739"/>
      <c r="AD454" s="739"/>
      <c r="AE454" s="739"/>
      <c r="AF454" s="739"/>
      <c r="AG454" s="739"/>
      <c r="AH454" s="739"/>
      <c r="AI454" s="739"/>
    </row>
    <row r="455" spans="21:35" ht="15.75" hidden="1" customHeight="1">
      <c r="U455" s="739"/>
      <c r="V455" s="739"/>
      <c r="W455" s="739"/>
      <c r="X455" s="739"/>
      <c r="Y455" s="739"/>
      <c r="Z455" s="739"/>
      <c r="AA455" s="739"/>
      <c r="AB455" s="739"/>
      <c r="AC455" s="739"/>
      <c r="AD455" s="739"/>
      <c r="AE455" s="739"/>
      <c r="AF455" s="739"/>
      <c r="AG455" s="739"/>
      <c r="AH455" s="739"/>
      <c r="AI455" s="739"/>
    </row>
    <row r="456" spans="21:35" ht="15.75" hidden="1" customHeight="1">
      <c r="U456" s="739"/>
      <c r="V456" s="739"/>
      <c r="W456" s="739"/>
      <c r="X456" s="739"/>
      <c r="Y456" s="739"/>
      <c r="Z456" s="739"/>
      <c r="AA456" s="739"/>
      <c r="AB456" s="739"/>
      <c r="AC456" s="739"/>
      <c r="AD456" s="739"/>
      <c r="AE456" s="739"/>
      <c r="AF456" s="739"/>
      <c r="AG456" s="739"/>
      <c r="AH456" s="739"/>
      <c r="AI456" s="739"/>
    </row>
    <row r="457" spans="21:35" ht="15.75" hidden="1" customHeight="1">
      <c r="U457" s="739"/>
      <c r="V457" s="739"/>
      <c r="W457" s="739"/>
      <c r="X457" s="739"/>
      <c r="Y457" s="739"/>
      <c r="Z457" s="739"/>
      <c r="AA457" s="739"/>
      <c r="AB457" s="739"/>
      <c r="AC457" s="739"/>
      <c r="AD457" s="739"/>
      <c r="AE457" s="739"/>
      <c r="AF457" s="739"/>
      <c r="AG457" s="739"/>
      <c r="AH457" s="739"/>
      <c r="AI457" s="739"/>
    </row>
    <row r="458" spans="21:35" ht="15.75" hidden="1" customHeight="1">
      <c r="U458" s="739"/>
      <c r="V458" s="739"/>
      <c r="W458" s="739"/>
      <c r="X458" s="739"/>
      <c r="Y458" s="739"/>
      <c r="Z458" s="739"/>
      <c r="AA458" s="739"/>
      <c r="AB458" s="739"/>
      <c r="AC458" s="739"/>
      <c r="AD458" s="739"/>
      <c r="AE458" s="739"/>
      <c r="AF458" s="739"/>
      <c r="AG458" s="739"/>
      <c r="AH458" s="739"/>
      <c r="AI458" s="739"/>
    </row>
    <row r="459" spans="21:35" ht="15.75" hidden="1" customHeight="1">
      <c r="U459" s="739"/>
      <c r="V459" s="739"/>
      <c r="W459" s="739"/>
      <c r="X459" s="739"/>
      <c r="Y459" s="739"/>
      <c r="Z459" s="739"/>
      <c r="AA459" s="739"/>
      <c r="AB459" s="739"/>
      <c r="AC459" s="739"/>
      <c r="AD459" s="739"/>
      <c r="AE459" s="739"/>
      <c r="AF459" s="739"/>
      <c r="AG459" s="739"/>
      <c r="AH459" s="739"/>
      <c r="AI459" s="739"/>
    </row>
    <row r="460" spans="21:35" ht="15.75" hidden="1" customHeight="1">
      <c r="U460" s="739"/>
      <c r="V460" s="739"/>
      <c r="W460" s="739"/>
      <c r="X460" s="739"/>
      <c r="Y460" s="739"/>
      <c r="Z460" s="739"/>
      <c r="AA460" s="739"/>
      <c r="AB460" s="739"/>
      <c r="AC460" s="739"/>
      <c r="AD460" s="739"/>
      <c r="AE460" s="739"/>
      <c r="AF460" s="739"/>
      <c r="AG460" s="739"/>
      <c r="AH460" s="739"/>
      <c r="AI460" s="739"/>
    </row>
    <row r="461" spans="21:35" ht="15.75" hidden="1" customHeight="1">
      <c r="U461" s="739"/>
      <c r="V461" s="739"/>
      <c r="W461" s="739"/>
      <c r="X461" s="739"/>
      <c r="Y461" s="739"/>
      <c r="Z461" s="739"/>
      <c r="AA461" s="739"/>
      <c r="AB461" s="739"/>
      <c r="AC461" s="739"/>
      <c r="AD461" s="739"/>
      <c r="AE461" s="739"/>
      <c r="AF461" s="739"/>
      <c r="AG461" s="739"/>
      <c r="AH461" s="739"/>
      <c r="AI461" s="739"/>
    </row>
    <row r="462" spans="21:35" ht="15.75" hidden="1" customHeight="1">
      <c r="U462" s="739"/>
      <c r="V462" s="739"/>
      <c r="W462" s="739"/>
      <c r="X462" s="739"/>
      <c r="Y462" s="739"/>
      <c r="Z462" s="739"/>
      <c r="AA462" s="739"/>
      <c r="AB462" s="739"/>
      <c r="AC462" s="739"/>
      <c r="AD462" s="739"/>
      <c r="AE462" s="739"/>
      <c r="AF462" s="739"/>
      <c r="AG462" s="739"/>
      <c r="AH462" s="739"/>
      <c r="AI462" s="739"/>
    </row>
    <row r="463" spans="21:35" ht="15.75" hidden="1" customHeight="1">
      <c r="U463" s="739"/>
      <c r="V463" s="739"/>
      <c r="W463" s="739"/>
      <c r="X463" s="739"/>
      <c r="Y463" s="739"/>
      <c r="Z463" s="739"/>
      <c r="AA463" s="739"/>
      <c r="AB463" s="739"/>
      <c r="AC463" s="739"/>
      <c r="AD463" s="739"/>
      <c r="AE463" s="739"/>
      <c r="AF463" s="739"/>
      <c r="AG463" s="739"/>
      <c r="AH463" s="739"/>
      <c r="AI463" s="739"/>
    </row>
    <row r="464" spans="21:35" ht="15.75" hidden="1" customHeight="1">
      <c r="U464" s="739"/>
      <c r="V464" s="739"/>
      <c r="W464" s="739"/>
      <c r="X464" s="739"/>
      <c r="Y464" s="739"/>
      <c r="Z464" s="739"/>
      <c r="AA464" s="739"/>
      <c r="AB464" s="739"/>
      <c r="AC464" s="739"/>
      <c r="AD464" s="739"/>
      <c r="AE464" s="739"/>
      <c r="AF464" s="739"/>
      <c r="AG464" s="739"/>
      <c r="AH464" s="739"/>
      <c r="AI464" s="739"/>
    </row>
    <row r="465" spans="21:35" ht="15.75" hidden="1" customHeight="1">
      <c r="U465" s="739"/>
      <c r="V465" s="739"/>
      <c r="W465" s="739"/>
      <c r="X465" s="739"/>
      <c r="Y465" s="739"/>
      <c r="Z465" s="739"/>
      <c r="AA465" s="739"/>
      <c r="AB465" s="739"/>
      <c r="AC465" s="739"/>
      <c r="AD465" s="739"/>
      <c r="AE465" s="739"/>
      <c r="AF465" s="739"/>
      <c r="AG465" s="739"/>
      <c r="AH465" s="739"/>
      <c r="AI465" s="739"/>
    </row>
    <row r="466" spans="21:35" ht="15.75" hidden="1" customHeight="1">
      <c r="U466" s="739"/>
      <c r="V466" s="739"/>
      <c r="W466" s="739"/>
      <c r="X466" s="739"/>
      <c r="Y466" s="739"/>
      <c r="Z466" s="739"/>
      <c r="AA466" s="739"/>
      <c r="AB466" s="739"/>
      <c r="AC466" s="739"/>
      <c r="AD466" s="739"/>
      <c r="AE466" s="739"/>
      <c r="AF466" s="739"/>
      <c r="AG466" s="739"/>
      <c r="AH466" s="739"/>
      <c r="AI466" s="739"/>
    </row>
    <row r="467" spans="21:35" ht="15.75" hidden="1" customHeight="1">
      <c r="U467" s="739"/>
      <c r="V467" s="739"/>
      <c r="W467" s="739"/>
      <c r="X467" s="739"/>
      <c r="Y467" s="739"/>
      <c r="Z467" s="739"/>
      <c r="AA467" s="739"/>
      <c r="AB467" s="739"/>
      <c r="AC467" s="739"/>
      <c r="AD467" s="739"/>
      <c r="AE467" s="739"/>
      <c r="AF467" s="739"/>
      <c r="AG467" s="739"/>
      <c r="AH467" s="739"/>
      <c r="AI467" s="739"/>
    </row>
    <row r="468" spans="21:35" ht="15.75" hidden="1" customHeight="1">
      <c r="U468" s="739"/>
      <c r="V468" s="739"/>
      <c r="W468" s="739"/>
      <c r="X468" s="739"/>
      <c r="Y468" s="739"/>
      <c r="Z468" s="739"/>
      <c r="AA468" s="739"/>
      <c r="AB468" s="739"/>
      <c r="AC468" s="739"/>
      <c r="AD468" s="739"/>
      <c r="AE468" s="739"/>
      <c r="AF468" s="739"/>
      <c r="AG468" s="739"/>
      <c r="AH468" s="739"/>
      <c r="AI468" s="739"/>
    </row>
    <row r="469" spans="21:35" ht="15.75" hidden="1" customHeight="1">
      <c r="U469" s="739"/>
      <c r="V469" s="739"/>
      <c r="W469" s="739"/>
      <c r="X469" s="739"/>
      <c r="Y469" s="739"/>
      <c r="Z469" s="739"/>
      <c r="AA469" s="739"/>
      <c r="AB469" s="739"/>
      <c r="AC469" s="739"/>
      <c r="AD469" s="739"/>
      <c r="AE469" s="739"/>
      <c r="AF469" s="739"/>
      <c r="AG469" s="739"/>
      <c r="AH469" s="739"/>
      <c r="AI469" s="739"/>
    </row>
    <row r="470" spans="21:35" ht="15.75" hidden="1" customHeight="1">
      <c r="U470" s="739"/>
      <c r="V470" s="739"/>
      <c r="W470" s="739"/>
      <c r="X470" s="739"/>
      <c r="Y470" s="739"/>
      <c r="Z470" s="739"/>
      <c r="AA470" s="739"/>
      <c r="AB470" s="739"/>
      <c r="AC470" s="739"/>
      <c r="AD470" s="739"/>
      <c r="AE470" s="739"/>
      <c r="AF470" s="739"/>
      <c r="AG470" s="739"/>
      <c r="AH470" s="739"/>
      <c r="AI470" s="739"/>
    </row>
    <row r="471" spans="21:35" ht="15.75" hidden="1" customHeight="1">
      <c r="U471" s="739"/>
      <c r="V471" s="739"/>
      <c r="W471" s="739"/>
      <c r="X471" s="739"/>
      <c r="Y471" s="739"/>
      <c r="Z471" s="739"/>
      <c r="AA471" s="739"/>
      <c r="AB471" s="739"/>
      <c r="AC471" s="739"/>
      <c r="AD471" s="739"/>
      <c r="AE471" s="739"/>
      <c r="AF471" s="739"/>
      <c r="AG471" s="739"/>
      <c r="AH471" s="739"/>
      <c r="AI471" s="739"/>
    </row>
    <row r="472" spans="21:35" ht="15.75" hidden="1" customHeight="1">
      <c r="U472" s="739"/>
      <c r="V472" s="739"/>
      <c r="W472" s="739"/>
      <c r="X472" s="739"/>
      <c r="Y472" s="739"/>
      <c r="Z472" s="739"/>
      <c r="AA472" s="739"/>
      <c r="AB472" s="739"/>
      <c r="AC472" s="739"/>
      <c r="AD472" s="739"/>
      <c r="AE472" s="739"/>
      <c r="AF472" s="739"/>
      <c r="AG472" s="739"/>
      <c r="AH472" s="739"/>
      <c r="AI472" s="739"/>
    </row>
    <row r="473" spans="21:35" ht="15.75" hidden="1" customHeight="1">
      <c r="U473" s="739"/>
      <c r="V473" s="739"/>
      <c r="W473" s="739"/>
      <c r="X473" s="739"/>
      <c r="Y473" s="739"/>
      <c r="Z473" s="739"/>
      <c r="AA473" s="739"/>
      <c r="AB473" s="739"/>
      <c r="AC473" s="739"/>
      <c r="AD473" s="739"/>
      <c r="AE473" s="739"/>
      <c r="AF473" s="739"/>
      <c r="AG473" s="739"/>
      <c r="AH473" s="739"/>
      <c r="AI473" s="739"/>
    </row>
    <row r="474" spans="21:35" ht="15.75" hidden="1" customHeight="1">
      <c r="U474" s="739"/>
      <c r="V474" s="739"/>
      <c r="W474" s="739"/>
      <c r="X474" s="739"/>
      <c r="Y474" s="739"/>
      <c r="Z474" s="739"/>
      <c r="AA474" s="739"/>
      <c r="AB474" s="739"/>
      <c r="AC474" s="739"/>
      <c r="AD474" s="739"/>
      <c r="AE474" s="739"/>
      <c r="AF474" s="739"/>
      <c r="AG474" s="739"/>
      <c r="AH474" s="739"/>
      <c r="AI474" s="739"/>
    </row>
    <row r="475" spans="21:35" ht="15.75" hidden="1" customHeight="1">
      <c r="U475" s="739"/>
      <c r="V475" s="739"/>
      <c r="W475" s="739"/>
      <c r="X475" s="739"/>
      <c r="Y475" s="739"/>
      <c r="Z475" s="739"/>
      <c r="AA475" s="739"/>
      <c r="AB475" s="739"/>
      <c r="AC475" s="739"/>
      <c r="AD475" s="739"/>
      <c r="AE475" s="739"/>
      <c r="AF475" s="739"/>
      <c r="AG475" s="739"/>
      <c r="AH475" s="739"/>
      <c r="AI475" s="739"/>
    </row>
    <row r="476" spans="21:35" ht="15.75" hidden="1" customHeight="1">
      <c r="U476" s="739"/>
      <c r="V476" s="739"/>
      <c r="W476" s="739"/>
      <c r="X476" s="739"/>
      <c r="Y476" s="739"/>
      <c r="Z476" s="739"/>
      <c r="AA476" s="739"/>
      <c r="AB476" s="739"/>
      <c r="AC476" s="739"/>
      <c r="AD476" s="739"/>
      <c r="AE476" s="739"/>
      <c r="AF476" s="739"/>
      <c r="AG476" s="739"/>
      <c r="AH476" s="739"/>
      <c r="AI476" s="739"/>
    </row>
    <row r="477" spans="21:35" ht="15.75" hidden="1" customHeight="1">
      <c r="U477" s="739"/>
      <c r="V477" s="739"/>
      <c r="W477" s="739"/>
      <c r="X477" s="739"/>
      <c r="Y477" s="739"/>
      <c r="Z477" s="739"/>
      <c r="AA477" s="739"/>
      <c r="AB477" s="739"/>
      <c r="AC477" s="739"/>
      <c r="AD477" s="739"/>
      <c r="AE477" s="739"/>
      <c r="AF477" s="739"/>
      <c r="AG477" s="739"/>
      <c r="AH477" s="739"/>
      <c r="AI477" s="739"/>
    </row>
    <row r="478" spans="21:35" ht="15.75" hidden="1" customHeight="1">
      <c r="U478" s="739"/>
      <c r="V478" s="739"/>
      <c r="W478" s="739"/>
      <c r="X478" s="739"/>
      <c r="Y478" s="739"/>
      <c r="Z478" s="739"/>
      <c r="AA478" s="739"/>
      <c r="AB478" s="739"/>
      <c r="AC478" s="739"/>
      <c r="AD478" s="739"/>
      <c r="AE478" s="739"/>
      <c r="AF478" s="739"/>
      <c r="AG478" s="739"/>
      <c r="AH478" s="739"/>
      <c r="AI478" s="739"/>
    </row>
    <row r="479" spans="21:35" ht="15.75" hidden="1" customHeight="1">
      <c r="U479" s="739"/>
      <c r="V479" s="739"/>
      <c r="W479" s="739"/>
      <c r="X479" s="739"/>
      <c r="Y479" s="739"/>
      <c r="Z479" s="739"/>
      <c r="AA479" s="739"/>
      <c r="AB479" s="739"/>
      <c r="AC479" s="739"/>
      <c r="AD479" s="739"/>
      <c r="AE479" s="739"/>
      <c r="AF479" s="739"/>
      <c r="AG479" s="739"/>
      <c r="AH479" s="739"/>
      <c r="AI479" s="739"/>
    </row>
    <row r="480" spans="21:35" ht="15.75" hidden="1" customHeight="1">
      <c r="U480" s="739"/>
      <c r="V480" s="739"/>
      <c r="W480" s="739"/>
      <c r="X480" s="739"/>
      <c r="Y480" s="739"/>
      <c r="Z480" s="739"/>
      <c r="AA480" s="739"/>
      <c r="AB480" s="739"/>
      <c r="AC480" s="739"/>
      <c r="AD480" s="739"/>
      <c r="AE480" s="739"/>
      <c r="AF480" s="739"/>
      <c r="AG480" s="739"/>
      <c r="AH480" s="739"/>
      <c r="AI480" s="739"/>
    </row>
    <row r="481" spans="21:35" ht="15.75" hidden="1" customHeight="1">
      <c r="U481" s="739"/>
      <c r="V481" s="739"/>
      <c r="W481" s="739"/>
      <c r="X481" s="739"/>
      <c r="Y481" s="739"/>
      <c r="Z481" s="739"/>
      <c r="AA481" s="739"/>
      <c r="AB481" s="739"/>
      <c r="AC481" s="739"/>
      <c r="AD481" s="739"/>
      <c r="AE481" s="739"/>
      <c r="AF481" s="739"/>
      <c r="AG481" s="739"/>
      <c r="AH481" s="739"/>
      <c r="AI481" s="739"/>
    </row>
    <row r="482" spans="21:35" ht="15.75" hidden="1" customHeight="1">
      <c r="U482" s="739"/>
      <c r="V482" s="739"/>
      <c r="W482" s="739"/>
      <c r="X482" s="739"/>
      <c r="Y482" s="739"/>
      <c r="Z482" s="739"/>
      <c r="AA482" s="739"/>
      <c r="AB482" s="739"/>
      <c r="AC482" s="739"/>
      <c r="AD482" s="739"/>
      <c r="AE482" s="739"/>
      <c r="AF482" s="739"/>
      <c r="AG482" s="739"/>
      <c r="AH482" s="739"/>
      <c r="AI482" s="739"/>
    </row>
    <row r="483" spans="21:35" ht="15.75" hidden="1" customHeight="1">
      <c r="U483" s="739"/>
      <c r="V483" s="739"/>
      <c r="W483" s="739"/>
      <c r="X483" s="739"/>
      <c r="Y483" s="739"/>
      <c r="Z483" s="739"/>
      <c r="AA483" s="739"/>
      <c r="AB483" s="739"/>
      <c r="AC483" s="739"/>
      <c r="AD483" s="739"/>
      <c r="AE483" s="739"/>
      <c r="AF483" s="739"/>
      <c r="AG483" s="739"/>
      <c r="AH483" s="739"/>
      <c r="AI483" s="739"/>
    </row>
    <row r="484" spans="21:35" ht="15.75" hidden="1" customHeight="1">
      <c r="U484" s="739"/>
      <c r="V484" s="739"/>
      <c r="W484" s="739"/>
      <c r="X484" s="739"/>
      <c r="Y484" s="739"/>
      <c r="Z484" s="739"/>
      <c r="AA484" s="739"/>
      <c r="AB484" s="739"/>
      <c r="AC484" s="739"/>
      <c r="AD484" s="739"/>
      <c r="AE484" s="739"/>
      <c r="AF484" s="739"/>
      <c r="AG484" s="739"/>
      <c r="AH484" s="739"/>
      <c r="AI484" s="739"/>
    </row>
    <row r="485" spans="21:35" ht="15.75" hidden="1" customHeight="1">
      <c r="U485" s="739"/>
      <c r="V485" s="739"/>
      <c r="W485" s="739"/>
      <c r="X485" s="739"/>
      <c r="Y485" s="739"/>
      <c r="Z485" s="739"/>
      <c r="AA485" s="739"/>
      <c r="AB485" s="739"/>
      <c r="AC485" s="739"/>
      <c r="AD485" s="739"/>
      <c r="AE485" s="739"/>
      <c r="AF485" s="739"/>
      <c r="AG485" s="739"/>
      <c r="AH485" s="739"/>
      <c r="AI485" s="739"/>
    </row>
    <row r="486" spans="21:35" ht="15.75" hidden="1" customHeight="1">
      <c r="U486" s="739"/>
      <c r="V486" s="739"/>
      <c r="W486" s="739"/>
      <c r="X486" s="739"/>
      <c r="Y486" s="739"/>
      <c r="Z486" s="739"/>
      <c r="AA486" s="739"/>
      <c r="AB486" s="739"/>
      <c r="AC486" s="739"/>
      <c r="AD486" s="739"/>
      <c r="AE486" s="739"/>
      <c r="AF486" s="739"/>
      <c r="AG486" s="739"/>
      <c r="AH486" s="739"/>
      <c r="AI486" s="739"/>
    </row>
    <row r="487" spans="21:35" ht="15.75" hidden="1" customHeight="1">
      <c r="U487" s="739"/>
      <c r="V487" s="739"/>
      <c r="W487" s="739"/>
      <c r="X487" s="739"/>
      <c r="Y487" s="739"/>
      <c r="Z487" s="739"/>
      <c r="AA487" s="739"/>
      <c r="AB487" s="739"/>
      <c r="AC487" s="739"/>
      <c r="AD487" s="739"/>
      <c r="AE487" s="739"/>
      <c r="AF487" s="739"/>
      <c r="AG487" s="739"/>
      <c r="AH487" s="739"/>
      <c r="AI487" s="739"/>
    </row>
    <row r="488" spans="21:35" ht="15.75" hidden="1" customHeight="1">
      <c r="U488" s="739"/>
      <c r="V488" s="739"/>
      <c r="W488" s="739"/>
      <c r="X488" s="739"/>
      <c r="Y488" s="739"/>
      <c r="Z488" s="739"/>
      <c r="AA488" s="739"/>
      <c r="AB488" s="739"/>
      <c r="AC488" s="739"/>
      <c r="AD488" s="739"/>
      <c r="AE488" s="739"/>
      <c r="AF488" s="739"/>
      <c r="AG488" s="739"/>
      <c r="AH488" s="739"/>
      <c r="AI488" s="739"/>
    </row>
    <row r="489" spans="21:35" ht="15.75" hidden="1" customHeight="1">
      <c r="U489" s="739"/>
      <c r="V489" s="739"/>
      <c r="W489" s="739"/>
      <c r="X489" s="739"/>
      <c r="Y489" s="739"/>
      <c r="Z489" s="739"/>
      <c r="AA489" s="739"/>
      <c r="AB489" s="739"/>
      <c r="AC489" s="739"/>
      <c r="AD489" s="739"/>
      <c r="AE489" s="739"/>
      <c r="AF489" s="739"/>
      <c r="AG489" s="739"/>
      <c r="AH489" s="739"/>
      <c r="AI489" s="739"/>
    </row>
    <row r="490" spans="21:35" ht="15.75" hidden="1" customHeight="1">
      <c r="U490" s="739"/>
      <c r="V490" s="739"/>
      <c r="W490" s="739"/>
      <c r="X490" s="739"/>
      <c r="Y490" s="739"/>
      <c r="Z490" s="739"/>
      <c r="AA490" s="739"/>
      <c r="AB490" s="739"/>
      <c r="AC490" s="739"/>
      <c r="AD490" s="739"/>
      <c r="AE490" s="739"/>
      <c r="AF490" s="739"/>
      <c r="AG490" s="739"/>
      <c r="AH490" s="739"/>
      <c r="AI490" s="739"/>
    </row>
    <row r="491" spans="21:35" ht="15.75" hidden="1" customHeight="1">
      <c r="U491" s="739"/>
      <c r="V491" s="739"/>
      <c r="W491" s="739"/>
      <c r="X491" s="739"/>
      <c r="Y491" s="739"/>
      <c r="Z491" s="739"/>
      <c r="AA491" s="739"/>
      <c r="AB491" s="739"/>
      <c r="AC491" s="739"/>
      <c r="AD491" s="739"/>
      <c r="AE491" s="739"/>
      <c r="AF491" s="739"/>
      <c r="AG491" s="739"/>
      <c r="AH491" s="739"/>
      <c r="AI491" s="739"/>
    </row>
    <row r="492" spans="21:35" ht="15.75" hidden="1" customHeight="1">
      <c r="U492" s="739"/>
      <c r="V492" s="739"/>
      <c r="W492" s="739"/>
      <c r="X492" s="739"/>
      <c r="Y492" s="739"/>
      <c r="Z492" s="739"/>
      <c r="AA492" s="739"/>
      <c r="AB492" s="739"/>
      <c r="AC492" s="739"/>
      <c r="AD492" s="739"/>
      <c r="AE492" s="739"/>
      <c r="AF492" s="739"/>
      <c r="AG492" s="739"/>
      <c r="AH492" s="739"/>
      <c r="AI492" s="739"/>
    </row>
    <row r="493" spans="21:35" ht="15.75" hidden="1" customHeight="1">
      <c r="U493" s="739"/>
      <c r="V493" s="739"/>
      <c r="W493" s="739"/>
      <c r="X493" s="739"/>
      <c r="Y493" s="739"/>
      <c r="Z493" s="739"/>
      <c r="AA493" s="739"/>
      <c r="AB493" s="739"/>
      <c r="AC493" s="739"/>
      <c r="AD493" s="739"/>
      <c r="AE493" s="739"/>
      <c r="AF493" s="739"/>
      <c r="AG493" s="739"/>
      <c r="AH493" s="739"/>
      <c r="AI493" s="739"/>
    </row>
    <row r="494" spans="21:35" ht="15.75" hidden="1" customHeight="1">
      <c r="U494" s="739"/>
      <c r="V494" s="739"/>
      <c r="W494" s="739"/>
      <c r="X494" s="739"/>
      <c r="Y494" s="739"/>
      <c r="Z494" s="739"/>
      <c r="AA494" s="739"/>
      <c r="AB494" s="739"/>
      <c r="AC494" s="739"/>
      <c r="AD494" s="739"/>
      <c r="AE494" s="739"/>
      <c r="AF494" s="739"/>
      <c r="AG494" s="739"/>
      <c r="AH494" s="739"/>
      <c r="AI494" s="739"/>
    </row>
    <row r="495" spans="21:35" ht="15.75" hidden="1" customHeight="1">
      <c r="U495" s="739"/>
      <c r="V495" s="739"/>
      <c r="W495" s="739"/>
      <c r="X495" s="739"/>
      <c r="Y495" s="739"/>
      <c r="Z495" s="739"/>
      <c r="AA495" s="739"/>
      <c r="AB495" s="739"/>
      <c r="AC495" s="739"/>
      <c r="AD495" s="739"/>
      <c r="AE495" s="739"/>
      <c r="AF495" s="739"/>
      <c r="AG495" s="739"/>
      <c r="AH495" s="739"/>
      <c r="AI495" s="739"/>
    </row>
    <row r="496" spans="21:35" ht="15.75" hidden="1" customHeight="1">
      <c r="U496" s="739"/>
      <c r="V496" s="739"/>
      <c r="W496" s="739"/>
      <c r="X496" s="739"/>
      <c r="Y496" s="739"/>
      <c r="Z496" s="739"/>
      <c r="AA496" s="739"/>
      <c r="AB496" s="739"/>
      <c r="AC496" s="739"/>
      <c r="AD496" s="739"/>
      <c r="AE496" s="739"/>
      <c r="AF496" s="739"/>
      <c r="AG496" s="739"/>
      <c r="AH496" s="739"/>
      <c r="AI496" s="739"/>
    </row>
    <row r="497" spans="21:35" ht="15.75" hidden="1" customHeight="1">
      <c r="U497" s="739"/>
      <c r="V497" s="739"/>
      <c r="W497" s="739"/>
      <c r="X497" s="739"/>
      <c r="Y497" s="739"/>
      <c r="Z497" s="739"/>
      <c r="AA497" s="739"/>
      <c r="AB497" s="739"/>
      <c r="AC497" s="739"/>
      <c r="AD497" s="739"/>
      <c r="AE497" s="739"/>
      <c r="AF497" s="739"/>
      <c r="AG497" s="739"/>
      <c r="AH497" s="739"/>
      <c r="AI497" s="739"/>
    </row>
    <row r="498" spans="21:35" ht="15.75" hidden="1" customHeight="1">
      <c r="U498" s="739"/>
      <c r="V498" s="739"/>
      <c r="W498" s="739"/>
      <c r="X498" s="739"/>
      <c r="Y498" s="739"/>
      <c r="Z498" s="739"/>
      <c r="AA498" s="739"/>
      <c r="AB498" s="739"/>
      <c r="AC498" s="739"/>
      <c r="AD498" s="739"/>
      <c r="AE498" s="739"/>
      <c r="AF498" s="739"/>
      <c r="AG498" s="739"/>
      <c r="AH498" s="739"/>
      <c r="AI498" s="739"/>
    </row>
    <row r="499" spans="21:35" ht="15.75" hidden="1" customHeight="1">
      <c r="U499" s="739"/>
      <c r="V499" s="739"/>
      <c r="W499" s="739"/>
      <c r="X499" s="739"/>
      <c r="Y499" s="739"/>
      <c r="Z499" s="739"/>
      <c r="AA499" s="739"/>
      <c r="AB499" s="739"/>
      <c r="AC499" s="739"/>
      <c r="AD499" s="739"/>
      <c r="AE499" s="739"/>
      <c r="AF499" s="739"/>
      <c r="AG499" s="739"/>
      <c r="AH499" s="739"/>
      <c r="AI499" s="739"/>
    </row>
    <row r="500" spans="21:35" ht="15.75" hidden="1" customHeight="1">
      <c r="U500" s="739"/>
      <c r="V500" s="739"/>
      <c r="W500" s="739"/>
      <c r="X500" s="739"/>
      <c r="Y500" s="739"/>
      <c r="Z500" s="739"/>
      <c r="AA500" s="739"/>
      <c r="AB500" s="739"/>
      <c r="AC500" s="739"/>
      <c r="AD500" s="739"/>
      <c r="AE500" s="739"/>
      <c r="AF500" s="739"/>
      <c r="AG500" s="739"/>
      <c r="AH500" s="739"/>
      <c r="AI500" s="739"/>
    </row>
    <row r="501" spans="21:35" ht="15.75" hidden="1" customHeight="1">
      <c r="U501" s="739"/>
      <c r="V501" s="739"/>
      <c r="W501" s="739"/>
      <c r="X501" s="739"/>
      <c r="Y501" s="739"/>
      <c r="Z501" s="739"/>
      <c r="AA501" s="739"/>
      <c r="AB501" s="739"/>
      <c r="AC501" s="739"/>
      <c r="AD501" s="739"/>
      <c r="AE501" s="739"/>
      <c r="AF501" s="739"/>
      <c r="AG501" s="739"/>
      <c r="AH501" s="739"/>
      <c r="AI501" s="739"/>
    </row>
    <row r="502" spans="21:35" ht="15.75" hidden="1" customHeight="1">
      <c r="U502" s="739"/>
      <c r="V502" s="739"/>
      <c r="W502" s="739"/>
      <c r="X502" s="739"/>
      <c r="Y502" s="739"/>
      <c r="Z502" s="739"/>
      <c r="AA502" s="739"/>
      <c r="AB502" s="739"/>
      <c r="AC502" s="739"/>
      <c r="AD502" s="739"/>
      <c r="AE502" s="739"/>
      <c r="AF502" s="739"/>
      <c r="AG502" s="739"/>
      <c r="AH502" s="739"/>
      <c r="AI502" s="739"/>
    </row>
    <row r="503" spans="21:35" ht="15.75" hidden="1" customHeight="1">
      <c r="U503" s="739"/>
      <c r="V503" s="739"/>
      <c r="W503" s="739"/>
      <c r="X503" s="739"/>
      <c r="Y503" s="739"/>
      <c r="Z503" s="739"/>
      <c r="AA503" s="739"/>
      <c r="AB503" s="739"/>
      <c r="AC503" s="739"/>
      <c r="AD503" s="739"/>
      <c r="AE503" s="739"/>
      <c r="AF503" s="739"/>
      <c r="AG503" s="739"/>
      <c r="AH503" s="739"/>
      <c r="AI503" s="739"/>
    </row>
    <row r="504" spans="21:35" ht="15.75" hidden="1" customHeight="1">
      <c r="U504" s="739"/>
      <c r="V504" s="739"/>
      <c r="W504" s="739"/>
      <c r="X504" s="739"/>
      <c r="Y504" s="739"/>
      <c r="Z504" s="739"/>
      <c r="AA504" s="739"/>
      <c r="AB504" s="739"/>
      <c r="AC504" s="739"/>
      <c r="AD504" s="739"/>
      <c r="AE504" s="739"/>
      <c r="AF504" s="739"/>
      <c r="AG504" s="739"/>
      <c r="AH504" s="739"/>
      <c r="AI504" s="739"/>
    </row>
    <row r="505" spans="21:35" ht="15.75" hidden="1" customHeight="1">
      <c r="U505" s="739"/>
      <c r="V505" s="739"/>
      <c r="W505" s="739"/>
      <c r="X505" s="739"/>
      <c r="Y505" s="739"/>
      <c r="Z505" s="739"/>
      <c r="AA505" s="739"/>
      <c r="AB505" s="739"/>
      <c r="AC505" s="739"/>
      <c r="AD505" s="739"/>
      <c r="AE505" s="739"/>
      <c r="AF505" s="739"/>
      <c r="AG505" s="739"/>
      <c r="AH505" s="739"/>
      <c r="AI505" s="739"/>
    </row>
    <row r="506" spans="21:35" ht="15.75" hidden="1" customHeight="1">
      <c r="U506" s="739"/>
      <c r="V506" s="739"/>
      <c r="W506" s="739"/>
      <c r="X506" s="739"/>
      <c r="Y506" s="739"/>
      <c r="Z506" s="739"/>
      <c r="AA506" s="739"/>
      <c r="AB506" s="739"/>
      <c r="AC506" s="739"/>
      <c r="AD506" s="739"/>
      <c r="AE506" s="739"/>
      <c r="AF506" s="739"/>
      <c r="AG506" s="739"/>
      <c r="AH506" s="739"/>
      <c r="AI506" s="739"/>
    </row>
    <row r="507" spans="21:35" ht="15.75" hidden="1" customHeight="1">
      <c r="U507" s="739"/>
      <c r="V507" s="739"/>
      <c r="W507" s="739"/>
      <c r="X507" s="739"/>
      <c r="Y507" s="739"/>
      <c r="Z507" s="739"/>
      <c r="AA507" s="739"/>
      <c r="AB507" s="739"/>
      <c r="AC507" s="739"/>
      <c r="AD507" s="739"/>
      <c r="AE507" s="739"/>
      <c r="AF507" s="739"/>
      <c r="AG507" s="739"/>
      <c r="AH507" s="739"/>
      <c r="AI507" s="739"/>
    </row>
    <row r="508" spans="21:35" ht="15.75" hidden="1" customHeight="1">
      <c r="U508" s="739"/>
      <c r="V508" s="739"/>
      <c r="W508" s="739"/>
      <c r="X508" s="739"/>
      <c r="Y508" s="739"/>
      <c r="Z508" s="739"/>
      <c r="AA508" s="739"/>
      <c r="AB508" s="739"/>
      <c r="AC508" s="739"/>
      <c r="AD508" s="739"/>
      <c r="AE508" s="739"/>
      <c r="AF508" s="739"/>
      <c r="AG508" s="739"/>
      <c r="AH508" s="739"/>
      <c r="AI508" s="739"/>
    </row>
    <row r="509" spans="21:35" ht="15.75" hidden="1" customHeight="1">
      <c r="U509" s="739"/>
      <c r="V509" s="739"/>
      <c r="W509" s="739"/>
      <c r="X509" s="739"/>
      <c r="Y509" s="739"/>
      <c r="Z509" s="739"/>
      <c r="AA509" s="739"/>
      <c r="AB509" s="739"/>
      <c r="AC509" s="739"/>
      <c r="AD509" s="739"/>
      <c r="AE509" s="739"/>
      <c r="AF509" s="739"/>
      <c r="AG509" s="739"/>
      <c r="AH509" s="739"/>
      <c r="AI509" s="739"/>
    </row>
    <row r="510" spans="21:35" ht="15.75" hidden="1" customHeight="1">
      <c r="U510" s="739"/>
      <c r="V510" s="739"/>
      <c r="W510" s="739"/>
      <c r="X510" s="739"/>
      <c r="Y510" s="739"/>
      <c r="Z510" s="739"/>
      <c r="AA510" s="739"/>
      <c r="AB510" s="739"/>
      <c r="AC510" s="739"/>
      <c r="AD510" s="739"/>
      <c r="AE510" s="739"/>
      <c r="AF510" s="739"/>
      <c r="AG510" s="739"/>
      <c r="AH510" s="739"/>
      <c r="AI510" s="739"/>
    </row>
    <row r="511" spans="21:35" ht="15.75" hidden="1" customHeight="1">
      <c r="U511" s="739"/>
      <c r="V511" s="739"/>
      <c r="W511" s="739"/>
      <c r="X511" s="739"/>
      <c r="Y511" s="739"/>
      <c r="Z511" s="739"/>
      <c r="AA511" s="739"/>
      <c r="AB511" s="739"/>
      <c r="AC511" s="739"/>
      <c r="AD511" s="739"/>
      <c r="AE511" s="739"/>
      <c r="AF511" s="739"/>
      <c r="AG511" s="739"/>
      <c r="AH511" s="739"/>
      <c r="AI511" s="739"/>
    </row>
    <row r="512" spans="21:35" ht="15.75" hidden="1" customHeight="1">
      <c r="U512" s="739"/>
      <c r="V512" s="739"/>
      <c r="W512" s="739"/>
      <c r="X512" s="739"/>
      <c r="Y512" s="739"/>
      <c r="Z512" s="739"/>
      <c r="AA512" s="739"/>
      <c r="AB512" s="739"/>
      <c r="AC512" s="739"/>
      <c r="AD512" s="739"/>
      <c r="AE512" s="739"/>
      <c r="AF512" s="739"/>
      <c r="AG512" s="739"/>
      <c r="AH512" s="739"/>
      <c r="AI512" s="739"/>
    </row>
    <row r="513" spans="21:35" ht="15.75" hidden="1" customHeight="1">
      <c r="U513" s="739"/>
      <c r="V513" s="739"/>
      <c r="W513" s="739"/>
      <c r="X513" s="739"/>
      <c r="Y513" s="739"/>
      <c r="Z513" s="739"/>
      <c r="AA513" s="739"/>
      <c r="AB513" s="739"/>
      <c r="AC513" s="739"/>
      <c r="AD513" s="739"/>
      <c r="AE513" s="739"/>
      <c r="AF513" s="739"/>
      <c r="AG513" s="739"/>
      <c r="AH513" s="739"/>
      <c r="AI513" s="739"/>
    </row>
    <row r="514" spans="21:35" ht="15.75" hidden="1" customHeight="1">
      <c r="U514" s="739"/>
      <c r="V514" s="739"/>
      <c r="W514" s="739"/>
      <c r="X514" s="739"/>
      <c r="Y514" s="739"/>
      <c r="Z514" s="739"/>
      <c r="AA514" s="739"/>
      <c r="AB514" s="739"/>
      <c r="AC514" s="739"/>
      <c r="AD514" s="739"/>
      <c r="AE514" s="739"/>
      <c r="AF514" s="739"/>
      <c r="AG514" s="739"/>
      <c r="AH514" s="739"/>
      <c r="AI514" s="739"/>
    </row>
    <row r="515" spans="21:35" ht="15.75" hidden="1" customHeight="1">
      <c r="U515" s="739"/>
      <c r="V515" s="739"/>
      <c r="W515" s="739"/>
      <c r="X515" s="739"/>
      <c r="Y515" s="739"/>
      <c r="Z515" s="739"/>
      <c r="AA515" s="739"/>
      <c r="AB515" s="739"/>
      <c r="AC515" s="739"/>
      <c r="AD515" s="739"/>
      <c r="AE515" s="739"/>
      <c r="AF515" s="739"/>
      <c r="AG515" s="739"/>
      <c r="AH515" s="739"/>
      <c r="AI515" s="739"/>
    </row>
    <row r="516" spans="21:35" ht="15.75" hidden="1" customHeight="1">
      <c r="U516" s="739"/>
      <c r="V516" s="739"/>
      <c r="W516" s="739"/>
      <c r="X516" s="739"/>
      <c r="Y516" s="739"/>
      <c r="Z516" s="739"/>
      <c r="AA516" s="739"/>
      <c r="AB516" s="739"/>
      <c r="AC516" s="739"/>
      <c r="AD516" s="739"/>
      <c r="AE516" s="739"/>
      <c r="AF516" s="739"/>
      <c r="AG516" s="739"/>
      <c r="AH516" s="739"/>
      <c r="AI516" s="739"/>
    </row>
    <row r="517" spans="21:35" ht="15.75" hidden="1" customHeight="1">
      <c r="U517" s="739"/>
      <c r="V517" s="739"/>
      <c r="W517" s="739"/>
      <c r="X517" s="739"/>
      <c r="Y517" s="739"/>
      <c r="Z517" s="739"/>
      <c r="AA517" s="739"/>
      <c r="AB517" s="739"/>
      <c r="AC517" s="739"/>
      <c r="AD517" s="739"/>
      <c r="AE517" s="739"/>
      <c r="AF517" s="739"/>
      <c r="AG517" s="739"/>
      <c r="AH517" s="739"/>
      <c r="AI517" s="739"/>
    </row>
    <row r="518" spans="21:35" ht="15.75" hidden="1" customHeight="1">
      <c r="U518" s="739"/>
      <c r="V518" s="739"/>
      <c r="W518" s="739"/>
      <c r="X518" s="739"/>
      <c r="Y518" s="739"/>
      <c r="Z518" s="739"/>
      <c r="AA518" s="739"/>
      <c r="AB518" s="739"/>
      <c r="AC518" s="739"/>
      <c r="AD518" s="739"/>
      <c r="AE518" s="739"/>
      <c r="AF518" s="739"/>
      <c r="AG518" s="739"/>
      <c r="AH518" s="739"/>
      <c r="AI518" s="739"/>
    </row>
    <row r="519" spans="21:35" ht="15.75" hidden="1" customHeight="1">
      <c r="U519" s="739"/>
      <c r="V519" s="739"/>
      <c r="W519" s="739"/>
      <c r="X519" s="739"/>
      <c r="Y519" s="739"/>
      <c r="Z519" s="739"/>
      <c r="AA519" s="739"/>
      <c r="AB519" s="739"/>
      <c r="AC519" s="739"/>
      <c r="AD519" s="739"/>
      <c r="AE519" s="739"/>
      <c r="AF519" s="739"/>
      <c r="AG519" s="739"/>
      <c r="AH519" s="739"/>
      <c r="AI519" s="739"/>
    </row>
    <row r="520" spans="21:35" ht="15.75" hidden="1" customHeight="1">
      <c r="U520" s="739"/>
      <c r="V520" s="739"/>
      <c r="W520" s="739"/>
      <c r="X520" s="739"/>
      <c r="Y520" s="739"/>
      <c r="Z520" s="739"/>
      <c r="AA520" s="739"/>
      <c r="AB520" s="739"/>
      <c r="AC520" s="739"/>
      <c r="AD520" s="739"/>
      <c r="AE520" s="739"/>
      <c r="AF520" s="739"/>
      <c r="AG520" s="739"/>
      <c r="AH520" s="739"/>
      <c r="AI520" s="739"/>
    </row>
    <row r="521" spans="21:35" ht="15.75" hidden="1" customHeight="1">
      <c r="U521" s="739"/>
      <c r="V521" s="739"/>
      <c r="W521" s="739"/>
      <c r="X521" s="739"/>
      <c r="Y521" s="739"/>
      <c r="Z521" s="739"/>
      <c r="AA521" s="739"/>
      <c r="AB521" s="739"/>
      <c r="AC521" s="739"/>
      <c r="AD521" s="739"/>
      <c r="AE521" s="739"/>
      <c r="AF521" s="739"/>
      <c r="AG521" s="739"/>
      <c r="AH521" s="739"/>
      <c r="AI521" s="739"/>
    </row>
    <row r="522" spans="21:35" ht="15.75" hidden="1" customHeight="1">
      <c r="U522" s="739"/>
      <c r="V522" s="739"/>
      <c r="W522" s="739"/>
      <c r="X522" s="739"/>
      <c r="Y522" s="739"/>
      <c r="Z522" s="739"/>
      <c r="AA522" s="739"/>
      <c r="AB522" s="739"/>
      <c r="AC522" s="739"/>
      <c r="AD522" s="739"/>
      <c r="AE522" s="739"/>
      <c r="AF522" s="739"/>
      <c r="AG522" s="739"/>
      <c r="AH522" s="739"/>
      <c r="AI522" s="739"/>
    </row>
    <row r="523" spans="21:35" ht="15.75" hidden="1" customHeight="1">
      <c r="U523" s="739"/>
      <c r="V523" s="739"/>
      <c r="W523" s="739"/>
      <c r="X523" s="739"/>
      <c r="Y523" s="739"/>
      <c r="Z523" s="739"/>
      <c r="AA523" s="739"/>
      <c r="AB523" s="739"/>
      <c r="AC523" s="739"/>
      <c r="AD523" s="739"/>
      <c r="AE523" s="739"/>
      <c r="AF523" s="739"/>
      <c r="AG523" s="739"/>
      <c r="AH523" s="739"/>
      <c r="AI523" s="739"/>
    </row>
    <row r="524" spans="21:35" ht="15.75" hidden="1" customHeight="1">
      <c r="U524" s="739"/>
      <c r="V524" s="739"/>
      <c r="W524" s="739"/>
      <c r="X524" s="739"/>
      <c r="Y524" s="739"/>
      <c r="Z524" s="739"/>
      <c r="AA524" s="739"/>
      <c r="AB524" s="739"/>
      <c r="AC524" s="739"/>
      <c r="AD524" s="739"/>
      <c r="AE524" s="739"/>
      <c r="AF524" s="739"/>
      <c r="AG524" s="739"/>
      <c r="AH524" s="739"/>
      <c r="AI524" s="739"/>
    </row>
    <row r="525" spans="21:35" ht="15.75" hidden="1" customHeight="1">
      <c r="U525" s="739"/>
      <c r="V525" s="739"/>
      <c r="W525" s="739"/>
      <c r="X525" s="739"/>
      <c r="Y525" s="739"/>
      <c r="Z525" s="739"/>
      <c r="AA525" s="739"/>
      <c r="AB525" s="739"/>
      <c r="AC525" s="739"/>
      <c r="AD525" s="739"/>
      <c r="AE525" s="739"/>
      <c r="AF525" s="739"/>
      <c r="AG525" s="739"/>
      <c r="AH525" s="739"/>
      <c r="AI525" s="739"/>
    </row>
    <row r="526" spans="21:35" ht="15.75" hidden="1" customHeight="1">
      <c r="U526" s="739"/>
      <c r="V526" s="739"/>
      <c r="W526" s="739"/>
      <c r="X526" s="739"/>
      <c r="Y526" s="739"/>
      <c r="Z526" s="739"/>
      <c r="AA526" s="739"/>
      <c r="AB526" s="739"/>
      <c r="AC526" s="739"/>
      <c r="AD526" s="739"/>
      <c r="AE526" s="739"/>
      <c r="AF526" s="739"/>
      <c r="AG526" s="739"/>
      <c r="AH526" s="739"/>
      <c r="AI526" s="739"/>
    </row>
    <row r="527" spans="21:35" ht="15.75" hidden="1" customHeight="1">
      <c r="U527" s="739"/>
      <c r="V527" s="739"/>
      <c r="W527" s="739"/>
      <c r="X527" s="739"/>
      <c r="Y527" s="739"/>
      <c r="Z527" s="739"/>
      <c r="AA527" s="739"/>
      <c r="AB527" s="739"/>
      <c r="AC527" s="739"/>
      <c r="AD527" s="739"/>
      <c r="AE527" s="739"/>
      <c r="AF527" s="739"/>
      <c r="AG527" s="739"/>
      <c r="AH527" s="739"/>
      <c r="AI527" s="739"/>
    </row>
    <row r="528" spans="21:35" ht="15.75" hidden="1" customHeight="1">
      <c r="U528" s="739"/>
      <c r="V528" s="739"/>
      <c r="W528" s="739"/>
      <c r="X528" s="739"/>
      <c r="Y528" s="739"/>
      <c r="Z528" s="739"/>
      <c r="AA528" s="739"/>
      <c r="AB528" s="739"/>
      <c r="AC528" s="739"/>
      <c r="AD528" s="739"/>
      <c r="AE528" s="739"/>
      <c r="AF528" s="739"/>
      <c r="AG528" s="739"/>
      <c r="AH528" s="739"/>
      <c r="AI528" s="739"/>
    </row>
    <row r="529" spans="21:35" ht="15.75" hidden="1" customHeight="1">
      <c r="U529" s="739"/>
      <c r="V529" s="739"/>
      <c r="W529" s="739"/>
      <c r="X529" s="739"/>
      <c r="Y529" s="739"/>
      <c r="Z529" s="739"/>
      <c r="AA529" s="739"/>
      <c r="AB529" s="739"/>
      <c r="AC529" s="739"/>
      <c r="AD529" s="739"/>
      <c r="AE529" s="739"/>
      <c r="AF529" s="739"/>
      <c r="AG529" s="739"/>
      <c r="AH529" s="739"/>
      <c r="AI529" s="739"/>
    </row>
    <row r="530" spans="21:35" ht="15.75" hidden="1" customHeight="1">
      <c r="U530" s="739"/>
      <c r="V530" s="739"/>
      <c r="W530" s="739"/>
      <c r="X530" s="739"/>
      <c r="Y530" s="739"/>
      <c r="Z530" s="739"/>
      <c r="AA530" s="739"/>
      <c r="AB530" s="739"/>
      <c r="AC530" s="739"/>
      <c r="AD530" s="739"/>
      <c r="AE530" s="739"/>
      <c r="AF530" s="739"/>
      <c r="AG530" s="739"/>
      <c r="AH530" s="739"/>
      <c r="AI530" s="739"/>
    </row>
    <row r="531" spans="21:35" ht="15.75" hidden="1" customHeight="1">
      <c r="U531" s="739"/>
      <c r="V531" s="739"/>
      <c r="W531" s="739"/>
      <c r="X531" s="739"/>
      <c r="Y531" s="739"/>
      <c r="Z531" s="739"/>
      <c r="AA531" s="739"/>
      <c r="AB531" s="739"/>
      <c r="AC531" s="739"/>
      <c r="AD531" s="739"/>
      <c r="AE531" s="739"/>
      <c r="AF531" s="739"/>
      <c r="AG531" s="739"/>
      <c r="AH531" s="739"/>
      <c r="AI531" s="739"/>
    </row>
    <row r="532" spans="21:35" ht="15.75" hidden="1" customHeight="1">
      <c r="U532" s="739"/>
      <c r="V532" s="739"/>
      <c r="W532" s="739"/>
      <c r="X532" s="739"/>
      <c r="Y532" s="739"/>
      <c r="Z532" s="739"/>
      <c r="AA532" s="739"/>
      <c r="AB532" s="739"/>
      <c r="AC532" s="739"/>
      <c r="AD532" s="739"/>
      <c r="AE532" s="739"/>
      <c r="AF532" s="739"/>
      <c r="AG532" s="739"/>
      <c r="AH532" s="739"/>
      <c r="AI532" s="739"/>
    </row>
    <row r="533" spans="21:35" ht="15.75" hidden="1" customHeight="1">
      <c r="U533" s="739"/>
      <c r="V533" s="739"/>
      <c r="W533" s="739"/>
      <c r="X533" s="739"/>
      <c r="Y533" s="739"/>
      <c r="Z533" s="739"/>
      <c r="AA533" s="739"/>
      <c r="AB533" s="739"/>
      <c r="AC533" s="739"/>
      <c r="AD533" s="739"/>
      <c r="AE533" s="739"/>
      <c r="AF533" s="739"/>
      <c r="AG533" s="739"/>
      <c r="AH533" s="739"/>
      <c r="AI533" s="739"/>
    </row>
    <row r="534" spans="21:35" ht="15.75" hidden="1" customHeight="1">
      <c r="U534" s="739"/>
      <c r="V534" s="739"/>
      <c r="W534" s="739"/>
      <c r="X534" s="739"/>
      <c r="Y534" s="739"/>
      <c r="Z534" s="739"/>
      <c r="AA534" s="739"/>
      <c r="AB534" s="739"/>
      <c r="AC534" s="739"/>
      <c r="AD534" s="739"/>
      <c r="AE534" s="739"/>
      <c r="AF534" s="739"/>
      <c r="AG534" s="739"/>
      <c r="AH534" s="739"/>
      <c r="AI534" s="739"/>
    </row>
    <row r="535" spans="21:35" ht="15.75" hidden="1" customHeight="1">
      <c r="U535" s="739"/>
      <c r="V535" s="739"/>
      <c r="W535" s="739"/>
      <c r="X535" s="739"/>
      <c r="Y535" s="739"/>
      <c r="Z535" s="739"/>
      <c r="AA535" s="739"/>
      <c r="AB535" s="739"/>
      <c r="AC535" s="739"/>
      <c r="AD535" s="739"/>
      <c r="AE535" s="739"/>
      <c r="AF535" s="739"/>
      <c r="AG535" s="739"/>
      <c r="AH535" s="739"/>
      <c r="AI535" s="739"/>
    </row>
    <row r="536" spans="21:35" ht="15.75" hidden="1" customHeight="1">
      <c r="U536" s="739"/>
      <c r="V536" s="739"/>
      <c r="W536" s="739"/>
      <c r="X536" s="739"/>
      <c r="Y536" s="739"/>
      <c r="Z536" s="739"/>
      <c r="AA536" s="739"/>
      <c r="AB536" s="739"/>
      <c r="AC536" s="739"/>
      <c r="AD536" s="739"/>
      <c r="AE536" s="739"/>
      <c r="AF536" s="739"/>
      <c r="AG536" s="739"/>
      <c r="AH536" s="739"/>
      <c r="AI536" s="739"/>
    </row>
    <row r="537" spans="21:35" ht="15.75" hidden="1" customHeight="1">
      <c r="U537" s="739"/>
      <c r="V537" s="739"/>
      <c r="W537" s="739"/>
      <c r="X537" s="739"/>
      <c r="Y537" s="739"/>
      <c r="Z537" s="739"/>
      <c r="AA537" s="739"/>
      <c r="AB537" s="739"/>
      <c r="AC537" s="739"/>
      <c r="AD537" s="739"/>
      <c r="AE537" s="739"/>
      <c r="AF537" s="739"/>
      <c r="AG537" s="739"/>
      <c r="AH537" s="739"/>
      <c r="AI537" s="739"/>
    </row>
    <row r="538" spans="21:35" ht="15.75" hidden="1" customHeight="1">
      <c r="U538" s="739"/>
      <c r="V538" s="739"/>
      <c r="W538" s="739"/>
      <c r="X538" s="739"/>
      <c r="Y538" s="739"/>
      <c r="Z538" s="739"/>
      <c r="AA538" s="739"/>
      <c r="AB538" s="739"/>
      <c r="AC538" s="739"/>
      <c r="AD538" s="739"/>
      <c r="AE538" s="739"/>
      <c r="AF538" s="739"/>
      <c r="AG538" s="739"/>
      <c r="AH538" s="739"/>
      <c r="AI538" s="739"/>
    </row>
    <row r="539" spans="21:35" ht="15.75" hidden="1" customHeight="1">
      <c r="U539" s="739"/>
      <c r="V539" s="739"/>
      <c r="W539" s="739"/>
      <c r="X539" s="739"/>
      <c r="Y539" s="739"/>
      <c r="Z539" s="739"/>
      <c r="AA539" s="739"/>
      <c r="AB539" s="739"/>
      <c r="AC539" s="739"/>
      <c r="AD539" s="739"/>
      <c r="AE539" s="739"/>
      <c r="AF539" s="739"/>
      <c r="AG539" s="739"/>
      <c r="AH539" s="739"/>
      <c r="AI539" s="739"/>
    </row>
    <row r="540" spans="21:35" ht="15.75" hidden="1" customHeight="1">
      <c r="U540" s="739"/>
      <c r="V540" s="739"/>
      <c r="W540" s="739"/>
      <c r="X540" s="739"/>
      <c r="Y540" s="739"/>
      <c r="Z540" s="739"/>
      <c r="AA540" s="739"/>
      <c r="AB540" s="739"/>
      <c r="AC540" s="739"/>
      <c r="AD540" s="739"/>
      <c r="AE540" s="739"/>
      <c r="AF540" s="739"/>
      <c r="AG540" s="739"/>
      <c r="AH540" s="739"/>
      <c r="AI540" s="739"/>
    </row>
    <row r="541" spans="21:35" ht="15.75" hidden="1" customHeight="1">
      <c r="U541" s="739"/>
      <c r="V541" s="739"/>
      <c r="W541" s="739"/>
      <c r="X541" s="739"/>
      <c r="Y541" s="739"/>
      <c r="Z541" s="739"/>
      <c r="AA541" s="739"/>
      <c r="AB541" s="739"/>
      <c r="AC541" s="739"/>
      <c r="AD541" s="739"/>
      <c r="AE541" s="739"/>
      <c r="AF541" s="739"/>
      <c r="AG541" s="739"/>
      <c r="AH541" s="739"/>
      <c r="AI541" s="739"/>
    </row>
    <row r="542" spans="21:35" ht="15.75" hidden="1" customHeight="1">
      <c r="U542" s="739"/>
      <c r="V542" s="739"/>
      <c r="W542" s="739"/>
      <c r="X542" s="739"/>
      <c r="Y542" s="739"/>
      <c r="Z542" s="739"/>
      <c r="AA542" s="739"/>
      <c r="AB542" s="739"/>
      <c r="AC542" s="739"/>
      <c r="AD542" s="739"/>
      <c r="AE542" s="739"/>
      <c r="AF542" s="739"/>
      <c r="AG542" s="739"/>
      <c r="AH542" s="739"/>
      <c r="AI542" s="739"/>
    </row>
    <row r="543" spans="21:35" ht="15.75" hidden="1" customHeight="1">
      <c r="U543" s="739"/>
      <c r="V543" s="739"/>
      <c r="W543" s="739"/>
      <c r="X543" s="739"/>
      <c r="Y543" s="739"/>
      <c r="Z543" s="739"/>
      <c r="AA543" s="739"/>
      <c r="AB543" s="739"/>
      <c r="AC543" s="739"/>
      <c r="AD543" s="739"/>
      <c r="AE543" s="739"/>
      <c r="AF543" s="739"/>
      <c r="AG543" s="739"/>
      <c r="AH543" s="739"/>
      <c r="AI543" s="739"/>
    </row>
    <row r="544" spans="21:35" ht="15.75" hidden="1" customHeight="1">
      <c r="U544" s="739"/>
      <c r="V544" s="739"/>
      <c r="W544" s="739"/>
      <c r="X544" s="739"/>
      <c r="Y544" s="739"/>
      <c r="Z544" s="739"/>
      <c r="AA544" s="739"/>
      <c r="AB544" s="739"/>
      <c r="AC544" s="739"/>
      <c r="AD544" s="739"/>
      <c r="AE544" s="739"/>
      <c r="AF544" s="739"/>
      <c r="AG544" s="739"/>
      <c r="AH544" s="739"/>
      <c r="AI544" s="739"/>
    </row>
    <row r="545" spans="21:35" ht="15.75" hidden="1" customHeight="1">
      <c r="U545" s="739"/>
      <c r="V545" s="739"/>
      <c r="W545" s="739"/>
      <c r="X545" s="739"/>
      <c r="Y545" s="739"/>
      <c r="Z545" s="739"/>
      <c r="AA545" s="739"/>
      <c r="AB545" s="739"/>
      <c r="AC545" s="739"/>
      <c r="AD545" s="739"/>
      <c r="AE545" s="739"/>
      <c r="AF545" s="739"/>
      <c r="AG545" s="739"/>
      <c r="AH545" s="739"/>
      <c r="AI545" s="739"/>
    </row>
    <row r="546" spans="21:35" ht="15.75" hidden="1" customHeight="1">
      <c r="U546" s="739"/>
      <c r="V546" s="739"/>
      <c r="W546" s="739"/>
      <c r="X546" s="739"/>
      <c r="Y546" s="739"/>
      <c r="Z546" s="739"/>
      <c r="AA546" s="739"/>
      <c r="AB546" s="739"/>
      <c r="AC546" s="739"/>
      <c r="AD546" s="739"/>
      <c r="AE546" s="739"/>
      <c r="AF546" s="739"/>
      <c r="AG546" s="739"/>
      <c r="AH546" s="739"/>
      <c r="AI546" s="739"/>
    </row>
    <row r="547" spans="21:35" ht="15.75" hidden="1" customHeight="1">
      <c r="U547" s="739"/>
      <c r="V547" s="739"/>
      <c r="W547" s="739"/>
      <c r="X547" s="739"/>
      <c r="Y547" s="739"/>
      <c r="Z547" s="739"/>
      <c r="AA547" s="739"/>
      <c r="AB547" s="739"/>
      <c r="AC547" s="739"/>
      <c r="AD547" s="739"/>
      <c r="AE547" s="739"/>
      <c r="AF547" s="739"/>
      <c r="AG547" s="739"/>
      <c r="AH547" s="739"/>
      <c r="AI547" s="739"/>
    </row>
    <row r="548" spans="21:35" ht="15.75" hidden="1" customHeight="1">
      <c r="U548" s="739"/>
      <c r="V548" s="739"/>
      <c r="W548" s="739"/>
      <c r="X548" s="739"/>
      <c r="Y548" s="739"/>
      <c r="Z548" s="739"/>
      <c r="AA548" s="739"/>
      <c r="AB548" s="739"/>
      <c r="AC548" s="739"/>
      <c r="AD548" s="739"/>
      <c r="AE548" s="739"/>
      <c r="AF548" s="739"/>
      <c r="AG548" s="739"/>
      <c r="AH548" s="739"/>
      <c r="AI548" s="739"/>
    </row>
    <row r="549" spans="21:35" ht="15.75" hidden="1" customHeight="1">
      <c r="U549" s="739"/>
      <c r="V549" s="739"/>
      <c r="W549" s="739"/>
      <c r="X549" s="739"/>
      <c r="Y549" s="739"/>
      <c r="Z549" s="739"/>
      <c r="AA549" s="739"/>
      <c r="AB549" s="739"/>
      <c r="AC549" s="739"/>
      <c r="AD549" s="739"/>
      <c r="AE549" s="739"/>
      <c r="AF549" s="739"/>
      <c r="AG549" s="739"/>
      <c r="AH549" s="739"/>
      <c r="AI549" s="739"/>
    </row>
    <row r="550" spans="21:35" ht="15.75" hidden="1" customHeight="1">
      <c r="U550" s="739"/>
      <c r="V550" s="739"/>
      <c r="W550" s="739"/>
      <c r="X550" s="739"/>
      <c r="Y550" s="739"/>
      <c r="Z550" s="739"/>
      <c r="AA550" s="739"/>
      <c r="AB550" s="739"/>
      <c r="AC550" s="739"/>
      <c r="AD550" s="739"/>
      <c r="AE550" s="739"/>
      <c r="AF550" s="739"/>
      <c r="AG550" s="739"/>
      <c r="AH550" s="739"/>
      <c r="AI550" s="739"/>
    </row>
    <row r="551" spans="21:35" ht="15.75" hidden="1" customHeight="1">
      <c r="U551" s="739"/>
      <c r="V551" s="739"/>
      <c r="W551" s="739"/>
      <c r="X551" s="739"/>
      <c r="Y551" s="739"/>
      <c r="Z551" s="739"/>
      <c r="AA551" s="739"/>
      <c r="AB551" s="739"/>
      <c r="AC551" s="739"/>
      <c r="AD551" s="739"/>
      <c r="AE551" s="739"/>
      <c r="AF551" s="739"/>
      <c r="AG551" s="739"/>
      <c r="AH551" s="739"/>
      <c r="AI551" s="739"/>
    </row>
    <row r="552" spans="21:35" ht="15.75" hidden="1" customHeight="1">
      <c r="U552" s="739"/>
      <c r="V552" s="739"/>
      <c r="W552" s="739"/>
      <c r="X552" s="739"/>
      <c r="Y552" s="739"/>
      <c r="Z552" s="739"/>
      <c r="AA552" s="739"/>
      <c r="AB552" s="739"/>
      <c r="AC552" s="739"/>
      <c r="AD552" s="739"/>
      <c r="AE552" s="739"/>
      <c r="AF552" s="739"/>
      <c r="AG552" s="739"/>
      <c r="AH552" s="739"/>
      <c r="AI552" s="739"/>
    </row>
    <row r="553" spans="21:35" ht="15.75" hidden="1" customHeight="1">
      <c r="U553" s="739"/>
      <c r="V553" s="739"/>
      <c r="W553" s="739"/>
      <c r="X553" s="739"/>
      <c r="Y553" s="739"/>
      <c r="Z553" s="739"/>
      <c r="AA553" s="739"/>
      <c r="AB553" s="739"/>
      <c r="AC553" s="739"/>
      <c r="AD553" s="739"/>
      <c r="AE553" s="739"/>
      <c r="AF553" s="739"/>
      <c r="AG553" s="739"/>
      <c r="AH553" s="739"/>
      <c r="AI553" s="739"/>
    </row>
    <row r="554" spans="21:35" ht="15.75" hidden="1" customHeight="1">
      <c r="U554" s="739"/>
      <c r="V554" s="739"/>
      <c r="W554" s="739"/>
      <c r="X554" s="739"/>
      <c r="Y554" s="739"/>
      <c r="Z554" s="739"/>
      <c r="AA554" s="739"/>
      <c r="AB554" s="739"/>
      <c r="AC554" s="739"/>
      <c r="AD554" s="739"/>
      <c r="AE554" s="739"/>
      <c r="AF554" s="739"/>
      <c r="AG554" s="739"/>
      <c r="AH554" s="739"/>
      <c r="AI554" s="739"/>
    </row>
    <row r="555" spans="21:35" ht="15.75" hidden="1" customHeight="1">
      <c r="U555" s="739"/>
      <c r="V555" s="739"/>
      <c r="W555" s="739"/>
      <c r="X555" s="739"/>
      <c r="Y555" s="739"/>
      <c r="Z555" s="739"/>
      <c r="AA555" s="739"/>
      <c r="AB555" s="739"/>
      <c r="AC555" s="739"/>
      <c r="AD555" s="739"/>
      <c r="AE555" s="739"/>
      <c r="AF555" s="739"/>
      <c r="AG555" s="739"/>
      <c r="AH555" s="739"/>
      <c r="AI555" s="739"/>
    </row>
    <row r="556" spans="21:35" ht="15.75" hidden="1" customHeight="1">
      <c r="U556" s="739"/>
      <c r="V556" s="739"/>
      <c r="W556" s="739"/>
      <c r="X556" s="739"/>
      <c r="Y556" s="739"/>
      <c r="Z556" s="739"/>
      <c r="AA556" s="739"/>
      <c r="AB556" s="739"/>
      <c r="AC556" s="739"/>
      <c r="AD556" s="739"/>
      <c r="AE556" s="739"/>
      <c r="AF556" s="739"/>
      <c r="AG556" s="739"/>
      <c r="AH556" s="739"/>
      <c r="AI556" s="739"/>
    </row>
    <row r="557" spans="21:35" ht="15.75" hidden="1" customHeight="1">
      <c r="U557" s="739"/>
      <c r="V557" s="739"/>
      <c r="W557" s="739"/>
      <c r="X557" s="739"/>
      <c r="Y557" s="739"/>
      <c r="Z557" s="739"/>
      <c r="AA557" s="739"/>
      <c r="AB557" s="739"/>
      <c r="AC557" s="739"/>
      <c r="AD557" s="739"/>
      <c r="AE557" s="739"/>
      <c r="AF557" s="739"/>
      <c r="AG557" s="739"/>
      <c r="AH557" s="739"/>
      <c r="AI557" s="739"/>
    </row>
    <row r="558" spans="21:35" ht="15.75" hidden="1" customHeight="1">
      <c r="U558" s="739"/>
      <c r="V558" s="739"/>
      <c r="W558" s="739"/>
      <c r="X558" s="739"/>
      <c r="Y558" s="739"/>
      <c r="Z558" s="739"/>
      <c r="AA558" s="739"/>
      <c r="AB558" s="739"/>
      <c r="AC558" s="739"/>
      <c r="AD558" s="739"/>
      <c r="AE558" s="739"/>
      <c r="AF558" s="739"/>
      <c r="AG558" s="739"/>
      <c r="AH558" s="739"/>
      <c r="AI558" s="739"/>
    </row>
    <row r="559" spans="21:35" ht="15.75" hidden="1" customHeight="1">
      <c r="U559" s="739"/>
      <c r="V559" s="739"/>
      <c r="W559" s="739"/>
      <c r="X559" s="739"/>
      <c r="Y559" s="739"/>
      <c r="Z559" s="739"/>
      <c r="AA559" s="739"/>
      <c r="AB559" s="739"/>
      <c r="AC559" s="739"/>
      <c r="AD559" s="739"/>
      <c r="AE559" s="739"/>
      <c r="AF559" s="739"/>
      <c r="AG559" s="739"/>
      <c r="AH559" s="739"/>
      <c r="AI559" s="739"/>
    </row>
    <row r="560" spans="21:35" ht="15.75" hidden="1" customHeight="1">
      <c r="U560" s="739"/>
      <c r="V560" s="739"/>
      <c r="W560" s="739"/>
      <c r="X560" s="739"/>
      <c r="Y560" s="739"/>
      <c r="Z560" s="739"/>
      <c r="AA560" s="739"/>
      <c r="AB560" s="739"/>
      <c r="AC560" s="739"/>
      <c r="AD560" s="739"/>
      <c r="AE560" s="739"/>
      <c r="AF560" s="739"/>
      <c r="AG560" s="739"/>
      <c r="AH560" s="739"/>
      <c r="AI560" s="739"/>
    </row>
    <row r="561" spans="21:35" ht="15.75" hidden="1" customHeight="1">
      <c r="U561" s="739"/>
      <c r="V561" s="739"/>
      <c r="W561" s="739"/>
      <c r="X561" s="739"/>
      <c r="Y561" s="739"/>
      <c r="Z561" s="739"/>
      <c r="AA561" s="739"/>
      <c r="AB561" s="739"/>
      <c r="AC561" s="739"/>
      <c r="AD561" s="739"/>
      <c r="AE561" s="739"/>
      <c r="AF561" s="739"/>
      <c r="AG561" s="739"/>
      <c r="AH561" s="739"/>
      <c r="AI561" s="739"/>
    </row>
    <row r="562" spans="21:35" ht="15.75" hidden="1" customHeight="1">
      <c r="U562" s="739"/>
      <c r="V562" s="739"/>
      <c r="W562" s="739"/>
      <c r="X562" s="739"/>
      <c r="Y562" s="739"/>
      <c r="Z562" s="739"/>
      <c r="AA562" s="739"/>
      <c r="AB562" s="739"/>
      <c r="AC562" s="739"/>
      <c r="AD562" s="739"/>
      <c r="AE562" s="739"/>
      <c r="AF562" s="739"/>
      <c r="AG562" s="739"/>
      <c r="AH562" s="739"/>
      <c r="AI562" s="739"/>
    </row>
    <row r="563" spans="21:35" ht="15.75" hidden="1" customHeight="1">
      <c r="U563" s="739"/>
      <c r="V563" s="739"/>
      <c r="W563" s="739"/>
      <c r="X563" s="739"/>
      <c r="Y563" s="739"/>
      <c r="Z563" s="739"/>
      <c r="AA563" s="739"/>
      <c r="AB563" s="739"/>
      <c r="AC563" s="739"/>
      <c r="AD563" s="739"/>
      <c r="AE563" s="739"/>
      <c r="AF563" s="739"/>
      <c r="AG563" s="739"/>
      <c r="AH563" s="739"/>
      <c r="AI563" s="739"/>
    </row>
    <row r="564" spans="21:35" ht="15.75" hidden="1" customHeight="1">
      <c r="U564" s="739"/>
      <c r="V564" s="739"/>
      <c r="W564" s="739"/>
      <c r="X564" s="739"/>
      <c r="Y564" s="739"/>
      <c r="Z564" s="739"/>
      <c r="AA564" s="739"/>
      <c r="AB564" s="739"/>
      <c r="AC564" s="739"/>
      <c r="AD564" s="739"/>
      <c r="AE564" s="739"/>
      <c r="AF564" s="739"/>
      <c r="AG564" s="739"/>
      <c r="AH564" s="739"/>
      <c r="AI564" s="739"/>
    </row>
    <row r="565" spans="21:35" ht="15.75" hidden="1" customHeight="1">
      <c r="U565" s="739"/>
      <c r="V565" s="739"/>
      <c r="W565" s="739"/>
      <c r="X565" s="739"/>
      <c r="Y565" s="739"/>
      <c r="Z565" s="739"/>
      <c r="AA565" s="739"/>
      <c r="AB565" s="739"/>
      <c r="AC565" s="739"/>
      <c r="AD565" s="739"/>
      <c r="AE565" s="739"/>
      <c r="AF565" s="739"/>
      <c r="AG565" s="739"/>
      <c r="AH565" s="739"/>
      <c r="AI565" s="739"/>
    </row>
    <row r="566" spans="21:35" ht="15.75" hidden="1" customHeight="1">
      <c r="U566" s="739"/>
      <c r="V566" s="739"/>
      <c r="W566" s="739"/>
      <c r="X566" s="739"/>
      <c r="Y566" s="739"/>
      <c r="Z566" s="739"/>
      <c r="AA566" s="739"/>
      <c r="AB566" s="739"/>
      <c r="AC566" s="739"/>
      <c r="AD566" s="739"/>
      <c r="AE566" s="739"/>
      <c r="AF566" s="739"/>
      <c r="AG566" s="739"/>
      <c r="AH566" s="739"/>
      <c r="AI566" s="739"/>
    </row>
    <row r="567" spans="21:35" ht="15.75" hidden="1" customHeight="1">
      <c r="U567" s="739"/>
      <c r="V567" s="739"/>
      <c r="W567" s="739"/>
      <c r="X567" s="739"/>
      <c r="Y567" s="739"/>
      <c r="Z567" s="739"/>
      <c r="AA567" s="739"/>
      <c r="AB567" s="739"/>
      <c r="AC567" s="739"/>
      <c r="AD567" s="739"/>
      <c r="AE567" s="739"/>
      <c r="AF567" s="739"/>
      <c r="AG567" s="739"/>
      <c r="AH567" s="739"/>
      <c r="AI567" s="739"/>
    </row>
    <row r="568" spans="21:35" ht="15.75" hidden="1" customHeight="1">
      <c r="U568" s="739"/>
      <c r="V568" s="739"/>
      <c r="W568" s="739"/>
      <c r="X568" s="739"/>
      <c r="Y568" s="739"/>
      <c r="Z568" s="739"/>
      <c r="AA568" s="739"/>
      <c r="AB568" s="739"/>
      <c r="AC568" s="739"/>
      <c r="AD568" s="739"/>
      <c r="AE568" s="739"/>
      <c r="AF568" s="739"/>
      <c r="AG568" s="739"/>
      <c r="AH568" s="739"/>
      <c r="AI568" s="739"/>
    </row>
    <row r="569" spans="21:35" ht="15.75" hidden="1" customHeight="1">
      <c r="U569" s="739"/>
      <c r="V569" s="739"/>
      <c r="W569" s="739"/>
      <c r="X569" s="739"/>
      <c r="Y569" s="739"/>
      <c r="Z569" s="739"/>
      <c r="AA569" s="739"/>
      <c r="AB569" s="739"/>
      <c r="AC569" s="739"/>
      <c r="AD569" s="739"/>
      <c r="AE569" s="739"/>
      <c r="AF569" s="739"/>
      <c r="AG569" s="739"/>
      <c r="AH569" s="739"/>
      <c r="AI569" s="739"/>
    </row>
    <row r="570" spans="21:35" ht="15.75" hidden="1" customHeight="1">
      <c r="U570" s="739"/>
      <c r="V570" s="739"/>
      <c r="W570" s="739"/>
      <c r="X570" s="739"/>
      <c r="Y570" s="739"/>
      <c r="Z570" s="739"/>
      <c r="AA570" s="739"/>
      <c r="AB570" s="739"/>
      <c r="AC570" s="739"/>
      <c r="AD570" s="739"/>
      <c r="AE570" s="739"/>
      <c r="AF570" s="739"/>
      <c r="AG570" s="739"/>
      <c r="AH570" s="739"/>
      <c r="AI570" s="739"/>
    </row>
    <row r="571" spans="21:35" ht="15.75" hidden="1" customHeight="1">
      <c r="U571" s="739"/>
      <c r="V571" s="739"/>
      <c r="W571" s="739"/>
      <c r="X571" s="739"/>
      <c r="Y571" s="739"/>
      <c r="Z571" s="739"/>
      <c r="AA571" s="739"/>
      <c r="AB571" s="739"/>
      <c r="AC571" s="739"/>
      <c r="AD571" s="739"/>
      <c r="AE571" s="739"/>
      <c r="AF571" s="739"/>
      <c r="AG571" s="739"/>
      <c r="AH571" s="739"/>
      <c r="AI571" s="739"/>
    </row>
    <row r="572" spans="21:35" ht="15.75" hidden="1" customHeight="1">
      <c r="U572" s="739"/>
      <c r="V572" s="739"/>
      <c r="W572" s="739"/>
      <c r="X572" s="739"/>
      <c r="Y572" s="739"/>
      <c r="Z572" s="739"/>
      <c r="AA572" s="739"/>
      <c r="AB572" s="739"/>
      <c r="AC572" s="739"/>
      <c r="AD572" s="739"/>
      <c r="AE572" s="739"/>
      <c r="AF572" s="739"/>
      <c r="AG572" s="739"/>
      <c r="AH572" s="739"/>
      <c r="AI572" s="739"/>
    </row>
    <row r="573" spans="21:35" ht="15.75" hidden="1" customHeight="1">
      <c r="U573" s="739"/>
      <c r="V573" s="739"/>
      <c r="W573" s="739"/>
      <c r="X573" s="739"/>
      <c r="Y573" s="739"/>
      <c r="Z573" s="739"/>
      <c r="AA573" s="739"/>
      <c r="AB573" s="739"/>
      <c r="AC573" s="739"/>
      <c r="AD573" s="739"/>
      <c r="AE573" s="739"/>
      <c r="AF573" s="739"/>
      <c r="AG573" s="739"/>
      <c r="AH573" s="739"/>
      <c r="AI573" s="739"/>
    </row>
    <row r="574" spans="21:35" ht="15.75" hidden="1" customHeight="1">
      <c r="U574" s="739"/>
      <c r="V574" s="739"/>
      <c r="W574" s="739"/>
      <c r="X574" s="739"/>
      <c r="Y574" s="739"/>
      <c r="Z574" s="739"/>
      <c r="AA574" s="739"/>
      <c r="AB574" s="739"/>
      <c r="AC574" s="739"/>
      <c r="AD574" s="739"/>
      <c r="AE574" s="739"/>
      <c r="AF574" s="739"/>
      <c r="AG574" s="739"/>
      <c r="AH574" s="739"/>
      <c r="AI574" s="739"/>
    </row>
    <row r="575" spans="21:35" ht="15.75" hidden="1" customHeight="1">
      <c r="U575" s="739"/>
      <c r="V575" s="739"/>
      <c r="W575" s="739"/>
      <c r="X575" s="739"/>
      <c r="Y575" s="739"/>
      <c r="Z575" s="739"/>
      <c r="AA575" s="739"/>
      <c r="AB575" s="739"/>
      <c r="AC575" s="739"/>
      <c r="AD575" s="739"/>
      <c r="AE575" s="739"/>
      <c r="AF575" s="739"/>
      <c r="AG575" s="739"/>
      <c r="AH575" s="739"/>
      <c r="AI575" s="739"/>
    </row>
    <row r="576" spans="21:35" ht="15.75" hidden="1" customHeight="1">
      <c r="U576" s="739"/>
      <c r="V576" s="739"/>
      <c r="W576" s="739"/>
      <c r="X576" s="739"/>
      <c r="Y576" s="739"/>
      <c r="Z576" s="739"/>
      <c r="AA576" s="739"/>
      <c r="AB576" s="739"/>
      <c r="AC576" s="739"/>
      <c r="AD576" s="739"/>
      <c r="AE576" s="739"/>
      <c r="AF576" s="739"/>
      <c r="AG576" s="739"/>
      <c r="AH576" s="739"/>
      <c r="AI576" s="739"/>
    </row>
    <row r="577" spans="21:35" ht="15.75" hidden="1" customHeight="1">
      <c r="U577" s="739"/>
      <c r="V577" s="739"/>
      <c r="W577" s="739"/>
      <c r="X577" s="739"/>
      <c r="Y577" s="739"/>
      <c r="Z577" s="739"/>
      <c r="AA577" s="739"/>
      <c r="AB577" s="739"/>
      <c r="AC577" s="739"/>
      <c r="AD577" s="739"/>
      <c r="AE577" s="739"/>
      <c r="AF577" s="739"/>
      <c r="AG577" s="739"/>
      <c r="AH577" s="739"/>
      <c r="AI577" s="739"/>
    </row>
    <row r="578" spans="21:35" ht="15.75" hidden="1" customHeight="1">
      <c r="U578" s="739"/>
      <c r="V578" s="739"/>
      <c r="W578" s="739"/>
      <c r="X578" s="739"/>
      <c r="Y578" s="739"/>
      <c r="Z578" s="739"/>
      <c r="AA578" s="739"/>
      <c r="AB578" s="739"/>
      <c r="AC578" s="739"/>
      <c r="AD578" s="739"/>
      <c r="AE578" s="739"/>
      <c r="AF578" s="739"/>
      <c r="AG578" s="739"/>
      <c r="AH578" s="739"/>
      <c r="AI578" s="739"/>
    </row>
    <row r="579" spans="21:35" ht="15.75" hidden="1" customHeight="1">
      <c r="U579" s="739"/>
      <c r="V579" s="739"/>
      <c r="W579" s="739"/>
      <c r="X579" s="739"/>
      <c r="Y579" s="739"/>
      <c r="Z579" s="739"/>
      <c r="AA579" s="739"/>
      <c r="AB579" s="739"/>
      <c r="AC579" s="739"/>
      <c r="AD579" s="739"/>
      <c r="AE579" s="739"/>
      <c r="AF579" s="739"/>
      <c r="AG579" s="739"/>
      <c r="AH579" s="739"/>
      <c r="AI579" s="739"/>
    </row>
    <row r="580" spans="21:35" ht="15.75" hidden="1" customHeight="1">
      <c r="U580" s="739"/>
      <c r="V580" s="739"/>
      <c r="W580" s="739"/>
      <c r="X580" s="739"/>
      <c r="Y580" s="739"/>
      <c r="Z580" s="739"/>
      <c r="AA580" s="739"/>
      <c r="AB580" s="739"/>
      <c r="AC580" s="739"/>
      <c r="AD580" s="739"/>
      <c r="AE580" s="739"/>
      <c r="AF580" s="739"/>
      <c r="AG580" s="739"/>
      <c r="AH580" s="739"/>
      <c r="AI580" s="739"/>
    </row>
    <row r="581" spans="21:35" ht="15.75" hidden="1" customHeight="1">
      <c r="U581" s="739"/>
      <c r="V581" s="739"/>
      <c r="W581" s="739"/>
      <c r="X581" s="739"/>
      <c r="Y581" s="739"/>
      <c r="Z581" s="739"/>
      <c r="AA581" s="739"/>
      <c r="AB581" s="739"/>
      <c r="AC581" s="739"/>
      <c r="AD581" s="739"/>
      <c r="AE581" s="739"/>
      <c r="AF581" s="739"/>
      <c r="AG581" s="739"/>
      <c r="AH581" s="739"/>
      <c r="AI581" s="739"/>
    </row>
    <row r="582" spans="21:35" ht="15.75" hidden="1" customHeight="1">
      <c r="U582" s="739"/>
      <c r="V582" s="739"/>
      <c r="W582" s="739"/>
      <c r="X582" s="739"/>
      <c r="Y582" s="739"/>
      <c r="Z582" s="739"/>
      <c r="AA582" s="739"/>
      <c r="AB582" s="739"/>
      <c r="AC582" s="739"/>
      <c r="AD582" s="739"/>
      <c r="AE582" s="739"/>
      <c r="AF582" s="739"/>
      <c r="AG582" s="739"/>
      <c r="AH582" s="739"/>
      <c r="AI582" s="739"/>
    </row>
    <row r="583" spans="21:35" ht="15.75" hidden="1" customHeight="1">
      <c r="U583" s="739"/>
      <c r="V583" s="739"/>
      <c r="W583" s="739"/>
      <c r="X583" s="739"/>
      <c r="Y583" s="739"/>
      <c r="Z583" s="739"/>
      <c r="AA583" s="739"/>
      <c r="AB583" s="739"/>
      <c r="AC583" s="739"/>
      <c r="AD583" s="739"/>
      <c r="AE583" s="739"/>
      <c r="AF583" s="739"/>
      <c r="AG583" s="739"/>
      <c r="AH583" s="739"/>
      <c r="AI583" s="739"/>
    </row>
    <row r="584" spans="21:35" ht="15.75" hidden="1" customHeight="1">
      <c r="U584" s="739"/>
      <c r="V584" s="739"/>
      <c r="W584" s="739"/>
      <c r="X584" s="739"/>
      <c r="Y584" s="739"/>
      <c r="Z584" s="739"/>
      <c r="AA584" s="739"/>
      <c r="AB584" s="739"/>
      <c r="AC584" s="739"/>
      <c r="AD584" s="739"/>
      <c r="AE584" s="739"/>
      <c r="AF584" s="739"/>
      <c r="AG584" s="739"/>
      <c r="AH584" s="739"/>
      <c r="AI584" s="739"/>
    </row>
    <row r="585" spans="21:35" ht="15.75" hidden="1" customHeight="1">
      <c r="U585" s="739"/>
      <c r="V585" s="739"/>
      <c r="W585" s="739"/>
      <c r="X585" s="739"/>
      <c r="Y585" s="739"/>
      <c r="Z585" s="739"/>
      <c r="AA585" s="739"/>
      <c r="AB585" s="739"/>
      <c r="AC585" s="739"/>
      <c r="AD585" s="739"/>
      <c r="AE585" s="739"/>
      <c r="AF585" s="739"/>
      <c r="AG585" s="739"/>
      <c r="AH585" s="739"/>
      <c r="AI585" s="739"/>
    </row>
    <row r="586" spans="21:35" ht="15.75" hidden="1" customHeight="1">
      <c r="U586" s="739"/>
      <c r="V586" s="739"/>
      <c r="W586" s="739"/>
      <c r="X586" s="739"/>
      <c r="Y586" s="739"/>
      <c r="Z586" s="739"/>
      <c r="AA586" s="739"/>
      <c r="AB586" s="739"/>
      <c r="AC586" s="739"/>
      <c r="AD586" s="739"/>
      <c r="AE586" s="739"/>
      <c r="AF586" s="739"/>
      <c r="AG586" s="739"/>
      <c r="AH586" s="739"/>
      <c r="AI586" s="739"/>
    </row>
    <row r="587" spans="21:35" ht="15.75" hidden="1" customHeight="1">
      <c r="U587" s="739"/>
      <c r="V587" s="739"/>
      <c r="W587" s="739"/>
      <c r="X587" s="739"/>
      <c r="Y587" s="739"/>
      <c r="Z587" s="739"/>
      <c r="AA587" s="739"/>
      <c r="AB587" s="739"/>
      <c r="AC587" s="739"/>
      <c r="AD587" s="739"/>
      <c r="AE587" s="739"/>
      <c r="AF587" s="739"/>
      <c r="AG587" s="739"/>
      <c r="AH587" s="739"/>
      <c r="AI587" s="739"/>
    </row>
    <row r="588" spans="21:35" ht="15.75" hidden="1" customHeight="1">
      <c r="U588" s="739"/>
      <c r="V588" s="739"/>
      <c r="W588" s="739"/>
      <c r="X588" s="739"/>
      <c r="Y588" s="739"/>
      <c r="Z588" s="739"/>
      <c r="AA588" s="739"/>
      <c r="AB588" s="739"/>
      <c r="AC588" s="739"/>
      <c r="AD588" s="739"/>
      <c r="AE588" s="739"/>
      <c r="AF588" s="739"/>
      <c r="AG588" s="739"/>
      <c r="AH588" s="739"/>
      <c r="AI588" s="739"/>
    </row>
    <row r="589" spans="21:35" ht="15.75" hidden="1" customHeight="1">
      <c r="U589" s="739"/>
      <c r="V589" s="739"/>
      <c r="W589" s="739"/>
      <c r="X589" s="739"/>
      <c r="Y589" s="739"/>
      <c r="Z589" s="739"/>
      <c r="AA589" s="739"/>
      <c r="AB589" s="739"/>
      <c r="AC589" s="739"/>
      <c r="AD589" s="739"/>
      <c r="AE589" s="739"/>
      <c r="AF589" s="739"/>
      <c r="AG589" s="739"/>
      <c r="AH589" s="739"/>
      <c r="AI589" s="739"/>
    </row>
    <row r="590" spans="21:35" ht="15.75" hidden="1" customHeight="1">
      <c r="U590" s="739"/>
      <c r="V590" s="739"/>
      <c r="W590" s="739"/>
      <c r="X590" s="739"/>
      <c r="Y590" s="739"/>
      <c r="Z590" s="739"/>
      <c r="AA590" s="739"/>
      <c r="AB590" s="739"/>
      <c r="AC590" s="739"/>
      <c r="AD590" s="739"/>
      <c r="AE590" s="739"/>
      <c r="AF590" s="739"/>
      <c r="AG590" s="739"/>
      <c r="AH590" s="739"/>
      <c r="AI590" s="739"/>
    </row>
    <row r="591" spans="21:35" ht="15.75" hidden="1" customHeight="1">
      <c r="U591" s="739"/>
      <c r="V591" s="739"/>
      <c r="W591" s="739"/>
      <c r="X591" s="739"/>
      <c r="Y591" s="739"/>
      <c r="Z591" s="739"/>
      <c r="AA591" s="739"/>
      <c r="AB591" s="739"/>
      <c r="AC591" s="739"/>
      <c r="AD591" s="739"/>
      <c r="AE591" s="739"/>
      <c r="AF591" s="739"/>
      <c r="AG591" s="739"/>
      <c r="AH591" s="739"/>
      <c r="AI591" s="739"/>
    </row>
    <row r="592" spans="21:35" ht="15.75" hidden="1" customHeight="1">
      <c r="U592" s="739"/>
      <c r="V592" s="739"/>
      <c r="W592" s="739"/>
      <c r="X592" s="739"/>
      <c r="Y592" s="739"/>
      <c r="Z592" s="739"/>
      <c r="AA592" s="739"/>
      <c r="AB592" s="739"/>
      <c r="AC592" s="739"/>
      <c r="AD592" s="739"/>
      <c r="AE592" s="739"/>
      <c r="AF592" s="739"/>
      <c r="AG592" s="739"/>
      <c r="AH592" s="739"/>
      <c r="AI592" s="739"/>
    </row>
    <row r="593" spans="21:35" ht="15.75" hidden="1" customHeight="1">
      <c r="U593" s="739"/>
      <c r="V593" s="739"/>
      <c r="W593" s="739"/>
      <c r="X593" s="739"/>
      <c r="Y593" s="739"/>
      <c r="Z593" s="739"/>
      <c r="AA593" s="739"/>
      <c r="AB593" s="739"/>
      <c r="AC593" s="739"/>
      <c r="AD593" s="739"/>
      <c r="AE593" s="739"/>
      <c r="AF593" s="739"/>
      <c r="AG593" s="739"/>
      <c r="AH593" s="739"/>
      <c r="AI593" s="739"/>
    </row>
    <row r="594" spans="21:35" ht="15.75" hidden="1" customHeight="1">
      <c r="U594" s="739"/>
      <c r="V594" s="739"/>
      <c r="W594" s="739"/>
      <c r="X594" s="739"/>
      <c r="Y594" s="739"/>
      <c r="Z594" s="739"/>
      <c r="AA594" s="739"/>
      <c r="AB594" s="739"/>
      <c r="AC594" s="739"/>
      <c r="AD594" s="739"/>
      <c r="AE594" s="739"/>
      <c r="AF594" s="739"/>
      <c r="AG594" s="739"/>
      <c r="AH594" s="739"/>
      <c r="AI594" s="739"/>
    </row>
    <row r="595" spans="21:35" ht="15.75" hidden="1" customHeight="1">
      <c r="U595" s="739"/>
      <c r="V595" s="739"/>
      <c r="W595" s="739"/>
      <c r="X595" s="739"/>
      <c r="Y595" s="739"/>
      <c r="Z595" s="739"/>
      <c r="AA595" s="739"/>
      <c r="AB595" s="739"/>
      <c r="AC595" s="739"/>
      <c r="AD595" s="739"/>
      <c r="AE595" s="739"/>
      <c r="AF595" s="739"/>
      <c r="AG595" s="739"/>
      <c r="AH595" s="739"/>
      <c r="AI595" s="739"/>
    </row>
    <row r="596" spans="21:35" ht="15.75" hidden="1" customHeight="1">
      <c r="U596" s="739"/>
      <c r="V596" s="739"/>
      <c r="W596" s="739"/>
      <c r="X596" s="739"/>
      <c r="Y596" s="739"/>
      <c r="Z596" s="739"/>
      <c r="AA596" s="739"/>
      <c r="AB596" s="739"/>
      <c r="AC596" s="739"/>
      <c r="AD596" s="739"/>
      <c r="AE596" s="739"/>
      <c r="AF596" s="739"/>
      <c r="AG596" s="739"/>
      <c r="AH596" s="739"/>
      <c r="AI596" s="739"/>
    </row>
    <row r="597" spans="21:35" ht="15.75" hidden="1" customHeight="1">
      <c r="U597" s="739"/>
      <c r="V597" s="739"/>
      <c r="W597" s="739"/>
      <c r="X597" s="739"/>
      <c r="Y597" s="739"/>
      <c r="Z597" s="739"/>
      <c r="AA597" s="739"/>
      <c r="AB597" s="739"/>
      <c r="AC597" s="739"/>
      <c r="AD597" s="739"/>
      <c r="AE597" s="739"/>
      <c r="AF597" s="739"/>
      <c r="AG597" s="739"/>
      <c r="AH597" s="739"/>
      <c r="AI597" s="739"/>
    </row>
    <row r="598" spans="21:35" ht="15.75" hidden="1" customHeight="1">
      <c r="U598" s="739"/>
      <c r="V598" s="739"/>
      <c r="W598" s="739"/>
      <c r="X598" s="739"/>
      <c r="Y598" s="739"/>
      <c r="Z598" s="739"/>
      <c r="AA598" s="739"/>
      <c r="AB598" s="739"/>
      <c r="AC598" s="739"/>
      <c r="AD598" s="739"/>
      <c r="AE598" s="739"/>
      <c r="AF598" s="739"/>
      <c r="AG598" s="739"/>
      <c r="AH598" s="739"/>
      <c r="AI598" s="739"/>
    </row>
    <row r="599" spans="21:35" ht="15.75" hidden="1" customHeight="1">
      <c r="U599" s="739"/>
      <c r="V599" s="739"/>
      <c r="W599" s="739"/>
      <c r="X599" s="739"/>
      <c r="Y599" s="739"/>
      <c r="Z599" s="739"/>
      <c r="AA599" s="739"/>
      <c r="AB599" s="739"/>
      <c r="AC599" s="739"/>
      <c r="AD599" s="739"/>
      <c r="AE599" s="739"/>
      <c r="AF599" s="739"/>
      <c r="AG599" s="739"/>
      <c r="AH599" s="739"/>
      <c r="AI599" s="739"/>
    </row>
    <row r="600" spans="21:35" ht="15.75" hidden="1" customHeight="1">
      <c r="U600" s="739"/>
      <c r="V600" s="739"/>
      <c r="W600" s="739"/>
      <c r="X600" s="739"/>
      <c r="Y600" s="739"/>
      <c r="Z600" s="739"/>
      <c r="AA600" s="739"/>
      <c r="AB600" s="739"/>
      <c r="AC600" s="739"/>
      <c r="AD600" s="739"/>
      <c r="AE600" s="739"/>
      <c r="AF600" s="739"/>
      <c r="AG600" s="739"/>
      <c r="AH600" s="739"/>
      <c r="AI600" s="739"/>
    </row>
    <row r="601" spans="21:35" ht="15.75" hidden="1" customHeight="1">
      <c r="U601" s="739"/>
      <c r="V601" s="739"/>
      <c r="W601" s="739"/>
      <c r="X601" s="739"/>
      <c r="Y601" s="739"/>
      <c r="Z601" s="739"/>
      <c r="AA601" s="739"/>
      <c r="AB601" s="739"/>
      <c r="AC601" s="739"/>
      <c r="AD601" s="739"/>
      <c r="AE601" s="739"/>
      <c r="AF601" s="739"/>
      <c r="AG601" s="739"/>
      <c r="AH601" s="739"/>
      <c r="AI601" s="739"/>
    </row>
    <row r="602" spans="21:35" ht="15.75" hidden="1" customHeight="1">
      <c r="U602" s="739"/>
      <c r="V602" s="739"/>
      <c r="W602" s="739"/>
      <c r="X602" s="739"/>
      <c r="Y602" s="739"/>
      <c r="Z602" s="739"/>
      <c r="AA602" s="739"/>
      <c r="AB602" s="739"/>
      <c r="AC602" s="739"/>
      <c r="AD602" s="739"/>
      <c r="AE602" s="739"/>
      <c r="AF602" s="739"/>
      <c r="AG602" s="739"/>
      <c r="AH602" s="739"/>
      <c r="AI602" s="739"/>
    </row>
    <row r="603" spans="21:35" ht="15.75" hidden="1" customHeight="1">
      <c r="U603" s="739"/>
      <c r="V603" s="739"/>
      <c r="W603" s="739"/>
      <c r="X603" s="739"/>
      <c r="Y603" s="739"/>
      <c r="Z603" s="739"/>
      <c r="AA603" s="739"/>
      <c r="AB603" s="739"/>
      <c r="AC603" s="739"/>
      <c r="AD603" s="739"/>
      <c r="AE603" s="739"/>
      <c r="AF603" s="739"/>
      <c r="AG603" s="739"/>
      <c r="AH603" s="739"/>
      <c r="AI603" s="739"/>
    </row>
    <row r="604" spans="21:35" ht="15.75" hidden="1" customHeight="1">
      <c r="U604" s="739"/>
      <c r="V604" s="739"/>
      <c r="W604" s="739"/>
      <c r="X604" s="739"/>
      <c r="Y604" s="739"/>
      <c r="Z604" s="739"/>
      <c r="AA604" s="739"/>
      <c r="AB604" s="739"/>
      <c r="AC604" s="739"/>
      <c r="AD604" s="739"/>
      <c r="AE604" s="739"/>
      <c r="AF604" s="739"/>
      <c r="AG604" s="739"/>
      <c r="AH604" s="739"/>
      <c r="AI604" s="739"/>
    </row>
    <row r="605" spans="21:35" ht="15.75" hidden="1" customHeight="1">
      <c r="U605" s="739"/>
      <c r="V605" s="739"/>
      <c r="W605" s="739"/>
      <c r="X605" s="739"/>
      <c r="Y605" s="739"/>
      <c r="Z605" s="739"/>
      <c r="AA605" s="739"/>
      <c r="AB605" s="739"/>
      <c r="AC605" s="739"/>
      <c r="AD605" s="739"/>
      <c r="AE605" s="739"/>
      <c r="AF605" s="739"/>
      <c r="AG605" s="739"/>
      <c r="AH605" s="739"/>
      <c r="AI605" s="739"/>
    </row>
    <row r="606" spans="21:35" ht="15.75" hidden="1" customHeight="1">
      <c r="U606" s="739"/>
      <c r="V606" s="739"/>
      <c r="W606" s="739"/>
      <c r="X606" s="739"/>
      <c r="Y606" s="739"/>
      <c r="Z606" s="739"/>
      <c r="AA606" s="739"/>
      <c r="AB606" s="739"/>
      <c r="AC606" s="739"/>
      <c r="AD606" s="739"/>
      <c r="AE606" s="739"/>
      <c r="AF606" s="739"/>
      <c r="AG606" s="739"/>
      <c r="AH606" s="739"/>
      <c r="AI606" s="739"/>
    </row>
    <row r="607" spans="21:35" ht="15.75" hidden="1" customHeight="1">
      <c r="U607" s="739"/>
      <c r="V607" s="739"/>
      <c r="W607" s="739"/>
      <c r="X607" s="739"/>
      <c r="Y607" s="739"/>
      <c r="Z607" s="739"/>
      <c r="AA607" s="739"/>
      <c r="AB607" s="739"/>
      <c r="AC607" s="739"/>
      <c r="AD607" s="739"/>
      <c r="AE607" s="739"/>
      <c r="AF607" s="739"/>
      <c r="AG607" s="739"/>
      <c r="AH607" s="739"/>
      <c r="AI607" s="739"/>
    </row>
    <row r="608" spans="21:35" ht="15.75" hidden="1" customHeight="1">
      <c r="U608" s="739"/>
      <c r="V608" s="739"/>
      <c r="W608" s="739"/>
      <c r="X608" s="739"/>
      <c r="Y608" s="739"/>
      <c r="Z608" s="739"/>
      <c r="AA608" s="739"/>
      <c r="AB608" s="739"/>
      <c r="AC608" s="739"/>
      <c r="AD608" s="739"/>
      <c r="AE608" s="739"/>
      <c r="AF608" s="739"/>
      <c r="AG608" s="739"/>
      <c r="AH608" s="739"/>
      <c r="AI608" s="739"/>
    </row>
    <row r="609" spans="21:35" ht="15.75" hidden="1" customHeight="1">
      <c r="U609" s="739"/>
      <c r="V609" s="739"/>
      <c r="W609" s="739"/>
      <c r="X609" s="739"/>
      <c r="Y609" s="739"/>
      <c r="Z609" s="739"/>
      <c r="AA609" s="739"/>
      <c r="AB609" s="739"/>
      <c r="AC609" s="739"/>
      <c r="AD609" s="739"/>
      <c r="AE609" s="739"/>
      <c r="AF609" s="739"/>
      <c r="AG609" s="739"/>
      <c r="AH609" s="739"/>
      <c r="AI609" s="739"/>
    </row>
    <row r="610" spans="21:35" ht="15.75" hidden="1" customHeight="1">
      <c r="U610" s="739"/>
      <c r="V610" s="739"/>
      <c r="W610" s="739"/>
      <c r="X610" s="739"/>
      <c r="Y610" s="739"/>
      <c r="Z610" s="739"/>
      <c r="AA610" s="739"/>
      <c r="AB610" s="739"/>
      <c r="AC610" s="739"/>
      <c r="AD610" s="739"/>
      <c r="AE610" s="739"/>
      <c r="AF610" s="739"/>
      <c r="AG610" s="739"/>
      <c r="AH610" s="739"/>
      <c r="AI610" s="739"/>
    </row>
    <row r="611" spans="21:35" ht="15.75" hidden="1" customHeight="1">
      <c r="U611" s="739"/>
      <c r="V611" s="739"/>
      <c r="W611" s="739"/>
      <c r="X611" s="739"/>
      <c r="Y611" s="739"/>
      <c r="Z611" s="739"/>
      <c r="AA611" s="739"/>
      <c r="AB611" s="739"/>
      <c r="AC611" s="739"/>
      <c r="AD611" s="739"/>
      <c r="AE611" s="739"/>
      <c r="AF611" s="739"/>
      <c r="AG611" s="739"/>
      <c r="AH611" s="739"/>
      <c r="AI611" s="739"/>
    </row>
    <row r="612" spans="21:35" ht="15.75" hidden="1" customHeight="1">
      <c r="U612" s="739"/>
      <c r="V612" s="739"/>
      <c r="W612" s="739"/>
      <c r="X612" s="739"/>
      <c r="Y612" s="739"/>
      <c r="Z612" s="739"/>
      <c r="AA612" s="739"/>
      <c r="AB612" s="739"/>
      <c r="AC612" s="739"/>
      <c r="AD612" s="739"/>
      <c r="AE612" s="739"/>
      <c r="AF612" s="739"/>
      <c r="AG612" s="739"/>
      <c r="AH612" s="739"/>
      <c r="AI612" s="739"/>
    </row>
    <row r="613" spans="21:35" ht="15.75" hidden="1" customHeight="1">
      <c r="U613" s="739"/>
      <c r="V613" s="739"/>
      <c r="W613" s="739"/>
      <c r="X613" s="739"/>
      <c r="Y613" s="739"/>
      <c r="Z613" s="739"/>
      <c r="AA613" s="739"/>
      <c r="AB613" s="739"/>
      <c r="AC613" s="739"/>
      <c r="AD613" s="739"/>
      <c r="AE613" s="739"/>
      <c r="AF613" s="739"/>
      <c r="AG613" s="739"/>
      <c r="AH613" s="739"/>
      <c r="AI613" s="739"/>
    </row>
    <row r="614" spans="21:35" ht="15.75" hidden="1" customHeight="1">
      <c r="U614" s="739"/>
      <c r="V614" s="739"/>
      <c r="W614" s="739"/>
      <c r="X614" s="739"/>
      <c r="Y614" s="739"/>
      <c r="Z614" s="739"/>
      <c r="AA614" s="739"/>
      <c r="AB614" s="739"/>
      <c r="AC614" s="739"/>
      <c r="AD614" s="739"/>
      <c r="AE614" s="739"/>
      <c r="AF614" s="739"/>
      <c r="AG614" s="739"/>
      <c r="AH614" s="739"/>
      <c r="AI614" s="739"/>
    </row>
    <row r="615" spans="21:35" ht="15.75" hidden="1" customHeight="1">
      <c r="U615" s="739"/>
      <c r="V615" s="739"/>
      <c r="W615" s="739"/>
      <c r="X615" s="739"/>
      <c r="Y615" s="739"/>
      <c r="Z615" s="739"/>
      <c r="AA615" s="739"/>
      <c r="AB615" s="739"/>
      <c r="AC615" s="739"/>
      <c r="AD615" s="739"/>
      <c r="AE615" s="739"/>
      <c r="AF615" s="739"/>
      <c r="AG615" s="739"/>
      <c r="AH615" s="739"/>
      <c r="AI615" s="739"/>
    </row>
    <row r="616" spans="21:35" ht="15.75" hidden="1" customHeight="1">
      <c r="U616" s="739"/>
      <c r="V616" s="739"/>
      <c r="W616" s="739"/>
      <c r="X616" s="739"/>
      <c r="Y616" s="739"/>
      <c r="Z616" s="739"/>
      <c r="AA616" s="739"/>
      <c r="AB616" s="739"/>
      <c r="AC616" s="739"/>
      <c r="AD616" s="739"/>
      <c r="AE616" s="739"/>
      <c r="AF616" s="739"/>
      <c r="AG616" s="739"/>
      <c r="AH616" s="739"/>
      <c r="AI616" s="739"/>
    </row>
    <row r="617" spans="21:35" ht="15.75" hidden="1" customHeight="1">
      <c r="U617" s="739"/>
      <c r="V617" s="739"/>
      <c r="W617" s="739"/>
      <c r="X617" s="739"/>
      <c r="Y617" s="739"/>
      <c r="Z617" s="739"/>
      <c r="AA617" s="739"/>
      <c r="AB617" s="739"/>
      <c r="AC617" s="739"/>
      <c r="AD617" s="739"/>
      <c r="AE617" s="739"/>
      <c r="AF617" s="739"/>
      <c r="AG617" s="739"/>
      <c r="AH617" s="739"/>
      <c r="AI617" s="739"/>
    </row>
    <row r="618" spans="21:35" ht="15.75" hidden="1" customHeight="1">
      <c r="U618" s="739"/>
      <c r="V618" s="739"/>
      <c r="W618" s="739"/>
      <c r="X618" s="739"/>
      <c r="Y618" s="739"/>
      <c r="Z618" s="739"/>
      <c r="AA618" s="739"/>
      <c r="AB618" s="739"/>
      <c r="AC618" s="739"/>
      <c r="AD618" s="739"/>
      <c r="AE618" s="739"/>
      <c r="AF618" s="739"/>
      <c r="AG618" s="739"/>
      <c r="AH618" s="739"/>
      <c r="AI618" s="739"/>
    </row>
    <row r="619" spans="21:35" ht="15.75" hidden="1" customHeight="1">
      <c r="U619" s="739"/>
      <c r="V619" s="739"/>
      <c r="W619" s="739"/>
      <c r="X619" s="739"/>
      <c r="Y619" s="739"/>
      <c r="Z619" s="739"/>
      <c r="AA619" s="739"/>
      <c r="AB619" s="739"/>
      <c r="AC619" s="739"/>
      <c r="AD619" s="739"/>
      <c r="AE619" s="739"/>
      <c r="AF619" s="739"/>
      <c r="AG619" s="739"/>
      <c r="AH619" s="739"/>
      <c r="AI619" s="739"/>
    </row>
    <row r="620" spans="21:35" ht="15.75" hidden="1" customHeight="1">
      <c r="U620" s="739"/>
      <c r="V620" s="739"/>
      <c r="W620" s="739"/>
      <c r="X620" s="739"/>
      <c r="Y620" s="739"/>
      <c r="Z620" s="739"/>
      <c r="AA620" s="739"/>
      <c r="AB620" s="739"/>
      <c r="AC620" s="739"/>
      <c r="AD620" s="739"/>
      <c r="AE620" s="739"/>
      <c r="AF620" s="739"/>
      <c r="AG620" s="739"/>
      <c r="AH620" s="739"/>
      <c r="AI620" s="739"/>
    </row>
    <row r="621" spans="21:35" ht="15.75" hidden="1" customHeight="1">
      <c r="U621" s="739"/>
      <c r="V621" s="739"/>
      <c r="W621" s="739"/>
      <c r="X621" s="739"/>
      <c r="Y621" s="739"/>
      <c r="Z621" s="739"/>
      <c r="AA621" s="739"/>
      <c r="AB621" s="739"/>
      <c r="AC621" s="739"/>
      <c r="AD621" s="739"/>
      <c r="AE621" s="739"/>
      <c r="AF621" s="739"/>
      <c r="AG621" s="739"/>
      <c r="AH621" s="739"/>
      <c r="AI621" s="739"/>
    </row>
    <row r="622" spans="21:35" ht="15.75" hidden="1" customHeight="1">
      <c r="U622" s="739"/>
      <c r="V622" s="739"/>
      <c r="W622" s="739"/>
      <c r="X622" s="739"/>
      <c r="Y622" s="739"/>
      <c r="Z622" s="739"/>
      <c r="AA622" s="739"/>
      <c r="AB622" s="739"/>
      <c r="AC622" s="739"/>
      <c r="AD622" s="739"/>
      <c r="AE622" s="739"/>
      <c r="AF622" s="739"/>
      <c r="AG622" s="739"/>
      <c r="AH622" s="739"/>
      <c r="AI622" s="739"/>
    </row>
    <row r="623" spans="21:35" ht="15.75" hidden="1" customHeight="1">
      <c r="U623" s="739"/>
      <c r="V623" s="739"/>
      <c r="W623" s="739"/>
      <c r="X623" s="739"/>
      <c r="Y623" s="739"/>
      <c r="Z623" s="739"/>
      <c r="AA623" s="739"/>
      <c r="AB623" s="739"/>
      <c r="AC623" s="739"/>
      <c r="AD623" s="739"/>
      <c r="AE623" s="739"/>
      <c r="AF623" s="739"/>
      <c r="AG623" s="739"/>
      <c r="AH623" s="739"/>
      <c r="AI623" s="739"/>
    </row>
    <row r="624" spans="21:35" ht="15.75" hidden="1" customHeight="1">
      <c r="U624" s="739"/>
      <c r="V624" s="739"/>
      <c r="W624" s="739"/>
      <c r="X624" s="739"/>
      <c r="Y624" s="739"/>
      <c r="Z624" s="739"/>
      <c r="AA624" s="739"/>
      <c r="AB624" s="739"/>
      <c r="AC624" s="739"/>
      <c r="AD624" s="739"/>
      <c r="AE624" s="739"/>
      <c r="AF624" s="739"/>
      <c r="AG624" s="739"/>
      <c r="AH624" s="739"/>
      <c r="AI624" s="739"/>
    </row>
    <row r="625" spans="21:35" ht="15.75" hidden="1" customHeight="1">
      <c r="U625" s="739"/>
      <c r="V625" s="739"/>
      <c r="W625" s="739"/>
      <c r="X625" s="739"/>
      <c r="Y625" s="739"/>
      <c r="Z625" s="739"/>
      <c r="AA625" s="739"/>
      <c r="AB625" s="739"/>
      <c r="AC625" s="739"/>
      <c r="AD625" s="739"/>
      <c r="AE625" s="739"/>
      <c r="AF625" s="739"/>
      <c r="AG625" s="739"/>
      <c r="AH625" s="739"/>
      <c r="AI625" s="739"/>
    </row>
    <row r="626" spans="21:35" ht="15.75" hidden="1" customHeight="1">
      <c r="U626" s="739"/>
      <c r="V626" s="739"/>
      <c r="W626" s="739"/>
      <c r="X626" s="739"/>
      <c r="Y626" s="739"/>
      <c r="Z626" s="739"/>
      <c r="AA626" s="739"/>
      <c r="AB626" s="739"/>
      <c r="AC626" s="739"/>
      <c r="AD626" s="739"/>
      <c r="AE626" s="739"/>
      <c r="AF626" s="739"/>
      <c r="AG626" s="739"/>
      <c r="AH626" s="739"/>
      <c r="AI626" s="739"/>
    </row>
    <row r="627" spans="21:35" ht="15.75" hidden="1" customHeight="1">
      <c r="U627" s="739"/>
      <c r="V627" s="739"/>
      <c r="W627" s="739"/>
      <c r="X627" s="739"/>
      <c r="Y627" s="739"/>
      <c r="Z627" s="739"/>
      <c r="AA627" s="739"/>
      <c r="AB627" s="739"/>
      <c r="AC627" s="739"/>
      <c r="AD627" s="739"/>
      <c r="AE627" s="739"/>
      <c r="AF627" s="739"/>
      <c r="AG627" s="739"/>
      <c r="AH627" s="739"/>
      <c r="AI627" s="739"/>
    </row>
    <row r="628" spans="21:35" ht="15.75" hidden="1" customHeight="1">
      <c r="U628" s="739"/>
      <c r="V628" s="739"/>
      <c r="W628" s="739"/>
      <c r="X628" s="739"/>
      <c r="Y628" s="739"/>
      <c r="Z628" s="739"/>
      <c r="AA628" s="739"/>
      <c r="AB628" s="739"/>
      <c r="AC628" s="739"/>
      <c r="AD628" s="739"/>
      <c r="AE628" s="739"/>
      <c r="AF628" s="739"/>
      <c r="AG628" s="739"/>
      <c r="AH628" s="739"/>
      <c r="AI628" s="739"/>
    </row>
    <row r="629" spans="21:35" ht="15.75" hidden="1" customHeight="1">
      <c r="U629" s="739"/>
      <c r="V629" s="739"/>
      <c r="W629" s="739"/>
      <c r="X629" s="739"/>
      <c r="Y629" s="739"/>
      <c r="Z629" s="739"/>
      <c r="AA629" s="739"/>
      <c r="AB629" s="739"/>
      <c r="AC629" s="739"/>
      <c r="AD629" s="739"/>
      <c r="AE629" s="739"/>
      <c r="AF629" s="739"/>
      <c r="AG629" s="739"/>
      <c r="AH629" s="739"/>
      <c r="AI629" s="739"/>
    </row>
    <row r="630" spans="21:35" ht="15.75" hidden="1" customHeight="1">
      <c r="U630" s="739"/>
      <c r="V630" s="739"/>
      <c r="W630" s="739"/>
      <c r="X630" s="739"/>
      <c r="Y630" s="739"/>
      <c r="Z630" s="739"/>
      <c r="AA630" s="739"/>
      <c r="AB630" s="739"/>
      <c r="AC630" s="739"/>
      <c r="AD630" s="739"/>
      <c r="AE630" s="739"/>
      <c r="AF630" s="739"/>
      <c r="AG630" s="739"/>
      <c r="AH630" s="739"/>
      <c r="AI630" s="739"/>
    </row>
    <row r="631" spans="21:35" ht="15.75" hidden="1" customHeight="1">
      <c r="U631" s="739"/>
      <c r="V631" s="739"/>
      <c r="W631" s="739"/>
      <c r="X631" s="739"/>
      <c r="Y631" s="739"/>
      <c r="Z631" s="739"/>
      <c r="AA631" s="739"/>
      <c r="AB631" s="739"/>
      <c r="AC631" s="739"/>
      <c r="AD631" s="739"/>
      <c r="AE631" s="739"/>
      <c r="AF631" s="739"/>
      <c r="AG631" s="739"/>
      <c r="AH631" s="739"/>
      <c r="AI631" s="739"/>
    </row>
    <row r="632" spans="21:35" ht="15.75" hidden="1" customHeight="1">
      <c r="U632" s="739"/>
      <c r="V632" s="739"/>
      <c r="W632" s="739"/>
      <c r="X632" s="739"/>
      <c r="Y632" s="739"/>
      <c r="Z632" s="739"/>
      <c r="AA632" s="739"/>
      <c r="AB632" s="739"/>
      <c r="AC632" s="739"/>
      <c r="AD632" s="739"/>
      <c r="AE632" s="739"/>
      <c r="AF632" s="739"/>
      <c r="AG632" s="739"/>
      <c r="AH632" s="739"/>
      <c r="AI632" s="739"/>
    </row>
    <row r="633" spans="21:35" ht="15.75" hidden="1" customHeight="1">
      <c r="U633" s="739"/>
      <c r="V633" s="739"/>
      <c r="W633" s="739"/>
      <c r="X633" s="739"/>
      <c r="Y633" s="739"/>
      <c r="Z633" s="739"/>
      <c r="AA633" s="739"/>
      <c r="AB633" s="739"/>
      <c r="AC633" s="739"/>
      <c r="AD633" s="739"/>
      <c r="AE633" s="739"/>
      <c r="AF633" s="739"/>
      <c r="AG633" s="739"/>
      <c r="AH633" s="739"/>
      <c r="AI633" s="739"/>
    </row>
    <row r="634" spans="21:35" ht="15.75" hidden="1" customHeight="1">
      <c r="U634" s="739"/>
      <c r="V634" s="739"/>
      <c r="W634" s="739"/>
      <c r="X634" s="739"/>
      <c r="Y634" s="739"/>
      <c r="Z634" s="739"/>
      <c r="AA634" s="739"/>
      <c r="AB634" s="739"/>
      <c r="AC634" s="739"/>
      <c r="AD634" s="739"/>
      <c r="AE634" s="739"/>
      <c r="AF634" s="739"/>
      <c r="AG634" s="739"/>
      <c r="AH634" s="739"/>
      <c r="AI634" s="739"/>
    </row>
    <row r="635" spans="21:35" ht="15.75" hidden="1" customHeight="1">
      <c r="U635" s="739"/>
      <c r="V635" s="739"/>
      <c r="W635" s="739"/>
      <c r="X635" s="739"/>
      <c r="Y635" s="739"/>
      <c r="Z635" s="739"/>
      <c r="AA635" s="739"/>
      <c r="AB635" s="739"/>
      <c r="AC635" s="739"/>
      <c r="AD635" s="739"/>
      <c r="AE635" s="739"/>
      <c r="AF635" s="739"/>
      <c r="AG635" s="739"/>
      <c r="AH635" s="739"/>
      <c r="AI635" s="739"/>
    </row>
    <row r="636" spans="21:35" ht="15.75" hidden="1" customHeight="1">
      <c r="U636" s="739"/>
      <c r="V636" s="739"/>
      <c r="W636" s="739"/>
      <c r="X636" s="739"/>
      <c r="Y636" s="739"/>
      <c r="Z636" s="739"/>
      <c r="AA636" s="739"/>
      <c r="AB636" s="739"/>
      <c r="AC636" s="739"/>
      <c r="AD636" s="739"/>
      <c r="AE636" s="739"/>
      <c r="AF636" s="739"/>
      <c r="AG636" s="739"/>
      <c r="AH636" s="739"/>
      <c r="AI636" s="739"/>
    </row>
    <row r="637" spans="21:35" ht="15.75" hidden="1" customHeight="1">
      <c r="U637" s="739"/>
      <c r="V637" s="739"/>
      <c r="W637" s="739"/>
      <c r="X637" s="739"/>
      <c r="Y637" s="739"/>
      <c r="Z637" s="739"/>
      <c r="AA637" s="739"/>
      <c r="AB637" s="739"/>
      <c r="AC637" s="739"/>
      <c r="AD637" s="739"/>
      <c r="AE637" s="739"/>
      <c r="AF637" s="739"/>
      <c r="AG637" s="739"/>
      <c r="AH637" s="739"/>
      <c r="AI637" s="739"/>
    </row>
    <row r="638" spans="21:35" ht="15.75" hidden="1" customHeight="1">
      <c r="U638" s="739"/>
      <c r="V638" s="739"/>
      <c r="W638" s="739"/>
      <c r="X638" s="739"/>
      <c r="Y638" s="739"/>
      <c r="Z638" s="739"/>
      <c r="AA638" s="739"/>
      <c r="AB638" s="739"/>
      <c r="AC638" s="739"/>
      <c r="AD638" s="739"/>
      <c r="AE638" s="739"/>
      <c r="AF638" s="739"/>
      <c r="AG638" s="739"/>
      <c r="AH638" s="739"/>
      <c r="AI638" s="739"/>
    </row>
    <row r="639" spans="21:35" ht="15.75" hidden="1" customHeight="1">
      <c r="U639" s="739"/>
      <c r="V639" s="739"/>
      <c r="W639" s="739"/>
      <c r="X639" s="739"/>
      <c r="Y639" s="739"/>
      <c r="Z639" s="739"/>
      <c r="AA639" s="739"/>
      <c r="AB639" s="739"/>
      <c r="AC639" s="739"/>
      <c r="AD639" s="739"/>
      <c r="AE639" s="739"/>
      <c r="AF639" s="739"/>
      <c r="AG639" s="739"/>
      <c r="AH639" s="739"/>
      <c r="AI639" s="739"/>
    </row>
    <row r="640" spans="21:35" ht="15.75" hidden="1" customHeight="1">
      <c r="U640" s="739"/>
      <c r="V640" s="739"/>
      <c r="W640" s="739"/>
      <c r="X640" s="739"/>
      <c r="Y640" s="739"/>
      <c r="Z640" s="739"/>
      <c r="AA640" s="739"/>
      <c r="AB640" s="739"/>
      <c r="AC640" s="739"/>
      <c r="AD640" s="739"/>
      <c r="AE640" s="739"/>
      <c r="AF640" s="739"/>
      <c r="AG640" s="739"/>
      <c r="AH640" s="739"/>
      <c r="AI640" s="739"/>
    </row>
    <row r="641" spans="21:35" ht="15.75" hidden="1" customHeight="1">
      <c r="U641" s="739"/>
      <c r="V641" s="739"/>
      <c r="W641" s="739"/>
      <c r="X641" s="739"/>
      <c r="Y641" s="739"/>
      <c r="Z641" s="739"/>
      <c r="AA641" s="739"/>
      <c r="AB641" s="739"/>
      <c r="AC641" s="739"/>
      <c r="AD641" s="739"/>
      <c r="AE641" s="739"/>
      <c r="AF641" s="739"/>
      <c r="AG641" s="739"/>
      <c r="AH641" s="739"/>
      <c r="AI641" s="739"/>
    </row>
    <row r="642" spans="21:35" ht="15.75" hidden="1" customHeight="1">
      <c r="U642" s="739"/>
      <c r="V642" s="739"/>
      <c r="W642" s="739"/>
      <c r="X642" s="739"/>
      <c r="Y642" s="739"/>
      <c r="Z642" s="739"/>
      <c r="AA642" s="739"/>
      <c r="AB642" s="739"/>
      <c r="AC642" s="739"/>
      <c r="AD642" s="739"/>
      <c r="AE642" s="739"/>
      <c r="AF642" s="739"/>
      <c r="AG642" s="739"/>
      <c r="AH642" s="739"/>
      <c r="AI642" s="739"/>
    </row>
    <row r="643" spans="21:35" ht="15.75" hidden="1" customHeight="1">
      <c r="U643" s="739"/>
      <c r="V643" s="739"/>
      <c r="W643" s="739"/>
      <c r="X643" s="739"/>
      <c r="Y643" s="739"/>
      <c r="Z643" s="739"/>
      <c r="AA643" s="739"/>
      <c r="AB643" s="739"/>
      <c r="AC643" s="739"/>
      <c r="AD643" s="739"/>
      <c r="AE643" s="739"/>
      <c r="AF643" s="739"/>
      <c r="AG643" s="739"/>
      <c r="AH643" s="739"/>
      <c r="AI643" s="739"/>
    </row>
    <row r="644" spans="21:35" ht="15.75" hidden="1" customHeight="1">
      <c r="U644" s="739"/>
      <c r="V644" s="739"/>
      <c r="W644" s="739"/>
      <c r="X644" s="739"/>
      <c r="Y644" s="739"/>
      <c r="Z644" s="739"/>
      <c r="AA644" s="739"/>
      <c r="AB644" s="739"/>
      <c r="AC644" s="739"/>
      <c r="AD644" s="739"/>
      <c r="AE644" s="739"/>
      <c r="AF644" s="739"/>
      <c r="AG644" s="739"/>
      <c r="AH644" s="739"/>
      <c r="AI644" s="739"/>
    </row>
    <row r="645" spans="21:35" ht="15.75" hidden="1" customHeight="1">
      <c r="U645" s="739"/>
      <c r="V645" s="739"/>
      <c r="W645" s="739"/>
      <c r="X645" s="739"/>
      <c r="Y645" s="739"/>
      <c r="Z645" s="739"/>
      <c r="AA645" s="739"/>
      <c r="AB645" s="739"/>
      <c r="AC645" s="739"/>
      <c r="AD645" s="739"/>
      <c r="AE645" s="739"/>
      <c r="AF645" s="739"/>
      <c r="AG645" s="739"/>
      <c r="AH645" s="739"/>
      <c r="AI645" s="739"/>
    </row>
    <row r="646" spans="21:35" ht="15.75" hidden="1" customHeight="1">
      <c r="U646" s="739"/>
      <c r="V646" s="739"/>
      <c r="W646" s="739"/>
      <c r="X646" s="739"/>
      <c r="Y646" s="739"/>
      <c r="Z646" s="739"/>
      <c r="AA646" s="739"/>
      <c r="AB646" s="739"/>
      <c r="AC646" s="739"/>
      <c r="AD646" s="739"/>
      <c r="AE646" s="739"/>
      <c r="AF646" s="739"/>
      <c r="AG646" s="739"/>
      <c r="AH646" s="739"/>
      <c r="AI646" s="739"/>
    </row>
    <row r="647" spans="21:35" ht="15.75" hidden="1" customHeight="1">
      <c r="U647" s="739"/>
      <c r="V647" s="739"/>
      <c r="W647" s="739"/>
      <c r="X647" s="739"/>
      <c r="Y647" s="739"/>
      <c r="Z647" s="739"/>
      <c r="AA647" s="739"/>
      <c r="AB647" s="739"/>
      <c r="AC647" s="739"/>
      <c r="AD647" s="739"/>
      <c r="AE647" s="739"/>
      <c r="AF647" s="739"/>
      <c r="AG647" s="739"/>
      <c r="AH647" s="739"/>
      <c r="AI647" s="739"/>
    </row>
    <row r="648" spans="21:35" ht="15.75" hidden="1" customHeight="1">
      <c r="U648" s="739"/>
      <c r="V648" s="739"/>
      <c r="W648" s="739"/>
      <c r="X648" s="739"/>
      <c r="Y648" s="739"/>
      <c r="Z648" s="739"/>
      <c r="AA648" s="739"/>
      <c r="AB648" s="739"/>
      <c r="AC648" s="739"/>
      <c r="AD648" s="739"/>
      <c r="AE648" s="739"/>
      <c r="AF648" s="739"/>
      <c r="AG648" s="739"/>
      <c r="AH648" s="739"/>
      <c r="AI648" s="739"/>
    </row>
    <row r="649" spans="21:35" ht="15.75" hidden="1" customHeight="1">
      <c r="U649" s="739"/>
      <c r="V649" s="739"/>
      <c r="W649" s="739"/>
      <c r="X649" s="739"/>
      <c r="Y649" s="739"/>
      <c r="Z649" s="739"/>
      <c r="AA649" s="739"/>
      <c r="AB649" s="739"/>
      <c r="AC649" s="739"/>
      <c r="AD649" s="739"/>
      <c r="AE649" s="739"/>
      <c r="AF649" s="739"/>
      <c r="AG649" s="739"/>
      <c r="AH649" s="739"/>
      <c r="AI649" s="739"/>
    </row>
    <row r="650" spans="21:35" ht="15.75" hidden="1" customHeight="1">
      <c r="U650" s="739"/>
      <c r="V650" s="739"/>
      <c r="W650" s="739"/>
      <c r="X650" s="739"/>
      <c r="Y650" s="739"/>
      <c r="Z650" s="739"/>
      <c r="AA650" s="739"/>
      <c r="AB650" s="739"/>
      <c r="AC650" s="739"/>
      <c r="AD650" s="739"/>
      <c r="AE650" s="739"/>
      <c r="AF650" s="739"/>
      <c r="AG650" s="739"/>
      <c r="AH650" s="739"/>
      <c r="AI650" s="739"/>
    </row>
    <row r="651" spans="21:35" ht="15.75" hidden="1" customHeight="1">
      <c r="U651" s="739"/>
      <c r="V651" s="739"/>
      <c r="W651" s="739"/>
      <c r="X651" s="739"/>
      <c r="Y651" s="739"/>
      <c r="Z651" s="739"/>
      <c r="AA651" s="739"/>
      <c r="AB651" s="739"/>
      <c r="AC651" s="739"/>
      <c r="AD651" s="739"/>
      <c r="AE651" s="739"/>
      <c r="AF651" s="739"/>
      <c r="AG651" s="739"/>
      <c r="AH651" s="739"/>
      <c r="AI651" s="739"/>
    </row>
    <row r="652" spans="21:35" ht="15.75" hidden="1" customHeight="1">
      <c r="U652" s="739"/>
      <c r="V652" s="739"/>
      <c r="W652" s="739"/>
      <c r="X652" s="739"/>
      <c r="Y652" s="739"/>
      <c r="Z652" s="739"/>
      <c r="AA652" s="739"/>
      <c r="AB652" s="739"/>
      <c r="AC652" s="739"/>
      <c r="AD652" s="739"/>
      <c r="AE652" s="739"/>
      <c r="AF652" s="739"/>
      <c r="AG652" s="739"/>
      <c r="AH652" s="739"/>
      <c r="AI652" s="739"/>
    </row>
    <row r="653" spans="21:35" ht="15.75" hidden="1" customHeight="1">
      <c r="U653" s="739"/>
      <c r="V653" s="739"/>
      <c r="W653" s="739"/>
      <c r="X653" s="739"/>
      <c r="Y653" s="739"/>
      <c r="Z653" s="739"/>
      <c r="AA653" s="739"/>
      <c r="AB653" s="739"/>
      <c r="AC653" s="739"/>
      <c r="AD653" s="739"/>
      <c r="AE653" s="739"/>
      <c r="AF653" s="739"/>
      <c r="AG653" s="739"/>
      <c r="AH653" s="739"/>
      <c r="AI653" s="739"/>
    </row>
    <row r="654" spans="21:35" ht="15.75" hidden="1" customHeight="1">
      <c r="U654" s="739"/>
      <c r="V654" s="739"/>
      <c r="W654" s="739"/>
      <c r="X654" s="739"/>
      <c r="Y654" s="739"/>
      <c r="Z654" s="739"/>
      <c r="AA654" s="739"/>
      <c r="AB654" s="739"/>
      <c r="AC654" s="739"/>
      <c r="AD654" s="739"/>
      <c r="AE654" s="739"/>
      <c r="AF654" s="739"/>
      <c r="AG654" s="739"/>
      <c r="AH654" s="739"/>
      <c r="AI654" s="739"/>
    </row>
    <row r="655" spans="21:35" ht="15.75" hidden="1" customHeight="1">
      <c r="U655" s="739"/>
      <c r="V655" s="739"/>
      <c r="W655" s="739"/>
      <c r="X655" s="739"/>
      <c r="Y655" s="739"/>
      <c r="Z655" s="739"/>
      <c r="AA655" s="739"/>
      <c r="AB655" s="739"/>
      <c r="AC655" s="739"/>
      <c r="AD655" s="739"/>
      <c r="AE655" s="739"/>
      <c r="AF655" s="739"/>
      <c r="AG655" s="739"/>
      <c r="AH655" s="739"/>
      <c r="AI655" s="739"/>
    </row>
    <row r="656" spans="21:35" ht="15.75" hidden="1" customHeight="1">
      <c r="U656" s="739"/>
      <c r="V656" s="739"/>
      <c r="W656" s="739"/>
      <c r="X656" s="739"/>
      <c r="Y656" s="739"/>
      <c r="Z656" s="739"/>
      <c r="AA656" s="739"/>
      <c r="AB656" s="739"/>
      <c r="AC656" s="739"/>
      <c r="AD656" s="739"/>
      <c r="AE656" s="739"/>
      <c r="AF656" s="739"/>
      <c r="AG656" s="739"/>
      <c r="AH656" s="739"/>
      <c r="AI656" s="739"/>
    </row>
    <row r="657" spans="21:35" ht="15.75" hidden="1" customHeight="1">
      <c r="U657" s="739"/>
      <c r="V657" s="739"/>
      <c r="W657" s="739"/>
      <c r="X657" s="739"/>
      <c r="Y657" s="739"/>
      <c r="Z657" s="739"/>
      <c r="AA657" s="739"/>
      <c r="AB657" s="739"/>
      <c r="AC657" s="739"/>
      <c r="AD657" s="739"/>
      <c r="AE657" s="739"/>
      <c r="AF657" s="739"/>
      <c r="AG657" s="739"/>
      <c r="AH657" s="739"/>
      <c r="AI657" s="739"/>
    </row>
    <row r="658" spans="21:35" ht="15.75" hidden="1" customHeight="1">
      <c r="U658" s="739"/>
      <c r="V658" s="739"/>
      <c r="W658" s="739"/>
      <c r="X658" s="739"/>
      <c r="Y658" s="739"/>
      <c r="Z658" s="739"/>
      <c r="AA658" s="739"/>
      <c r="AB658" s="739"/>
      <c r="AC658" s="739"/>
      <c r="AD658" s="739"/>
      <c r="AE658" s="739"/>
      <c r="AF658" s="739"/>
      <c r="AG658" s="739"/>
      <c r="AH658" s="739"/>
      <c r="AI658" s="739"/>
    </row>
    <row r="659" spans="21:35" ht="15.75" hidden="1" customHeight="1">
      <c r="U659" s="739"/>
      <c r="V659" s="739"/>
      <c r="W659" s="739"/>
      <c r="X659" s="739"/>
      <c r="Y659" s="739"/>
      <c r="Z659" s="739"/>
      <c r="AA659" s="739"/>
      <c r="AB659" s="739"/>
      <c r="AC659" s="739"/>
      <c r="AD659" s="739"/>
      <c r="AE659" s="739"/>
      <c r="AF659" s="739"/>
      <c r="AG659" s="739"/>
      <c r="AH659" s="739"/>
      <c r="AI659" s="739"/>
    </row>
    <row r="660" spans="21:35" ht="15.75" hidden="1" customHeight="1">
      <c r="U660" s="739"/>
      <c r="V660" s="739"/>
      <c r="W660" s="739"/>
      <c r="X660" s="739"/>
      <c r="Y660" s="739"/>
      <c r="Z660" s="739"/>
      <c r="AA660" s="739"/>
      <c r="AB660" s="739"/>
      <c r="AC660" s="739"/>
      <c r="AD660" s="739"/>
      <c r="AE660" s="739"/>
      <c r="AF660" s="739"/>
      <c r="AG660" s="739"/>
      <c r="AH660" s="739"/>
      <c r="AI660" s="739"/>
    </row>
    <row r="661" spans="21:35" ht="15.75" hidden="1" customHeight="1">
      <c r="U661" s="739"/>
      <c r="V661" s="739"/>
      <c r="W661" s="739"/>
      <c r="X661" s="739"/>
      <c r="Y661" s="739"/>
      <c r="Z661" s="739"/>
      <c r="AA661" s="739"/>
      <c r="AB661" s="739"/>
      <c r="AC661" s="739"/>
      <c r="AD661" s="739"/>
      <c r="AE661" s="739"/>
      <c r="AF661" s="739"/>
      <c r="AG661" s="739"/>
      <c r="AH661" s="739"/>
      <c r="AI661" s="739"/>
    </row>
    <row r="662" spans="21:35" ht="15.75" hidden="1" customHeight="1">
      <c r="U662" s="739"/>
      <c r="V662" s="739"/>
      <c r="W662" s="739"/>
      <c r="X662" s="739"/>
      <c r="Y662" s="739"/>
      <c r="Z662" s="739"/>
      <c r="AA662" s="739"/>
      <c r="AB662" s="739"/>
      <c r="AC662" s="739"/>
      <c r="AD662" s="739"/>
      <c r="AE662" s="739"/>
      <c r="AF662" s="739"/>
      <c r="AG662" s="739"/>
      <c r="AH662" s="739"/>
      <c r="AI662" s="739"/>
    </row>
    <row r="663" spans="21:35" ht="15.75" hidden="1" customHeight="1">
      <c r="U663" s="739"/>
      <c r="V663" s="739"/>
      <c r="W663" s="739"/>
      <c r="X663" s="739"/>
      <c r="Y663" s="739"/>
      <c r="Z663" s="739"/>
      <c r="AA663" s="739"/>
      <c r="AB663" s="739"/>
      <c r="AC663" s="739"/>
      <c r="AD663" s="739"/>
      <c r="AE663" s="739"/>
      <c r="AF663" s="739"/>
      <c r="AG663" s="739"/>
      <c r="AH663" s="739"/>
      <c r="AI663" s="739"/>
    </row>
    <row r="664" spans="21:35" ht="15.75" hidden="1" customHeight="1">
      <c r="U664" s="739"/>
      <c r="V664" s="739"/>
      <c r="W664" s="739"/>
      <c r="X664" s="739"/>
      <c r="Y664" s="739"/>
      <c r="Z664" s="739"/>
      <c r="AA664" s="739"/>
      <c r="AB664" s="739"/>
      <c r="AC664" s="739"/>
      <c r="AD664" s="739"/>
      <c r="AE664" s="739"/>
      <c r="AF664" s="739"/>
      <c r="AG664" s="739"/>
      <c r="AH664" s="739"/>
      <c r="AI664" s="739"/>
    </row>
    <row r="665" spans="21:35" ht="15.75" hidden="1" customHeight="1">
      <c r="U665" s="739"/>
      <c r="V665" s="739"/>
      <c r="W665" s="739"/>
      <c r="X665" s="739"/>
      <c r="Y665" s="739"/>
      <c r="Z665" s="739"/>
      <c r="AA665" s="739"/>
      <c r="AB665" s="739"/>
      <c r="AC665" s="739"/>
      <c r="AD665" s="739"/>
      <c r="AE665" s="739"/>
      <c r="AF665" s="739"/>
      <c r="AG665" s="739"/>
      <c r="AH665" s="739"/>
      <c r="AI665" s="739"/>
    </row>
    <row r="666" spans="21:35" ht="15.75" hidden="1" customHeight="1">
      <c r="U666" s="739"/>
      <c r="V666" s="739"/>
      <c r="W666" s="739"/>
      <c r="X666" s="739"/>
      <c r="Y666" s="739"/>
      <c r="Z666" s="739"/>
      <c r="AA666" s="739"/>
      <c r="AB666" s="739"/>
      <c r="AC666" s="739"/>
      <c r="AD666" s="739"/>
      <c r="AE666" s="739"/>
      <c r="AF666" s="739"/>
      <c r="AG666" s="739"/>
      <c r="AH666" s="739"/>
      <c r="AI666" s="739"/>
    </row>
    <row r="667" spans="21:35" ht="15.75" hidden="1" customHeight="1">
      <c r="U667" s="739"/>
      <c r="V667" s="739"/>
      <c r="W667" s="739"/>
      <c r="X667" s="739"/>
      <c r="Y667" s="739"/>
      <c r="Z667" s="739"/>
      <c r="AA667" s="739"/>
      <c r="AB667" s="739"/>
      <c r="AC667" s="739"/>
      <c r="AD667" s="739"/>
      <c r="AE667" s="739"/>
      <c r="AF667" s="739"/>
      <c r="AG667" s="739"/>
      <c r="AH667" s="739"/>
      <c r="AI667" s="739"/>
    </row>
    <row r="668" spans="21:35" ht="15.75" hidden="1" customHeight="1">
      <c r="U668" s="739"/>
      <c r="V668" s="739"/>
      <c r="W668" s="739"/>
      <c r="X668" s="739"/>
      <c r="Y668" s="739"/>
      <c r="Z668" s="739"/>
      <c r="AA668" s="739"/>
      <c r="AB668" s="739"/>
      <c r="AC668" s="739"/>
      <c r="AD668" s="739"/>
      <c r="AE668" s="739"/>
      <c r="AF668" s="739"/>
      <c r="AG668" s="739"/>
      <c r="AH668" s="739"/>
      <c r="AI668" s="739"/>
    </row>
    <row r="669" spans="21:35" ht="15.75" hidden="1" customHeight="1">
      <c r="U669" s="739"/>
      <c r="V669" s="739"/>
      <c r="W669" s="739"/>
      <c r="X669" s="739"/>
      <c r="Y669" s="739"/>
      <c r="Z669" s="739"/>
      <c r="AA669" s="739"/>
      <c r="AB669" s="739"/>
      <c r="AC669" s="739"/>
      <c r="AD669" s="739"/>
      <c r="AE669" s="739"/>
      <c r="AF669" s="739"/>
      <c r="AG669" s="739"/>
      <c r="AH669" s="739"/>
      <c r="AI669" s="739"/>
    </row>
    <row r="670" spans="21:35" ht="15.75" hidden="1" customHeight="1">
      <c r="U670" s="739"/>
      <c r="V670" s="739"/>
      <c r="W670" s="739"/>
      <c r="X670" s="739"/>
      <c r="Y670" s="739"/>
      <c r="Z670" s="739"/>
      <c r="AA670" s="739"/>
      <c r="AB670" s="739"/>
      <c r="AC670" s="739"/>
      <c r="AD670" s="739"/>
      <c r="AE670" s="739"/>
      <c r="AF670" s="739"/>
      <c r="AG670" s="739"/>
      <c r="AH670" s="739"/>
      <c r="AI670" s="739"/>
    </row>
    <row r="671" spans="21:35" ht="15.75" hidden="1" customHeight="1">
      <c r="U671" s="739"/>
      <c r="V671" s="739"/>
      <c r="W671" s="739"/>
      <c r="X671" s="739"/>
      <c r="Y671" s="739"/>
      <c r="Z671" s="739"/>
      <c r="AA671" s="739"/>
      <c r="AB671" s="739"/>
      <c r="AC671" s="739"/>
      <c r="AD671" s="739"/>
      <c r="AE671" s="739"/>
      <c r="AF671" s="739"/>
      <c r="AG671" s="739"/>
      <c r="AH671" s="739"/>
      <c r="AI671" s="739"/>
    </row>
    <row r="672" spans="21:35" ht="15.75" hidden="1" customHeight="1">
      <c r="U672" s="739"/>
      <c r="V672" s="739"/>
      <c r="W672" s="739"/>
      <c r="X672" s="739"/>
      <c r="Y672" s="739"/>
      <c r="Z672" s="739"/>
      <c r="AA672" s="739"/>
      <c r="AB672" s="739"/>
      <c r="AC672" s="739"/>
      <c r="AD672" s="739"/>
      <c r="AE672" s="739"/>
      <c r="AF672" s="739"/>
      <c r="AG672" s="739"/>
      <c r="AH672" s="739"/>
      <c r="AI672" s="739"/>
    </row>
    <row r="673" spans="21:35" ht="15.75" hidden="1" customHeight="1">
      <c r="U673" s="739"/>
      <c r="V673" s="739"/>
      <c r="W673" s="739"/>
      <c r="X673" s="739"/>
      <c r="Y673" s="739"/>
      <c r="Z673" s="739"/>
      <c r="AA673" s="739"/>
      <c r="AB673" s="739"/>
      <c r="AC673" s="739"/>
      <c r="AD673" s="739"/>
      <c r="AE673" s="739"/>
      <c r="AF673" s="739"/>
      <c r="AG673" s="739"/>
      <c r="AH673" s="739"/>
      <c r="AI673" s="739"/>
    </row>
    <row r="674" spans="21:35" ht="15.75" hidden="1" customHeight="1">
      <c r="U674" s="739"/>
      <c r="V674" s="739"/>
      <c r="W674" s="739"/>
      <c r="X674" s="739"/>
      <c r="Y674" s="739"/>
      <c r="Z674" s="739"/>
      <c r="AA674" s="739"/>
      <c r="AB674" s="739"/>
      <c r="AC674" s="739"/>
      <c r="AD674" s="739"/>
      <c r="AE674" s="739"/>
      <c r="AF674" s="739"/>
      <c r="AG674" s="739"/>
      <c r="AH674" s="739"/>
      <c r="AI674" s="739"/>
    </row>
    <row r="675" spans="21:35" ht="15.75" hidden="1" customHeight="1">
      <c r="U675" s="739"/>
      <c r="V675" s="739"/>
      <c r="W675" s="739"/>
      <c r="X675" s="739"/>
      <c r="Y675" s="739"/>
      <c r="Z675" s="739"/>
      <c r="AA675" s="739"/>
      <c r="AB675" s="739"/>
      <c r="AC675" s="739"/>
      <c r="AD675" s="739"/>
      <c r="AE675" s="739"/>
      <c r="AF675" s="739"/>
      <c r="AG675" s="739"/>
      <c r="AH675" s="739"/>
      <c r="AI675" s="739"/>
    </row>
    <row r="676" spans="21:35" ht="15.75" hidden="1" customHeight="1">
      <c r="U676" s="739"/>
      <c r="V676" s="739"/>
      <c r="W676" s="739"/>
      <c r="X676" s="739"/>
      <c r="Y676" s="739"/>
      <c r="Z676" s="739"/>
      <c r="AA676" s="739"/>
      <c r="AB676" s="739"/>
      <c r="AC676" s="739"/>
      <c r="AD676" s="739"/>
      <c r="AE676" s="739"/>
      <c r="AF676" s="739"/>
      <c r="AG676" s="739"/>
      <c r="AH676" s="739"/>
      <c r="AI676" s="739"/>
    </row>
    <row r="677" spans="21:35" ht="15.75" hidden="1" customHeight="1">
      <c r="U677" s="739"/>
      <c r="V677" s="739"/>
      <c r="W677" s="739"/>
      <c r="X677" s="739"/>
      <c r="Y677" s="739"/>
      <c r="Z677" s="739"/>
      <c r="AA677" s="739"/>
      <c r="AB677" s="739"/>
      <c r="AC677" s="739"/>
      <c r="AD677" s="739"/>
      <c r="AE677" s="739"/>
      <c r="AF677" s="739"/>
      <c r="AG677" s="739"/>
      <c r="AH677" s="739"/>
      <c r="AI677" s="739"/>
    </row>
    <row r="678" spans="21:35" ht="15.75" hidden="1" customHeight="1">
      <c r="U678" s="739"/>
      <c r="V678" s="739"/>
      <c r="W678" s="739"/>
      <c r="X678" s="739"/>
      <c r="Y678" s="739"/>
      <c r="Z678" s="739"/>
      <c r="AA678" s="739"/>
      <c r="AB678" s="739"/>
      <c r="AC678" s="739"/>
      <c r="AD678" s="739"/>
      <c r="AE678" s="739"/>
      <c r="AF678" s="739"/>
      <c r="AG678" s="739"/>
      <c r="AH678" s="739"/>
      <c r="AI678" s="739"/>
    </row>
    <row r="679" spans="21:35" ht="15.75" hidden="1" customHeight="1">
      <c r="U679" s="739"/>
      <c r="V679" s="739"/>
      <c r="W679" s="739"/>
      <c r="X679" s="739"/>
      <c r="Y679" s="739"/>
      <c r="Z679" s="739"/>
      <c r="AA679" s="739"/>
      <c r="AB679" s="739"/>
      <c r="AC679" s="739"/>
      <c r="AD679" s="739"/>
      <c r="AE679" s="739"/>
      <c r="AF679" s="739"/>
      <c r="AG679" s="739"/>
      <c r="AH679" s="739"/>
      <c r="AI679" s="739"/>
    </row>
    <row r="680" spans="21:35" ht="15.75" hidden="1" customHeight="1">
      <c r="U680" s="739"/>
      <c r="V680" s="739"/>
      <c r="W680" s="739"/>
      <c r="X680" s="739"/>
      <c r="Y680" s="739"/>
      <c r="Z680" s="739"/>
      <c r="AA680" s="739"/>
      <c r="AB680" s="739"/>
      <c r="AC680" s="739"/>
      <c r="AD680" s="739"/>
      <c r="AE680" s="739"/>
      <c r="AF680" s="739"/>
      <c r="AG680" s="739"/>
      <c r="AH680" s="739"/>
      <c r="AI680" s="739"/>
    </row>
    <row r="681" spans="21:35" ht="15.75" hidden="1" customHeight="1">
      <c r="U681" s="739"/>
      <c r="V681" s="739"/>
      <c r="W681" s="739"/>
      <c r="X681" s="739"/>
      <c r="Y681" s="739"/>
      <c r="Z681" s="739"/>
      <c r="AA681" s="739"/>
      <c r="AB681" s="739"/>
      <c r="AC681" s="739"/>
      <c r="AD681" s="739"/>
      <c r="AE681" s="739"/>
      <c r="AF681" s="739"/>
      <c r="AG681" s="739"/>
      <c r="AH681" s="739"/>
      <c r="AI681" s="739"/>
    </row>
    <row r="682" spans="21:35" ht="15.75" hidden="1" customHeight="1">
      <c r="U682" s="739"/>
      <c r="V682" s="739"/>
      <c r="W682" s="739"/>
      <c r="X682" s="739"/>
      <c r="Y682" s="739"/>
      <c r="Z682" s="739"/>
      <c r="AA682" s="739"/>
      <c r="AB682" s="739"/>
      <c r="AC682" s="739"/>
      <c r="AD682" s="739"/>
      <c r="AE682" s="739"/>
      <c r="AF682" s="739"/>
      <c r="AG682" s="739"/>
      <c r="AH682" s="739"/>
      <c r="AI682" s="739"/>
    </row>
    <row r="683" spans="21:35" ht="15.75" hidden="1" customHeight="1">
      <c r="U683" s="739"/>
      <c r="V683" s="739"/>
      <c r="W683" s="739"/>
      <c r="X683" s="739"/>
      <c r="Y683" s="739"/>
      <c r="Z683" s="739"/>
      <c r="AA683" s="739"/>
      <c r="AB683" s="739"/>
      <c r="AC683" s="739"/>
      <c r="AD683" s="739"/>
      <c r="AE683" s="739"/>
      <c r="AF683" s="739"/>
      <c r="AG683" s="739"/>
      <c r="AH683" s="739"/>
      <c r="AI683" s="739"/>
    </row>
    <row r="684" spans="21:35" ht="15.75" hidden="1" customHeight="1">
      <c r="U684" s="739"/>
      <c r="V684" s="739"/>
      <c r="W684" s="739"/>
      <c r="X684" s="739"/>
      <c r="Y684" s="739"/>
      <c r="Z684" s="739"/>
      <c r="AA684" s="739"/>
      <c r="AB684" s="739"/>
      <c r="AC684" s="739"/>
      <c r="AD684" s="739"/>
      <c r="AE684" s="739"/>
      <c r="AF684" s="739"/>
      <c r="AG684" s="739"/>
      <c r="AH684" s="739"/>
      <c r="AI684" s="739"/>
    </row>
    <row r="685" spans="21:35" ht="15.75" hidden="1" customHeight="1">
      <c r="U685" s="739"/>
      <c r="V685" s="739"/>
      <c r="W685" s="739"/>
      <c r="X685" s="739"/>
      <c r="Y685" s="739"/>
      <c r="Z685" s="739"/>
      <c r="AA685" s="739"/>
      <c r="AB685" s="739"/>
      <c r="AC685" s="739"/>
      <c r="AD685" s="739"/>
      <c r="AE685" s="739"/>
      <c r="AF685" s="739"/>
      <c r="AG685" s="739"/>
      <c r="AH685" s="739"/>
      <c r="AI685" s="739"/>
    </row>
    <row r="686" spans="21:35" ht="15.75" hidden="1" customHeight="1">
      <c r="U686" s="739"/>
      <c r="V686" s="739"/>
      <c r="W686" s="739"/>
      <c r="X686" s="739"/>
      <c r="Y686" s="739"/>
      <c r="Z686" s="739"/>
      <c r="AA686" s="739"/>
      <c r="AB686" s="739"/>
      <c r="AC686" s="739"/>
      <c r="AD686" s="739"/>
      <c r="AE686" s="739"/>
      <c r="AF686" s="739"/>
      <c r="AG686" s="739"/>
      <c r="AH686" s="739"/>
      <c r="AI686" s="739"/>
    </row>
    <row r="687" spans="21:35" ht="15.75" hidden="1" customHeight="1">
      <c r="U687" s="739"/>
      <c r="V687" s="739"/>
      <c r="W687" s="739"/>
      <c r="X687" s="739"/>
      <c r="Y687" s="739"/>
      <c r="Z687" s="739"/>
      <c r="AA687" s="739"/>
      <c r="AB687" s="739"/>
      <c r="AC687" s="739"/>
      <c r="AD687" s="739"/>
      <c r="AE687" s="739"/>
      <c r="AF687" s="739"/>
      <c r="AG687" s="739"/>
      <c r="AH687" s="739"/>
      <c r="AI687" s="739"/>
    </row>
    <row r="688" spans="21:35" ht="15.75" hidden="1" customHeight="1">
      <c r="U688" s="739"/>
      <c r="V688" s="739"/>
      <c r="W688" s="739"/>
      <c r="X688" s="739"/>
      <c r="Y688" s="739"/>
      <c r="Z688" s="739"/>
      <c r="AA688" s="739"/>
      <c r="AB688" s="739"/>
      <c r="AC688" s="739"/>
      <c r="AD688" s="739"/>
      <c r="AE688" s="739"/>
      <c r="AF688" s="739"/>
      <c r="AG688" s="739"/>
      <c r="AH688" s="739"/>
      <c r="AI688" s="739"/>
    </row>
    <row r="689" spans="21:35" ht="15.75" hidden="1" customHeight="1">
      <c r="U689" s="739"/>
      <c r="V689" s="739"/>
      <c r="W689" s="739"/>
      <c r="X689" s="739"/>
      <c r="Y689" s="739"/>
      <c r="Z689" s="739"/>
      <c r="AA689" s="739"/>
      <c r="AB689" s="739"/>
      <c r="AC689" s="739"/>
      <c r="AD689" s="739"/>
      <c r="AE689" s="739"/>
      <c r="AF689" s="739"/>
      <c r="AG689" s="739"/>
      <c r="AH689" s="739"/>
      <c r="AI689" s="739"/>
    </row>
    <row r="690" spans="21:35" ht="15.75" hidden="1" customHeight="1">
      <c r="U690" s="739"/>
      <c r="V690" s="739"/>
      <c r="W690" s="739"/>
      <c r="X690" s="739"/>
      <c r="Y690" s="739"/>
      <c r="Z690" s="739"/>
      <c r="AA690" s="739"/>
      <c r="AB690" s="739"/>
      <c r="AC690" s="739"/>
      <c r="AD690" s="739"/>
      <c r="AE690" s="739"/>
      <c r="AF690" s="739"/>
      <c r="AG690" s="739"/>
      <c r="AH690" s="739"/>
      <c r="AI690" s="739"/>
    </row>
    <row r="691" spans="21:35" ht="15.75" hidden="1" customHeight="1">
      <c r="U691" s="739"/>
      <c r="V691" s="739"/>
      <c r="W691" s="739"/>
      <c r="X691" s="739"/>
      <c r="Y691" s="739"/>
      <c r="Z691" s="739"/>
      <c r="AA691" s="739"/>
      <c r="AB691" s="739"/>
      <c r="AC691" s="739"/>
      <c r="AD691" s="739"/>
      <c r="AE691" s="739"/>
      <c r="AF691" s="739"/>
      <c r="AG691" s="739"/>
      <c r="AH691" s="739"/>
      <c r="AI691" s="739"/>
    </row>
    <row r="692" spans="21:35" ht="15.75" hidden="1" customHeight="1">
      <c r="U692" s="739"/>
      <c r="V692" s="739"/>
      <c r="W692" s="739"/>
      <c r="X692" s="739"/>
      <c r="Y692" s="739"/>
      <c r="Z692" s="739"/>
      <c r="AA692" s="739"/>
      <c r="AB692" s="739"/>
      <c r="AC692" s="739"/>
      <c r="AD692" s="739"/>
      <c r="AE692" s="739"/>
      <c r="AF692" s="739"/>
      <c r="AG692" s="739"/>
      <c r="AH692" s="739"/>
      <c r="AI692" s="739"/>
    </row>
    <row r="693" spans="21:35" ht="15.75" hidden="1" customHeight="1">
      <c r="U693" s="739"/>
      <c r="V693" s="739"/>
      <c r="W693" s="739"/>
      <c r="X693" s="739"/>
      <c r="Y693" s="739"/>
      <c r="Z693" s="739"/>
      <c r="AA693" s="739"/>
      <c r="AB693" s="739"/>
      <c r="AC693" s="739"/>
      <c r="AD693" s="739"/>
      <c r="AE693" s="739"/>
      <c r="AF693" s="739"/>
      <c r="AG693" s="739"/>
      <c r="AH693" s="739"/>
      <c r="AI693" s="739"/>
    </row>
    <row r="694" spans="21:35" ht="15.75" hidden="1" customHeight="1">
      <c r="U694" s="739"/>
      <c r="V694" s="739"/>
      <c r="W694" s="739"/>
      <c r="X694" s="739"/>
      <c r="Y694" s="739"/>
      <c r="Z694" s="739"/>
      <c r="AA694" s="739"/>
      <c r="AB694" s="739"/>
      <c r="AC694" s="739"/>
      <c r="AD694" s="739"/>
      <c r="AE694" s="739"/>
      <c r="AF694" s="739"/>
      <c r="AG694" s="739"/>
      <c r="AH694" s="739"/>
      <c r="AI694" s="739"/>
    </row>
    <row r="695" spans="21:35" ht="15.75" hidden="1" customHeight="1">
      <c r="U695" s="739"/>
      <c r="V695" s="739"/>
      <c r="W695" s="739"/>
      <c r="X695" s="739"/>
      <c r="Y695" s="739"/>
      <c r="Z695" s="739"/>
      <c r="AA695" s="739"/>
      <c r="AB695" s="739"/>
      <c r="AC695" s="739"/>
      <c r="AD695" s="739"/>
      <c r="AE695" s="739"/>
      <c r="AF695" s="739"/>
      <c r="AG695" s="739"/>
      <c r="AH695" s="739"/>
      <c r="AI695" s="739"/>
    </row>
    <row r="696" spans="21:35" ht="15.75" hidden="1" customHeight="1">
      <c r="U696" s="739"/>
      <c r="V696" s="739"/>
      <c r="W696" s="739"/>
      <c r="X696" s="739"/>
      <c r="Y696" s="739"/>
      <c r="Z696" s="739"/>
      <c r="AA696" s="739"/>
      <c r="AB696" s="739"/>
      <c r="AC696" s="739"/>
      <c r="AD696" s="739"/>
      <c r="AE696" s="739"/>
      <c r="AF696" s="739"/>
      <c r="AG696" s="739"/>
      <c r="AH696" s="739"/>
      <c r="AI696" s="739"/>
    </row>
    <row r="697" spans="21:35" ht="15.75" hidden="1" customHeight="1">
      <c r="U697" s="739"/>
      <c r="V697" s="739"/>
      <c r="W697" s="739"/>
      <c r="X697" s="739"/>
      <c r="Y697" s="739"/>
      <c r="Z697" s="739"/>
      <c r="AA697" s="739"/>
      <c r="AB697" s="739"/>
      <c r="AC697" s="739"/>
      <c r="AD697" s="739"/>
      <c r="AE697" s="739"/>
      <c r="AF697" s="739"/>
      <c r="AG697" s="739"/>
      <c r="AH697" s="739"/>
      <c r="AI697" s="739"/>
    </row>
    <row r="698" spans="21:35" ht="15.75" hidden="1" customHeight="1">
      <c r="U698" s="739"/>
      <c r="V698" s="739"/>
      <c r="W698" s="739"/>
      <c r="X698" s="739"/>
      <c r="Y698" s="739"/>
      <c r="Z698" s="739"/>
      <c r="AA698" s="739"/>
      <c r="AB698" s="739"/>
      <c r="AC698" s="739"/>
      <c r="AD698" s="739"/>
      <c r="AE698" s="739"/>
      <c r="AF698" s="739"/>
      <c r="AG698" s="739"/>
      <c r="AH698" s="739"/>
      <c r="AI698" s="739"/>
    </row>
    <row r="699" spans="21:35" ht="15.75" hidden="1" customHeight="1">
      <c r="U699" s="739"/>
      <c r="V699" s="739"/>
      <c r="W699" s="739"/>
      <c r="X699" s="739"/>
      <c r="Y699" s="739"/>
      <c r="Z699" s="739"/>
      <c r="AA699" s="739"/>
      <c r="AB699" s="739"/>
      <c r="AC699" s="739"/>
      <c r="AD699" s="739"/>
      <c r="AE699" s="739"/>
      <c r="AF699" s="739"/>
      <c r="AG699" s="739"/>
      <c r="AH699" s="739"/>
      <c r="AI699" s="739"/>
    </row>
    <row r="700" spans="21:35" ht="15.75" hidden="1" customHeight="1">
      <c r="U700" s="739"/>
      <c r="V700" s="739"/>
      <c r="W700" s="739"/>
      <c r="X700" s="739"/>
      <c r="Y700" s="739"/>
      <c r="Z700" s="739"/>
      <c r="AA700" s="739"/>
      <c r="AB700" s="739"/>
      <c r="AC700" s="739"/>
      <c r="AD700" s="739"/>
      <c r="AE700" s="739"/>
      <c r="AF700" s="739"/>
      <c r="AG700" s="739"/>
      <c r="AH700" s="739"/>
      <c r="AI700" s="739"/>
    </row>
    <row r="701" spans="21:35" ht="15.75" hidden="1" customHeight="1">
      <c r="U701" s="739"/>
      <c r="V701" s="739"/>
      <c r="W701" s="739"/>
      <c r="X701" s="739"/>
      <c r="Y701" s="739"/>
      <c r="Z701" s="739"/>
      <c r="AA701" s="739"/>
      <c r="AB701" s="739"/>
      <c r="AC701" s="739"/>
      <c r="AD701" s="739"/>
      <c r="AE701" s="739"/>
      <c r="AF701" s="739"/>
      <c r="AG701" s="739"/>
      <c r="AH701" s="739"/>
      <c r="AI701" s="739"/>
    </row>
    <row r="702" spans="21:35" ht="15.75" hidden="1" customHeight="1">
      <c r="U702" s="739"/>
      <c r="V702" s="739"/>
      <c r="W702" s="739"/>
      <c r="X702" s="739"/>
      <c r="Y702" s="739"/>
      <c r="Z702" s="739"/>
      <c r="AA702" s="739"/>
      <c r="AB702" s="739"/>
      <c r="AC702" s="739"/>
      <c r="AD702" s="739"/>
      <c r="AE702" s="739"/>
      <c r="AF702" s="739"/>
      <c r="AG702" s="739"/>
      <c r="AH702" s="739"/>
      <c r="AI702" s="739"/>
    </row>
    <row r="703" spans="21:35" ht="15.75" hidden="1" customHeight="1">
      <c r="U703" s="739"/>
      <c r="V703" s="739"/>
      <c r="W703" s="739"/>
      <c r="X703" s="739"/>
      <c r="Y703" s="739"/>
      <c r="Z703" s="739"/>
      <c r="AA703" s="739"/>
      <c r="AB703" s="739"/>
      <c r="AC703" s="739"/>
      <c r="AD703" s="739"/>
      <c r="AE703" s="739"/>
      <c r="AF703" s="739"/>
      <c r="AG703" s="739"/>
      <c r="AH703" s="739"/>
      <c r="AI703" s="739"/>
    </row>
    <row r="704" spans="21:35" ht="15.75" hidden="1" customHeight="1">
      <c r="U704" s="739"/>
      <c r="V704" s="739"/>
      <c r="W704" s="739"/>
      <c r="X704" s="739"/>
      <c r="Y704" s="739"/>
      <c r="Z704" s="739"/>
      <c r="AA704" s="739"/>
      <c r="AB704" s="739"/>
      <c r="AC704" s="739"/>
      <c r="AD704" s="739"/>
      <c r="AE704" s="739"/>
      <c r="AF704" s="739"/>
      <c r="AG704" s="739"/>
      <c r="AH704" s="739"/>
      <c r="AI704" s="739"/>
    </row>
    <row r="705" spans="21:35" ht="15.75" hidden="1" customHeight="1">
      <c r="U705" s="739"/>
      <c r="V705" s="739"/>
      <c r="W705" s="739"/>
      <c r="X705" s="739"/>
      <c r="Y705" s="739"/>
      <c r="Z705" s="739"/>
      <c r="AA705" s="739"/>
      <c r="AB705" s="739"/>
      <c r="AC705" s="739"/>
      <c r="AD705" s="739"/>
      <c r="AE705" s="739"/>
      <c r="AF705" s="739"/>
      <c r="AG705" s="739"/>
      <c r="AH705" s="739"/>
      <c r="AI705" s="739"/>
    </row>
    <row r="706" spans="21:35" ht="15.75" hidden="1" customHeight="1">
      <c r="U706" s="739"/>
      <c r="V706" s="739"/>
      <c r="W706" s="739"/>
      <c r="X706" s="739"/>
      <c r="Y706" s="739"/>
      <c r="Z706" s="739"/>
      <c r="AA706" s="739"/>
      <c r="AB706" s="739"/>
      <c r="AC706" s="739"/>
      <c r="AD706" s="739"/>
      <c r="AE706" s="739"/>
      <c r="AF706" s="739"/>
      <c r="AG706" s="739"/>
      <c r="AH706" s="739"/>
      <c r="AI706" s="739"/>
    </row>
    <row r="707" spans="21:35" ht="15.75" hidden="1" customHeight="1">
      <c r="U707" s="739"/>
      <c r="V707" s="739"/>
      <c r="W707" s="739"/>
      <c r="X707" s="739"/>
      <c r="Y707" s="739"/>
      <c r="Z707" s="739"/>
      <c r="AA707" s="739"/>
      <c r="AB707" s="739"/>
      <c r="AC707" s="739"/>
      <c r="AD707" s="739"/>
      <c r="AE707" s="739"/>
      <c r="AF707" s="739"/>
      <c r="AG707" s="739"/>
      <c r="AH707" s="739"/>
      <c r="AI707" s="739"/>
    </row>
    <row r="708" spans="21:35" ht="15.75" hidden="1" customHeight="1">
      <c r="U708" s="739"/>
      <c r="V708" s="739"/>
      <c r="W708" s="739"/>
      <c r="X708" s="739"/>
      <c r="Y708" s="739"/>
      <c r="Z708" s="739"/>
      <c r="AA708" s="739"/>
      <c r="AB708" s="739"/>
      <c r="AC708" s="739"/>
      <c r="AD708" s="739"/>
      <c r="AE708" s="739"/>
      <c r="AF708" s="739"/>
      <c r="AG708" s="739"/>
      <c r="AH708" s="739"/>
      <c r="AI708" s="739"/>
    </row>
    <row r="709" spans="21:35" ht="15.75" hidden="1" customHeight="1">
      <c r="U709" s="739"/>
      <c r="V709" s="739"/>
      <c r="W709" s="739"/>
      <c r="X709" s="739"/>
      <c r="Y709" s="739"/>
      <c r="Z709" s="739"/>
      <c r="AA709" s="739"/>
      <c r="AB709" s="739"/>
      <c r="AC709" s="739"/>
      <c r="AD709" s="739"/>
      <c r="AE709" s="739"/>
      <c r="AF709" s="739"/>
      <c r="AG709" s="739"/>
      <c r="AH709" s="739"/>
      <c r="AI709" s="739"/>
    </row>
    <row r="710" spans="21:35" ht="15.75" hidden="1" customHeight="1">
      <c r="U710" s="739"/>
      <c r="V710" s="739"/>
      <c r="W710" s="739"/>
      <c r="X710" s="739"/>
      <c r="Y710" s="739"/>
      <c r="Z710" s="739"/>
      <c r="AA710" s="739"/>
      <c r="AB710" s="739"/>
      <c r="AC710" s="739"/>
      <c r="AD710" s="739"/>
      <c r="AE710" s="739"/>
      <c r="AF710" s="739"/>
      <c r="AG710" s="739"/>
      <c r="AH710" s="739"/>
      <c r="AI710" s="739"/>
    </row>
    <row r="711" spans="21:35" ht="15.75" hidden="1" customHeight="1">
      <c r="U711" s="739"/>
      <c r="V711" s="739"/>
      <c r="W711" s="739"/>
      <c r="X711" s="739"/>
      <c r="Y711" s="739"/>
      <c r="Z711" s="739"/>
      <c r="AA711" s="739"/>
      <c r="AB711" s="739"/>
      <c r="AC711" s="739"/>
      <c r="AD711" s="739"/>
      <c r="AE711" s="739"/>
      <c r="AF711" s="739"/>
      <c r="AG711" s="739"/>
      <c r="AH711" s="739"/>
      <c r="AI711" s="739"/>
    </row>
    <row r="712" spans="21:35" ht="15.75" hidden="1" customHeight="1">
      <c r="U712" s="739"/>
      <c r="V712" s="739"/>
      <c r="W712" s="739"/>
      <c r="X712" s="739"/>
      <c r="Y712" s="739"/>
      <c r="Z712" s="739"/>
      <c r="AA712" s="739"/>
      <c r="AB712" s="739"/>
      <c r="AC712" s="739"/>
      <c r="AD712" s="739"/>
      <c r="AE712" s="739"/>
      <c r="AF712" s="739"/>
      <c r="AG712" s="739"/>
      <c r="AH712" s="739"/>
      <c r="AI712" s="739"/>
    </row>
    <row r="713" spans="21:35" ht="15.75" hidden="1" customHeight="1">
      <c r="U713" s="739"/>
      <c r="V713" s="739"/>
      <c r="W713" s="739"/>
      <c r="X713" s="739"/>
      <c r="Y713" s="739"/>
      <c r="Z713" s="739"/>
      <c r="AA713" s="739"/>
      <c r="AB713" s="739"/>
      <c r="AC713" s="739"/>
      <c r="AD713" s="739"/>
      <c r="AE713" s="739"/>
      <c r="AF713" s="739"/>
      <c r="AG713" s="739"/>
      <c r="AH713" s="739"/>
      <c r="AI713" s="739"/>
    </row>
    <row r="714" spans="21:35" ht="15.75" hidden="1" customHeight="1">
      <c r="U714" s="739"/>
      <c r="V714" s="739"/>
      <c r="W714" s="739"/>
      <c r="X714" s="739"/>
      <c r="Y714" s="739"/>
      <c r="Z714" s="739"/>
      <c r="AA714" s="739"/>
      <c r="AB714" s="739"/>
      <c r="AC714" s="739"/>
      <c r="AD714" s="739"/>
      <c r="AE714" s="739"/>
      <c r="AF714" s="739"/>
      <c r="AG714" s="739"/>
      <c r="AH714" s="739"/>
      <c r="AI714" s="739"/>
    </row>
    <row r="715" spans="21:35" ht="15.75" hidden="1" customHeight="1">
      <c r="U715" s="739"/>
      <c r="V715" s="739"/>
      <c r="W715" s="739"/>
      <c r="X715" s="739"/>
      <c r="Y715" s="739"/>
      <c r="Z715" s="739"/>
      <c r="AA715" s="739"/>
      <c r="AB715" s="739"/>
      <c r="AC715" s="739"/>
      <c r="AD715" s="739"/>
      <c r="AE715" s="739"/>
      <c r="AF715" s="739"/>
      <c r="AG715" s="739"/>
      <c r="AH715" s="739"/>
      <c r="AI715" s="739"/>
    </row>
    <row r="716" spans="21:35" ht="15.75" hidden="1" customHeight="1">
      <c r="U716" s="739"/>
      <c r="V716" s="739"/>
      <c r="W716" s="739"/>
      <c r="X716" s="739"/>
      <c r="Y716" s="739"/>
      <c r="Z716" s="739"/>
      <c r="AA716" s="739"/>
      <c r="AB716" s="739"/>
      <c r="AC716" s="739"/>
      <c r="AD716" s="739"/>
      <c r="AE716" s="739"/>
      <c r="AF716" s="739"/>
      <c r="AG716" s="739"/>
      <c r="AH716" s="739"/>
      <c r="AI716" s="739"/>
    </row>
    <row r="717" spans="21:35" ht="15.75" hidden="1" customHeight="1">
      <c r="U717" s="739"/>
      <c r="V717" s="739"/>
      <c r="W717" s="739"/>
      <c r="X717" s="739"/>
      <c r="Y717" s="739"/>
      <c r="Z717" s="739"/>
      <c r="AA717" s="739"/>
      <c r="AB717" s="739"/>
      <c r="AC717" s="739"/>
      <c r="AD717" s="739"/>
      <c r="AE717" s="739"/>
      <c r="AF717" s="739"/>
      <c r="AG717" s="739"/>
      <c r="AH717" s="739"/>
      <c r="AI717" s="739"/>
    </row>
    <row r="718" spans="21:35" ht="15.75" hidden="1" customHeight="1">
      <c r="U718" s="739"/>
      <c r="V718" s="739"/>
      <c r="W718" s="739"/>
      <c r="X718" s="739"/>
      <c r="Y718" s="739"/>
      <c r="Z718" s="739"/>
      <c r="AA718" s="739"/>
      <c r="AB718" s="739"/>
      <c r="AC718" s="739"/>
      <c r="AD718" s="739"/>
      <c r="AE718" s="739"/>
      <c r="AF718" s="739"/>
      <c r="AG718" s="739"/>
      <c r="AH718" s="739"/>
      <c r="AI718" s="739"/>
    </row>
    <row r="719" spans="21:35" ht="15.75" hidden="1" customHeight="1">
      <c r="U719" s="739"/>
      <c r="V719" s="739"/>
      <c r="W719" s="739"/>
      <c r="X719" s="739"/>
      <c r="Y719" s="739"/>
      <c r="Z719" s="739"/>
      <c r="AA719" s="739"/>
      <c r="AB719" s="739"/>
      <c r="AC719" s="739"/>
      <c r="AD719" s="739"/>
      <c r="AE719" s="739"/>
      <c r="AF719" s="739"/>
      <c r="AG719" s="739"/>
      <c r="AH719" s="739"/>
      <c r="AI719" s="739"/>
    </row>
    <row r="720" spans="21:35" ht="15.75" hidden="1" customHeight="1">
      <c r="U720" s="739"/>
      <c r="V720" s="739"/>
      <c r="W720" s="739"/>
      <c r="X720" s="739"/>
      <c r="Y720" s="739"/>
      <c r="Z720" s="739"/>
      <c r="AA720" s="739"/>
      <c r="AB720" s="739"/>
      <c r="AC720" s="739"/>
      <c r="AD720" s="739"/>
      <c r="AE720" s="739"/>
      <c r="AF720" s="739"/>
      <c r="AG720" s="739"/>
      <c r="AH720" s="739"/>
      <c r="AI720" s="739"/>
    </row>
    <row r="721" spans="21:35" ht="15.75" hidden="1" customHeight="1">
      <c r="U721" s="739"/>
      <c r="V721" s="739"/>
      <c r="W721" s="739"/>
      <c r="X721" s="739"/>
      <c r="Y721" s="739"/>
      <c r="Z721" s="739"/>
      <c r="AA721" s="739"/>
      <c r="AB721" s="739"/>
      <c r="AC721" s="739"/>
      <c r="AD721" s="739"/>
      <c r="AE721" s="739"/>
      <c r="AF721" s="739"/>
      <c r="AG721" s="739"/>
      <c r="AH721" s="739"/>
      <c r="AI721" s="739"/>
    </row>
    <row r="722" spans="21:35" ht="15.75" hidden="1" customHeight="1">
      <c r="U722" s="739"/>
      <c r="V722" s="739"/>
      <c r="W722" s="739"/>
      <c r="X722" s="739"/>
      <c r="Y722" s="739"/>
      <c r="Z722" s="739"/>
      <c r="AA722" s="739"/>
      <c r="AB722" s="739"/>
      <c r="AC722" s="739"/>
      <c r="AD722" s="739"/>
      <c r="AE722" s="739"/>
      <c r="AF722" s="739"/>
      <c r="AG722" s="739"/>
      <c r="AH722" s="739"/>
      <c r="AI722" s="739"/>
    </row>
    <row r="723" spans="21:35" ht="15.75" hidden="1" customHeight="1">
      <c r="U723" s="739"/>
      <c r="V723" s="739"/>
      <c r="W723" s="739"/>
      <c r="X723" s="739"/>
      <c r="Y723" s="739"/>
      <c r="Z723" s="739"/>
      <c r="AA723" s="739"/>
      <c r="AB723" s="739"/>
      <c r="AC723" s="739"/>
      <c r="AD723" s="739"/>
      <c r="AE723" s="739"/>
      <c r="AF723" s="739"/>
      <c r="AG723" s="739"/>
      <c r="AH723" s="739"/>
      <c r="AI723" s="739"/>
    </row>
    <row r="724" spans="21:35" ht="15.75" hidden="1" customHeight="1">
      <c r="U724" s="739"/>
      <c r="V724" s="739"/>
      <c r="W724" s="739"/>
      <c r="X724" s="739"/>
      <c r="Y724" s="739"/>
      <c r="Z724" s="739"/>
      <c r="AA724" s="739"/>
      <c r="AB724" s="739"/>
      <c r="AC724" s="739"/>
      <c r="AD724" s="739"/>
      <c r="AE724" s="739"/>
      <c r="AF724" s="739"/>
      <c r="AG724" s="739"/>
      <c r="AH724" s="739"/>
      <c r="AI724" s="739"/>
    </row>
    <row r="725" spans="21:35" ht="15.75" hidden="1" customHeight="1">
      <c r="U725" s="739"/>
      <c r="V725" s="739"/>
      <c r="W725" s="739"/>
      <c r="X725" s="739"/>
      <c r="Y725" s="739"/>
      <c r="Z725" s="739"/>
      <c r="AA725" s="739"/>
      <c r="AB725" s="739"/>
      <c r="AC725" s="739"/>
      <c r="AD725" s="739"/>
      <c r="AE725" s="739"/>
      <c r="AF725" s="739"/>
      <c r="AG725" s="739"/>
      <c r="AH725" s="739"/>
      <c r="AI725" s="739"/>
    </row>
    <row r="726" spans="21:35" ht="15.75" hidden="1" customHeight="1">
      <c r="U726" s="739"/>
      <c r="V726" s="739"/>
      <c r="W726" s="739"/>
      <c r="X726" s="739"/>
      <c r="Y726" s="739"/>
      <c r="Z726" s="739"/>
      <c r="AA726" s="739"/>
      <c r="AB726" s="739"/>
      <c r="AC726" s="739"/>
      <c r="AD726" s="739"/>
      <c r="AE726" s="739"/>
      <c r="AF726" s="739"/>
      <c r="AG726" s="739"/>
      <c r="AH726" s="739"/>
      <c r="AI726" s="739"/>
    </row>
    <row r="727" spans="21:35" ht="15.75" hidden="1" customHeight="1">
      <c r="U727" s="739"/>
      <c r="V727" s="739"/>
      <c r="W727" s="739"/>
      <c r="X727" s="739"/>
      <c r="Y727" s="739"/>
      <c r="Z727" s="739"/>
      <c r="AA727" s="739"/>
      <c r="AB727" s="739"/>
      <c r="AC727" s="739"/>
      <c r="AD727" s="739"/>
      <c r="AE727" s="739"/>
      <c r="AF727" s="739"/>
      <c r="AG727" s="739"/>
      <c r="AH727" s="739"/>
      <c r="AI727" s="739"/>
    </row>
    <row r="728" spans="21:35" ht="15.75" hidden="1" customHeight="1">
      <c r="U728" s="739"/>
      <c r="V728" s="739"/>
      <c r="W728" s="739"/>
      <c r="X728" s="739"/>
      <c r="Y728" s="739"/>
      <c r="Z728" s="739"/>
      <c r="AA728" s="739"/>
      <c r="AB728" s="739"/>
      <c r="AC728" s="739"/>
      <c r="AD728" s="739"/>
      <c r="AE728" s="739"/>
      <c r="AF728" s="739"/>
      <c r="AG728" s="739"/>
      <c r="AH728" s="739"/>
      <c r="AI728" s="739"/>
    </row>
    <row r="729" spans="21:35" ht="15.75" hidden="1" customHeight="1">
      <c r="U729" s="739"/>
      <c r="V729" s="739"/>
      <c r="W729" s="739"/>
      <c r="X729" s="739"/>
      <c r="Y729" s="739"/>
      <c r="Z729" s="739"/>
      <c r="AA729" s="739"/>
      <c r="AB729" s="739"/>
      <c r="AC729" s="739"/>
      <c r="AD729" s="739"/>
      <c r="AE729" s="739"/>
      <c r="AF729" s="739"/>
      <c r="AG729" s="739"/>
      <c r="AH729" s="739"/>
      <c r="AI729" s="739"/>
    </row>
    <row r="730" spans="21:35" ht="15.75" hidden="1" customHeight="1">
      <c r="U730" s="739"/>
      <c r="V730" s="739"/>
      <c r="W730" s="739"/>
      <c r="X730" s="739"/>
      <c r="Y730" s="739"/>
      <c r="Z730" s="739"/>
      <c r="AA730" s="739"/>
      <c r="AB730" s="739"/>
      <c r="AC730" s="739"/>
      <c r="AD730" s="739"/>
      <c r="AE730" s="739"/>
      <c r="AF730" s="739"/>
      <c r="AG730" s="739"/>
      <c r="AH730" s="739"/>
      <c r="AI730" s="739"/>
    </row>
    <row r="731" spans="21:35" ht="15.75" hidden="1" customHeight="1">
      <c r="U731" s="739"/>
      <c r="V731" s="739"/>
      <c r="W731" s="739"/>
      <c r="X731" s="739"/>
      <c r="Y731" s="739"/>
      <c r="Z731" s="739"/>
      <c r="AA731" s="739"/>
      <c r="AB731" s="739"/>
      <c r="AC731" s="739"/>
      <c r="AD731" s="739"/>
      <c r="AE731" s="739"/>
      <c r="AF731" s="739"/>
      <c r="AG731" s="739"/>
      <c r="AH731" s="739"/>
      <c r="AI731" s="739"/>
    </row>
    <row r="732" spans="21:35" ht="15.75" hidden="1" customHeight="1">
      <c r="U732" s="739"/>
      <c r="V732" s="739"/>
      <c r="W732" s="739"/>
      <c r="X732" s="739"/>
      <c r="Y732" s="739"/>
      <c r="Z732" s="739"/>
      <c r="AA732" s="739"/>
      <c r="AB732" s="739"/>
      <c r="AC732" s="739"/>
      <c r="AD732" s="739"/>
      <c r="AE732" s="739"/>
      <c r="AF732" s="739"/>
      <c r="AG732" s="739"/>
      <c r="AH732" s="739"/>
      <c r="AI732" s="739"/>
    </row>
    <row r="733" spans="21:35" ht="15.75" hidden="1" customHeight="1">
      <c r="U733" s="739"/>
      <c r="V733" s="739"/>
      <c r="W733" s="739"/>
      <c r="X733" s="739"/>
      <c r="Y733" s="739"/>
      <c r="Z733" s="739"/>
      <c r="AA733" s="739"/>
      <c r="AB733" s="739"/>
      <c r="AC733" s="739"/>
      <c r="AD733" s="739"/>
      <c r="AE733" s="739"/>
      <c r="AF733" s="739"/>
      <c r="AG733" s="739"/>
      <c r="AH733" s="739"/>
      <c r="AI733" s="739"/>
    </row>
    <row r="734" spans="21:35" ht="15.75" hidden="1" customHeight="1">
      <c r="U734" s="739"/>
      <c r="V734" s="739"/>
      <c r="W734" s="739"/>
      <c r="X734" s="739"/>
      <c r="Y734" s="739"/>
      <c r="Z734" s="739"/>
      <c r="AA734" s="739"/>
      <c r="AB734" s="739"/>
      <c r="AC734" s="739"/>
      <c r="AD734" s="739"/>
      <c r="AE734" s="739"/>
      <c r="AF734" s="739"/>
      <c r="AG734" s="739"/>
      <c r="AH734" s="739"/>
      <c r="AI734" s="739"/>
    </row>
    <row r="735" spans="21:35" ht="15.75" hidden="1" customHeight="1">
      <c r="U735" s="739"/>
      <c r="V735" s="739"/>
      <c r="W735" s="739"/>
      <c r="X735" s="739"/>
      <c r="Y735" s="739"/>
      <c r="Z735" s="739"/>
      <c r="AA735" s="739"/>
      <c r="AB735" s="739"/>
      <c r="AC735" s="739"/>
      <c r="AD735" s="739"/>
      <c r="AE735" s="739"/>
      <c r="AF735" s="739"/>
      <c r="AG735" s="739"/>
      <c r="AH735" s="739"/>
      <c r="AI735" s="739"/>
    </row>
    <row r="736" spans="21:35" ht="15.75" hidden="1" customHeight="1">
      <c r="U736" s="739"/>
      <c r="V736" s="739"/>
      <c r="W736" s="739"/>
      <c r="X736" s="739"/>
      <c r="Y736" s="739"/>
      <c r="Z736" s="739"/>
      <c r="AA736" s="739"/>
      <c r="AB736" s="739"/>
      <c r="AC736" s="739"/>
      <c r="AD736" s="739"/>
      <c r="AE736" s="739"/>
      <c r="AF736" s="739"/>
      <c r="AG736" s="739"/>
      <c r="AH736" s="739"/>
      <c r="AI736" s="739"/>
    </row>
    <row r="737" spans="21:35" ht="15.75" hidden="1" customHeight="1">
      <c r="U737" s="739"/>
      <c r="V737" s="739"/>
      <c r="W737" s="739"/>
      <c r="X737" s="739"/>
      <c r="Y737" s="739"/>
      <c r="Z737" s="739"/>
      <c r="AA737" s="739"/>
      <c r="AB737" s="739"/>
      <c r="AC737" s="739"/>
      <c r="AD737" s="739"/>
      <c r="AE737" s="739"/>
      <c r="AF737" s="739"/>
      <c r="AG737" s="739"/>
      <c r="AH737" s="739"/>
      <c r="AI737" s="739"/>
    </row>
    <row r="738" spans="21:35" ht="15.75" hidden="1" customHeight="1">
      <c r="U738" s="739"/>
      <c r="V738" s="739"/>
      <c r="W738" s="739"/>
      <c r="X738" s="739"/>
      <c r="Y738" s="739"/>
      <c r="Z738" s="739"/>
      <c r="AA738" s="739"/>
      <c r="AB738" s="739"/>
      <c r="AC738" s="739"/>
      <c r="AD738" s="739"/>
      <c r="AE738" s="739"/>
      <c r="AF738" s="739"/>
      <c r="AG738" s="739"/>
      <c r="AH738" s="739"/>
      <c r="AI738" s="739"/>
    </row>
    <row r="739" spans="21:35" ht="15.75" hidden="1" customHeight="1">
      <c r="U739" s="739"/>
      <c r="V739" s="739"/>
      <c r="W739" s="739"/>
      <c r="X739" s="739"/>
      <c r="Y739" s="739"/>
      <c r="Z739" s="739"/>
      <c r="AA739" s="739"/>
      <c r="AB739" s="739"/>
      <c r="AC739" s="739"/>
      <c r="AD739" s="739"/>
      <c r="AE739" s="739"/>
      <c r="AF739" s="739"/>
      <c r="AG739" s="739"/>
      <c r="AH739" s="739"/>
      <c r="AI739" s="739"/>
    </row>
    <row r="740" spans="21:35" ht="15.75" hidden="1" customHeight="1">
      <c r="U740" s="739"/>
      <c r="V740" s="739"/>
      <c r="W740" s="739"/>
      <c r="X740" s="739"/>
      <c r="Y740" s="739"/>
      <c r="Z740" s="739"/>
      <c r="AA740" s="739"/>
      <c r="AB740" s="739"/>
      <c r="AC740" s="739"/>
      <c r="AD740" s="739"/>
      <c r="AE740" s="739"/>
      <c r="AF740" s="739"/>
      <c r="AG740" s="739"/>
      <c r="AH740" s="739"/>
      <c r="AI740" s="739"/>
    </row>
    <row r="741" spans="21:35" ht="15.75" hidden="1" customHeight="1">
      <c r="U741" s="739"/>
      <c r="V741" s="739"/>
      <c r="W741" s="739"/>
      <c r="X741" s="739"/>
      <c r="Y741" s="739"/>
      <c r="Z741" s="739"/>
      <c r="AA741" s="739"/>
      <c r="AB741" s="739"/>
      <c r="AC741" s="739"/>
      <c r="AD741" s="739"/>
      <c r="AE741" s="739"/>
      <c r="AF741" s="739"/>
      <c r="AG741" s="739"/>
      <c r="AH741" s="739"/>
      <c r="AI741" s="739"/>
    </row>
    <row r="742" spans="21:35" ht="15.75" hidden="1" customHeight="1">
      <c r="U742" s="739"/>
      <c r="V742" s="739"/>
      <c r="W742" s="739"/>
      <c r="X742" s="739"/>
      <c r="Y742" s="739"/>
      <c r="Z742" s="739"/>
      <c r="AA742" s="739"/>
      <c r="AB742" s="739"/>
      <c r="AC742" s="739"/>
      <c r="AD742" s="739"/>
      <c r="AE742" s="739"/>
      <c r="AF742" s="739"/>
      <c r="AG742" s="739"/>
      <c r="AH742" s="739"/>
      <c r="AI742" s="739"/>
    </row>
    <row r="743" spans="21:35" ht="15.75" hidden="1" customHeight="1">
      <c r="U743" s="739"/>
      <c r="V743" s="739"/>
      <c r="W743" s="739"/>
      <c r="X743" s="739"/>
      <c r="Y743" s="739"/>
      <c r="Z743" s="739"/>
      <c r="AA743" s="739"/>
      <c r="AB743" s="739"/>
      <c r="AC743" s="739"/>
      <c r="AD743" s="739"/>
      <c r="AE743" s="739"/>
      <c r="AF743" s="739"/>
      <c r="AG743" s="739"/>
      <c r="AH743" s="739"/>
      <c r="AI743" s="739"/>
    </row>
    <row r="744" spans="21:35" ht="15.75" hidden="1" customHeight="1">
      <c r="U744" s="739"/>
      <c r="V744" s="739"/>
      <c r="W744" s="739"/>
      <c r="X744" s="739"/>
      <c r="Y744" s="739"/>
      <c r="Z744" s="739"/>
      <c r="AA744" s="739"/>
      <c r="AB744" s="739"/>
      <c r="AC744" s="739"/>
      <c r="AD744" s="739"/>
      <c r="AE744" s="739"/>
      <c r="AF744" s="739"/>
      <c r="AG744" s="739"/>
      <c r="AH744" s="739"/>
      <c r="AI744" s="739"/>
    </row>
    <row r="745" spans="21:35" ht="15.75" hidden="1" customHeight="1">
      <c r="U745" s="739"/>
      <c r="V745" s="739"/>
      <c r="W745" s="739"/>
      <c r="X745" s="739"/>
      <c r="Y745" s="739"/>
      <c r="Z745" s="739"/>
      <c r="AA745" s="739"/>
      <c r="AB745" s="739"/>
      <c r="AC745" s="739"/>
      <c r="AD745" s="739"/>
      <c r="AE745" s="739"/>
      <c r="AF745" s="739"/>
      <c r="AG745" s="739"/>
      <c r="AH745" s="739"/>
      <c r="AI745" s="739"/>
    </row>
    <row r="746" spans="21:35" ht="15.75" hidden="1" customHeight="1">
      <c r="U746" s="739"/>
      <c r="V746" s="739"/>
      <c r="W746" s="739"/>
      <c r="X746" s="739"/>
      <c r="Y746" s="739"/>
      <c r="Z746" s="739"/>
      <c r="AA746" s="739"/>
      <c r="AB746" s="739"/>
      <c r="AC746" s="739"/>
      <c r="AD746" s="739"/>
      <c r="AE746" s="739"/>
      <c r="AF746" s="739"/>
      <c r="AG746" s="739"/>
      <c r="AH746" s="739"/>
      <c r="AI746" s="739"/>
    </row>
    <row r="747" spans="21:35" ht="15.75" hidden="1" customHeight="1">
      <c r="U747" s="739"/>
      <c r="V747" s="739"/>
      <c r="W747" s="739"/>
      <c r="X747" s="739"/>
      <c r="Y747" s="739"/>
      <c r="Z747" s="739"/>
      <c r="AA747" s="739"/>
      <c r="AB747" s="739"/>
      <c r="AC747" s="739"/>
      <c r="AD747" s="739"/>
      <c r="AE747" s="739"/>
      <c r="AF747" s="739"/>
      <c r="AG747" s="739"/>
      <c r="AH747" s="739"/>
      <c r="AI747" s="739"/>
    </row>
    <row r="748" spans="21:35" ht="15.75" hidden="1" customHeight="1">
      <c r="U748" s="739"/>
      <c r="V748" s="739"/>
      <c r="W748" s="739"/>
      <c r="X748" s="739"/>
      <c r="Y748" s="739"/>
      <c r="Z748" s="739"/>
      <c r="AA748" s="739"/>
      <c r="AB748" s="739"/>
      <c r="AC748" s="739"/>
      <c r="AD748" s="739"/>
      <c r="AE748" s="739"/>
      <c r="AF748" s="739"/>
      <c r="AG748" s="739"/>
      <c r="AH748" s="739"/>
      <c r="AI748" s="739"/>
    </row>
    <row r="749" spans="21:35" ht="15.75" hidden="1" customHeight="1">
      <c r="U749" s="739"/>
      <c r="V749" s="739"/>
      <c r="W749" s="739"/>
      <c r="X749" s="739"/>
      <c r="Y749" s="739"/>
      <c r="Z749" s="739"/>
      <c r="AA749" s="739"/>
      <c r="AB749" s="739"/>
      <c r="AC749" s="739"/>
      <c r="AD749" s="739"/>
      <c r="AE749" s="739"/>
      <c r="AF749" s="739"/>
      <c r="AG749" s="739"/>
      <c r="AH749" s="739"/>
      <c r="AI749" s="739"/>
    </row>
    <row r="750" spans="21:35" ht="15.75" hidden="1" customHeight="1">
      <c r="U750" s="739"/>
      <c r="V750" s="739"/>
      <c r="W750" s="739"/>
      <c r="X750" s="739"/>
      <c r="Y750" s="739"/>
      <c r="Z750" s="739"/>
      <c r="AA750" s="739"/>
      <c r="AB750" s="739"/>
      <c r="AC750" s="739"/>
      <c r="AD750" s="739"/>
      <c r="AE750" s="739"/>
      <c r="AF750" s="739"/>
      <c r="AG750" s="739"/>
      <c r="AH750" s="739"/>
      <c r="AI750" s="739"/>
    </row>
    <row r="751" spans="21:35" ht="15.75" hidden="1" customHeight="1">
      <c r="U751" s="739"/>
      <c r="V751" s="739"/>
      <c r="W751" s="739"/>
      <c r="X751" s="739"/>
      <c r="Y751" s="739"/>
      <c r="Z751" s="739"/>
      <c r="AA751" s="739"/>
      <c r="AB751" s="739"/>
      <c r="AC751" s="739"/>
      <c r="AD751" s="739"/>
      <c r="AE751" s="739"/>
      <c r="AF751" s="739"/>
      <c r="AG751" s="739"/>
      <c r="AH751" s="739"/>
      <c r="AI751" s="739"/>
    </row>
    <row r="752" spans="21:35" ht="15.75" hidden="1" customHeight="1">
      <c r="U752" s="739"/>
      <c r="V752" s="739"/>
      <c r="W752" s="739"/>
      <c r="X752" s="739"/>
      <c r="Y752" s="739"/>
      <c r="Z752" s="739"/>
      <c r="AA752" s="739"/>
      <c r="AB752" s="739"/>
      <c r="AC752" s="739"/>
      <c r="AD752" s="739"/>
      <c r="AE752" s="739"/>
      <c r="AF752" s="739"/>
      <c r="AG752" s="739"/>
      <c r="AH752" s="739"/>
      <c r="AI752" s="739"/>
    </row>
    <row r="753" spans="21:35" ht="15.75" hidden="1" customHeight="1">
      <c r="U753" s="739"/>
      <c r="V753" s="739"/>
      <c r="W753" s="739"/>
      <c r="X753" s="739"/>
      <c r="Y753" s="739"/>
      <c r="Z753" s="739"/>
      <c r="AA753" s="739"/>
      <c r="AB753" s="739"/>
      <c r="AC753" s="739"/>
      <c r="AD753" s="739"/>
      <c r="AE753" s="739"/>
      <c r="AF753" s="739"/>
      <c r="AG753" s="739"/>
      <c r="AH753" s="739"/>
      <c r="AI753" s="739"/>
    </row>
    <row r="754" spans="21:35" ht="15.75" hidden="1" customHeight="1">
      <c r="U754" s="739"/>
      <c r="V754" s="739"/>
      <c r="W754" s="739"/>
      <c r="X754" s="739"/>
      <c r="Y754" s="739"/>
      <c r="Z754" s="739"/>
      <c r="AA754" s="739"/>
      <c r="AB754" s="739"/>
      <c r="AC754" s="739"/>
      <c r="AD754" s="739"/>
      <c r="AE754" s="739"/>
      <c r="AF754" s="739"/>
      <c r="AG754" s="739"/>
      <c r="AH754" s="739"/>
      <c r="AI754" s="739"/>
    </row>
    <row r="755" spans="21:35" ht="15.75" hidden="1" customHeight="1">
      <c r="U755" s="739"/>
      <c r="V755" s="739"/>
      <c r="W755" s="739"/>
      <c r="X755" s="739"/>
      <c r="Y755" s="739"/>
      <c r="Z755" s="739"/>
      <c r="AA755" s="739"/>
      <c r="AB755" s="739"/>
      <c r="AC755" s="739"/>
      <c r="AD755" s="739"/>
      <c r="AE755" s="739"/>
      <c r="AF755" s="739"/>
      <c r="AG755" s="739"/>
      <c r="AH755" s="739"/>
      <c r="AI755" s="739"/>
    </row>
    <row r="756" spans="21:35" ht="15.75" hidden="1" customHeight="1">
      <c r="U756" s="739"/>
      <c r="V756" s="739"/>
      <c r="W756" s="739"/>
      <c r="X756" s="739"/>
      <c r="Y756" s="739"/>
      <c r="Z756" s="739"/>
      <c r="AA756" s="739"/>
      <c r="AB756" s="739"/>
      <c r="AC756" s="739"/>
      <c r="AD756" s="739"/>
      <c r="AE756" s="739"/>
      <c r="AF756" s="739"/>
      <c r="AG756" s="739"/>
      <c r="AH756" s="739"/>
      <c r="AI756" s="739"/>
    </row>
    <row r="757" spans="21:35" ht="15.75" hidden="1" customHeight="1">
      <c r="U757" s="739"/>
      <c r="V757" s="739"/>
      <c r="W757" s="739"/>
      <c r="X757" s="739"/>
      <c r="Y757" s="739"/>
      <c r="Z757" s="739"/>
      <c r="AA757" s="739"/>
      <c r="AB757" s="739"/>
      <c r="AC757" s="739"/>
      <c r="AD757" s="739"/>
      <c r="AE757" s="739"/>
      <c r="AF757" s="739"/>
      <c r="AG757" s="739"/>
      <c r="AH757" s="739"/>
      <c r="AI757" s="739"/>
    </row>
    <row r="758" spans="21:35" ht="15.75" hidden="1" customHeight="1">
      <c r="U758" s="739"/>
      <c r="V758" s="739"/>
      <c r="W758" s="739"/>
      <c r="X758" s="739"/>
      <c r="Y758" s="739"/>
      <c r="Z758" s="739"/>
      <c r="AA758" s="739"/>
      <c r="AB758" s="739"/>
      <c r="AC758" s="739"/>
      <c r="AD758" s="739"/>
      <c r="AE758" s="739"/>
      <c r="AF758" s="739"/>
      <c r="AG758" s="739"/>
      <c r="AH758" s="739"/>
      <c r="AI758" s="739"/>
    </row>
    <row r="759" spans="21:35" ht="15.75" hidden="1" customHeight="1">
      <c r="U759" s="739"/>
      <c r="V759" s="739"/>
      <c r="W759" s="739"/>
      <c r="X759" s="739"/>
      <c r="Y759" s="739"/>
      <c r="Z759" s="739"/>
      <c r="AA759" s="739"/>
      <c r="AB759" s="739"/>
      <c r="AC759" s="739"/>
      <c r="AD759" s="739"/>
      <c r="AE759" s="739"/>
      <c r="AF759" s="739"/>
      <c r="AG759" s="739"/>
      <c r="AH759" s="739"/>
      <c r="AI759" s="739"/>
    </row>
    <row r="760" spans="21:35" ht="15.75" hidden="1" customHeight="1">
      <c r="U760" s="739"/>
      <c r="V760" s="739"/>
      <c r="W760" s="739"/>
      <c r="X760" s="739"/>
      <c r="Y760" s="739"/>
      <c r="Z760" s="739"/>
      <c r="AA760" s="739"/>
      <c r="AB760" s="739"/>
      <c r="AC760" s="739"/>
      <c r="AD760" s="739"/>
      <c r="AE760" s="739"/>
      <c r="AF760" s="739"/>
      <c r="AG760" s="739"/>
      <c r="AH760" s="739"/>
      <c r="AI760" s="739"/>
    </row>
    <row r="761" spans="21:35" ht="15.75" hidden="1" customHeight="1">
      <c r="U761" s="739"/>
      <c r="V761" s="739"/>
      <c r="W761" s="739"/>
      <c r="X761" s="739"/>
      <c r="Y761" s="739"/>
      <c r="Z761" s="739"/>
      <c r="AA761" s="739"/>
      <c r="AB761" s="739"/>
      <c r="AC761" s="739"/>
      <c r="AD761" s="739"/>
      <c r="AE761" s="739"/>
      <c r="AF761" s="739"/>
      <c r="AG761" s="739"/>
      <c r="AH761" s="739"/>
      <c r="AI761" s="739"/>
    </row>
    <row r="762" spans="21:35" ht="15.75" hidden="1" customHeight="1">
      <c r="U762" s="739"/>
      <c r="V762" s="739"/>
      <c r="W762" s="739"/>
      <c r="X762" s="739"/>
      <c r="Y762" s="739"/>
      <c r="Z762" s="739"/>
      <c r="AA762" s="739"/>
      <c r="AB762" s="739"/>
      <c r="AC762" s="739"/>
      <c r="AD762" s="739"/>
      <c r="AE762" s="739"/>
      <c r="AF762" s="739"/>
      <c r="AG762" s="739"/>
      <c r="AH762" s="739"/>
      <c r="AI762" s="739"/>
    </row>
    <row r="763" spans="21:35" ht="15.75" hidden="1" customHeight="1">
      <c r="U763" s="739"/>
      <c r="V763" s="739"/>
      <c r="W763" s="739"/>
      <c r="X763" s="739"/>
      <c r="Y763" s="739"/>
      <c r="Z763" s="739"/>
      <c r="AA763" s="739"/>
      <c r="AB763" s="739"/>
      <c r="AC763" s="739"/>
      <c r="AD763" s="739"/>
      <c r="AE763" s="739"/>
      <c r="AF763" s="739"/>
      <c r="AG763" s="739"/>
      <c r="AH763" s="739"/>
      <c r="AI763" s="739"/>
    </row>
    <row r="764" spans="21:35" ht="15.75" hidden="1" customHeight="1">
      <c r="U764" s="739"/>
      <c r="V764" s="739"/>
      <c r="W764" s="739"/>
      <c r="X764" s="739"/>
      <c r="Y764" s="739"/>
      <c r="Z764" s="739"/>
      <c r="AA764" s="739"/>
      <c r="AB764" s="739"/>
      <c r="AC764" s="739"/>
      <c r="AD764" s="739"/>
      <c r="AE764" s="739"/>
      <c r="AF764" s="739"/>
      <c r="AG764" s="739"/>
      <c r="AH764" s="739"/>
      <c r="AI764" s="739"/>
    </row>
    <row r="765" spans="21:35" ht="15.75" hidden="1" customHeight="1">
      <c r="U765" s="739"/>
      <c r="V765" s="739"/>
      <c r="W765" s="739"/>
      <c r="X765" s="739"/>
      <c r="Y765" s="739"/>
      <c r="Z765" s="739"/>
      <c r="AA765" s="739"/>
      <c r="AB765" s="739"/>
      <c r="AC765" s="739"/>
      <c r="AD765" s="739"/>
      <c r="AE765" s="739"/>
      <c r="AF765" s="739"/>
      <c r="AG765" s="739"/>
      <c r="AH765" s="739"/>
      <c r="AI765" s="739"/>
    </row>
    <row r="766" spans="21:35" ht="15.75" hidden="1" customHeight="1">
      <c r="U766" s="739"/>
      <c r="V766" s="739"/>
      <c r="W766" s="739"/>
      <c r="X766" s="739"/>
      <c r="Y766" s="739"/>
      <c r="Z766" s="739"/>
      <c r="AA766" s="739"/>
      <c r="AB766" s="739"/>
      <c r="AC766" s="739"/>
      <c r="AD766" s="739"/>
      <c r="AE766" s="739"/>
      <c r="AF766" s="739"/>
      <c r="AG766" s="739"/>
      <c r="AH766" s="739"/>
      <c r="AI766" s="739"/>
    </row>
    <row r="767" spans="21:35" ht="15.75" hidden="1" customHeight="1">
      <c r="U767" s="739"/>
      <c r="V767" s="739"/>
      <c r="W767" s="739"/>
      <c r="X767" s="739"/>
      <c r="Y767" s="739"/>
      <c r="Z767" s="739"/>
      <c r="AA767" s="739"/>
      <c r="AB767" s="739"/>
      <c r="AC767" s="739"/>
      <c r="AD767" s="739"/>
      <c r="AE767" s="739"/>
      <c r="AF767" s="739"/>
      <c r="AG767" s="739"/>
      <c r="AH767" s="739"/>
      <c r="AI767" s="739"/>
    </row>
    <row r="768" spans="21:35" ht="15.75" hidden="1" customHeight="1">
      <c r="U768" s="739"/>
      <c r="V768" s="739"/>
      <c r="W768" s="739"/>
      <c r="X768" s="739"/>
      <c r="Y768" s="739"/>
      <c r="Z768" s="739"/>
      <c r="AA768" s="739"/>
      <c r="AB768" s="739"/>
      <c r="AC768" s="739"/>
      <c r="AD768" s="739"/>
      <c r="AE768" s="739"/>
      <c r="AF768" s="739"/>
      <c r="AG768" s="739"/>
      <c r="AH768" s="739"/>
      <c r="AI768" s="739"/>
    </row>
    <row r="769" spans="21:35" ht="15.75" hidden="1" customHeight="1">
      <c r="U769" s="739"/>
      <c r="V769" s="739"/>
      <c r="W769" s="739"/>
      <c r="X769" s="739"/>
      <c r="Y769" s="739"/>
      <c r="Z769" s="739"/>
      <c r="AA769" s="739"/>
      <c r="AB769" s="739"/>
      <c r="AC769" s="739"/>
      <c r="AD769" s="739"/>
      <c r="AE769" s="739"/>
      <c r="AF769" s="739"/>
      <c r="AG769" s="739"/>
      <c r="AH769" s="739"/>
      <c r="AI769" s="739"/>
    </row>
    <row r="770" spans="21:35" ht="15.75" hidden="1" customHeight="1">
      <c r="U770" s="739"/>
      <c r="V770" s="739"/>
      <c r="W770" s="739"/>
      <c r="X770" s="739"/>
      <c r="Y770" s="739"/>
      <c r="Z770" s="739"/>
      <c r="AA770" s="739"/>
      <c r="AB770" s="739"/>
      <c r="AC770" s="739"/>
      <c r="AD770" s="739"/>
      <c r="AE770" s="739"/>
      <c r="AF770" s="739"/>
      <c r="AG770" s="739"/>
      <c r="AH770" s="739"/>
      <c r="AI770" s="739"/>
    </row>
    <row r="771" spans="21:35" ht="15.75" hidden="1" customHeight="1">
      <c r="U771" s="739"/>
      <c r="V771" s="739"/>
      <c r="W771" s="739"/>
      <c r="X771" s="739"/>
      <c r="Y771" s="739"/>
      <c r="Z771" s="739"/>
      <c r="AA771" s="739"/>
      <c r="AB771" s="739"/>
      <c r="AC771" s="739"/>
      <c r="AD771" s="739"/>
      <c r="AE771" s="739"/>
      <c r="AF771" s="739"/>
      <c r="AG771" s="739"/>
      <c r="AH771" s="739"/>
      <c r="AI771" s="739"/>
    </row>
    <row r="772" spans="21:35" ht="15.75" hidden="1" customHeight="1">
      <c r="U772" s="739"/>
      <c r="V772" s="739"/>
      <c r="W772" s="739"/>
      <c r="X772" s="739"/>
      <c r="Y772" s="739"/>
      <c r="Z772" s="739"/>
      <c r="AA772" s="739"/>
      <c r="AB772" s="739"/>
      <c r="AC772" s="739"/>
      <c r="AD772" s="739"/>
      <c r="AE772" s="739"/>
      <c r="AF772" s="739"/>
      <c r="AG772" s="739"/>
      <c r="AH772" s="739"/>
      <c r="AI772" s="739"/>
    </row>
    <row r="773" spans="21:35" ht="15.75" hidden="1" customHeight="1">
      <c r="U773" s="739"/>
      <c r="V773" s="739"/>
      <c r="W773" s="739"/>
      <c r="X773" s="739"/>
      <c r="Y773" s="739"/>
      <c r="Z773" s="739"/>
      <c r="AA773" s="739"/>
      <c r="AB773" s="739"/>
      <c r="AC773" s="739"/>
      <c r="AD773" s="739"/>
      <c r="AE773" s="739"/>
      <c r="AF773" s="739"/>
      <c r="AG773" s="739"/>
      <c r="AH773" s="739"/>
      <c r="AI773" s="739"/>
    </row>
    <row r="774" spans="21:35" ht="15.75" hidden="1" customHeight="1">
      <c r="U774" s="739"/>
      <c r="V774" s="739"/>
      <c r="W774" s="739"/>
      <c r="X774" s="739"/>
      <c r="Y774" s="739"/>
      <c r="Z774" s="739"/>
      <c r="AA774" s="739"/>
      <c r="AB774" s="739"/>
      <c r="AC774" s="739"/>
      <c r="AD774" s="739"/>
      <c r="AE774" s="739"/>
      <c r="AF774" s="739"/>
      <c r="AG774" s="739"/>
      <c r="AH774" s="739"/>
      <c r="AI774" s="739"/>
    </row>
    <row r="775" spans="21:35" ht="15.75" hidden="1" customHeight="1">
      <c r="U775" s="739"/>
      <c r="V775" s="739"/>
      <c r="W775" s="739"/>
      <c r="X775" s="739"/>
      <c r="Y775" s="739"/>
      <c r="Z775" s="739"/>
      <c r="AA775" s="739"/>
      <c r="AB775" s="739"/>
      <c r="AC775" s="739"/>
      <c r="AD775" s="739"/>
      <c r="AE775" s="739"/>
      <c r="AF775" s="739"/>
      <c r="AG775" s="739"/>
      <c r="AH775" s="739"/>
      <c r="AI775" s="739"/>
    </row>
    <row r="776" spans="21:35" ht="15.75" hidden="1" customHeight="1">
      <c r="U776" s="739"/>
      <c r="V776" s="739"/>
      <c r="W776" s="739"/>
      <c r="X776" s="739"/>
      <c r="Y776" s="739"/>
      <c r="Z776" s="739"/>
      <c r="AA776" s="739"/>
      <c r="AB776" s="739"/>
      <c r="AC776" s="739"/>
      <c r="AD776" s="739"/>
      <c r="AE776" s="739"/>
      <c r="AF776" s="739"/>
      <c r="AG776" s="739"/>
      <c r="AH776" s="739"/>
      <c r="AI776" s="739"/>
    </row>
    <row r="777" spans="21:35" ht="15.75" hidden="1" customHeight="1">
      <c r="U777" s="739"/>
      <c r="V777" s="739"/>
      <c r="W777" s="739"/>
      <c r="X777" s="739"/>
      <c r="Y777" s="739"/>
      <c r="Z777" s="739"/>
      <c r="AA777" s="739"/>
      <c r="AB777" s="739"/>
      <c r="AC777" s="739"/>
      <c r="AD777" s="739"/>
      <c r="AE777" s="739"/>
      <c r="AF777" s="739"/>
      <c r="AG777" s="739"/>
      <c r="AH777" s="739"/>
      <c r="AI777" s="739"/>
    </row>
    <row r="778" spans="21:35" ht="15.75" hidden="1" customHeight="1">
      <c r="U778" s="739"/>
      <c r="V778" s="739"/>
      <c r="W778" s="739"/>
      <c r="X778" s="739"/>
      <c r="Y778" s="739"/>
      <c r="Z778" s="739"/>
      <c r="AA778" s="739"/>
      <c r="AB778" s="739"/>
      <c r="AC778" s="739"/>
      <c r="AD778" s="739"/>
      <c r="AE778" s="739"/>
      <c r="AF778" s="739"/>
      <c r="AG778" s="739"/>
      <c r="AH778" s="739"/>
      <c r="AI778" s="739"/>
    </row>
    <row r="779" spans="21:35" ht="15.75" hidden="1" customHeight="1">
      <c r="U779" s="739"/>
      <c r="V779" s="739"/>
      <c r="W779" s="739"/>
      <c r="X779" s="739"/>
      <c r="Y779" s="739"/>
      <c r="Z779" s="739"/>
      <c r="AA779" s="739"/>
      <c r="AB779" s="739"/>
      <c r="AC779" s="739"/>
      <c r="AD779" s="739"/>
      <c r="AE779" s="739"/>
      <c r="AF779" s="739"/>
      <c r="AG779" s="739"/>
      <c r="AH779" s="739"/>
      <c r="AI779" s="739"/>
    </row>
    <row r="780" spans="21:35" ht="15.75" hidden="1" customHeight="1">
      <c r="U780" s="739"/>
      <c r="V780" s="739"/>
      <c r="W780" s="739"/>
      <c r="X780" s="739"/>
      <c r="Y780" s="739"/>
      <c r="Z780" s="739"/>
      <c r="AA780" s="739"/>
      <c r="AB780" s="739"/>
      <c r="AC780" s="739"/>
      <c r="AD780" s="739"/>
      <c r="AE780" s="739"/>
      <c r="AF780" s="739"/>
      <c r="AG780" s="739"/>
      <c r="AH780" s="739"/>
      <c r="AI780" s="739"/>
    </row>
    <row r="781" spans="21:35" ht="15.75" hidden="1" customHeight="1">
      <c r="U781" s="739"/>
      <c r="V781" s="739"/>
      <c r="W781" s="739"/>
      <c r="X781" s="739"/>
      <c r="Y781" s="739"/>
      <c r="Z781" s="739"/>
      <c r="AA781" s="739"/>
      <c r="AB781" s="739"/>
      <c r="AC781" s="739"/>
      <c r="AD781" s="739"/>
      <c r="AE781" s="739"/>
      <c r="AF781" s="739"/>
      <c r="AG781" s="739"/>
      <c r="AH781" s="739"/>
      <c r="AI781" s="739"/>
    </row>
    <row r="782" spans="21:35" ht="15.75" hidden="1" customHeight="1">
      <c r="U782" s="739"/>
      <c r="V782" s="739"/>
      <c r="W782" s="739"/>
      <c r="X782" s="739"/>
      <c r="Y782" s="739"/>
      <c r="Z782" s="739"/>
      <c r="AA782" s="739"/>
      <c r="AB782" s="739"/>
      <c r="AC782" s="739"/>
      <c r="AD782" s="739"/>
      <c r="AE782" s="739"/>
      <c r="AF782" s="739"/>
      <c r="AG782" s="739"/>
      <c r="AH782" s="739"/>
      <c r="AI782" s="739"/>
    </row>
    <row r="783" spans="21:35" ht="15.75" hidden="1" customHeight="1">
      <c r="U783" s="739"/>
      <c r="V783" s="739"/>
      <c r="W783" s="739"/>
      <c r="X783" s="739"/>
      <c r="Y783" s="739"/>
      <c r="Z783" s="739"/>
      <c r="AA783" s="739"/>
      <c r="AB783" s="739"/>
      <c r="AC783" s="739"/>
      <c r="AD783" s="739"/>
      <c r="AE783" s="739"/>
      <c r="AF783" s="739"/>
      <c r="AG783" s="739"/>
      <c r="AH783" s="739"/>
      <c r="AI783" s="739"/>
    </row>
    <row r="784" spans="21:35" ht="15.75" hidden="1" customHeight="1">
      <c r="U784" s="739"/>
      <c r="V784" s="739"/>
      <c r="W784" s="739"/>
      <c r="X784" s="739"/>
      <c r="Y784" s="739"/>
      <c r="Z784" s="739"/>
      <c r="AA784" s="739"/>
      <c r="AB784" s="739"/>
      <c r="AC784" s="739"/>
      <c r="AD784" s="739"/>
      <c r="AE784" s="739"/>
      <c r="AF784" s="739"/>
      <c r="AG784" s="739"/>
      <c r="AH784" s="739"/>
      <c r="AI784" s="739"/>
    </row>
    <row r="785" spans="21:35" ht="15.75" hidden="1" customHeight="1">
      <c r="U785" s="739"/>
      <c r="V785" s="739"/>
      <c r="W785" s="739"/>
      <c r="X785" s="739"/>
      <c r="Y785" s="739"/>
      <c r="Z785" s="739"/>
      <c r="AA785" s="739"/>
      <c r="AB785" s="739"/>
      <c r="AC785" s="739"/>
      <c r="AD785" s="739"/>
      <c r="AE785" s="739"/>
      <c r="AF785" s="739"/>
      <c r="AG785" s="739"/>
      <c r="AH785" s="739"/>
      <c r="AI785" s="739"/>
    </row>
    <row r="786" spans="21:35" ht="15.75" hidden="1" customHeight="1">
      <c r="U786" s="739"/>
      <c r="V786" s="739"/>
      <c r="W786" s="739"/>
      <c r="X786" s="739"/>
      <c r="Y786" s="739"/>
      <c r="Z786" s="739"/>
      <c r="AA786" s="739"/>
      <c r="AB786" s="739"/>
      <c r="AC786" s="739"/>
      <c r="AD786" s="739"/>
      <c r="AE786" s="739"/>
      <c r="AF786" s="739"/>
      <c r="AG786" s="739"/>
      <c r="AH786" s="739"/>
      <c r="AI786" s="739"/>
    </row>
    <row r="787" spans="21:35" ht="15.75" hidden="1" customHeight="1">
      <c r="U787" s="739"/>
      <c r="V787" s="739"/>
      <c r="W787" s="739"/>
      <c r="X787" s="739"/>
      <c r="Y787" s="739"/>
      <c r="Z787" s="739"/>
      <c r="AA787" s="739"/>
      <c r="AB787" s="739"/>
      <c r="AC787" s="739"/>
      <c r="AD787" s="739"/>
      <c r="AE787" s="739"/>
      <c r="AF787" s="739"/>
      <c r="AG787" s="739"/>
      <c r="AH787" s="739"/>
      <c r="AI787" s="739"/>
    </row>
    <row r="788" spans="21:35" ht="15.75" hidden="1" customHeight="1">
      <c r="U788" s="739"/>
      <c r="V788" s="739"/>
      <c r="W788" s="739"/>
      <c r="X788" s="739"/>
      <c r="Y788" s="739"/>
      <c r="Z788" s="739"/>
      <c r="AA788" s="739"/>
      <c r="AB788" s="739"/>
      <c r="AC788" s="739"/>
      <c r="AD788" s="739"/>
      <c r="AE788" s="739"/>
      <c r="AF788" s="739"/>
      <c r="AG788" s="739"/>
      <c r="AH788" s="739"/>
      <c r="AI788" s="739"/>
    </row>
    <row r="789" spans="21:35" ht="15.75" hidden="1" customHeight="1">
      <c r="U789" s="739"/>
      <c r="V789" s="739"/>
      <c r="W789" s="739"/>
      <c r="X789" s="739"/>
      <c r="Y789" s="739"/>
      <c r="Z789" s="739"/>
      <c r="AA789" s="739"/>
      <c r="AB789" s="739"/>
      <c r="AC789" s="739"/>
      <c r="AD789" s="739"/>
      <c r="AE789" s="739"/>
      <c r="AF789" s="739"/>
      <c r="AG789" s="739"/>
      <c r="AH789" s="739"/>
      <c r="AI789" s="739"/>
    </row>
    <row r="790" spans="21:35" ht="15.75" hidden="1" customHeight="1">
      <c r="U790" s="739"/>
      <c r="V790" s="739"/>
      <c r="W790" s="739"/>
      <c r="X790" s="739"/>
      <c r="Y790" s="739"/>
      <c r="Z790" s="739"/>
      <c r="AA790" s="739"/>
      <c r="AB790" s="739"/>
      <c r="AC790" s="739"/>
      <c r="AD790" s="739"/>
      <c r="AE790" s="739"/>
      <c r="AF790" s="739"/>
      <c r="AG790" s="739"/>
      <c r="AH790" s="739"/>
      <c r="AI790" s="739"/>
    </row>
    <row r="791" spans="21:35" ht="15.75" hidden="1" customHeight="1">
      <c r="U791" s="739"/>
      <c r="V791" s="739"/>
      <c r="W791" s="739"/>
      <c r="X791" s="739"/>
      <c r="Y791" s="739"/>
      <c r="Z791" s="739"/>
      <c r="AA791" s="739"/>
      <c r="AB791" s="739"/>
      <c r="AC791" s="739"/>
      <c r="AD791" s="739"/>
      <c r="AE791" s="739"/>
      <c r="AF791" s="739"/>
      <c r="AG791" s="739"/>
      <c r="AH791" s="739"/>
      <c r="AI791" s="739"/>
    </row>
    <row r="792" spans="21:35" ht="15.75" hidden="1" customHeight="1">
      <c r="U792" s="739"/>
      <c r="V792" s="739"/>
      <c r="W792" s="739"/>
      <c r="X792" s="739"/>
      <c r="Y792" s="739"/>
      <c r="Z792" s="739"/>
      <c r="AA792" s="739"/>
      <c r="AB792" s="739"/>
      <c r="AC792" s="739"/>
      <c r="AD792" s="739"/>
      <c r="AE792" s="739"/>
      <c r="AF792" s="739"/>
      <c r="AG792" s="739"/>
      <c r="AH792" s="739"/>
      <c r="AI792" s="739"/>
    </row>
    <row r="793" spans="21:35" ht="15.75" hidden="1" customHeight="1">
      <c r="U793" s="739"/>
      <c r="V793" s="739"/>
      <c r="W793" s="739"/>
      <c r="X793" s="739"/>
      <c r="Y793" s="739"/>
      <c r="Z793" s="739"/>
      <c r="AA793" s="739"/>
      <c r="AB793" s="739"/>
      <c r="AC793" s="739"/>
      <c r="AD793" s="739"/>
      <c r="AE793" s="739"/>
      <c r="AF793" s="739"/>
      <c r="AG793" s="739"/>
      <c r="AH793" s="739"/>
      <c r="AI793" s="739"/>
    </row>
    <row r="794" spans="21:35" ht="15.75" hidden="1" customHeight="1">
      <c r="U794" s="739"/>
      <c r="V794" s="739"/>
      <c r="W794" s="739"/>
      <c r="X794" s="739"/>
      <c r="Y794" s="739"/>
      <c r="Z794" s="739"/>
      <c r="AA794" s="739"/>
      <c r="AB794" s="739"/>
      <c r="AC794" s="739"/>
      <c r="AD794" s="739"/>
      <c r="AE794" s="739"/>
      <c r="AF794" s="739"/>
      <c r="AG794" s="739"/>
      <c r="AH794" s="739"/>
      <c r="AI794" s="739"/>
    </row>
    <row r="795" spans="21:35" ht="15.75" hidden="1" customHeight="1">
      <c r="U795" s="739"/>
      <c r="V795" s="739"/>
      <c r="W795" s="739"/>
      <c r="X795" s="739"/>
      <c r="Y795" s="739"/>
      <c r="Z795" s="739"/>
      <c r="AA795" s="739"/>
      <c r="AB795" s="739"/>
      <c r="AC795" s="739"/>
      <c r="AD795" s="739"/>
      <c r="AE795" s="739"/>
      <c r="AF795" s="739"/>
      <c r="AG795" s="739"/>
      <c r="AH795" s="739"/>
      <c r="AI795" s="739"/>
    </row>
    <row r="796" spans="21:35" ht="15.75" hidden="1" customHeight="1">
      <c r="U796" s="739"/>
      <c r="V796" s="739"/>
      <c r="W796" s="739"/>
      <c r="X796" s="739"/>
      <c r="Y796" s="739"/>
      <c r="Z796" s="739"/>
      <c r="AA796" s="739"/>
      <c r="AB796" s="739"/>
      <c r="AC796" s="739"/>
      <c r="AD796" s="739"/>
      <c r="AE796" s="739"/>
      <c r="AF796" s="739"/>
      <c r="AG796" s="739"/>
      <c r="AH796" s="739"/>
      <c r="AI796" s="739"/>
    </row>
    <row r="797" spans="21:35" ht="15.75" hidden="1" customHeight="1">
      <c r="U797" s="739"/>
      <c r="V797" s="739"/>
      <c r="W797" s="739"/>
      <c r="X797" s="739"/>
      <c r="Y797" s="739"/>
      <c r="Z797" s="739"/>
      <c r="AA797" s="739"/>
      <c r="AB797" s="739"/>
      <c r="AC797" s="739"/>
      <c r="AD797" s="739"/>
      <c r="AE797" s="739"/>
      <c r="AF797" s="739"/>
      <c r="AG797" s="739"/>
      <c r="AH797" s="739"/>
      <c r="AI797" s="739"/>
    </row>
    <row r="798" spans="21:35" ht="15.75" hidden="1" customHeight="1">
      <c r="U798" s="739"/>
      <c r="V798" s="739"/>
      <c r="W798" s="739"/>
      <c r="X798" s="739"/>
      <c r="Y798" s="739"/>
      <c r="Z798" s="739"/>
      <c r="AA798" s="739"/>
      <c r="AB798" s="739"/>
      <c r="AC798" s="739"/>
      <c r="AD798" s="739"/>
      <c r="AE798" s="739"/>
      <c r="AF798" s="739"/>
      <c r="AG798" s="739"/>
      <c r="AH798" s="739"/>
      <c r="AI798" s="739"/>
    </row>
    <row r="799" spans="21:35" ht="15.75" hidden="1" customHeight="1">
      <c r="U799" s="739"/>
      <c r="V799" s="739"/>
      <c r="W799" s="739"/>
      <c r="X799" s="739"/>
      <c r="Y799" s="739"/>
      <c r="Z799" s="739"/>
      <c r="AA799" s="739"/>
      <c r="AB799" s="739"/>
      <c r="AC799" s="739"/>
      <c r="AD799" s="739"/>
      <c r="AE799" s="739"/>
      <c r="AF799" s="739"/>
      <c r="AG799" s="739"/>
      <c r="AH799" s="739"/>
      <c r="AI799" s="739"/>
    </row>
    <row r="800" spans="21:35" ht="15.75" hidden="1" customHeight="1">
      <c r="U800" s="739"/>
      <c r="V800" s="739"/>
      <c r="W800" s="739"/>
      <c r="X800" s="739"/>
      <c r="Y800" s="739"/>
      <c r="Z800" s="739"/>
      <c r="AA800" s="739"/>
      <c r="AB800" s="739"/>
      <c r="AC800" s="739"/>
      <c r="AD800" s="739"/>
      <c r="AE800" s="739"/>
      <c r="AF800" s="739"/>
      <c r="AG800" s="739"/>
      <c r="AH800" s="739"/>
      <c r="AI800" s="739"/>
    </row>
    <row r="801" spans="21:35" ht="15.75" hidden="1" customHeight="1">
      <c r="U801" s="739"/>
      <c r="V801" s="739"/>
      <c r="W801" s="739"/>
      <c r="X801" s="739"/>
      <c r="Y801" s="739"/>
      <c r="Z801" s="739"/>
      <c r="AA801" s="739"/>
      <c r="AB801" s="739"/>
      <c r="AC801" s="739"/>
      <c r="AD801" s="739"/>
      <c r="AE801" s="739"/>
      <c r="AF801" s="739"/>
      <c r="AG801" s="739"/>
      <c r="AH801" s="739"/>
      <c r="AI801" s="739"/>
    </row>
    <row r="802" spans="21:35" ht="15.75" hidden="1" customHeight="1">
      <c r="U802" s="739"/>
      <c r="V802" s="739"/>
      <c r="W802" s="739"/>
      <c r="X802" s="739"/>
      <c r="Y802" s="739"/>
      <c r="Z802" s="739"/>
      <c r="AA802" s="739"/>
      <c r="AB802" s="739"/>
      <c r="AC802" s="739"/>
      <c r="AD802" s="739"/>
      <c r="AE802" s="739"/>
      <c r="AF802" s="739"/>
      <c r="AG802" s="739"/>
      <c r="AH802" s="739"/>
      <c r="AI802" s="739"/>
    </row>
    <row r="803" spans="21:35" ht="15.75" hidden="1" customHeight="1">
      <c r="U803" s="739"/>
      <c r="V803" s="739"/>
      <c r="W803" s="739"/>
      <c r="X803" s="739"/>
      <c r="Y803" s="739"/>
      <c r="Z803" s="739"/>
      <c r="AA803" s="739"/>
      <c r="AB803" s="739"/>
      <c r="AC803" s="739"/>
      <c r="AD803" s="739"/>
      <c r="AE803" s="739"/>
      <c r="AF803" s="739"/>
      <c r="AG803" s="739"/>
      <c r="AH803" s="739"/>
      <c r="AI803" s="739"/>
    </row>
    <row r="804" spans="21:35" ht="15.75" hidden="1" customHeight="1">
      <c r="U804" s="739"/>
      <c r="V804" s="739"/>
      <c r="W804" s="739"/>
      <c r="X804" s="739"/>
      <c r="Y804" s="739"/>
      <c r="Z804" s="739"/>
      <c r="AA804" s="739"/>
      <c r="AB804" s="739"/>
      <c r="AC804" s="739"/>
      <c r="AD804" s="739"/>
      <c r="AE804" s="739"/>
      <c r="AF804" s="739"/>
      <c r="AG804" s="739"/>
      <c r="AH804" s="739"/>
      <c r="AI804" s="739"/>
    </row>
    <row r="805" spans="21:35" ht="15.75" hidden="1" customHeight="1">
      <c r="U805" s="739"/>
      <c r="V805" s="739"/>
      <c r="W805" s="739"/>
      <c r="X805" s="739"/>
      <c r="Y805" s="739"/>
      <c r="Z805" s="739"/>
      <c r="AA805" s="739"/>
      <c r="AB805" s="739"/>
      <c r="AC805" s="739"/>
      <c r="AD805" s="739"/>
      <c r="AE805" s="739"/>
      <c r="AF805" s="739"/>
      <c r="AG805" s="739"/>
      <c r="AH805" s="739"/>
      <c r="AI805" s="739"/>
    </row>
    <row r="806" spans="21:35" ht="15.75" hidden="1" customHeight="1">
      <c r="U806" s="739"/>
      <c r="V806" s="739"/>
      <c r="W806" s="739"/>
      <c r="X806" s="739"/>
      <c r="Y806" s="739"/>
      <c r="Z806" s="739"/>
      <c r="AA806" s="739"/>
      <c r="AB806" s="739"/>
      <c r="AC806" s="739"/>
      <c r="AD806" s="739"/>
      <c r="AE806" s="739"/>
      <c r="AF806" s="739"/>
      <c r="AG806" s="739"/>
      <c r="AH806" s="739"/>
      <c r="AI806" s="739"/>
    </row>
    <row r="807" spans="21:35" ht="15.75" hidden="1" customHeight="1">
      <c r="U807" s="739"/>
      <c r="V807" s="739"/>
      <c r="W807" s="739"/>
      <c r="X807" s="739"/>
      <c r="Y807" s="739"/>
      <c r="Z807" s="739"/>
      <c r="AA807" s="739"/>
      <c r="AB807" s="739"/>
      <c r="AC807" s="739"/>
      <c r="AD807" s="739"/>
      <c r="AE807" s="739"/>
      <c r="AF807" s="739"/>
      <c r="AG807" s="739"/>
      <c r="AH807" s="739"/>
      <c r="AI807" s="739"/>
    </row>
    <row r="808" spans="21:35" ht="15.75" hidden="1" customHeight="1">
      <c r="U808" s="739"/>
      <c r="V808" s="739"/>
      <c r="W808" s="739"/>
      <c r="X808" s="739"/>
      <c r="Y808" s="739"/>
      <c r="Z808" s="739"/>
      <c r="AA808" s="739"/>
      <c r="AB808" s="739"/>
      <c r="AC808" s="739"/>
      <c r="AD808" s="739"/>
      <c r="AE808" s="739"/>
      <c r="AF808" s="739"/>
      <c r="AG808" s="739"/>
      <c r="AH808" s="739"/>
      <c r="AI808" s="739"/>
    </row>
    <row r="809" spans="21:35" ht="15.75" hidden="1" customHeight="1">
      <c r="U809" s="739"/>
      <c r="V809" s="739"/>
      <c r="W809" s="739"/>
      <c r="X809" s="739"/>
      <c r="Y809" s="739"/>
      <c r="Z809" s="739"/>
      <c r="AA809" s="739"/>
      <c r="AB809" s="739"/>
      <c r="AC809" s="739"/>
      <c r="AD809" s="739"/>
      <c r="AE809" s="739"/>
      <c r="AF809" s="739"/>
      <c r="AG809" s="739"/>
      <c r="AH809" s="739"/>
      <c r="AI809" s="739"/>
    </row>
    <row r="810" spans="21:35" ht="15.75" hidden="1" customHeight="1">
      <c r="U810" s="739"/>
      <c r="V810" s="739"/>
      <c r="W810" s="739"/>
      <c r="X810" s="739"/>
      <c r="Y810" s="739"/>
      <c r="Z810" s="739"/>
      <c r="AA810" s="739"/>
      <c r="AB810" s="739"/>
      <c r="AC810" s="739"/>
      <c r="AD810" s="739"/>
      <c r="AE810" s="739"/>
      <c r="AF810" s="739"/>
      <c r="AG810" s="739"/>
      <c r="AH810" s="739"/>
      <c r="AI810" s="739"/>
    </row>
    <row r="811" spans="21:35" ht="15.75" hidden="1" customHeight="1">
      <c r="U811" s="739"/>
      <c r="V811" s="739"/>
      <c r="W811" s="739"/>
      <c r="X811" s="739"/>
      <c r="Y811" s="739"/>
      <c r="Z811" s="739"/>
      <c r="AA811" s="739"/>
      <c r="AB811" s="739"/>
      <c r="AC811" s="739"/>
      <c r="AD811" s="739"/>
      <c r="AE811" s="739"/>
      <c r="AF811" s="739"/>
      <c r="AG811" s="739"/>
      <c r="AH811" s="739"/>
      <c r="AI811" s="739"/>
    </row>
    <row r="812" spans="21:35" ht="15.75" hidden="1" customHeight="1">
      <c r="U812" s="739"/>
      <c r="V812" s="739"/>
      <c r="W812" s="739"/>
      <c r="X812" s="739"/>
      <c r="Y812" s="739"/>
      <c r="Z812" s="739"/>
      <c r="AA812" s="739"/>
      <c r="AB812" s="739"/>
      <c r="AC812" s="739"/>
      <c r="AD812" s="739"/>
      <c r="AE812" s="739"/>
      <c r="AF812" s="739"/>
      <c r="AG812" s="739"/>
      <c r="AH812" s="739"/>
      <c r="AI812" s="739"/>
    </row>
    <row r="813" spans="21:35" ht="15.75" hidden="1" customHeight="1">
      <c r="U813" s="739"/>
      <c r="V813" s="739"/>
      <c r="W813" s="739"/>
      <c r="X813" s="739"/>
      <c r="Y813" s="739"/>
      <c r="Z813" s="739"/>
      <c r="AA813" s="739"/>
      <c r="AB813" s="739"/>
      <c r="AC813" s="739"/>
      <c r="AD813" s="739"/>
      <c r="AE813" s="739"/>
      <c r="AF813" s="739"/>
      <c r="AG813" s="739"/>
      <c r="AH813" s="739"/>
      <c r="AI813" s="739"/>
    </row>
    <row r="814" spans="21:35" ht="15.75" hidden="1" customHeight="1">
      <c r="U814" s="739"/>
      <c r="V814" s="739"/>
      <c r="W814" s="739"/>
      <c r="X814" s="739"/>
      <c r="Y814" s="739"/>
      <c r="Z814" s="739"/>
      <c r="AA814" s="739"/>
      <c r="AB814" s="739"/>
      <c r="AC814" s="739"/>
      <c r="AD814" s="739"/>
      <c r="AE814" s="739"/>
      <c r="AF814" s="739"/>
      <c r="AG814" s="739"/>
      <c r="AH814" s="739"/>
      <c r="AI814" s="739"/>
    </row>
    <row r="815" spans="21:35" ht="15.75" hidden="1" customHeight="1">
      <c r="U815" s="739"/>
      <c r="V815" s="739"/>
      <c r="W815" s="739"/>
      <c r="X815" s="739"/>
      <c r="Y815" s="739"/>
      <c r="Z815" s="739"/>
      <c r="AA815" s="739"/>
      <c r="AB815" s="739"/>
      <c r="AC815" s="739"/>
      <c r="AD815" s="739"/>
      <c r="AE815" s="739"/>
      <c r="AF815" s="739"/>
      <c r="AG815" s="739"/>
      <c r="AH815" s="739"/>
      <c r="AI815" s="739"/>
    </row>
    <row r="816" spans="21:35" ht="15.75" hidden="1" customHeight="1">
      <c r="U816" s="739"/>
      <c r="V816" s="739"/>
      <c r="W816" s="739"/>
      <c r="X816" s="739"/>
      <c r="Y816" s="739"/>
      <c r="Z816" s="739"/>
      <c r="AA816" s="739"/>
      <c r="AB816" s="739"/>
      <c r="AC816" s="739"/>
      <c r="AD816" s="739"/>
      <c r="AE816" s="739"/>
      <c r="AF816" s="739"/>
      <c r="AG816" s="739"/>
      <c r="AH816" s="739"/>
      <c r="AI816" s="739"/>
    </row>
    <row r="817" spans="21:35" ht="15.75" hidden="1" customHeight="1">
      <c r="U817" s="739"/>
      <c r="V817" s="739"/>
      <c r="W817" s="739"/>
      <c r="X817" s="739"/>
      <c r="Y817" s="739"/>
      <c r="Z817" s="739"/>
      <c r="AA817" s="739"/>
      <c r="AB817" s="739"/>
      <c r="AC817" s="739"/>
      <c r="AD817" s="739"/>
      <c r="AE817" s="739"/>
      <c r="AF817" s="739"/>
      <c r="AG817" s="739"/>
      <c r="AH817" s="739"/>
      <c r="AI817" s="739"/>
    </row>
    <row r="818" spans="21:35" ht="15.75" hidden="1" customHeight="1">
      <c r="U818" s="739"/>
      <c r="V818" s="739"/>
      <c r="W818" s="739"/>
      <c r="X818" s="739"/>
      <c r="Y818" s="739"/>
      <c r="Z818" s="739"/>
      <c r="AA818" s="739"/>
      <c r="AB818" s="739"/>
      <c r="AC818" s="739"/>
      <c r="AD818" s="739"/>
      <c r="AE818" s="739"/>
      <c r="AF818" s="739"/>
      <c r="AG818" s="739"/>
      <c r="AH818" s="739"/>
      <c r="AI818" s="739"/>
    </row>
    <row r="819" spans="21:35" ht="15.75" hidden="1" customHeight="1">
      <c r="U819" s="739"/>
      <c r="V819" s="739"/>
      <c r="W819" s="739"/>
      <c r="X819" s="739"/>
      <c r="Y819" s="739"/>
      <c r="Z819" s="739"/>
      <c r="AA819" s="739"/>
      <c r="AB819" s="739"/>
      <c r="AC819" s="739"/>
      <c r="AD819" s="739"/>
      <c r="AE819" s="739"/>
      <c r="AF819" s="739"/>
      <c r="AG819" s="739"/>
      <c r="AH819" s="739"/>
      <c r="AI819" s="739"/>
    </row>
    <row r="820" spans="21:35" ht="15.75" hidden="1" customHeight="1">
      <c r="U820" s="739"/>
      <c r="V820" s="739"/>
      <c r="W820" s="739"/>
      <c r="X820" s="739"/>
      <c r="Y820" s="739"/>
      <c r="Z820" s="739"/>
      <c r="AA820" s="739"/>
      <c r="AB820" s="739"/>
      <c r="AC820" s="739"/>
      <c r="AD820" s="739"/>
      <c r="AE820" s="739"/>
      <c r="AF820" s="739"/>
      <c r="AG820" s="739"/>
      <c r="AH820" s="739"/>
      <c r="AI820" s="739"/>
    </row>
    <row r="821" spans="21:35" ht="15.75" hidden="1" customHeight="1">
      <c r="U821" s="739"/>
      <c r="V821" s="739"/>
      <c r="W821" s="739"/>
      <c r="X821" s="739"/>
      <c r="Y821" s="739"/>
      <c r="Z821" s="739"/>
      <c r="AA821" s="739"/>
      <c r="AB821" s="739"/>
      <c r="AC821" s="739"/>
      <c r="AD821" s="739"/>
      <c r="AE821" s="739"/>
      <c r="AF821" s="739"/>
      <c r="AG821" s="739"/>
      <c r="AH821" s="739"/>
      <c r="AI821" s="739"/>
    </row>
    <row r="822" spans="21:35" ht="15.75" hidden="1" customHeight="1">
      <c r="U822" s="739"/>
      <c r="V822" s="739"/>
      <c r="W822" s="739"/>
      <c r="X822" s="739"/>
      <c r="Y822" s="739"/>
      <c r="Z822" s="739"/>
      <c r="AA822" s="739"/>
      <c r="AB822" s="739"/>
      <c r="AC822" s="739"/>
      <c r="AD822" s="739"/>
      <c r="AE822" s="739"/>
      <c r="AF822" s="739"/>
      <c r="AG822" s="739"/>
      <c r="AH822" s="739"/>
      <c r="AI822" s="739"/>
    </row>
    <row r="823" spans="21:35" ht="15.75" hidden="1" customHeight="1">
      <c r="U823" s="739"/>
      <c r="V823" s="739"/>
      <c r="W823" s="739"/>
      <c r="X823" s="739"/>
      <c r="Y823" s="739"/>
      <c r="Z823" s="739"/>
      <c r="AA823" s="739"/>
      <c r="AB823" s="739"/>
      <c r="AC823" s="739"/>
      <c r="AD823" s="739"/>
      <c r="AE823" s="739"/>
      <c r="AF823" s="739"/>
      <c r="AG823" s="739"/>
      <c r="AH823" s="739"/>
      <c r="AI823" s="739"/>
    </row>
    <row r="824" spans="21:35" ht="15.75" hidden="1" customHeight="1">
      <c r="U824" s="739"/>
      <c r="V824" s="739"/>
      <c r="W824" s="739"/>
      <c r="X824" s="739"/>
      <c r="Y824" s="739"/>
      <c r="Z824" s="739"/>
      <c r="AA824" s="739"/>
      <c r="AB824" s="739"/>
      <c r="AC824" s="739"/>
      <c r="AD824" s="739"/>
      <c r="AE824" s="739"/>
      <c r="AF824" s="739"/>
      <c r="AG824" s="739"/>
      <c r="AH824" s="739"/>
      <c r="AI824" s="739"/>
    </row>
    <row r="825" spans="21:35" ht="15.75" hidden="1" customHeight="1">
      <c r="U825" s="739"/>
      <c r="V825" s="739"/>
      <c r="W825" s="739"/>
      <c r="X825" s="739"/>
      <c r="Y825" s="739"/>
      <c r="Z825" s="739"/>
      <c r="AA825" s="739"/>
      <c r="AB825" s="739"/>
      <c r="AC825" s="739"/>
      <c r="AD825" s="739"/>
      <c r="AE825" s="739"/>
      <c r="AF825" s="739"/>
      <c r="AG825" s="739"/>
      <c r="AH825" s="739"/>
      <c r="AI825" s="739"/>
    </row>
    <row r="826" spans="21:35" ht="15.75" hidden="1" customHeight="1">
      <c r="U826" s="739"/>
      <c r="V826" s="739"/>
      <c r="W826" s="739"/>
      <c r="X826" s="739"/>
      <c r="Y826" s="739"/>
      <c r="Z826" s="739"/>
      <c r="AA826" s="739"/>
      <c r="AB826" s="739"/>
      <c r="AC826" s="739"/>
      <c r="AD826" s="739"/>
      <c r="AE826" s="739"/>
      <c r="AF826" s="739"/>
      <c r="AG826" s="739"/>
      <c r="AH826" s="739"/>
      <c r="AI826" s="739"/>
    </row>
    <row r="827" spans="21:35" ht="15.75" hidden="1" customHeight="1">
      <c r="U827" s="739"/>
      <c r="V827" s="739"/>
      <c r="W827" s="739"/>
      <c r="X827" s="739"/>
      <c r="Y827" s="739"/>
      <c r="Z827" s="739"/>
      <c r="AA827" s="739"/>
      <c r="AB827" s="739"/>
      <c r="AC827" s="739"/>
      <c r="AD827" s="739"/>
      <c r="AE827" s="739"/>
      <c r="AF827" s="739"/>
      <c r="AG827" s="739"/>
      <c r="AH827" s="739"/>
      <c r="AI827" s="739"/>
    </row>
    <row r="828" spans="21:35" ht="15.75" hidden="1" customHeight="1">
      <c r="U828" s="739"/>
      <c r="V828" s="739"/>
      <c r="W828" s="739"/>
      <c r="X828" s="739"/>
      <c r="Y828" s="739"/>
      <c r="Z828" s="739"/>
      <c r="AA828" s="739"/>
      <c r="AB828" s="739"/>
      <c r="AC828" s="739"/>
      <c r="AD828" s="739"/>
      <c r="AE828" s="739"/>
      <c r="AF828" s="739"/>
      <c r="AG828" s="739"/>
      <c r="AH828" s="739"/>
      <c r="AI828" s="739"/>
    </row>
    <row r="829" spans="21:35" ht="15.75" hidden="1" customHeight="1">
      <c r="U829" s="739"/>
      <c r="V829" s="739"/>
      <c r="W829" s="739"/>
      <c r="X829" s="739"/>
      <c r="Y829" s="739"/>
      <c r="Z829" s="739"/>
      <c r="AA829" s="739"/>
      <c r="AB829" s="739"/>
      <c r="AC829" s="739"/>
      <c r="AD829" s="739"/>
      <c r="AE829" s="739"/>
      <c r="AF829" s="739"/>
      <c r="AG829" s="739"/>
      <c r="AH829" s="739"/>
      <c r="AI829" s="739"/>
    </row>
    <row r="830" spans="21:35" ht="15.75" hidden="1" customHeight="1">
      <c r="U830" s="739"/>
      <c r="V830" s="739"/>
      <c r="W830" s="739"/>
      <c r="X830" s="739"/>
      <c r="Y830" s="739"/>
      <c r="Z830" s="739"/>
      <c r="AA830" s="739"/>
      <c r="AB830" s="739"/>
      <c r="AC830" s="739"/>
      <c r="AD830" s="739"/>
      <c r="AE830" s="739"/>
      <c r="AF830" s="739"/>
      <c r="AG830" s="739"/>
      <c r="AH830" s="739"/>
      <c r="AI830" s="739"/>
    </row>
    <row r="831" spans="21:35" ht="15.75" hidden="1" customHeight="1">
      <c r="U831" s="739"/>
      <c r="V831" s="739"/>
      <c r="W831" s="739"/>
      <c r="X831" s="739"/>
      <c r="Y831" s="739"/>
      <c r="Z831" s="739"/>
      <c r="AA831" s="739"/>
      <c r="AB831" s="739"/>
      <c r="AC831" s="739"/>
      <c r="AD831" s="739"/>
      <c r="AE831" s="739"/>
      <c r="AF831" s="739"/>
      <c r="AG831" s="739"/>
      <c r="AH831" s="739"/>
      <c r="AI831" s="739"/>
    </row>
    <row r="832" spans="21:35" ht="15.75" hidden="1" customHeight="1">
      <c r="U832" s="739"/>
      <c r="V832" s="739"/>
      <c r="W832" s="739"/>
      <c r="X832" s="739"/>
      <c r="Y832" s="739"/>
      <c r="Z832" s="739"/>
      <c r="AA832" s="739"/>
      <c r="AB832" s="739"/>
      <c r="AC832" s="739"/>
      <c r="AD832" s="739"/>
      <c r="AE832" s="739"/>
      <c r="AF832" s="739"/>
      <c r="AG832" s="739"/>
      <c r="AH832" s="739"/>
      <c r="AI832" s="739"/>
    </row>
    <row r="833" spans="21:35" ht="15.75" hidden="1" customHeight="1">
      <c r="U833" s="739"/>
      <c r="V833" s="739"/>
      <c r="W833" s="739"/>
      <c r="X833" s="739"/>
      <c r="Y833" s="739"/>
      <c r="Z833" s="739"/>
      <c r="AA833" s="739"/>
      <c r="AB833" s="739"/>
      <c r="AC833" s="739"/>
      <c r="AD833" s="739"/>
      <c r="AE833" s="739"/>
      <c r="AF833" s="739"/>
      <c r="AG833" s="739"/>
      <c r="AH833" s="739"/>
      <c r="AI833" s="739"/>
    </row>
    <row r="834" spans="21:35" ht="15.75" hidden="1" customHeight="1">
      <c r="U834" s="739"/>
      <c r="V834" s="739"/>
      <c r="W834" s="739"/>
      <c r="X834" s="739"/>
      <c r="Y834" s="739"/>
      <c r="Z834" s="739"/>
      <c r="AA834" s="739"/>
      <c r="AB834" s="739"/>
      <c r="AC834" s="739"/>
      <c r="AD834" s="739"/>
      <c r="AE834" s="739"/>
      <c r="AF834" s="739"/>
      <c r="AG834" s="739"/>
      <c r="AH834" s="739"/>
      <c r="AI834" s="739"/>
    </row>
    <row r="835" spans="21:35" ht="15.75" hidden="1" customHeight="1">
      <c r="U835" s="739"/>
      <c r="V835" s="739"/>
      <c r="W835" s="739"/>
      <c r="X835" s="739"/>
      <c r="Y835" s="739"/>
      <c r="Z835" s="739"/>
      <c r="AA835" s="739"/>
      <c r="AB835" s="739"/>
      <c r="AC835" s="739"/>
      <c r="AD835" s="739"/>
      <c r="AE835" s="739"/>
      <c r="AF835" s="739"/>
      <c r="AG835" s="739"/>
      <c r="AH835" s="739"/>
      <c r="AI835" s="739"/>
    </row>
    <row r="836" spans="21:35" ht="15.75" hidden="1" customHeight="1">
      <c r="U836" s="739"/>
      <c r="V836" s="739"/>
      <c r="W836" s="739"/>
      <c r="X836" s="739"/>
      <c r="Y836" s="739"/>
      <c r="Z836" s="739"/>
      <c r="AA836" s="739"/>
      <c r="AB836" s="739"/>
      <c r="AC836" s="739"/>
      <c r="AD836" s="739"/>
      <c r="AE836" s="739"/>
      <c r="AF836" s="739"/>
      <c r="AG836" s="739"/>
      <c r="AH836" s="739"/>
      <c r="AI836" s="739"/>
    </row>
    <row r="837" spans="21:35" ht="15.75" hidden="1" customHeight="1">
      <c r="U837" s="739"/>
      <c r="V837" s="739"/>
      <c r="W837" s="739"/>
      <c r="X837" s="739"/>
      <c r="Y837" s="739"/>
      <c r="Z837" s="739"/>
      <c r="AA837" s="739"/>
      <c r="AB837" s="739"/>
      <c r="AC837" s="739"/>
      <c r="AD837" s="739"/>
      <c r="AE837" s="739"/>
      <c r="AF837" s="739"/>
      <c r="AG837" s="739"/>
      <c r="AH837" s="739"/>
      <c r="AI837" s="739"/>
    </row>
    <row r="838" spans="21:35" ht="15.75" hidden="1" customHeight="1">
      <c r="U838" s="739"/>
      <c r="V838" s="739"/>
      <c r="W838" s="739"/>
      <c r="X838" s="739"/>
      <c r="Y838" s="739"/>
      <c r="Z838" s="739"/>
      <c r="AA838" s="739"/>
      <c r="AB838" s="739"/>
      <c r="AC838" s="739"/>
      <c r="AD838" s="739"/>
      <c r="AE838" s="739"/>
      <c r="AF838" s="739"/>
      <c r="AG838" s="739"/>
      <c r="AH838" s="739"/>
      <c r="AI838" s="739"/>
    </row>
    <row r="839" spans="21:35" ht="15.75" hidden="1" customHeight="1">
      <c r="U839" s="739"/>
      <c r="V839" s="739"/>
      <c r="W839" s="739"/>
      <c r="X839" s="739"/>
      <c r="Y839" s="739"/>
      <c r="Z839" s="739"/>
      <c r="AA839" s="739"/>
      <c r="AB839" s="739"/>
      <c r="AC839" s="739"/>
      <c r="AD839" s="739"/>
      <c r="AE839" s="739"/>
      <c r="AF839" s="739"/>
      <c r="AG839" s="739"/>
      <c r="AH839" s="739"/>
      <c r="AI839" s="739"/>
    </row>
    <row r="840" spans="21:35" ht="15.75" hidden="1" customHeight="1">
      <c r="U840" s="739"/>
      <c r="V840" s="739"/>
      <c r="W840" s="739"/>
      <c r="X840" s="739"/>
      <c r="Y840" s="739"/>
      <c r="Z840" s="739"/>
      <c r="AA840" s="739"/>
      <c r="AB840" s="739"/>
      <c r="AC840" s="739"/>
      <c r="AD840" s="739"/>
      <c r="AE840" s="739"/>
      <c r="AF840" s="739"/>
      <c r="AG840" s="739"/>
      <c r="AH840" s="739"/>
      <c r="AI840" s="739"/>
    </row>
    <row r="841" spans="21:35" ht="15.75" hidden="1" customHeight="1">
      <c r="U841" s="739"/>
      <c r="V841" s="739"/>
      <c r="W841" s="739"/>
      <c r="X841" s="739"/>
      <c r="Y841" s="739"/>
      <c r="Z841" s="739"/>
      <c r="AA841" s="739"/>
      <c r="AB841" s="739"/>
      <c r="AC841" s="739"/>
      <c r="AD841" s="739"/>
      <c r="AE841" s="739"/>
      <c r="AF841" s="739"/>
      <c r="AG841" s="739"/>
      <c r="AH841" s="739"/>
      <c r="AI841" s="739"/>
    </row>
    <row r="842" spans="21:35" ht="15.75" hidden="1" customHeight="1">
      <c r="U842" s="739"/>
      <c r="V842" s="739"/>
      <c r="W842" s="739"/>
      <c r="X842" s="739"/>
      <c r="Y842" s="739"/>
      <c r="Z842" s="739"/>
      <c r="AA842" s="739"/>
      <c r="AB842" s="739"/>
      <c r="AC842" s="739"/>
      <c r="AD842" s="739"/>
      <c r="AE842" s="739"/>
      <c r="AF842" s="739"/>
      <c r="AG842" s="739"/>
      <c r="AH842" s="739"/>
      <c r="AI842" s="739"/>
    </row>
    <row r="843" spans="21:35" ht="0" hidden="1" customHeight="1">
      <c r="U843" s="739"/>
      <c r="V843" s="739"/>
      <c r="W843" s="739"/>
      <c r="X843" s="739"/>
      <c r="Y843" s="739"/>
      <c r="Z843" s="739"/>
      <c r="AA843" s="739"/>
      <c r="AB843" s="739"/>
      <c r="AC843" s="739"/>
      <c r="AD843" s="739"/>
    </row>
    <row r="844" spans="21:35" ht="0" hidden="1" customHeight="1">
      <c r="U844" s="739"/>
      <c r="V844" s="739"/>
      <c r="W844" s="739"/>
      <c r="X844" s="739"/>
      <c r="Y844" s="739"/>
      <c r="Z844" s="739"/>
      <c r="AA844" s="739"/>
      <c r="AB844" s="739"/>
      <c r="AC844" s="739"/>
    </row>
    <row r="845" spans="21:35" ht="0" hidden="1" customHeight="1">
      <c r="U845" s="739"/>
      <c r="V845" s="739"/>
      <c r="W845" s="739"/>
      <c r="X845" s="739"/>
      <c r="Y845" s="739"/>
      <c r="Z845" s="739"/>
      <c r="AA845" s="739"/>
      <c r="AB845" s="739"/>
      <c r="AC845" s="739"/>
    </row>
    <row r="846" spans="21:35" ht="0" hidden="1" customHeight="1">
      <c r="U846" s="739"/>
      <c r="V846" s="739"/>
      <c r="W846" s="739"/>
      <c r="X846" s="739"/>
      <c r="Y846" s="739"/>
      <c r="Z846" s="739"/>
      <c r="AA846" s="739"/>
      <c r="AB846" s="739"/>
      <c r="AC846" s="739"/>
    </row>
    <row r="847" spans="21:35" ht="0" hidden="1" customHeight="1">
      <c r="U847" s="739"/>
      <c r="V847" s="739"/>
      <c r="W847" s="739"/>
      <c r="X847" s="739"/>
      <c r="Y847" s="739"/>
      <c r="Z847" s="739"/>
      <c r="AA847" s="739"/>
      <c r="AB847" s="739"/>
      <c r="AC847" s="739"/>
    </row>
    <row r="848" spans="21:35" ht="0" hidden="1" customHeight="1">
      <c r="U848" s="739"/>
      <c r="V848" s="739"/>
      <c r="W848" s="739"/>
      <c r="X848" s="739"/>
      <c r="Y848" s="739"/>
      <c r="Z848" s="739"/>
      <c r="AA848" s="739"/>
      <c r="AB848" s="739"/>
      <c r="AC848" s="739"/>
    </row>
    <row r="849" spans="21:29" ht="0" hidden="1" customHeight="1">
      <c r="U849" s="739"/>
      <c r="V849" s="739"/>
      <c r="W849" s="739"/>
      <c r="X849" s="739"/>
      <c r="Y849" s="739"/>
      <c r="Z849" s="739"/>
      <c r="AA849" s="739"/>
      <c r="AB849" s="739"/>
      <c r="AC849" s="739"/>
    </row>
    <row r="850" spans="21:29" ht="0" hidden="1" customHeight="1">
      <c r="U850" s="739"/>
      <c r="V850" s="739"/>
      <c r="W850" s="739"/>
      <c r="X850" s="739"/>
      <c r="Y850" s="739"/>
      <c r="Z850" s="739"/>
      <c r="AA850" s="739"/>
      <c r="AB850" s="739"/>
      <c r="AC850" s="739"/>
    </row>
    <row r="851" spans="21:29" ht="0" hidden="1" customHeight="1">
      <c r="U851" s="739"/>
      <c r="V851" s="739"/>
      <c r="W851" s="739"/>
      <c r="X851" s="739"/>
      <c r="Y851" s="739"/>
      <c r="Z851" s="739"/>
      <c r="AA851" s="739"/>
      <c r="AB851" s="739"/>
      <c r="AC851" s="739"/>
    </row>
    <row r="852" spans="21:29" ht="0" hidden="1" customHeight="1">
      <c r="U852" s="739"/>
      <c r="V852" s="739"/>
      <c r="W852" s="739"/>
      <c r="X852" s="739"/>
      <c r="Y852" s="739"/>
      <c r="Z852" s="739"/>
      <c r="AA852" s="739"/>
      <c r="AB852" s="739"/>
      <c r="AC852" s="739"/>
    </row>
    <row r="853" spans="21:29" ht="0" hidden="1" customHeight="1">
      <c r="U853" s="739"/>
      <c r="V853" s="739"/>
      <c r="W853" s="739"/>
      <c r="X853" s="739"/>
      <c r="Y853" s="739"/>
      <c r="Z853" s="739"/>
      <c r="AA853" s="739"/>
      <c r="AB853" s="739"/>
      <c r="AC853" s="739"/>
    </row>
    <row r="854" spans="21:29" ht="0" hidden="1" customHeight="1">
      <c r="U854" s="739"/>
      <c r="V854" s="739"/>
      <c r="W854" s="739"/>
      <c r="X854" s="739"/>
      <c r="Y854" s="739"/>
      <c r="Z854" s="739"/>
      <c r="AA854" s="739"/>
      <c r="AB854" s="739"/>
      <c r="AC854" s="739"/>
    </row>
    <row r="855" spans="21:29" ht="0" hidden="1" customHeight="1">
      <c r="U855" s="739"/>
      <c r="V855" s="739"/>
      <c r="W855" s="739"/>
      <c r="X855" s="739"/>
      <c r="Y855" s="739"/>
      <c r="Z855" s="739"/>
      <c r="AA855" s="739"/>
      <c r="AB855" s="739"/>
      <c r="AC855" s="739"/>
    </row>
    <row r="856" spans="21:29" ht="0" hidden="1" customHeight="1"/>
    <row r="857" spans="21:29" ht="0" hidden="1" customHeight="1"/>
    <row r="858" spans="21:29" ht="0" hidden="1" customHeight="1"/>
    <row r="859" spans="21:29" ht="0" hidden="1" customHeight="1"/>
    <row r="860" spans="21:29" ht="0" hidden="1" customHeight="1"/>
    <row r="861" spans="21:29" ht="0" hidden="1" customHeight="1"/>
    <row r="862" spans="21:29" ht="0" hidden="1" customHeight="1"/>
    <row r="863" spans="21:29" ht="0" hidden="1" customHeight="1"/>
    <row r="864" spans="21:29"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sheetData>
  <sheetProtection autoFilter="0"/>
  <mergeCells count="20">
    <mergeCell ref="T30:X30"/>
    <mergeCell ref="Y30:AC30"/>
    <mergeCell ref="T31:X31"/>
    <mergeCell ref="Y31:AC31"/>
    <mergeCell ref="T32:AC32"/>
    <mergeCell ref="T5:AC5"/>
    <mergeCell ref="T6:T7"/>
    <mergeCell ref="U6:U7"/>
    <mergeCell ref="V6:V7"/>
    <mergeCell ref="W6:W7"/>
    <mergeCell ref="X6:X7"/>
    <mergeCell ref="Z6:Z7"/>
    <mergeCell ref="AA6:AA7"/>
    <mergeCell ref="AC6:AC7"/>
    <mergeCell ref="T4:AC4"/>
    <mergeCell ref="L1:N1"/>
    <mergeCell ref="C2:F2"/>
    <mergeCell ref="L2:O2"/>
    <mergeCell ref="T2:AC2"/>
    <mergeCell ref="T3:AC3"/>
  </mergeCells>
  <conditionalFormatting sqref="O4:O63">
    <cfRule type="cellIs" dxfId="5" priority="1" operator="equal">
      <formula>"มส"</formula>
    </cfRule>
    <cfRule type="cellIs" dxfId="4" priority="2" operator="equal">
      <formula>"ร"</formula>
    </cfRule>
    <cfRule type="cellIs" dxfId="3" priority="3" operator="lessThan">
      <formula>1</formula>
    </cfRule>
  </conditionalFormatting>
  <pageMargins left="0" right="0" top="0.24" bottom="0.2" header="0.12" footer="0.2"/>
  <pageSetup paperSize="9" orientation="landscape"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922"/>
  <sheetViews>
    <sheetView showGridLines="0" zoomScaleNormal="100" workbookViewId="0">
      <selection activeCell="H11" sqref="H11"/>
    </sheetView>
  </sheetViews>
  <sheetFormatPr defaultColWidth="14.42578125" defaultRowHeight="0" customHeight="1" zeroHeight="1"/>
  <cols>
    <col min="1" max="1" width="6.7109375" style="762" bestFit="1" customWidth="1"/>
    <col min="2" max="2" width="6.5703125" style="762" customWidth="1"/>
    <col min="3" max="3" width="5.42578125" style="762" customWidth="1"/>
    <col min="4" max="4" width="9.5703125" style="762" customWidth="1"/>
    <col min="5" max="5" width="29.7109375" style="762" customWidth="1"/>
    <col min="6" max="6" width="8.5703125" style="762" customWidth="1"/>
    <col min="7" max="7" width="3.5703125" style="762" customWidth="1"/>
    <col min="8" max="8" width="4.42578125" style="762" customWidth="1"/>
    <col min="9" max="9" width="6.7109375" style="762" bestFit="1" customWidth="1"/>
    <col min="10" max="11" width="6.7109375" style="762" customWidth="1"/>
    <col min="12" max="12" width="5.140625" style="752" customWidth="1"/>
    <col min="13" max="13" width="8.5703125" style="752" customWidth="1"/>
    <col min="14" max="14" width="23.7109375" style="752" customWidth="1"/>
    <col min="15" max="15" width="7.140625" style="752" customWidth="1"/>
    <col min="16" max="16" width="3" style="762" customWidth="1"/>
    <col min="17" max="17" width="1.85546875" style="736" customWidth="1"/>
    <col min="18" max="18" width="6.140625" style="736" customWidth="1"/>
    <col min="19" max="19" width="25.5703125" style="734" customWidth="1"/>
    <col min="20" max="20" width="7.42578125" style="734" customWidth="1"/>
    <col min="21" max="21" width="12.42578125" style="734" customWidth="1"/>
    <col min="22" max="22" width="11.85546875" style="734" customWidth="1"/>
    <col min="23" max="23" width="19.140625" style="734" customWidth="1"/>
    <col min="24" max="24" width="13.140625" style="734" customWidth="1"/>
    <col min="25" max="26" width="14.42578125" style="734" customWidth="1"/>
    <col min="27" max="27" width="17.42578125" style="734" customWidth="1"/>
    <col min="28" max="144" width="14.42578125" style="734" customWidth="1"/>
    <col min="145" max="16384" width="14.42578125" style="734"/>
  </cols>
  <sheetData>
    <row r="1" spans="1:33" ht="25.5" customHeight="1">
      <c r="B1" s="733"/>
      <c r="C1" s="733"/>
      <c r="D1" s="733"/>
      <c r="E1" s="733"/>
      <c r="F1" s="733"/>
      <c r="G1" s="733"/>
      <c r="L1" s="1471" t="s">
        <v>541</v>
      </c>
      <c r="M1" s="1471"/>
      <c r="N1" s="1471"/>
      <c r="O1" s="752" t="s">
        <v>737</v>
      </c>
    </row>
    <row r="2" spans="1:33" ht="27" customHeight="1">
      <c r="A2" s="908"/>
      <c r="B2" s="908"/>
      <c r="C2" s="1472" t="s">
        <v>738</v>
      </c>
      <c r="D2" s="1473"/>
      <c r="E2" s="1473"/>
      <c r="F2" s="1474"/>
      <c r="G2" s="908"/>
      <c r="H2" s="908"/>
      <c r="I2" s="908"/>
      <c r="J2" s="908"/>
      <c r="K2" s="908"/>
      <c r="L2" s="1462" t="s">
        <v>739</v>
      </c>
      <c r="M2" s="1463"/>
      <c r="N2" s="1463"/>
      <c r="O2" s="1464"/>
      <c r="P2" s="908"/>
      <c r="Q2" s="738"/>
      <c r="R2" s="1347" t="s">
        <v>720</v>
      </c>
      <c r="S2" s="1347"/>
      <c r="T2" s="1347"/>
      <c r="U2" s="1347"/>
      <c r="V2" s="1347"/>
      <c r="W2" s="1347"/>
      <c r="X2" s="1347"/>
      <c r="Y2" s="1347"/>
      <c r="Z2" s="1347"/>
      <c r="AA2" s="1347"/>
      <c r="AC2" s="739"/>
      <c r="AD2" s="739"/>
      <c r="AE2" s="739"/>
      <c r="AF2" s="739"/>
      <c r="AG2" s="739"/>
    </row>
    <row r="3" spans="1:33" s="735" customFormat="1" ht="18.75" customHeight="1">
      <c r="A3" s="909" t="s">
        <v>740</v>
      </c>
      <c r="B3" s="752"/>
      <c r="C3" s="879" t="s">
        <v>0</v>
      </c>
      <c r="D3" s="880" t="s">
        <v>545</v>
      </c>
      <c r="E3" s="884" t="s">
        <v>546</v>
      </c>
      <c r="F3" s="883" t="s">
        <v>160</v>
      </c>
      <c r="G3" s="910"/>
      <c r="H3" s="910" t="s">
        <v>731</v>
      </c>
      <c r="I3" s="909" t="s">
        <v>741</v>
      </c>
      <c r="J3" s="909" t="s">
        <v>742</v>
      </c>
      <c r="K3" s="909" t="s">
        <v>743</v>
      </c>
      <c r="L3" s="883" t="s">
        <v>0</v>
      </c>
      <c r="M3" s="884" t="s">
        <v>545</v>
      </c>
      <c r="N3" s="884" t="s">
        <v>546</v>
      </c>
      <c r="O3" s="883" t="s">
        <v>160</v>
      </c>
      <c r="P3" s="752"/>
      <c r="Q3" s="738"/>
      <c r="R3" s="1337" t="s">
        <v>564</v>
      </c>
      <c r="S3" s="1337"/>
      <c r="T3" s="1337"/>
      <c r="U3" s="1337"/>
      <c r="V3" s="1337"/>
      <c r="W3" s="1337"/>
      <c r="X3" s="1337"/>
      <c r="Y3" s="1337"/>
      <c r="Z3" s="1337"/>
      <c r="AA3" s="1337"/>
      <c r="AB3" s="747"/>
      <c r="AC3" s="747"/>
      <c r="AD3" s="747"/>
      <c r="AE3" s="747"/>
      <c r="AF3" s="747"/>
      <c r="AG3" s="747"/>
    </row>
    <row r="4" spans="1:33" s="735" customFormat="1" ht="17.25" customHeight="1">
      <c r="A4" s="888">
        <f t="array" aca="1" ref="A4" ca="1">IFERROR(MATCH(H4,LARGE(IF(FREQUENCY(MATCH(OFFSET(H$4,,,COUNT(H$4:H$100)),OFFSET(H$4,,,COUNT(H$4:H$100)),0),ROW(OFFSET(H$4,,,COUNT(H$4:H$100)))-ROW(H$4)+1),OFFSET(H$4,,,COUNT(H$4:H$100))),ROW(INDIRECT("1:"&amp;SUM(1/COUNTIF(OFFSET(H$4,,,COUNT(H$4:H$100)),OFFSET(H$4,,,COUNT(H$4:H$100))))))),0),"")</f>
        <v>1</v>
      </c>
      <c r="B4" s="752">
        <f>IF(G4=1,COUNT(G$4:G4),0)</f>
        <v>1</v>
      </c>
      <c r="C4" s="879">
        <v>1</v>
      </c>
      <c r="D4" s="885" t="str">
        <f>ผลการเรียน!B5</f>
        <v/>
      </c>
      <c r="E4" s="885" t="str">
        <f>ผลการเรียน!BX5&amp;"."&amp;ผลการเรียน!BY5&amp;"  "&amp;ผลการเรียน!BZ5</f>
        <v xml:space="preserve">.  </v>
      </c>
      <c r="F4" s="887" t="str">
        <f>ผลการเรียน!BC5</f>
        <v>0</v>
      </c>
      <c r="G4" s="757">
        <f>IF(OR(F4="0"),1,"")</f>
        <v>1</v>
      </c>
      <c r="H4" s="888">
        <f>ผลการเรียน!BB5</f>
        <v>0</v>
      </c>
      <c r="I4" s="888">
        <f ca="1">COUNTIF($A$4:$A$63,$J4)</f>
        <v>1</v>
      </c>
      <c r="J4" s="888">
        <v>1</v>
      </c>
      <c r="K4" s="888">
        <f>J4</f>
        <v>1</v>
      </c>
      <c r="L4" s="879">
        <f ca="1">VLOOKUP($K4,$A$4:$C$63,3,FALSE)</f>
        <v>1</v>
      </c>
      <c r="M4" s="879" t="str">
        <f ca="1">VLOOKUP($K4,$A$4:$D$63,4,FALSE)</f>
        <v/>
      </c>
      <c r="N4" s="911" t="str">
        <f ca="1">VLOOKUP($K4,$A$4:$E$63,5,FALSE)</f>
        <v xml:space="preserve">.  </v>
      </c>
      <c r="O4" s="912" t="str">
        <f ca="1">VLOOKUP($K4,$A$4:$F$63,6,FALSE)</f>
        <v>0</v>
      </c>
      <c r="P4" s="913">
        <f ca="1">VLOOKUP($K4,$A$4:$H$63,8,FALSE)</f>
        <v>0</v>
      </c>
      <c r="Q4" s="738"/>
      <c r="R4" s="1337" t="str">
        <f>"รหัสวิชา..."&amp;ปก!$D$13&amp;"...ชื่อรายวิชา....."&amp;ปก!$I$13&amp;"... จำนวน.."&amp;ปก!$R$13&amp;"..หน่วยการเรียน"</f>
        <v>รหัสวิชา...ง30103...ชื่อรายวิชา.....การงานอาชีพ(งานคอมพิวเตอร์)... จำนวน....หน่วยการเรียน</v>
      </c>
      <c r="S4" s="1337"/>
      <c r="T4" s="1337"/>
      <c r="U4" s="1337"/>
      <c r="V4" s="1337"/>
      <c r="W4" s="1337"/>
      <c r="X4" s="1337"/>
      <c r="Y4" s="1337"/>
      <c r="Z4" s="1337"/>
      <c r="AA4" s="1337"/>
      <c r="AB4" s="747"/>
      <c r="AC4" s="747"/>
      <c r="AD4" s="747"/>
      <c r="AE4" s="747"/>
      <c r="AF4" s="747"/>
      <c r="AG4" s="747"/>
    </row>
    <row r="5" spans="1:33" s="752" customFormat="1" ht="15.75" customHeight="1">
      <c r="A5" s="888" t="str">
        <f t="array" aca="1" ref="A5" ca="1">IFERROR(MATCH(H5,LARGE(IF(FREQUENCY(MATCH(OFFSET(H$4,,,COUNT(H$4:H$100)),OFFSET(H$4,,,COUNT(H$4:H$100)),0),ROW(OFFSET(H$4,,,COUNT(H$4:H$100)))-ROW(H$4)+1),OFFSET(H$4,,,COUNT(H$4:H$100))),ROW(INDIRECT("1:"&amp;SUM(1/COUNTIF(OFFSET(H$4,,,COUNT(H$4:H$100)),OFFSET(H$4,,,COUNT(H$4:H$100))))))),0),"")</f>
        <v/>
      </c>
      <c r="B5" s="752">
        <f>IF(G5=1,COUNT(G$4:G5),0)</f>
        <v>0</v>
      </c>
      <c r="C5" s="891">
        <v>2</v>
      </c>
      <c r="D5" s="885" t="str">
        <f>ผลการเรียน!B6</f>
        <v/>
      </c>
      <c r="E5" s="885" t="str">
        <f>ผลการเรียน!BX6&amp;"."&amp;ผลการเรียน!BY6&amp;"  "&amp;ผลการเรียน!BZ6</f>
        <v xml:space="preserve">.  </v>
      </c>
      <c r="F5" s="887" t="str">
        <f>ผลการเรียน!BC6</f>
        <v/>
      </c>
      <c r="G5" s="757" t="str">
        <f t="shared" ref="G5:G63" si="0">IF(OR(F5="0"),1,"")</f>
        <v/>
      </c>
      <c r="H5" s="888" t="str">
        <f>ผลการเรียน!BB6</f>
        <v/>
      </c>
      <c r="I5" s="888">
        <f t="shared" ref="I5:I63" ca="1" si="1">COUNTIF($A$4:$A$63,$J5)</f>
        <v>0</v>
      </c>
      <c r="J5" s="888">
        <v>2</v>
      </c>
      <c r="K5" s="888">
        <v>2</v>
      </c>
      <c r="L5" s="879" t="e">
        <f t="shared" ref="L5:L21" ca="1" si="2">VLOOKUP($K5,$A$4:$C$63,3,FALSE)</f>
        <v>#N/A</v>
      </c>
      <c r="M5" s="879" t="e">
        <f t="shared" ref="M5:M21" ca="1" si="3">VLOOKUP($K5,$A$4:$D$63,4,FALSE)</f>
        <v>#N/A</v>
      </c>
      <c r="N5" s="911" t="e">
        <f t="shared" ref="N5:N21" ca="1" si="4">VLOOKUP($K5,$A$4:$E$63,5,FALSE)</f>
        <v>#N/A</v>
      </c>
      <c r="O5" s="912" t="e">
        <f t="shared" ref="O5:O21" ca="1" si="5">VLOOKUP($K5,$A$4:$F$63,6,FALSE)</f>
        <v>#N/A</v>
      </c>
      <c r="P5" s="913" t="e">
        <f t="shared" ref="P5:P21" ca="1" si="6">VLOOKUP($K5,$A$4:$H$63,8,FALSE)</f>
        <v>#N/A</v>
      </c>
      <c r="Q5" s="738"/>
      <c r="R5" s="1337" t="str">
        <f>"ชั้น..ม."&amp;ปก!$G$12&amp;"/"&amp;ปก!$J$12&amp;"...ภาคเรียนที่.."&amp;ปก!$N$12&amp;"..ปีการศึกษา..."&amp;ปก!$R$12&amp;"....."</f>
        <v>ชั้น..ม./...ภาคเรียนที่....ปีการศึกษา........</v>
      </c>
      <c r="S5" s="1337"/>
      <c r="T5" s="1337"/>
      <c r="U5" s="1337"/>
      <c r="V5" s="1337"/>
      <c r="W5" s="1337"/>
      <c r="X5" s="1337"/>
      <c r="Y5" s="1337"/>
      <c r="Z5" s="1337"/>
      <c r="AA5" s="1337"/>
      <c r="AB5" s="747"/>
      <c r="AC5" s="754"/>
      <c r="AD5" s="754"/>
      <c r="AE5" s="754"/>
      <c r="AF5" s="754"/>
      <c r="AG5" s="754"/>
    </row>
    <row r="6" spans="1:33" s="755" customFormat="1" ht="15.75" customHeight="1">
      <c r="A6" s="888" t="str">
        <f t="array" aca="1" ref="A6" ca="1">IFERROR(MATCH(H6,LARGE(IF(FREQUENCY(MATCH(OFFSET(H$4,,,COUNT(H$4:H$100)),OFFSET(H$4,,,COUNT(H$4:H$100)),0),ROW(OFFSET(H$4,,,COUNT(H$4:H$100)))-ROW(H$4)+1),OFFSET(H$4,,,COUNT(H$4:H$100))),ROW(INDIRECT("1:"&amp;SUM(1/COUNTIF(OFFSET(H$4,,,COUNT(H$4:H$100)),OFFSET(H$4,,,COUNT(H$4:H$100))))))),0),"")</f>
        <v/>
      </c>
      <c r="B6" s="755">
        <f>IF(G6=1,COUNT(G$4:G6),0)</f>
        <v>0</v>
      </c>
      <c r="C6" s="892">
        <v>3</v>
      </c>
      <c r="D6" s="885" t="str">
        <f>ผลการเรียน!B7</f>
        <v/>
      </c>
      <c r="E6" s="885" t="str">
        <f>ผลการเรียน!BX7&amp;"."&amp;ผลการเรียน!BY7&amp;"  "&amp;ผลการเรียน!BZ7</f>
        <v xml:space="preserve">.  </v>
      </c>
      <c r="F6" s="887" t="str">
        <f>ผลการเรียน!BC7</f>
        <v/>
      </c>
      <c r="G6" s="757" t="str">
        <f t="shared" si="0"/>
        <v/>
      </c>
      <c r="H6" s="888" t="str">
        <f>ผลการเรียน!BB7</f>
        <v/>
      </c>
      <c r="I6" s="888">
        <f t="shared" ca="1" si="1"/>
        <v>0</v>
      </c>
      <c r="J6" s="888">
        <v>3</v>
      </c>
      <c r="K6" s="888">
        <f t="shared" ref="K6" si="7">IF(J6&lt;J5,J6,J5)</f>
        <v>2</v>
      </c>
      <c r="L6" s="879" t="e">
        <f t="shared" ca="1" si="2"/>
        <v>#N/A</v>
      </c>
      <c r="M6" s="879" t="e">
        <f t="shared" ca="1" si="3"/>
        <v>#N/A</v>
      </c>
      <c r="N6" s="911" t="e">
        <f t="shared" ca="1" si="4"/>
        <v>#N/A</v>
      </c>
      <c r="O6" s="912" t="e">
        <f t="shared" ca="1" si="5"/>
        <v>#N/A</v>
      </c>
      <c r="P6" s="913" t="e">
        <f t="shared" ca="1" si="6"/>
        <v>#N/A</v>
      </c>
      <c r="Q6" s="759"/>
      <c r="R6" s="1465" t="s">
        <v>524</v>
      </c>
      <c r="S6" s="1465" t="s">
        <v>1</v>
      </c>
      <c r="T6" s="1465" t="s">
        <v>0</v>
      </c>
      <c r="U6" s="1465" t="s">
        <v>16</v>
      </c>
      <c r="V6" s="1465" t="s">
        <v>32</v>
      </c>
      <c r="W6" s="894" t="s">
        <v>744</v>
      </c>
      <c r="X6" s="894" t="s">
        <v>547</v>
      </c>
      <c r="Y6" s="894" t="s">
        <v>547</v>
      </c>
      <c r="Z6" s="894" t="s">
        <v>548</v>
      </c>
      <c r="AA6" s="1465" t="s">
        <v>6</v>
      </c>
      <c r="AB6" s="760"/>
      <c r="AC6" s="760"/>
      <c r="AD6" s="760"/>
      <c r="AE6" s="760"/>
      <c r="AF6" s="760"/>
      <c r="AG6" s="760"/>
    </row>
    <row r="7" spans="1:33" s="755" customFormat="1" ht="15.75" customHeight="1">
      <c r="A7" s="888" t="str">
        <f t="array" aca="1" ref="A7" ca="1">IFERROR(MATCH(H7,LARGE(IF(FREQUENCY(MATCH(OFFSET(H$4,,,COUNT(H$4:H$100)),OFFSET(H$4,,,COUNT(H$4:H$100)),0),ROW(OFFSET(H$4,,,COUNT(H$4:H$100)))-ROW(H$4)+1),OFFSET(H$4,,,COUNT(H$4:H$100))),ROW(INDIRECT("1:"&amp;SUM(1/COUNTIF(OFFSET(H$4,,,COUNT(H$4:H$100)),OFFSET(H$4,,,COUNT(H$4:H$100))))))),0),"")</f>
        <v/>
      </c>
      <c r="B7" s="755">
        <f>IF(G7=1,COUNT(G$4:G7),0)</f>
        <v>0</v>
      </c>
      <c r="C7" s="895">
        <v>4</v>
      </c>
      <c r="D7" s="885" t="str">
        <f>ผลการเรียน!B8</f>
        <v/>
      </c>
      <c r="E7" s="885" t="str">
        <f>ผลการเรียน!BX8&amp;"."&amp;ผลการเรียน!BY8&amp;"  "&amp;ผลการเรียน!BZ8</f>
        <v xml:space="preserve">.  </v>
      </c>
      <c r="F7" s="887" t="str">
        <f>ผลการเรียน!BC8</f>
        <v/>
      </c>
      <c r="G7" s="757" t="str">
        <f t="shared" si="0"/>
        <v/>
      </c>
      <c r="H7" s="888" t="str">
        <f>ผลการเรียน!BB8</f>
        <v/>
      </c>
      <c r="I7" s="888">
        <f t="shared" ca="1" si="1"/>
        <v>0</v>
      </c>
      <c r="J7" s="888">
        <v>4</v>
      </c>
      <c r="K7" s="888">
        <v>3</v>
      </c>
      <c r="L7" s="879" t="e">
        <f t="shared" ca="1" si="2"/>
        <v>#N/A</v>
      </c>
      <c r="M7" s="879" t="e">
        <f t="shared" ca="1" si="3"/>
        <v>#N/A</v>
      </c>
      <c r="N7" s="911" t="e">
        <f t="shared" ca="1" si="4"/>
        <v>#N/A</v>
      </c>
      <c r="O7" s="912" t="e">
        <f t="shared" ca="1" si="5"/>
        <v>#N/A</v>
      </c>
      <c r="P7" s="913" t="e">
        <f t="shared" ca="1" si="6"/>
        <v>#N/A</v>
      </c>
      <c r="Q7" s="759"/>
      <c r="R7" s="1466"/>
      <c r="S7" s="1466"/>
      <c r="T7" s="1466"/>
      <c r="U7" s="1466"/>
      <c r="V7" s="1466"/>
      <c r="W7" s="896"/>
      <c r="X7" s="896" t="s">
        <v>550</v>
      </c>
      <c r="Y7" s="896" t="s">
        <v>551</v>
      </c>
      <c r="Z7" s="896" t="s">
        <v>552</v>
      </c>
      <c r="AA7" s="1466"/>
      <c r="AB7" s="760"/>
      <c r="AC7" s="760"/>
      <c r="AD7" s="760"/>
      <c r="AE7" s="760"/>
      <c r="AF7" s="760"/>
      <c r="AG7" s="760"/>
    </row>
    <row r="8" spans="1:33" s="762" customFormat="1" ht="15.75" customHeight="1">
      <c r="A8" s="888" t="str">
        <f t="array" aca="1" ref="A8" ca="1">IFERROR(MATCH(H8,LARGE(IF(FREQUENCY(MATCH(OFFSET(H$4,,,COUNT(H$4:H$100)),OFFSET(H$4,,,COUNT(H$4:H$100)),0),ROW(OFFSET(H$4,,,COUNT(H$4:H$100)))-ROW(H$4)+1),OFFSET(H$4,,,COUNT(H$4:H$100))),ROW(INDIRECT("1:"&amp;SUM(1/COUNTIF(OFFSET(H$4,,,COUNT(H$4:H$100)),OFFSET(H$4,,,COUNT(H$4:H$100))))))),0),"")</f>
        <v/>
      </c>
      <c r="B8" s="762">
        <f>IF(G8=1,COUNT(G$4:G8),0)</f>
        <v>0</v>
      </c>
      <c r="C8" s="897">
        <v>5</v>
      </c>
      <c r="D8" s="885" t="str">
        <f>ผลการเรียน!B9</f>
        <v/>
      </c>
      <c r="E8" s="885" t="str">
        <f>ผลการเรียน!BX9&amp;"."&amp;ผลการเรียน!BY9&amp;"  "&amp;ผลการเรียน!BZ9</f>
        <v xml:space="preserve">.  </v>
      </c>
      <c r="F8" s="887" t="str">
        <f>ผลการเรียน!BC9</f>
        <v/>
      </c>
      <c r="G8" s="757" t="str">
        <f t="shared" si="0"/>
        <v/>
      </c>
      <c r="H8" s="888" t="str">
        <f>ผลการเรียน!BB9</f>
        <v/>
      </c>
      <c r="I8" s="888">
        <f t="shared" ca="1" si="1"/>
        <v>0</v>
      </c>
      <c r="J8" s="888">
        <v>5</v>
      </c>
      <c r="K8" s="888">
        <v>3</v>
      </c>
      <c r="L8" s="879" t="e">
        <f t="shared" ca="1" si="2"/>
        <v>#N/A</v>
      </c>
      <c r="M8" s="879" t="e">
        <f t="shared" ca="1" si="3"/>
        <v>#N/A</v>
      </c>
      <c r="N8" s="911" t="e">
        <f t="shared" ca="1" si="4"/>
        <v>#N/A</v>
      </c>
      <c r="O8" s="912" t="e">
        <f t="shared" ca="1" si="5"/>
        <v>#N/A</v>
      </c>
      <c r="P8" s="913" t="e">
        <f t="shared" ca="1" si="6"/>
        <v>#N/A</v>
      </c>
      <c r="Q8" s="765"/>
      <c r="R8" s="898">
        <v>1</v>
      </c>
      <c r="S8" s="899" t="str">
        <f t="shared" ref="S8:S29" ca="1" si="8">N4</f>
        <v xml:space="preserve">.  </v>
      </c>
      <c r="T8" s="898">
        <f t="shared" ref="T8:U23" ca="1" si="9">L4</f>
        <v>1</v>
      </c>
      <c r="U8" s="898" t="str">
        <f t="shared" ca="1" si="9"/>
        <v/>
      </c>
      <c r="V8" s="898" t="str">
        <f t="shared" ref="V8:W23" ca="1" si="10">O4</f>
        <v>0</v>
      </c>
      <c r="W8" s="898">
        <f t="shared" ca="1" si="10"/>
        <v>0</v>
      </c>
      <c r="X8" s="900"/>
      <c r="Y8" s="900"/>
      <c r="Z8" s="900"/>
      <c r="AA8" s="901"/>
      <c r="AB8" s="770"/>
      <c r="AC8" s="770"/>
      <c r="AD8" s="770"/>
      <c r="AE8" s="770"/>
      <c r="AF8" s="770"/>
      <c r="AG8" s="770"/>
    </row>
    <row r="9" spans="1:33" s="762" customFormat="1" ht="15.75" customHeight="1">
      <c r="A9" s="888" t="str">
        <f t="array" aca="1" ref="A9" ca="1">IFERROR(MATCH(H9,LARGE(IF(FREQUENCY(MATCH(OFFSET(H$4,,,COUNT(H$4:H$100)),OFFSET(H$4,,,COUNT(H$4:H$100)),0),ROW(OFFSET(H$4,,,COUNT(H$4:H$100)))-ROW(H$4)+1),OFFSET(H$4,,,COUNT(H$4:H$100))),ROW(INDIRECT("1:"&amp;SUM(1/COUNTIF(OFFSET(H$4,,,COUNT(H$4:H$100)),OFFSET(H$4,,,COUNT(H$4:H$100))))))),0),"")</f>
        <v/>
      </c>
      <c r="B9" s="762">
        <f>IF(G9=1,COUNT(G$4:G9),0)</f>
        <v>0</v>
      </c>
      <c r="C9" s="902">
        <v>6</v>
      </c>
      <c r="D9" s="885" t="str">
        <f>ผลการเรียน!B10</f>
        <v/>
      </c>
      <c r="E9" s="885" t="str">
        <f>ผลการเรียน!BX10&amp;"."&amp;ผลการเรียน!BY10&amp;"  "&amp;ผลการเรียน!BZ10</f>
        <v xml:space="preserve">.  </v>
      </c>
      <c r="F9" s="887" t="str">
        <f>ผลการเรียน!BC10</f>
        <v/>
      </c>
      <c r="G9" s="757" t="str">
        <f t="shared" si="0"/>
        <v/>
      </c>
      <c r="H9" s="888" t="str">
        <f>ผลการเรียน!BB10</f>
        <v/>
      </c>
      <c r="I9" s="888">
        <f t="shared" ca="1" si="1"/>
        <v>0</v>
      </c>
      <c r="J9" s="888">
        <v>6</v>
      </c>
      <c r="K9" s="888">
        <v>3</v>
      </c>
      <c r="L9" s="879" t="e">
        <f t="shared" ca="1" si="2"/>
        <v>#N/A</v>
      </c>
      <c r="M9" s="879" t="e">
        <f t="shared" ca="1" si="3"/>
        <v>#N/A</v>
      </c>
      <c r="N9" s="911" t="e">
        <f t="shared" ca="1" si="4"/>
        <v>#N/A</v>
      </c>
      <c r="O9" s="912" t="e">
        <f t="shared" ca="1" si="5"/>
        <v>#N/A</v>
      </c>
      <c r="P9" s="913" t="e">
        <f t="shared" ca="1" si="6"/>
        <v>#N/A</v>
      </c>
      <c r="Q9" s="765"/>
      <c r="R9" s="898">
        <v>2</v>
      </c>
      <c r="S9" s="899" t="e">
        <f t="shared" ca="1" si="8"/>
        <v>#N/A</v>
      </c>
      <c r="T9" s="898" t="e">
        <f t="shared" ca="1" si="9"/>
        <v>#N/A</v>
      </c>
      <c r="U9" s="898" t="e">
        <f t="shared" ca="1" si="9"/>
        <v>#N/A</v>
      </c>
      <c r="V9" s="898" t="e">
        <f t="shared" ca="1" si="10"/>
        <v>#N/A</v>
      </c>
      <c r="W9" s="898" t="e">
        <f t="shared" ca="1" si="10"/>
        <v>#N/A</v>
      </c>
      <c r="X9" s="900"/>
      <c r="Y9" s="900"/>
      <c r="Z9" s="900"/>
      <c r="AA9" s="901"/>
      <c r="AB9" s="770"/>
      <c r="AC9" s="770"/>
      <c r="AD9" s="770"/>
      <c r="AE9" s="770"/>
      <c r="AF9" s="770"/>
      <c r="AG9" s="770"/>
    </row>
    <row r="10" spans="1:33" s="762" customFormat="1" ht="15.75" customHeight="1">
      <c r="A10" s="888" t="str">
        <f t="array" aca="1" ref="A10" ca="1">IFERROR(MATCH(H10,LARGE(IF(FREQUENCY(MATCH(OFFSET(H$4,,,COUNT(H$4:H$100)),OFFSET(H$4,,,COUNT(H$4:H$100)),0),ROW(OFFSET(H$4,,,COUNT(H$4:H$100)))-ROW(H$4)+1),OFFSET(H$4,,,COUNT(H$4:H$100))),ROW(INDIRECT("1:"&amp;SUM(1/COUNTIF(OFFSET(H$4,,,COUNT(H$4:H$100)),OFFSET(H$4,,,COUNT(H$4:H$100))))))),0),"")</f>
        <v/>
      </c>
      <c r="B10" s="762">
        <f>IF(G10=1,COUNT(G$4:G10),0)</f>
        <v>0</v>
      </c>
      <c r="C10" s="897">
        <v>7</v>
      </c>
      <c r="D10" s="885" t="str">
        <f>ผลการเรียน!B11</f>
        <v/>
      </c>
      <c r="E10" s="885" t="str">
        <f>ผลการเรียน!BX11&amp;"."&amp;ผลการเรียน!BY11&amp;"  "&amp;ผลการเรียน!BZ11</f>
        <v xml:space="preserve">.  </v>
      </c>
      <c r="F10" s="887" t="str">
        <f>ผลการเรียน!BC11</f>
        <v/>
      </c>
      <c r="G10" s="757" t="str">
        <f t="shared" si="0"/>
        <v/>
      </c>
      <c r="H10" s="888" t="str">
        <f>ผลการเรียน!BB11</f>
        <v/>
      </c>
      <c r="I10" s="888">
        <f t="shared" ca="1" si="1"/>
        <v>0</v>
      </c>
      <c r="J10" s="888">
        <v>7</v>
      </c>
      <c r="K10" s="888">
        <v>4</v>
      </c>
      <c r="L10" s="879" t="e">
        <f t="shared" ca="1" si="2"/>
        <v>#N/A</v>
      </c>
      <c r="M10" s="879" t="e">
        <f t="shared" ca="1" si="3"/>
        <v>#N/A</v>
      </c>
      <c r="N10" s="911" t="e">
        <f t="shared" ca="1" si="4"/>
        <v>#N/A</v>
      </c>
      <c r="O10" s="912" t="e">
        <f t="shared" ca="1" si="5"/>
        <v>#N/A</v>
      </c>
      <c r="P10" s="913" t="e">
        <f t="shared" ca="1" si="6"/>
        <v>#N/A</v>
      </c>
      <c r="Q10" s="765"/>
      <c r="R10" s="898">
        <v>3</v>
      </c>
      <c r="S10" s="899" t="e">
        <f t="shared" ca="1" si="8"/>
        <v>#N/A</v>
      </c>
      <c r="T10" s="898" t="e">
        <f t="shared" ca="1" si="9"/>
        <v>#N/A</v>
      </c>
      <c r="U10" s="898" t="e">
        <f t="shared" ca="1" si="9"/>
        <v>#N/A</v>
      </c>
      <c r="V10" s="898" t="e">
        <f t="shared" ca="1" si="10"/>
        <v>#N/A</v>
      </c>
      <c r="W10" s="898" t="e">
        <f t="shared" ca="1" si="10"/>
        <v>#N/A</v>
      </c>
      <c r="X10" s="900"/>
      <c r="Y10" s="900"/>
      <c r="Z10" s="900"/>
      <c r="AA10" s="901"/>
      <c r="AB10" s="770"/>
      <c r="AC10" s="770"/>
      <c r="AD10" s="770"/>
      <c r="AE10" s="770"/>
      <c r="AF10" s="770"/>
      <c r="AG10" s="770"/>
    </row>
    <row r="11" spans="1:33" s="762" customFormat="1" ht="15.75" customHeight="1">
      <c r="A11" s="888" t="str">
        <f t="array" aca="1" ref="A11" ca="1">IFERROR(MATCH(H11,LARGE(IF(FREQUENCY(MATCH(OFFSET(H$4,,,COUNT(H$4:H$100)),OFFSET(H$4,,,COUNT(H$4:H$100)),0),ROW(OFFSET(H$4,,,COUNT(H$4:H$100)))-ROW(H$4)+1),OFFSET(H$4,,,COUNT(H$4:H$100))),ROW(INDIRECT("1:"&amp;SUM(1/COUNTIF(OFFSET(H$4,,,COUNT(H$4:H$100)),OFFSET(H$4,,,COUNT(H$4:H$100))))))),0),"")</f>
        <v/>
      </c>
      <c r="B11" s="762">
        <f>IF(G11=1,COUNT(G$4:G11),0)</f>
        <v>0</v>
      </c>
      <c r="C11" s="902">
        <v>8</v>
      </c>
      <c r="D11" s="885" t="str">
        <f>ผลการเรียน!B12</f>
        <v/>
      </c>
      <c r="E11" s="885" t="str">
        <f>ผลการเรียน!BX12&amp;"."&amp;ผลการเรียน!BY12&amp;"  "&amp;ผลการเรียน!BZ12</f>
        <v xml:space="preserve">.  </v>
      </c>
      <c r="F11" s="887" t="str">
        <f>ผลการเรียน!BC12</f>
        <v/>
      </c>
      <c r="G11" s="757" t="str">
        <f t="shared" si="0"/>
        <v/>
      </c>
      <c r="H11" s="888" t="str">
        <f>ผลการเรียน!BB12</f>
        <v/>
      </c>
      <c r="I11" s="888">
        <f t="shared" ca="1" si="1"/>
        <v>0</v>
      </c>
      <c r="J11" s="888">
        <v>8</v>
      </c>
      <c r="K11" s="888">
        <v>5</v>
      </c>
      <c r="L11" s="879" t="e">
        <f t="shared" ca="1" si="2"/>
        <v>#N/A</v>
      </c>
      <c r="M11" s="879" t="e">
        <f t="shared" ca="1" si="3"/>
        <v>#N/A</v>
      </c>
      <c r="N11" s="911" t="e">
        <f t="shared" ca="1" si="4"/>
        <v>#N/A</v>
      </c>
      <c r="O11" s="912" t="e">
        <f t="shared" ca="1" si="5"/>
        <v>#N/A</v>
      </c>
      <c r="P11" s="913" t="e">
        <f t="shared" ca="1" si="6"/>
        <v>#N/A</v>
      </c>
      <c r="Q11" s="765"/>
      <c r="R11" s="898">
        <v>4</v>
      </c>
      <c r="S11" s="899" t="e">
        <f t="shared" ca="1" si="8"/>
        <v>#N/A</v>
      </c>
      <c r="T11" s="898" t="e">
        <f t="shared" ca="1" si="9"/>
        <v>#N/A</v>
      </c>
      <c r="U11" s="898" t="e">
        <f t="shared" ca="1" si="9"/>
        <v>#N/A</v>
      </c>
      <c r="V11" s="898" t="e">
        <f t="shared" ca="1" si="10"/>
        <v>#N/A</v>
      </c>
      <c r="W11" s="898" t="e">
        <f t="shared" ca="1" si="10"/>
        <v>#N/A</v>
      </c>
      <c r="X11" s="900"/>
      <c r="Y11" s="900"/>
      <c r="Z11" s="900"/>
      <c r="AA11" s="901"/>
      <c r="AB11" s="770"/>
      <c r="AC11" s="770"/>
      <c r="AD11" s="770"/>
      <c r="AE11" s="770"/>
      <c r="AF11" s="770"/>
      <c r="AG11" s="770"/>
    </row>
    <row r="12" spans="1:33" s="762" customFormat="1" ht="15.75" customHeight="1">
      <c r="A12" s="888" t="str">
        <f t="array" aca="1" ref="A12" ca="1">IFERROR(MATCH(H12,LARGE(IF(FREQUENCY(MATCH(OFFSET(H$4,,,COUNT(H$4:H$100)),OFFSET(H$4,,,COUNT(H$4:H$100)),0),ROW(OFFSET(H$4,,,COUNT(H$4:H$100)))-ROW(H$4)+1),OFFSET(H$4,,,COUNT(H$4:H$100))),ROW(INDIRECT("1:"&amp;SUM(1/COUNTIF(OFFSET(H$4,,,COUNT(H$4:H$100)),OFFSET(H$4,,,COUNT(H$4:H$100))))))),0),"")</f>
        <v/>
      </c>
      <c r="B12" s="762">
        <f>IF(G12=1,COUNT(G$4:G12),0)</f>
        <v>0</v>
      </c>
      <c r="C12" s="897">
        <v>9</v>
      </c>
      <c r="D12" s="885" t="str">
        <f>ผลการเรียน!B13</f>
        <v/>
      </c>
      <c r="E12" s="885" t="str">
        <f>ผลการเรียน!BX13&amp;"."&amp;ผลการเรียน!BY13&amp;"  "&amp;ผลการเรียน!BZ13</f>
        <v xml:space="preserve">.  </v>
      </c>
      <c r="F12" s="887" t="str">
        <f>ผลการเรียน!BC13</f>
        <v/>
      </c>
      <c r="G12" s="757" t="str">
        <f t="shared" si="0"/>
        <v/>
      </c>
      <c r="H12" s="888" t="str">
        <f>ผลการเรียน!BB13</f>
        <v/>
      </c>
      <c r="I12" s="888">
        <f t="shared" ca="1" si="1"/>
        <v>0</v>
      </c>
      <c r="J12" s="888">
        <v>9</v>
      </c>
      <c r="K12" s="888">
        <v>6</v>
      </c>
      <c r="L12" s="879" t="e">
        <f t="shared" ca="1" si="2"/>
        <v>#N/A</v>
      </c>
      <c r="M12" s="879" t="e">
        <f t="shared" ca="1" si="3"/>
        <v>#N/A</v>
      </c>
      <c r="N12" s="911" t="e">
        <f t="shared" ca="1" si="4"/>
        <v>#N/A</v>
      </c>
      <c r="O12" s="912" t="e">
        <f t="shared" ca="1" si="5"/>
        <v>#N/A</v>
      </c>
      <c r="P12" s="913" t="e">
        <f t="shared" ca="1" si="6"/>
        <v>#N/A</v>
      </c>
      <c r="Q12" s="765"/>
      <c r="R12" s="898">
        <v>5</v>
      </c>
      <c r="S12" s="899" t="e">
        <f t="shared" ca="1" si="8"/>
        <v>#N/A</v>
      </c>
      <c r="T12" s="898" t="e">
        <f t="shared" ca="1" si="9"/>
        <v>#N/A</v>
      </c>
      <c r="U12" s="898" t="e">
        <f t="shared" ca="1" si="9"/>
        <v>#N/A</v>
      </c>
      <c r="V12" s="898" t="e">
        <f t="shared" ca="1" si="10"/>
        <v>#N/A</v>
      </c>
      <c r="W12" s="898" t="e">
        <f t="shared" ca="1" si="10"/>
        <v>#N/A</v>
      </c>
      <c r="X12" s="900"/>
      <c r="Y12" s="900"/>
      <c r="Z12" s="900"/>
      <c r="AA12" s="901"/>
      <c r="AB12" s="770"/>
      <c r="AC12" s="770"/>
      <c r="AD12" s="770"/>
      <c r="AE12" s="770"/>
      <c r="AF12" s="770"/>
      <c r="AG12" s="770"/>
    </row>
    <row r="13" spans="1:33" s="762" customFormat="1" ht="15.75" customHeight="1">
      <c r="A13" s="888" t="str">
        <f t="array" aca="1" ref="A13" ca="1">IFERROR(MATCH(H13,LARGE(IF(FREQUENCY(MATCH(OFFSET(H$4,,,COUNT(H$4:H$100)),OFFSET(H$4,,,COUNT(H$4:H$100)),0),ROW(OFFSET(H$4,,,COUNT(H$4:H$100)))-ROW(H$4)+1),OFFSET(H$4,,,COUNT(H$4:H$100))),ROW(INDIRECT("1:"&amp;SUM(1/COUNTIF(OFFSET(H$4,,,COUNT(H$4:H$100)),OFFSET(H$4,,,COUNT(H$4:H$100))))))),0),"")</f>
        <v/>
      </c>
      <c r="B13" s="762">
        <f>IF(G13=1,COUNT(G$4:G13),0)</f>
        <v>0</v>
      </c>
      <c r="C13" s="902">
        <v>10</v>
      </c>
      <c r="D13" s="885" t="str">
        <f>ผลการเรียน!B14</f>
        <v/>
      </c>
      <c r="E13" s="885" t="str">
        <f>ผลการเรียน!BX14&amp;"."&amp;ผลการเรียน!BY14&amp;"  "&amp;ผลการเรียน!BZ14</f>
        <v xml:space="preserve">.  </v>
      </c>
      <c r="F13" s="887" t="str">
        <f>ผลการเรียน!BC14</f>
        <v/>
      </c>
      <c r="G13" s="757" t="str">
        <f t="shared" si="0"/>
        <v/>
      </c>
      <c r="H13" s="888" t="str">
        <f>ผลการเรียน!BB14</f>
        <v/>
      </c>
      <c r="I13" s="888">
        <f t="shared" ca="1" si="1"/>
        <v>0</v>
      </c>
      <c r="J13" s="888">
        <v>10</v>
      </c>
      <c r="K13" s="888">
        <v>6</v>
      </c>
      <c r="L13" s="879" t="e">
        <f t="shared" ca="1" si="2"/>
        <v>#N/A</v>
      </c>
      <c r="M13" s="879" t="e">
        <f t="shared" ca="1" si="3"/>
        <v>#N/A</v>
      </c>
      <c r="N13" s="911" t="e">
        <f t="shared" ca="1" si="4"/>
        <v>#N/A</v>
      </c>
      <c r="O13" s="912" t="e">
        <f t="shared" ca="1" si="5"/>
        <v>#N/A</v>
      </c>
      <c r="P13" s="913" t="e">
        <f t="shared" ca="1" si="6"/>
        <v>#N/A</v>
      </c>
      <c r="Q13" s="765"/>
      <c r="R13" s="898">
        <v>6</v>
      </c>
      <c r="S13" s="899" t="e">
        <f t="shared" ca="1" si="8"/>
        <v>#N/A</v>
      </c>
      <c r="T13" s="898" t="e">
        <f t="shared" ca="1" si="9"/>
        <v>#N/A</v>
      </c>
      <c r="U13" s="898" t="e">
        <f t="shared" ca="1" si="9"/>
        <v>#N/A</v>
      </c>
      <c r="V13" s="898" t="e">
        <f t="shared" ca="1" si="10"/>
        <v>#N/A</v>
      </c>
      <c r="W13" s="898" t="e">
        <f t="shared" ca="1" si="10"/>
        <v>#N/A</v>
      </c>
      <c r="X13" s="900"/>
      <c r="Y13" s="900"/>
      <c r="Z13" s="900"/>
      <c r="AA13" s="901"/>
      <c r="AB13" s="770"/>
      <c r="AC13" s="770"/>
      <c r="AD13" s="770"/>
      <c r="AE13" s="770"/>
      <c r="AF13" s="770"/>
      <c r="AG13" s="770"/>
    </row>
    <row r="14" spans="1:33" s="762" customFormat="1" ht="15.75" customHeight="1">
      <c r="A14" s="888" t="str">
        <f t="array" aca="1" ref="A14" ca="1">IFERROR(MATCH(H14,LARGE(IF(FREQUENCY(MATCH(OFFSET(H$4,,,COUNT(H$4:H$100)),OFFSET(H$4,,,COUNT(H$4:H$100)),0),ROW(OFFSET(H$4,,,COUNT(H$4:H$100)))-ROW(H$4)+1),OFFSET(H$4,,,COUNT(H$4:H$100))),ROW(INDIRECT("1:"&amp;SUM(1/COUNTIF(OFFSET(H$4,,,COUNT(H$4:H$100)),OFFSET(H$4,,,COUNT(H$4:H$100))))))),0),"")</f>
        <v/>
      </c>
      <c r="B14" s="762">
        <f>IF(G14=1,COUNT(G$4:G14),0)</f>
        <v>0</v>
      </c>
      <c r="C14" s="897">
        <v>11</v>
      </c>
      <c r="D14" s="885" t="str">
        <f>ผลการเรียน!B15</f>
        <v/>
      </c>
      <c r="E14" s="885" t="str">
        <f>ผลการเรียน!BX15&amp;"."&amp;ผลการเรียน!BY15&amp;"  "&amp;ผลการเรียน!BZ15</f>
        <v xml:space="preserve">.  </v>
      </c>
      <c r="F14" s="887" t="str">
        <f>ผลการเรียน!BC15</f>
        <v/>
      </c>
      <c r="G14" s="757" t="str">
        <f t="shared" si="0"/>
        <v/>
      </c>
      <c r="H14" s="888" t="str">
        <f>ผลการเรียน!BB15</f>
        <v/>
      </c>
      <c r="I14" s="888">
        <f t="shared" ca="1" si="1"/>
        <v>0</v>
      </c>
      <c r="J14" s="888">
        <v>11</v>
      </c>
      <c r="K14" s="888">
        <v>7</v>
      </c>
      <c r="L14" s="879" t="e">
        <f t="shared" ca="1" si="2"/>
        <v>#N/A</v>
      </c>
      <c r="M14" s="879" t="e">
        <f t="shared" ca="1" si="3"/>
        <v>#N/A</v>
      </c>
      <c r="N14" s="911" t="e">
        <f t="shared" ca="1" si="4"/>
        <v>#N/A</v>
      </c>
      <c r="O14" s="912" t="e">
        <f t="shared" ca="1" si="5"/>
        <v>#N/A</v>
      </c>
      <c r="P14" s="913" t="e">
        <f t="shared" ca="1" si="6"/>
        <v>#N/A</v>
      </c>
      <c r="Q14" s="765"/>
      <c r="R14" s="898">
        <v>7</v>
      </c>
      <c r="S14" s="899" t="e">
        <f t="shared" ca="1" si="8"/>
        <v>#N/A</v>
      </c>
      <c r="T14" s="898" t="e">
        <f t="shared" ca="1" si="9"/>
        <v>#N/A</v>
      </c>
      <c r="U14" s="898" t="e">
        <f t="shared" ca="1" si="9"/>
        <v>#N/A</v>
      </c>
      <c r="V14" s="898" t="e">
        <f t="shared" ca="1" si="10"/>
        <v>#N/A</v>
      </c>
      <c r="W14" s="898" t="e">
        <f t="shared" ca="1" si="10"/>
        <v>#N/A</v>
      </c>
      <c r="X14" s="900"/>
      <c r="Y14" s="900"/>
      <c r="Z14" s="900"/>
      <c r="AA14" s="901"/>
      <c r="AB14" s="770"/>
      <c r="AC14" s="770"/>
      <c r="AD14" s="770"/>
      <c r="AE14" s="770"/>
      <c r="AF14" s="770"/>
      <c r="AG14" s="770"/>
    </row>
    <row r="15" spans="1:33" s="762" customFormat="1" ht="15.75" customHeight="1">
      <c r="A15" s="888" t="str">
        <f t="array" aca="1" ref="A15" ca="1">IFERROR(MATCH(H15,LARGE(IF(FREQUENCY(MATCH(OFFSET(H$4,,,COUNT(H$4:H$100)),OFFSET(H$4,,,COUNT(H$4:H$100)),0),ROW(OFFSET(H$4,,,COUNT(H$4:H$100)))-ROW(H$4)+1),OFFSET(H$4,,,COUNT(H$4:H$100))),ROW(INDIRECT("1:"&amp;SUM(1/COUNTIF(OFFSET(H$4,,,COUNT(H$4:H$100)),OFFSET(H$4,,,COUNT(H$4:H$100))))))),0),"")</f>
        <v/>
      </c>
      <c r="B15" s="762">
        <f>IF(G15=1,COUNT(G$4:G15),0)</f>
        <v>0</v>
      </c>
      <c r="C15" s="902">
        <v>12</v>
      </c>
      <c r="D15" s="885" t="str">
        <f>ผลการเรียน!B16</f>
        <v/>
      </c>
      <c r="E15" s="885" t="str">
        <f>ผลการเรียน!BX16&amp;"."&amp;ผลการเรียน!BY16&amp;"  "&amp;ผลการเรียน!BZ16</f>
        <v xml:space="preserve">.  </v>
      </c>
      <c r="F15" s="887" t="str">
        <f>ผลการเรียน!BC16</f>
        <v/>
      </c>
      <c r="G15" s="757" t="str">
        <f t="shared" si="0"/>
        <v/>
      </c>
      <c r="H15" s="888" t="str">
        <f>ผลการเรียน!BB16</f>
        <v/>
      </c>
      <c r="I15" s="888">
        <f t="shared" ca="1" si="1"/>
        <v>0</v>
      </c>
      <c r="J15" s="888">
        <v>12</v>
      </c>
      <c r="K15" s="888">
        <v>7</v>
      </c>
      <c r="L15" s="879" t="e">
        <f t="shared" ca="1" si="2"/>
        <v>#N/A</v>
      </c>
      <c r="M15" s="879" t="e">
        <f t="shared" ca="1" si="3"/>
        <v>#N/A</v>
      </c>
      <c r="N15" s="911" t="e">
        <f t="shared" ca="1" si="4"/>
        <v>#N/A</v>
      </c>
      <c r="O15" s="912" t="e">
        <f t="shared" ca="1" si="5"/>
        <v>#N/A</v>
      </c>
      <c r="P15" s="913" t="e">
        <f t="shared" ca="1" si="6"/>
        <v>#N/A</v>
      </c>
      <c r="Q15" s="765"/>
      <c r="R15" s="898">
        <v>8</v>
      </c>
      <c r="S15" s="899" t="e">
        <f t="shared" ca="1" si="8"/>
        <v>#N/A</v>
      </c>
      <c r="T15" s="898" t="e">
        <f t="shared" ca="1" si="9"/>
        <v>#N/A</v>
      </c>
      <c r="U15" s="898" t="e">
        <f t="shared" ca="1" si="9"/>
        <v>#N/A</v>
      </c>
      <c r="V15" s="898" t="e">
        <f t="shared" ca="1" si="10"/>
        <v>#N/A</v>
      </c>
      <c r="W15" s="898" t="e">
        <f t="shared" ca="1" si="10"/>
        <v>#N/A</v>
      </c>
      <c r="X15" s="900"/>
      <c r="Y15" s="900"/>
      <c r="Z15" s="900"/>
      <c r="AA15" s="901"/>
      <c r="AB15" s="770"/>
      <c r="AC15" s="770"/>
      <c r="AD15" s="770"/>
      <c r="AE15" s="770"/>
      <c r="AF15" s="770"/>
      <c r="AG15" s="770"/>
    </row>
    <row r="16" spans="1:33" s="762" customFormat="1" ht="15.75" customHeight="1">
      <c r="A16" s="888" t="str">
        <f t="array" aca="1" ref="A16" ca="1">IFERROR(MATCH(H16,LARGE(IF(FREQUENCY(MATCH(OFFSET(H$4,,,COUNT(H$4:H$100)),OFFSET(H$4,,,COUNT(H$4:H$100)),0),ROW(OFFSET(H$4,,,COUNT(H$4:H$100)))-ROW(H$4)+1),OFFSET(H$4,,,COUNT(H$4:H$100))),ROW(INDIRECT("1:"&amp;SUM(1/COUNTIF(OFFSET(H$4,,,COUNT(H$4:H$100)),OFFSET(H$4,,,COUNT(H$4:H$100))))))),0),"")</f>
        <v/>
      </c>
      <c r="B16" s="762">
        <f>IF(G16=1,COUNT(G$4:G16),0)</f>
        <v>0</v>
      </c>
      <c r="C16" s="897">
        <v>13</v>
      </c>
      <c r="D16" s="885" t="str">
        <f>ผลการเรียน!B17</f>
        <v/>
      </c>
      <c r="E16" s="885" t="str">
        <f>ผลการเรียน!BX17&amp;"."&amp;ผลการเรียน!BY17&amp;"  "&amp;ผลการเรียน!BZ17</f>
        <v xml:space="preserve">.  </v>
      </c>
      <c r="F16" s="887" t="str">
        <f>ผลการเรียน!BC17</f>
        <v/>
      </c>
      <c r="G16" s="757" t="str">
        <f t="shared" si="0"/>
        <v/>
      </c>
      <c r="H16" s="888" t="str">
        <f>ผลการเรียน!BB17</f>
        <v/>
      </c>
      <c r="I16" s="888">
        <f t="shared" ca="1" si="1"/>
        <v>0</v>
      </c>
      <c r="J16" s="888">
        <v>13</v>
      </c>
      <c r="K16" s="888">
        <v>8</v>
      </c>
      <c r="L16" s="879" t="e">
        <f t="shared" ca="1" si="2"/>
        <v>#N/A</v>
      </c>
      <c r="M16" s="879" t="e">
        <f t="shared" ca="1" si="3"/>
        <v>#N/A</v>
      </c>
      <c r="N16" s="911" t="e">
        <f t="shared" ca="1" si="4"/>
        <v>#N/A</v>
      </c>
      <c r="O16" s="912" t="e">
        <f t="shared" ca="1" si="5"/>
        <v>#N/A</v>
      </c>
      <c r="P16" s="913" t="e">
        <f t="shared" ca="1" si="6"/>
        <v>#N/A</v>
      </c>
      <c r="Q16" s="765"/>
      <c r="R16" s="898">
        <v>9</v>
      </c>
      <c r="S16" s="899" t="e">
        <f t="shared" ca="1" si="8"/>
        <v>#N/A</v>
      </c>
      <c r="T16" s="898" t="e">
        <f t="shared" ca="1" si="9"/>
        <v>#N/A</v>
      </c>
      <c r="U16" s="898" t="e">
        <f t="shared" ca="1" si="9"/>
        <v>#N/A</v>
      </c>
      <c r="V16" s="898" t="e">
        <f t="shared" ca="1" si="10"/>
        <v>#N/A</v>
      </c>
      <c r="W16" s="898" t="e">
        <f t="shared" ca="1" si="10"/>
        <v>#N/A</v>
      </c>
      <c r="X16" s="900"/>
      <c r="Y16" s="900"/>
      <c r="Z16" s="900"/>
      <c r="AA16" s="901"/>
      <c r="AB16" s="770"/>
      <c r="AC16" s="770"/>
      <c r="AD16" s="770"/>
      <c r="AE16" s="770"/>
      <c r="AF16" s="770"/>
      <c r="AG16" s="770"/>
    </row>
    <row r="17" spans="1:33" s="762" customFormat="1" ht="15.75" customHeight="1">
      <c r="A17" s="888" t="str">
        <f t="array" aca="1" ref="A17" ca="1">IFERROR(MATCH(H17,LARGE(IF(FREQUENCY(MATCH(OFFSET(H$4,,,COUNT(H$4:H$100)),OFFSET(H$4,,,COUNT(H$4:H$100)),0),ROW(OFFSET(H$4,,,COUNT(H$4:H$100)))-ROW(H$4)+1),OFFSET(H$4,,,COUNT(H$4:H$100))),ROW(INDIRECT("1:"&amp;SUM(1/COUNTIF(OFFSET(H$4,,,COUNT(H$4:H$100)),OFFSET(H$4,,,COUNT(H$4:H$100))))))),0),"")</f>
        <v/>
      </c>
      <c r="B17" s="762">
        <f>IF(G17=1,COUNT(G$4:G17),0)</f>
        <v>0</v>
      </c>
      <c r="C17" s="902">
        <v>14</v>
      </c>
      <c r="D17" s="885" t="str">
        <f>ผลการเรียน!B18</f>
        <v/>
      </c>
      <c r="E17" s="885" t="str">
        <f>ผลการเรียน!BX18&amp;"."&amp;ผลการเรียน!BY18&amp;"  "&amp;ผลการเรียน!BZ18</f>
        <v xml:space="preserve">.  </v>
      </c>
      <c r="F17" s="887" t="str">
        <f>ผลการเรียน!BC18</f>
        <v/>
      </c>
      <c r="G17" s="757" t="str">
        <f t="shared" si="0"/>
        <v/>
      </c>
      <c r="H17" s="888" t="str">
        <f>ผลการเรียน!BB18</f>
        <v/>
      </c>
      <c r="I17" s="888">
        <f t="shared" ca="1" si="1"/>
        <v>0</v>
      </c>
      <c r="J17" s="888">
        <v>14</v>
      </c>
      <c r="K17" s="888">
        <v>8</v>
      </c>
      <c r="L17" s="879" t="e">
        <f t="shared" ca="1" si="2"/>
        <v>#N/A</v>
      </c>
      <c r="M17" s="879" t="e">
        <f t="shared" ca="1" si="3"/>
        <v>#N/A</v>
      </c>
      <c r="N17" s="911" t="e">
        <f t="shared" ca="1" si="4"/>
        <v>#N/A</v>
      </c>
      <c r="O17" s="912" t="e">
        <f t="shared" ca="1" si="5"/>
        <v>#N/A</v>
      </c>
      <c r="P17" s="913" t="e">
        <f t="shared" ca="1" si="6"/>
        <v>#N/A</v>
      </c>
      <c r="Q17" s="765"/>
      <c r="R17" s="898">
        <v>10</v>
      </c>
      <c r="S17" s="899" t="e">
        <f t="shared" ca="1" si="8"/>
        <v>#N/A</v>
      </c>
      <c r="T17" s="898" t="e">
        <f t="shared" ca="1" si="9"/>
        <v>#N/A</v>
      </c>
      <c r="U17" s="898" t="e">
        <f t="shared" ca="1" si="9"/>
        <v>#N/A</v>
      </c>
      <c r="V17" s="898" t="e">
        <f t="shared" ca="1" si="10"/>
        <v>#N/A</v>
      </c>
      <c r="W17" s="898" t="e">
        <f t="shared" ca="1" si="10"/>
        <v>#N/A</v>
      </c>
      <c r="X17" s="900"/>
      <c r="Y17" s="900"/>
      <c r="Z17" s="900"/>
      <c r="AA17" s="903"/>
      <c r="AB17" s="770"/>
      <c r="AC17" s="770"/>
      <c r="AD17" s="770"/>
      <c r="AE17" s="770"/>
      <c r="AF17" s="770"/>
      <c r="AG17" s="770"/>
    </row>
    <row r="18" spans="1:33" s="762" customFormat="1" ht="15.75" customHeight="1">
      <c r="A18" s="888" t="str">
        <f t="array" aca="1" ref="A18" ca="1">IFERROR(MATCH(H18,LARGE(IF(FREQUENCY(MATCH(OFFSET(H$4,,,COUNT(H$4:H$100)),OFFSET(H$4,,,COUNT(H$4:H$100)),0),ROW(OFFSET(H$4,,,COUNT(H$4:H$100)))-ROW(H$4)+1),OFFSET(H$4,,,COUNT(H$4:H$100))),ROW(INDIRECT("1:"&amp;SUM(1/COUNTIF(OFFSET(H$4,,,COUNT(H$4:H$100)),OFFSET(H$4,,,COUNT(H$4:H$100))))))),0),"")</f>
        <v/>
      </c>
      <c r="B18" s="762">
        <f>IF(G18=1,COUNT(G$4:G18),0)</f>
        <v>0</v>
      </c>
      <c r="C18" s="897">
        <v>15</v>
      </c>
      <c r="D18" s="885" t="str">
        <f>ผลการเรียน!B19</f>
        <v/>
      </c>
      <c r="E18" s="885" t="str">
        <f>ผลการเรียน!BX19&amp;"."&amp;ผลการเรียน!BY19&amp;"  "&amp;ผลการเรียน!BZ19</f>
        <v xml:space="preserve">.  </v>
      </c>
      <c r="F18" s="887" t="str">
        <f>ผลการเรียน!BC19</f>
        <v/>
      </c>
      <c r="G18" s="757" t="str">
        <f t="shared" si="0"/>
        <v/>
      </c>
      <c r="H18" s="888" t="str">
        <f>ผลการเรียน!BB19</f>
        <v/>
      </c>
      <c r="I18" s="888">
        <f t="shared" ca="1" si="1"/>
        <v>0</v>
      </c>
      <c r="J18" s="888">
        <v>15</v>
      </c>
      <c r="K18" s="888">
        <v>8</v>
      </c>
      <c r="L18" s="879" t="e">
        <f t="shared" ca="1" si="2"/>
        <v>#N/A</v>
      </c>
      <c r="M18" s="879" t="e">
        <f t="shared" ca="1" si="3"/>
        <v>#N/A</v>
      </c>
      <c r="N18" s="911" t="e">
        <f t="shared" ca="1" si="4"/>
        <v>#N/A</v>
      </c>
      <c r="O18" s="912" t="e">
        <f t="shared" ca="1" si="5"/>
        <v>#N/A</v>
      </c>
      <c r="P18" s="913" t="e">
        <f t="shared" ca="1" si="6"/>
        <v>#N/A</v>
      </c>
      <c r="Q18" s="765"/>
      <c r="R18" s="898">
        <v>11</v>
      </c>
      <c r="S18" s="899" t="e">
        <f t="shared" ca="1" si="8"/>
        <v>#N/A</v>
      </c>
      <c r="T18" s="898" t="e">
        <f t="shared" ca="1" si="9"/>
        <v>#N/A</v>
      </c>
      <c r="U18" s="898" t="e">
        <f t="shared" ca="1" si="9"/>
        <v>#N/A</v>
      </c>
      <c r="V18" s="898" t="e">
        <f t="shared" ca="1" si="10"/>
        <v>#N/A</v>
      </c>
      <c r="W18" s="898" t="e">
        <f t="shared" ca="1" si="10"/>
        <v>#N/A</v>
      </c>
      <c r="X18" s="900"/>
      <c r="Y18" s="900"/>
      <c r="Z18" s="900"/>
      <c r="AA18" s="903"/>
      <c r="AB18" s="770"/>
      <c r="AC18" s="770"/>
      <c r="AD18" s="770"/>
      <c r="AE18" s="770"/>
      <c r="AF18" s="770"/>
      <c r="AG18" s="770"/>
    </row>
    <row r="19" spans="1:33" s="762" customFormat="1" ht="15.75" customHeight="1">
      <c r="A19" s="888" t="str">
        <f t="array" aca="1" ref="A19" ca="1">IFERROR(MATCH(H19,LARGE(IF(FREQUENCY(MATCH(OFFSET(H$4,,,COUNT(H$4:H$100)),OFFSET(H$4,,,COUNT(H$4:H$100)),0),ROW(OFFSET(H$4,,,COUNT(H$4:H$100)))-ROW(H$4)+1),OFFSET(H$4,,,COUNT(H$4:H$100))),ROW(INDIRECT("1:"&amp;SUM(1/COUNTIF(OFFSET(H$4,,,COUNT(H$4:H$100)),OFFSET(H$4,,,COUNT(H$4:H$100))))))),0),"")</f>
        <v/>
      </c>
      <c r="B19" s="762">
        <f>IF(G19=1,COUNT(G$4:G19),0)</f>
        <v>0</v>
      </c>
      <c r="C19" s="902">
        <v>16</v>
      </c>
      <c r="D19" s="885" t="str">
        <f>ผลการเรียน!B20</f>
        <v/>
      </c>
      <c r="E19" s="885" t="str">
        <f>ผลการเรียน!BX20&amp;"."&amp;ผลการเรียน!BY20&amp;"  "&amp;ผลการเรียน!BZ20</f>
        <v xml:space="preserve">.  </v>
      </c>
      <c r="F19" s="887" t="str">
        <f>ผลการเรียน!BC20</f>
        <v/>
      </c>
      <c r="G19" s="757" t="str">
        <f t="shared" si="0"/>
        <v/>
      </c>
      <c r="H19" s="888" t="str">
        <f>ผลการเรียน!BB20</f>
        <v/>
      </c>
      <c r="I19" s="888">
        <f t="shared" ca="1" si="1"/>
        <v>0</v>
      </c>
      <c r="J19" s="888">
        <v>16</v>
      </c>
      <c r="K19" s="888">
        <v>9</v>
      </c>
      <c r="L19" s="879" t="e">
        <f t="shared" ca="1" si="2"/>
        <v>#N/A</v>
      </c>
      <c r="M19" s="879" t="e">
        <f t="shared" ca="1" si="3"/>
        <v>#N/A</v>
      </c>
      <c r="N19" s="911" t="e">
        <f t="shared" ca="1" si="4"/>
        <v>#N/A</v>
      </c>
      <c r="O19" s="912" t="e">
        <f t="shared" ca="1" si="5"/>
        <v>#N/A</v>
      </c>
      <c r="P19" s="913" t="e">
        <f t="shared" ca="1" si="6"/>
        <v>#N/A</v>
      </c>
      <c r="Q19" s="765"/>
      <c r="R19" s="898">
        <v>12</v>
      </c>
      <c r="S19" s="899" t="e">
        <f t="shared" ca="1" si="8"/>
        <v>#N/A</v>
      </c>
      <c r="T19" s="898" t="e">
        <f t="shared" ca="1" si="9"/>
        <v>#N/A</v>
      </c>
      <c r="U19" s="898" t="e">
        <f t="shared" ca="1" si="9"/>
        <v>#N/A</v>
      </c>
      <c r="V19" s="898" t="e">
        <f t="shared" ca="1" si="10"/>
        <v>#N/A</v>
      </c>
      <c r="W19" s="898" t="e">
        <f t="shared" ca="1" si="10"/>
        <v>#N/A</v>
      </c>
      <c r="X19" s="900"/>
      <c r="Y19" s="900"/>
      <c r="Z19" s="900"/>
      <c r="AA19" s="903"/>
      <c r="AB19" s="770"/>
      <c r="AC19" s="770"/>
      <c r="AD19" s="770"/>
      <c r="AE19" s="770"/>
      <c r="AF19" s="770"/>
      <c r="AG19" s="770"/>
    </row>
    <row r="20" spans="1:33" s="762" customFormat="1" ht="15.75" customHeight="1">
      <c r="A20" s="888" t="str">
        <f t="array" aca="1" ref="A20" ca="1">IFERROR(MATCH(H20,LARGE(IF(FREQUENCY(MATCH(OFFSET(H$4,,,COUNT(H$4:H$100)),OFFSET(H$4,,,COUNT(H$4:H$100)),0),ROW(OFFSET(H$4,,,COUNT(H$4:H$100)))-ROW(H$4)+1),OFFSET(H$4,,,COUNT(H$4:H$100))),ROW(INDIRECT("1:"&amp;SUM(1/COUNTIF(OFFSET(H$4,,,COUNT(H$4:H$100)),OFFSET(H$4,,,COUNT(H$4:H$100))))))),0),"")</f>
        <v/>
      </c>
      <c r="B20" s="762">
        <f>IF(G20=1,COUNT(G$4:G20),0)</f>
        <v>0</v>
      </c>
      <c r="C20" s="897">
        <v>17</v>
      </c>
      <c r="D20" s="885" t="str">
        <f>ผลการเรียน!B21</f>
        <v/>
      </c>
      <c r="E20" s="885" t="str">
        <f>ผลการเรียน!BX21&amp;"."&amp;ผลการเรียน!BY21&amp;"  "&amp;ผลการเรียน!BZ21</f>
        <v xml:space="preserve">.  </v>
      </c>
      <c r="F20" s="887" t="str">
        <f>ผลการเรียน!BC21</f>
        <v/>
      </c>
      <c r="G20" s="757" t="str">
        <f t="shared" si="0"/>
        <v/>
      </c>
      <c r="H20" s="888" t="str">
        <f>ผลการเรียน!BB21</f>
        <v/>
      </c>
      <c r="I20" s="888">
        <f t="shared" ca="1" si="1"/>
        <v>0</v>
      </c>
      <c r="J20" s="888">
        <v>17</v>
      </c>
      <c r="K20" s="888">
        <v>9</v>
      </c>
      <c r="L20" s="879" t="e">
        <f t="shared" ca="1" si="2"/>
        <v>#N/A</v>
      </c>
      <c r="M20" s="879" t="e">
        <f t="shared" ca="1" si="3"/>
        <v>#N/A</v>
      </c>
      <c r="N20" s="911" t="e">
        <f t="shared" ca="1" si="4"/>
        <v>#N/A</v>
      </c>
      <c r="O20" s="912" t="e">
        <f t="shared" ca="1" si="5"/>
        <v>#N/A</v>
      </c>
      <c r="P20" s="913" t="e">
        <f t="shared" ca="1" si="6"/>
        <v>#N/A</v>
      </c>
      <c r="Q20" s="765"/>
      <c r="R20" s="898">
        <v>13</v>
      </c>
      <c r="S20" s="899" t="e">
        <f t="shared" ca="1" si="8"/>
        <v>#N/A</v>
      </c>
      <c r="T20" s="898" t="e">
        <f t="shared" ca="1" si="9"/>
        <v>#N/A</v>
      </c>
      <c r="U20" s="898" t="e">
        <f t="shared" ca="1" si="9"/>
        <v>#N/A</v>
      </c>
      <c r="V20" s="898" t="e">
        <f t="shared" ca="1" si="10"/>
        <v>#N/A</v>
      </c>
      <c r="W20" s="898" t="e">
        <f t="shared" ca="1" si="10"/>
        <v>#N/A</v>
      </c>
      <c r="X20" s="900"/>
      <c r="Y20" s="900"/>
      <c r="Z20" s="900"/>
      <c r="AA20" s="903"/>
      <c r="AB20" s="770"/>
      <c r="AC20" s="770"/>
      <c r="AD20" s="770"/>
      <c r="AE20" s="770"/>
      <c r="AF20" s="770"/>
      <c r="AG20" s="770"/>
    </row>
    <row r="21" spans="1:33" s="762" customFormat="1" ht="15.75" customHeight="1">
      <c r="A21" s="888" t="str">
        <f t="array" aca="1" ref="A21" ca="1">IFERROR(MATCH(H21,LARGE(IF(FREQUENCY(MATCH(OFFSET(H$4,,,COUNT(H$4:H$100)),OFFSET(H$4,,,COUNT(H$4:H$100)),0),ROW(OFFSET(H$4,,,COUNT(H$4:H$100)))-ROW(H$4)+1),OFFSET(H$4,,,COUNT(H$4:H$100))),ROW(INDIRECT("1:"&amp;SUM(1/COUNTIF(OFFSET(H$4,,,COUNT(H$4:H$100)),OFFSET(H$4,,,COUNT(H$4:H$100))))))),0),"")</f>
        <v/>
      </c>
      <c r="B21" s="762">
        <f>IF(G21=1,COUNT(G$4:G21),0)</f>
        <v>0</v>
      </c>
      <c r="C21" s="902">
        <v>18</v>
      </c>
      <c r="D21" s="885" t="str">
        <f>ผลการเรียน!B22</f>
        <v/>
      </c>
      <c r="E21" s="885" t="str">
        <f>ผลการเรียน!BX22&amp;"."&amp;ผลการเรียน!BY22&amp;"  "&amp;ผลการเรียน!BZ22</f>
        <v xml:space="preserve">.  </v>
      </c>
      <c r="F21" s="887" t="str">
        <f>ผลการเรียน!BC22</f>
        <v/>
      </c>
      <c r="G21" s="757" t="str">
        <f t="shared" si="0"/>
        <v/>
      </c>
      <c r="H21" s="888" t="str">
        <f>ผลการเรียน!BB22</f>
        <v/>
      </c>
      <c r="I21" s="888">
        <f t="shared" ca="1" si="1"/>
        <v>0</v>
      </c>
      <c r="J21" s="888">
        <v>18</v>
      </c>
      <c r="K21" s="888">
        <v>9</v>
      </c>
      <c r="L21" s="879" t="e">
        <f t="shared" ca="1" si="2"/>
        <v>#N/A</v>
      </c>
      <c r="M21" s="879" t="e">
        <f t="shared" ca="1" si="3"/>
        <v>#N/A</v>
      </c>
      <c r="N21" s="911" t="e">
        <f t="shared" ca="1" si="4"/>
        <v>#N/A</v>
      </c>
      <c r="O21" s="912" t="e">
        <f t="shared" ca="1" si="5"/>
        <v>#N/A</v>
      </c>
      <c r="P21" s="913" t="e">
        <f t="shared" ca="1" si="6"/>
        <v>#N/A</v>
      </c>
      <c r="Q21" s="765"/>
      <c r="R21" s="898">
        <v>14</v>
      </c>
      <c r="S21" s="899" t="e">
        <f t="shared" ca="1" si="8"/>
        <v>#N/A</v>
      </c>
      <c r="T21" s="898" t="e">
        <f t="shared" ca="1" si="9"/>
        <v>#N/A</v>
      </c>
      <c r="U21" s="898" t="e">
        <f t="shared" ca="1" si="9"/>
        <v>#N/A</v>
      </c>
      <c r="V21" s="898" t="e">
        <f t="shared" ca="1" si="10"/>
        <v>#N/A</v>
      </c>
      <c r="W21" s="898" t="e">
        <f t="shared" ca="1" si="10"/>
        <v>#N/A</v>
      </c>
      <c r="X21" s="900"/>
      <c r="Y21" s="900"/>
      <c r="Z21" s="900"/>
      <c r="AA21" s="903"/>
      <c r="AB21" s="770"/>
      <c r="AC21" s="770"/>
      <c r="AD21" s="770"/>
      <c r="AE21" s="770"/>
      <c r="AF21" s="770"/>
      <c r="AG21" s="770"/>
    </row>
    <row r="22" spans="1:33" s="762" customFormat="1" ht="15.75" customHeight="1">
      <c r="A22" s="888" t="str">
        <f t="array" aca="1" ref="A22" ca="1">IFERROR(MATCH(H22,LARGE(IF(FREQUENCY(MATCH(OFFSET(H$4,,,COUNT(H$4:H$100)),OFFSET(H$4,,,COUNT(H$4:H$100)),0),ROW(OFFSET(H$4,,,COUNT(H$4:H$100)))-ROW(H$4)+1),OFFSET(H$4,,,COUNT(H$4:H$100))),ROW(INDIRECT("1:"&amp;SUM(1/COUNTIF(OFFSET(H$4,,,COUNT(H$4:H$100)),OFFSET(H$4,,,COUNT(H$4:H$100))))))),0),"")</f>
        <v/>
      </c>
      <c r="B22" s="762">
        <f>IF(G22=1,COUNT(G$4:G22),0)</f>
        <v>0</v>
      </c>
      <c r="C22" s="897">
        <v>19</v>
      </c>
      <c r="D22" s="885" t="str">
        <f>ผลการเรียน!B23</f>
        <v/>
      </c>
      <c r="E22" s="885" t="str">
        <f>ผลการเรียน!BX23&amp;"."&amp;ผลการเรียน!BY23&amp;"  "&amp;ผลการเรียน!BZ23</f>
        <v xml:space="preserve">.  </v>
      </c>
      <c r="F22" s="887" t="str">
        <f>ผลการเรียน!BC23</f>
        <v/>
      </c>
      <c r="G22" s="757" t="str">
        <f t="shared" si="0"/>
        <v/>
      </c>
      <c r="H22" s="888" t="str">
        <f>ผลการเรียน!BB23</f>
        <v/>
      </c>
      <c r="I22" s="888">
        <f t="shared" ca="1" si="1"/>
        <v>0</v>
      </c>
      <c r="J22" s="888">
        <v>19</v>
      </c>
      <c r="K22" s="888"/>
      <c r="L22" s="879" t="str">
        <f>IFERROR(VLOOKUP(C22,B22:E65,2,FALSE),"")</f>
        <v/>
      </c>
      <c r="M22" s="879" t="str">
        <f>IFERROR(VLOOKUP(C22,B22:E65,3,FALSE),"")</f>
        <v/>
      </c>
      <c r="N22" s="889" t="str">
        <f>IFERROR(VLOOKUP(C22,B22:E65,4,FALSE),"")</f>
        <v/>
      </c>
      <c r="O22" s="883" t="str">
        <f>IFERROR(VLOOKUP(C22,B22:F65,5,FALSE),"")</f>
        <v/>
      </c>
      <c r="P22" s="914" t="str">
        <f t="shared" ref="P22:P63" si="11">IFERROR(VLOOKUP(C22,B22:H81,7,FALSE),"")</f>
        <v/>
      </c>
      <c r="Q22" s="765"/>
      <c r="R22" s="898">
        <v>15</v>
      </c>
      <c r="S22" s="899" t="e">
        <f t="shared" ca="1" si="8"/>
        <v>#N/A</v>
      </c>
      <c r="T22" s="898" t="e">
        <f t="shared" ca="1" si="9"/>
        <v>#N/A</v>
      </c>
      <c r="U22" s="898" t="e">
        <f t="shared" ca="1" si="9"/>
        <v>#N/A</v>
      </c>
      <c r="V22" s="898" t="e">
        <f t="shared" ca="1" si="10"/>
        <v>#N/A</v>
      </c>
      <c r="W22" s="898" t="e">
        <f t="shared" ca="1" si="10"/>
        <v>#N/A</v>
      </c>
      <c r="X22" s="900"/>
      <c r="Y22" s="900"/>
      <c r="Z22" s="900"/>
      <c r="AA22" s="903"/>
      <c r="AB22" s="770"/>
      <c r="AC22" s="770"/>
      <c r="AD22" s="770"/>
      <c r="AE22" s="770"/>
      <c r="AF22" s="770"/>
      <c r="AG22" s="770"/>
    </row>
    <row r="23" spans="1:33" s="762" customFormat="1" ht="15.75" customHeight="1">
      <c r="A23" s="888" t="str">
        <f t="array" aca="1" ref="A23" ca="1">IFERROR(MATCH(H23,LARGE(IF(FREQUENCY(MATCH(OFFSET(H$4,,,COUNT(H$4:H$100)),OFFSET(H$4,,,COUNT(H$4:H$100)),0),ROW(OFFSET(H$4,,,COUNT(H$4:H$100)))-ROW(H$4)+1),OFFSET(H$4,,,COUNT(H$4:H$100))),ROW(INDIRECT("1:"&amp;SUM(1/COUNTIF(OFFSET(H$4,,,COUNT(H$4:H$100)),OFFSET(H$4,,,COUNT(H$4:H$100))))))),0),"")</f>
        <v/>
      </c>
      <c r="B23" s="762">
        <f>IF(G23=1,COUNT(G$4:G23),0)</f>
        <v>0</v>
      </c>
      <c r="C23" s="902">
        <v>20</v>
      </c>
      <c r="D23" s="885" t="str">
        <f>ผลการเรียน!B24</f>
        <v/>
      </c>
      <c r="E23" s="885" t="str">
        <f>ผลการเรียน!BX24&amp;"."&amp;ผลการเรียน!BY24&amp;"  "&amp;ผลการเรียน!BZ24</f>
        <v xml:space="preserve">.  </v>
      </c>
      <c r="F23" s="887" t="str">
        <f>ผลการเรียน!BC24</f>
        <v/>
      </c>
      <c r="G23" s="757" t="str">
        <f t="shared" si="0"/>
        <v/>
      </c>
      <c r="H23" s="888" t="str">
        <f>ผลการเรียน!BB24</f>
        <v/>
      </c>
      <c r="I23" s="888">
        <f t="shared" ca="1" si="1"/>
        <v>0</v>
      </c>
      <c r="J23" s="888">
        <v>20</v>
      </c>
      <c r="K23" s="888"/>
      <c r="L23" s="879" t="str">
        <f>IFERROR(VLOOKUP(C23,B23:E65,2,FALSE),"")</f>
        <v/>
      </c>
      <c r="M23" s="879" t="str">
        <f>IFERROR(VLOOKUP(C23,B23:E65,3,FALSE),"")</f>
        <v/>
      </c>
      <c r="N23" s="889" t="str">
        <f>IFERROR(VLOOKUP(C23,B23:E65,4,FALSE),"")</f>
        <v/>
      </c>
      <c r="O23" s="883" t="str">
        <f>IFERROR(VLOOKUP(C23,B23:F65,5,FALSE),"")</f>
        <v/>
      </c>
      <c r="P23" s="914" t="str">
        <f t="shared" si="11"/>
        <v/>
      </c>
      <c r="Q23" s="765"/>
      <c r="R23" s="898">
        <v>16</v>
      </c>
      <c r="S23" s="899" t="e">
        <f t="shared" ca="1" si="8"/>
        <v>#N/A</v>
      </c>
      <c r="T23" s="898" t="e">
        <f t="shared" ca="1" si="9"/>
        <v>#N/A</v>
      </c>
      <c r="U23" s="898" t="e">
        <f t="shared" ca="1" si="9"/>
        <v>#N/A</v>
      </c>
      <c r="V23" s="898" t="e">
        <f t="shared" ca="1" si="10"/>
        <v>#N/A</v>
      </c>
      <c r="W23" s="898" t="e">
        <f t="shared" ca="1" si="10"/>
        <v>#N/A</v>
      </c>
      <c r="X23" s="900"/>
      <c r="Y23" s="900"/>
      <c r="Z23" s="900"/>
      <c r="AA23" s="903"/>
      <c r="AB23" s="770"/>
      <c r="AC23" s="770"/>
      <c r="AD23" s="770"/>
      <c r="AE23" s="770"/>
      <c r="AF23" s="770"/>
      <c r="AG23" s="770"/>
    </row>
    <row r="24" spans="1:33" s="762" customFormat="1" ht="15.75" customHeight="1">
      <c r="A24" s="888" t="str">
        <f t="array" aca="1" ref="A24" ca="1">IFERROR(MATCH(H24,LARGE(IF(FREQUENCY(MATCH(OFFSET(H$4,,,COUNT(H$4:H$100)),OFFSET(H$4,,,COUNT(H$4:H$100)),0),ROW(OFFSET(H$4,,,COUNT(H$4:H$100)))-ROW(H$4)+1),OFFSET(H$4,,,COUNT(H$4:H$100))),ROW(INDIRECT("1:"&amp;SUM(1/COUNTIF(OFFSET(H$4,,,COUNT(H$4:H$100)),OFFSET(H$4,,,COUNT(H$4:H$100))))))),0),"")</f>
        <v/>
      </c>
      <c r="B24" s="762">
        <f>IF(G24=1,COUNT(G$4:G24),0)</f>
        <v>0</v>
      </c>
      <c r="C24" s="897">
        <v>21</v>
      </c>
      <c r="D24" s="885" t="str">
        <f>ผลการเรียน!B25</f>
        <v/>
      </c>
      <c r="E24" s="885" t="str">
        <f>ผลการเรียน!BX25&amp;"."&amp;ผลการเรียน!BY25&amp;"  "&amp;ผลการเรียน!BZ25</f>
        <v xml:space="preserve">.  </v>
      </c>
      <c r="F24" s="887" t="str">
        <f>ผลการเรียน!BC25</f>
        <v/>
      </c>
      <c r="G24" s="757" t="str">
        <f t="shared" si="0"/>
        <v/>
      </c>
      <c r="H24" s="888" t="str">
        <f>ผลการเรียน!BB25</f>
        <v/>
      </c>
      <c r="I24" s="888">
        <f t="shared" ca="1" si="1"/>
        <v>0</v>
      </c>
      <c r="J24" s="888">
        <v>21</v>
      </c>
      <c r="K24" s="888"/>
      <c r="L24" s="879" t="str">
        <f>IFERROR(VLOOKUP(C24,B24:E65,2,FALSE),"")</f>
        <v/>
      </c>
      <c r="M24" s="879" t="str">
        <f>IFERROR(VLOOKUP(C24,B24:E65,3,FALSE),"")</f>
        <v/>
      </c>
      <c r="N24" s="889" t="str">
        <f>IFERROR(VLOOKUP(C24,B24:E65,4,FALSE),"")</f>
        <v/>
      </c>
      <c r="O24" s="883" t="str">
        <f>IFERROR(VLOOKUP(C24,B24:F65,5,FALSE),"")</f>
        <v/>
      </c>
      <c r="P24" s="914" t="str">
        <f t="shared" si="11"/>
        <v/>
      </c>
      <c r="Q24" s="765"/>
      <c r="R24" s="898">
        <v>17</v>
      </c>
      <c r="S24" s="899" t="e">
        <f t="shared" ca="1" si="8"/>
        <v>#N/A</v>
      </c>
      <c r="T24" s="898" t="e">
        <f t="shared" ref="T24:U29" ca="1" si="12">L20</f>
        <v>#N/A</v>
      </c>
      <c r="U24" s="898" t="e">
        <f t="shared" ca="1" si="12"/>
        <v>#N/A</v>
      </c>
      <c r="V24" s="898" t="e">
        <f t="shared" ref="V24:W29" ca="1" si="13">O20</f>
        <v>#N/A</v>
      </c>
      <c r="W24" s="898" t="e">
        <f t="shared" ca="1" si="13"/>
        <v>#N/A</v>
      </c>
      <c r="X24" s="900"/>
      <c r="Y24" s="900"/>
      <c r="Z24" s="900"/>
      <c r="AA24" s="903"/>
      <c r="AB24" s="770"/>
      <c r="AC24" s="770"/>
      <c r="AD24" s="770"/>
      <c r="AE24" s="770"/>
      <c r="AF24" s="770"/>
      <c r="AG24" s="770"/>
    </row>
    <row r="25" spans="1:33" s="762" customFormat="1" ht="15.75" customHeight="1">
      <c r="A25" s="888" t="str">
        <f t="array" aca="1" ref="A25" ca="1">IFERROR(MATCH(H25,LARGE(IF(FREQUENCY(MATCH(OFFSET(H$4,,,COUNT(H$4:H$100)),OFFSET(H$4,,,COUNT(H$4:H$100)),0),ROW(OFFSET(H$4,,,COUNT(H$4:H$100)))-ROW(H$4)+1),OFFSET(H$4,,,COUNT(H$4:H$100))),ROW(INDIRECT("1:"&amp;SUM(1/COUNTIF(OFFSET(H$4,,,COUNT(H$4:H$100)),OFFSET(H$4,,,COUNT(H$4:H$100))))))),0),"")</f>
        <v/>
      </c>
      <c r="B25" s="762">
        <f>IF(G25=1,COUNT(G$4:G25),0)</f>
        <v>0</v>
      </c>
      <c r="C25" s="902">
        <v>22</v>
      </c>
      <c r="D25" s="885" t="str">
        <f>ผลการเรียน!B26</f>
        <v/>
      </c>
      <c r="E25" s="885" t="str">
        <f>ผลการเรียน!BX26&amp;"."&amp;ผลการเรียน!BY26&amp;"  "&amp;ผลการเรียน!BZ26</f>
        <v xml:space="preserve">.  </v>
      </c>
      <c r="F25" s="887" t="str">
        <f>ผลการเรียน!BC26</f>
        <v/>
      </c>
      <c r="G25" s="757" t="str">
        <f t="shared" si="0"/>
        <v/>
      </c>
      <c r="H25" s="888" t="str">
        <f>ผลการเรียน!BB26</f>
        <v/>
      </c>
      <c r="I25" s="888">
        <f t="shared" ca="1" si="1"/>
        <v>0</v>
      </c>
      <c r="J25" s="888">
        <v>22</v>
      </c>
      <c r="K25" s="888"/>
      <c r="L25" s="879" t="str">
        <f>IFERROR(VLOOKUP(C25,B25:E65,2,FALSE),"")</f>
        <v/>
      </c>
      <c r="M25" s="879" t="str">
        <f>IFERROR(VLOOKUP(C25,B25:E65,3,FALSE),"")</f>
        <v/>
      </c>
      <c r="N25" s="889" t="str">
        <f>IFERROR(VLOOKUP(C25,B25:E65,4,FALSE),"")</f>
        <v/>
      </c>
      <c r="O25" s="883" t="str">
        <f>IFERROR(VLOOKUP(C25,B25:F65,5,FALSE),"")</f>
        <v/>
      </c>
      <c r="P25" s="914" t="str">
        <f t="shared" si="11"/>
        <v/>
      </c>
      <c r="Q25" s="759"/>
      <c r="R25" s="898">
        <v>18</v>
      </c>
      <c r="S25" s="899" t="e">
        <f t="shared" ca="1" si="8"/>
        <v>#N/A</v>
      </c>
      <c r="T25" s="898" t="e">
        <f t="shared" ca="1" si="12"/>
        <v>#N/A</v>
      </c>
      <c r="U25" s="898" t="e">
        <f t="shared" ca="1" si="12"/>
        <v>#N/A</v>
      </c>
      <c r="V25" s="898" t="e">
        <f t="shared" ca="1" si="13"/>
        <v>#N/A</v>
      </c>
      <c r="W25" s="898" t="e">
        <f t="shared" ca="1" si="13"/>
        <v>#N/A</v>
      </c>
      <c r="X25" s="900"/>
      <c r="Y25" s="900"/>
      <c r="Z25" s="900"/>
      <c r="AA25" s="903"/>
      <c r="AB25" s="770"/>
      <c r="AC25" s="770"/>
      <c r="AD25" s="770"/>
      <c r="AE25" s="770"/>
      <c r="AF25" s="770"/>
      <c r="AG25" s="770"/>
    </row>
    <row r="26" spans="1:33" s="762" customFormat="1" ht="15.75" customHeight="1">
      <c r="A26" s="888" t="str">
        <f t="array" aca="1" ref="A26" ca="1">IFERROR(MATCH(H26,LARGE(IF(FREQUENCY(MATCH(OFFSET(H$4,,,COUNT(H$4:H$100)),OFFSET(H$4,,,COUNT(H$4:H$100)),0),ROW(OFFSET(H$4,,,COUNT(H$4:H$100)))-ROW(H$4)+1),OFFSET(H$4,,,COUNT(H$4:H$100))),ROW(INDIRECT("1:"&amp;SUM(1/COUNTIF(OFFSET(H$4,,,COUNT(H$4:H$100)),OFFSET(H$4,,,COUNT(H$4:H$100))))))),0),"")</f>
        <v/>
      </c>
      <c r="B26" s="762">
        <f>IF(G26=1,COUNT(G$4:G26),0)</f>
        <v>0</v>
      </c>
      <c r="C26" s="897">
        <v>23</v>
      </c>
      <c r="D26" s="885" t="str">
        <f>ผลการเรียน!B27</f>
        <v/>
      </c>
      <c r="E26" s="885" t="str">
        <f>ผลการเรียน!BX27&amp;"."&amp;ผลการเรียน!BY27&amp;"  "&amp;ผลการเรียน!BZ27</f>
        <v xml:space="preserve">.  </v>
      </c>
      <c r="F26" s="887" t="str">
        <f>ผลการเรียน!BC27</f>
        <v/>
      </c>
      <c r="G26" s="757" t="str">
        <f t="shared" si="0"/>
        <v/>
      </c>
      <c r="H26" s="888" t="str">
        <f>ผลการเรียน!BB27</f>
        <v/>
      </c>
      <c r="I26" s="888">
        <f t="shared" ca="1" si="1"/>
        <v>0</v>
      </c>
      <c r="J26" s="888">
        <v>23</v>
      </c>
      <c r="K26" s="888"/>
      <c r="L26" s="879" t="str">
        <f>IFERROR(VLOOKUP(C26,B26:E65,2,FALSE),"")</f>
        <v/>
      </c>
      <c r="M26" s="879" t="str">
        <f>IFERROR(VLOOKUP(C26,B26:E65,3,FALSE),"")</f>
        <v/>
      </c>
      <c r="N26" s="889" t="str">
        <f>IFERROR(VLOOKUP(C26,B26:E65,4,FALSE),"")</f>
        <v/>
      </c>
      <c r="O26" s="883" t="str">
        <f>IFERROR(VLOOKUP(C26,B26:F65,5,FALSE),"")</f>
        <v/>
      </c>
      <c r="P26" s="914" t="str">
        <f t="shared" si="11"/>
        <v/>
      </c>
      <c r="Q26" s="759"/>
      <c r="R26" s="898">
        <v>19</v>
      </c>
      <c r="S26" s="899" t="str">
        <f t="shared" si="8"/>
        <v/>
      </c>
      <c r="T26" s="898" t="str">
        <f t="shared" si="12"/>
        <v/>
      </c>
      <c r="U26" s="898" t="str">
        <f t="shared" si="12"/>
        <v/>
      </c>
      <c r="V26" s="898" t="str">
        <f t="shared" si="13"/>
        <v/>
      </c>
      <c r="W26" s="898" t="str">
        <f t="shared" si="13"/>
        <v/>
      </c>
      <c r="X26" s="900"/>
      <c r="Y26" s="900"/>
      <c r="Z26" s="900"/>
      <c r="AA26" s="903"/>
      <c r="AB26" s="770"/>
      <c r="AC26" s="770"/>
      <c r="AD26" s="770"/>
      <c r="AE26" s="770"/>
      <c r="AF26" s="770"/>
      <c r="AG26" s="770"/>
    </row>
    <row r="27" spans="1:33" ht="15.75" customHeight="1">
      <c r="A27" s="888" t="str">
        <f t="array" aca="1" ref="A27" ca="1">IFERROR(MATCH(H27,LARGE(IF(FREQUENCY(MATCH(OFFSET(H$4,,,COUNT(H$4:H$100)),OFFSET(H$4,,,COUNT(H$4:H$100)),0),ROW(OFFSET(H$4,,,COUNT(H$4:H$100)))-ROW(H$4)+1),OFFSET(H$4,,,COUNT(H$4:H$100))),ROW(INDIRECT("1:"&amp;SUM(1/COUNTIF(OFFSET(H$4,,,COUNT(H$4:H$100)),OFFSET(H$4,,,COUNT(H$4:H$100))))))),0),"")</f>
        <v/>
      </c>
      <c r="B27" s="762">
        <f>IF(G27=1,COUNT(G$4:G27),0)</f>
        <v>0</v>
      </c>
      <c r="C27" s="902">
        <v>24</v>
      </c>
      <c r="D27" s="885" t="str">
        <f>ผลการเรียน!B28</f>
        <v/>
      </c>
      <c r="E27" s="885" t="str">
        <f>ผลการเรียน!BX28&amp;"."&amp;ผลการเรียน!BY28&amp;"  "&amp;ผลการเรียน!BZ28</f>
        <v xml:space="preserve">.  </v>
      </c>
      <c r="F27" s="887" t="str">
        <f>ผลการเรียน!BC28</f>
        <v/>
      </c>
      <c r="G27" s="757" t="str">
        <f t="shared" si="0"/>
        <v/>
      </c>
      <c r="H27" s="888" t="str">
        <f>ผลการเรียน!BB28</f>
        <v/>
      </c>
      <c r="I27" s="888">
        <f t="shared" ca="1" si="1"/>
        <v>0</v>
      </c>
      <c r="J27" s="888">
        <v>24</v>
      </c>
      <c r="K27" s="888"/>
      <c r="L27" s="879" t="str">
        <f>IFERROR(VLOOKUP(C27,B27:E65,2,FALSE),"")</f>
        <v/>
      </c>
      <c r="M27" s="879" t="str">
        <f>IFERROR(VLOOKUP(C27,B27:E65,3,FALSE),"")</f>
        <v/>
      </c>
      <c r="N27" s="889" t="str">
        <f>IFERROR(VLOOKUP(C27,B27:E65,4,FALSE),"")</f>
        <v/>
      </c>
      <c r="O27" s="883" t="str">
        <f>IFERROR(VLOOKUP(C27,B27:F65,5,FALSE),"")</f>
        <v/>
      </c>
      <c r="P27" s="914" t="str">
        <f t="shared" si="11"/>
        <v/>
      </c>
      <c r="Q27" s="759"/>
      <c r="R27" s="898">
        <v>20</v>
      </c>
      <c r="S27" s="899" t="str">
        <f t="shared" si="8"/>
        <v/>
      </c>
      <c r="T27" s="898" t="str">
        <f t="shared" si="12"/>
        <v/>
      </c>
      <c r="U27" s="898" t="str">
        <f t="shared" si="12"/>
        <v/>
      </c>
      <c r="V27" s="898" t="str">
        <f t="shared" si="13"/>
        <v/>
      </c>
      <c r="W27" s="898" t="str">
        <f t="shared" si="13"/>
        <v/>
      </c>
      <c r="X27" s="900"/>
      <c r="Y27" s="900"/>
      <c r="Z27" s="900"/>
      <c r="AA27" s="903"/>
      <c r="AB27" s="770"/>
      <c r="AC27" s="739"/>
      <c r="AD27" s="739"/>
      <c r="AE27" s="739"/>
      <c r="AF27" s="739"/>
      <c r="AG27" s="739"/>
    </row>
    <row r="28" spans="1:33" ht="15.75" customHeight="1">
      <c r="A28" s="888" t="str">
        <f t="array" aca="1" ref="A28" ca="1">IFERROR(MATCH(H28,LARGE(IF(FREQUENCY(MATCH(OFFSET(H$4,,,COUNT(H$4:H$100)),OFFSET(H$4,,,COUNT(H$4:H$100)),0),ROW(OFFSET(H$4,,,COUNT(H$4:H$100)))-ROW(H$4)+1),OFFSET(H$4,,,COUNT(H$4:H$100))),ROW(INDIRECT("1:"&amp;SUM(1/COUNTIF(OFFSET(H$4,,,COUNT(H$4:H$100)),OFFSET(H$4,,,COUNT(H$4:H$100))))))),0),"")</f>
        <v/>
      </c>
      <c r="B28" s="762">
        <f>IF(G28=1,COUNT(G$4:G28),0)</f>
        <v>0</v>
      </c>
      <c r="C28" s="897">
        <v>25</v>
      </c>
      <c r="D28" s="885" t="str">
        <f>ผลการเรียน!B29</f>
        <v/>
      </c>
      <c r="E28" s="885" t="str">
        <f>ผลการเรียน!BX29&amp;"."&amp;ผลการเรียน!BY29&amp;"  "&amp;ผลการเรียน!BZ29</f>
        <v xml:space="preserve">.  </v>
      </c>
      <c r="F28" s="887" t="str">
        <f>ผลการเรียน!BC29</f>
        <v/>
      </c>
      <c r="G28" s="757" t="str">
        <f t="shared" si="0"/>
        <v/>
      </c>
      <c r="H28" s="888" t="str">
        <f>ผลการเรียน!BB29</f>
        <v/>
      </c>
      <c r="I28" s="888">
        <f t="shared" ca="1" si="1"/>
        <v>0</v>
      </c>
      <c r="J28" s="888">
        <v>25</v>
      </c>
      <c r="K28" s="888"/>
      <c r="L28" s="879" t="str">
        <f>IFERROR(VLOOKUP(C28,B28:E65,2,FALSE),"")</f>
        <v/>
      </c>
      <c r="M28" s="879" t="str">
        <f>IFERROR(VLOOKUP(C28,B28:E65,3,FALSE),"")</f>
        <v/>
      </c>
      <c r="N28" s="889" t="str">
        <f>IFERROR(VLOOKUP(C28,B28:E65,4,FALSE),"")</f>
        <v/>
      </c>
      <c r="O28" s="883" t="str">
        <f>IFERROR(VLOOKUP(C28,B28:F65,5,FALSE),"")</f>
        <v/>
      </c>
      <c r="P28" s="914" t="str">
        <f t="shared" si="11"/>
        <v/>
      </c>
      <c r="Q28" s="759"/>
      <c r="R28" s="898">
        <v>21</v>
      </c>
      <c r="S28" s="899" t="str">
        <f t="shared" si="8"/>
        <v/>
      </c>
      <c r="T28" s="898" t="str">
        <f t="shared" si="12"/>
        <v/>
      </c>
      <c r="U28" s="898" t="str">
        <f t="shared" si="12"/>
        <v/>
      </c>
      <c r="V28" s="898" t="str">
        <f t="shared" si="13"/>
        <v/>
      </c>
      <c r="W28" s="898" t="str">
        <f t="shared" si="13"/>
        <v/>
      </c>
      <c r="X28" s="900"/>
      <c r="Y28" s="900"/>
      <c r="Z28" s="900"/>
      <c r="AA28" s="903"/>
      <c r="AB28" s="739"/>
      <c r="AC28" s="739"/>
      <c r="AD28" s="739"/>
      <c r="AE28" s="739"/>
      <c r="AF28" s="739"/>
      <c r="AG28" s="739"/>
    </row>
    <row r="29" spans="1:33" ht="15.75" customHeight="1">
      <c r="A29" s="888" t="str">
        <f t="array" aca="1" ref="A29" ca="1">IFERROR(MATCH(H29,LARGE(IF(FREQUENCY(MATCH(OFFSET(H$4,,,COUNT(H$4:H$100)),OFFSET(H$4,,,COUNT(H$4:H$100)),0),ROW(OFFSET(H$4,,,COUNT(H$4:H$100)))-ROW(H$4)+1),OFFSET(H$4,,,COUNT(H$4:H$100))),ROW(INDIRECT("1:"&amp;SUM(1/COUNTIF(OFFSET(H$4,,,COUNT(H$4:H$100)),OFFSET(H$4,,,COUNT(H$4:H$100))))))),0),"")</f>
        <v/>
      </c>
      <c r="B29" s="762">
        <f>IF(G29=1,COUNT(G$4:G29),0)</f>
        <v>0</v>
      </c>
      <c r="C29" s="902">
        <v>26</v>
      </c>
      <c r="D29" s="885" t="str">
        <f>ผลการเรียน!B30</f>
        <v/>
      </c>
      <c r="E29" s="885" t="str">
        <f>ผลการเรียน!BX30&amp;"."&amp;ผลการเรียน!BY30&amp;"  "&amp;ผลการเรียน!BZ30</f>
        <v xml:space="preserve">.  </v>
      </c>
      <c r="F29" s="887" t="str">
        <f>ผลการเรียน!BC30</f>
        <v/>
      </c>
      <c r="G29" s="757" t="str">
        <f t="shared" si="0"/>
        <v/>
      </c>
      <c r="H29" s="888" t="str">
        <f>ผลการเรียน!BB30</f>
        <v/>
      </c>
      <c r="I29" s="888">
        <f t="shared" ca="1" si="1"/>
        <v>0</v>
      </c>
      <c r="J29" s="888">
        <v>26</v>
      </c>
      <c r="K29" s="888"/>
      <c r="L29" s="879" t="str">
        <f>IFERROR(VLOOKUP(C29,B29:E65,2,FALSE),"")</f>
        <v/>
      </c>
      <c r="M29" s="879" t="str">
        <f>IFERROR(VLOOKUP(C29,B29:E65,3,FALSE),"")</f>
        <v/>
      </c>
      <c r="N29" s="889" t="str">
        <f>IFERROR(VLOOKUP(C29,B29:E65,4,FALSE),"")</f>
        <v/>
      </c>
      <c r="O29" s="883" t="str">
        <f>IFERROR(VLOOKUP(C29,B29:F65,5,FALSE),"")</f>
        <v/>
      </c>
      <c r="P29" s="914" t="str">
        <f t="shared" si="11"/>
        <v/>
      </c>
      <c r="Q29" s="759"/>
      <c r="R29" s="898">
        <v>22</v>
      </c>
      <c r="S29" s="899" t="str">
        <f t="shared" si="8"/>
        <v/>
      </c>
      <c r="T29" s="898" t="str">
        <f t="shared" si="12"/>
        <v/>
      </c>
      <c r="U29" s="898" t="str">
        <f t="shared" si="12"/>
        <v/>
      </c>
      <c r="V29" s="898" t="str">
        <f t="shared" si="13"/>
        <v/>
      </c>
      <c r="W29" s="898" t="str">
        <f t="shared" si="13"/>
        <v/>
      </c>
      <c r="X29" s="900"/>
      <c r="Y29" s="900"/>
      <c r="Z29" s="900"/>
      <c r="AA29" s="903"/>
      <c r="AB29" s="739"/>
      <c r="AC29" s="739"/>
      <c r="AD29" s="739"/>
      <c r="AE29" s="739"/>
      <c r="AF29" s="739"/>
      <c r="AG29" s="739"/>
    </row>
    <row r="30" spans="1:33" ht="15.75" customHeight="1">
      <c r="A30" s="888" t="str">
        <f t="array" aca="1" ref="A30" ca="1">IFERROR(MATCH(H30,LARGE(IF(FREQUENCY(MATCH(OFFSET(H$4,,,COUNT(H$4:H$100)),OFFSET(H$4,,,COUNT(H$4:H$100)),0),ROW(OFFSET(H$4,,,COUNT(H$4:H$100)))-ROW(H$4)+1),OFFSET(H$4,,,COUNT(H$4:H$100))),ROW(INDIRECT("1:"&amp;SUM(1/COUNTIF(OFFSET(H$4,,,COUNT(H$4:H$100)),OFFSET(H$4,,,COUNT(H$4:H$100))))))),0),"")</f>
        <v/>
      </c>
      <c r="B30" s="762">
        <f>IF(G30=1,COUNT(G$4:G30),0)</f>
        <v>0</v>
      </c>
      <c r="C30" s="897">
        <v>27</v>
      </c>
      <c r="D30" s="885" t="str">
        <f>ผลการเรียน!B31</f>
        <v/>
      </c>
      <c r="E30" s="885" t="str">
        <f>ผลการเรียน!BX31&amp;"."&amp;ผลการเรียน!BY31&amp;"  "&amp;ผลการเรียน!BZ31</f>
        <v xml:space="preserve">.  </v>
      </c>
      <c r="F30" s="887" t="str">
        <f>ผลการเรียน!BC31</f>
        <v/>
      </c>
      <c r="G30" s="757" t="str">
        <f t="shared" si="0"/>
        <v/>
      </c>
      <c r="H30" s="888" t="str">
        <f>ผลการเรียน!BB31</f>
        <v/>
      </c>
      <c r="I30" s="888">
        <f t="shared" ca="1" si="1"/>
        <v>0</v>
      </c>
      <c r="J30" s="888">
        <v>27</v>
      </c>
      <c r="K30" s="888"/>
      <c r="L30" s="879" t="str">
        <f>IFERROR(VLOOKUP(C30,B30:E65,2,FALSE),"")</f>
        <v/>
      </c>
      <c r="M30" s="879" t="str">
        <f>IFERROR(VLOOKUP(C30,B30:E65,3,FALSE),"")</f>
        <v/>
      </c>
      <c r="N30" s="889" t="str">
        <f>IFERROR(VLOOKUP(C30,B30:E65,4,FALSE),"")</f>
        <v/>
      </c>
      <c r="O30" s="883" t="str">
        <f>IFERROR(VLOOKUP(C30,B30:F65,5,FALSE),"")</f>
        <v/>
      </c>
      <c r="P30" s="914" t="str">
        <f t="shared" si="11"/>
        <v/>
      </c>
      <c r="Q30" s="759"/>
      <c r="R30" s="1467" t="s">
        <v>553</v>
      </c>
      <c r="S30" s="1468"/>
      <c r="T30" s="1468"/>
      <c r="U30" s="1468"/>
      <c r="V30" s="1469"/>
      <c r="W30" s="1467" t="str">
        <f>"ลงชื่อ....................................หัวหน้ากลุ่มสาระ"&amp;ปก!$I$10&amp;"  ......../.........../.............."</f>
        <v>ลงชื่อ....................................หัวหน้ากลุ่มสาระ  ......../.........../..............</v>
      </c>
      <c r="X30" s="1468"/>
      <c r="Y30" s="1468"/>
      <c r="Z30" s="1468"/>
      <c r="AA30" s="1469"/>
      <c r="AB30" s="739"/>
      <c r="AC30" s="739"/>
      <c r="AD30" s="739"/>
      <c r="AE30" s="739"/>
      <c r="AF30" s="739"/>
      <c r="AG30" s="739"/>
    </row>
    <row r="31" spans="1:33" ht="15.75" customHeight="1">
      <c r="A31" s="888" t="str">
        <f t="array" aca="1" ref="A31" ca="1">IFERROR(MATCH(H31,LARGE(IF(FREQUENCY(MATCH(OFFSET(H$4,,,COUNT(H$4:H$100)),OFFSET(H$4,,,COUNT(H$4:H$100)),0),ROW(OFFSET(H$4,,,COUNT(H$4:H$100)))-ROW(H$4)+1),OFFSET(H$4,,,COUNT(H$4:H$100))),ROW(INDIRECT("1:"&amp;SUM(1/COUNTIF(OFFSET(H$4,,,COUNT(H$4:H$100)),OFFSET(H$4,,,COUNT(H$4:H$100))))))),0),"")</f>
        <v/>
      </c>
      <c r="B31" s="762">
        <f>IF(G31=1,COUNT(G$4:G31),0)</f>
        <v>0</v>
      </c>
      <c r="C31" s="902">
        <v>28</v>
      </c>
      <c r="D31" s="885" t="str">
        <f>ผลการเรียน!B32</f>
        <v/>
      </c>
      <c r="E31" s="885" t="str">
        <f>ผลการเรียน!BX32&amp;"."&amp;ผลการเรียน!BY32&amp;"  "&amp;ผลการเรียน!BZ32</f>
        <v xml:space="preserve">.  </v>
      </c>
      <c r="F31" s="887" t="str">
        <f>ผลการเรียน!BC32</f>
        <v/>
      </c>
      <c r="G31" s="757" t="str">
        <f t="shared" si="0"/>
        <v/>
      </c>
      <c r="H31" s="888" t="str">
        <f>ผลการเรียน!BB32</f>
        <v/>
      </c>
      <c r="I31" s="888">
        <f t="shared" ca="1" si="1"/>
        <v>0</v>
      </c>
      <c r="J31" s="888">
        <v>28</v>
      </c>
      <c r="K31" s="888"/>
      <c r="L31" s="879" t="str">
        <f>IFERROR(VLOOKUP(C31,B31:E65,2,FALSE),"")</f>
        <v/>
      </c>
      <c r="M31" s="879" t="str">
        <f>IFERROR(VLOOKUP(C31,B31:E65,3,FALSE),"")</f>
        <v/>
      </c>
      <c r="N31" s="889" t="str">
        <f>IFERROR(VLOOKUP(C31,B31:E65,4,FALSE),"")</f>
        <v/>
      </c>
      <c r="O31" s="883" t="str">
        <f>IFERROR(VLOOKUP(C31,B31:F65,5,FALSE),"")</f>
        <v/>
      </c>
      <c r="P31" s="914" t="str">
        <f t="shared" si="11"/>
        <v/>
      </c>
      <c r="Q31" s="759"/>
      <c r="R31" s="1470" t="s">
        <v>554</v>
      </c>
      <c r="S31" s="1470"/>
      <c r="T31" s="1470"/>
      <c r="U31" s="1470"/>
      <c r="V31" s="1470"/>
      <c r="W31" s="1470" t="s">
        <v>555</v>
      </c>
      <c r="X31" s="1470"/>
      <c r="Y31" s="1470"/>
      <c r="Z31" s="1470"/>
      <c r="AA31" s="1470"/>
      <c r="AB31" s="739"/>
      <c r="AC31" s="739"/>
      <c r="AD31" s="739"/>
      <c r="AE31" s="739"/>
      <c r="AF31" s="739"/>
      <c r="AG31" s="739"/>
    </row>
    <row r="32" spans="1:33" ht="15.75" customHeight="1">
      <c r="A32" s="888" t="str">
        <f t="array" aca="1" ref="A32" ca="1">IFERROR(MATCH(H32,LARGE(IF(FREQUENCY(MATCH(OFFSET(H$4,,,COUNT(H$4:H$100)),OFFSET(H$4,,,COUNT(H$4:H$100)),0),ROW(OFFSET(H$4,,,COUNT(H$4:H$100)))-ROW(H$4)+1),OFFSET(H$4,,,COUNT(H$4:H$100))),ROW(INDIRECT("1:"&amp;SUM(1/COUNTIF(OFFSET(H$4,,,COUNT(H$4:H$100)),OFFSET(H$4,,,COUNT(H$4:H$100))))))),0),"")</f>
        <v/>
      </c>
      <c r="B32" s="762">
        <f>IF(G32=1,COUNT(G$4:G32),0)</f>
        <v>0</v>
      </c>
      <c r="C32" s="897">
        <v>29</v>
      </c>
      <c r="D32" s="885" t="str">
        <f>ผลการเรียน!B33</f>
        <v/>
      </c>
      <c r="E32" s="885" t="str">
        <f>ผลการเรียน!BX33&amp;"."&amp;ผลการเรียน!BY33&amp;"  "&amp;ผลการเรียน!BZ33</f>
        <v xml:space="preserve">.  </v>
      </c>
      <c r="F32" s="887" t="str">
        <f>ผลการเรียน!BC33</f>
        <v/>
      </c>
      <c r="G32" s="757" t="str">
        <f t="shared" si="0"/>
        <v/>
      </c>
      <c r="H32" s="888" t="str">
        <f>ผลการเรียน!BB33</f>
        <v/>
      </c>
      <c r="I32" s="888">
        <f t="shared" ca="1" si="1"/>
        <v>0</v>
      </c>
      <c r="J32" s="888">
        <v>29</v>
      </c>
      <c r="K32" s="888"/>
      <c r="L32" s="879" t="str">
        <f>IFERROR(VLOOKUP(C32,B32:E65,2,FALSE),"")</f>
        <v/>
      </c>
      <c r="M32" s="879" t="str">
        <f>IFERROR(VLOOKUP(C32,B32:E65,3,FALSE),"")</f>
        <v/>
      </c>
      <c r="N32" s="889" t="str">
        <f>IFERROR(VLOOKUP(C32,B32:E65,4,FALSE),"")</f>
        <v/>
      </c>
      <c r="O32" s="883" t="str">
        <f>IFERROR(VLOOKUP(C32,B32:F65,5,FALSE),"")</f>
        <v/>
      </c>
      <c r="P32" s="914" t="str">
        <f t="shared" si="11"/>
        <v/>
      </c>
      <c r="Q32" s="759"/>
      <c r="R32" s="1467" t="s">
        <v>556</v>
      </c>
      <c r="S32" s="1468"/>
      <c r="T32" s="1468"/>
      <c r="U32" s="1468"/>
      <c r="V32" s="1468"/>
      <c r="W32" s="1468"/>
      <c r="X32" s="1468"/>
      <c r="Y32" s="1468"/>
      <c r="Z32" s="1468"/>
      <c r="AA32" s="1469"/>
      <c r="AB32" s="739"/>
      <c r="AC32" s="739"/>
      <c r="AD32" s="739"/>
      <c r="AE32" s="739"/>
      <c r="AF32" s="739"/>
      <c r="AG32" s="739"/>
    </row>
    <row r="33" spans="1:33" ht="15.75" customHeight="1">
      <c r="A33" s="888" t="str">
        <f t="array" aca="1" ref="A33" ca="1">IFERROR(MATCH(H33,LARGE(IF(FREQUENCY(MATCH(OFFSET(H$4,,,COUNT(H$4:H$100)),OFFSET(H$4,,,COUNT(H$4:H$100)),0),ROW(OFFSET(H$4,,,COUNT(H$4:H$100)))-ROW(H$4)+1),OFFSET(H$4,,,COUNT(H$4:H$100))),ROW(INDIRECT("1:"&amp;SUM(1/COUNTIF(OFFSET(H$4,,,COUNT(H$4:H$100)),OFFSET(H$4,,,COUNT(H$4:H$100))))))),0),"")</f>
        <v/>
      </c>
      <c r="B33" s="762">
        <f>IF(G33=1,COUNT(G$4:G33),0)</f>
        <v>0</v>
      </c>
      <c r="C33" s="902">
        <v>30</v>
      </c>
      <c r="D33" s="885" t="str">
        <f>ผลการเรียน!B34</f>
        <v/>
      </c>
      <c r="E33" s="885" t="str">
        <f>ผลการเรียน!BX34&amp;"."&amp;ผลการเรียน!BY34&amp;"  "&amp;ผลการเรียน!BZ34</f>
        <v xml:space="preserve">.  </v>
      </c>
      <c r="F33" s="887" t="str">
        <f>ผลการเรียน!BC34</f>
        <v/>
      </c>
      <c r="G33" s="757" t="str">
        <f t="shared" si="0"/>
        <v/>
      </c>
      <c r="H33" s="888" t="str">
        <f>ผลการเรียน!BB34</f>
        <v/>
      </c>
      <c r="I33" s="888">
        <f t="shared" ca="1" si="1"/>
        <v>0</v>
      </c>
      <c r="J33" s="888">
        <v>30</v>
      </c>
      <c r="K33" s="888"/>
      <c r="L33" s="879" t="str">
        <f>IFERROR(VLOOKUP(C33,B33:E65,2,FALSE),"")</f>
        <v/>
      </c>
      <c r="M33" s="879" t="str">
        <f>IFERROR(VLOOKUP(C33,B33:E65,3,FALSE),"")</f>
        <v/>
      </c>
      <c r="N33" s="889" t="str">
        <f>IFERROR(VLOOKUP(C33,B33:E65,4,FALSE),"")</f>
        <v/>
      </c>
      <c r="O33" s="883" t="str">
        <f>IFERROR(VLOOKUP(C33,B33:F65,5,FALSE),"")</f>
        <v/>
      </c>
      <c r="P33" s="914" t="str">
        <f t="shared" si="11"/>
        <v/>
      </c>
      <c r="Q33" s="773"/>
      <c r="R33" s="759" t="s">
        <v>557</v>
      </c>
      <c r="S33" s="759"/>
      <c r="T33" s="759"/>
      <c r="U33" s="759"/>
      <c r="V33" s="759"/>
      <c r="W33" s="759"/>
      <c r="X33" s="759"/>
      <c r="Y33" s="759"/>
      <c r="Z33" s="759"/>
      <c r="AA33" s="759"/>
      <c r="AB33" s="739"/>
      <c r="AC33" s="739"/>
      <c r="AD33" s="739"/>
      <c r="AE33" s="739"/>
      <c r="AF33" s="739"/>
      <c r="AG33" s="739"/>
    </row>
    <row r="34" spans="1:33" ht="15.75" customHeight="1">
      <c r="A34" s="888" t="str">
        <f t="array" aca="1" ref="A34" ca="1">IFERROR(MATCH(H34,LARGE(IF(FREQUENCY(MATCH(OFFSET(H$4,,,COUNT(H$4:H$100)),OFFSET(H$4,,,COUNT(H$4:H$100)),0),ROW(OFFSET(H$4,,,COUNT(H$4:H$100)))-ROW(H$4)+1),OFFSET(H$4,,,COUNT(H$4:H$100))),ROW(INDIRECT("1:"&amp;SUM(1/COUNTIF(OFFSET(H$4,,,COUNT(H$4:H$100)),OFFSET(H$4,,,COUNT(H$4:H$100))))))),0),"")</f>
        <v/>
      </c>
      <c r="B34" s="762">
        <f>IF(G34=1,COUNT(G$4:G34),0)</f>
        <v>0</v>
      </c>
      <c r="C34" s="897">
        <v>31</v>
      </c>
      <c r="D34" s="885" t="str">
        <f>ผลการเรียน!B35</f>
        <v/>
      </c>
      <c r="E34" s="885" t="str">
        <f>ผลการเรียน!BX35&amp;"."&amp;ผลการเรียน!BY35&amp;"  "&amp;ผลการเรียน!BZ35</f>
        <v xml:space="preserve">.  </v>
      </c>
      <c r="F34" s="887" t="str">
        <f>ผลการเรียน!BC35</f>
        <v/>
      </c>
      <c r="G34" s="757" t="str">
        <f t="shared" si="0"/>
        <v/>
      </c>
      <c r="H34" s="888" t="str">
        <f>ผลการเรียน!BB35</f>
        <v/>
      </c>
      <c r="I34" s="888">
        <f t="shared" ca="1" si="1"/>
        <v>0</v>
      </c>
      <c r="J34" s="888">
        <v>31</v>
      </c>
      <c r="K34" s="888"/>
      <c r="L34" s="879" t="str">
        <f>IFERROR(VLOOKUP(C34,B34:E65,2,FALSE),"")</f>
        <v/>
      </c>
      <c r="M34" s="879" t="str">
        <f>IFERROR(VLOOKUP(C34,B34:E65,3,FALSE),"")</f>
        <v/>
      </c>
      <c r="N34" s="889" t="str">
        <f>IFERROR(VLOOKUP(C34,B34:E65,4,FALSE),"")</f>
        <v/>
      </c>
      <c r="O34" s="883" t="str">
        <f>IFERROR(VLOOKUP(C34,B34:F65,5,FALSE),"")</f>
        <v/>
      </c>
      <c r="P34" s="914" t="str">
        <f t="shared" si="11"/>
        <v/>
      </c>
      <c r="R34" s="759" t="s">
        <v>558</v>
      </c>
      <c r="S34" s="759"/>
      <c r="T34" s="759"/>
      <c r="U34" s="759"/>
      <c r="V34" s="759"/>
      <c r="W34" s="759"/>
      <c r="X34" s="759"/>
      <c r="Y34" s="759"/>
      <c r="Z34" s="759"/>
      <c r="AA34" s="759"/>
      <c r="AB34" s="739"/>
      <c r="AC34" s="739"/>
      <c r="AD34" s="739"/>
      <c r="AE34" s="739"/>
      <c r="AF34" s="739"/>
      <c r="AG34" s="739"/>
    </row>
    <row r="35" spans="1:33" ht="15" customHeight="1">
      <c r="A35" s="888" t="str">
        <f t="array" aca="1" ref="A35" ca="1">IFERROR(MATCH(H35,LARGE(IF(FREQUENCY(MATCH(OFFSET(H$4,,,COUNT(H$4:H$100)),OFFSET(H$4,,,COUNT(H$4:H$100)),0),ROW(OFFSET(H$4,,,COUNT(H$4:H$100)))-ROW(H$4)+1),OFFSET(H$4,,,COUNT(H$4:H$100))),ROW(INDIRECT("1:"&amp;SUM(1/COUNTIF(OFFSET(H$4,,,COUNT(H$4:H$100)),OFFSET(H$4,,,COUNT(H$4:H$100))))))),0),"")</f>
        <v/>
      </c>
      <c r="B35" s="762">
        <f>IF(G35=1,COUNT(G$4:G35),0)</f>
        <v>0</v>
      </c>
      <c r="C35" s="902">
        <v>32</v>
      </c>
      <c r="D35" s="885" t="str">
        <f>ผลการเรียน!B36</f>
        <v/>
      </c>
      <c r="E35" s="885" t="str">
        <f>ผลการเรียน!BX36&amp;"."&amp;ผลการเรียน!BY36&amp;"  "&amp;ผลการเรียน!BZ36</f>
        <v xml:space="preserve">.  </v>
      </c>
      <c r="F35" s="887" t="str">
        <f>ผลการเรียน!BC36</f>
        <v/>
      </c>
      <c r="G35" s="757" t="str">
        <f t="shared" si="0"/>
        <v/>
      </c>
      <c r="H35" s="888" t="str">
        <f>ผลการเรียน!BB36</f>
        <v/>
      </c>
      <c r="I35" s="888">
        <f t="shared" ca="1" si="1"/>
        <v>0</v>
      </c>
      <c r="J35" s="888">
        <v>32</v>
      </c>
      <c r="K35" s="888"/>
      <c r="L35" s="879" t="str">
        <f>IFERROR(VLOOKUP(C35,B35:E65,2,FALSE),"")</f>
        <v/>
      </c>
      <c r="M35" s="879" t="str">
        <f>IFERROR(VLOOKUP(C35,B35:E65,3,FALSE),"")</f>
        <v/>
      </c>
      <c r="N35" s="889" t="str">
        <f>IFERROR(VLOOKUP(C35,B35:E65,4,FALSE),"")</f>
        <v/>
      </c>
      <c r="O35" s="883" t="str">
        <f>IFERROR(VLOOKUP(C35,B35:F65,5,FALSE),"")</f>
        <v/>
      </c>
      <c r="P35" s="914" t="str">
        <f t="shared" si="11"/>
        <v/>
      </c>
      <c r="R35" s="759" t="s">
        <v>559</v>
      </c>
      <c r="S35" s="759"/>
      <c r="T35" s="759"/>
      <c r="U35" s="759"/>
      <c r="V35" s="759"/>
      <c r="W35" s="759"/>
      <c r="X35" s="759"/>
      <c r="Y35" s="759"/>
      <c r="Z35" s="759"/>
      <c r="AA35" s="759"/>
      <c r="AB35" s="739"/>
      <c r="AC35" s="739"/>
      <c r="AD35" s="739"/>
      <c r="AE35" s="739"/>
      <c r="AF35" s="739"/>
      <c r="AG35" s="739"/>
    </row>
    <row r="36" spans="1:33" ht="15.75" customHeight="1">
      <c r="A36" s="888" t="str">
        <f t="array" aca="1" ref="A36" ca="1">IFERROR(MATCH(H36,LARGE(IF(FREQUENCY(MATCH(OFFSET(H$4,,,COUNT(H$4:H$100)),OFFSET(H$4,,,COUNT(H$4:H$100)),0),ROW(OFFSET(H$4,,,COUNT(H$4:H$100)))-ROW(H$4)+1),OFFSET(H$4,,,COUNT(H$4:H$100))),ROW(INDIRECT("1:"&amp;SUM(1/COUNTIF(OFFSET(H$4,,,COUNT(H$4:H$100)),OFFSET(H$4,,,COUNT(H$4:H$100))))))),0),"")</f>
        <v/>
      </c>
      <c r="B36" s="762">
        <f>IF(G36=1,COUNT(G$4:G36),0)</f>
        <v>0</v>
      </c>
      <c r="C36" s="897">
        <v>33</v>
      </c>
      <c r="D36" s="885" t="str">
        <f>ผลการเรียน!B37</f>
        <v/>
      </c>
      <c r="E36" s="885" t="str">
        <f>ผลการเรียน!BX37&amp;"."&amp;ผลการเรียน!BY37&amp;"  "&amp;ผลการเรียน!BZ37</f>
        <v xml:space="preserve">.  </v>
      </c>
      <c r="F36" s="887" t="str">
        <f>ผลการเรียน!BC37</f>
        <v/>
      </c>
      <c r="G36" s="757" t="str">
        <f t="shared" si="0"/>
        <v/>
      </c>
      <c r="H36" s="888" t="str">
        <f>ผลการเรียน!BB37</f>
        <v/>
      </c>
      <c r="I36" s="888">
        <f t="shared" ca="1" si="1"/>
        <v>0</v>
      </c>
      <c r="J36" s="888">
        <v>33</v>
      </c>
      <c r="K36" s="888"/>
      <c r="L36" s="879" t="str">
        <f>IFERROR(VLOOKUP(C36,B36:E65,2,FALSE),"")</f>
        <v/>
      </c>
      <c r="M36" s="879" t="str">
        <f>IFERROR(VLOOKUP(C36,B36:E65,3,FALSE),"")</f>
        <v/>
      </c>
      <c r="N36" s="889" t="str">
        <f>IFERROR(VLOOKUP(C36,B36:E65,4,FALSE),"")</f>
        <v/>
      </c>
      <c r="O36" s="883" t="str">
        <f>IFERROR(VLOOKUP(C36,B36:F65,5,FALSE),"")</f>
        <v/>
      </c>
      <c r="P36" s="914" t="str">
        <f t="shared" si="11"/>
        <v/>
      </c>
      <c r="R36" s="759"/>
      <c r="S36" s="759" t="s">
        <v>560</v>
      </c>
      <c r="T36" s="759"/>
      <c r="U36" s="759"/>
      <c r="V36" s="759"/>
      <c r="W36" s="759"/>
      <c r="X36" s="759"/>
      <c r="Y36" s="759"/>
      <c r="Z36" s="759"/>
      <c r="AA36" s="759"/>
      <c r="AB36" s="739"/>
      <c r="AC36" s="739"/>
      <c r="AD36" s="739"/>
      <c r="AE36" s="739"/>
      <c r="AF36" s="739"/>
      <c r="AG36" s="739"/>
    </row>
    <row r="37" spans="1:33" ht="15.75" customHeight="1">
      <c r="A37" s="888" t="str">
        <f t="array" aca="1" ref="A37" ca="1">IFERROR(MATCH(H37,LARGE(IF(FREQUENCY(MATCH(OFFSET(H$4,,,COUNT(H$4:H$100)),OFFSET(H$4,,,COUNT(H$4:H$100)),0),ROW(OFFSET(H$4,,,COUNT(H$4:H$100)))-ROW(H$4)+1),OFFSET(H$4,,,COUNT(H$4:H$100))),ROW(INDIRECT("1:"&amp;SUM(1/COUNTIF(OFFSET(H$4,,,COUNT(H$4:H$100)),OFFSET(H$4,,,COUNT(H$4:H$100))))))),0),"")</f>
        <v/>
      </c>
      <c r="B37" s="762">
        <f>IF(G37=1,COUNT(G$4:G37),0)</f>
        <v>0</v>
      </c>
      <c r="C37" s="902">
        <v>34</v>
      </c>
      <c r="D37" s="885" t="str">
        <f>ผลการเรียน!B38</f>
        <v/>
      </c>
      <c r="E37" s="885" t="str">
        <f>ผลการเรียน!BX38&amp;"."&amp;ผลการเรียน!BY38&amp;"  "&amp;ผลการเรียน!BZ38</f>
        <v xml:space="preserve">.  </v>
      </c>
      <c r="F37" s="887" t="str">
        <f>ผลการเรียน!BC38</f>
        <v/>
      </c>
      <c r="G37" s="757" t="str">
        <f t="shared" si="0"/>
        <v/>
      </c>
      <c r="H37" s="888" t="str">
        <f>ผลการเรียน!BB38</f>
        <v/>
      </c>
      <c r="I37" s="888">
        <f t="shared" ca="1" si="1"/>
        <v>0</v>
      </c>
      <c r="J37" s="888">
        <v>34</v>
      </c>
      <c r="K37" s="888"/>
      <c r="L37" s="879" t="str">
        <f>IFERROR(VLOOKUP(C37,B37:E65,2,FALSE),"")</f>
        <v/>
      </c>
      <c r="M37" s="879" t="str">
        <f>IFERROR(VLOOKUP(C37,B37:E65,3,FALSE),"")</f>
        <v/>
      </c>
      <c r="N37" s="889" t="str">
        <f>IFERROR(VLOOKUP(C37,B37:E65,4,FALSE),"")</f>
        <v/>
      </c>
      <c r="O37" s="883" t="str">
        <f>IFERROR(VLOOKUP(C37,B37:F65,5,FALSE),"")</f>
        <v/>
      </c>
      <c r="P37" s="914" t="str">
        <f t="shared" si="11"/>
        <v/>
      </c>
      <c r="R37" s="759"/>
      <c r="S37" s="759" t="s">
        <v>561</v>
      </c>
      <c r="T37" s="759"/>
      <c r="U37" s="759"/>
      <c r="V37" s="759"/>
      <c r="W37" s="759"/>
      <c r="X37" s="759"/>
      <c r="Y37" s="759"/>
      <c r="Z37" s="759"/>
      <c r="AA37" s="759"/>
      <c r="AB37" s="739"/>
      <c r="AC37" s="739"/>
      <c r="AD37" s="739"/>
      <c r="AE37" s="739"/>
      <c r="AF37" s="739"/>
      <c r="AG37" s="739"/>
    </row>
    <row r="38" spans="1:33" ht="15.75" customHeight="1">
      <c r="A38" s="888" t="str">
        <f t="array" aca="1" ref="A38" ca="1">IFERROR(MATCH(H38,LARGE(IF(FREQUENCY(MATCH(OFFSET(H$4,,,COUNT(H$4:H$100)),OFFSET(H$4,,,COUNT(H$4:H$100)),0),ROW(OFFSET(H$4,,,COUNT(H$4:H$100)))-ROW(H$4)+1),OFFSET(H$4,,,COUNT(H$4:H$100))),ROW(INDIRECT("1:"&amp;SUM(1/COUNTIF(OFFSET(H$4,,,COUNT(H$4:H$100)),OFFSET(H$4,,,COUNT(H$4:H$100))))))),0),"")</f>
        <v/>
      </c>
      <c r="B38" s="762">
        <f>IF(G38=1,COUNT(G$4:G38),0)</f>
        <v>0</v>
      </c>
      <c r="C38" s="897">
        <v>35</v>
      </c>
      <c r="D38" s="885" t="str">
        <f>ผลการเรียน!B39</f>
        <v/>
      </c>
      <c r="E38" s="885" t="str">
        <f>ผลการเรียน!BX39&amp;"."&amp;ผลการเรียน!BY39&amp;"  "&amp;ผลการเรียน!BZ39</f>
        <v xml:space="preserve">.  </v>
      </c>
      <c r="F38" s="887" t="str">
        <f>ผลการเรียน!BC39</f>
        <v/>
      </c>
      <c r="G38" s="757" t="str">
        <f t="shared" si="0"/>
        <v/>
      </c>
      <c r="H38" s="888" t="str">
        <f>ผลการเรียน!BB39</f>
        <v/>
      </c>
      <c r="I38" s="888">
        <f t="shared" ca="1" si="1"/>
        <v>0</v>
      </c>
      <c r="J38" s="888">
        <v>35</v>
      </c>
      <c r="K38" s="888"/>
      <c r="L38" s="879" t="str">
        <f>IFERROR(VLOOKUP(C38,B38:E65,2,FALSE),"")</f>
        <v/>
      </c>
      <c r="M38" s="879" t="str">
        <f>IFERROR(VLOOKUP(C38,B38:E65,3,FALSE),"")</f>
        <v/>
      </c>
      <c r="N38" s="889" t="str">
        <f>IFERROR(VLOOKUP(C38,B38:E65,4,FALSE),"")</f>
        <v/>
      </c>
      <c r="O38" s="883" t="str">
        <f>IFERROR(VLOOKUP(C38,B38:F65,5,FALSE),"")</f>
        <v/>
      </c>
      <c r="P38" s="914" t="str">
        <f t="shared" si="11"/>
        <v/>
      </c>
      <c r="R38" s="759"/>
      <c r="S38" s="759" t="s">
        <v>562</v>
      </c>
      <c r="T38" s="759"/>
      <c r="U38" s="759"/>
      <c r="V38" s="759"/>
      <c r="W38" s="759"/>
      <c r="X38" s="759"/>
      <c r="Y38" s="759"/>
      <c r="Z38" s="759"/>
      <c r="AA38" s="759"/>
      <c r="AB38" s="739"/>
      <c r="AC38" s="739"/>
      <c r="AD38" s="739"/>
      <c r="AE38" s="739"/>
      <c r="AF38" s="739"/>
      <c r="AG38" s="739"/>
    </row>
    <row r="39" spans="1:33" ht="15.75" customHeight="1">
      <c r="A39" s="888" t="str">
        <f t="array" aca="1" ref="A39" ca="1">IFERROR(MATCH(H39,LARGE(IF(FREQUENCY(MATCH(OFFSET(H$4,,,COUNT(H$4:H$100)),OFFSET(H$4,,,COUNT(H$4:H$100)),0),ROW(OFFSET(H$4,,,COUNT(H$4:H$100)))-ROW(H$4)+1),OFFSET(H$4,,,COUNT(H$4:H$100))),ROW(INDIRECT("1:"&amp;SUM(1/COUNTIF(OFFSET(H$4,,,COUNT(H$4:H$100)),OFFSET(H$4,,,COUNT(H$4:H$100))))))),0),"")</f>
        <v/>
      </c>
      <c r="B39" s="762">
        <f>IF(G39=1,COUNT(G$4:G39),0)</f>
        <v>0</v>
      </c>
      <c r="C39" s="902">
        <v>36</v>
      </c>
      <c r="D39" s="885" t="str">
        <f>ผลการเรียน!B40</f>
        <v/>
      </c>
      <c r="E39" s="885" t="str">
        <f>ผลการเรียน!BX40&amp;"."&amp;ผลการเรียน!BY40&amp;"  "&amp;ผลการเรียน!BZ40</f>
        <v xml:space="preserve">.  </v>
      </c>
      <c r="F39" s="887" t="str">
        <f>ผลการเรียน!BC40</f>
        <v/>
      </c>
      <c r="G39" s="757" t="str">
        <f t="shared" si="0"/>
        <v/>
      </c>
      <c r="H39" s="888" t="str">
        <f>ผลการเรียน!BB40</f>
        <v/>
      </c>
      <c r="I39" s="888">
        <f t="shared" ca="1" si="1"/>
        <v>0</v>
      </c>
      <c r="J39" s="888">
        <v>36</v>
      </c>
      <c r="K39" s="888"/>
      <c r="L39" s="879" t="str">
        <f>IFERROR(VLOOKUP(C39,B39:E65,2,FALSE),"")</f>
        <v/>
      </c>
      <c r="M39" s="879" t="str">
        <f>IFERROR(VLOOKUP(C39,B39:E65,3,FALSE),"")</f>
        <v/>
      </c>
      <c r="N39" s="889" t="str">
        <f>IFERROR(VLOOKUP(C39,B39:E65,4,FALSE),"")</f>
        <v/>
      </c>
      <c r="O39" s="883" t="str">
        <f>IFERROR(VLOOKUP(C39,B39:F65,5,FALSE),"")</f>
        <v/>
      </c>
      <c r="P39" s="914" t="str">
        <f t="shared" si="11"/>
        <v/>
      </c>
      <c r="R39" s="759"/>
      <c r="S39" s="759"/>
      <c r="T39" s="759"/>
      <c r="U39" s="759"/>
      <c r="V39" s="759"/>
      <c r="W39" s="759"/>
      <c r="X39" s="759"/>
      <c r="Y39" s="759"/>
      <c r="Z39" s="759"/>
      <c r="AA39" s="759"/>
      <c r="AB39" s="739"/>
      <c r="AC39" s="739"/>
      <c r="AD39" s="739"/>
      <c r="AE39" s="739"/>
      <c r="AF39" s="739"/>
      <c r="AG39" s="739"/>
    </row>
    <row r="40" spans="1:33" ht="15.75" customHeight="1">
      <c r="A40" s="888" t="str">
        <f t="array" aca="1" ref="A40" ca="1">IFERROR(MATCH(H40,LARGE(IF(FREQUENCY(MATCH(OFFSET(H$4,,,COUNT(H$4:H$100)),OFFSET(H$4,,,COUNT(H$4:H$100)),0),ROW(OFFSET(H$4,,,COUNT(H$4:H$100)))-ROW(H$4)+1),OFFSET(H$4,,,COUNT(H$4:H$100))),ROW(INDIRECT("1:"&amp;SUM(1/COUNTIF(OFFSET(H$4,,,COUNT(H$4:H$100)),OFFSET(H$4,,,COUNT(H$4:H$100))))))),0),"")</f>
        <v/>
      </c>
      <c r="B40" s="762">
        <f>IF(G40=1,COUNT(G$4:G40),0)</f>
        <v>0</v>
      </c>
      <c r="C40" s="897">
        <v>37</v>
      </c>
      <c r="D40" s="885" t="str">
        <f>ผลการเรียน!B41</f>
        <v/>
      </c>
      <c r="E40" s="885" t="str">
        <f>ผลการเรียน!BX41&amp;"."&amp;ผลการเรียน!BY41&amp;"  "&amp;ผลการเรียน!BZ41</f>
        <v xml:space="preserve">.  </v>
      </c>
      <c r="F40" s="887" t="str">
        <f>ผลการเรียน!BC41</f>
        <v/>
      </c>
      <c r="G40" s="757" t="str">
        <f t="shared" si="0"/>
        <v/>
      </c>
      <c r="H40" s="888" t="str">
        <f>ผลการเรียน!BB41</f>
        <v/>
      </c>
      <c r="I40" s="888">
        <f t="shared" ca="1" si="1"/>
        <v>0</v>
      </c>
      <c r="J40" s="888">
        <v>37</v>
      </c>
      <c r="K40" s="888"/>
      <c r="L40" s="879" t="str">
        <f>IFERROR(VLOOKUP(C40,B40:E65,2,FALSE),"")</f>
        <v/>
      </c>
      <c r="M40" s="879" t="str">
        <f>IFERROR(VLOOKUP(C40,B40:E65,3,FALSE),"")</f>
        <v/>
      </c>
      <c r="N40" s="889" t="str">
        <f>IFERROR(VLOOKUP(C40,B40:E65,4,FALSE),"")</f>
        <v/>
      </c>
      <c r="O40" s="883" t="str">
        <f>IFERROR(VLOOKUP(C40,B40:F65,5,FALSE),"")</f>
        <v/>
      </c>
      <c r="P40" s="914" t="str">
        <f t="shared" si="11"/>
        <v/>
      </c>
      <c r="R40" s="773"/>
      <c r="S40" s="773"/>
      <c r="T40" s="773"/>
      <c r="U40" s="773"/>
      <c r="V40" s="773"/>
      <c r="W40" s="773"/>
      <c r="X40" s="773"/>
      <c r="Y40" s="773"/>
      <c r="Z40" s="773"/>
      <c r="AA40" s="773"/>
      <c r="AB40" s="739"/>
      <c r="AC40" s="739"/>
      <c r="AD40" s="739"/>
      <c r="AE40" s="739"/>
      <c r="AF40" s="739"/>
      <c r="AG40" s="739"/>
    </row>
    <row r="41" spans="1:33" ht="15.75" customHeight="1">
      <c r="A41" s="888" t="str">
        <f t="array" aca="1" ref="A41" ca="1">IFERROR(MATCH(H41,LARGE(IF(FREQUENCY(MATCH(OFFSET(H$4,,,COUNT(H$4:H$100)),OFFSET(H$4,,,COUNT(H$4:H$100)),0),ROW(OFFSET(H$4,,,COUNT(H$4:H$100)))-ROW(H$4)+1),OFFSET(H$4,,,COUNT(H$4:H$100))),ROW(INDIRECT("1:"&amp;SUM(1/COUNTIF(OFFSET(H$4,,,COUNT(H$4:H$100)),OFFSET(H$4,,,COUNT(H$4:H$100))))))),0),"")</f>
        <v/>
      </c>
      <c r="B41" s="762">
        <f>IF(G41=1,COUNT(G$4:G41),0)</f>
        <v>0</v>
      </c>
      <c r="C41" s="902">
        <v>38</v>
      </c>
      <c r="D41" s="885" t="str">
        <f>ผลการเรียน!B42</f>
        <v/>
      </c>
      <c r="E41" s="885" t="str">
        <f>ผลการเรียน!BX42&amp;"."&amp;ผลการเรียน!BY42&amp;"  "&amp;ผลการเรียน!BZ42</f>
        <v xml:space="preserve">.  </v>
      </c>
      <c r="F41" s="887" t="str">
        <f>ผลการเรียน!BC42</f>
        <v/>
      </c>
      <c r="G41" s="757" t="str">
        <f t="shared" si="0"/>
        <v/>
      </c>
      <c r="H41" s="888" t="str">
        <f>ผลการเรียน!BB42</f>
        <v/>
      </c>
      <c r="I41" s="888">
        <f t="shared" ca="1" si="1"/>
        <v>0</v>
      </c>
      <c r="J41" s="888">
        <v>38</v>
      </c>
      <c r="K41" s="888"/>
      <c r="L41" s="879" t="str">
        <f>IFERROR(VLOOKUP(C41,B41:E65,2,FALSE),"")</f>
        <v/>
      </c>
      <c r="M41" s="879" t="str">
        <f>IFERROR(VLOOKUP(C41,B41:E65,3,FALSE),"")</f>
        <v/>
      </c>
      <c r="N41" s="889" t="str">
        <f>IFERROR(VLOOKUP(C41,B41:E65,4,FALSE),"")</f>
        <v/>
      </c>
      <c r="O41" s="883" t="str">
        <f>IFERROR(VLOOKUP(C41,B41:F65,5,FALSE),"")</f>
        <v/>
      </c>
      <c r="P41" s="914" t="str">
        <f t="shared" si="11"/>
        <v/>
      </c>
      <c r="S41" s="739"/>
      <c r="T41" s="739"/>
      <c r="U41" s="739"/>
      <c r="V41" s="739"/>
      <c r="W41" s="739"/>
      <c r="X41" s="739"/>
      <c r="Y41" s="739"/>
      <c r="Z41" s="739"/>
      <c r="AA41" s="739"/>
      <c r="AB41" s="739"/>
      <c r="AC41" s="739"/>
      <c r="AD41" s="739"/>
      <c r="AE41" s="739"/>
      <c r="AF41" s="739"/>
      <c r="AG41" s="739"/>
    </row>
    <row r="42" spans="1:33" ht="15.75" customHeight="1">
      <c r="A42" s="888" t="str">
        <f t="array" aca="1" ref="A42" ca="1">IFERROR(MATCH(H42,LARGE(IF(FREQUENCY(MATCH(OFFSET(H$4,,,COUNT(H$4:H$100)),OFFSET(H$4,,,COUNT(H$4:H$100)),0),ROW(OFFSET(H$4,,,COUNT(H$4:H$100)))-ROW(H$4)+1),OFFSET(H$4,,,COUNT(H$4:H$100))),ROW(INDIRECT("1:"&amp;SUM(1/COUNTIF(OFFSET(H$4,,,COUNT(H$4:H$100)),OFFSET(H$4,,,COUNT(H$4:H$100))))))),0),"")</f>
        <v/>
      </c>
      <c r="B42" s="762">
        <f>IF(G42=1,COUNT(G$4:G42),0)</f>
        <v>0</v>
      </c>
      <c r="C42" s="897">
        <v>39</v>
      </c>
      <c r="D42" s="885" t="str">
        <f>ผลการเรียน!B43</f>
        <v/>
      </c>
      <c r="E42" s="885" t="str">
        <f>ผลการเรียน!BX43&amp;"."&amp;ผลการเรียน!BY43&amp;"  "&amp;ผลการเรียน!BZ43</f>
        <v xml:space="preserve">.  </v>
      </c>
      <c r="F42" s="887" t="str">
        <f>ผลการเรียน!BC43</f>
        <v/>
      </c>
      <c r="G42" s="757" t="str">
        <f t="shared" si="0"/>
        <v/>
      </c>
      <c r="H42" s="888" t="str">
        <f>ผลการเรียน!BB43</f>
        <v/>
      </c>
      <c r="I42" s="888">
        <f t="shared" ca="1" si="1"/>
        <v>0</v>
      </c>
      <c r="J42" s="888">
        <v>39</v>
      </c>
      <c r="K42" s="888"/>
      <c r="L42" s="879" t="str">
        <f>IFERROR(VLOOKUP(C42,B42:E65,2,FALSE),"")</f>
        <v/>
      </c>
      <c r="M42" s="879" t="str">
        <f>IFERROR(VLOOKUP(C42,B42:E65,3,FALSE),"")</f>
        <v/>
      </c>
      <c r="N42" s="889" t="str">
        <f>IFERROR(VLOOKUP(C42,B42:E65,4,FALSE),"")</f>
        <v/>
      </c>
      <c r="O42" s="883" t="str">
        <f>IFERROR(VLOOKUP(C42,B42:F65,5,FALSE),"")</f>
        <v/>
      </c>
      <c r="P42" s="914" t="str">
        <f t="shared" si="11"/>
        <v/>
      </c>
      <c r="S42" s="739"/>
      <c r="T42" s="739"/>
      <c r="U42" s="739"/>
      <c r="V42" s="739"/>
      <c r="W42" s="739"/>
      <c r="X42" s="739"/>
      <c r="Y42" s="739"/>
      <c r="Z42" s="739"/>
      <c r="AA42" s="739"/>
      <c r="AB42" s="739"/>
      <c r="AC42" s="739"/>
      <c r="AD42" s="739"/>
      <c r="AE42" s="739"/>
      <c r="AF42" s="739"/>
      <c r="AG42" s="739"/>
    </row>
    <row r="43" spans="1:33" ht="15.75" customHeight="1">
      <c r="A43" s="888" t="str">
        <f t="array" aca="1" ref="A43" ca="1">IFERROR(MATCH(H43,LARGE(IF(FREQUENCY(MATCH(OFFSET(H$4,,,COUNT(H$4:H$100)),OFFSET(H$4,,,COUNT(H$4:H$100)),0),ROW(OFFSET(H$4,,,COUNT(H$4:H$100)))-ROW(H$4)+1),OFFSET(H$4,,,COUNT(H$4:H$100))),ROW(INDIRECT("1:"&amp;SUM(1/COUNTIF(OFFSET(H$4,,,COUNT(H$4:H$100)),OFFSET(H$4,,,COUNT(H$4:H$100))))))),0),"")</f>
        <v/>
      </c>
      <c r="B43" s="762">
        <f>IF(G43=1,COUNT(G$4:G43),0)</f>
        <v>0</v>
      </c>
      <c r="C43" s="902">
        <v>40</v>
      </c>
      <c r="D43" s="885" t="str">
        <f>ผลการเรียน!B44</f>
        <v/>
      </c>
      <c r="E43" s="885" t="str">
        <f>ผลการเรียน!BX44&amp;"."&amp;ผลการเรียน!BY44&amp;"  "&amp;ผลการเรียน!BZ44</f>
        <v xml:space="preserve">.  </v>
      </c>
      <c r="F43" s="887" t="str">
        <f>ผลการเรียน!BC44</f>
        <v/>
      </c>
      <c r="G43" s="757" t="str">
        <f t="shared" si="0"/>
        <v/>
      </c>
      <c r="H43" s="888" t="str">
        <f>ผลการเรียน!BB44</f>
        <v/>
      </c>
      <c r="I43" s="888">
        <f t="shared" ca="1" si="1"/>
        <v>0</v>
      </c>
      <c r="J43" s="888">
        <v>40</v>
      </c>
      <c r="K43" s="888"/>
      <c r="L43" s="879" t="str">
        <f>IFERROR(VLOOKUP(C43,B43:E65,2,FALSE),"")</f>
        <v/>
      </c>
      <c r="M43" s="879" t="str">
        <f>IFERROR(VLOOKUP(C43,B43:E65,3,FALSE),"")</f>
        <v/>
      </c>
      <c r="N43" s="889" t="str">
        <f>IFERROR(VLOOKUP(C43,B43:E65,4,FALSE),"")</f>
        <v/>
      </c>
      <c r="O43" s="883" t="str">
        <f>IFERROR(VLOOKUP(C43,B43:F65,5,FALSE),"")</f>
        <v/>
      </c>
      <c r="P43" s="914" t="str">
        <f t="shared" si="11"/>
        <v/>
      </c>
      <c r="S43" s="739"/>
      <c r="T43" s="739"/>
      <c r="U43" s="739"/>
      <c r="V43" s="739"/>
      <c r="W43" s="739"/>
      <c r="X43" s="739"/>
      <c r="Y43" s="739"/>
      <c r="Z43" s="739"/>
      <c r="AA43" s="739"/>
      <c r="AB43" s="739"/>
      <c r="AC43" s="739"/>
      <c r="AD43" s="739"/>
      <c r="AE43" s="739"/>
      <c r="AF43" s="739"/>
      <c r="AG43" s="739"/>
    </row>
    <row r="44" spans="1:33" ht="15.75" customHeight="1">
      <c r="A44" s="888" t="str">
        <f t="array" aca="1" ref="A44" ca="1">IFERROR(MATCH(H44,LARGE(IF(FREQUENCY(MATCH(OFFSET(H$4,,,COUNT(H$4:H$100)),OFFSET(H$4,,,COUNT(H$4:H$100)),0),ROW(OFFSET(H$4,,,COUNT(H$4:H$100)))-ROW(H$4)+1),OFFSET(H$4,,,COUNT(H$4:H$100))),ROW(INDIRECT("1:"&amp;SUM(1/COUNTIF(OFFSET(H$4,,,COUNT(H$4:H$100)),OFFSET(H$4,,,COUNT(H$4:H$100))))))),0),"")</f>
        <v/>
      </c>
      <c r="B44" s="762">
        <f>IF(G44=1,COUNT(G$4:G44),0)</f>
        <v>0</v>
      </c>
      <c r="C44" s="897">
        <v>41</v>
      </c>
      <c r="D44" s="885" t="str">
        <f>ผลการเรียน!B45</f>
        <v/>
      </c>
      <c r="E44" s="885" t="str">
        <f>ผลการเรียน!BX45&amp;"."&amp;ผลการเรียน!BY45&amp;"  "&amp;ผลการเรียน!BZ45</f>
        <v xml:space="preserve">.  </v>
      </c>
      <c r="F44" s="887" t="str">
        <f>ผลการเรียน!BC45</f>
        <v/>
      </c>
      <c r="G44" s="757" t="str">
        <f t="shared" si="0"/>
        <v/>
      </c>
      <c r="H44" s="888" t="str">
        <f>ผลการเรียน!BB45</f>
        <v/>
      </c>
      <c r="I44" s="888">
        <f t="shared" ca="1" si="1"/>
        <v>0</v>
      </c>
      <c r="J44" s="888">
        <v>41</v>
      </c>
      <c r="K44" s="888"/>
      <c r="L44" s="879" t="str">
        <f>IFERROR(VLOOKUP(C44,B44:E65,2,FALSE),"")</f>
        <v/>
      </c>
      <c r="M44" s="879" t="str">
        <f>IFERROR(VLOOKUP(C44,B44:E65,3,FALSE),"")</f>
        <v/>
      </c>
      <c r="N44" s="889" t="str">
        <f>IFERROR(VLOOKUP(C44,B44:E65,4,FALSE),"")</f>
        <v/>
      </c>
      <c r="O44" s="883" t="str">
        <f>IFERROR(VLOOKUP(C44,B44:F65,5,FALSE),"")</f>
        <v/>
      </c>
      <c r="P44" s="914" t="str">
        <f t="shared" si="11"/>
        <v/>
      </c>
      <c r="S44" s="739"/>
      <c r="T44" s="739"/>
      <c r="U44" s="739"/>
      <c r="V44" s="739"/>
      <c r="W44" s="739"/>
      <c r="X44" s="739"/>
      <c r="Y44" s="739"/>
      <c r="Z44" s="739"/>
      <c r="AA44" s="739"/>
      <c r="AB44" s="739"/>
      <c r="AC44" s="739"/>
      <c r="AD44" s="739"/>
      <c r="AE44" s="739"/>
      <c r="AF44" s="739"/>
      <c r="AG44" s="739"/>
    </row>
    <row r="45" spans="1:33" ht="15.75" customHeight="1">
      <c r="A45" s="888" t="str">
        <f t="array" aca="1" ref="A45" ca="1">IFERROR(MATCH(H45,LARGE(IF(FREQUENCY(MATCH(OFFSET(H$4,,,COUNT(H$4:H$100)),OFFSET(H$4,,,COUNT(H$4:H$100)),0),ROW(OFFSET(H$4,,,COUNT(H$4:H$100)))-ROW(H$4)+1),OFFSET(H$4,,,COUNT(H$4:H$100))),ROW(INDIRECT("1:"&amp;SUM(1/COUNTIF(OFFSET(H$4,,,COUNT(H$4:H$100)),OFFSET(H$4,,,COUNT(H$4:H$100))))))),0),"")</f>
        <v/>
      </c>
      <c r="B45" s="762">
        <f>IF(G45=1,COUNT(G$4:G45),0)</f>
        <v>0</v>
      </c>
      <c r="C45" s="902">
        <v>42</v>
      </c>
      <c r="D45" s="885" t="str">
        <f>ผลการเรียน!B46</f>
        <v/>
      </c>
      <c r="E45" s="885" t="str">
        <f>ผลการเรียน!BX46&amp;"."&amp;ผลการเรียน!BY46&amp;"  "&amp;ผลการเรียน!BZ46</f>
        <v xml:space="preserve">.  </v>
      </c>
      <c r="F45" s="887" t="str">
        <f>ผลการเรียน!BC46</f>
        <v/>
      </c>
      <c r="G45" s="757" t="str">
        <f t="shared" si="0"/>
        <v/>
      </c>
      <c r="H45" s="888" t="str">
        <f>ผลการเรียน!BB46</f>
        <v/>
      </c>
      <c r="I45" s="888">
        <f t="shared" ca="1" si="1"/>
        <v>0</v>
      </c>
      <c r="J45" s="888">
        <v>42</v>
      </c>
      <c r="K45" s="888"/>
      <c r="L45" s="879" t="str">
        <f>IFERROR(VLOOKUP(C45,B45:E65,2,FALSE),"")</f>
        <v/>
      </c>
      <c r="M45" s="879" t="str">
        <f>IFERROR(VLOOKUP(C45,B45:E65,3,FALSE),"")</f>
        <v/>
      </c>
      <c r="N45" s="889" t="str">
        <f>IFERROR(VLOOKUP(C45,B45:E65,4,FALSE),"")</f>
        <v/>
      </c>
      <c r="O45" s="883" t="str">
        <f>IFERROR(VLOOKUP(C45,B45:F65,5,FALSE),"")</f>
        <v/>
      </c>
      <c r="P45" s="914" t="str">
        <f t="shared" si="11"/>
        <v/>
      </c>
      <c r="S45" s="739"/>
      <c r="T45" s="739"/>
      <c r="U45" s="739"/>
      <c r="V45" s="739"/>
      <c r="W45" s="739"/>
      <c r="X45" s="739"/>
      <c r="Y45" s="739"/>
      <c r="Z45" s="739"/>
      <c r="AA45" s="739"/>
      <c r="AB45" s="739"/>
      <c r="AC45" s="739"/>
      <c r="AD45" s="739"/>
      <c r="AE45" s="739"/>
      <c r="AF45" s="739"/>
      <c r="AG45" s="739"/>
    </row>
    <row r="46" spans="1:33" ht="15.75" customHeight="1">
      <c r="A46" s="888" t="str">
        <f t="array" aca="1" ref="A46" ca="1">IFERROR(MATCH(H46,LARGE(IF(FREQUENCY(MATCH(OFFSET(H$4,,,COUNT(H$4:H$100)),OFFSET(H$4,,,COUNT(H$4:H$100)),0),ROW(OFFSET(H$4,,,COUNT(H$4:H$100)))-ROW(H$4)+1),OFFSET(H$4,,,COUNT(H$4:H$100))),ROW(INDIRECT("1:"&amp;SUM(1/COUNTIF(OFFSET(H$4,,,COUNT(H$4:H$100)),OFFSET(H$4,,,COUNT(H$4:H$100))))))),0),"")</f>
        <v/>
      </c>
      <c r="B46" s="762">
        <f>IF(G46=1,COUNT(G$4:G46),0)</f>
        <v>0</v>
      </c>
      <c r="C46" s="897">
        <v>43</v>
      </c>
      <c r="D46" s="885" t="str">
        <f>ผลการเรียน!B47</f>
        <v/>
      </c>
      <c r="E46" s="885" t="str">
        <f>ผลการเรียน!BX47&amp;"."&amp;ผลการเรียน!BY47&amp;"  "&amp;ผลการเรียน!BZ47</f>
        <v xml:space="preserve">.  </v>
      </c>
      <c r="F46" s="887" t="str">
        <f>ผลการเรียน!BC47</f>
        <v/>
      </c>
      <c r="G46" s="757" t="str">
        <f t="shared" si="0"/>
        <v/>
      </c>
      <c r="H46" s="888" t="str">
        <f>ผลการเรียน!BB47</f>
        <v/>
      </c>
      <c r="I46" s="888">
        <f t="shared" ca="1" si="1"/>
        <v>0</v>
      </c>
      <c r="J46" s="888">
        <v>43</v>
      </c>
      <c r="K46" s="888"/>
      <c r="L46" s="879" t="str">
        <f>IFERROR(VLOOKUP(C46,B46:E65,2,FALSE),"")</f>
        <v/>
      </c>
      <c r="M46" s="879" t="str">
        <f>IFERROR(VLOOKUP(C46,B46:E65,3,FALSE),"")</f>
        <v/>
      </c>
      <c r="N46" s="889" t="str">
        <f>IFERROR(VLOOKUP(C46,B46:E65,4,FALSE),"")</f>
        <v/>
      </c>
      <c r="O46" s="883" t="str">
        <f>IFERROR(VLOOKUP(C46,B46:F65,5,FALSE),"")</f>
        <v/>
      </c>
      <c r="P46" s="914" t="str">
        <f t="shared" si="11"/>
        <v/>
      </c>
      <c r="S46" s="739"/>
      <c r="T46" s="739"/>
      <c r="U46" s="739"/>
      <c r="V46" s="739"/>
      <c r="W46" s="739"/>
      <c r="X46" s="739"/>
      <c r="Y46" s="739"/>
      <c r="Z46" s="739"/>
      <c r="AA46" s="739"/>
      <c r="AB46" s="739"/>
      <c r="AC46" s="739"/>
      <c r="AD46" s="739"/>
      <c r="AE46" s="739"/>
      <c r="AF46" s="739"/>
      <c r="AG46" s="739"/>
    </row>
    <row r="47" spans="1:33" ht="15.75" customHeight="1">
      <c r="A47" s="888" t="str">
        <f t="array" aca="1" ref="A47" ca="1">IFERROR(MATCH(H47,LARGE(IF(FREQUENCY(MATCH(OFFSET(H$4,,,COUNT(H$4:H$100)),OFFSET(H$4,,,COUNT(H$4:H$100)),0),ROW(OFFSET(H$4,,,COUNT(H$4:H$100)))-ROW(H$4)+1),OFFSET(H$4,,,COUNT(H$4:H$100))),ROW(INDIRECT("1:"&amp;SUM(1/COUNTIF(OFFSET(H$4,,,COUNT(H$4:H$100)),OFFSET(H$4,,,COUNT(H$4:H$100))))))),0),"")</f>
        <v/>
      </c>
      <c r="B47" s="762">
        <f>IF(G47=1,COUNT(G$4:G47),0)</f>
        <v>0</v>
      </c>
      <c r="C47" s="902">
        <v>44</v>
      </c>
      <c r="D47" s="885" t="str">
        <f>ผลการเรียน!B48</f>
        <v/>
      </c>
      <c r="E47" s="885" t="str">
        <f>ผลการเรียน!BX48&amp;"."&amp;ผลการเรียน!BY48&amp;"  "&amp;ผลการเรียน!BZ48</f>
        <v xml:space="preserve">.  </v>
      </c>
      <c r="F47" s="887" t="str">
        <f>ผลการเรียน!BC48</f>
        <v/>
      </c>
      <c r="G47" s="757" t="str">
        <f t="shared" si="0"/>
        <v/>
      </c>
      <c r="H47" s="888" t="str">
        <f>ผลการเรียน!BB48</f>
        <v/>
      </c>
      <c r="I47" s="888">
        <f t="shared" ca="1" si="1"/>
        <v>0</v>
      </c>
      <c r="J47" s="888">
        <v>44</v>
      </c>
      <c r="K47" s="888"/>
      <c r="L47" s="879" t="str">
        <f>IFERROR(VLOOKUP(C47,B47:E65,2,FALSE),"")</f>
        <v/>
      </c>
      <c r="M47" s="879" t="str">
        <f>IFERROR(VLOOKUP(C47,B47:E65,3,FALSE),"")</f>
        <v/>
      </c>
      <c r="N47" s="889" t="str">
        <f>IFERROR(VLOOKUP(C47,B47:E65,4,FALSE),"")</f>
        <v/>
      </c>
      <c r="O47" s="883" t="str">
        <f>IFERROR(VLOOKUP(C47,B47:F65,5,FALSE),"")</f>
        <v/>
      </c>
      <c r="P47" s="914" t="str">
        <f t="shared" si="11"/>
        <v/>
      </c>
      <c r="S47" s="739"/>
      <c r="T47" s="739"/>
      <c r="U47" s="739"/>
      <c r="V47" s="739"/>
      <c r="W47" s="739"/>
      <c r="X47" s="739"/>
      <c r="Y47" s="739"/>
      <c r="Z47" s="739"/>
      <c r="AA47" s="739"/>
      <c r="AB47" s="739"/>
      <c r="AC47" s="739"/>
      <c r="AD47" s="739"/>
      <c r="AE47" s="739"/>
      <c r="AF47" s="739"/>
      <c r="AG47" s="739"/>
    </row>
    <row r="48" spans="1:33" ht="15.75" customHeight="1">
      <c r="A48" s="888" t="str">
        <f t="array" aca="1" ref="A48" ca="1">IFERROR(MATCH(H48,LARGE(IF(FREQUENCY(MATCH(OFFSET(H$4,,,COUNT(H$4:H$100)),OFFSET(H$4,,,COUNT(H$4:H$100)),0),ROW(OFFSET(H$4,,,COUNT(H$4:H$100)))-ROW(H$4)+1),OFFSET(H$4,,,COUNT(H$4:H$100))),ROW(INDIRECT("1:"&amp;SUM(1/COUNTIF(OFFSET(H$4,,,COUNT(H$4:H$100)),OFFSET(H$4,,,COUNT(H$4:H$100))))))),0),"")</f>
        <v/>
      </c>
      <c r="B48" s="762">
        <f>IF(G48=1,COUNT(G$4:G48),0)</f>
        <v>0</v>
      </c>
      <c r="C48" s="897">
        <v>45</v>
      </c>
      <c r="D48" s="885" t="str">
        <f>ผลการเรียน!B49</f>
        <v/>
      </c>
      <c r="E48" s="885" t="str">
        <f>ผลการเรียน!BX49&amp;"."&amp;ผลการเรียน!BY49&amp;"  "&amp;ผลการเรียน!BZ49</f>
        <v xml:space="preserve">.  </v>
      </c>
      <c r="F48" s="887" t="str">
        <f>ผลการเรียน!BC49</f>
        <v/>
      </c>
      <c r="G48" s="757" t="str">
        <f t="shared" si="0"/>
        <v/>
      </c>
      <c r="H48" s="888" t="str">
        <f>ผลการเรียน!BB49</f>
        <v/>
      </c>
      <c r="I48" s="888">
        <f t="shared" ca="1" si="1"/>
        <v>0</v>
      </c>
      <c r="J48" s="888">
        <v>45</v>
      </c>
      <c r="K48" s="888"/>
      <c r="L48" s="879" t="str">
        <f>IFERROR(VLOOKUP(C48,B48:E65,2,FALSE),"")</f>
        <v/>
      </c>
      <c r="M48" s="879" t="str">
        <f>IFERROR(VLOOKUP(C48,B48:E65,3,FALSE),"")</f>
        <v/>
      </c>
      <c r="N48" s="889" t="str">
        <f>IFERROR(VLOOKUP(C48,B48:E65,4,FALSE),"")</f>
        <v/>
      </c>
      <c r="O48" s="883" t="str">
        <f>IFERROR(VLOOKUP(C48,B48:F65,5,FALSE),"")</f>
        <v/>
      </c>
      <c r="P48" s="914" t="str">
        <f t="shared" si="11"/>
        <v/>
      </c>
      <c r="S48" s="739"/>
      <c r="T48" s="739"/>
      <c r="U48" s="739"/>
      <c r="V48" s="739"/>
      <c r="W48" s="739"/>
      <c r="X48" s="739"/>
      <c r="Y48" s="739"/>
      <c r="Z48" s="739"/>
      <c r="AA48" s="739"/>
      <c r="AB48" s="739"/>
      <c r="AC48" s="739"/>
      <c r="AD48" s="739"/>
      <c r="AE48" s="739"/>
      <c r="AF48" s="739"/>
      <c r="AG48" s="739"/>
    </row>
    <row r="49" spans="1:33" ht="15.75" customHeight="1">
      <c r="A49" s="888" t="str">
        <f t="array" aca="1" ref="A49" ca="1">IFERROR(MATCH(H49,LARGE(IF(FREQUENCY(MATCH(OFFSET(H$4,,,COUNT(H$4:H$100)),OFFSET(H$4,,,COUNT(H$4:H$100)),0),ROW(OFFSET(H$4,,,COUNT(H$4:H$100)))-ROW(H$4)+1),OFFSET(H$4,,,COUNT(H$4:H$100))),ROW(INDIRECT("1:"&amp;SUM(1/COUNTIF(OFFSET(H$4,,,COUNT(H$4:H$100)),OFFSET(H$4,,,COUNT(H$4:H$100))))))),0),"")</f>
        <v/>
      </c>
      <c r="B49" s="762">
        <f>IF(G49=1,COUNT(G$4:G49),0)</f>
        <v>0</v>
      </c>
      <c r="C49" s="902">
        <v>46</v>
      </c>
      <c r="D49" s="885" t="str">
        <f>ผลการเรียน!B50</f>
        <v/>
      </c>
      <c r="E49" s="885" t="str">
        <f>ผลการเรียน!BX50&amp;"."&amp;ผลการเรียน!BY50&amp;"  "&amp;ผลการเรียน!BZ50</f>
        <v xml:space="preserve">.  </v>
      </c>
      <c r="F49" s="887" t="str">
        <f>ผลการเรียน!BC50</f>
        <v/>
      </c>
      <c r="G49" s="757" t="str">
        <f t="shared" si="0"/>
        <v/>
      </c>
      <c r="H49" s="888" t="str">
        <f>ผลการเรียน!BB50</f>
        <v/>
      </c>
      <c r="I49" s="888">
        <f t="shared" ca="1" si="1"/>
        <v>0</v>
      </c>
      <c r="J49" s="888">
        <v>46</v>
      </c>
      <c r="K49" s="888"/>
      <c r="L49" s="879" t="str">
        <f>IFERROR(VLOOKUP(C49,B49:E65,2,FALSE),"")</f>
        <v/>
      </c>
      <c r="M49" s="879" t="str">
        <f>IFERROR(VLOOKUP(C49,B49:E65,3,FALSE),"")</f>
        <v/>
      </c>
      <c r="N49" s="889" t="str">
        <f>IFERROR(VLOOKUP(C49,B49:E65,4,FALSE),"")</f>
        <v/>
      </c>
      <c r="O49" s="883" t="str">
        <f>IFERROR(VLOOKUP(C49,B49:F65,5,FALSE),"")</f>
        <v/>
      </c>
      <c r="P49" s="914" t="str">
        <f t="shared" si="11"/>
        <v/>
      </c>
      <c r="S49" s="739"/>
      <c r="T49" s="739"/>
      <c r="U49" s="739"/>
      <c r="V49" s="739"/>
      <c r="W49" s="739"/>
      <c r="X49" s="739"/>
      <c r="Y49" s="739"/>
      <c r="Z49" s="739"/>
      <c r="AA49" s="739"/>
      <c r="AB49" s="739"/>
      <c r="AC49" s="739"/>
      <c r="AD49" s="739"/>
      <c r="AE49" s="739"/>
      <c r="AF49" s="739"/>
      <c r="AG49" s="739"/>
    </row>
    <row r="50" spans="1:33" ht="15.75" customHeight="1">
      <c r="A50" s="888" t="str">
        <f t="array" aca="1" ref="A50" ca="1">IFERROR(MATCH(H50,LARGE(IF(FREQUENCY(MATCH(OFFSET(H$4,,,COUNT(H$4:H$100)),OFFSET(H$4,,,COUNT(H$4:H$100)),0),ROW(OFFSET(H$4,,,COUNT(H$4:H$100)))-ROW(H$4)+1),OFFSET(H$4,,,COUNT(H$4:H$100))),ROW(INDIRECT("1:"&amp;SUM(1/COUNTIF(OFFSET(H$4,,,COUNT(H$4:H$100)),OFFSET(H$4,,,COUNT(H$4:H$100))))))),0),"")</f>
        <v/>
      </c>
      <c r="B50" s="762">
        <f>IF(G50=1,COUNT(G$4:G50),0)</f>
        <v>0</v>
      </c>
      <c r="C50" s="897">
        <v>47</v>
      </c>
      <c r="D50" s="885" t="str">
        <f>ผลการเรียน!B51</f>
        <v/>
      </c>
      <c r="E50" s="885" t="str">
        <f>ผลการเรียน!BX51&amp;"."&amp;ผลการเรียน!BY51&amp;"  "&amp;ผลการเรียน!BZ51</f>
        <v xml:space="preserve">.  </v>
      </c>
      <c r="F50" s="887" t="str">
        <f>ผลการเรียน!BC51</f>
        <v/>
      </c>
      <c r="G50" s="757" t="str">
        <f t="shared" si="0"/>
        <v/>
      </c>
      <c r="H50" s="888" t="str">
        <f>ผลการเรียน!BB51</f>
        <v/>
      </c>
      <c r="I50" s="888">
        <f t="shared" ca="1" si="1"/>
        <v>0</v>
      </c>
      <c r="J50" s="888">
        <v>47</v>
      </c>
      <c r="K50" s="888"/>
      <c r="L50" s="879" t="str">
        <f>IFERROR(VLOOKUP(C50,B50:E65,2,FALSE),"")</f>
        <v/>
      </c>
      <c r="M50" s="879" t="str">
        <f>IFERROR(VLOOKUP(C50,B50:E65,3,FALSE),"")</f>
        <v/>
      </c>
      <c r="N50" s="889" t="str">
        <f>IFERROR(VLOOKUP(C50,B50:E65,4,FALSE),"")</f>
        <v/>
      </c>
      <c r="O50" s="883" t="str">
        <f>IFERROR(VLOOKUP(C50,B50:F65,5,FALSE),"")</f>
        <v/>
      </c>
      <c r="P50" s="914" t="str">
        <f t="shared" si="11"/>
        <v/>
      </c>
      <c r="S50" s="739"/>
      <c r="T50" s="739"/>
      <c r="U50" s="739"/>
      <c r="V50" s="739"/>
      <c r="W50" s="739"/>
      <c r="X50" s="739"/>
      <c r="Y50" s="739"/>
      <c r="Z50" s="739"/>
      <c r="AA50" s="739"/>
      <c r="AB50" s="739"/>
      <c r="AC50" s="739"/>
      <c r="AD50" s="739"/>
      <c r="AE50" s="739"/>
      <c r="AF50" s="739"/>
      <c r="AG50" s="739"/>
    </row>
    <row r="51" spans="1:33" ht="15.75" customHeight="1">
      <c r="A51" s="888" t="str">
        <f t="array" aca="1" ref="A51" ca="1">IFERROR(MATCH(H51,LARGE(IF(FREQUENCY(MATCH(OFFSET(H$4,,,COUNT(H$4:H$100)),OFFSET(H$4,,,COUNT(H$4:H$100)),0),ROW(OFFSET(H$4,,,COUNT(H$4:H$100)))-ROW(H$4)+1),OFFSET(H$4,,,COUNT(H$4:H$100))),ROW(INDIRECT("1:"&amp;SUM(1/COUNTIF(OFFSET(H$4,,,COUNT(H$4:H$100)),OFFSET(H$4,,,COUNT(H$4:H$100))))))),0),"")</f>
        <v/>
      </c>
      <c r="B51" s="762">
        <f>IF(G51=1,COUNT(G$4:G51),0)</f>
        <v>0</v>
      </c>
      <c r="C51" s="902">
        <v>48</v>
      </c>
      <c r="D51" s="885" t="str">
        <f>ผลการเรียน!B52</f>
        <v/>
      </c>
      <c r="E51" s="885" t="str">
        <f>ผลการเรียน!BX52&amp;"."&amp;ผลการเรียน!BY52&amp;"  "&amp;ผลการเรียน!BZ52</f>
        <v xml:space="preserve">.  </v>
      </c>
      <c r="F51" s="887" t="str">
        <f>ผลการเรียน!BC52</f>
        <v/>
      </c>
      <c r="G51" s="757" t="str">
        <f t="shared" si="0"/>
        <v/>
      </c>
      <c r="H51" s="888" t="str">
        <f>ผลการเรียน!BB52</f>
        <v/>
      </c>
      <c r="I51" s="888">
        <f t="shared" ca="1" si="1"/>
        <v>0</v>
      </c>
      <c r="J51" s="888">
        <v>48</v>
      </c>
      <c r="K51" s="888"/>
      <c r="L51" s="879" t="str">
        <f>IFERROR(VLOOKUP(C51,B51:E65,2,FALSE),"")</f>
        <v/>
      </c>
      <c r="M51" s="879" t="str">
        <f>IFERROR(VLOOKUP(C51,B51:E65,3,FALSE),"")</f>
        <v/>
      </c>
      <c r="N51" s="889" t="str">
        <f>IFERROR(VLOOKUP(C51,B51:E65,4,FALSE),"")</f>
        <v/>
      </c>
      <c r="O51" s="883" t="str">
        <f>IFERROR(VLOOKUP(C51,B51:F65,5,FALSE),"")</f>
        <v/>
      </c>
      <c r="P51" s="914" t="str">
        <f t="shared" si="11"/>
        <v/>
      </c>
      <c r="S51" s="739"/>
      <c r="T51" s="739"/>
      <c r="U51" s="739"/>
      <c r="V51" s="739"/>
      <c r="W51" s="739"/>
      <c r="X51" s="739"/>
      <c r="Y51" s="739"/>
      <c r="Z51" s="739"/>
      <c r="AA51" s="739"/>
      <c r="AB51" s="739"/>
      <c r="AC51" s="739"/>
      <c r="AD51" s="739"/>
      <c r="AE51" s="739"/>
      <c r="AF51" s="739"/>
      <c r="AG51" s="739"/>
    </row>
    <row r="52" spans="1:33" ht="15.75" customHeight="1">
      <c r="A52" s="888" t="str">
        <f t="array" aca="1" ref="A52" ca="1">IFERROR(MATCH(H52,LARGE(IF(FREQUENCY(MATCH(OFFSET(H$4,,,COUNT(H$4:H$100)),OFFSET(H$4,,,COUNT(H$4:H$100)),0),ROW(OFFSET(H$4,,,COUNT(H$4:H$100)))-ROW(H$4)+1),OFFSET(H$4,,,COUNT(H$4:H$100))),ROW(INDIRECT("1:"&amp;SUM(1/COUNTIF(OFFSET(H$4,,,COUNT(H$4:H$100)),OFFSET(H$4,,,COUNT(H$4:H$100))))))),0),"")</f>
        <v/>
      </c>
      <c r="B52" s="762">
        <f>IF(G52=1,COUNT(G$4:G52),0)</f>
        <v>0</v>
      </c>
      <c r="C52" s="897">
        <v>49</v>
      </c>
      <c r="D52" s="885" t="str">
        <f>ผลการเรียน!B53</f>
        <v/>
      </c>
      <c r="E52" s="885" t="str">
        <f>ผลการเรียน!BX53&amp;"."&amp;ผลการเรียน!BY53&amp;"  "&amp;ผลการเรียน!BZ53</f>
        <v xml:space="preserve">.  </v>
      </c>
      <c r="F52" s="887" t="str">
        <f>ผลการเรียน!BC53</f>
        <v/>
      </c>
      <c r="G52" s="757" t="str">
        <f t="shared" si="0"/>
        <v/>
      </c>
      <c r="H52" s="888" t="str">
        <f>ผลการเรียน!BB53</f>
        <v/>
      </c>
      <c r="I52" s="888">
        <f t="shared" ca="1" si="1"/>
        <v>0</v>
      </c>
      <c r="J52" s="888">
        <v>49</v>
      </c>
      <c r="K52" s="888"/>
      <c r="L52" s="879" t="str">
        <f>IFERROR(VLOOKUP(C52,B52:E65,2,FALSE),"")</f>
        <v/>
      </c>
      <c r="M52" s="879" t="str">
        <f>IFERROR(VLOOKUP(C52,B52:E65,3,FALSE),"")</f>
        <v/>
      </c>
      <c r="N52" s="889" t="str">
        <f>IFERROR(VLOOKUP(C52,B52:E65,4,FALSE),"")</f>
        <v/>
      </c>
      <c r="O52" s="883" t="str">
        <f>IFERROR(VLOOKUP(C52,B52:F65,5,FALSE),"")</f>
        <v/>
      </c>
      <c r="P52" s="914" t="str">
        <f t="shared" si="11"/>
        <v/>
      </c>
      <c r="S52" s="739"/>
      <c r="T52" s="739"/>
      <c r="U52" s="739"/>
      <c r="V52" s="739"/>
      <c r="W52" s="739"/>
      <c r="X52" s="739"/>
      <c r="Y52" s="739"/>
      <c r="Z52" s="739"/>
      <c r="AA52" s="739"/>
      <c r="AB52" s="739"/>
      <c r="AC52" s="739"/>
      <c r="AD52" s="739"/>
      <c r="AE52" s="739"/>
      <c r="AF52" s="739"/>
      <c r="AG52" s="739"/>
    </row>
    <row r="53" spans="1:33" ht="15.75" customHeight="1">
      <c r="A53" s="888" t="str">
        <f t="array" aca="1" ref="A53" ca="1">IFERROR(MATCH(H53,LARGE(IF(FREQUENCY(MATCH(OFFSET(H$4,,,COUNT(H$4:H$100)),OFFSET(H$4,,,COUNT(H$4:H$100)),0),ROW(OFFSET(H$4,,,COUNT(H$4:H$100)))-ROW(H$4)+1),OFFSET(H$4,,,COUNT(H$4:H$100))),ROW(INDIRECT("1:"&amp;SUM(1/COUNTIF(OFFSET(H$4,,,COUNT(H$4:H$100)),OFFSET(H$4,,,COUNT(H$4:H$100))))))),0),"")</f>
        <v/>
      </c>
      <c r="B53" s="762">
        <f>IF(G53=1,COUNT(G$4:G53),0)</f>
        <v>0</v>
      </c>
      <c r="C53" s="902">
        <v>50</v>
      </c>
      <c r="D53" s="885" t="str">
        <f>ผลการเรียน!B54</f>
        <v/>
      </c>
      <c r="E53" s="885" t="str">
        <f>ผลการเรียน!BX54&amp;"."&amp;ผลการเรียน!BY54&amp;"  "&amp;ผลการเรียน!BZ54</f>
        <v xml:space="preserve">.  </v>
      </c>
      <c r="F53" s="887" t="str">
        <f>ผลการเรียน!BC54</f>
        <v/>
      </c>
      <c r="G53" s="757" t="str">
        <f t="shared" si="0"/>
        <v/>
      </c>
      <c r="H53" s="888" t="str">
        <f>ผลการเรียน!BB54</f>
        <v/>
      </c>
      <c r="I53" s="888">
        <f t="shared" ca="1" si="1"/>
        <v>0</v>
      </c>
      <c r="J53" s="888">
        <v>50</v>
      </c>
      <c r="K53" s="888"/>
      <c r="L53" s="879" t="str">
        <f>IFERROR(VLOOKUP(C53,B53:E65,2,FALSE),"")</f>
        <v/>
      </c>
      <c r="M53" s="879" t="str">
        <f>IFERROR(VLOOKUP(C53,B53:E65,3,FALSE),"")</f>
        <v/>
      </c>
      <c r="N53" s="889" t="str">
        <f>IFERROR(VLOOKUP(C53,B53:E65,4,FALSE),"")</f>
        <v/>
      </c>
      <c r="O53" s="883" t="str">
        <f>IFERROR(VLOOKUP(C53,B53:F65,5,FALSE),"")</f>
        <v/>
      </c>
      <c r="P53" s="914" t="str">
        <f t="shared" si="11"/>
        <v/>
      </c>
      <c r="S53" s="739"/>
      <c r="T53" s="739"/>
      <c r="U53" s="739"/>
      <c r="V53" s="739"/>
      <c r="W53" s="739"/>
      <c r="X53" s="739"/>
      <c r="Y53" s="739"/>
      <c r="Z53" s="739"/>
      <c r="AA53" s="739"/>
      <c r="AB53" s="739"/>
      <c r="AC53" s="739"/>
      <c r="AD53" s="739"/>
      <c r="AE53" s="739"/>
      <c r="AF53" s="739"/>
      <c r="AG53" s="739"/>
    </row>
    <row r="54" spans="1:33" ht="15.75" customHeight="1">
      <c r="A54" s="888" t="str">
        <f t="array" aca="1" ref="A54" ca="1">IFERROR(MATCH(H54,LARGE(IF(FREQUENCY(MATCH(OFFSET(H$4,,,COUNT(H$4:H$100)),OFFSET(H$4,,,COUNT(H$4:H$100)),0),ROW(OFFSET(H$4,,,COUNT(H$4:H$100)))-ROW(H$4)+1),OFFSET(H$4,,,COUNT(H$4:H$100))),ROW(INDIRECT("1:"&amp;SUM(1/COUNTIF(OFFSET(H$4,,,COUNT(H$4:H$100)),OFFSET(H$4,,,COUNT(H$4:H$100))))))),0),"")</f>
        <v/>
      </c>
      <c r="B54" s="762" t="e">
        <f>IF(G54=1,COUNT(G$4:G54),0)</f>
        <v>#REF!</v>
      </c>
      <c r="C54" s="897">
        <v>51</v>
      </c>
      <c r="D54" s="885" t="e">
        <f>ผลการเรียน!#REF!</f>
        <v>#REF!</v>
      </c>
      <c r="E54" s="885" t="e">
        <f>ผลการเรียน!#REF!&amp;"."&amp;ผลการเรียน!#REF!&amp;"  "&amp;ผลการเรียน!#REF!</f>
        <v>#REF!</v>
      </c>
      <c r="F54" s="887" t="e">
        <f>ผลการเรียน!#REF!</f>
        <v>#REF!</v>
      </c>
      <c r="G54" s="757" t="e">
        <f t="shared" si="0"/>
        <v>#REF!</v>
      </c>
      <c r="H54" s="888" t="e">
        <f>ผลการเรียน!#REF!</f>
        <v>#REF!</v>
      </c>
      <c r="I54" s="888">
        <f t="shared" ca="1" si="1"/>
        <v>0</v>
      </c>
      <c r="J54" s="888">
        <v>51</v>
      </c>
      <c r="K54" s="888"/>
      <c r="L54" s="879" t="str">
        <f>IFERROR(VLOOKUP(C54,B54:E65,2,FALSE),"")</f>
        <v/>
      </c>
      <c r="M54" s="879" t="str">
        <f>IFERROR(VLOOKUP(C54,B54:E65,3,FALSE),"")</f>
        <v/>
      </c>
      <c r="N54" s="889" t="str">
        <f>IFERROR(VLOOKUP(C54,B54:E65,4,FALSE),"")</f>
        <v/>
      </c>
      <c r="O54" s="883" t="str">
        <f>IFERROR(VLOOKUP(C54,B54:F65,5,FALSE),"")</f>
        <v/>
      </c>
      <c r="P54" s="914" t="str">
        <f t="shared" si="11"/>
        <v/>
      </c>
      <c r="S54" s="739"/>
      <c r="T54" s="739"/>
      <c r="U54" s="739"/>
      <c r="V54" s="739"/>
      <c r="W54" s="739"/>
      <c r="X54" s="739"/>
      <c r="Y54" s="739"/>
      <c r="Z54" s="739"/>
      <c r="AA54" s="739"/>
      <c r="AB54" s="739"/>
      <c r="AC54" s="739"/>
      <c r="AD54" s="739"/>
      <c r="AE54" s="739"/>
      <c r="AF54" s="739"/>
      <c r="AG54" s="739"/>
    </row>
    <row r="55" spans="1:33" ht="15.75" customHeight="1">
      <c r="A55" s="888" t="str">
        <f t="array" aca="1" ref="A55" ca="1">IFERROR(MATCH(H55,LARGE(IF(FREQUENCY(MATCH(OFFSET(H$4,,,COUNT(H$4:H$100)),OFFSET(H$4,,,COUNT(H$4:H$100)),0),ROW(OFFSET(H$4,,,COUNT(H$4:H$100)))-ROW(H$4)+1),OFFSET(H$4,,,COUNT(H$4:H$100))),ROW(INDIRECT("1:"&amp;SUM(1/COUNTIF(OFFSET(H$4,,,COUNT(H$4:H$100)),OFFSET(H$4,,,COUNT(H$4:H$100))))))),0),"")</f>
        <v/>
      </c>
      <c r="B55" s="762" t="e">
        <f>IF(G55=1,COUNT(G$4:G55),0)</f>
        <v>#REF!</v>
      </c>
      <c r="C55" s="902">
        <v>52</v>
      </c>
      <c r="D55" s="885" t="e">
        <f>ผลการเรียน!#REF!</f>
        <v>#REF!</v>
      </c>
      <c r="E55" s="885" t="e">
        <f>ผลการเรียน!#REF!&amp;"."&amp;ผลการเรียน!#REF!&amp;"  "&amp;ผลการเรียน!#REF!</f>
        <v>#REF!</v>
      </c>
      <c r="F55" s="887" t="e">
        <f>ผลการเรียน!#REF!</f>
        <v>#REF!</v>
      </c>
      <c r="G55" s="757" t="e">
        <f t="shared" si="0"/>
        <v>#REF!</v>
      </c>
      <c r="H55" s="888" t="e">
        <f>ผลการเรียน!#REF!</f>
        <v>#REF!</v>
      </c>
      <c r="I55" s="888">
        <f t="shared" ca="1" si="1"/>
        <v>0</v>
      </c>
      <c r="J55" s="888">
        <v>52</v>
      </c>
      <c r="K55" s="888"/>
      <c r="L55" s="879" t="str">
        <f>IFERROR(VLOOKUP(C55,B55:E65,2,FALSE),"")</f>
        <v/>
      </c>
      <c r="M55" s="879" t="str">
        <f>IFERROR(VLOOKUP(C55,B55:E65,3,FALSE),"")</f>
        <v/>
      </c>
      <c r="N55" s="889" t="str">
        <f>IFERROR(VLOOKUP(C55,B55:E65,4,FALSE),"")</f>
        <v/>
      </c>
      <c r="O55" s="883" t="str">
        <f>IFERROR(VLOOKUP(C55,B55:F65,5,FALSE),"")</f>
        <v/>
      </c>
      <c r="P55" s="914" t="str">
        <f t="shared" si="11"/>
        <v/>
      </c>
      <c r="S55" s="739"/>
      <c r="T55" s="739"/>
      <c r="U55" s="739"/>
      <c r="V55" s="739"/>
      <c r="W55" s="739"/>
      <c r="X55" s="739"/>
      <c r="Y55" s="739"/>
      <c r="Z55" s="739"/>
      <c r="AA55" s="739"/>
      <c r="AB55" s="739"/>
      <c r="AC55" s="739"/>
      <c r="AD55" s="739"/>
      <c r="AE55" s="739"/>
      <c r="AF55" s="739"/>
      <c r="AG55" s="739"/>
    </row>
    <row r="56" spans="1:33" ht="15.75" customHeight="1">
      <c r="A56" s="888" t="str">
        <f t="array" aca="1" ref="A56" ca="1">IFERROR(MATCH(H56,LARGE(IF(FREQUENCY(MATCH(OFFSET(H$4,,,COUNT(H$4:H$100)),OFFSET(H$4,,,COUNT(H$4:H$100)),0),ROW(OFFSET(H$4,,,COUNT(H$4:H$100)))-ROW(H$4)+1),OFFSET(H$4,,,COUNT(H$4:H$100))),ROW(INDIRECT("1:"&amp;SUM(1/COUNTIF(OFFSET(H$4,,,COUNT(H$4:H$100)),OFFSET(H$4,,,COUNT(H$4:H$100))))))),0),"")</f>
        <v/>
      </c>
      <c r="B56" s="762" t="e">
        <f>IF(G56=1,COUNT(G$4:G56),0)</f>
        <v>#REF!</v>
      </c>
      <c r="C56" s="897">
        <v>53</v>
      </c>
      <c r="D56" s="885" t="e">
        <f>ผลการเรียน!#REF!</f>
        <v>#REF!</v>
      </c>
      <c r="E56" s="885" t="e">
        <f>ผลการเรียน!#REF!&amp;"."&amp;ผลการเรียน!#REF!&amp;"  "&amp;ผลการเรียน!#REF!</f>
        <v>#REF!</v>
      </c>
      <c r="F56" s="887" t="e">
        <f>ผลการเรียน!#REF!</f>
        <v>#REF!</v>
      </c>
      <c r="G56" s="757" t="e">
        <f t="shared" si="0"/>
        <v>#REF!</v>
      </c>
      <c r="H56" s="888" t="e">
        <f>ผลการเรียน!#REF!</f>
        <v>#REF!</v>
      </c>
      <c r="I56" s="888">
        <f t="shared" ca="1" si="1"/>
        <v>0</v>
      </c>
      <c r="J56" s="888">
        <v>53</v>
      </c>
      <c r="K56" s="888"/>
      <c r="L56" s="879" t="str">
        <f>IFERROR(VLOOKUP(C56,B56:E65,2,FALSE),"")</f>
        <v/>
      </c>
      <c r="M56" s="879" t="str">
        <f>IFERROR(VLOOKUP(C56,B56:E65,3,FALSE),"")</f>
        <v/>
      </c>
      <c r="N56" s="889" t="str">
        <f>IFERROR(VLOOKUP(C56,B56:E65,4,FALSE),"")</f>
        <v/>
      </c>
      <c r="O56" s="883" t="str">
        <f>IFERROR(VLOOKUP(C56,B56:F65,5,FALSE),"")</f>
        <v/>
      </c>
      <c r="P56" s="914" t="str">
        <f t="shared" si="11"/>
        <v/>
      </c>
      <c r="S56" s="739"/>
      <c r="T56" s="739"/>
      <c r="U56" s="739"/>
      <c r="V56" s="739"/>
      <c r="W56" s="739"/>
      <c r="X56" s="739"/>
      <c r="Y56" s="739"/>
      <c r="Z56" s="739"/>
      <c r="AA56" s="739"/>
      <c r="AB56" s="739"/>
      <c r="AC56" s="739"/>
      <c r="AD56" s="739"/>
      <c r="AE56" s="739"/>
      <c r="AF56" s="739"/>
      <c r="AG56" s="739"/>
    </row>
    <row r="57" spans="1:33" ht="15.75" customHeight="1">
      <c r="A57" s="888" t="str">
        <f t="array" aca="1" ref="A57" ca="1">IFERROR(MATCH(H57,LARGE(IF(FREQUENCY(MATCH(OFFSET(H$4,,,COUNT(H$4:H$100)),OFFSET(H$4,,,COUNT(H$4:H$100)),0),ROW(OFFSET(H$4,,,COUNT(H$4:H$100)))-ROW(H$4)+1),OFFSET(H$4,,,COUNT(H$4:H$100))),ROW(INDIRECT("1:"&amp;SUM(1/COUNTIF(OFFSET(H$4,,,COUNT(H$4:H$100)),OFFSET(H$4,,,COUNT(H$4:H$100))))))),0),"")</f>
        <v/>
      </c>
      <c r="B57" s="762" t="e">
        <f>IF(G57=1,COUNT(G$4:G57),0)</f>
        <v>#REF!</v>
      </c>
      <c r="C57" s="902">
        <v>54</v>
      </c>
      <c r="D57" s="885" t="e">
        <f>ผลการเรียน!#REF!</f>
        <v>#REF!</v>
      </c>
      <c r="E57" s="885" t="e">
        <f>ผลการเรียน!#REF!&amp;"."&amp;ผลการเรียน!#REF!&amp;"  "&amp;ผลการเรียน!#REF!</f>
        <v>#REF!</v>
      </c>
      <c r="F57" s="887" t="e">
        <f>ผลการเรียน!#REF!</f>
        <v>#REF!</v>
      </c>
      <c r="G57" s="757" t="e">
        <f t="shared" si="0"/>
        <v>#REF!</v>
      </c>
      <c r="H57" s="888" t="e">
        <f>ผลการเรียน!#REF!</f>
        <v>#REF!</v>
      </c>
      <c r="I57" s="888">
        <f t="shared" ca="1" si="1"/>
        <v>0</v>
      </c>
      <c r="J57" s="888">
        <v>54</v>
      </c>
      <c r="K57" s="888"/>
      <c r="L57" s="879" t="str">
        <f>IFERROR(VLOOKUP(C57,B57:E65,2,FALSE),"")</f>
        <v/>
      </c>
      <c r="M57" s="879" t="str">
        <f>IFERROR(VLOOKUP(C57,B57:E65,3,FALSE),"")</f>
        <v/>
      </c>
      <c r="N57" s="889" t="str">
        <f>IFERROR(VLOOKUP(C57,B57:E65,4,FALSE),"")</f>
        <v/>
      </c>
      <c r="O57" s="883" t="str">
        <f>IFERROR(VLOOKUP(C57,B57:F65,5,FALSE),"")</f>
        <v/>
      </c>
      <c r="P57" s="914" t="str">
        <f t="shared" si="11"/>
        <v/>
      </c>
      <c r="S57" s="739"/>
      <c r="T57" s="739"/>
      <c r="U57" s="739"/>
      <c r="V57" s="739"/>
      <c r="W57" s="739"/>
      <c r="X57" s="739"/>
      <c r="Y57" s="739"/>
      <c r="Z57" s="739"/>
      <c r="AA57" s="739"/>
      <c r="AB57" s="739"/>
      <c r="AC57" s="739"/>
      <c r="AD57" s="739"/>
      <c r="AE57" s="739"/>
      <c r="AF57" s="739"/>
      <c r="AG57" s="739"/>
    </row>
    <row r="58" spans="1:33" ht="15.75" customHeight="1">
      <c r="A58" s="888" t="str">
        <f t="array" aca="1" ref="A58" ca="1">IFERROR(MATCH(H58,LARGE(IF(FREQUENCY(MATCH(OFFSET(H$4,,,COUNT(H$4:H$100)),OFFSET(H$4,,,COUNT(H$4:H$100)),0),ROW(OFFSET(H$4,,,COUNT(H$4:H$100)))-ROW(H$4)+1),OFFSET(H$4,,,COUNT(H$4:H$100))),ROW(INDIRECT("1:"&amp;SUM(1/COUNTIF(OFFSET(H$4,,,COUNT(H$4:H$100)),OFFSET(H$4,,,COUNT(H$4:H$100))))))),0),"")</f>
        <v/>
      </c>
      <c r="B58" s="762" t="e">
        <f>IF(G58=1,COUNT(G$4:G58),0)</f>
        <v>#REF!</v>
      </c>
      <c r="C58" s="897">
        <v>55</v>
      </c>
      <c r="D58" s="885" t="e">
        <f>ผลการเรียน!#REF!</f>
        <v>#REF!</v>
      </c>
      <c r="E58" s="885" t="e">
        <f>ผลการเรียน!#REF!&amp;"."&amp;ผลการเรียน!#REF!&amp;"  "&amp;ผลการเรียน!#REF!</f>
        <v>#REF!</v>
      </c>
      <c r="F58" s="887" t="e">
        <f>ผลการเรียน!#REF!</f>
        <v>#REF!</v>
      </c>
      <c r="G58" s="757" t="e">
        <f t="shared" si="0"/>
        <v>#REF!</v>
      </c>
      <c r="H58" s="888" t="e">
        <f>ผลการเรียน!#REF!</f>
        <v>#REF!</v>
      </c>
      <c r="I58" s="888">
        <f t="shared" ca="1" si="1"/>
        <v>0</v>
      </c>
      <c r="J58" s="888">
        <v>55</v>
      </c>
      <c r="K58" s="888"/>
      <c r="L58" s="879" t="str">
        <f>IFERROR(VLOOKUP(C58,B58:E65,2,FALSE),"")</f>
        <v/>
      </c>
      <c r="M58" s="879" t="str">
        <f>IFERROR(VLOOKUP(C58,B58:E65,3,FALSE),"")</f>
        <v/>
      </c>
      <c r="N58" s="889" t="str">
        <f>IFERROR(VLOOKUP(C58,B58:E65,4,FALSE),"")</f>
        <v/>
      </c>
      <c r="O58" s="883" t="str">
        <f>IFERROR(VLOOKUP(C58,B58:F65,5,FALSE),"")</f>
        <v/>
      </c>
      <c r="P58" s="914" t="str">
        <f t="shared" si="11"/>
        <v/>
      </c>
      <c r="S58" s="739"/>
      <c r="T58" s="739"/>
      <c r="U58" s="739"/>
      <c r="V58" s="739"/>
      <c r="W58" s="739"/>
      <c r="X58" s="739"/>
      <c r="Y58" s="739"/>
      <c r="Z58" s="739"/>
      <c r="AA58" s="739"/>
      <c r="AB58" s="739"/>
      <c r="AC58" s="739"/>
      <c r="AD58" s="739"/>
      <c r="AE58" s="739"/>
      <c r="AF58" s="739"/>
      <c r="AG58" s="739"/>
    </row>
    <row r="59" spans="1:33" ht="15.75" customHeight="1">
      <c r="A59" s="888" t="str">
        <f t="array" aca="1" ref="A59" ca="1">IFERROR(MATCH(H59,LARGE(IF(FREQUENCY(MATCH(OFFSET(H$4,,,COUNT(H$4:H$100)),OFFSET(H$4,,,COUNT(H$4:H$100)),0),ROW(OFFSET(H$4,,,COUNT(H$4:H$100)))-ROW(H$4)+1),OFFSET(H$4,,,COUNT(H$4:H$100))),ROW(INDIRECT("1:"&amp;SUM(1/COUNTIF(OFFSET(H$4,,,COUNT(H$4:H$100)),OFFSET(H$4,,,COUNT(H$4:H$100))))))),0),"")</f>
        <v/>
      </c>
      <c r="B59" s="762" t="e">
        <f>IF(G59=1,COUNT(G$4:G59),0)</f>
        <v>#REF!</v>
      </c>
      <c r="C59" s="902">
        <v>56</v>
      </c>
      <c r="D59" s="885" t="e">
        <f>ผลการเรียน!#REF!</f>
        <v>#REF!</v>
      </c>
      <c r="E59" s="885" t="e">
        <f>ผลการเรียน!#REF!&amp;"."&amp;ผลการเรียน!#REF!&amp;"  "&amp;ผลการเรียน!#REF!</f>
        <v>#REF!</v>
      </c>
      <c r="F59" s="887" t="e">
        <f>ผลการเรียน!#REF!</f>
        <v>#REF!</v>
      </c>
      <c r="G59" s="757" t="e">
        <f t="shared" si="0"/>
        <v>#REF!</v>
      </c>
      <c r="H59" s="888" t="e">
        <f>ผลการเรียน!#REF!</f>
        <v>#REF!</v>
      </c>
      <c r="I59" s="888">
        <f t="shared" ca="1" si="1"/>
        <v>0</v>
      </c>
      <c r="J59" s="888">
        <v>56</v>
      </c>
      <c r="K59" s="888"/>
      <c r="L59" s="879" t="str">
        <f>IFERROR(VLOOKUP(C59,B59:E65,2,FALSE),"")</f>
        <v/>
      </c>
      <c r="M59" s="879" t="str">
        <f>IFERROR(VLOOKUP(C59,B59:E65,3,FALSE),"")</f>
        <v/>
      </c>
      <c r="N59" s="889" t="str">
        <f>IFERROR(VLOOKUP(C59,B59:E65,4,FALSE),"")</f>
        <v/>
      </c>
      <c r="O59" s="883" t="str">
        <f>IFERROR(VLOOKUP(C59,B59:F65,5,FALSE),"")</f>
        <v/>
      </c>
      <c r="P59" s="914" t="str">
        <f t="shared" si="11"/>
        <v/>
      </c>
      <c r="S59" s="739"/>
      <c r="T59" s="739"/>
      <c r="U59" s="739"/>
      <c r="V59" s="739"/>
      <c r="W59" s="739"/>
      <c r="X59" s="739"/>
      <c r="Y59" s="739"/>
      <c r="Z59" s="739"/>
      <c r="AA59" s="739"/>
      <c r="AB59" s="739"/>
      <c r="AC59" s="739"/>
      <c r="AD59" s="739"/>
      <c r="AE59" s="739"/>
      <c r="AF59" s="739"/>
      <c r="AG59" s="739"/>
    </row>
    <row r="60" spans="1:33" ht="15.75" customHeight="1">
      <c r="A60" s="888" t="str">
        <f t="array" aca="1" ref="A60" ca="1">IFERROR(MATCH(H60,LARGE(IF(FREQUENCY(MATCH(OFFSET(H$4,,,COUNT(H$4:H$100)),OFFSET(H$4,,,COUNT(H$4:H$100)),0),ROW(OFFSET(H$4,,,COUNT(H$4:H$100)))-ROW(H$4)+1),OFFSET(H$4,,,COUNT(H$4:H$100))),ROW(INDIRECT("1:"&amp;SUM(1/COUNTIF(OFFSET(H$4,,,COUNT(H$4:H$100)),OFFSET(H$4,,,COUNT(H$4:H$100))))))),0),"")</f>
        <v/>
      </c>
      <c r="B60" s="762" t="e">
        <f>IF(G60=1,COUNT(G$4:G60),0)</f>
        <v>#REF!</v>
      </c>
      <c r="C60" s="897">
        <v>57</v>
      </c>
      <c r="D60" s="885" t="e">
        <f>ผลการเรียน!#REF!</f>
        <v>#REF!</v>
      </c>
      <c r="E60" s="885" t="e">
        <f>ผลการเรียน!#REF!&amp;"."&amp;ผลการเรียน!#REF!&amp;"  "&amp;ผลการเรียน!#REF!</f>
        <v>#REF!</v>
      </c>
      <c r="F60" s="887" t="e">
        <f>ผลการเรียน!#REF!</f>
        <v>#REF!</v>
      </c>
      <c r="G60" s="757" t="e">
        <f t="shared" si="0"/>
        <v>#REF!</v>
      </c>
      <c r="H60" s="888" t="e">
        <f>ผลการเรียน!#REF!</f>
        <v>#REF!</v>
      </c>
      <c r="I60" s="888">
        <f t="shared" ca="1" si="1"/>
        <v>0</v>
      </c>
      <c r="J60" s="888">
        <v>57</v>
      </c>
      <c r="K60" s="888"/>
      <c r="L60" s="879" t="str">
        <f>IFERROR(VLOOKUP(C60,B60:E65,2,FALSE),"")</f>
        <v/>
      </c>
      <c r="M60" s="879" t="str">
        <f>IFERROR(VLOOKUP(C60,B60:E65,3,FALSE),"")</f>
        <v/>
      </c>
      <c r="N60" s="889" t="str">
        <f>IFERROR(VLOOKUP(C60,B60:E65,4,FALSE),"")</f>
        <v/>
      </c>
      <c r="O60" s="883" t="str">
        <f>IFERROR(VLOOKUP(C60,B60:F65,5,FALSE),"")</f>
        <v/>
      </c>
      <c r="P60" s="914" t="str">
        <f t="shared" si="11"/>
        <v/>
      </c>
      <c r="S60" s="739"/>
      <c r="T60" s="739"/>
      <c r="U60" s="739"/>
      <c r="V60" s="739"/>
      <c r="W60" s="739"/>
      <c r="X60" s="739"/>
      <c r="Y60" s="739"/>
      <c r="Z60" s="739"/>
      <c r="AA60" s="739"/>
      <c r="AB60" s="739"/>
      <c r="AC60" s="739"/>
      <c r="AD60" s="739"/>
      <c r="AE60" s="739"/>
      <c r="AF60" s="739"/>
      <c r="AG60" s="739"/>
    </row>
    <row r="61" spans="1:33" ht="15.75" customHeight="1">
      <c r="A61" s="888" t="str">
        <f t="array" aca="1" ref="A61" ca="1">IFERROR(MATCH(H61,LARGE(IF(FREQUENCY(MATCH(OFFSET(H$4,,,COUNT(H$4:H$100)),OFFSET(H$4,,,COUNT(H$4:H$100)),0),ROW(OFFSET(H$4,,,COUNT(H$4:H$100)))-ROW(H$4)+1),OFFSET(H$4,,,COUNT(H$4:H$100))),ROW(INDIRECT("1:"&amp;SUM(1/COUNTIF(OFFSET(H$4,,,COUNT(H$4:H$100)),OFFSET(H$4,,,COUNT(H$4:H$100))))))),0),"")</f>
        <v/>
      </c>
      <c r="B61" s="762" t="e">
        <f>IF(G61=1,COUNT(G$4:G61),0)</f>
        <v>#REF!</v>
      </c>
      <c r="C61" s="902">
        <v>58</v>
      </c>
      <c r="D61" s="885" t="e">
        <f>ผลการเรียน!#REF!</f>
        <v>#REF!</v>
      </c>
      <c r="E61" s="885" t="e">
        <f>ผลการเรียน!#REF!&amp;"."&amp;ผลการเรียน!#REF!&amp;"  "&amp;ผลการเรียน!#REF!</f>
        <v>#REF!</v>
      </c>
      <c r="F61" s="887" t="e">
        <f>ผลการเรียน!#REF!</f>
        <v>#REF!</v>
      </c>
      <c r="G61" s="757" t="e">
        <f t="shared" si="0"/>
        <v>#REF!</v>
      </c>
      <c r="H61" s="888" t="e">
        <f>ผลการเรียน!#REF!</f>
        <v>#REF!</v>
      </c>
      <c r="I61" s="888">
        <f t="shared" ca="1" si="1"/>
        <v>0</v>
      </c>
      <c r="J61" s="888">
        <v>58</v>
      </c>
      <c r="K61" s="888"/>
      <c r="L61" s="879" t="str">
        <f>IFERROR(VLOOKUP(C61,B61:E65,2,FALSE),"")</f>
        <v/>
      </c>
      <c r="M61" s="879" t="str">
        <f>IFERROR(VLOOKUP(C61,B61:E65,3,FALSE),"")</f>
        <v/>
      </c>
      <c r="N61" s="889" t="str">
        <f>IFERROR(VLOOKUP(C61,B61:E65,4,FALSE),"")</f>
        <v/>
      </c>
      <c r="O61" s="883" t="str">
        <f>IFERROR(VLOOKUP(C61,B61:F65,5,FALSE),"")</f>
        <v/>
      </c>
      <c r="P61" s="914" t="str">
        <f t="shared" si="11"/>
        <v/>
      </c>
      <c r="S61" s="739"/>
      <c r="T61" s="739"/>
      <c r="U61" s="739"/>
      <c r="V61" s="739"/>
      <c r="W61" s="739"/>
      <c r="X61" s="739"/>
      <c r="Y61" s="739"/>
      <c r="Z61" s="739"/>
      <c r="AA61" s="739"/>
      <c r="AB61" s="739"/>
      <c r="AC61" s="739"/>
      <c r="AD61" s="739"/>
      <c r="AE61" s="739"/>
      <c r="AF61" s="739"/>
      <c r="AG61" s="739"/>
    </row>
    <row r="62" spans="1:33" ht="15.75" customHeight="1">
      <c r="A62" s="888" t="str">
        <f t="array" aca="1" ref="A62" ca="1">IFERROR(MATCH(H62,LARGE(IF(FREQUENCY(MATCH(OFFSET(H$4,,,COUNT(H$4:H$100)),OFFSET(H$4,,,COUNT(H$4:H$100)),0),ROW(OFFSET(H$4,,,COUNT(H$4:H$100)))-ROW(H$4)+1),OFFSET(H$4,,,COUNT(H$4:H$100))),ROW(INDIRECT("1:"&amp;SUM(1/COUNTIF(OFFSET(H$4,,,COUNT(H$4:H$100)),OFFSET(H$4,,,COUNT(H$4:H$100))))))),0),"")</f>
        <v/>
      </c>
      <c r="B62" s="762" t="e">
        <f>IF(G62=1,COUNT(G$4:G62),0)</f>
        <v>#REF!</v>
      </c>
      <c r="C62" s="897">
        <v>59</v>
      </c>
      <c r="D62" s="885" t="e">
        <f>ผลการเรียน!#REF!</f>
        <v>#REF!</v>
      </c>
      <c r="E62" s="885" t="e">
        <f>ผลการเรียน!#REF!&amp;"."&amp;ผลการเรียน!#REF!&amp;"  "&amp;ผลการเรียน!#REF!</f>
        <v>#REF!</v>
      </c>
      <c r="F62" s="887" t="e">
        <f>ผลการเรียน!#REF!</f>
        <v>#REF!</v>
      </c>
      <c r="G62" s="757" t="e">
        <f t="shared" si="0"/>
        <v>#REF!</v>
      </c>
      <c r="H62" s="888" t="e">
        <f>ผลการเรียน!#REF!</f>
        <v>#REF!</v>
      </c>
      <c r="I62" s="888">
        <f t="shared" ca="1" si="1"/>
        <v>0</v>
      </c>
      <c r="J62" s="888">
        <v>59</v>
      </c>
      <c r="K62" s="888"/>
      <c r="L62" s="879" t="str">
        <f>IFERROR(VLOOKUP(C62,B62:E65,2,FALSE),"")</f>
        <v/>
      </c>
      <c r="M62" s="879" t="str">
        <f>IFERROR(VLOOKUP(C62,B62:E65,3,FALSE),"")</f>
        <v/>
      </c>
      <c r="N62" s="889" t="str">
        <f>IFERROR(VLOOKUP(C62,B62:E65,4,FALSE),"")</f>
        <v/>
      </c>
      <c r="O62" s="883" t="str">
        <f>IFERROR(VLOOKUP(C62,B62:F65,5,FALSE),"")</f>
        <v/>
      </c>
      <c r="P62" s="914" t="str">
        <f t="shared" si="11"/>
        <v/>
      </c>
      <c r="S62" s="739"/>
      <c r="T62" s="739"/>
      <c r="U62" s="739"/>
      <c r="V62" s="739"/>
      <c r="W62" s="739"/>
      <c r="X62" s="739"/>
      <c r="Y62" s="739"/>
      <c r="Z62" s="739"/>
      <c r="AA62" s="739"/>
      <c r="AB62" s="739"/>
      <c r="AC62" s="739"/>
      <c r="AD62" s="739"/>
      <c r="AE62" s="739"/>
      <c r="AF62" s="739"/>
      <c r="AG62" s="739"/>
    </row>
    <row r="63" spans="1:33" ht="15.75" customHeight="1">
      <c r="A63" s="888" t="str">
        <f t="array" aca="1" ref="A63" ca="1">IFERROR(MATCH(H63,LARGE(IF(FREQUENCY(MATCH(OFFSET(H$4,,,COUNT(H$4:H$100)),OFFSET(H$4,,,COUNT(H$4:H$100)),0),ROW(OFFSET(H$4,,,COUNT(H$4:H$100)))-ROW(H$4)+1),OFFSET(H$4,,,COUNT(H$4:H$100))),ROW(INDIRECT("1:"&amp;SUM(1/COUNTIF(OFFSET(H$4,,,COUNT(H$4:H$100)),OFFSET(H$4,,,COUNT(H$4:H$100))))))),0),"")</f>
        <v/>
      </c>
      <c r="B63" s="762" t="e">
        <f>IF(G63=1,COUNT(G$4:G63),0)</f>
        <v>#REF!</v>
      </c>
      <c r="C63" s="902">
        <v>60</v>
      </c>
      <c r="D63" s="885" t="e">
        <f>ผลการเรียน!#REF!</f>
        <v>#REF!</v>
      </c>
      <c r="E63" s="885" t="e">
        <f>ผลการเรียน!#REF!&amp;"."&amp;ผลการเรียน!#REF!&amp;"  "&amp;ผลการเรียน!#REF!</f>
        <v>#REF!</v>
      </c>
      <c r="F63" s="887" t="e">
        <f>ผลการเรียน!#REF!</f>
        <v>#REF!</v>
      </c>
      <c r="G63" s="757" t="e">
        <f t="shared" si="0"/>
        <v>#REF!</v>
      </c>
      <c r="H63" s="888" t="e">
        <f>ผลการเรียน!#REF!</f>
        <v>#REF!</v>
      </c>
      <c r="I63" s="888">
        <f t="shared" ca="1" si="1"/>
        <v>0</v>
      </c>
      <c r="J63" s="888">
        <v>60</v>
      </c>
      <c r="K63" s="888"/>
      <c r="L63" s="879" t="str">
        <f>IFERROR(VLOOKUP(C63,B63:E65,2,FALSE),"")</f>
        <v/>
      </c>
      <c r="M63" s="879" t="str">
        <f>IFERROR(VLOOKUP(C63,B63:E65,3,FALSE),"")</f>
        <v/>
      </c>
      <c r="N63" s="889" t="str">
        <f>IFERROR(VLOOKUP(C63,B63:E65,4,FALSE),"")</f>
        <v/>
      </c>
      <c r="O63" s="883" t="str">
        <f>IFERROR(VLOOKUP(C63,B63:F65,5,FALSE),"")</f>
        <v/>
      </c>
      <c r="P63" s="914" t="str">
        <f t="shared" si="11"/>
        <v/>
      </c>
      <c r="S63" s="739"/>
      <c r="T63" s="739"/>
      <c r="U63" s="739"/>
      <c r="V63" s="739"/>
      <c r="W63" s="739"/>
      <c r="X63" s="739"/>
      <c r="Y63" s="739"/>
      <c r="Z63" s="739"/>
      <c r="AA63" s="739"/>
      <c r="AB63" s="739"/>
      <c r="AC63" s="739"/>
      <c r="AD63" s="739"/>
      <c r="AE63" s="739"/>
      <c r="AF63" s="739"/>
      <c r="AG63" s="739"/>
    </row>
    <row r="64" spans="1:33" ht="15.75" customHeight="1">
      <c r="S64" s="739"/>
      <c r="T64" s="739"/>
      <c r="U64" s="739"/>
      <c r="V64" s="739"/>
      <c r="W64" s="739"/>
      <c r="X64" s="739"/>
      <c r="Y64" s="739"/>
      <c r="Z64" s="739"/>
      <c r="AA64" s="739"/>
      <c r="AB64" s="739"/>
      <c r="AC64" s="739"/>
      <c r="AD64" s="739"/>
      <c r="AE64" s="739"/>
      <c r="AF64" s="739"/>
      <c r="AG64" s="739"/>
    </row>
    <row r="65" spans="19:33" ht="15.75" customHeight="1">
      <c r="S65" s="739"/>
      <c r="T65" s="739"/>
      <c r="U65" s="739"/>
      <c r="V65" s="739"/>
      <c r="W65" s="739"/>
      <c r="X65" s="739"/>
      <c r="Y65" s="739"/>
      <c r="Z65" s="739"/>
      <c r="AA65" s="739"/>
      <c r="AB65" s="739"/>
      <c r="AC65" s="739"/>
      <c r="AD65" s="739"/>
      <c r="AE65" s="739"/>
      <c r="AF65" s="739"/>
      <c r="AG65" s="739"/>
    </row>
    <row r="66" spans="19:33" ht="15.75" hidden="1" customHeight="1">
      <c r="S66" s="739"/>
      <c r="T66" s="739"/>
      <c r="U66" s="739"/>
      <c r="V66" s="739"/>
      <c r="W66" s="739"/>
      <c r="X66" s="739"/>
      <c r="Y66" s="739"/>
      <c r="Z66" s="739"/>
      <c r="AA66" s="739"/>
      <c r="AB66" s="739"/>
      <c r="AC66" s="739"/>
      <c r="AD66" s="739"/>
      <c r="AE66" s="739"/>
      <c r="AF66" s="739"/>
      <c r="AG66" s="739"/>
    </row>
    <row r="67" spans="19:33" ht="15.75" hidden="1" customHeight="1">
      <c r="S67" s="739"/>
      <c r="T67" s="739"/>
      <c r="U67" s="739"/>
      <c r="V67" s="739"/>
      <c r="W67" s="739"/>
      <c r="X67" s="739"/>
      <c r="Y67" s="739"/>
      <c r="Z67" s="739"/>
      <c r="AA67" s="739"/>
      <c r="AB67" s="739"/>
      <c r="AC67" s="739"/>
      <c r="AD67" s="739"/>
      <c r="AE67" s="739"/>
      <c r="AF67" s="739"/>
      <c r="AG67" s="739"/>
    </row>
    <row r="68" spans="19:33" ht="15.75" hidden="1" customHeight="1">
      <c r="S68" s="739"/>
      <c r="T68" s="739"/>
      <c r="U68" s="739"/>
      <c r="V68" s="739"/>
      <c r="W68" s="739"/>
      <c r="X68" s="739"/>
      <c r="Y68" s="739"/>
      <c r="Z68" s="739"/>
      <c r="AA68" s="739"/>
      <c r="AB68" s="739"/>
      <c r="AC68" s="739"/>
      <c r="AD68" s="739"/>
      <c r="AE68" s="739"/>
      <c r="AF68" s="739"/>
      <c r="AG68" s="739"/>
    </row>
    <row r="69" spans="19:33" ht="15.75" hidden="1" customHeight="1">
      <c r="S69" s="739"/>
      <c r="T69" s="739"/>
      <c r="U69" s="739"/>
      <c r="V69" s="739"/>
      <c r="W69" s="739"/>
      <c r="X69" s="739"/>
      <c r="Y69" s="739"/>
      <c r="Z69" s="739"/>
      <c r="AA69" s="739"/>
      <c r="AB69" s="739"/>
      <c r="AC69" s="739"/>
      <c r="AD69" s="739"/>
      <c r="AE69" s="739"/>
      <c r="AF69" s="739"/>
      <c r="AG69" s="739"/>
    </row>
    <row r="70" spans="19:33" ht="15.75" hidden="1" customHeight="1">
      <c r="S70" s="739"/>
      <c r="T70" s="739"/>
      <c r="U70" s="739"/>
      <c r="V70" s="739"/>
      <c r="W70" s="739"/>
      <c r="X70" s="739"/>
      <c r="Y70" s="739"/>
      <c r="Z70" s="739"/>
      <c r="AA70" s="739"/>
      <c r="AB70" s="739"/>
      <c r="AC70" s="739"/>
      <c r="AD70" s="739"/>
      <c r="AE70" s="739"/>
      <c r="AF70" s="739"/>
      <c r="AG70" s="739"/>
    </row>
    <row r="71" spans="19:33" ht="15.75" hidden="1" customHeight="1">
      <c r="S71" s="739"/>
      <c r="T71" s="739"/>
      <c r="U71" s="739"/>
      <c r="V71" s="739"/>
      <c r="W71" s="739"/>
      <c r="X71" s="739"/>
      <c r="Y71" s="739"/>
      <c r="Z71" s="739"/>
      <c r="AA71" s="739"/>
      <c r="AB71" s="739"/>
      <c r="AC71" s="739"/>
      <c r="AD71" s="739"/>
      <c r="AE71" s="739"/>
      <c r="AF71" s="739"/>
      <c r="AG71" s="739"/>
    </row>
    <row r="72" spans="19:33" ht="15.75" hidden="1" customHeight="1">
      <c r="S72" s="739"/>
      <c r="T72" s="739"/>
      <c r="U72" s="739"/>
      <c r="V72" s="739"/>
      <c r="W72" s="739"/>
      <c r="X72" s="739"/>
      <c r="Y72" s="739"/>
      <c r="Z72" s="739"/>
      <c r="AA72" s="739"/>
      <c r="AB72" s="739"/>
      <c r="AC72" s="739"/>
      <c r="AD72" s="739"/>
      <c r="AE72" s="739"/>
      <c r="AF72" s="739"/>
      <c r="AG72" s="739"/>
    </row>
    <row r="73" spans="19:33" ht="15.75" hidden="1" customHeight="1">
      <c r="S73" s="739"/>
      <c r="T73" s="739"/>
      <c r="U73" s="739"/>
      <c r="V73" s="739"/>
      <c r="W73" s="739"/>
      <c r="X73" s="739"/>
      <c r="Y73" s="739"/>
      <c r="Z73" s="739"/>
      <c r="AA73" s="739"/>
      <c r="AB73" s="739"/>
      <c r="AC73" s="739"/>
      <c r="AD73" s="739"/>
      <c r="AE73" s="739"/>
      <c r="AF73" s="739"/>
      <c r="AG73" s="739"/>
    </row>
    <row r="74" spans="19:33" ht="15.75" hidden="1" customHeight="1">
      <c r="S74" s="739"/>
      <c r="T74" s="739"/>
      <c r="U74" s="739"/>
      <c r="V74" s="739"/>
      <c r="W74" s="739"/>
      <c r="X74" s="739"/>
      <c r="Y74" s="739"/>
      <c r="Z74" s="739"/>
      <c r="AA74" s="739"/>
      <c r="AB74" s="739"/>
      <c r="AC74" s="739"/>
      <c r="AD74" s="739"/>
      <c r="AE74" s="739"/>
      <c r="AF74" s="739"/>
      <c r="AG74" s="739"/>
    </row>
    <row r="75" spans="19:33" ht="15.75" hidden="1" customHeight="1">
      <c r="S75" s="739"/>
      <c r="T75" s="739"/>
      <c r="U75" s="739"/>
      <c r="V75" s="739"/>
      <c r="W75" s="739"/>
      <c r="X75" s="739"/>
      <c r="Y75" s="739"/>
      <c r="Z75" s="739"/>
      <c r="AA75" s="739"/>
      <c r="AB75" s="739"/>
      <c r="AC75" s="739"/>
      <c r="AD75" s="739"/>
      <c r="AE75" s="739"/>
      <c r="AF75" s="739"/>
      <c r="AG75" s="739"/>
    </row>
    <row r="76" spans="19:33" ht="15.75" hidden="1" customHeight="1">
      <c r="S76" s="739"/>
      <c r="T76" s="739"/>
      <c r="U76" s="739"/>
      <c r="V76" s="739"/>
      <c r="W76" s="739"/>
      <c r="X76" s="739"/>
      <c r="Y76" s="739"/>
      <c r="Z76" s="739"/>
      <c r="AA76" s="739"/>
      <c r="AB76" s="739"/>
      <c r="AC76" s="739"/>
      <c r="AD76" s="739"/>
      <c r="AE76" s="739"/>
      <c r="AF76" s="739"/>
      <c r="AG76" s="739"/>
    </row>
    <row r="77" spans="19:33" ht="15.75" hidden="1" customHeight="1">
      <c r="S77" s="739"/>
      <c r="T77" s="739"/>
      <c r="U77" s="739"/>
      <c r="V77" s="739"/>
      <c r="W77" s="739"/>
      <c r="X77" s="739"/>
      <c r="Y77" s="739"/>
      <c r="Z77" s="739"/>
      <c r="AA77" s="739"/>
      <c r="AB77" s="739"/>
      <c r="AC77" s="739"/>
      <c r="AD77" s="739"/>
      <c r="AE77" s="739"/>
      <c r="AF77" s="739"/>
      <c r="AG77" s="739"/>
    </row>
    <row r="78" spans="19:33" ht="15.75" hidden="1" customHeight="1">
      <c r="S78" s="739"/>
      <c r="T78" s="739"/>
      <c r="U78" s="739"/>
      <c r="V78" s="739"/>
      <c r="W78" s="739"/>
      <c r="X78" s="739"/>
      <c r="Y78" s="739"/>
      <c r="Z78" s="739"/>
      <c r="AA78" s="739"/>
      <c r="AB78" s="739"/>
      <c r="AC78" s="739"/>
      <c r="AD78" s="739"/>
      <c r="AE78" s="739"/>
      <c r="AF78" s="739"/>
      <c r="AG78" s="739"/>
    </row>
    <row r="79" spans="19:33" ht="15.75" hidden="1" customHeight="1">
      <c r="S79" s="739"/>
      <c r="T79" s="739"/>
      <c r="U79" s="739"/>
      <c r="V79" s="739"/>
      <c r="W79" s="739"/>
      <c r="X79" s="739"/>
      <c r="Y79" s="739"/>
      <c r="Z79" s="739"/>
      <c r="AA79" s="739"/>
      <c r="AB79" s="739"/>
      <c r="AC79" s="739"/>
      <c r="AD79" s="739"/>
      <c r="AE79" s="739"/>
      <c r="AF79" s="739"/>
      <c r="AG79" s="739"/>
    </row>
    <row r="80" spans="19:33" ht="15.75" hidden="1" customHeight="1">
      <c r="S80" s="739"/>
      <c r="T80" s="739"/>
      <c r="U80" s="739"/>
      <c r="V80" s="739"/>
      <c r="W80" s="739"/>
      <c r="X80" s="739"/>
      <c r="Y80" s="739"/>
      <c r="Z80" s="739"/>
      <c r="AA80" s="739"/>
      <c r="AB80" s="739"/>
      <c r="AC80" s="739"/>
      <c r="AD80" s="739"/>
      <c r="AE80" s="739"/>
      <c r="AF80" s="739"/>
      <c r="AG80" s="739"/>
    </row>
    <row r="81" spans="19:33" ht="15.75" hidden="1" customHeight="1">
      <c r="S81" s="739"/>
      <c r="T81" s="739"/>
      <c r="U81" s="739"/>
      <c r="V81" s="739"/>
      <c r="W81" s="739"/>
      <c r="X81" s="739"/>
      <c r="Y81" s="739"/>
      <c r="Z81" s="739"/>
      <c r="AA81" s="739"/>
      <c r="AB81" s="739"/>
      <c r="AC81" s="739"/>
      <c r="AD81" s="739"/>
      <c r="AE81" s="739"/>
      <c r="AF81" s="739"/>
      <c r="AG81" s="739"/>
    </row>
    <row r="82" spans="19:33" ht="15.75" hidden="1" customHeight="1">
      <c r="S82" s="739"/>
      <c r="T82" s="739"/>
      <c r="U82" s="739"/>
      <c r="V82" s="739"/>
      <c r="W82" s="739"/>
      <c r="X82" s="739"/>
      <c r="Y82" s="739"/>
      <c r="Z82" s="739"/>
      <c r="AA82" s="739"/>
      <c r="AB82" s="739"/>
      <c r="AC82" s="739"/>
      <c r="AD82" s="739"/>
      <c r="AE82" s="739"/>
      <c r="AF82" s="739"/>
      <c r="AG82" s="739"/>
    </row>
    <row r="83" spans="19:33" ht="15.75" hidden="1" customHeight="1">
      <c r="S83" s="739"/>
      <c r="T83" s="739"/>
      <c r="U83" s="739"/>
      <c r="V83" s="739"/>
      <c r="W83" s="739"/>
      <c r="X83" s="739"/>
      <c r="Y83" s="739"/>
      <c r="Z83" s="739"/>
      <c r="AA83" s="739"/>
      <c r="AB83" s="739"/>
      <c r="AC83" s="739"/>
      <c r="AD83" s="739"/>
      <c r="AE83" s="739"/>
      <c r="AF83" s="739"/>
      <c r="AG83" s="739"/>
    </row>
    <row r="84" spans="19:33" ht="15.75" hidden="1" customHeight="1">
      <c r="S84" s="739"/>
      <c r="T84" s="739"/>
      <c r="U84" s="739"/>
      <c r="V84" s="739"/>
      <c r="W84" s="739"/>
      <c r="X84" s="739"/>
      <c r="Y84" s="739"/>
      <c r="Z84" s="739"/>
      <c r="AA84" s="739"/>
      <c r="AB84" s="739"/>
      <c r="AC84" s="739"/>
      <c r="AD84" s="739"/>
      <c r="AE84" s="739"/>
      <c r="AF84" s="739"/>
      <c r="AG84" s="739"/>
    </row>
    <row r="85" spans="19:33" ht="15.75" hidden="1" customHeight="1">
      <c r="S85" s="739"/>
      <c r="T85" s="739"/>
      <c r="U85" s="739"/>
      <c r="V85" s="739"/>
      <c r="W85" s="739"/>
      <c r="X85" s="739"/>
      <c r="Y85" s="739"/>
      <c r="Z85" s="739"/>
      <c r="AA85" s="739"/>
      <c r="AB85" s="739"/>
      <c r="AC85" s="739"/>
      <c r="AD85" s="739"/>
      <c r="AE85" s="739"/>
      <c r="AF85" s="739"/>
      <c r="AG85" s="739"/>
    </row>
    <row r="86" spans="19:33" ht="15.75" hidden="1" customHeight="1">
      <c r="S86" s="739"/>
      <c r="T86" s="739"/>
      <c r="U86" s="739"/>
      <c r="V86" s="739"/>
      <c r="W86" s="739"/>
      <c r="X86" s="739"/>
      <c r="Y86" s="739"/>
      <c r="Z86" s="739"/>
      <c r="AA86" s="739"/>
      <c r="AB86" s="739"/>
      <c r="AC86" s="739"/>
      <c r="AD86" s="739"/>
      <c r="AE86" s="739"/>
      <c r="AF86" s="739"/>
      <c r="AG86" s="739"/>
    </row>
    <row r="87" spans="19:33" ht="15.75" hidden="1" customHeight="1">
      <c r="S87" s="739"/>
      <c r="T87" s="739"/>
      <c r="U87" s="739"/>
      <c r="V87" s="739"/>
      <c r="W87" s="739"/>
      <c r="X87" s="739"/>
      <c r="Y87" s="739"/>
      <c r="Z87" s="739"/>
      <c r="AA87" s="739"/>
      <c r="AB87" s="739"/>
      <c r="AC87" s="739"/>
      <c r="AD87" s="739"/>
      <c r="AE87" s="739"/>
      <c r="AF87" s="739"/>
      <c r="AG87" s="739"/>
    </row>
    <row r="88" spans="19:33" ht="15.75" hidden="1" customHeight="1">
      <c r="S88" s="739"/>
      <c r="T88" s="739"/>
      <c r="U88" s="739"/>
      <c r="V88" s="739"/>
      <c r="W88" s="739"/>
      <c r="X88" s="739"/>
      <c r="Y88" s="739"/>
      <c r="Z88" s="739"/>
      <c r="AA88" s="739"/>
      <c r="AB88" s="739"/>
      <c r="AC88" s="739"/>
      <c r="AD88" s="739"/>
      <c r="AE88" s="739"/>
      <c r="AF88" s="739"/>
      <c r="AG88" s="739"/>
    </row>
    <row r="89" spans="19:33" ht="15.75" hidden="1" customHeight="1">
      <c r="S89" s="739"/>
      <c r="T89" s="739"/>
      <c r="U89" s="739"/>
      <c r="V89" s="739"/>
      <c r="W89" s="739"/>
      <c r="X89" s="739"/>
      <c r="Y89" s="739"/>
      <c r="Z89" s="739"/>
      <c r="AA89" s="739"/>
      <c r="AB89" s="739"/>
      <c r="AC89" s="739"/>
      <c r="AD89" s="739"/>
      <c r="AE89" s="739"/>
      <c r="AF89" s="739"/>
      <c r="AG89" s="739"/>
    </row>
    <row r="90" spans="19:33" ht="15.75" hidden="1" customHeight="1">
      <c r="S90" s="739"/>
      <c r="T90" s="739"/>
      <c r="U90" s="739"/>
      <c r="V90" s="739"/>
      <c r="W90" s="739"/>
      <c r="X90" s="739"/>
      <c r="Y90" s="739"/>
      <c r="Z90" s="739"/>
      <c r="AA90" s="739"/>
      <c r="AB90" s="739"/>
      <c r="AC90" s="739"/>
      <c r="AD90" s="739"/>
      <c r="AE90" s="739"/>
      <c r="AF90" s="739"/>
      <c r="AG90" s="739"/>
    </row>
    <row r="91" spans="19:33" ht="15.75" hidden="1" customHeight="1">
      <c r="S91" s="739"/>
      <c r="T91" s="739"/>
      <c r="U91" s="739"/>
      <c r="V91" s="739"/>
      <c r="W91" s="739"/>
      <c r="X91" s="739"/>
      <c r="Y91" s="739"/>
      <c r="Z91" s="739"/>
      <c r="AA91" s="739"/>
      <c r="AB91" s="739"/>
      <c r="AC91" s="739"/>
      <c r="AD91" s="739"/>
      <c r="AE91" s="739"/>
      <c r="AF91" s="739"/>
      <c r="AG91" s="739"/>
    </row>
    <row r="92" spans="19:33" ht="15.75" hidden="1" customHeight="1">
      <c r="S92" s="739"/>
      <c r="T92" s="739"/>
      <c r="U92" s="739"/>
      <c r="V92" s="739"/>
      <c r="W92" s="739"/>
      <c r="X92" s="739"/>
      <c r="Y92" s="739"/>
      <c r="Z92" s="739"/>
      <c r="AA92" s="739"/>
      <c r="AB92" s="739"/>
      <c r="AC92" s="739"/>
      <c r="AD92" s="739"/>
      <c r="AE92" s="739"/>
      <c r="AF92" s="739"/>
      <c r="AG92" s="739"/>
    </row>
    <row r="93" spans="19:33" ht="15.75" hidden="1" customHeight="1">
      <c r="S93" s="739"/>
      <c r="T93" s="739"/>
      <c r="U93" s="739"/>
      <c r="V93" s="739"/>
      <c r="W93" s="739"/>
      <c r="X93" s="739"/>
      <c r="Y93" s="739"/>
      <c r="Z93" s="739"/>
      <c r="AA93" s="739"/>
      <c r="AB93" s="739"/>
      <c r="AC93" s="739"/>
      <c r="AD93" s="739"/>
      <c r="AE93" s="739"/>
      <c r="AF93" s="739"/>
      <c r="AG93" s="739"/>
    </row>
    <row r="94" spans="19:33" ht="15.75" hidden="1" customHeight="1">
      <c r="S94" s="739"/>
      <c r="T94" s="739"/>
      <c r="U94" s="739"/>
      <c r="V94" s="739"/>
      <c r="W94" s="739"/>
      <c r="X94" s="739"/>
      <c r="Y94" s="739"/>
      <c r="Z94" s="739"/>
      <c r="AA94" s="739"/>
      <c r="AB94" s="739"/>
      <c r="AC94" s="739"/>
      <c r="AD94" s="739"/>
      <c r="AE94" s="739"/>
      <c r="AF94" s="739"/>
      <c r="AG94" s="739"/>
    </row>
    <row r="95" spans="19:33" ht="15.75" hidden="1" customHeight="1">
      <c r="S95" s="739"/>
      <c r="T95" s="739"/>
      <c r="U95" s="739"/>
      <c r="V95" s="739"/>
      <c r="W95" s="739"/>
      <c r="X95" s="739"/>
      <c r="Y95" s="739"/>
      <c r="Z95" s="739"/>
      <c r="AA95" s="739"/>
      <c r="AB95" s="739"/>
      <c r="AC95" s="739"/>
      <c r="AD95" s="739"/>
      <c r="AE95" s="739"/>
      <c r="AF95" s="739"/>
      <c r="AG95" s="739"/>
    </row>
    <row r="96" spans="19:33" ht="15.75" hidden="1" customHeight="1">
      <c r="S96" s="739"/>
      <c r="T96" s="739"/>
      <c r="U96" s="739"/>
      <c r="V96" s="739"/>
      <c r="W96" s="739"/>
      <c r="X96" s="739"/>
      <c r="Y96" s="739"/>
      <c r="Z96" s="739"/>
      <c r="AA96" s="739"/>
      <c r="AB96" s="739"/>
      <c r="AC96" s="739"/>
      <c r="AD96" s="739"/>
      <c r="AE96" s="739"/>
      <c r="AF96" s="739"/>
      <c r="AG96" s="739"/>
    </row>
    <row r="97" spans="19:33" ht="15.75" hidden="1" customHeight="1">
      <c r="S97" s="739"/>
      <c r="T97" s="739"/>
      <c r="U97" s="739"/>
      <c r="V97" s="739"/>
      <c r="W97" s="739"/>
      <c r="X97" s="739"/>
      <c r="Y97" s="739"/>
      <c r="Z97" s="739"/>
      <c r="AA97" s="739"/>
      <c r="AB97" s="739"/>
      <c r="AC97" s="739"/>
      <c r="AD97" s="739"/>
      <c r="AE97" s="739"/>
      <c r="AF97" s="739"/>
      <c r="AG97" s="739"/>
    </row>
    <row r="98" spans="19:33" ht="15.75" hidden="1" customHeight="1">
      <c r="S98" s="739"/>
      <c r="T98" s="739"/>
      <c r="U98" s="739"/>
      <c r="V98" s="739"/>
      <c r="W98" s="739"/>
      <c r="X98" s="739"/>
      <c r="Y98" s="739"/>
      <c r="Z98" s="739"/>
      <c r="AA98" s="739"/>
      <c r="AB98" s="739"/>
      <c r="AC98" s="739"/>
      <c r="AD98" s="739"/>
      <c r="AE98" s="739"/>
      <c r="AF98" s="739"/>
      <c r="AG98" s="739"/>
    </row>
    <row r="99" spans="19:33" ht="15.75" hidden="1" customHeight="1">
      <c r="S99" s="739"/>
      <c r="T99" s="739"/>
      <c r="U99" s="739"/>
      <c r="V99" s="739"/>
      <c r="W99" s="739"/>
      <c r="X99" s="739"/>
      <c r="Y99" s="739"/>
      <c r="Z99" s="739"/>
      <c r="AA99" s="739"/>
      <c r="AB99" s="739"/>
      <c r="AC99" s="739"/>
      <c r="AD99" s="739"/>
      <c r="AE99" s="739"/>
      <c r="AF99" s="739"/>
      <c r="AG99" s="739"/>
    </row>
    <row r="100" spans="19:33" ht="15.75" hidden="1" customHeight="1">
      <c r="S100" s="739"/>
      <c r="T100" s="739"/>
      <c r="U100" s="739"/>
      <c r="V100" s="739"/>
      <c r="W100" s="739"/>
      <c r="X100" s="739"/>
      <c r="Y100" s="739"/>
      <c r="Z100" s="739"/>
      <c r="AA100" s="739"/>
      <c r="AB100" s="739"/>
      <c r="AC100" s="739"/>
      <c r="AD100" s="739"/>
      <c r="AE100" s="739"/>
      <c r="AF100" s="739"/>
      <c r="AG100" s="739"/>
    </row>
    <row r="101" spans="19:33" ht="15.75" hidden="1" customHeight="1">
      <c r="S101" s="739"/>
      <c r="T101" s="739"/>
      <c r="U101" s="739"/>
      <c r="V101" s="739"/>
      <c r="W101" s="739"/>
      <c r="X101" s="739"/>
      <c r="Y101" s="739"/>
      <c r="Z101" s="739"/>
      <c r="AA101" s="739"/>
      <c r="AB101" s="739"/>
      <c r="AC101" s="739"/>
      <c r="AD101" s="739"/>
      <c r="AE101" s="739"/>
      <c r="AF101" s="739"/>
      <c r="AG101" s="739"/>
    </row>
    <row r="102" spans="19:33" ht="15.75" hidden="1" customHeight="1">
      <c r="S102" s="739"/>
      <c r="T102" s="739"/>
      <c r="U102" s="739"/>
      <c r="V102" s="739"/>
      <c r="W102" s="739"/>
      <c r="X102" s="739"/>
      <c r="Y102" s="739"/>
      <c r="Z102" s="739"/>
      <c r="AA102" s="739"/>
      <c r="AB102" s="739"/>
      <c r="AC102" s="739"/>
      <c r="AD102" s="739"/>
      <c r="AE102" s="739"/>
      <c r="AF102" s="739"/>
      <c r="AG102" s="739"/>
    </row>
    <row r="103" spans="19:33" ht="15.75" hidden="1" customHeight="1">
      <c r="S103" s="739"/>
      <c r="T103" s="739"/>
      <c r="U103" s="739"/>
      <c r="V103" s="739"/>
      <c r="W103" s="739"/>
      <c r="X103" s="739"/>
      <c r="Y103" s="739"/>
      <c r="Z103" s="739"/>
      <c r="AA103" s="739"/>
      <c r="AB103" s="739"/>
      <c r="AC103" s="739"/>
      <c r="AD103" s="739"/>
      <c r="AE103" s="739"/>
      <c r="AF103" s="739"/>
      <c r="AG103" s="739"/>
    </row>
    <row r="104" spans="19:33" ht="15.75" hidden="1" customHeight="1">
      <c r="S104" s="739"/>
      <c r="T104" s="739"/>
      <c r="U104" s="739"/>
      <c r="V104" s="739"/>
      <c r="W104" s="739"/>
      <c r="X104" s="739"/>
      <c r="Y104" s="739"/>
      <c r="Z104" s="739"/>
      <c r="AA104" s="739"/>
      <c r="AB104" s="739"/>
      <c r="AC104" s="739"/>
      <c r="AD104" s="739"/>
      <c r="AE104" s="739"/>
      <c r="AF104" s="739"/>
      <c r="AG104" s="739"/>
    </row>
    <row r="105" spans="19:33" ht="15.75" hidden="1" customHeight="1">
      <c r="S105" s="739"/>
      <c r="T105" s="739"/>
      <c r="U105" s="739"/>
      <c r="V105" s="739"/>
      <c r="W105" s="739"/>
      <c r="X105" s="739"/>
      <c r="Y105" s="739"/>
      <c r="Z105" s="739"/>
      <c r="AA105" s="739"/>
      <c r="AB105" s="739"/>
      <c r="AC105" s="739"/>
      <c r="AD105" s="739"/>
      <c r="AE105" s="739"/>
      <c r="AF105" s="739"/>
      <c r="AG105" s="739"/>
    </row>
    <row r="106" spans="19:33" ht="15.75" hidden="1" customHeight="1">
      <c r="S106" s="739"/>
      <c r="T106" s="739"/>
      <c r="U106" s="739"/>
      <c r="V106" s="739"/>
      <c r="W106" s="739"/>
      <c r="X106" s="739"/>
      <c r="Y106" s="739"/>
      <c r="Z106" s="739"/>
      <c r="AA106" s="739"/>
      <c r="AB106" s="739"/>
      <c r="AC106" s="739"/>
      <c r="AD106" s="739"/>
      <c r="AE106" s="739"/>
      <c r="AF106" s="739"/>
      <c r="AG106" s="739"/>
    </row>
    <row r="107" spans="19:33" ht="15.75" hidden="1" customHeight="1">
      <c r="S107" s="739"/>
      <c r="T107" s="739"/>
      <c r="U107" s="739"/>
      <c r="V107" s="739"/>
      <c r="W107" s="739"/>
      <c r="X107" s="739"/>
      <c r="Y107" s="739"/>
      <c r="Z107" s="739"/>
      <c r="AA107" s="739"/>
      <c r="AB107" s="739"/>
      <c r="AC107" s="739"/>
      <c r="AD107" s="739"/>
      <c r="AE107" s="739"/>
      <c r="AF107" s="739"/>
      <c r="AG107" s="739"/>
    </row>
    <row r="108" spans="19:33" ht="15.75" hidden="1" customHeight="1">
      <c r="S108" s="739"/>
      <c r="T108" s="739"/>
      <c r="U108" s="739"/>
      <c r="V108" s="739"/>
      <c r="W108" s="739"/>
      <c r="X108" s="739"/>
      <c r="Y108" s="739"/>
      <c r="Z108" s="739"/>
      <c r="AA108" s="739"/>
      <c r="AB108" s="739"/>
      <c r="AC108" s="739"/>
      <c r="AD108" s="739"/>
      <c r="AE108" s="739"/>
      <c r="AF108" s="739"/>
      <c r="AG108" s="739"/>
    </row>
    <row r="109" spans="19:33" ht="15.75" hidden="1" customHeight="1">
      <c r="S109" s="739"/>
      <c r="T109" s="739"/>
      <c r="U109" s="739"/>
      <c r="V109" s="739"/>
      <c r="W109" s="739"/>
      <c r="X109" s="739"/>
      <c r="Y109" s="739"/>
      <c r="Z109" s="739"/>
      <c r="AA109" s="739"/>
      <c r="AB109" s="739"/>
      <c r="AC109" s="739"/>
      <c r="AD109" s="739"/>
      <c r="AE109" s="739"/>
      <c r="AF109" s="739"/>
      <c r="AG109" s="739"/>
    </row>
    <row r="110" spans="19:33" ht="15.75" hidden="1" customHeight="1">
      <c r="S110" s="739"/>
      <c r="T110" s="739"/>
      <c r="U110" s="739"/>
      <c r="V110" s="739"/>
      <c r="W110" s="739"/>
      <c r="X110" s="739"/>
      <c r="Y110" s="739"/>
      <c r="Z110" s="739"/>
      <c r="AA110" s="739"/>
      <c r="AB110" s="739"/>
      <c r="AC110" s="739"/>
      <c r="AD110" s="739"/>
      <c r="AE110" s="739"/>
      <c r="AF110" s="739"/>
      <c r="AG110" s="739"/>
    </row>
    <row r="111" spans="19:33" ht="15.75" hidden="1" customHeight="1">
      <c r="S111" s="739"/>
      <c r="T111" s="739"/>
      <c r="U111" s="739"/>
      <c r="V111" s="739"/>
      <c r="W111" s="739"/>
      <c r="X111" s="739"/>
      <c r="Y111" s="739"/>
      <c r="Z111" s="739"/>
      <c r="AA111" s="739"/>
      <c r="AB111" s="739"/>
      <c r="AC111" s="739"/>
      <c r="AD111" s="739"/>
      <c r="AE111" s="739"/>
      <c r="AF111" s="739"/>
      <c r="AG111" s="739"/>
    </row>
    <row r="112" spans="19:33" ht="15.75" hidden="1" customHeight="1">
      <c r="S112" s="739"/>
      <c r="T112" s="739"/>
      <c r="U112" s="739"/>
      <c r="V112" s="739"/>
      <c r="W112" s="739"/>
      <c r="X112" s="739"/>
      <c r="Y112" s="739"/>
      <c r="Z112" s="739"/>
      <c r="AA112" s="739"/>
      <c r="AB112" s="739"/>
      <c r="AC112" s="739"/>
      <c r="AD112" s="739"/>
      <c r="AE112" s="739"/>
      <c r="AF112" s="739"/>
      <c r="AG112" s="739"/>
    </row>
    <row r="113" spans="19:33" ht="15.75" hidden="1" customHeight="1">
      <c r="S113" s="739"/>
      <c r="T113" s="739"/>
      <c r="U113" s="739"/>
      <c r="V113" s="739"/>
      <c r="W113" s="739"/>
      <c r="X113" s="739"/>
      <c r="Y113" s="739"/>
      <c r="Z113" s="739"/>
      <c r="AA113" s="739"/>
      <c r="AB113" s="739"/>
      <c r="AC113" s="739"/>
      <c r="AD113" s="739"/>
      <c r="AE113" s="739"/>
      <c r="AF113" s="739"/>
      <c r="AG113" s="739"/>
    </row>
    <row r="114" spans="19:33" ht="15.75" hidden="1" customHeight="1">
      <c r="S114" s="739"/>
      <c r="T114" s="739"/>
      <c r="U114" s="739"/>
      <c r="V114" s="739"/>
      <c r="W114" s="739"/>
      <c r="X114" s="739"/>
      <c r="Y114" s="739"/>
      <c r="Z114" s="739"/>
      <c r="AA114" s="739"/>
      <c r="AB114" s="739"/>
      <c r="AC114" s="739"/>
      <c r="AD114" s="739"/>
      <c r="AE114" s="739"/>
      <c r="AF114" s="739"/>
      <c r="AG114" s="739"/>
    </row>
    <row r="115" spans="19:33" ht="15.75" hidden="1" customHeight="1">
      <c r="S115" s="739"/>
      <c r="T115" s="739"/>
      <c r="U115" s="739"/>
      <c r="V115" s="739"/>
      <c r="W115" s="739"/>
      <c r="X115" s="739"/>
      <c r="Y115" s="739"/>
      <c r="Z115" s="739"/>
      <c r="AA115" s="739"/>
      <c r="AB115" s="739"/>
      <c r="AC115" s="739"/>
      <c r="AD115" s="739"/>
      <c r="AE115" s="739"/>
      <c r="AF115" s="739"/>
      <c r="AG115" s="739"/>
    </row>
    <row r="116" spans="19:33" ht="15.75" hidden="1" customHeight="1">
      <c r="S116" s="739"/>
      <c r="T116" s="739"/>
      <c r="U116" s="739"/>
      <c r="V116" s="739"/>
      <c r="W116" s="739"/>
      <c r="X116" s="739"/>
      <c r="Y116" s="739"/>
      <c r="Z116" s="739"/>
      <c r="AA116" s="739"/>
      <c r="AB116" s="739"/>
      <c r="AC116" s="739"/>
      <c r="AD116" s="739"/>
      <c r="AE116" s="739"/>
      <c r="AF116" s="739"/>
      <c r="AG116" s="739"/>
    </row>
    <row r="117" spans="19:33" ht="15.75" hidden="1" customHeight="1">
      <c r="S117" s="739"/>
      <c r="T117" s="739"/>
      <c r="U117" s="739"/>
      <c r="V117" s="739"/>
      <c r="W117" s="739"/>
      <c r="X117" s="739"/>
      <c r="Y117" s="739"/>
      <c r="Z117" s="739"/>
      <c r="AA117" s="739"/>
      <c r="AB117" s="739"/>
      <c r="AC117" s="739"/>
      <c r="AD117" s="739"/>
      <c r="AE117" s="739"/>
      <c r="AF117" s="739"/>
      <c r="AG117" s="739"/>
    </row>
    <row r="118" spans="19:33" ht="15.75" hidden="1" customHeight="1">
      <c r="S118" s="739"/>
      <c r="T118" s="739"/>
      <c r="U118" s="739"/>
      <c r="V118" s="739"/>
      <c r="W118" s="739"/>
      <c r="X118" s="739"/>
      <c r="Y118" s="739"/>
      <c r="Z118" s="739"/>
      <c r="AA118" s="739"/>
      <c r="AB118" s="739"/>
      <c r="AC118" s="739"/>
      <c r="AD118" s="739"/>
      <c r="AE118" s="739"/>
      <c r="AF118" s="739"/>
      <c r="AG118" s="739"/>
    </row>
    <row r="119" spans="19:33" ht="15.75" hidden="1" customHeight="1">
      <c r="S119" s="739"/>
      <c r="T119" s="739"/>
      <c r="U119" s="739"/>
      <c r="V119" s="739"/>
      <c r="W119" s="739"/>
      <c r="X119" s="739"/>
      <c r="Y119" s="739"/>
      <c r="Z119" s="739"/>
      <c r="AA119" s="739"/>
      <c r="AB119" s="739"/>
      <c r="AC119" s="739"/>
      <c r="AD119" s="739"/>
      <c r="AE119" s="739"/>
      <c r="AF119" s="739"/>
      <c r="AG119" s="739"/>
    </row>
    <row r="120" spans="19:33" ht="15.75" hidden="1" customHeight="1">
      <c r="S120" s="739"/>
      <c r="T120" s="739"/>
      <c r="U120" s="739"/>
      <c r="V120" s="739"/>
      <c r="W120" s="739"/>
      <c r="X120" s="739"/>
      <c r="Y120" s="739"/>
      <c r="Z120" s="739"/>
      <c r="AA120" s="739"/>
      <c r="AB120" s="739"/>
      <c r="AC120" s="739"/>
      <c r="AD120" s="739"/>
      <c r="AE120" s="739"/>
      <c r="AF120" s="739"/>
      <c r="AG120" s="739"/>
    </row>
    <row r="121" spans="19:33" ht="15.75" hidden="1" customHeight="1">
      <c r="S121" s="739"/>
      <c r="T121" s="739"/>
      <c r="U121" s="739"/>
      <c r="V121" s="739"/>
      <c r="W121" s="739"/>
      <c r="X121" s="739"/>
      <c r="Y121" s="739"/>
      <c r="Z121" s="739"/>
      <c r="AA121" s="739"/>
      <c r="AB121" s="739"/>
      <c r="AC121" s="739"/>
      <c r="AD121" s="739"/>
      <c r="AE121" s="739"/>
      <c r="AF121" s="739"/>
      <c r="AG121" s="739"/>
    </row>
    <row r="122" spans="19:33" ht="15.75" hidden="1" customHeight="1">
      <c r="S122" s="739"/>
      <c r="T122" s="739"/>
      <c r="U122" s="739"/>
      <c r="V122" s="739"/>
      <c r="W122" s="739"/>
      <c r="X122" s="739"/>
      <c r="Y122" s="739"/>
      <c r="Z122" s="739"/>
      <c r="AA122" s="739"/>
      <c r="AB122" s="739"/>
      <c r="AC122" s="739"/>
      <c r="AD122" s="739"/>
      <c r="AE122" s="739"/>
      <c r="AF122" s="739"/>
      <c r="AG122" s="739"/>
    </row>
    <row r="123" spans="19:33" ht="15.75" hidden="1" customHeight="1">
      <c r="S123" s="739"/>
      <c r="T123" s="739"/>
      <c r="U123" s="739"/>
      <c r="V123" s="739"/>
      <c r="W123" s="739"/>
      <c r="X123" s="739"/>
      <c r="Y123" s="739"/>
      <c r="Z123" s="739"/>
      <c r="AA123" s="739"/>
      <c r="AB123" s="739"/>
      <c r="AC123" s="739"/>
      <c r="AD123" s="739"/>
      <c r="AE123" s="739"/>
      <c r="AF123" s="739"/>
      <c r="AG123" s="739"/>
    </row>
    <row r="124" spans="19:33" ht="15.75" hidden="1" customHeight="1">
      <c r="S124" s="739"/>
      <c r="T124" s="739"/>
      <c r="U124" s="739"/>
      <c r="V124" s="739"/>
      <c r="W124" s="739"/>
      <c r="X124" s="739"/>
      <c r="Y124" s="739"/>
      <c r="Z124" s="739"/>
      <c r="AA124" s="739"/>
      <c r="AB124" s="739"/>
      <c r="AC124" s="739"/>
      <c r="AD124" s="739"/>
      <c r="AE124" s="739"/>
      <c r="AF124" s="739"/>
      <c r="AG124" s="739"/>
    </row>
    <row r="125" spans="19:33" ht="15.75" hidden="1" customHeight="1">
      <c r="S125" s="739"/>
      <c r="T125" s="739"/>
      <c r="U125" s="739"/>
      <c r="V125" s="739"/>
      <c r="W125" s="739"/>
      <c r="X125" s="739"/>
      <c r="Y125" s="739"/>
      <c r="Z125" s="739"/>
      <c r="AA125" s="739"/>
      <c r="AB125" s="739"/>
      <c r="AC125" s="739"/>
      <c r="AD125" s="739"/>
      <c r="AE125" s="739"/>
      <c r="AF125" s="739"/>
      <c r="AG125" s="739"/>
    </row>
    <row r="126" spans="19:33" ht="15.75" hidden="1" customHeight="1">
      <c r="S126" s="739"/>
      <c r="T126" s="739"/>
      <c r="U126" s="739"/>
      <c r="V126" s="739"/>
      <c r="W126" s="739"/>
      <c r="X126" s="739"/>
      <c r="Y126" s="739"/>
      <c r="Z126" s="739"/>
      <c r="AA126" s="739"/>
      <c r="AB126" s="739"/>
      <c r="AC126" s="739"/>
      <c r="AD126" s="739"/>
      <c r="AE126" s="739"/>
      <c r="AF126" s="739"/>
      <c r="AG126" s="739"/>
    </row>
    <row r="127" spans="19:33" ht="15.75" hidden="1" customHeight="1">
      <c r="S127" s="739"/>
      <c r="T127" s="739"/>
      <c r="U127" s="739"/>
      <c r="V127" s="739"/>
      <c r="W127" s="739"/>
      <c r="X127" s="739"/>
      <c r="Y127" s="739"/>
      <c r="Z127" s="739"/>
      <c r="AA127" s="739"/>
      <c r="AB127" s="739"/>
      <c r="AC127" s="739"/>
      <c r="AD127" s="739"/>
      <c r="AE127" s="739"/>
      <c r="AF127" s="739"/>
      <c r="AG127" s="739"/>
    </row>
    <row r="128" spans="19:33" ht="15.75" hidden="1" customHeight="1">
      <c r="S128" s="739"/>
      <c r="T128" s="739"/>
      <c r="U128" s="739"/>
      <c r="V128" s="739"/>
      <c r="W128" s="739"/>
      <c r="X128" s="739"/>
      <c r="Y128" s="739"/>
      <c r="Z128" s="739"/>
      <c r="AA128" s="739"/>
      <c r="AB128" s="739"/>
      <c r="AC128" s="739"/>
      <c r="AD128" s="739"/>
      <c r="AE128" s="739"/>
      <c r="AF128" s="739"/>
      <c r="AG128" s="739"/>
    </row>
    <row r="129" spans="19:33" ht="15.75" hidden="1" customHeight="1">
      <c r="S129" s="739"/>
      <c r="T129" s="739"/>
      <c r="U129" s="739"/>
      <c r="V129" s="739"/>
      <c r="W129" s="739"/>
      <c r="X129" s="739"/>
      <c r="Y129" s="739"/>
      <c r="Z129" s="739"/>
      <c r="AA129" s="739"/>
      <c r="AB129" s="739"/>
      <c r="AC129" s="739"/>
      <c r="AD129" s="739"/>
      <c r="AE129" s="739"/>
      <c r="AF129" s="739"/>
      <c r="AG129" s="739"/>
    </row>
    <row r="130" spans="19:33" ht="15.75" hidden="1" customHeight="1">
      <c r="S130" s="739"/>
      <c r="T130" s="739"/>
      <c r="U130" s="739"/>
      <c r="V130" s="739"/>
      <c r="W130" s="739"/>
      <c r="X130" s="739"/>
      <c r="Y130" s="739"/>
      <c r="Z130" s="739"/>
      <c r="AA130" s="739"/>
      <c r="AB130" s="739"/>
      <c r="AC130" s="739"/>
      <c r="AD130" s="739"/>
      <c r="AE130" s="739"/>
      <c r="AF130" s="739"/>
      <c r="AG130" s="739"/>
    </row>
    <row r="131" spans="19:33" ht="15.75" hidden="1" customHeight="1">
      <c r="S131" s="739"/>
      <c r="T131" s="739"/>
      <c r="U131" s="739"/>
      <c r="V131" s="739"/>
      <c r="W131" s="739"/>
      <c r="X131" s="739"/>
      <c r="Y131" s="739"/>
      <c r="Z131" s="739"/>
      <c r="AA131" s="739"/>
      <c r="AB131" s="739"/>
      <c r="AC131" s="739"/>
      <c r="AD131" s="739"/>
      <c r="AE131" s="739"/>
      <c r="AF131" s="739"/>
      <c r="AG131" s="739"/>
    </row>
    <row r="132" spans="19:33" ht="15.75" hidden="1" customHeight="1">
      <c r="S132" s="739"/>
      <c r="T132" s="739"/>
      <c r="U132" s="739"/>
      <c r="V132" s="739"/>
      <c r="W132" s="739"/>
      <c r="X132" s="739"/>
      <c r="Y132" s="739"/>
      <c r="Z132" s="739"/>
      <c r="AA132" s="739"/>
      <c r="AB132" s="739"/>
      <c r="AC132" s="739"/>
      <c r="AD132" s="739"/>
      <c r="AE132" s="739"/>
      <c r="AF132" s="739"/>
      <c r="AG132" s="739"/>
    </row>
    <row r="133" spans="19:33" ht="15.75" hidden="1" customHeight="1">
      <c r="S133" s="739"/>
      <c r="T133" s="739"/>
      <c r="U133" s="739"/>
      <c r="V133" s="739"/>
      <c r="W133" s="739"/>
      <c r="X133" s="739"/>
      <c r="Y133" s="739"/>
      <c r="Z133" s="739"/>
      <c r="AA133" s="739"/>
      <c r="AB133" s="739"/>
      <c r="AC133" s="739"/>
      <c r="AD133" s="739"/>
      <c r="AE133" s="739"/>
      <c r="AF133" s="739"/>
      <c r="AG133" s="739"/>
    </row>
    <row r="134" spans="19:33" ht="15.75" hidden="1" customHeight="1">
      <c r="S134" s="739"/>
      <c r="T134" s="739"/>
      <c r="U134" s="739"/>
      <c r="V134" s="739"/>
      <c r="W134" s="739"/>
      <c r="X134" s="739"/>
      <c r="Y134" s="739"/>
      <c r="Z134" s="739"/>
      <c r="AA134" s="739"/>
      <c r="AB134" s="739"/>
      <c r="AC134" s="739"/>
      <c r="AD134" s="739"/>
      <c r="AE134" s="739"/>
      <c r="AF134" s="739"/>
      <c r="AG134" s="739"/>
    </row>
    <row r="135" spans="19:33" ht="15.75" hidden="1" customHeight="1">
      <c r="S135" s="739"/>
      <c r="T135" s="739"/>
      <c r="U135" s="739"/>
      <c r="V135" s="739"/>
      <c r="W135" s="739"/>
      <c r="X135" s="739"/>
      <c r="Y135" s="739"/>
      <c r="Z135" s="739"/>
      <c r="AA135" s="739"/>
      <c r="AB135" s="739"/>
      <c r="AC135" s="739"/>
      <c r="AD135" s="739"/>
      <c r="AE135" s="739"/>
      <c r="AF135" s="739"/>
      <c r="AG135" s="739"/>
    </row>
    <row r="136" spans="19:33" ht="15.75" hidden="1" customHeight="1">
      <c r="S136" s="739"/>
      <c r="T136" s="739"/>
      <c r="U136" s="739"/>
      <c r="V136" s="739"/>
      <c r="W136" s="739"/>
      <c r="X136" s="739"/>
      <c r="Y136" s="739"/>
      <c r="Z136" s="739"/>
      <c r="AA136" s="739"/>
      <c r="AB136" s="739"/>
      <c r="AC136" s="739"/>
      <c r="AD136" s="739"/>
      <c r="AE136" s="739"/>
      <c r="AF136" s="739"/>
      <c r="AG136" s="739"/>
    </row>
    <row r="137" spans="19:33" ht="15.75" hidden="1" customHeight="1">
      <c r="S137" s="739"/>
      <c r="T137" s="739"/>
      <c r="U137" s="739"/>
      <c r="V137" s="739"/>
      <c r="W137" s="739"/>
      <c r="X137" s="739"/>
      <c r="Y137" s="739"/>
      <c r="Z137" s="739"/>
      <c r="AA137" s="739"/>
      <c r="AB137" s="739"/>
      <c r="AC137" s="739"/>
      <c r="AD137" s="739"/>
      <c r="AE137" s="739"/>
      <c r="AF137" s="739"/>
      <c r="AG137" s="739"/>
    </row>
    <row r="138" spans="19:33" ht="15.75" hidden="1" customHeight="1">
      <c r="S138" s="739"/>
      <c r="T138" s="739"/>
      <c r="U138" s="739"/>
      <c r="V138" s="739"/>
      <c r="W138" s="739"/>
      <c r="X138" s="739"/>
      <c r="Y138" s="739"/>
      <c r="Z138" s="739"/>
      <c r="AA138" s="739"/>
      <c r="AB138" s="739"/>
      <c r="AC138" s="739"/>
      <c r="AD138" s="739"/>
      <c r="AE138" s="739"/>
      <c r="AF138" s="739"/>
      <c r="AG138" s="739"/>
    </row>
    <row r="139" spans="19:33" ht="15.75" hidden="1" customHeight="1">
      <c r="S139" s="739"/>
      <c r="T139" s="739"/>
      <c r="U139" s="739"/>
      <c r="V139" s="739"/>
      <c r="W139" s="739"/>
      <c r="X139" s="739"/>
      <c r="Y139" s="739"/>
      <c r="Z139" s="739"/>
      <c r="AA139" s="739"/>
      <c r="AB139" s="739"/>
      <c r="AC139" s="739"/>
      <c r="AD139" s="739"/>
      <c r="AE139" s="739"/>
      <c r="AF139" s="739"/>
      <c r="AG139" s="739"/>
    </row>
    <row r="140" spans="19:33" ht="15.75" hidden="1" customHeight="1">
      <c r="S140" s="739"/>
      <c r="T140" s="739"/>
      <c r="U140" s="739"/>
      <c r="V140" s="739"/>
      <c r="W140" s="739"/>
      <c r="X140" s="739"/>
      <c r="Y140" s="739"/>
      <c r="Z140" s="739"/>
      <c r="AA140" s="739"/>
      <c r="AB140" s="739"/>
      <c r="AC140" s="739"/>
      <c r="AD140" s="739"/>
      <c r="AE140" s="739"/>
      <c r="AF140" s="739"/>
      <c r="AG140" s="739"/>
    </row>
    <row r="141" spans="19:33" ht="15.75" hidden="1" customHeight="1">
      <c r="S141" s="739"/>
      <c r="T141" s="739"/>
      <c r="U141" s="739"/>
      <c r="V141" s="739"/>
      <c r="W141" s="739"/>
      <c r="X141" s="739"/>
      <c r="Y141" s="739"/>
      <c r="Z141" s="739"/>
      <c r="AA141" s="739"/>
      <c r="AB141" s="739"/>
      <c r="AC141" s="739"/>
      <c r="AD141" s="739"/>
      <c r="AE141" s="739"/>
      <c r="AF141" s="739"/>
      <c r="AG141" s="739"/>
    </row>
    <row r="142" spans="19:33" ht="15.75" hidden="1" customHeight="1">
      <c r="S142" s="739"/>
      <c r="T142" s="739"/>
      <c r="U142" s="739"/>
      <c r="V142" s="739"/>
      <c r="W142" s="739"/>
      <c r="X142" s="739"/>
      <c r="Y142" s="739"/>
      <c r="Z142" s="739"/>
      <c r="AA142" s="739"/>
      <c r="AB142" s="739"/>
      <c r="AC142" s="739"/>
      <c r="AD142" s="739"/>
      <c r="AE142" s="739"/>
      <c r="AF142" s="739"/>
      <c r="AG142" s="739"/>
    </row>
    <row r="143" spans="19:33" ht="15.75" hidden="1" customHeight="1">
      <c r="S143" s="739"/>
      <c r="T143" s="739"/>
      <c r="U143" s="739"/>
      <c r="V143" s="739"/>
      <c r="W143" s="739"/>
      <c r="X143" s="739"/>
      <c r="Y143" s="739"/>
      <c r="Z143" s="739"/>
      <c r="AA143" s="739"/>
      <c r="AB143" s="739"/>
      <c r="AC143" s="739"/>
      <c r="AD143" s="739"/>
      <c r="AE143" s="739"/>
      <c r="AF143" s="739"/>
      <c r="AG143" s="739"/>
    </row>
    <row r="144" spans="19:33" ht="15.75" hidden="1" customHeight="1">
      <c r="S144" s="739"/>
      <c r="T144" s="739"/>
      <c r="U144" s="739"/>
      <c r="V144" s="739"/>
      <c r="W144" s="739"/>
      <c r="X144" s="739"/>
      <c r="Y144" s="739"/>
      <c r="Z144" s="739"/>
      <c r="AA144" s="739"/>
      <c r="AB144" s="739"/>
      <c r="AC144" s="739"/>
      <c r="AD144" s="739"/>
      <c r="AE144" s="739"/>
      <c r="AF144" s="739"/>
      <c r="AG144" s="739"/>
    </row>
    <row r="145" spans="19:33" ht="15.75" hidden="1" customHeight="1">
      <c r="S145" s="739"/>
      <c r="T145" s="739"/>
      <c r="U145" s="739"/>
      <c r="V145" s="739"/>
      <c r="W145" s="739"/>
      <c r="X145" s="739"/>
      <c r="Y145" s="739"/>
      <c r="Z145" s="739"/>
      <c r="AA145" s="739"/>
      <c r="AB145" s="739"/>
      <c r="AC145" s="739"/>
      <c r="AD145" s="739"/>
      <c r="AE145" s="739"/>
      <c r="AF145" s="739"/>
      <c r="AG145" s="739"/>
    </row>
    <row r="146" spans="19:33" ht="15.75" hidden="1" customHeight="1">
      <c r="S146" s="739"/>
      <c r="T146" s="739"/>
      <c r="U146" s="739"/>
      <c r="V146" s="739"/>
      <c r="W146" s="739"/>
      <c r="X146" s="739"/>
      <c r="Y146" s="739"/>
      <c r="Z146" s="739"/>
      <c r="AA146" s="739"/>
      <c r="AB146" s="739"/>
      <c r="AC146" s="739"/>
      <c r="AD146" s="739"/>
      <c r="AE146" s="739"/>
      <c r="AF146" s="739"/>
      <c r="AG146" s="739"/>
    </row>
    <row r="147" spans="19:33" ht="15.75" hidden="1" customHeight="1">
      <c r="S147" s="739"/>
      <c r="T147" s="739"/>
      <c r="U147" s="739"/>
      <c r="V147" s="739"/>
      <c r="W147" s="739"/>
      <c r="X147" s="739"/>
      <c r="Y147" s="739"/>
      <c r="Z147" s="739"/>
      <c r="AA147" s="739"/>
      <c r="AB147" s="739"/>
      <c r="AC147" s="739"/>
      <c r="AD147" s="739"/>
      <c r="AE147" s="739"/>
      <c r="AF147" s="739"/>
      <c r="AG147" s="739"/>
    </row>
    <row r="148" spans="19:33" ht="15.75" hidden="1" customHeight="1">
      <c r="S148" s="739"/>
      <c r="T148" s="739"/>
      <c r="U148" s="739"/>
      <c r="V148" s="739"/>
      <c r="W148" s="739"/>
      <c r="X148" s="739"/>
      <c r="Y148" s="739"/>
      <c r="Z148" s="739"/>
      <c r="AA148" s="739"/>
      <c r="AB148" s="739"/>
      <c r="AC148" s="739"/>
      <c r="AD148" s="739"/>
      <c r="AE148" s="739"/>
      <c r="AF148" s="739"/>
      <c r="AG148" s="739"/>
    </row>
    <row r="149" spans="19:33" ht="15.75" hidden="1" customHeight="1">
      <c r="S149" s="739"/>
      <c r="T149" s="739"/>
      <c r="U149" s="739"/>
      <c r="V149" s="739"/>
      <c r="W149" s="739"/>
      <c r="X149" s="739"/>
      <c r="Y149" s="739"/>
      <c r="Z149" s="739"/>
      <c r="AA149" s="739"/>
      <c r="AB149" s="739"/>
      <c r="AC149" s="739"/>
      <c r="AD149" s="739"/>
      <c r="AE149" s="739"/>
      <c r="AF149" s="739"/>
      <c r="AG149" s="739"/>
    </row>
    <row r="150" spans="19:33" ht="15.75" hidden="1" customHeight="1">
      <c r="S150" s="739"/>
      <c r="T150" s="739"/>
      <c r="U150" s="739"/>
      <c r="V150" s="739"/>
      <c r="W150" s="739"/>
      <c r="X150" s="739"/>
      <c r="Y150" s="739"/>
      <c r="Z150" s="739"/>
      <c r="AA150" s="739"/>
      <c r="AB150" s="739"/>
      <c r="AC150" s="739"/>
      <c r="AD150" s="739"/>
      <c r="AE150" s="739"/>
      <c r="AF150" s="739"/>
      <c r="AG150" s="739"/>
    </row>
    <row r="151" spans="19:33" ht="15.75" hidden="1" customHeight="1">
      <c r="S151" s="739"/>
      <c r="T151" s="739"/>
      <c r="U151" s="739"/>
      <c r="V151" s="739"/>
      <c r="W151" s="739"/>
      <c r="X151" s="739"/>
      <c r="Y151" s="739"/>
      <c r="Z151" s="739"/>
      <c r="AA151" s="739"/>
      <c r="AB151" s="739"/>
      <c r="AC151" s="739"/>
      <c r="AD151" s="739"/>
      <c r="AE151" s="739"/>
      <c r="AF151" s="739"/>
      <c r="AG151" s="739"/>
    </row>
    <row r="152" spans="19:33" ht="15.75" hidden="1" customHeight="1">
      <c r="S152" s="739"/>
      <c r="T152" s="739"/>
      <c r="U152" s="739"/>
      <c r="V152" s="739"/>
      <c r="W152" s="739"/>
      <c r="X152" s="739"/>
      <c r="Y152" s="739"/>
      <c r="Z152" s="739"/>
      <c r="AA152" s="739"/>
      <c r="AB152" s="739"/>
      <c r="AC152" s="739"/>
      <c r="AD152" s="739"/>
      <c r="AE152" s="739"/>
      <c r="AF152" s="739"/>
      <c r="AG152" s="739"/>
    </row>
    <row r="153" spans="19:33" ht="15.75" hidden="1" customHeight="1">
      <c r="S153" s="739"/>
      <c r="T153" s="739"/>
      <c r="U153" s="739"/>
      <c r="V153" s="739"/>
      <c r="W153" s="739"/>
      <c r="X153" s="739"/>
      <c r="Y153" s="739"/>
      <c r="Z153" s="739"/>
      <c r="AA153" s="739"/>
      <c r="AB153" s="739"/>
      <c r="AC153" s="739"/>
      <c r="AD153" s="739"/>
      <c r="AE153" s="739"/>
      <c r="AF153" s="739"/>
      <c r="AG153" s="739"/>
    </row>
    <row r="154" spans="19:33" ht="15.75" hidden="1" customHeight="1">
      <c r="S154" s="739"/>
      <c r="T154" s="739"/>
      <c r="U154" s="739"/>
      <c r="V154" s="739"/>
      <c r="W154" s="739"/>
      <c r="X154" s="739"/>
      <c r="Y154" s="739"/>
      <c r="Z154" s="739"/>
      <c r="AA154" s="739"/>
      <c r="AB154" s="739"/>
      <c r="AC154" s="739"/>
      <c r="AD154" s="739"/>
      <c r="AE154" s="739"/>
      <c r="AF154" s="739"/>
      <c r="AG154" s="739"/>
    </row>
    <row r="155" spans="19:33" ht="15.75" hidden="1" customHeight="1">
      <c r="S155" s="739"/>
      <c r="T155" s="739"/>
      <c r="U155" s="739"/>
      <c r="V155" s="739"/>
      <c r="W155" s="739"/>
      <c r="X155" s="739"/>
      <c r="Y155" s="739"/>
      <c r="Z155" s="739"/>
      <c r="AA155" s="739"/>
      <c r="AB155" s="739"/>
      <c r="AC155" s="739"/>
      <c r="AD155" s="739"/>
      <c r="AE155" s="739"/>
      <c r="AF155" s="739"/>
      <c r="AG155" s="739"/>
    </row>
    <row r="156" spans="19:33" ht="15.75" hidden="1" customHeight="1">
      <c r="S156" s="739"/>
      <c r="T156" s="739"/>
      <c r="U156" s="739"/>
      <c r="V156" s="739"/>
      <c r="W156" s="739"/>
      <c r="X156" s="739"/>
      <c r="Y156" s="739"/>
      <c r="Z156" s="739"/>
      <c r="AA156" s="739"/>
      <c r="AB156" s="739"/>
      <c r="AC156" s="739"/>
      <c r="AD156" s="739"/>
      <c r="AE156" s="739"/>
      <c r="AF156" s="739"/>
      <c r="AG156" s="739"/>
    </row>
    <row r="157" spans="19:33" ht="15.75" hidden="1" customHeight="1">
      <c r="S157" s="739"/>
      <c r="T157" s="739"/>
      <c r="U157" s="739"/>
      <c r="V157" s="739"/>
      <c r="W157" s="739"/>
      <c r="X157" s="739"/>
      <c r="Y157" s="739"/>
      <c r="Z157" s="739"/>
      <c r="AA157" s="739"/>
      <c r="AB157" s="739"/>
      <c r="AC157" s="739"/>
      <c r="AD157" s="739"/>
      <c r="AE157" s="739"/>
      <c r="AF157" s="739"/>
      <c r="AG157" s="739"/>
    </row>
    <row r="158" spans="19:33" ht="15.75" hidden="1" customHeight="1">
      <c r="S158" s="739"/>
      <c r="T158" s="739"/>
      <c r="U158" s="739"/>
      <c r="V158" s="739"/>
      <c r="W158" s="739"/>
      <c r="X158" s="739"/>
      <c r="Y158" s="739"/>
      <c r="Z158" s="739"/>
      <c r="AA158" s="739"/>
      <c r="AB158" s="739"/>
      <c r="AC158" s="739"/>
      <c r="AD158" s="739"/>
      <c r="AE158" s="739"/>
      <c r="AF158" s="739"/>
      <c r="AG158" s="739"/>
    </row>
    <row r="159" spans="19:33" ht="15.75" hidden="1" customHeight="1">
      <c r="S159" s="739"/>
      <c r="T159" s="739"/>
      <c r="U159" s="739"/>
      <c r="V159" s="739"/>
      <c r="W159" s="739"/>
      <c r="X159" s="739"/>
      <c r="Y159" s="739"/>
      <c r="Z159" s="739"/>
      <c r="AA159" s="739"/>
      <c r="AB159" s="739"/>
      <c r="AC159" s="739"/>
      <c r="AD159" s="739"/>
      <c r="AE159" s="739"/>
      <c r="AF159" s="739"/>
      <c r="AG159" s="739"/>
    </row>
    <row r="160" spans="19:33" ht="15.75" hidden="1" customHeight="1">
      <c r="S160" s="739"/>
      <c r="T160" s="739"/>
      <c r="U160" s="739"/>
      <c r="V160" s="739"/>
      <c r="W160" s="739"/>
      <c r="X160" s="739"/>
      <c r="Y160" s="739"/>
      <c r="Z160" s="739"/>
      <c r="AA160" s="739"/>
      <c r="AB160" s="739"/>
      <c r="AC160" s="739"/>
      <c r="AD160" s="739"/>
      <c r="AE160" s="739"/>
      <c r="AF160" s="739"/>
      <c r="AG160" s="739"/>
    </row>
    <row r="161" spans="19:33" ht="15.75" hidden="1" customHeight="1">
      <c r="S161" s="739"/>
      <c r="T161" s="739"/>
      <c r="U161" s="739"/>
      <c r="V161" s="739"/>
      <c r="W161" s="739"/>
      <c r="X161" s="739"/>
      <c r="Y161" s="739"/>
      <c r="Z161" s="739"/>
      <c r="AA161" s="739"/>
      <c r="AB161" s="739"/>
      <c r="AC161" s="739"/>
      <c r="AD161" s="739"/>
      <c r="AE161" s="739"/>
      <c r="AF161" s="739"/>
      <c r="AG161" s="739"/>
    </row>
    <row r="162" spans="19:33" ht="15.75" hidden="1" customHeight="1">
      <c r="S162" s="739"/>
      <c r="T162" s="739"/>
      <c r="U162" s="739"/>
      <c r="V162" s="739"/>
      <c r="W162" s="739"/>
      <c r="X162" s="739"/>
      <c r="Y162" s="739"/>
      <c r="Z162" s="739"/>
      <c r="AA162" s="739"/>
      <c r="AB162" s="739"/>
      <c r="AC162" s="739"/>
      <c r="AD162" s="739"/>
      <c r="AE162" s="739"/>
      <c r="AF162" s="739"/>
      <c r="AG162" s="739"/>
    </row>
    <row r="163" spans="19:33" ht="15.75" hidden="1" customHeight="1">
      <c r="S163" s="739"/>
      <c r="T163" s="739"/>
      <c r="U163" s="739"/>
      <c r="V163" s="739"/>
      <c r="W163" s="739"/>
      <c r="X163" s="739"/>
      <c r="Y163" s="739"/>
      <c r="Z163" s="739"/>
      <c r="AA163" s="739"/>
      <c r="AB163" s="739"/>
      <c r="AC163" s="739"/>
      <c r="AD163" s="739"/>
      <c r="AE163" s="739"/>
      <c r="AF163" s="739"/>
      <c r="AG163" s="739"/>
    </row>
    <row r="164" spans="19:33" ht="15.75" hidden="1" customHeight="1">
      <c r="S164" s="739"/>
      <c r="T164" s="739"/>
      <c r="U164" s="739"/>
      <c r="V164" s="739"/>
      <c r="W164" s="739"/>
      <c r="X164" s="739"/>
      <c r="Y164" s="739"/>
      <c r="Z164" s="739"/>
      <c r="AA164" s="739"/>
      <c r="AB164" s="739"/>
      <c r="AC164" s="739"/>
      <c r="AD164" s="739"/>
      <c r="AE164" s="739"/>
      <c r="AF164" s="739"/>
      <c r="AG164" s="739"/>
    </row>
    <row r="165" spans="19:33" ht="15.75" hidden="1" customHeight="1">
      <c r="S165" s="739"/>
      <c r="T165" s="739"/>
      <c r="U165" s="739"/>
      <c r="V165" s="739"/>
      <c r="W165" s="739"/>
      <c r="X165" s="739"/>
      <c r="Y165" s="739"/>
      <c r="Z165" s="739"/>
      <c r="AA165" s="739"/>
      <c r="AB165" s="739"/>
      <c r="AC165" s="739"/>
      <c r="AD165" s="739"/>
      <c r="AE165" s="739"/>
      <c r="AF165" s="739"/>
      <c r="AG165" s="739"/>
    </row>
    <row r="166" spans="19:33" ht="15.75" hidden="1" customHeight="1">
      <c r="S166" s="739"/>
      <c r="T166" s="739"/>
      <c r="U166" s="739"/>
      <c r="V166" s="739"/>
      <c r="W166" s="739"/>
      <c r="X166" s="739"/>
      <c r="Y166" s="739"/>
      <c r="Z166" s="739"/>
      <c r="AA166" s="739"/>
      <c r="AB166" s="739"/>
      <c r="AC166" s="739"/>
      <c r="AD166" s="739"/>
      <c r="AE166" s="739"/>
      <c r="AF166" s="739"/>
      <c r="AG166" s="739"/>
    </row>
    <row r="167" spans="19:33" ht="15.75" hidden="1" customHeight="1">
      <c r="S167" s="739"/>
      <c r="T167" s="739"/>
      <c r="U167" s="739"/>
      <c r="V167" s="739"/>
      <c r="W167" s="739"/>
      <c r="X167" s="739"/>
      <c r="Y167" s="739"/>
      <c r="Z167" s="739"/>
      <c r="AA167" s="739"/>
      <c r="AB167" s="739"/>
      <c r="AC167" s="739"/>
      <c r="AD167" s="739"/>
      <c r="AE167" s="739"/>
      <c r="AF167" s="739"/>
      <c r="AG167" s="739"/>
    </row>
    <row r="168" spans="19:33" ht="15.75" hidden="1" customHeight="1">
      <c r="S168" s="739"/>
      <c r="T168" s="739"/>
      <c r="U168" s="739"/>
      <c r="V168" s="739"/>
      <c r="W168" s="739"/>
      <c r="X168" s="739"/>
      <c r="Y168" s="739"/>
      <c r="Z168" s="739"/>
      <c r="AA168" s="739"/>
      <c r="AB168" s="739"/>
      <c r="AC168" s="739"/>
      <c r="AD168" s="739"/>
      <c r="AE168" s="739"/>
      <c r="AF168" s="739"/>
      <c r="AG168" s="739"/>
    </row>
    <row r="169" spans="19:33" ht="15.75" hidden="1" customHeight="1">
      <c r="S169" s="739"/>
      <c r="T169" s="739"/>
      <c r="U169" s="739"/>
      <c r="V169" s="739"/>
      <c r="W169" s="739"/>
      <c r="X169" s="739"/>
      <c r="Y169" s="739"/>
      <c r="Z169" s="739"/>
      <c r="AA169" s="739"/>
      <c r="AB169" s="739"/>
      <c r="AC169" s="739"/>
      <c r="AD169" s="739"/>
      <c r="AE169" s="739"/>
      <c r="AF169" s="739"/>
      <c r="AG169" s="739"/>
    </row>
    <row r="170" spans="19:33" ht="15.75" hidden="1" customHeight="1">
      <c r="S170" s="739"/>
      <c r="T170" s="739"/>
      <c r="U170" s="739"/>
      <c r="V170" s="739"/>
      <c r="W170" s="739"/>
      <c r="X170" s="739"/>
      <c r="Y170" s="739"/>
      <c r="Z170" s="739"/>
      <c r="AA170" s="739"/>
      <c r="AB170" s="739"/>
      <c r="AC170" s="739"/>
      <c r="AD170" s="739"/>
      <c r="AE170" s="739"/>
      <c r="AF170" s="739"/>
      <c r="AG170" s="739"/>
    </row>
    <row r="171" spans="19:33" ht="15.75" hidden="1" customHeight="1">
      <c r="S171" s="739"/>
      <c r="T171" s="739"/>
      <c r="U171" s="739"/>
      <c r="V171" s="739"/>
      <c r="W171" s="739"/>
      <c r="X171" s="739"/>
      <c r="Y171" s="739"/>
      <c r="Z171" s="739"/>
      <c r="AA171" s="739"/>
      <c r="AB171" s="739"/>
      <c r="AC171" s="739"/>
      <c r="AD171" s="739"/>
      <c r="AE171" s="739"/>
      <c r="AF171" s="739"/>
      <c r="AG171" s="739"/>
    </row>
    <row r="172" spans="19:33" ht="15.75" hidden="1" customHeight="1">
      <c r="S172" s="739"/>
      <c r="T172" s="739"/>
      <c r="U172" s="739"/>
      <c r="V172" s="739"/>
      <c r="W172" s="739"/>
      <c r="X172" s="739"/>
      <c r="Y172" s="739"/>
      <c r="Z172" s="739"/>
      <c r="AA172" s="739"/>
      <c r="AB172" s="739"/>
      <c r="AC172" s="739"/>
      <c r="AD172" s="739"/>
      <c r="AE172" s="739"/>
      <c r="AF172" s="739"/>
      <c r="AG172" s="739"/>
    </row>
    <row r="173" spans="19:33" ht="15.75" hidden="1" customHeight="1">
      <c r="S173" s="739"/>
      <c r="T173" s="739"/>
      <c r="U173" s="739"/>
      <c r="V173" s="739"/>
      <c r="W173" s="739"/>
      <c r="X173" s="739"/>
      <c r="Y173" s="739"/>
      <c r="Z173" s="739"/>
      <c r="AA173" s="739"/>
      <c r="AB173" s="739"/>
      <c r="AC173" s="739"/>
      <c r="AD173" s="739"/>
      <c r="AE173" s="739"/>
      <c r="AF173" s="739"/>
      <c r="AG173" s="739"/>
    </row>
    <row r="174" spans="19:33" ht="15.75" hidden="1" customHeight="1">
      <c r="S174" s="739"/>
      <c r="T174" s="739"/>
      <c r="U174" s="739"/>
      <c r="V174" s="739"/>
      <c r="W174" s="739"/>
      <c r="X174" s="739"/>
      <c r="Y174" s="739"/>
      <c r="Z174" s="739"/>
      <c r="AA174" s="739"/>
      <c r="AB174" s="739"/>
      <c r="AC174" s="739"/>
      <c r="AD174" s="739"/>
      <c r="AE174" s="739"/>
      <c r="AF174" s="739"/>
      <c r="AG174" s="739"/>
    </row>
    <row r="175" spans="19:33" ht="15.75" hidden="1" customHeight="1">
      <c r="S175" s="739"/>
      <c r="T175" s="739"/>
      <c r="U175" s="739"/>
      <c r="V175" s="739"/>
      <c r="W175" s="739"/>
      <c r="X175" s="739"/>
      <c r="Y175" s="739"/>
      <c r="Z175" s="739"/>
      <c r="AA175" s="739"/>
      <c r="AB175" s="739"/>
      <c r="AC175" s="739"/>
      <c r="AD175" s="739"/>
      <c r="AE175" s="739"/>
      <c r="AF175" s="739"/>
      <c r="AG175" s="739"/>
    </row>
    <row r="176" spans="19:33" ht="15.75" hidden="1" customHeight="1">
      <c r="S176" s="739"/>
      <c r="T176" s="739"/>
      <c r="U176" s="739"/>
      <c r="V176" s="739"/>
      <c r="W176" s="739"/>
      <c r="X176" s="739"/>
      <c r="Y176" s="739"/>
      <c r="Z176" s="739"/>
      <c r="AA176" s="739"/>
      <c r="AB176" s="739"/>
      <c r="AC176" s="739"/>
      <c r="AD176" s="739"/>
      <c r="AE176" s="739"/>
      <c r="AF176" s="739"/>
      <c r="AG176" s="739"/>
    </row>
    <row r="177" spans="19:33" ht="15.75" hidden="1" customHeight="1">
      <c r="S177" s="739"/>
      <c r="T177" s="739"/>
      <c r="U177" s="739"/>
      <c r="V177" s="739"/>
      <c r="W177" s="739"/>
      <c r="X177" s="739"/>
      <c r="Y177" s="739"/>
      <c r="Z177" s="739"/>
      <c r="AA177" s="739"/>
      <c r="AB177" s="739"/>
      <c r="AC177" s="739"/>
      <c r="AD177" s="739"/>
      <c r="AE177" s="739"/>
      <c r="AF177" s="739"/>
      <c r="AG177" s="739"/>
    </row>
    <row r="178" spans="19:33" ht="15.75" hidden="1" customHeight="1">
      <c r="S178" s="739"/>
      <c r="T178" s="739"/>
      <c r="U178" s="739"/>
      <c r="V178" s="739"/>
      <c r="W178" s="739"/>
      <c r="X178" s="739"/>
      <c r="Y178" s="739"/>
      <c r="Z178" s="739"/>
      <c r="AA178" s="739"/>
      <c r="AB178" s="739"/>
      <c r="AC178" s="739"/>
      <c r="AD178" s="739"/>
      <c r="AE178" s="739"/>
      <c r="AF178" s="739"/>
      <c r="AG178" s="739"/>
    </row>
    <row r="179" spans="19:33" ht="15.75" hidden="1" customHeight="1">
      <c r="S179" s="739"/>
      <c r="T179" s="739"/>
      <c r="U179" s="739"/>
      <c r="V179" s="739"/>
      <c r="W179" s="739"/>
      <c r="X179" s="739"/>
      <c r="Y179" s="739"/>
      <c r="Z179" s="739"/>
      <c r="AA179" s="739"/>
      <c r="AB179" s="739"/>
      <c r="AC179" s="739"/>
      <c r="AD179" s="739"/>
      <c r="AE179" s="739"/>
      <c r="AF179" s="739"/>
      <c r="AG179" s="739"/>
    </row>
    <row r="180" spans="19:33" ht="15.75" hidden="1" customHeight="1">
      <c r="S180" s="739"/>
      <c r="T180" s="739"/>
      <c r="U180" s="739"/>
      <c r="V180" s="739"/>
      <c r="W180" s="739"/>
      <c r="X180" s="739"/>
      <c r="Y180" s="739"/>
      <c r="Z180" s="739"/>
      <c r="AA180" s="739"/>
      <c r="AB180" s="739"/>
      <c r="AC180" s="739"/>
      <c r="AD180" s="739"/>
      <c r="AE180" s="739"/>
      <c r="AF180" s="739"/>
      <c r="AG180" s="739"/>
    </row>
    <row r="181" spans="19:33" ht="15.75" hidden="1" customHeight="1">
      <c r="S181" s="739"/>
      <c r="T181" s="739"/>
      <c r="U181" s="739"/>
      <c r="V181" s="739"/>
      <c r="W181" s="739"/>
      <c r="X181" s="739"/>
      <c r="Y181" s="739"/>
      <c r="Z181" s="739"/>
      <c r="AA181" s="739"/>
      <c r="AB181" s="739"/>
      <c r="AC181" s="739"/>
      <c r="AD181" s="739"/>
      <c r="AE181" s="739"/>
      <c r="AF181" s="739"/>
      <c r="AG181" s="739"/>
    </row>
    <row r="182" spans="19:33" ht="15.75" hidden="1" customHeight="1">
      <c r="S182" s="739"/>
      <c r="T182" s="739"/>
      <c r="U182" s="739"/>
      <c r="V182" s="739"/>
      <c r="W182" s="739"/>
      <c r="X182" s="739"/>
      <c r="Y182" s="739"/>
      <c r="Z182" s="739"/>
      <c r="AA182" s="739"/>
      <c r="AB182" s="739"/>
      <c r="AC182" s="739"/>
      <c r="AD182" s="739"/>
      <c r="AE182" s="739"/>
      <c r="AF182" s="739"/>
      <c r="AG182" s="739"/>
    </row>
    <row r="183" spans="19:33" ht="15.75" hidden="1" customHeight="1">
      <c r="S183" s="739"/>
      <c r="T183" s="739"/>
      <c r="U183" s="739"/>
      <c r="V183" s="739"/>
      <c r="W183" s="739"/>
      <c r="X183" s="739"/>
      <c r="Y183" s="739"/>
      <c r="Z183" s="739"/>
      <c r="AA183" s="739"/>
      <c r="AB183" s="739"/>
      <c r="AC183" s="739"/>
      <c r="AD183" s="739"/>
      <c r="AE183" s="739"/>
      <c r="AF183" s="739"/>
      <c r="AG183" s="739"/>
    </row>
    <row r="184" spans="19:33" ht="15.75" hidden="1" customHeight="1">
      <c r="S184" s="739"/>
      <c r="T184" s="739"/>
      <c r="U184" s="739"/>
      <c r="V184" s="739"/>
      <c r="W184" s="739"/>
      <c r="X184" s="739"/>
      <c r="Y184" s="739"/>
      <c r="Z184" s="739"/>
      <c r="AA184" s="739"/>
      <c r="AB184" s="739"/>
      <c r="AC184" s="739"/>
      <c r="AD184" s="739"/>
      <c r="AE184" s="739"/>
      <c r="AF184" s="739"/>
      <c r="AG184" s="739"/>
    </row>
    <row r="185" spans="19:33" ht="15.75" hidden="1" customHeight="1">
      <c r="S185" s="739"/>
      <c r="T185" s="739"/>
      <c r="U185" s="739"/>
      <c r="V185" s="739"/>
      <c r="W185" s="739"/>
      <c r="X185" s="739"/>
      <c r="Y185" s="739"/>
      <c r="Z185" s="739"/>
      <c r="AA185" s="739"/>
      <c r="AB185" s="739"/>
      <c r="AC185" s="739"/>
      <c r="AD185" s="739"/>
      <c r="AE185" s="739"/>
      <c r="AF185" s="739"/>
      <c r="AG185" s="739"/>
    </row>
    <row r="186" spans="19:33" ht="15.75" hidden="1" customHeight="1">
      <c r="S186" s="739"/>
      <c r="T186" s="739"/>
      <c r="U186" s="739"/>
      <c r="V186" s="739"/>
      <c r="W186" s="739"/>
      <c r="X186" s="739"/>
      <c r="Y186" s="739"/>
      <c r="Z186" s="739"/>
      <c r="AA186" s="739"/>
      <c r="AB186" s="739"/>
      <c r="AC186" s="739"/>
      <c r="AD186" s="739"/>
      <c r="AE186" s="739"/>
      <c r="AF186" s="739"/>
      <c r="AG186" s="739"/>
    </row>
    <row r="187" spans="19:33" ht="15.75" hidden="1" customHeight="1">
      <c r="S187" s="739"/>
      <c r="T187" s="739"/>
      <c r="U187" s="739"/>
      <c r="V187" s="739"/>
      <c r="W187" s="739"/>
      <c r="X187" s="739"/>
      <c r="Y187" s="739"/>
      <c r="Z187" s="739"/>
      <c r="AA187" s="739"/>
      <c r="AB187" s="739"/>
      <c r="AC187" s="739"/>
      <c r="AD187" s="739"/>
      <c r="AE187" s="739"/>
      <c r="AF187" s="739"/>
      <c r="AG187" s="739"/>
    </row>
    <row r="188" spans="19:33" ht="15.75" hidden="1" customHeight="1">
      <c r="S188" s="739"/>
      <c r="T188" s="739"/>
      <c r="U188" s="739"/>
      <c r="V188" s="739"/>
      <c r="W188" s="739"/>
      <c r="X188" s="739"/>
      <c r="Y188" s="739"/>
      <c r="Z188" s="739"/>
      <c r="AA188" s="739"/>
      <c r="AB188" s="739"/>
      <c r="AC188" s="739"/>
      <c r="AD188" s="739"/>
      <c r="AE188" s="739"/>
      <c r="AF188" s="739"/>
      <c r="AG188" s="739"/>
    </row>
    <row r="189" spans="19:33" ht="15.75" hidden="1" customHeight="1">
      <c r="S189" s="739"/>
      <c r="T189" s="739"/>
      <c r="U189" s="739"/>
      <c r="V189" s="739"/>
      <c r="W189" s="739"/>
      <c r="X189" s="739"/>
      <c r="Y189" s="739"/>
      <c r="Z189" s="739"/>
      <c r="AA189" s="739"/>
      <c r="AB189" s="739"/>
      <c r="AC189" s="739"/>
      <c r="AD189" s="739"/>
      <c r="AE189" s="739"/>
      <c r="AF189" s="739"/>
      <c r="AG189" s="739"/>
    </row>
    <row r="190" spans="19:33" ht="15.75" hidden="1" customHeight="1">
      <c r="S190" s="739"/>
      <c r="T190" s="739"/>
      <c r="U190" s="739"/>
      <c r="V190" s="739"/>
      <c r="W190" s="739"/>
      <c r="X190" s="739"/>
      <c r="Y190" s="739"/>
      <c r="Z190" s="739"/>
      <c r="AA190" s="739"/>
      <c r="AB190" s="739"/>
      <c r="AC190" s="739"/>
      <c r="AD190" s="739"/>
      <c r="AE190" s="739"/>
      <c r="AF190" s="739"/>
      <c r="AG190" s="739"/>
    </row>
    <row r="191" spans="19:33" ht="15.75" hidden="1" customHeight="1">
      <c r="S191" s="739"/>
      <c r="T191" s="739"/>
      <c r="U191" s="739"/>
      <c r="V191" s="739"/>
      <c r="W191" s="739"/>
      <c r="X191" s="739"/>
      <c r="Y191" s="739"/>
      <c r="Z191" s="739"/>
      <c r="AA191" s="739"/>
      <c r="AB191" s="739"/>
      <c r="AC191" s="739"/>
      <c r="AD191" s="739"/>
      <c r="AE191" s="739"/>
      <c r="AF191" s="739"/>
      <c r="AG191" s="739"/>
    </row>
    <row r="192" spans="19:33" ht="15.75" hidden="1" customHeight="1">
      <c r="S192" s="739"/>
      <c r="T192" s="739"/>
      <c r="U192" s="739"/>
      <c r="V192" s="739"/>
      <c r="W192" s="739"/>
      <c r="X192" s="739"/>
      <c r="Y192" s="739"/>
      <c r="Z192" s="739"/>
      <c r="AA192" s="739"/>
      <c r="AB192" s="739"/>
      <c r="AC192" s="739"/>
      <c r="AD192" s="739"/>
      <c r="AE192" s="739"/>
      <c r="AF192" s="739"/>
      <c r="AG192" s="739"/>
    </row>
    <row r="193" spans="19:33" ht="15.75" hidden="1" customHeight="1">
      <c r="S193" s="739"/>
      <c r="T193" s="739"/>
      <c r="U193" s="739"/>
      <c r="V193" s="739"/>
      <c r="W193" s="739"/>
      <c r="X193" s="739"/>
      <c r="Y193" s="739"/>
      <c r="Z193" s="739"/>
      <c r="AA193" s="739"/>
      <c r="AB193" s="739"/>
      <c r="AC193" s="739"/>
      <c r="AD193" s="739"/>
      <c r="AE193" s="739"/>
      <c r="AF193" s="739"/>
      <c r="AG193" s="739"/>
    </row>
    <row r="194" spans="19:33" ht="15.75" hidden="1" customHeight="1">
      <c r="S194" s="739"/>
      <c r="T194" s="739"/>
      <c r="U194" s="739"/>
      <c r="V194" s="739"/>
      <c r="W194" s="739"/>
      <c r="X194" s="739"/>
      <c r="Y194" s="739"/>
      <c r="Z194" s="739"/>
      <c r="AA194" s="739"/>
      <c r="AB194" s="739"/>
      <c r="AC194" s="739"/>
      <c r="AD194" s="739"/>
      <c r="AE194" s="739"/>
      <c r="AF194" s="739"/>
      <c r="AG194" s="739"/>
    </row>
    <row r="195" spans="19:33" ht="15.75" hidden="1" customHeight="1">
      <c r="S195" s="739"/>
      <c r="T195" s="739"/>
      <c r="U195" s="739"/>
      <c r="V195" s="739"/>
      <c r="W195" s="739"/>
      <c r="X195" s="739"/>
      <c r="Y195" s="739"/>
      <c r="Z195" s="739"/>
      <c r="AA195" s="739"/>
      <c r="AB195" s="739"/>
      <c r="AC195" s="739"/>
      <c r="AD195" s="739"/>
      <c r="AE195" s="739"/>
      <c r="AF195" s="739"/>
      <c r="AG195" s="739"/>
    </row>
    <row r="196" spans="19:33" ht="15.75" hidden="1" customHeight="1">
      <c r="S196" s="739"/>
      <c r="T196" s="739"/>
      <c r="U196" s="739"/>
      <c r="V196" s="739"/>
      <c r="W196" s="739"/>
      <c r="X196" s="739"/>
      <c r="Y196" s="739"/>
      <c r="Z196" s="739"/>
      <c r="AA196" s="739"/>
      <c r="AB196" s="739"/>
      <c r="AC196" s="739"/>
      <c r="AD196" s="739"/>
      <c r="AE196" s="739"/>
      <c r="AF196" s="739"/>
      <c r="AG196" s="739"/>
    </row>
    <row r="197" spans="19:33" ht="15.75" hidden="1" customHeight="1">
      <c r="S197" s="739"/>
      <c r="T197" s="739"/>
      <c r="U197" s="739"/>
      <c r="V197" s="739"/>
      <c r="W197" s="739"/>
      <c r="X197" s="739"/>
      <c r="Y197" s="739"/>
      <c r="Z197" s="739"/>
      <c r="AA197" s="739"/>
      <c r="AB197" s="739"/>
      <c r="AC197" s="739"/>
      <c r="AD197" s="739"/>
      <c r="AE197" s="739"/>
      <c r="AF197" s="739"/>
      <c r="AG197" s="739"/>
    </row>
    <row r="198" spans="19:33" ht="15.75" hidden="1" customHeight="1">
      <c r="S198" s="739"/>
      <c r="T198" s="739"/>
      <c r="U198" s="739"/>
      <c r="V198" s="739"/>
      <c r="W198" s="739"/>
      <c r="X198" s="739"/>
      <c r="Y198" s="739"/>
      <c r="Z198" s="739"/>
      <c r="AA198" s="739"/>
      <c r="AB198" s="739"/>
      <c r="AC198" s="739"/>
      <c r="AD198" s="739"/>
      <c r="AE198" s="739"/>
      <c r="AF198" s="739"/>
      <c r="AG198" s="739"/>
    </row>
    <row r="199" spans="19:33" ht="15.75" hidden="1" customHeight="1">
      <c r="S199" s="739"/>
      <c r="T199" s="739"/>
      <c r="U199" s="739"/>
      <c r="V199" s="739"/>
      <c r="W199" s="739"/>
      <c r="X199" s="739"/>
      <c r="Y199" s="739"/>
      <c r="Z199" s="739"/>
      <c r="AA199" s="739"/>
      <c r="AB199" s="739"/>
      <c r="AC199" s="739"/>
      <c r="AD199" s="739"/>
      <c r="AE199" s="739"/>
      <c r="AF199" s="739"/>
      <c r="AG199" s="739"/>
    </row>
    <row r="200" spans="19:33" ht="15.75" hidden="1" customHeight="1">
      <c r="S200" s="739"/>
      <c r="T200" s="739"/>
      <c r="U200" s="739"/>
      <c r="V200" s="739"/>
      <c r="W200" s="739"/>
      <c r="X200" s="739"/>
      <c r="Y200" s="739"/>
      <c r="Z200" s="739"/>
      <c r="AA200" s="739"/>
      <c r="AB200" s="739"/>
      <c r="AC200" s="739"/>
      <c r="AD200" s="739"/>
      <c r="AE200" s="739"/>
      <c r="AF200" s="739"/>
      <c r="AG200" s="739"/>
    </row>
    <row r="201" spans="19:33" ht="15.75" hidden="1" customHeight="1">
      <c r="S201" s="739"/>
      <c r="T201" s="739"/>
      <c r="U201" s="739"/>
      <c r="V201" s="739"/>
      <c r="W201" s="739"/>
      <c r="X201" s="739"/>
      <c r="Y201" s="739"/>
      <c r="Z201" s="739"/>
      <c r="AA201" s="739"/>
      <c r="AB201" s="739"/>
      <c r="AC201" s="739"/>
      <c r="AD201" s="739"/>
      <c r="AE201" s="739"/>
      <c r="AF201" s="739"/>
      <c r="AG201" s="739"/>
    </row>
    <row r="202" spans="19:33" ht="15.75" hidden="1" customHeight="1">
      <c r="S202" s="739"/>
      <c r="T202" s="739"/>
      <c r="U202" s="739"/>
      <c r="V202" s="739"/>
      <c r="W202" s="739"/>
      <c r="X202" s="739"/>
      <c r="Y202" s="739"/>
      <c r="Z202" s="739"/>
      <c r="AA202" s="739"/>
      <c r="AB202" s="739"/>
      <c r="AC202" s="739"/>
      <c r="AD202" s="739"/>
      <c r="AE202" s="739"/>
      <c r="AF202" s="739"/>
      <c r="AG202" s="739"/>
    </row>
    <row r="203" spans="19:33" ht="15.75" hidden="1" customHeight="1">
      <c r="S203" s="739"/>
      <c r="T203" s="739"/>
      <c r="U203" s="739"/>
      <c r="V203" s="739"/>
      <c r="W203" s="739"/>
      <c r="X203" s="739"/>
      <c r="Y203" s="739"/>
      <c r="Z203" s="739"/>
      <c r="AA203" s="739"/>
      <c r="AB203" s="739"/>
      <c r="AC203" s="739"/>
      <c r="AD203" s="739"/>
      <c r="AE203" s="739"/>
      <c r="AF203" s="739"/>
      <c r="AG203" s="739"/>
    </row>
    <row r="204" spans="19:33" ht="15.75" hidden="1" customHeight="1">
      <c r="S204" s="739"/>
      <c r="T204" s="739"/>
      <c r="U204" s="739"/>
      <c r="V204" s="739"/>
      <c r="W204" s="739"/>
      <c r="X204" s="739"/>
      <c r="Y204" s="739"/>
      <c r="Z204" s="739"/>
      <c r="AA204" s="739"/>
      <c r="AB204" s="739"/>
      <c r="AC204" s="739"/>
      <c r="AD204" s="739"/>
      <c r="AE204" s="739"/>
      <c r="AF204" s="739"/>
      <c r="AG204" s="739"/>
    </row>
    <row r="205" spans="19:33" ht="15.75" hidden="1" customHeight="1">
      <c r="S205" s="739"/>
      <c r="T205" s="739"/>
      <c r="U205" s="739"/>
      <c r="V205" s="739"/>
      <c r="W205" s="739"/>
      <c r="X205" s="739"/>
      <c r="Y205" s="739"/>
      <c r="Z205" s="739"/>
      <c r="AA205" s="739"/>
      <c r="AB205" s="739"/>
      <c r="AC205" s="739"/>
      <c r="AD205" s="739"/>
      <c r="AE205" s="739"/>
      <c r="AF205" s="739"/>
      <c r="AG205" s="739"/>
    </row>
    <row r="206" spans="19:33" ht="15.75" hidden="1" customHeight="1">
      <c r="S206" s="739"/>
      <c r="T206" s="739"/>
      <c r="U206" s="739"/>
      <c r="V206" s="739"/>
      <c r="W206" s="739"/>
      <c r="X206" s="739"/>
      <c r="Y206" s="739"/>
      <c r="Z206" s="739"/>
      <c r="AA206" s="739"/>
      <c r="AB206" s="739"/>
      <c r="AC206" s="739"/>
      <c r="AD206" s="739"/>
      <c r="AE206" s="739"/>
      <c r="AF206" s="739"/>
      <c r="AG206" s="739"/>
    </row>
    <row r="207" spans="19:33" ht="15.75" hidden="1" customHeight="1">
      <c r="S207" s="739"/>
      <c r="T207" s="739"/>
      <c r="U207" s="739"/>
      <c r="V207" s="739"/>
      <c r="W207" s="739"/>
      <c r="X207" s="739"/>
      <c r="Y207" s="739"/>
      <c r="Z207" s="739"/>
      <c r="AA207" s="739"/>
      <c r="AB207" s="739"/>
      <c r="AC207" s="739"/>
      <c r="AD207" s="739"/>
      <c r="AE207" s="739"/>
      <c r="AF207" s="739"/>
      <c r="AG207" s="739"/>
    </row>
    <row r="208" spans="19:33" ht="15.75" hidden="1" customHeight="1">
      <c r="S208" s="739"/>
      <c r="T208" s="739"/>
      <c r="U208" s="739"/>
      <c r="V208" s="739"/>
      <c r="W208" s="739"/>
      <c r="X208" s="739"/>
      <c r="Y208" s="739"/>
      <c r="Z208" s="739"/>
      <c r="AA208" s="739"/>
      <c r="AB208" s="739"/>
      <c r="AC208" s="739"/>
      <c r="AD208" s="739"/>
      <c r="AE208" s="739"/>
      <c r="AF208" s="739"/>
      <c r="AG208" s="739"/>
    </row>
    <row r="209" spans="19:33" ht="15.75" hidden="1" customHeight="1">
      <c r="S209" s="739"/>
      <c r="T209" s="739"/>
      <c r="U209" s="739"/>
      <c r="V209" s="739"/>
      <c r="W209" s="739"/>
      <c r="X209" s="739"/>
      <c r="Y209" s="739"/>
      <c r="Z209" s="739"/>
      <c r="AA209" s="739"/>
      <c r="AB209" s="739"/>
      <c r="AC209" s="739"/>
      <c r="AD209" s="739"/>
      <c r="AE209" s="739"/>
      <c r="AF209" s="739"/>
      <c r="AG209" s="739"/>
    </row>
    <row r="210" spans="19:33" ht="15.75" hidden="1" customHeight="1">
      <c r="S210" s="739"/>
      <c r="T210" s="739"/>
      <c r="U210" s="739"/>
      <c r="V210" s="739"/>
      <c r="W210" s="739"/>
      <c r="X210" s="739"/>
      <c r="Y210" s="739"/>
      <c r="Z210" s="739"/>
      <c r="AA210" s="739"/>
      <c r="AB210" s="739"/>
      <c r="AC210" s="739"/>
      <c r="AD210" s="739"/>
      <c r="AE210" s="739"/>
      <c r="AF210" s="739"/>
      <c r="AG210" s="739"/>
    </row>
    <row r="211" spans="19:33" ht="15.75" hidden="1" customHeight="1">
      <c r="S211" s="739"/>
      <c r="T211" s="739"/>
      <c r="U211" s="739"/>
      <c r="V211" s="739"/>
      <c r="W211" s="739"/>
      <c r="X211" s="739"/>
      <c r="Y211" s="739"/>
      <c r="Z211" s="739"/>
      <c r="AA211" s="739"/>
      <c r="AB211" s="739"/>
      <c r="AC211" s="739"/>
      <c r="AD211" s="739"/>
      <c r="AE211" s="739"/>
      <c r="AF211" s="739"/>
      <c r="AG211" s="739"/>
    </row>
    <row r="212" spans="19:33" ht="15.75" hidden="1" customHeight="1">
      <c r="S212" s="739"/>
      <c r="T212" s="739"/>
      <c r="U212" s="739"/>
      <c r="V212" s="739"/>
      <c r="W212" s="739"/>
      <c r="X212" s="739"/>
      <c r="Y212" s="739"/>
      <c r="Z212" s="739"/>
      <c r="AA212" s="739"/>
      <c r="AB212" s="739"/>
      <c r="AC212" s="739"/>
      <c r="AD212" s="739"/>
      <c r="AE212" s="739"/>
      <c r="AF212" s="739"/>
      <c r="AG212" s="739"/>
    </row>
    <row r="213" spans="19:33" ht="15.75" hidden="1" customHeight="1">
      <c r="S213" s="739"/>
      <c r="T213" s="739"/>
      <c r="U213" s="739"/>
      <c r="V213" s="739"/>
      <c r="W213" s="739"/>
      <c r="X213" s="739"/>
      <c r="Y213" s="739"/>
      <c r="Z213" s="739"/>
      <c r="AA213" s="739"/>
      <c r="AB213" s="739"/>
      <c r="AC213" s="739"/>
      <c r="AD213" s="739"/>
      <c r="AE213" s="739"/>
      <c r="AF213" s="739"/>
      <c r="AG213" s="739"/>
    </row>
    <row r="214" spans="19:33" ht="15.75" hidden="1" customHeight="1">
      <c r="S214" s="739"/>
      <c r="T214" s="739"/>
      <c r="U214" s="739"/>
      <c r="V214" s="739"/>
      <c r="W214" s="739"/>
      <c r="X214" s="739"/>
      <c r="Y214" s="739"/>
      <c r="Z214" s="739"/>
      <c r="AA214" s="739"/>
      <c r="AB214" s="739"/>
      <c r="AC214" s="739"/>
      <c r="AD214" s="739"/>
      <c r="AE214" s="739"/>
      <c r="AF214" s="739"/>
      <c r="AG214" s="739"/>
    </row>
    <row r="215" spans="19:33" ht="15.75" hidden="1" customHeight="1">
      <c r="S215" s="739"/>
      <c r="T215" s="739"/>
      <c r="U215" s="739"/>
      <c r="V215" s="739"/>
      <c r="W215" s="739"/>
      <c r="X215" s="739"/>
      <c r="Y215" s="739"/>
      <c r="Z215" s="739"/>
      <c r="AA215" s="739"/>
      <c r="AB215" s="739"/>
      <c r="AC215" s="739"/>
      <c r="AD215" s="739"/>
      <c r="AE215" s="739"/>
      <c r="AF215" s="739"/>
      <c r="AG215" s="739"/>
    </row>
    <row r="216" spans="19:33" ht="15.75" hidden="1" customHeight="1">
      <c r="S216" s="739"/>
      <c r="T216" s="739"/>
      <c r="U216" s="739"/>
      <c r="V216" s="739"/>
      <c r="W216" s="739"/>
      <c r="X216" s="739"/>
      <c r="Y216" s="739"/>
      <c r="Z216" s="739"/>
      <c r="AA216" s="739"/>
      <c r="AB216" s="739"/>
      <c r="AC216" s="739"/>
      <c r="AD216" s="739"/>
      <c r="AE216" s="739"/>
      <c r="AF216" s="739"/>
      <c r="AG216" s="739"/>
    </row>
    <row r="217" spans="19:33" ht="15.75" hidden="1" customHeight="1">
      <c r="S217" s="739"/>
      <c r="T217" s="739"/>
      <c r="U217" s="739"/>
      <c r="V217" s="739"/>
      <c r="W217" s="739"/>
      <c r="X217" s="739"/>
      <c r="Y217" s="739"/>
      <c r="Z217" s="739"/>
      <c r="AA217" s="739"/>
      <c r="AB217" s="739"/>
      <c r="AC217" s="739"/>
      <c r="AD217" s="739"/>
      <c r="AE217" s="739"/>
      <c r="AF217" s="739"/>
      <c r="AG217" s="739"/>
    </row>
    <row r="218" spans="19:33" ht="15.75" hidden="1" customHeight="1">
      <c r="S218" s="739"/>
      <c r="T218" s="739"/>
      <c r="U218" s="739"/>
      <c r="V218" s="739"/>
      <c r="W218" s="739"/>
      <c r="X218" s="739"/>
      <c r="Y218" s="739"/>
      <c r="Z218" s="739"/>
      <c r="AA218" s="739"/>
      <c r="AB218" s="739"/>
      <c r="AC218" s="739"/>
      <c r="AD218" s="739"/>
      <c r="AE218" s="739"/>
      <c r="AF218" s="739"/>
      <c r="AG218" s="739"/>
    </row>
    <row r="219" spans="19:33" ht="15.75" hidden="1" customHeight="1">
      <c r="S219" s="739"/>
      <c r="T219" s="739"/>
      <c r="U219" s="739"/>
      <c r="V219" s="739"/>
      <c r="W219" s="739"/>
      <c r="X219" s="739"/>
      <c r="Y219" s="739"/>
      <c r="Z219" s="739"/>
      <c r="AA219" s="739"/>
      <c r="AB219" s="739"/>
      <c r="AC219" s="739"/>
      <c r="AD219" s="739"/>
      <c r="AE219" s="739"/>
      <c r="AF219" s="739"/>
      <c r="AG219" s="739"/>
    </row>
    <row r="220" spans="19:33" ht="15.75" hidden="1" customHeight="1">
      <c r="S220" s="739"/>
      <c r="T220" s="739"/>
      <c r="U220" s="739"/>
      <c r="V220" s="739"/>
      <c r="W220" s="739"/>
      <c r="X220" s="739"/>
      <c r="Y220" s="739"/>
      <c r="Z220" s="739"/>
      <c r="AA220" s="739"/>
      <c r="AB220" s="739"/>
      <c r="AC220" s="739"/>
      <c r="AD220" s="739"/>
      <c r="AE220" s="739"/>
      <c r="AF220" s="739"/>
      <c r="AG220" s="739"/>
    </row>
    <row r="221" spans="19:33" ht="15.75" hidden="1" customHeight="1">
      <c r="S221" s="739"/>
      <c r="T221" s="739"/>
      <c r="U221" s="739"/>
      <c r="V221" s="739"/>
      <c r="W221" s="739"/>
      <c r="X221" s="739"/>
      <c r="Y221" s="739"/>
      <c r="Z221" s="739"/>
      <c r="AA221" s="739"/>
      <c r="AB221" s="739"/>
      <c r="AC221" s="739"/>
      <c r="AD221" s="739"/>
      <c r="AE221" s="739"/>
      <c r="AF221" s="739"/>
      <c r="AG221" s="739"/>
    </row>
    <row r="222" spans="19:33" ht="15.75" hidden="1" customHeight="1">
      <c r="S222" s="739"/>
      <c r="T222" s="739"/>
      <c r="U222" s="739"/>
      <c r="V222" s="739"/>
      <c r="W222" s="739"/>
      <c r="X222" s="739"/>
      <c r="Y222" s="739"/>
      <c r="Z222" s="739"/>
      <c r="AA222" s="739"/>
      <c r="AB222" s="739"/>
      <c r="AC222" s="739"/>
      <c r="AD222" s="739"/>
      <c r="AE222" s="739"/>
      <c r="AF222" s="739"/>
      <c r="AG222" s="739"/>
    </row>
    <row r="223" spans="19:33" ht="15.75" hidden="1" customHeight="1">
      <c r="S223" s="739"/>
      <c r="T223" s="739"/>
      <c r="U223" s="739"/>
      <c r="V223" s="739"/>
      <c r="W223" s="739"/>
      <c r="X223" s="739"/>
      <c r="Y223" s="739"/>
      <c r="Z223" s="739"/>
      <c r="AA223" s="739"/>
      <c r="AB223" s="739"/>
      <c r="AC223" s="739"/>
      <c r="AD223" s="739"/>
      <c r="AE223" s="739"/>
      <c r="AF223" s="739"/>
      <c r="AG223" s="739"/>
    </row>
    <row r="224" spans="19:33" ht="15.75" hidden="1" customHeight="1">
      <c r="S224" s="739"/>
      <c r="T224" s="739"/>
      <c r="U224" s="739"/>
      <c r="V224" s="739"/>
      <c r="W224" s="739"/>
      <c r="X224" s="739"/>
      <c r="Y224" s="739"/>
      <c r="Z224" s="739"/>
      <c r="AA224" s="739"/>
      <c r="AB224" s="739"/>
      <c r="AC224" s="739"/>
      <c r="AD224" s="739"/>
      <c r="AE224" s="739"/>
      <c r="AF224" s="739"/>
      <c r="AG224" s="739"/>
    </row>
    <row r="225" spans="19:33" ht="15.75" hidden="1" customHeight="1">
      <c r="S225" s="739"/>
      <c r="T225" s="739"/>
      <c r="U225" s="739"/>
      <c r="V225" s="739"/>
      <c r="W225" s="739"/>
      <c r="X225" s="739"/>
      <c r="Y225" s="739"/>
      <c r="Z225" s="739"/>
      <c r="AA225" s="739"/>
      <c r="AB225" s="739"/>
      <c r="AC225" s="739"/>
      <c r="AD225" s="739"/>
      <c r="AE225" s="739"/>
      <c r="AF225" s="739"/>
      <c r="AG225" s="739"/>
    </row>
    <row r="226" spans="19:33" ht="15.75" hidden="1" customHeight="1">
      <c r="S226" s="739"/>
      <c r="T226" s="739"/>
      <c r="U226" s="739"/>
      <c r="V226" s="739"/>
      <c r="W226" s="739"/>
      <c r="X226" s="739"/>
      <c r="Y226" s="739"/>
      <c r="Z226" s="739"/>
      <c r="AA226" s="739"/>
      <c r="AB226" s="739"/>
      <c r="AC226" s="739"/>
      <c r="AD226" s="739"/>
      <c r="AE226" s="739"/>
      <c r="AF226" s="739"/>
      <c r="AG226" s="739"/>
    </row>
    <row r="227" spans="19:33" ht="15.75" hidden="1" customHeight="1">
      <c r="S227" s="739"/>
      <c r="T227" s="739"/>
      <c r="U227" s="739"/>
      <c r="V227" s="739"/>
      <c r="W227" s="739"/>
      <c r="X227" s="739"/>
      <c r="Y227" s="739"/>
      <c r="Z227" s="739"/>
      <c r="AA227" s="739"/>
      <c r="AB227" s="739"/>
      <c r="AC227" s="739"/>
      <c r="AD227" s="739"/>
      <c r="AE227" s="739"/>
      <c r="AF227" s="739"/>
      <c r="AG227" s="739"/>
    </row>
    <row r="228" spans="19:33" ht="15.75" hidden="1" customHeight="1">
      <c r="S228" s="739"/>
      <c r="T228" s="739"/>
      <c r="U228" s="739"/>
      <c r="V228" s="739"/>
      <c r="W228" s="739"/>
      <c r="X228" s="739"/>
      <c r="Y228" s="739"/>
      <c r="Z228" s="739"/>
      <c r="AA228" s="739"/>
      <c r="AB228" s="739"/>
      <c r="AC228" s="739"/>
      <c r="AD228" s="739"/>
      <c r="AE228" s="739"/>
      <c r="AF228" s="739"/>
      <c r="AG228" s="739"/>
    </row>
    <row r="229" spans="19:33" ht="15.75" hidden="1" customHeight="1">
      <c r="S229" s="739"/>
      <c r="T229" s="739"/>
      <c r="U229" s="739"/>
      <c r="V229" s="739"/>
      <c r="W229" s="739"/>
      <c r="X229" s="739"/>
      <c r="Y229" s="739"/>
      <c r="Z229" s="739"/>
      <c r="AA229" s="739"/>
      <c r="AB229" s="739"/>
      <c r="AC229" s="739"/>
      <c r="AD229" s="739"/>
      <c r="AE229" s="739"/>
      <c r="AF229" s="739"/>
      <c r="AG229" s="739"/>
    </row>
    <row r="230" spans="19:33" ht="15.75" hidden="1" customHeight="1">
      <c r="S230" s="739"/>
      <c r="T230" s="739"/>
      <c r="U230" s="739"/>
      <c r="V230" s="739"/>
      <c r="W230" s="739"/>
      <c r="X230" s="739"/>
      <c r="Y230" s="739"/>
      <c r="Z230" s="739"/>
      <c r="AA230" s="739"/>
      <c r="AB230" s="739"/>
      <c r="AC230" s="739"/>
      <c r="AD230" s="739"/>
      <c r="AE230" s="739"/>
      <c r="AF230" s="739"/>
      <c r="AG230" s="739"/>
    </row>
    <row r="231" spans="19:33" ht="15.75" hidden="1" customHeight="1">
      <c r="S231" s="739"/>
      <c r="T231" s="739"/>
      <c r="U231" s="739"/>
      <c r="V231" s="739"/>
      <c r="W231" s="739"/>
      <c r="X231" s="739"/>
      <c r="Y231" s="739"/>
      <c r="Z231" s="739"/>
      <c r="AA231" s="739"/>
      <c r="AB231" s="739"/>
      <c r="AC231" s="739"/>
      <c r="AD231" s="739"/>
      <c r="AE231" s="739"/>
      <c r="AF231" s="739"/>
      <c r="AG231" s="739"/>
    </row>
    <row r="232" spans="19:33" ht="15.75" hidden="1" customHeight="1">
      <c r="S232" s="739"/>
      <c r="T232" s="739"/>
      <c r="U232" s="739"/>
      <c r="V232" s="739"/>
      <c r="W232" s="739"/>
      <c r="X232" s="739"/>
      <c r="Y232" s="739"/>
      <c r="Z232" s="739"/>
      <c r="AA232" s="739"/>
      <c r="AB232" s="739"/>
      <c r="AC232" s="739"/>
      <c r="AD232" s="739"/>
      <c r="AE232" s="739"/>
      <c r="AF232" s="739"/>
      <c r="AG232" s="739"/>
    </row>
    <row r="233" spans="19:33" ht="15.75" hidden="1" customHeight="1">
      <c r="S233" s="739"/>
      <c r="T233" s="739"/>
      <c r="U233" s="739"/>
      <c r="V233" s="739"/>
      <c r="W233" s="739"/>
      <c r="X233" s="739"/>
      <c r="Y233" s="739"/>
      <c r="Z233" s="739"/>
      <c r="AA233" s="739"/>
      <c r="AB233" s="739"/>
      <c r="AC233" s="739"/>
      <c r="AD233" s="739"/>
      <c r="AE233" s="739"/>
      <c r="AF233" s="739"/>
      <c r="AG233" s="739"/>
    </row>
    <row r="234" spans="19:33" ht="15.75" hidden="1" customHeight="1">
      <c r="S234" s="739"/>
      <c r="T234" s="739"/>
      <c r="U234" s="739"/>
      <c r="V234" s="739"/>
      <c r="W234" s="739"/>
      <c r="X234" s="739"/>
      <c r="Y234" s="739"/>
      <c r="Z234" s="739"/>
      <c r="AA234" s="739"/>
      <c r="AB234" s="739"/>
      <c r="AC234" s="739"/>
      <c r="AD234" s="739"/>
      <c r="AE234" s="739"/>
      <c r="AF234" s="739"/>
      <c r="AG234" s="739"/>
    </row>
    <row r="235" spans="19:33" ht="15.75" hidden="1" customHeight="1">
      <c r="S235" s="739"/>
      <c r="T235" s="739"/>
      <c r="U235" s="739"/>
      <c r="V235" s="739"/>
      <c r="W235" s="739"/>
      <c r="X235" s="739"/>
      <c r="Y235" s="739"/>
      <c r="Z235" s="739"/>
      <c r="AA235" s="739"/>
      <c r="AB235" s="739"/>
      <c r="AC235" s="739"/>
      <c r="AD235" s="739"/>
      <c r="AE235" s="739"/>
      <c r="AF235" s="739"/>
      <c r="AG235" s="739"/>
    </row>
    <row r="236" spans="19:33" ht="15.75" hidden="1" customHeight="1">
      <c r="S236" s="739"/>
      <c r="T236" s="739"/>
      <c r="U236" s="739"/>
      <c r="V236" s="739"/>
      <c r="W236" s="739"/>
      <c r="X236" s="739"/>
      <c r="Y236" s="739"/>
      <c r="Z236" s="739"/>
      <c r="AA236" s="739"/>
      <c r="AB236" s="739"/>
      <c r="AC236" s="739"/>
      <c r="AD236" s="739"/>
      <c r="AE236" s="739"/>
      <c r="AF236" s="739"/>
      <c r="AG236" s="739"/>
    </row>
    <row r="237" spans="19:33" ht="15.75" hidden="1" customHeight="1">
      <c r="S237" s="739"/>
      <c r="T237" s="739"/>
      <c r="U237" s="739"/>
      <c r="V237" s="739"/>
      <c r="W237" s="739"/>
      <c r="X237" s="739"/>
      <c r="Y237" s="739"/>
      <c r="Z237" s="739"/>
      <c r="AA237" s="739"/>
      <c r="AB237" s="739"/>
      <c r="AC237" s="739"/>
      <c r="AD237" s="739"/>
      <c r="AE237" s="739"/>
      <c r="AF237" s="739"/>
      <c r="AG237" s="739"/>
    </row>
    <row r="238" spans="19:33" ht="15.75" hidden="1" customHeight="1">
      <c r="S238" s="739"/>
      <c r="T238" s="739"/>
      <c r="U238" s="739"/>
      <c r="V238" s="739"/>
      <c r="W238" s="739"/>
      <c r="X238" s="739"/>
      <c r="Y238" s="739"/>
      <c r="Z238" s="739"/>
      <c r="AA238" s="739"/>
      <c r="AB238" s="739"/>
      <c r="AC238" s="739"/>
      <c r="AD238" s="739"/>
      <c r="AE238" s="739"/>
      <c r="AF238" s="739"/>
      <c r="AG238" s="739"/>
    </row>
    <row r="239" spans="19:33" ht="15.75" hidden="1" customHeight="1">
      <c r="S239" s="739"/>
      <c r="T239" s="739"/>
      <c r="U239" s="739"/>
      <c r="V239" s="739"/>
      <c r="W239" s="739"/>
      <c r="X239" s="739"/>
      <c r="Y239" s="739"/>
      <c r="Z239" s="739"/>
      <c r="AA239" s="739"/>
      <c r="AB239" s="739"/>
      <c r="AC239" s="739"/>
      <c r="AD239" s="739"/>
      <c r="AE239" s="739"/>
      <c r="AF239" s="739"/>
      <c r="AG239" s="739"/>
    </row>
    <row r="240" spans="19:33" ht="15.75" hidden="1" customHeight="1">
      <c r="S240" s="739"/>
      <c r="T240" s="739"/>
      <c r="U240" s="739"/>
      <c r="V240" s="739"/>
      <c r="W240" s="739"/>
      <c r="X240" s="739"/>
      <c r="Y240" s="739"/>
      <c r="Z240" s="739"/>
      <c r="AA240" s="739"/>
      <c r="AB240" s="739"/>
      <c r="AC240" s="739"/>
      <c r="AD240" s="739"/>
      <c r="AE240" s="739"/>
      <c r="AF240" s="739"/>
      <c r="AG240" s="739"/>
    </row>
    <row r="241" spans="19:33" ht="15.75" hidden="1" customHeight="1">
      <c r="S241" s="739"/>
      <c r="T241" s="739"/>
      <c r="U241" s="739"/>
      <c r="V241" s="739"/>
      <c r="W241" s="739"/>
      <c r="X241" s="739"/>
      <c r="Y241" s="739"/>
      <c r="Z241" s="739"/>
      <c r="AA241" s="739"/>
      <c r="AB241" s="739"/>
      <c r="AC241" s="739"/>
      <c r="AD241" s="739"/>
      <c r="AE241" s="739"/>
      <c r="AF241" s="739"/>
      <c r="AG241" s="739"/>
    </row>
    <row r="242" spans="19:33" ht="15.75" hidden="1" customHeight="1">
      <c r="S242" s="739"/>
      <c r="T242" s="739"/>
      <c r="U242" s="739"/>
      <c r="V242" s="739"/>
      <c r="W242" s="739"/>
      <c r="X242" s="739"/>
      <c r="Y242" s="739"/>
      <c r="Z242" s="739"/>
      <c r="AA242" s="739"/>
      <c r="AB242" s="739"/>
      <c r="AC242" s="739"/>
      <c r="AD242" s="739"/>
      <c r="AE242" s="739"/>
      <c r="AF242" s="739"/>
      <c r="AG242" s="739"/>
    </row>
    <row r="243" spans="19:33" ht="15.75" hidden="1" customHeight="1">
      <c r="S243" s="739"/>
      <c r="T243" s="739"/>
      <c r="U243" s="739"/>
      <c r="V243" s="739"/>
      <c r="W243" s="739"/>
      <c r="X243" s="739"/>
      <c r="Y243" s="739"/>
      <c r="Z243" s="739"/>
      <c r="AA243" s="739"/>
      <c r="AB243" s="739"/>
      <c r="AC243" s="739"/>
      <c r="AD243" s="739"/>
      <c r="AE243" s="739"/>
      <c r="AF243" s="739"/>
      <c r="AG243" s="739"/>
    </row>
    <row r="244" spans="19:33" ht="15.75" hidden="1" customHeight="1">
      <c r="S244" s="739"/>
      <c r="T244" s="739"/>
      <c r="U244" s="739"/>
      <c r="V244" s="739"/>
      <c r="W244" s="739"/>
      <c r="X244" s="739"/>
      <c r="Y244" s="739"/>
      <c r="Z244" s="739"/>
      <c r="AA244" s="739"/>
      <c r="AB244" s="739"/>
      <c r="AC244" s="739"/>
      <c r="AD244" s="739"/>
      <c r="AE244" s="739"/>
      <c r="AF244" s="739"/>
      <c r="AG244" s="739"/>
    </row>
    <row r="245" spans="19:33" ht="15.75" hidden="1" customHeight="1">
      <c r="S245" s="739"/>
      <c r="T245" s="739"/>
      <c r="U245" s="739"/>
      <c r="V245" s="739"/>
      <c r="W245" s="739"/>
      <c r="X245" s="739"/>
      <c r="Y245" s="739"/>
      <c r="Z245" s="739"/>
      <c r="AA245" s="739"/>
      <c r="AB245" s="739"/>
      <c r="AC245" s="739"/>
      <c r="AD245" s="739"/>
      <c r="AE245" s="739"/>
      <c r="AF245" s="739"/>
      <c r="AG245" s="739"/>
    </row>
    <row r="246" spans="19:33" ht="15.75" hidden="1" customHeight="1">
      <c r="S246" s="739"/>
      <c r="T246" s="739"/>
      <c r="U246" s="739"/>
      <c r="V246" s="739"/>
      <c r="W246" s="739"/>
      <c r="X246" s="739"/>
      <c r="Y246" s="739"/>
      <c r="Z246" s="739"/>
      <c r="AA246" s="739"/>
      <c r="AB246" s="739"/>
      <c r="AC246" s="739"/>
      <c r="AD246" s="739"/>
      <c r="AE246" s="739"/>
      <c r="AF246" s="739"/>
      <c r="AG246" s="739"/>
    </row>
    <row r="247" spans="19:33" ht="15.75" hidden="1" customHeight="1">
      <c r="S247" s="739"/>
      <c r="T247" s="739"/>
      <c r="U247" s="739"/>
      <c r="V247" s="739"/>
      <c r="W247" s="739"/>
      <c r="X247" s="739"/>
      <c r="Y247" s="739"/>
      <c r="Z247" s="739"/>
      <c r="AA247" s="739"/>
      <c r="AB247" s="739"/>
      <c r="AC247" s="739"/>
      <c r="AD247" s="739"/>
      <c r="AE247" s="739"/>
      <c r="AF247" s="739"/>
      <c r="AG247" s="739"/>
    </row>
    <row r="248" spans="19:33" ht="15.75" hidden="1" customHeight="1">
      <c r="S248" s="739"/>
      <c r="T248" s="739"/>
      <c r="U248" s="739"/>
      <c r="V248" s="739"/>
      <c r="W248" s="739"/>
      <c r="X248" s="739"/>
      <c r="Y248" s="739"/>
      <c r="Z248" s="739"/>
      <c r="AA248" s="739"/>
      <c r="AB248" s="739"/>
      <c r="AC248" s="739"/>
      <c r="AD248" s="739"/>
      <c r="AE248" s="739"/>
      <c r="AF248" s="739"/>
      <c r="AG248" s="739"/>
    </row>
    <row r="249" spans="19:33" ht="15.75" hidden="1" customHeight="1">
      <c r="S249" s="739"/>
      <c r="T249" s="739"/>
      <c r="U249" s="739"/>
      <c r="V249" s="739"/>
      <c r="W249" s="739"/>
      <c r="X249" s="739"/>
      <c r="Y249" s="739"/>
      <c r="Z249" s="739"/>
      <c r="AA249" s="739"/>
      <c r="AB249" s="739"/>
      <c r="AC249" s="739"/>
      <c r="AD249" s="739"/>
      <c r="AE249" s="739"/>
      <c r="AF249" s="739"/>
      <c r="AG249" s="739"/>
    </row>
    <row r="250" spans="19:33" ht="15.75" hidden="1" customHeight="1">
      <c r="S250" s="739"/>
      <c r="T250" s="739"/>
      <c r="U250" s="739"/>
      <c r="V250" s="739"/>
      <c r="W250" s="739"/>
      <c r="X250" s="739"/>
      <c r="Y250" s="739"/>
      <c r="Z250" s="739"/>
      <c r="AA250" s="739"/>
      <c r="AB250" s="739"/>
      <c r="AC250" s="739"/>
      <c r="AD250" s="739"/>
      <c r="AE250" s="739"/>
      <c r="AF250" s="739"/>
      <c r="AG250" s="739"/>
    </row>
    <row r="251" spans="19:33" ht="15.75" hidden="1" customHeight="1">
      <c r="S251" s="739"/>
      <c r="T251" s="739"/>
      <c r="U251" s="739"/>
      <c r="V251" s="739"/>
      <c r="W251" s="739"/>
      <c r="X251" s="739"/>
      <c r="Y251" s="739"/>
      <c r="Z251" s="739"/>
      <c r="AA251" s="739"/>
      <c r="AB251" s="739"/>
      <c r="AC251" s="739"/>
      <c r="AD251" s="739"/>
      <c r="AE251" s="739"/>
      <c r="AF251" s="739"/>
      <c r="AG251" s="739"/>
    </row>
    <row r="252" spans="19:33" ht="15.75" hidden="1" customHeight="1">
      <c r="S252" s="739"/>
      <c r="T252" s="739"/>
      <c r="U252" s="739"/>
      <c r="V252" s="739"/>
      <c r="W252" s="739"/>
      <c r="X252" s="739"/>
      <c r="Y252" s="739"/>
      <c r="Z252" s="739"/>
      <c r="AA252" s="739"/>
      <c r="AB252" s="739"/>
      <c r="AC252" s="739"/>
      <c r="AD252" s="739"/>
      <c r="AE252" s="739"/>
      <c r="AF252" s="739"/>
      <c r="AG252" s="739"/>
    </row>
    <row r="253" spans="19:33" ht="15.75" hidden="1" customHeight="1">
      <c r="S253" s="739"/>
      <c r="T253" s="739"/>
      <c r="U253" s="739"/>
      <c r="V253" s="739"/>
      <c r="W253" s="739"/>
      <c r="X253" s="739"/>
      <c r="Y253" s="739"/>
      <c r="Z253" s="739"/>
      <c r="AA253" s="739"/>
      <c r="AB253" s="739"/>
      <c r="AC253" s="739"/>
      <c r="AD253" s="739"/>
      <c r="AE253" s="739"/>
      <c r="AF253" s="739"/>
      <c r="AG253" s="739"/>
    </row>
    <row r="254" spans="19:33" ht="15.75" hidden="1" customHeight="1">
      <c r="S254" s="739"/>
      <c r="T254" s="739"/>
      <c r="U254" s="739"/>
      <c r="V254" s="739"/>
      <c r="W254" s="739"/>
      <c r="X254" s="739"/>
      <c r="Y254" s="739"/>
      <c r="Z254" s="739"/>
      <c r="AA254" s="739"/>
      <c r="AB254" s="739"/>
      <c r="AC254" s="739"/>
      <c r="AD254" s="739"/>
      <c r="AE254" s="739"/>
      <c r="AF254" s="739"/>
      <c r="AG254" s="739"/>
    </row>
    <row r="255" spans="19:33" ht="15.75" hidden="1" customHeight="1">
      <c r="S255" s="739"/>
      <c r="T255" s="739"/>
      <c r="U255" s="739"/>
      <c r="V255" s="739"/>
      <c r="W255" s="739"/>
      <c r="X255" s="739"/>
      <c r="Y255" s="739"/>
      <c r="Z255" s="739"/>
      <c r="AA255" s="739"/>
      <c r="AB255" s="739"/>
      <c r="AC255" s="739"/>
      <c r="AD255" s="739"/>
      <c r="AE255" s="739"/>
      <c r="AF255" s="739"/>
      <c r="AG255" s="739"/>
    </row>
    <row r="256" spans="19:33" ht="15.75" hidden="1" customHeight="1">
      <c r="S256" s="739"/>
      <c r="T256" s="739"/>
      <c r="U256" s="739"/>
      <c r="V256" s="739"/>
      <c r="W256" s="739"/>
      <c r="X256" s="739"/>
      <c r="Y256" s="739"/>
      <c r="Z256" s="739"/>
      <c r="AA256" s="739"/>
      <c r="AB256" s="739"/>
      <c r="AC256" s="739"/>
      <c r="AD256" s="739"/>
      <c r="AE256" s="739"/>
      <c r="AF256" s="739"/>
      <c r="AG256" s="739"/>
    </row>
    <row r="257" spans="19:33" ht="15.75" hidden="1" customHeight="1">
      <c r="S257" s="739"/>
      <c r="T257" s="739"/>
      <c r="U257" s="739"/>
      <c r="V257" s="739"/>
      <c r="W257" s="739"/>
      <c r="X257" s="739"/>
      <c r="Y257" s="739"/>
      <c r="Z257" s="739"/>
      <c r="AA257" s="739"/>
      <c r="AB257" s="739"/>
      <c r="AC257" s="739"/>
      <c r="AD257" s="739"/>
      <c r="AE257" s="739"/>
      <c r="AF257" s="739"/>
      <c r="AG257" s="739"/>
    </row>
    <row r="258" spans="19:33" ht="15.75" hidden="1" customHeight="1">
      <c r="S258" s="739"/>
      <c r="T258" s="739"/>
      <c r="U258" s="739"/>
      <c r="V258" s="739"/>
      <c r="W258" s="739"/>
      <c r="X258" s="739"/>
      <c r="Y258" s="739"/>
      <c r="Z258" s="739"/>
      <c r="AA258" s="739"/>
      <c r="AB258" s="739"/>
      <c r="AC258" s="739"/>
      <c r="AD258" s="739"/>
      <c r="AE258" s="739"/>
      <c r="AF258" s="739"/>
      <c r="AG258" s="739"/>
    </row>
    <row r="259" spans="19:33" ht="15.75" hidden="1" customHeight="1">
      <c r="S259" s="739"/>
      <c r="T259" s="739"/>
      <c r="U259" s="739"/>
      <c r="V259" s="739"/>
      <c r="W259" s="739"/>
      <c r="X259" s="739"/>
      <c r="Y259" s="739"/>
      <c r="Z259" s="739"/>
      <c r="AA259" s="739"/>
      <c r="AB259" s="739"/>
      <c r="AC259" s="739"/>
      <c r="AD259" s="739"/>
      <c r="AE259" s="739"/>
      <c r="AF259" s="739"/>
      <c r="AG259" s="739"/>
    </row>
    <row r="260" spans="19:33" ht="15.75" hidden="1" customHeight="1">
      <c r="S260" s="739"/>
      <c r="T260" s="739"/>
      <c r="U260" s="739"/>
      <c r="V260" s="739"/>
      <c r="W260" s="739"/>
      <c r="X260" s="739"/>
      <c r="Y260" s="739"/>
      <c r="Z260" s="739"/>
      <c r="AA260" s="739"/>
      <c r="AB260" s="739"/>
      <c r="AC260" s="739"/>
      <c r="AD260" s="739"/>
      <c r="AE260" s="739"/>
      <c r="AF260" s="739"/>
      <c r="AG260" s="739"/>
    </row>
    <row r="261" spans="19:33" ht="15.75" hidden="1" customHeight="1">
      <c r="S261" s="739"/>
      <c r="T261" s="739"/>
      <c r="U261" s="739"/>
      <c r="V261" s="739"/>
      <c r="W261" s="739"/>
      <c r="X261" s="739"/>
      <c r="Y261" s="739"/>
      <c r="Z261" s="739"/>
      <c r="AA261" s="739"/>
      <c r="AB261" s="739"/>
      <c r="AC261" s="739"/>
      <c r="AD261" s="739"/>
      <c r="AE261" s="739"/>
      <c r="AF261" s="739"/>
      <c r="AG261" s="739"/>
    </row>
    <row r="262" spans="19:33" ht="15.75" hidden="1" customHeight="1">
      <c r="S262" s="739"/>
      <c r="T262" s="739"/>
      <c r="U262" s="739"/>
      <c r="V262" s="739"/>
      <c r="W262" s="739"/>
      <c r="X262" s="739"/>
      <c r="Y262" s="739"/>
      <c r="Z262" s="739"/>
      <c r="AA262" s="739"/>
      <c r="AB262" s="739"/>
      <c r="AC262" s="739"/>
      <c r="AD262" s="739"/>
      <c r="AE262" s="739"/>
      <c r="AF262" s="739"/>
      <c r="AG262" s="739"/>
    </row>
    <row r="263" spans="19:33" ht="15.75" hidden="1" customHeight="1">
      <c r="S263" s="739"/>
      <c r="T263" s="739"/>
      <c r="U263" s="739"/>
      <c r="V263" s="739"/>
      <c r="W263" s="739"/>
      <c r="X263" s="739"/>
      <c r="Y263" s="739"/>
      <c r="Z263" s="739"/>
      <c r="AA263" s="739"/>
      <c r="AB263" s="739"/>
      <c r="AC263" s="739"/>
      <c r="AD263" s="739"/>
      <c r="AE263" s="739"/>
      <c r="AF263" s="739"/>
      <c r="AG263" s="739"/>
    </row>
    <row r="264" spans="19:33" ht="15.75" hidden="1" customHeight="1">
      <c r="S264" s="739"/>
      <c r="T264" s="739"/>
      <c r="U264" s="739"/>
      <c r="V264" s="739"/>
      <c r="W264" s="739"/>
      <c r="X264" s="739"/>
      <c r="Y264" s="739"/>
      <c r="Z264" s="739"/>
      <c r="AA264" s="739"/>
      <c r="AB264" s="739"/>
      <c r="AC264" s="739"/>
      <c r="AD264" s="739"/>
      <c r="AE264" s="739"/>
      <c r="AF264" s="739"/>
      <c r="AG264" s="739"/>
    </row>
    <row r="265" spans="19:33" ht="15.75" hidden="1" customHeight="1">
      <c r="S265" s="739"/>
      <c r="T265" s="739"/>
      <c r="U265" s="739"/>
      <c r="V265" s="739"/>
      <c r="W265" s="739"/>
      <c r="X265" s="739"/>
      <c r="Y265" s="739"/>
      <c r="Z265" s="739"/>
      <c r="AA265" s="739"/>
      <c r="AB265" s="739"/>
      <c r="AC265" s="739"/>
      <c r="AD265" s="739"/>
      <c r="AE265" s="739"/>
      <c r="AF265" s="739"/>
      <c r="AG265" s="739"/>
    </row>
    <row r="266" spans="19:33" ht="15.75" hidden="1" customHeight="1">
      <c r="S266" s="739"/>
      <c r="T266" s="739"/>
      <c r="U266" s="739"/>
      <c r="V266" s="739"/>
      <c r="W266" s="739"/>
      <c r="X266" s="739"/>
      <c r="Y266" s="739"/>
      <c r="Z266" s="739"/>
      <c r="AA266" s="739"/>
      <c r="AB266" s="739"/>
      <c r="AC266" s="739"/>
      <c r="AD266" s="739"/>
      <c r="AE266" s="739"/>
      <c r="AF266" s="739"/>
      <c r="AG266" s="739"/>
    </row>
    <row r="267" spans="19:33" ht="15.75" hidden="1" customHeight="1">
      <c r="S267" s="739"/>
      <c r="T267" s="739"/>
      <c r="U267" s="739"/>
      <c r="V267" s="739"/>
      <c r="W267" s="739"/>
      <c r="X267" s="739"/>
      <c r="Y267" s="739"/>
      <c r="Z267" s="739"/>
      <c r="AA267" s="739"/>
      <c r="AB267" s="739"/>
      <c r="AC267" s="739"/>
      <c r="AD267" s="739"/>
      <c r="AE267" s="739"/>
      <c r="AF267" s="739"/>
      <c r="AG267" s="739"/>
    </row>
    <row r="268" spans="19:33" ht="15.75" hidden="1" customHeight="1">
      <c r="S268" s="739"/>
      <c r="T268" s="739"/>
      <c r="U268" s="739"/>
      <c r="V268" s="739"/>
      <c r="W268" s="739"/>
      <c r="X268" s="739"/>
      <c r="Y268" s="739"/>
      <c r="Z268" s="739"/>
      <c r="AA268" s="739"/>
      <c r="AB268" s="739"/>
      <c r="AC268" s="739"/>
      <c r="AD268" s="739"/>
      <c r="AE268" s="739"/>
      <c r="AF268" s="739"/>
      <c r="AG268" s="739"/>
    </row>
    <row r="269" spans="19:33" ht="15.75" hidden="1" customHeight="1">
      <c r="S269" s="739"/>
      <c r="T269" s="739"/>
      <c r="U269" s="739"/>
      <c r="V269" s="739"/>
      <c r="W269" s="739"/>
      <c r="X269" s="739"/>
      <c r="Y269" s="739"/>
      <c r="Z269" s="739"/>
      <c r="AA269" s="739"/>
      <c r="AB269" s="739"/>
      <c r="AC269" s="739"/>
      <c r="AD269" s="739"/>
      <c r="AE269" s="739"/>
      <c r="AF269" s="739"/>
      <c r="AG269" s="739"/>
    </row>
    <row r="270" spans="19:33" ht="15.75" hidden="1" customHeight="1">
      <c r="S270" s="739"/>
      <c r="T270" s="739"/>
      <c r="U270" s="739"/>
      <c r="V270" s="739"/>
      <c r="W270" s="739"/>
      <c r="X270" s="739"/>
      <c r="Y270" s="739"/>
      <c r="Z270" s="739"/>
      <c r="AA270" s="739"/>
      <c r="AB270" s="739"/>
      <c r="AC270" s="739"/>
      <c r="AD270" s="739"/>
      <c r="AE270" s="739"/>
      <c r="AF270" s="739"/>
      <c r="AG270" s="739"/>
    </row>
    <row r="271" spans="19:33" ht="15.75" hidden="1" customHeight="1">
      <c r="S271" s="739"/>
      <c r="T271" s="739"/>
      <c r="U271" s="739"/>
      <c r="V271" s="739"/>
      <c r="W271" s="739"/>
      <c r="X271" s="739"/>
      <c r="Y271" s="739"/>
      <c r="Z271" s="739"/>
      <c r="AA271" s="739"/>
      <c r="AB271" s="739"/>
      <c r="AC271" s="739"/>
      <c r="AD271" s="739"/>
      <c r="AE271" s="739"/>
      <c r="AF271" s="739"/>
      <c r="AG271" s="739"/>
    </row>
    <row r="272" spans="19:33" ht="15.75" hidden="1" customHeight="1">
      <c r="S272" s="739"/>
      <c r="T272" s="739"/>
      <c r="U272" s="739"/>
      <c r="V272" s="739"/>
      <c r="W272" s="739"/>
      <c r="X272" s="739"/>
      <c r="Y272" s="739"/>
      <c r="Z272" s="739"/>
      <c r="AA272" s="739"/>
      <c r="AB272" s="739"/>
      <c r="AC272" s="739"/>
      <c r="AD272" s="739"/>
      <c r="AE272" s="739"/>
      <c r="AF272" s="739"/>
      <c r="AG272" s="739"/>
    </row>
    <row r="273" spans="19:33" ht="15.75" hidden="1" customHeight="1">
      <c r="S273" s="739"/>
      <c r="T273" s="739"/>
      <c r="U273" s="739"/>
      <c r="V273" s="739"/>
      <c r="W273" s="739"/>
      <c r="X273" s="739"/>
      <c r="Y273" s="739"/>
      <c r="Z273" s="739"/>
      <c r="AA273" s="739"/>
      <c r="AB273" s="739"/>
      <c r="AC273" s="739"/>
      <c r="AD273" s="739"/>
      <c r="AE273" s="739"/>
      <c r="AF273" s="739"/>
      <c r="AG273" s="739"/>
    </row>
    <row r="274" spans="19:33" ht="15.75" hidden="1" customHeight="1">
      <c r="S274" s="739"/>
      <c r="T274" s="739"/>
      <c r="U274" s="739"/>
      <c r="V274" s="739"/>
      <c r="W274" s="739"/>
      <c r="X274" s="739"/>
      <c r="Y274" s="739"/>
      <c r="Z274" s="739"/>
      <c r="AA274" s="739"/>
      <c r="AB274" s="739"/>
      <c r="AC274" s="739"/>
      <c r="AD274" s="739"/>
      <c r="AE274" s="739"/>
      <c r="AF274" s="739"/>
      <c r="AG274" s="739"/>
    </row>
    <row r="275" spans="19:33" ht="15.75" hidden="1" customHeight="1">
      <c r="S275" s="739"/>
      <c r="T275" s="739"/>
      <c r="U275" s="739"/>
      <c r="V275" s="739"/>
      <c r="W275" s="739"/>
      <c r="X275" s="739"/>
      <c r="Y275" s="739"/>
      <c r="Z275" s="739"/>
      <c r="AA275" s="739"/>
      <c r="AB275" s="739"/>
      <c r="AC275" s="739"/>
      <c r="AD275" s="739"/>
      <c r="AE275" s="739"/>
      <c r="AF275" s="739"/>
      <c r="AG275" s="739"/>
    </row>
    <row r="276" spans="19:33" ht="15.75" hidden="1" customHeight="1">
      <c r="S276" s="739"/>
      <c r="T276" s="739"/>
      <c r="U276" s="739"/>
      <c r="V276" s="739"/>
      <c r="W276" s="739"/>
      <c r="X276" s="739"/>
      <c r="Y276" s="739"/>
      <c r="Z276" s="739"/>
      <c r="AA276" s="739"/>
      <c r="AB276" s="739"/>
      <c r="AC276" s="739"/>
      <c r="AD276" s="739"/>
      <c r="AE276" s="739"/>
      <c r="AF276" s="739"/>
      <c r="AG276" s="739"/>
    </row>
    <row r="277" spans="19:33" ht="15.75" hidden="1" customHeight="1">
      <c r="S277" s="739"/>
      <c r="T277" s="739"/>
      <c r="U277" s="739"/>
      <c r="V277" s="739"/>
      <c r="W277" s="739"/>
      <c r="X277" s="739"/>
      <c r="Y277" s="739"/>
      <c r="Z277" s="739"/>
      <c r="AA277" s="739"/>
      <c r="AB277" s="739"/>
      <c r="AC277" s="739"/>
      <c r="AD277" s="739"/>
      <c r="AE277" s="739"/>
      <c r="AF277" s="739"/>
      <c r="AG277" s="739"/>
    </row>
    <row r="278" spans="19:33" ht="15.75" hidden="1" customHeight="1">
      <c r="S278" s="739"/>
      <c r="T278" s="739"/>
      <c r="U278" s="739"/>
      <c r="V278" s="739"/>
      <c r="W278" s="739"/>
      <c r="X278" s="739"/>
      <c r="Y278" s="739"/>
      <c r="Z278" s="739"/>
      <c r="AA278" s="739"/>
      <c r="AB278" s="739"/>
      <c r="AC278" s="739"/>
      <c r="AD278" s="739"/>
      <c r="AE278" s="739"/>
      <c r="AF278" s="739"/>
      <c r="AG278" s="739"/>
    </row>
    <row r="279" spans="19:33" ht="15.75" hidden="1" customHeight="1">
      <c r="S279" s="739"/>
      <c r="T279" s="739"/>
      <c r="U279" s="739"/>
      <c r="V279" s="739"/>
      <c r="W279" s="739"/>
      <c r="X279" s="739"/>
      <c r="Y279" s="739"/>
      <c r="Z279" s="739"/>
      <c r="AA279" s="739"/>
      <c r="AB279" s="739"/>
      <c r="AC279" s="739"/>
      <c r="AD279" s="739"/>
      <c r="AE279" s="739"/>
      <c r="AF279" s="739"/>
      <c r="AG279" s="739"/>
    </row>
    <row r="280" spans="19:33" ht="15.75" hidden="1" customHeight="1">
      <c r="S280" s="739"/>
      <c r="T280" s="739"/>
      <c r="U280" s="739"/>
      <c r="V280" s="739"/>
      <c r="W280" s="739"/>
      <c r="X280" s="739"/>
      <c r="Y280" s="739"/>
      <c r="Z280" s="739"/>
      <c r="AA280" s="739"/>
      <c r="AB280" s="739"/>
      <c r="AC280" s="739"/>
      <c r="AD280" s="739"/>
      <c r="AE280" s="739"/>
      <c r="AF280" s="739"/>
      <c r="AG280" s="739"/>
    </row>
    <row r="281" spans="19:33" ht="15.75" hidden="1" customHeight="1">
      <c r="S281" s="739"/>
      <c r="T281" s="739"/>
      <c r="U281" s="739"/>
      <c r="V281" s="739"/>
      <c r="W281" s="739"/>
      <c r="X281" s="739"/>
      <c r="Y281" s="739"/>
      <c r="Z281" s="739"/>
      <c r="AA281" s="739"/>
      <c r="AB281" s="739"/>
      <c r="AC281" s="739"/>
      <c r="AD281" s="739"/>
      <c r="AE281" s="739"/>
      <c r="AF281" s="739"/>
      <c r="AG281" s="739"/>
    </row>
    <row r="282" spans="19:33" ht="15.75" hidden="1" customHeight="1">
      <c r="S282" s="739"/>
      <c r="T282" s="739"/>
      <c r="U282" s="739"/>
      <c r="V282" s="739"/>
      <c r="W282" s="739"/>
      <c r="X282" s="739"/>
      <c r="Y282" s="739"/>
      <c r="Z282" s="739"/>
      <c r="AA282" s="739"/>
      <c r="AB282" s="739"/>
      <c r="AC282" s="739"/>
      <c r="AD282" s="739"/>
      <c r="AE282" s="739"/>
      <c r="AF282" s="739"/>
      <c r="AG282" s="739"/>
    </row>
    <row r="283" spans="19:33" ht="15.75" hidden="1" customHeight="1">
      <c r="S283" s="739"/>
      <c r="T283" s="739"/>
      <c r="U283" s="739"/>
      <c r="V283" s="739"/>
      <c r="W283" s="739"/>
      <c r="X283" s="739"/>
      <c r="Y283" s="739"/>
      <c r="Z283" s="739"/>
      <c r="AA283" s="739"/>
      <c r="AB283" s="739"/>
      <c r="AC283" s="739"/>
      <c r="AD283" s="739"/>
      <c r="AE283" s="739"/>
      <c r="AF283" s="739"/>
      <c r="AG283" s="739"/>
    </row>
    <row r="284" spans="19:33" ht="15.75" hidden="1" customHeight="1">
      <c r="S284" s="739"/>
      <c r="T284" s="739"/>
      <c r="U284" s="739"/>
      <c r="V284" s="739"/>
      <c r="W284" s="739"/>
      <c r="X284" s="739"/>
      <c r="Y284" s="739"/>
      <c r="Z284" s="739"/>
      <c r="AA284" s="739"/>
      <c r="AB284" s="739"/>
      <c r="AC284" s="739"/>
      <c r="AD284" s="739"/>
      <c r="AE284" s="739"/>
      <c r="AF284" s="739"/>
      <c r="AG284" s="739"/>
    </row>
    <row r="285" spans="19:33" ht="15.75" hidden="1" customHeight="1">
      <c r="S285" s="739"/>
      <c r="T285" s="739"/>
      <c r="U285" s="739"/>
      <c r="V285" s="739"/>
      <c r="W285" s="739"/>
      <c r="X285" s="739"/>
      <c r="Y285" s="739"/>
      <c r="Z285" s="739"/>
      <c r="AA285" s="739"/>
      <c r="AB285" s="739"/>
      <c r="AC285" s="739"/>
      <c r="AD285" s="739"/>
      <c r="AE285" s="739"/>
      <c r="AF285" s="739"/>
      <c r="AG285" s="739"/>
    </row>
    <row r="286" spans="19:33" ht="15.75" hidden="1" customHeight="1">
      <c r="S286" s="739"/>
      <c r="T286" s="739"/>
      <c r="U286" s="739"/>
      <c r="V286" s="739"/>
      <c r="W286" s="739"/>
      <c r="X286" s="739"/>
      <c r="Y286" s="739"/>
      <c r="Z286" s="739"/>
      <c r="AA286" s="739"/>
      <c r="AB286" s="739"/>
      <c r="AC286" s="739"/>
      <c r="AD286" s="739"/>
      <c r="AE286" s="739"/>
      <c r="AF286" s="739"/>
      <c r="AG286" s="739"/>
    </row>
    <row r="287" spans="19:33" ht="15.75" hidden="1" customHeight="1">
      <c r="S287" s="739"/>
      <c r="T287" s="739"/>
      <c r="U287" s="739"/>
      <c r="V287" s="739"/>
      <c r="W287" s="739"/>
      <c r="X287" s="739"/>
      <c r="Y287" s="739"/>
      <c r="Z287" s="739"/>
      <c r="AA287" s="739"/>
      <c r="AB287" s="739"/>
      <c r="AC287" s="739"/>
      <c r="AD287" s="739"/>
      <c r="AE287" s="739"/>
      <c r="AF287" s="739"/>
      <c r="AG287" s="739"/>
    </row>
    <row r="288" spans="19:33" ht="15.75" hidden="1" customHeight="1">
      <c r="S288" s="739"/>
      <c r="T288" s="739"/>
      <c r="U288" s="739"/>
      <c r="V288" s="739"/>
      <c r="W288" s="739"/>
      <c r="X288" s="739"/>
      <c r="Y288" s="739"/>
      <c r="Z288" s="739"/>
      <c r="AA288" s="739"/>
      <c r="AB288" s="739"/>
      <c r="AC288" s="739"/>
      <c r="AD288" s="739"/>
      <c r="AE288" s="739"/>
      <c r="AF288" s="739"/>
      <c r="AG288" s="739"/>
    </row>
    <row r="289" spans="19:33" ht="15.75" hidden="1" customHeight="1">
      <c r="S289" s="739"/>
      <c r="T289" s="739"/>
      <c r="U289" s="739"/>
      <c r="V289" s="739"/>
      <c r="W289" s="739"/>
      <c r="X289" s="739"/>
      <c r="Y289" s="739"/>
      <c r="Z289" s="739"/>
      <c r="AA289" s="739"/>
      <c r="AB289" s="739"/>
      <c r="AC289" s="739"/>
      <c r="AD289" s="739"/>
      <c r="AE289" s="739"/>
      <c r="AF289" s="739"/>
      <c r="AG289" s="739"/>
    </row>
    <row r="290" spans="19:33" ht="15.75" hidden="1" customHeight="1">
      <c r="S290" s="739"/>
      <c r="T290" s="739"/>
      <c r="U290" s="739"/>
      <c r="V290" s="739"/>
      <c r="W290" s="739"/>
      <c r="X290" s="739"/>
      <c r="Y290" s="739"/>
      <c r="Z290" s="739"/>
      <c r="AA290" s="739"/>
      <c r="AB290" s="739"/>
      <c r="AC290" s="739"/>
      <c r="AD290" s="739"/>
      <c r="AE290" s="739"/>
      <c r="AF290" s="739"/>
      <c r="AG290" s="739"/>
    </row>
    <row r="291" spans="19:33" ht="15.75" hidden="1" customHeight="1">
      <c r="S291" s="739"/>
      <c r="T291" s="739"/>
      <c r="U291" s="739"/>
      <c r="V291" s="739"/>
      <c r="W291" s="739"/>
      <c r="X291" s="739"/>
      <c r="Y291" s="739"/>
      <c r="Z291" s="739"/>
      <c r="AA291" s="739"/>
      <c r="AB291" s="739"/>
      <c r="AC291" s="739"/>
      <c r="AD291" s="739"/>
      <c r="AE291" s="739"/>
      <c r="AF291" s="739"/>
      <c r="AG291" s="739"/>
    </row>
    <row r="292" spans="19:33" ht="15.75" hidden="1" customHeight="1">
      <c r="S292" s="739"/>
      <c r="T292" s="739"/>
      <c r="U292" s="739"/>
      <c r="V292" s="739"/>
      <c r="W292" s="739"/>
      <c r="X292" s="739"/>
      <c r="Y292" s="739"/>
      <c r="Z292" s="739"/>
      <c r="AA292" s="739"/>
      <c r="AB292" s="739"/>
      <c r="AC292" s="739"/>
      <c r="AD292" s="739"/>
      <c r="AE292" s="739"/>
      <c r="AF292" s="739"/>
      <c r="AG292" s="739"/>
    </row>
    <row r="293" spans="19:33" ht="15.75" hidden="1" customHeight="1">
      <c r="S293" s="739"/>
      <c r="T293" s="739"/>
      <c r="U293" s="739"/>
      <c r="V293" s="739"/>
      <c r="W293" s="739"/>
      <c r="X293" s="739"/>
      <c r="Y293" s="739"/>
      <c r="Z293" s="739"/>
      <c r="AA293" s="739"/>
      <c r="AB293" s="739"/>
      <c r="AC293" s="739"/>
      <c r="AD293" s="739"/>
      <c r="AE293" s="739"/>
      <c r="AF293" s="739"/>
      <c r="AG293" s="739"/>
    </row>
    <row r="294" spans="19:33" ht="15.75" hidden="1" customHeight="1">
      <c r="S294" s="739"/>
      <c r="T294" s="739"/>
      <c r="U294" s="739"/>
      <c r="V294" s="739"/>
      <c r="W294" s="739"/>
      <c r="X294" s="739"/>
      <c r="Y294" s="739"/>
      <c r="Z294" s="739"/>
      <c r="AA294" s="739"/>
      <c r="AB294" s="739"/>
      <c r="AC294" s="739"/>
      <c r="AD294" s="739"/>
      <c r="AE294" s="739"/>
      <c r="AF294" s="739"/>
      <c r="AG294" s="739"/>
    </row>
    <row r="295" spans="19:33" ht="15.75" hidden="1" customHeight="1">
      <c r="S295" s="739"/>
      <c r="T295" s="739"/>
      <c r="U295" s="739"/>
      <c r="V295" s="739"/>
      <c r="W295" s="739"/>
      <c r="X295" s="739"/>
      <c r="Y295" s="739"/>
      <c r="Z295" s="739"/>
      <c r="AA295" s="739"/>
      <c r="AB295" s="739"/>
      <c r="AC295" s="739"/>
      <c r="AD295" s="739"/>
      <c r="AE295" s="739"/>
      <c r="AF295" s="739"/>
      <c r="AG295" s="739"/>
    </row>
    <row r="296" spans="19:33" ht="15.75" hidden="1" customHeight="1">
      <c r="S296" s="739"/>
      <c r="T296" s="739"/>
      <c r="U296" s="739"/>
      <c r="V296" s="739"/>
      <c r="W296" s="739"/>
      <c r="X296" s="739"/>
      <c r="Y296" s="739"/>
      <c r="Z296" s="739"/>
      <c r="AA296" s="739"/>
      <c r="AB296" s="739"/>
      <c r="AC296" s="739"/>
      <c r="AD296" s="739"/>
      <c r="AE296" s="739"/>
      <c r="AF296" s="739"/>
      <c r="AG296" s="739"/>
    </row>
    <row r="297" spans="19:33" ht="15.75" hidden="1" customHeight="1">
      <c r="S297" s="739"/>
      <c r="T297" s="739"/>
      <c r="U297" s="739"/>
      <c r="V297" s="739"/>
      <c r="W297" s="739"/>
      <c r="X297" s="739"/>
      <c r="Y297" s="739"/>
      <c r="Z297" s="739"/>
      <c r="AA297" s="739"/>
      <c r="AB297" s="739"/>
      <c r="AC297" s="739"/>
      <c r="AD297" s="739"/>
      <c r="AE297" s="739"/>
      <c r="AF297" s="739"/>
      <c r="AG297" s="739"/>
    </row>
    <row r="298" spans="19:33" ht="15.75" hidden="1" customHeight="1">
      <c r="S298" s="739"/>
      <c r="T298" s="739"/>
      <c r="U298" s="739"/>
      <c r="V298" s="739"/>
      <c r="W298" s="739"/>
      <c r="X298" s="739"/>
      <c r="Y298" s="739"/>
      <c r="Z298" s="739"/>
      <c r="AA298" s="739"/>
      <c r="AB298" s="739"/>
      <c r="AC298" s="739"/>
      <c r="AD298" s="739"/>
      <c r="AE298" s="739"/>
      <c r="AF298" s="739"/>
      <c r="AG298" s="739"/>
    </row>
    <row r="299" spans="19:33" ht="15.75" hidden="1" customHeight="1">
      <c r="S299" s="739"/>
      <c r="T299" s="739"/>
      <c r="U299" s="739"/>
      <c r="V299" s="739"/>
      <c r="W299" s="739"/>
      <c r="X299" s="739"/>
      <c r="Y299" s="739"/>
      <c r="Z299" s="739"/>
      <c r="AA299" s="739"/>
      <c r="AB299" s="739"/>
      <c r="AC299" s="739"/>
      <c r="AD299" s="739"/>
      <c r="AE299" s="739"/>
      <c r="AF299" s="739"/>
      <c r="AG299" s="739"/>
    </row>
    <row r="300" spans="19:33" ht="15.75" hidden="1" customHeight="1">
      <c r="S300" s="739"/>
      <c r="T300" s="739"/>
      <c r="U300" s="739"/>
      <c r="V300" s="739"/>
      <c r="W300" s="739"/>
      <c r="X300" s="739"/>
      <c r="Y300" s="739"/>
      <c r="Z300" s="739"/>
      <c r="AA300" s="739"/>
      <c r="AB300" s="739"/>
      <c r="AC300" s="739"/>
      <c r="AD300" s="739"/>
      <c r="AE300" s="739"/>
      <c r="AF300" s="739"/>
      <c r="AG300" s="739"/>
    </row>
    <row r="301" spans="19:33" ht="15.75" hidden="1" customHeight="1">
      <c r="S301" s="739"/>
      <c r="T301" s="739"/>
      <c r="U301" s="739"/>
      <c r="V301" s="739"/>
      <c r="W301" s="739"/>
      <c r="X301" s="739"/>
      <c r="Y301" s="739"/>
      <c r="Z301" s="739"/>
      <c r="AA301" s="739"/>
      <c r="AB301" s="739"/>
      <c r="AC301" s="739"/>
      <c r="AD301" s="739"/>
      <c r="AE301" s="739"/>
      <c r="AF301" s="739"/>
      <c r="AG301" s="739"/>
    </row>
    <row r="302" spans="19:33" ht="15.75" hidden="1" customHeight="1">
      <c r="S302" s="739"/>
      <c r="T302" s="739"/>
      <c r="U302" s="739"/>
      <c r="V302" s="739"/>
      <c r="W302" s="739"/>
      <c r="X302" s="739"/>
      <c r="Y302" s="739"/>
      <c r="Z302" s="739"/>
      <c r="AA302" s="739"/>
      <c r="AB302" s="739"/>
      <c r="AC302" s="739"/>
      <c r="AD302" s="739"/>
      <c r="AE302" s="739"/>
      <c r="AF302" s="739"/>
      <c r="AG302" s="739"/>
    </row>
    <row r="303" spans="19:33" ht="15.75" hidden="1" customHeight="1">
      <c r="S303" s="739"/>
      <c r="T303" s="739"/>
      <c r="U303" s="739"/>
      <c r="V303" s="739"/>
      <c r="W303" s="739"/>
      <c r="X303" s="739"/>
      <c r="Y303" s="739"/>
      <c r="Z303" s="739"/>
      <c r="AA303" s="739"/>
      <c r="AB303" s="739"/>
      <c r="AC303" s="739"/>
      <c r="AD303" s="739"/>
      <c r="AE303" s="739"/>
      <c r="AF303" s="739"/>
      <c r="AG303" s="739"/>
    </row>
    <row r="304" spans="19:33" ht="15.75" hidden="1" customHeight="1">
      <c r="S304" s="739"/>
      <c r="T304" s="739"/>
      <c r="U304" s="739"/>
      <c r="V304" s="739"/>
      <c r="W304" s="739"/>
      <c r="X304" s="739"/>
      <c r="Y304" s="739"/>
      <c r="Z304" s="739"/>
      <c r="AA304" s="739"/>
      <c r="AB304" s="739"/>
      <c r="AC304" s="739"/>
      <c r="AD304" s="739"/>
      <c r="AE304" s="739"/>
      <c r="AF304" s="739"/>
      <c r="AG304" s="739"/>
    </row>
    <row r="305" spans="19:33" ht="15.75" hidden="1" customHeight="1">
      <c r="S305" s="739"/>
      <c r="T305" s="739"/>
      <c r="U305" s="739"/>
      <c r="V305" s="739"/>
      <c r="W305" s="739"/>
      <c r="X305" s="739"/>
      <c r="Y305" s="739"/>
      <c r="Z305" s="739"/>
      <c r="AA305" s="739"/>
      <c r="AB305" s="739"/>
      <c r="AC305" s="739"/>
      <c r="AD305" s="739"/>
      <c r="AE305" s="739"/>
      <c r="AF305" s="739"/>
      <c r="AG305" s="739"/>
    </row>
    <row r="306" spans="19:33" ht="15.75" hidden="1" customHeight="1">
      <c r="S306" s="739"/>
      <c r="T306" s="739"/>
      <c r="U306" s="739"/>
      <c r="V306" s="739"/>
      <c r="W306" s="739"/>
      <c r="X306" s="739"/>
      <c r="Y306" s="739"/>
      <c r="Z306" s="739"/>
      <c r="AA306" s="739"/>
      <c r="AB306" s="739"/>
      <c r="AC306" s="739"/>
      <c r="AD306" s="739"/>
      <c r="AE306" s="739"/>
      <c r="AF306" s="739"/>
      <c r="AG306" s="739"/>
    </row>
    <row r="307" spans="19:33" ht="15.75" hidden="1" customHeight="1">
      <c r="S307" s="739"/>
      <c r="T307" s="739"/>
      <c r="U307" s="739"/>
      <c r="V307" s="739"/>
      <c r="W307" s="739"/>
      <c r="X307" s="739"/>
      <c r="Y307" s="739"/>
      <c r="Z307" s="739"/>
      <c r="AA307" s="739"/>
      <c r="AB307" s="739"/>
      <c r="AC307" s="739"/>
      <c r="AD307" s="739"/>
      <c r="AE307" s="739"/>
      <c r="AF307" s="739"/>
      <c r="AG307" s="739"/>
    </row>
    <row r="308" spans="19:33" ht="15.75" hidden="1" customHeight="1">
      <c r="S308" s="739"/>
      <c r="T308" s="739"/>
      <c r="U308" s="739"/>
      <c r="V308" s="739"/>
      <c r="W308" s="739"/>
      <c r="X308" s="739"/>
      <c r="Y308" s="739"/>
      <c r="Z308" s="739"/>
      <c r="AA308" s="739"/>
      <c r="AB308" s="739"/>
      <c r="AC308" s="739"/>
      <c r="AD308" s="739"/>
      <c r="AE308" s="739"/>
      <c r="AF308" s="739"/>
      <c r="AG308" s="739"/>
    </row>
    <row r="309" spans="19:33" ht="15.75" hidden="1" customHeight="1">
      <c r="S309" s="739"/>
      <c r="T309" s="739"/>
      <c r="U309" s="739"/>
      <c r="V309" s="739"/>
      <c r="W309" s="739"/>
      <c r="X309" s="739"/>
      <c r="Y309" s="739"/>
      <c r="Z309" s="739"/>
      <c r="AA309" s="739"/>
      <c r="AB309" s="739"/>
      <c r="AC309" s="739"/>
      <c r="AD309" s="739"/>
      <c r="AE309" s="739"/>
      <c r="AF309" s="739"/>
      <c r="AG309" s="739"/>
    </row>
    <row r="310" spans="19:33" ht="15.75" hidden="1" customHeight="1">
      <c r="S310" s="739"/>
      <c r="T310" s="739"/>
      <c r="U310" s="739"/>
      <c r="V310" s="739"/>
      <c r="W310" s="739"/>
      <c r="X310" s="739"/>
      <c r="Y310" s="739"/>
      <c r="Z310" s="739"/>
      <c r="AA310" s="739"/>
      <c r="AB310" s="739"/>
      <c r="AC310" s="739"/>
      <c r="AD310" s="739"/>
      <c r="AE310" s="739"/>
      <c r="AF310" s="739"/>
      <c r="AG310" s="739"/>
    </row>
    <row r="311" spans="19:33" ht="15.75" hidden="1" customHeight="1">
      <c r="S311" s="739"/>
      <c r="T311" s="739"/>
      <c r="U311" s="739"/>
      <c r="V311" s="739"/>
      <c r="W311" s="739"/>
      <c r="X311" s="739"/>
      <c r="Y311" s="739"/>
      <c r="Z311" s="739"/>
      <c r="AA311" s="739"/>
      <c r="AB311" s="739"/>
      <c r="AC311" s="739"/>
      <c r="AD311" s="739"/>
      <c r="AE311" s="739"/>
      <c r="AF311" s="739"/>
      <c r="AG311" s="739"/>
    </row>
    <row r="312" spans="19:33" ht="15.75" hidden="1" customHeight="1">
      <c r="S312" s="739"/>
      <c r="T312" s="739"/>
      <c r="U312" s="739"/>
      <c r="V312" s="739"/>
      <c r="W312" s="739"/>
      <c r="X312" s="739"/>
      <c r="Y312" s="739"/>
      <c r="Z312" s="739"/>
      <c r="AA312" s="739"/>
      <c r="AB312" s="739"/>
      <c r="AC312" s="739"/>
      <c r="AD312" s="739"/>
      <c r="AE312" s="739"/>
      <c r="AF312" s="739"/>
      <c r="AG312" s="739"/>
    </row>
    <row r="313" spans="19:33" ht="15.75" hidden="1" customHeight="1">
      <c r="S313" s="739"/>
      <c r="T313" s="739"/>
      <c r="U313" s="739"/>
      <c r="V313" s="739"/>
      <c r="W313" s="739"/>
      <c r="X313" s="739"/>
      <c r="Y313" s="739"/>
      <c r="Z313" s="739"/>
      <c r="AA313" s="739"/>
      <c r="AB313" s="739"/>
      <c r="AC313" s="739"/>
      <c r="AD313" s="739"/>
      <c r="AE313" s="739"/>
      <c r="AF313" s="739"/>
      <c r="AG313" s="739"/>
    </row>
    <row r="314" spans="19:33" ht="15.75" hidden="1" customHeight="1">
      <c r="S314" s="739"/>
      <c r="T314" s="739"/>
      <c r="U314" s="739"/>
      <c r="V314" s="739"/>
      <c r="W314" s="739"/>
      <c r="X314" s="739"/>
      <c r="Y314" s="739"/>
      <c r="Z314" s="739"/>
      <c r="AA314" s="739"/>
      <c r="AB314" s="739"/>
      <c r="AC314" s="739"/>
      <c r="AD314" s="739"/>
      <c r="AE314" s="739"/>
      <c r="AF314" s="739"/>
      <c r="AG314" s="739"/>
    </row>
    <row r="315" spans="19:33" ht="15.75" hidden="1" customHeight="1">
      <c r="S315" s="739"/>
      <c r="T315" s="739"/>
      <c r="U315" s="739"/>
      <c r="V315" s="739"/>
      <c r="W315" s="739"/>
      <c r="X315" s="739"/>
      <c r="Y315" s="739"/>
      <c r="Z315" s="739"/>
      <c r="AA315" s="739"/>
      <c r="AB315" s="739"/>
      <c r="AC315" s="739"/>
      <c r="AD315" s="739"/>
      <c r="AE315" s="739"/>
      <c r="AF315" s="739"/>
      <c r="AG315" s="739"/>
    </row>
    <row r="316" spans="19:33" ht="15.75" hidden="1" customHeight="1">
      <c r="S316" s="739"/>
      <c r="T316" s="739"/>
      <c r="U316" s="739"/>
      <c r="V316" s="739"/>
      <c r="W316" s="739"/>
      <c r="X316" s="739"/>
      <c r="Y316" s="739"/>
      <c r="Z316" s="739"/>
      <c r="AA316" s="739"/>
      <c r="AB316" s="739"/>
      <c r="AC316" s="739"/>
      <c r="AD316" s="739"/>
      <c r="AE316" s="739"/>
      <c r="AF316" s="739"/>
      <c r="AG316" s="739"/>
    </row>
    <row r="317" spans="19:33" ht="15.75" hidden="1" customHeight="1">
      <c r="S317" s="739"/>
      <c r="T317" s="739"/>
      <c r="U317" s="739"/>
      <c r="V317" s="739"/>
      <c r="W317" s="739"/>
      <c r="X317" s="739"/>
      <c r="Y317" s="739"/>
      <c r="Z317" s="739"/>
      <c r="AA317" s="739"/>
      <c r="AB317" s="739"/>
      <c r="AC317" s="739"/>
      <c r="AD317" s="739"/>
      <c r="AE317" s="739"/>
      <c r="AF317" s="739"/>
      <c r="AG317" s="739"/>
    </row>
    <row r="318" spans="19:33" ht="15.75" hidden="1" customHeight="1">
      <c r="S318" s="739"/>
      <c r="T318" s="739"/>
      <c r="U318" s="739"/>
      <c r="V318" s="739"/>
      <c r="W318" s="739"/>
      <c r="X318" s="739"/>
      <c r="Y318" s="739"/>
      <c r="Z318" s="739"/>
      <c r="AA318" s="739"/>
      <c r="AB318" s="739"/>
      <c r="AC318" s="739"/>
      <c r="AD318" s="739"/>
      <c r="AE318" s="739"/>
      <c r="AF318" s="739"/>
      <c r="AG318" s="739"/>
    </row>
    <row r="319" spans="19:33" ht="15.75" hidden="1" customHeight="1">
      <c r="S319" s="739"/>
      <c r="T319" s="739"/>
      <c r="U319" s="739"/>
      <c r="V319" s="739"/>
      <c r="W319" s="739"/>
      <c r="X319" s="739"/>
      <c r="Y319" s="739"/>
      <c r="Z319" s="739"/>
      <c r="AA319" s="739"/>
      <c r="AB319" s="739"/>
      <c r="AC319" s="739"/>
      <c r="AD319" s="739"/>
      <c r="AE319" s="739"/>
      <c r="AF319" s="739"/>
      <c r="AG319" s="739"/>
    </row>
    <row r="320" spans="19:33" ht="15.75" hidden="1" customHeight="1">
      <c r="S320" s="739"/>
      <c r="T320" s="739"/>
      <c r="U320" s="739"/>
      <c r="V320" s="739"/>
      <c r="W320" s="739"/>
      <c r="X320" s="739"/>
      <c r="Y320" s="739"/>
      <c r="Z320" s="739"/>
      <c r="AA320" s="739"/>
      <c r="AB320" s="739"/>
      <c r="AC320" s="739"/>
      <c r="AD320" s="739"/>
      <c r="AE320" s="739"/>
      <c r="AF320" s="739"/>
      <c r="AG320" s="739"/>
    </row>
    <row r="321" spans="19:33" ht="15.75" hidden="1" customHeight="1">
      <c r="S321" s="739"/>
      <c r="T321" s="739"/>
      <c r="U321" s="739"/>
      <c r="V321" s="739"/>
      <c r="W321" s="739"/>
      <c r="X321" s="739"/>
      <c r="Y321" s="739"/>
      <c r="Z321" s="739"/>
      <c r="AA321" s="739"/>
      <c r="AB321" s="739"/>
      <c r="AC321" s="739"/>
      <c r="AD321" s="739"/>
      <c r="AE321" s="739"/>
      <c r="AF321" s="739"/>
      <c r="AG321" s="739"/>
    </row>
    <row r="322" spans="19:33" ht="15.75" hidden="1" customHeight="1">
      <c r="S322" s="739"/>
      <c r="T322" s="739"/>
      <c r="U322" s="739"/>
      <c r="V322" s="739"/>
      <c r="W322" s="739"/>
      <c r="X322" s="739"/>
      <c r="Y322" s="739"/>
      <c r="Z322" s="739"/>
      <c r="AA322" s="739"/>
      <c r="AB322" s="739"/>
      <c r="AC322" s="739"/>
      <c r="AD322" s="739"/>
      <c r="AE322" s="739"/>
      <c r="AF322" s="739"/>
      <c r="AG322" s="739"/>
    </row>
    <row r="323" spans="19:33" ht="15.75" hidden="1" customHeight="1">
      <c r="S323" s="739"/>
      <c r="T323" s="739"/>
      <c r="U323" s="739"/>
      <c r="V323" s="739"/>
      <c r="W323" s="739"/>
      <c r="X323" s="739"/>
      <c r="Y323" s="739"/>
      <c r="Z323" s="739"/>
      <c r="AA323" s="739"/>
      <c r="AB323" s="739"/>
      <c r="AC323" s="739"/>
      <c r="AD323" s="739"/>
      <c r="AE323" s="739"/>
      <c r="AF323" s="739"/>
      <c r="AG323" s="739"/>
    </row>
    <row r="324" spans="19:33" ht="15.75" hidden="1" customHeight="1">
      <c r="S324" s="739"/>
      <c r="T324" s="739"/>
      <c r="U324" s="739"/>
      <c r="V324" s="739"/>
      <c r="W324" s="739"/>
      <c r="X324" s="739"/>
      <c r="Y324" s="739"/>
      <c r="Z324" s="739"/>
      <c r="AA324" s="739"/>
      <c r="AB324" s="739"/>
      <c r="AC324" s="739"/>
      <c r="AD324" s="739"/>
      <c r="AE324" s="739"/>
      <c r="AF324" s="739"/>
      <c r="AG324" s="739"/>
    </row>
    <row r="325" spans="19:33" ht="15.75" hidden="1" customHeight="1">
      <c r="S325" s="739"/>
      <c r="T325" s="739"/>
      <c r="U325" s="739"/>
      <c r="V325" s="739"/>
      <c r="W325" s="739"/>
      <c r="X325" s="739"/>
      <c r="Y325" s="739"/>
      <c r="Z325" s="739"/>
      <c r="AA325" s="739"/>
      <c r="AB325" s="739"/>
      <c r="AC325" s="739"/>
      <c r="AD325" s="739"/>
      <c r="AE325" s="739"/>
      <c r="AF325" s="739"/>
      <c r="AG325" s="739"/>
    </row>
    <row r="326" spans="19:33" ht="15.75" hidden="1" customHeight="1">
      <c r="S326" s="739"/>
      <c r="T326" s="739"/>
      <c r="U326" s="739"/>
      <c r="V326" s="739"/>
      <c r="W326" s="739"/>
      <c r="X326" s="739"/>
      <c r="Y326" s="739"/>
      <c r="Z326" s="739"/>
      <c r="AA326" s="739"/>
      <c r="AB326" s="739"/>
      <c r="AC326" s="739"/>
      <c r="AD326" s="739"/>
      <c r="AE326" s="739"/>
      <c r="AF326" s="739"/>
      <c r="AG326" s="739"/>
    </row>
    <row r="327" spans="19:33" ht="15.75" hidden="1" customHeight="1">
      <c r="S327" s="739"/>
      <c r="T327" s="739"/>
      <c r="U327" s="739"/>
      <c r="V327" s="739"/>
      <c r="W327" s="739"/>
      <c r="X327" s="739"/>
      <c r="Y327" s="739"/>
      <c r="Z327" s="739"/>
      <c r="AA327" s="739"/>
      <c r="AB327" s="739"/>
      <c r="AC327" s="739"/>
      <c r="AD327" s="739"/>
      <c r="AE327" s="739"/>
      <c r="AF327" s="739"/>
      <c r="AG327" s="739"/>
    </row>
    <row r="328" spans="19:33" ht="15.75" hidden="1" customHeight="1">
      <c r="S328" s="739"/>
      <c r="T328" s="739"/>
      <c r="U328" s="739"/>
      <c r="V328" s="739"/>
      <c r="W328" s="739"/>
      <c r="X328" s="739"/>
      <c r="Y328" s="739"/>
      <c r="Z328" s="739"/>
      <c r="AA328" s="739"/>
      <c r="AB328" s="739"/>
      <c r="AC328" s="739"/>
      <c r="AD328" s="739"/>
      <c r="AE328" s="739"/>
      <c r="AF328" s="739"/>
      <c r="AG328" s="739"/>
    </row>
    <row r="329" spans="19:33" ht="15.75" hidden="1" customHeight="1">
      <c r="S329" s="739"/>
      <c r="T329" s="739"/>
      <c r="U329" s="739"/>
      <c r="V329" s="739"/>
      <c r="W329" s="739"/>
      <c r="X329" s="739"/>
      <c r="Y329" s="739"/>
      <c r="Z329" s="739"/>
      <c r="AA329" s="739"/>
      <c r="AB329" s="739"/>
      <c r="AC329" s="739"/>
      <c r="AD329" s="739"/>
      <c r="AE329" s="739"/>
      <c r="AF329" s="739"/>
      <c r="AG329" s="739"/>
    </row>
    <row r="330" spans="19:33" ht="15.75" hidden="1" customHeight="1">
      <c r="S330" s="739"/>
      <c r="T330" s="739"/>
      <c r="U330" s="739"/>
      <c r="V330" s="739"/>
      <c r="W330" s="739"/>
      <c r="X330" s="739"/>
      <c r="Y330" s="739"/>
      <c r="Z330" s="739"/>
      <c r="AA330" s="739"/>
      <c r="AB330" s="739"/>
      <c r="AC330" s="739"/>
      <c r="AD330" s="739"/>
      <c r="AE330" s="739"/>
      <c r="AF330" s="739"/>
      <c r="AG330" s="739"/>
    </row>
    <row r="331" spans="19:33" ht="15.75" hidden="1" customHeight="1">
      <c r="S331" s="739"/>
      <c r="T331" s="739"/>
      <c r="U331" s="739"/>
      <c r="V331" s="739"/>
      <c r="W331" s="739"/>
      <c r="X331" s="739"/>
      <c r="Y331" s="739"/>
      <c r="Z331" s="739"/>
      <c r="AA331" s="739"/>
      <c r="AB331" s="739"/>
      <c r="AC331" s="739"/>
      <c r="AD331" s="739"/>
      <c r="AE331" s="739"/>
      <c r="AF331" s="739"/>
      <c r="AG331" s="739"/>
    </row>
    <row r="332" spans="19:33" ht="15.75" hidden="1" customHeight="1">
      <c r="S332" s="739"/>
      <c r="T332" s="739"/>
      <c r="U332" s="739"/>
      <c r="V332" s="739"/>
      <c r="W332" s="739"/>
      <c r="X332" s="739"/>
      <c r="Y332" s="739"/>
      <c r="Z332" s="739"/>
      <c r="AA332" s="739"/>
      <c r="AB332" s="739"/>
      <c r="AC332" s="739"/>
      <c r="AD332" s="739"/>
      <c r="AE332" s="739"/>
      <c r="AF332" s="739"/>
      <c r="AG332" s="739"/>
    </row>
    <row r="333" spans="19:33" ht="15.75" hidden="1" customHeight="1">
      <c r="S333" s="739"/>
      <c r="T333" s="739"/>
      <c r="U333" s="739"/>
      <c r="V333" s="739"/>
      <c r="W333" s="739"/>
      <c r="X333" s="739"/>
      <c r="Y333" s="739"/>
      <c r="Z333" s="739"/>
      <c r="AA333" s="739"/>
      <c r="AB333" s="739"/>
      <c r="AC333" s="739"/>
      <c r="AD333" s="739"/>
      <c r="AE333" s="739"/>
      <c r="AF333" s="739"/>
      <c r="AG333" s="739"/>
    </row>
    <row r="334" spans="19:33" ht="15.75" hidden="1" customHeight="1">
      <c r="S334" s="739"/>
      <c r="T334" s="739"/>
      <c r="U334" s="739"/>
      <c r="V334" s="739"/>
      <c r="W334" s="739"/>
      <c r="X334" s="739"/>
      <c r="Y334" s="739"/>
      <c r="Z334" s="739"/>
      <c r="AA334" s="739"/>
      <c r="AB334" s="739"/>
      <c r="AC334" s="739"/>
      <c r="AD334" s="739"/>
      <c r="AE334" s="739"/>
      <c r="AF334" s="739"/>
      <c r="AG334" s="739"/>
    </row>
    <row r="335" spans="19:33" ht="15.75" hidden="1" customHeight="1">
      <c r="S335" s="739"/>
      <c r="T335" s="739"/>
      <c r="U335" s="739"/>
      <c r="V335" s="739"/>
      <c r="W335" s="739"/>
      <c r="X335" s="739"/>
      <c r="Y335" s="739"/>
      <c r="Z335" s="739"/>
      <c r="AA335" s="739"/>
      <c r="AB335" s="739"/>
      <c r="AC335" s="739"/>
      <c r="AD335" s="739"/>
      <c r="AE335" s="739"/>
      <c r="AF335" s="739"/>
      <c r="AG335" s="739"/>
    </row>
    <row r="336" spans="19:33" ht="15.75" hidden="1" customHeight="1">
      <c r="S336" s="739"/>
      <c r="T336" s="739"/>
      <c r="U336" s="739"/>
      <c r="V336" s="739"/>
      <c r="W336" s="739"/>
      <c r="X336" s="739"/>
      <c r="Y336" s="739"/>
      <c r="Z336" s="739"/>
      <c r="AA336" s="739"/>
      <c r="AB336" s="739"/>
      <c r="AC336" s="739"/>
      <c r="AD336" s="739"/>
      <c r="AE336" s="739"/>
      <c r="AF336" s="739"/>
      <c r="AG336" s="739"/>
    </row>
    <row r="337" spans="19:33" ht="15.75" hidden="1" customHeight="1">
      <c r="S337" s="739"/>
      <c r="T337" s="739"/>
      <c r="U337" s="739"/>
      <c r="V337" s="739"/>
      <c r="W337" s="739"/>
      <c r="X337" s="739"/>
      <c r="Y337" s="739"/>
      <c r="Z337" s="739"/>
      <c r="AA337" s="739"/>
      <c r="AB337" s="739"/>
      <c r="AC337" s="739"/>
      <c r="AD337" s="739"/>
      <c r="AE337" s="739"/>
      <c r="AF337" s="739"/>
      <c r="AG337" s="739"/>
    </row>
    <row r="338" spans="19:33" ht="15.75" hidden="1" customHeight="1">
      <c r="S338" s="739"/>
      <c r="T338" s="739"/>
      <c r="U338" s="739"/>
      <c r="V338" s="739"/>
      <c r="W338" s="739"/>
      <c r="X338" s="739"/>
      <c r="Y338" s="739"/>
      <c r="Z338" s="739"/>
      <c r="AA338" s="739"/>
      <c r="AB338" s="739"/>
      <c r="AC338" s="739"/>
      <c r="AD338" s="739"/>
      <c r="AE338" s="739"/>
      <c r="AF338" s="739"/>
      <c r="AG338" s="739"/>
    </row>
    <row r="339" spans="19:33" ht="15.75" hidden="1" customHeight="1">
      <c r="S339" s="739"/>
      <c r="T339" s="739"/>
      <c r="U339" s="739"/>
      <c r="V339" s="739"/>
      <c r="W339" s="739"/>
      <c r="X339" s="739"/>
      <c r="Y339" s="739"/>
      <c r="Z339" s="739"/>
      <c r="AA339" s="739"/>
      <c r="AB339" s="739"/>
      <c r="AC339" s="739"/>
      <c r="AD339" s="739"/>
      <c r="AE339" s="739"/>
      <c r="AF339" s="739"/>
      <c r="AG339" s="739"/>
    </row>
    <row r="340" spans="19:33" ht="15.75" hidden="1" customHeight="1">
      <c r="S340" s="739"/>
      <c r="T340" s="739"/>
      <c r="U340" s="739"/>
      <c r="V340" s="739"/>
      <c r="W340" s="739"/>
      <c r="X340" s="739"/>
      <c r="Y340" s="739"/>
      <c r="Z340" s="739"/>
      <c r="AA340" s="739"/>
      <c r="AB340" s="739"/>
      <c r="AC340" s="739"/>
      <c r="AD340" s="739"/>
      <c r="AE340" s="739"/>
      <c r="AF340" s="739"/>
      <c r="AG340" s="739"/>
    </row>
    <row r="341" spans="19:33" ht="15.75" hidden="1" customHeight="1">
      <c r="S341" s="739"/>
      <c r="T341" s="739"/>
      <c r="U341" s="739"/>
      <c r="V341" s="739"/>
      <c r="W341" s="739"/>
      <c r="X341" s="739"/>
      <c r="Y341" s="739"/>
      <c r="Z341" s="739"/>
      <c r="AA341" s="739"/>
      <c r="AB341" s="739"/>
      <c r="AC341" s="739"/>
      <c r="AD341" s="739"/>
      <c r="AE341" s="739"/>
      <c r="AF341" s="739"/>
      <c r="AG341" s="739"/>
    </row>
    <row r="342" spans="19:33" ht="15.75" hidden="1" customHeight="1">
      <c r="S342" s="739"/>
      <c r="T342" s="739"/>
      <c r="U342" s="739"/>
      <c r="V342" s="739"/>
      <c r="W342" s="739"/>
      <c r="X342" s="739"/>
      <c r="Y342" s="739"/>
      <c r="Z342" s="739"/>
      <c r="AA342" s="739"/>
      <c r="AB342" s="739"/>
      <c r="AC342" s="739"/>
      <c r="AD342" s="739"/>
      <c r="AE342" s="739"/>
      <c r="AF342" s="739"/>
      <c r="AG342" s="739"/>
    </row>
    <row r="343" spans="19:33" ht="15.75" hidden="1" customHeight="1">
      <c r="S343" s="739"/>
      <c r="T343" s="739"/>
      <c r="U343" s="739"/>
      <c r="V343" s="739"/>
      <c r="W343" s="739"/>
      <c r="X343" s="739"/>
      <c r="Y343" s="739"/>
      <c r="Z343" s="739"/>
      <c r="AA343" s="739"/>
      <c r="AB343" s="739"/>
      <c r="AC343" s="739"/>
      <c r="AD343" s="739"/>
      <c r="AE343" s="739"/>
      <c r="AF343" s="739"/>
      <c r="AG343" s="739"/>
    </row>
    <row r="344" spans="19:33" ht="15.75" hidden="1" customHeight="1">
      <c r="S344" s="739"/>
      <c r="T344" s="739"/>
      <c r="U344" s="739"/>
      <c r="V344" s="739"/>
      <c r="W344" s="739"/>
      <c r="X344" s="739"/>
      <c r="Y344" s="739"/>
      <c r="Z344" s="739"/>
      <c r="AA344" s="739"/>
      <c r="AB344" s="739"/>
      <c r="AC344" s="739"/>
      <c r="AD344" s="739"/>
      <c r="AE344" s="739"/>
      <c r="AF344" s="739"/>
      <c r="AG344" s="739"/>
    </row>
    <row r="345" spans="19:33" ht="15.75" hidden="1" customHeight="1">
      <c r="S345" s="739"/>
      <c r="T345" s="739"/>
      <c r="U345" s="739"/>
      <c r="V345" s="739"/>
      <c r="W345" s="739"/>
      <c r="X345" s="739"/>
      <c r="Y345" s="739"/>
      <c r="Z345" s="739"/>
      <c r="AA345" s="739"/>
      <c r="AB345" s="739"/>
      <c r="AC345" s="739"/>
      <c r="AD345" s="739"/>
      <c r="AE345" s="739"/>
      <c r="AF345" s="739"/>
      <c r="AG345" s="739"/>
    </row>
    <row r="346" spans="19:33" ht="15.75" hidden="1" customHeight="1">
      <c r="S346" s="739"/>
      <c r="T346" s="739"/>
      <c r="U346" s="739"/>
      <c r="V346" s="739"/>
      <c r="W346" s="739"/>
      <c r="X346" s="739"/>
      <c r="Y346" s="739"/>
      <c r="Z346" s="739"/>
      <c r="AA346" s="739"/>
      <c r="AB346" s="739"/>
      <c r="AC346" s="739"/>
      <c r="AD346" s="739"/>
      <c r="AE346" s="739"/>
      <c r="AF346" s="739"/>
      <c r="AG346" s="739"/>
    </row>
    <row r="347" spans="19:33" ht="15.75" hidden="1" customHeight="1">
      <c r="S347" s="739"/>
      <c r="T347" s="739"/>
      <c r="U347" s="739"/>
      <c r="V347" s="739"/>
      <c r="W347" s="739"/>
      <c r="X347" s="739"/>
      <c r="Y347" s="739"/>
      <c r="Z347" s="739"/>
      <c r="AA347" s="739"/>
      <c r="AB347" s="739"/>
      <c r="AC347" s="739"/>
      <c r="AD347" s="739"/>
      <c r="AE347" s="739"/>
      <c r="AF347" s="739"/>
      <c r="AG347" s="739"/>
    </row>
    <row r="348" spans="19:33" ht="15.75" hidden="1" customHeight="1">
      <c r="S348" s="739"/>
      <c r="T348" s="739"/>
      <c r="U348" s="739"/>
      <c r="V348" s="739"/>
      <c r="W348" s="739"/>
      <c r="X348" s="739"/>
      <c r="Y348" s="739"/>
      <c r="Z348" s="739"/>
      <c r="AA348" s="739"/>
      <c r="AB348" s="739"/>
      <c r="AC348" s="739"/>
      <c r="AD348" s="739"/>
      <c r="AE348" s="739"/>
      <c r="AF348" s="739"/>
      <c r="AG348" s="739"/>
    </row>
    <row r="349" spans="19:33" ht="15.75" hidden="1" customHeight="1">
      <c r="S349" s="739"/>
      <c r="T349" s="739"/>
      <c r="U349" s="739"/>
      <c r="V349" s="739"/>
      <c r="W349" s="739"/>
      <c r="X349" s="739"/>
      <c r="Y349" s="739"/>
      <c r="Z349" s="739"/>
      <c r="AA349" s="739"/>
      <c r="AB349" s="739"/>
      <c r="AC349" s="739"/>
      <c r="AD349" s="739"/>
      <c r="AE349" s="739"/>
      <c r="AF349" s="739"/>
      <c r="AG349" s="739"/>
    </row>
    <row r="350" spans="19:33" ht="15.75" hidden="1" customHeight="1">
      <c r="S350" s="739"/>
      <c r="T350" s="739"/>
      <c r="U350" s="739"/>
      <c r="V350" s="739"/>
      <c r="W350" s="739"/>
      <c r="X350" s="739"/>
      <c r="Y350" s="739"/>
      <c r="Z350" s="739"/>
      <c r="AA350" s="739"/>
      <c r="AB350" s="739"/>
      <c r="AC350" s="739"/>
      <c r="AD350" s="739"/>
      <c r="AE350" s="739"/>
      <c r="AF350" s="739"/>
      <c r="AG350" s="739"/>
    </row>
    <row r="351" spans="19:33" ht="15.75" hidden="1" customHeight="1">
      <c r="S351" s="739"/>
      <c r="T351" s="739"/>
      <c r="U351" s="739"/>
      <c r="V351" s="739"/>
      <c r="W351" s="739"/>
      <c r="X351" s="739"/>
      <c r="Y351" s="739"/>
      <c r="Z351" s="739"/>
      <c r="AA351" s="739"/>
      <c r="AB351" s="739"/>
      <c r="AC351" s="739"/>
      <c r="AD351" s="739"/>
      <c r="AE351" s="739"/>
      <c r="AF351" s="739"/>
      <c r="AG351" s="739"/>
    </row>
    <row r="352" spans="19:33" ht="15.75" hidden="1" customHeight="1">
      <c r="S352" s="739"/>
      <c r="T352" s="739"/>
      <c r="U352" s="739"/>
      <c r="V352" s="739"/>
      <c r="W352" s="739"/>
      <c r="X352" s="739"/>
      <c r="Y352" s="739"/>
      <c r="Z352" s="739"/>
      <c r="AA352" s="739"/>
      <c r="AB352" s="739"/>
      <c r="AC352" s="739"/>
      <c r="AD352" s="739"/>
      <c r="AE352" s="739"/>
      <c r="AF352" s="739"/>
      <c r="AG352" s="739"/>
    </row>
    <row r="353" spans="19:33" ht="15.75" hidden="1" customHeight="1">
      <c r="S353" s="739"/>
      <c r="T353" s="739"/>
      <c r="U353" s="739"/>
      <c r="V353" s="739"/>
      <c r="W353" s="739"/>
      <c r="X353" s="739"/>
      <c r="Y353" s="739"/>
      <c r="Z353" s="739"/>
      <c r="AA353" s="739"/>
      <c r="AB353" s="739"/>
      <c r="AC353" s="739"/>
      <c r="AD353" s="739"/>
      <c r="AE353" s="739"/>
      <c r="AF353" s="739"/>
      <c r="AG353" s="739"/>
    </row>
    <row r="354" spans="19:33" ht="15.75" hidden="1" customHeight="1">
      <c r="S354" s="739"/>
      <c r="T354" s="739"/>
      <c r="U354" s="739"/>
      <c r="V354" s="739"/>
      <c r="W354" s="739"/>
      <c r="X354" s="739"/>
      <c r="Y354" s="739"/>
      <c r="Z354" s="739"/>
      <c r="AA354" s="739"/>
      <c r="AB354" s="739"/>
      <c r="AC354" s="739"/>
      <c r="AD354" s="739"/>
      <c r="AE354" s="739"/>
      <c r="AF354" s="739"/>
      <c r="AG354" s="739"/>
    </row>
    <row r="355" spans="19:33" ht="15.75" hidden="1" customHeight="1">
      <c r="S355" s="739"/>
      <c r="T355" s="739"/>
      <c r="U355" s="739"/>
      <c r="V355" s="739"/>
      <c r="W355" s="739"/>
      <c r="X355" s="739"/>
      <c r="Y355" s="739"/>
      <c r="Z355" s="739"/>
      <c r="AA355" s="739"/>
      <c r="AB355" s="739"/>
      <c r="AC355" s="739"/>
      <c r="AD355" s="739"/>
      <c r="AE355" s="739"/>
      <c r="AF355" s="739"/>
      <c r="AG355" s="739"/>
    </row>
    <row r="356" spans="19:33" ht="15.75" hidden="1" customHeight="1">
      <c r="S356" s="739"/>
      <c r="T356" s="739"/>
      <c r="U356" s="739"/>
      <c r="V356" s="739"/>
      <c r="W356" s="739"/>
      <c r="X356" s="739"/>
      <c r="Y356" s="739"/>
      <c r="Z356" s="739"/>
      <c r="AA356" s="739"/>
      <c r="AB356" s="739"/>
      <c r="AC356" s="739"/>
      <c r="AD356" s="739"/>
      <c r="AE356" s="739"/>
      <c r="AF356" s="739"/>
      <c r="AG356" s="739"/>
    </row>
    <row r="357" spans="19:33" ht="15.75" hidden="1" customHeight="1">
      <c r="S357" s="739"/>
      <c r="T357" s="739"/>
      <c r="U357" s="739"/>
      <c r="V357" s="739"/>
      <c r="W357" s="739"/>
      <c r="X357" s="739"/>
      <c r="Y357" s="739"/>
      <c r="Z357" s="739"/>
      <c r="AA357" s="739"/>
      <c r="AB357" s="739"/>
      <c r="AC357" s="739"/>
      <c r="AD357" s="739"/>
      <c r="AE357" s="739"/>
      <c r="AF357" s="739"/>
      <c r="AG357" s="739"/>
    </row>
    <row r="358" spans="19:33" ht="15.75" hidden="1" customHeight="1">
      <c r="S358" s="739"/>
      <c r="T358" s="739"/>
      <c r="U358" s="739"/>
      <c r="V358" s="739"/>
      <c r="W358" s="739"/>
      <c r="X358" s="739"/>
      <c r="Y358" s="739"/>
      <c r="Z358" s="739"/>
      <c r="AA358" s="739"/>
      <c r="AB358" s="739"/>
      <c r="AC358" s="739"/>
      <c r="AD358" s="739"/>
      <c r="AE358" s="739"/>
      <c r="AF358" s="739"/>
      <c r="AG358" s="739"/>
    </row>
    <row r="359" spans="19:33" ht="15.75" hidden="1" customHeight="1">
      <c r="S359" s="739"/>
      <c r="T359" s="739"/>
      <c r="U359" s="739"/>
      <c r="V359" s="739"/>
      <c r="W359" s="739"/>
      <c r="X359" s="739"/>
      <c r="Y359" s="739"/>
      <c r="Z359" s="739"/>
      <c r="AA359" s="739"/>
      <c r="AB359" s="739"/>
      <c r="AC359" s="739"/>
      <c r="AD359" s="739"/>
      <c r="AE359" s="739"/>
      <c r="AF359" s="739"/>
      <c r="AG359" s="739"/>
    </row>
    <row r="360" spans="19:33" ht="15.75" hidden="1" customHeight="1">
      <c r="S360" s="739"/>
      <c r="T360" s="739"/>
      <c r="U360" s="739"/>
      <c r="V360" s="739"/>
      <c r="W360" s="739"/>
      <c r="X360" s="739"/>
      <c r="Y360" s="739"/>
      <c r="Z360" s="739"/>
      <c r="AA360" s="739"/>
      <c r="AB360" s="739"/>
      <c r="AC360" s="739"/>
      <c r="AD360" s="739"/>
      <c r="AE360" s="739"/>
      <c r="AF360" s="739"/>
      <c r="AG360" s="739"/>
    </row>
    <row r="361" spans="19:33" ht="15.75" hidden="1" customHeight="1">
      <c r="S361" s="739"/>
      <c r="T361" s="739"/>
      <c r="U361" s="739"/>
      <c r="V361" s="739"/>
      <c r="W361" s="739"/>
      <c r="X361" s="739"/>
      <c r="Y361" s="739"/>
      <c r="Z361" s="739"/>
      <c r="AA361" s="739"/>
      <c r="AB361" s="739"/>
      <c r="AC361" s="739"/>
      <c r="AD361" s="739"/>
      <c r="AE361" s="739"/>
      <c r="AF361" s="739"/>
      <c r="AG361" s="739"/>
    </row>
    <row r="362" spans="19:33" ht="15.75" hidden="1" customHeight="1">
      <c r="S362" s="739"/>
      <c r="T362" s="739"/>
      <c r="U362" s="739"/>
      <c r="V362" s="739"/>
      <c r="W362" s="739"/>
      <c r="X362" s="739"/>
      <c r="Y362" s="739"/>
      <c r="Z362" s="739"/>
      <c r="AA362" s="739"/>
      <c r="AB362" s="739"/>
      <c r="AC362" s="739"/>
      <c r="AD362" s="739"/>
      <c r="AE362" s="739"/>
      <c r="AF362" s="739"/>
      <c r="AG362" s="739"/>
    </row>
    <row r="363" spans="19:33" ht="15.75" hidden="1" customHeight="1">
      <c r="S363" s="739"/>
      <c r="T363" s="739"/>
      <c r="U363" s="739"/>
      <c r="V363" s="739"/>
      <c r="W363" s="739"/>
      <c r="X363" s="739"/>
      <c r="Y363" s="739"/>
      <c r="Z363" s="739"/>
      <c r="AA363" s="739"/>
      <c r="AB363" s="739"/>
      <c r="AC363" s="739"/>
      <c r="AD363" s="739"/>
      <c r="AE363" s="739"/>
      <c r="AF363" s="739"/>
      <c r="AG363" s="739"/>
    </row>
    <row r="364" spans="19:33" ht="15.75" hidden="1" customHeight="1">
      <c r="S364" s="739"/>
      <c r="T364" s="739"/>
      <c r="U364" s="739"/>
      <c r="V364" s="739"/>
      <c r="W364" s="739"/>
      <c r="X364" s="739"/>
      <c r="Y364" s="739"/>
      <c r="Z364" s="739"/>
      <c r="AA364" s="739"/>
      <c r="AB364" s="739"/>
      <c r="AC364" s="739"/>
      <c r="AD364" s="739"/>
      <c r="AE364" s="739"/>
      <c r="AF364" s="739"/>
      <c r="AG364" s="739"/>
    </row>
    <row r="365" spans="19:33" ht="15.75" hidden="1" customHeight="1">
      <c r="S365" s="739"/>
      <c r="T365" s="739"/>
      <c r="U365" s="739"/>
      <c r="V365" s="739"/>
      <c r="W365" s="739"/>
      <c r="X365" s="739"/>
      <c r="Y365" s="739"/>
      <c r="Z365" s="739"/>
      <c r="AA365" s="739"/>
      <c r="AB365" s="739"/>
      <c r="AC365" s="739"/>
      <c r="AD365" s="739"/>
      <c r="AE365" s="739"/>
      <c r="AF365" s="739"/>
      <c r="AG365" s="739"/>
    </row>
    <row r="366" spans="19:33" ht="15.75" hidden="1" customHeight="1">
      <c r="S366" s="739"/>
      <c r="T366" s="739"/>
      <c r="U366" s="739"/>
      <c r="V366" s="739"/>
      <c r="W366" s="739"/>
      <c r="X366" s="739"/>
      <c r="Y366" s="739"/>
      <c r="Z366" s="739"/>
      <c r="AA366" s="739"/>
      <c r="AB366" s="739"/>
      <c r="AC366" s="739"/>
      <c r="AD366" s="739"/>
      <c r="AE366" s="739"/>
      <c r="AF366" s="739"/>
      <c r="AG366" s="739"/>
    </row>
    <row r="367" spans="19:33" ht="15.75" hidden="1" customHeight="1">
      <c r="S367" s="739"/>
      <c r="T367" s="739"/>
      <c r="U367" s="739"/>
      <c r="V367" s="739"/>
      <c r="W367" s="739"/>
      <c r="X367" s="739"/>
      <c r="Y367" s="739"/>
      <c r="Z367" s="739"/>
      <c r="AA367" s="739"/>
      <c r="AB367" s="739"/>
      <c r="AC367" s="739"/>
      <c r="AD367" s="739"/>
      <c r="AE367" s="739"/>
      <c r="AF367" s="739"/>
      <c r="AG367" s="739"/>
    </row>
    <row r="368" spans="19:33" ht="15.75" hidden="1" customHeight="1">
      <c r="S368" s="739"/>
      <c r="T368" s="739"/>
      <c r="U368" s="739"/>
      <c r="V368" s="739"/>
      <c r="W368" s="739"/>
      <c r="X368" s="739"/>
      <c r="Y368" s="739"/>
      <c r="Z368" s="739"/>
      <c r="AA368" s="739"/>
      <c r="AB368" s="739"/>
      <c r="AC368" s="739"/>
      <c r="AD368" s="739"/>
      <c r="AE368" s="739"/>
      <c r="AF368" s="739"/>
      <c r="AG368" s="739"/>
    </row>
    <row r="369" spans="19:33" ht="15.75" hidden="1" customHeight="1">
      <c r="S369" s="739"/>
      <c r="T369" s="739"/>
      <c r="U369" s="739"/>
      <c r="V369" s="739"/>
      <c r="W369" s="739"/>
      <c r="X369" s="739"/>
      <c r="Y369" s="739"/>
      <c r="Z369" s="739"/>
      <c r="AA369" s="739"/>
      <c r="AB369" s="739"/>
      <c r="AC369" s="739"/>
      <c r="AD369" s="739"/>
      <c r="AE369" s="739"/>
      <c r="AF369" s="739"/>
      <c r="AG369" s="739"/>
    </row>
    <row r="370" spans="19:33" ht="15.75" hidden="1" customHeight="1">
      <c r="S370" s="739"/>
      <c r="T370" s="739"/>
      <c r="U370" s="739"/>
      <c r="V370" s="739"/>
      <c r="W370" s="739"/>
      <c r="X370" s="739"/>
      <c r="Y370" s="739"/>
      <c r="Z370" s="739"/>
      <c r="AA370" s="739"/>
      <c r="AB370" s="739"/>
      <c r="AC370" s="739"/>
      <c r="AD370" s="739"/>
      <c r="AE370" s="739"/>
      <c r="AF370" s="739"/>
      <c r="AG370" s="739"/>
    </row>
    <row r="371" spans="19:33" ht="15.75" hidden="1" customHeight="1">
      <c r="S371" s="739"/>
      <c r="T371" s="739"/>
      <c r="U371" s="739"/>
      <c r="V371" s="739"/>
      <c r="W371" s="739"/>
      <c r="X371" s="739"/>
      <c r="Y371" s="739"/>
      <c r="Z371" s="739"/>
      <c r="AA371" s="739"/>
      <c r="AB371" s="739"/>
      <c r="AC371" s="739"/>
      <c r="AD371" s="739"/>
      <c r="AE371" s="739"/>
      <c r="AF371" s="739"/>
      <c r="AG371" s="739"/>
    </row>
    <row r="372" spans="19:33" ht="15.75" hidden="1" customHeight="1">
      <c r="S372" s="739"/>
      <c r="T372" s="739"/>
      <c r="U372" s="739"/>
      <c r="V372" s="739"/>
      <c r="W372" s="739"/>
      <c r="X372" s="739"/>
      <c r="Y372" s="739"/>
      <c r="Z372" s="739"/>
      <c r="AA372" s="739"/>
      <c r="AB372" s="739"/>
      <c r="AC372" s="739"/>
      <c r="AD372" s="739"/>
      <c r="AE372" s="739"/>
      <c r="AF372" s="739"/>
      <c r="AG372" s="739"/>
    </row>
    <row r="373" spans="19:33" ht="15.75" hidden="1" customHeight="1">
      <c r="S373" s="739"/>
      <c r="T373" s="739"/>
      <c r="U373" s="739"/>
      <c r="V373" s="739"/>
      <c r="W373" s="739"/>
      <c r="X373" s="739"/>
      <c r="Y373" s="739"/>
      <c r="Z373" s="739"/>
      <c r="AA373" s="739"/>
      <c r="AB373" s="739"/>
      <c r="AC373" s="739"/>
      <c r="AD373" s="739"/>
      <c r="AE373" s="739"/>
      <c r="AF373" s="739"/>
      <c r="AG373" s="739"/>
    </row>
    <row r="374" spans="19:33" ht="15.75" hidden="1" customHeight="1">
      <c r="S374" s="739"/>
      <c r="T374" s="739"/>
      <c r="U374" s="739"/>
      <c r="V374" s="739"/>
      <c r="W374" s="739"/>
      <c r="X374" s="739"/>
      <c r="Y374" s="739"/>
      <c r="Z374" s="739"/>
      <c r="AA374" s="739"/>
      <c r="AB374" s="739"/>
      <c r="AC374" s="739"/>
      <c r="AD374" s="739"/>
      <c r="AE374" s="739"/>
      <c r="AF374" s="739"/>
      <c r="AG374" s="739"/>
    </row>
    <row r="375" spans="19:33" ht="15.75" hidden="1" customHeight="1">
      <c r="S375" s="739"/>
      <c r="T375" s="739"/>
      <c r="U375" s="739"/>
      <c r="V375" s="739"/>
      <c r="W375" s="739"/>
      <c r="X375" s="739"/>
      <c r="Y375" s="739"/>
      <c r="Z375" s="739"/>
      <c r="AA375" s="739"/>
      <c r="AB375" s="739"/>
      <c r="AC375" s="739"/>
      <c r="AD375" s="739"/>
      <c r="AE375" s="739"/>
      <c r="AF375" s="739"/>
      <c r="AG375" s="739"/>
    </row>
    <row r="376" spans="19:33" ht="15.75" hidden="1" customHeight="1">
      <c r="S376" s="739"/>
      <c r="T376" s="739"/>
      <c r="U376" s="739"/>
      <c r="V376" s="739"/>
      <c r="W376" s="739"/>
      <c r="X376" s="739"/>
      <c r="Y376" s="739"/>
      <c r="Z376" s="739"/>
      <c r="AA376" s="739"/>
      <c r="AB376" s="739"/>
      <c r="AC376" s="739"/>
      <c r="AD376" s="739"/>
      <c r="AE376" s="739"/>
      <c r="AF376" s="739"/>
      <c r="AG376" s="739"/>
    </row>
    <row r="377" spans="19:33" ht="15.75" hidden="1" customHeight="1">
      <c r="S377" s="739"/>
      <c r="T377" s="739"/>
      <c r="U377" s="739"/>
      <c r="V377" s="739"/>
      <c r="W377" s="739"/>
      <c r="X377" s="739"/>
      <c r="Y377" s="739"/>
      <c r="Z377" s="739"/>
      <c r="AA377" s="739"/>
      <c r="AB377" s="739"/>
      <c r="AC377" s="739"/>
      <c r="AD377" s="739"/>
      <c r="AE377" s="739"/>
      <c r="AF377" s="739"/>
      <c r="AG377" s="739"/>
    </row>
    <row r="378" spans="19:33" ht="15.75" hidden="1" customHeight="1">
      <c r="S378" s="739"/>
      <c r="T378" s="739"/>
      <c r="U378" s="739"/>
      <c r="V378" s="739"/>
      <c r="W378" s="739"/>
      <c r="X378" s="739"/>
      <c r="Y378" s="739"/>
      <c r="Z378" s="739"/>
      <c r="AA378" s="739"/>
      <c r="AB378" s="739"/>
      <c r="AC378" s="739"/>
      <c r="AD378" s="739"/>
      <c r="AE378" s="739"/>
      <c r="AF378" s="739"/>
      <c r="AG378" s="739"/>
    </row>
    <row r="379" spans="19:33" ht="15.75" hidden="1" customHeight="1">
      <c r="S379" s="739"/>
      <c r="T379" s="739"/>
      <c r="U379" s="739"/>
      <c r="V379" s="739"/>
      <c r="W379" s="739"/>
      <c r="X379" s="739"/>
      <c r="Y379" s="739"/>
      <c r="Z379" s="739"/>
      <c r="AA379" s="739"/>
      <c r="AB379" s="739"/>
      <c r="AC379" s="739"/>
      <c r="AD379" s="739"/>
      <c r="AE379" s="739"/>
      <c r="AF379" s="739"/>
      <c r="AG379" s="739"/>
    </row>
    <row r="380" spans="19:33" ht="15.75" hidden="1" customHeight="1">
      <c r="S380" s="739"/>
      <c r="T380" s="739"/>
      <c r="U380" s="739"/>
      <c r="V380" s="739"/>
      <c r="W380" s="739"/>
      <c r="X380" s="739"/>
      <c r="Y380" s="739"/>
      <c r="Z380" s="739"/>
      <c r="AA380" s="739"/>
      <c r="AB380" s="739"/>
      <c r="AC380" s="739"/>
      <c r="AD380" s="739"/>
      <c r="AE380" s="739"/>
      <c r="AF380" s="739"/>
      <c r="AG380" s="739"/>
    </row>
    <row r="381" spans="19:33" ht="15.75" hidden="1" customHeight="1">
      <c r="S381" s="739"/>
      <c r="T381" s="739"/>
      <c r="U381" s="739"/>
      <c r="V381" s="739"/>
      <c r="W381" s="739"/>
      <c r="X381" s="739"/>
      <c r="Y381" s="739"/>
      <c r="Z381" s="739"/>
      <c r="AA381" s="739"/>
      <c r="AB381" s="739"/>
      <c r="AC381" s="739"/>
      <c r="AD381" s="739"/>
      <c r="AE381" s="739"/>
      <c r="AF381" s="739"/>
      <c r="AG381" s="739"/>
    </row>
    <row r="382" spans="19:33" ht="15.75" hidden="1" customHeight="1">
      <c r="S382" s="739"/>
      <c r="T382" s="739"/>
      <c r="U382" s="739"/>
      <c r="V382" s="739"/>
      <c r="W382" s="739"/>
      <c r="X382" s="739"/>
      <c r="Y382" s="739"/>
      <c r="Z382" s="739"/>
      <c r="AA382" s="739"/>
      <c r="AB382" s="739"/>
      <c r="AC382" s="739"/>
      <c r="AD382" s="739"/>
      <c r="AE382" s="739"/>
      <c r="AF382" s="739"/>
      <c r="AG382" s="739"/>
    </row>
    <row r="383" spans="19:33" ht="15.75" hidden="1" customHeight="1">
      <c r="S383" s="739"/>
      <c r="T383" s="739"/>
      <c r="U383" s="739"/>
      <c r="V383" s="739"/>
      <c r="W383" s="739"/>
      <c r="X383" s="739"/>
      <c r="Y383" s="739"/>
      <c r="Z383" s="739"/>
      <c r="AA383" s="739"/>
      <c r="AB383" s="739"/>
      <c r="AC383" s="739"/>
      <c r="AD383" s="739"/>
      <c r="AE383" s="739"/>
      <c r="AF383" s="739"/>
      <c r="AG383" s="739"/>
    </row>
    <row r="384" spans="19:33" ht="15.75" hidden="1" customHeight="1">
      <c r="S384" s="739"/>
      <c r="T384" s="739"/>
      <c r="U384" s="739"/>
      <c r="V384" s="739"/>
      <c r="W384" s="739"/>
      <c r="X384" s="739"/>
      <c r="Y384" s="739"/>
      <c r="Z384" s="739"/>
      <c r="AA384" s="739"/>
      <c r="AB384" s="739"/>
      <c r="AC384" s="739"/>
      <c r="AD384" s="739"/>
      <c r="AE384" s="739"/>
      <c r="AF384" s="739"/>
      <c r="AG384" s="739"/>
    </row>
    <row r="385" spans="19:33" ht="15.75" hidden="1" customHeight="1">
      <c r="S385" s="739"/>
      <c r="T385" s="739"/>
      <c r="U385" s="739"/>
      <c r="V385" s="739"/>
      <c r="W385" s="739"/>
      <c r="X385" s="739"/>
      <c r="Y385" s="739"/>
      <c r="Z385" s="739"/>
      <c r="AA385" s="739"/>
      <c r="AB385" s="739"/>
      <c r="AC385" s="739"/>
      <c r="AD385" s="739"/>
      <c r="AE385" s="739"/>
      <c r="AF385" s="739"/>
      <c r="AG385" s="739"/>
    </row>
    <row r="386" spans="19:33" ht="15.75" hidden="1" customHeight="1">
      <c r="S386" s="739"/>
      <c r="T386" s="739"/>
      <c r="U386" s="739"/>
      <c r="V386" s="739"/>
      <c r="W386" s="739"/>
      <c r="X386" s="739"/>
      <c r="Y386" s="739"/>
      <c r="Z386" s="739"/>
      <c r="AA386" s="739"/>
      <c r="AB386" s="739"/>
      <c r="AC386" s="739"/>
      <c r="AD386" s="739"/>
      <c r="AE386" s="739"/>
      <c r="AF386" s="739"/>
      <c r="AG386" s="739"/>
    </row>
    <row r="387" spans="19:33" ht="15.75" hidden="1" customHeight="1">
      <c r="S387" s="739"/>
      <c r="T387" s="739"/>
      <c r="U387" s="739"/>
      <c r="V387" s="739"/>
      <c r="W387" s="739"/>
      <c r="X387" s="739"/>
      <c r="Y387" s="739"/>
      <c r="Z387" s="739"/>
      <c r="AA387" s="739"/>
      <c r="AB387" s="739"/>
      <c r="AC387" s="739"/>
      <c r="AD387" s="739"/>
      <c r="AE387" s="739"/>
      <c r="AF387" s="739"/>
      <c r="AG387" s="739"/>
    </row>
    <row r="388" spans="19:33" ht="15.75" hidden="1" customHeight="1">
      <c r="S388" s="739"/>
      <c r="T388" s="739"/>
      <c r="U388" s="739"/>
      <c r="V388" s="739"/>
      <c r="W388" s="739"/>
      <c r="X388" s="739"/>
      <c r="Y388" s="739"/>
      <c r="Z388" s="739"/>
      <c r="AA388" s="739"/>
      <c r="AB388" s="739"/>
      <c r="AC388" s="739"/>
      <c r="AD388" s="739"/>
      <c r="AE388" s="739"/>
      <c r="AF388" s="739"/>
      <c r="AG388" s="739"/>
    </row>
    <row r="389" spans="19:33" ht="15.75" hidden="1" customHeight="1">
      <c r="S389" s="739"/>
      <c r="T389" s="739"/>
      <c r="U389" s="739"/>
      <c r="V389" s="739"/>
      <c r="W389" s="739"/>
      <c r="X389" s="739"/>
      <c r="Y389" s="739"/>
      <c r="Z389" s="739"/>
      <c r="AA389" s="739"/>
      <c r="AB389" s="739"/>
      <c r="AC389" s="739"/>
      <c r="AD389" s="739"/>
      <c r="AE389" s="739"/>
      <c r="AF389" s="739"/>
      <c r="AG389" s="739"/>
    </row>
    <row r="390" spans="19:33" ht="15.75" hidden="1" customHeight="1">
      <c r="S390" s="739"/>
      <c r="T390" s="739"/>
      <c r="U390" s="739"/>
      <c r="V390" s="739"/>
      <c r="W390" s="739"/>
      <c r="X390" s="739"/>
      <c r="Y390" s="739"/>
      <c r="Z390" s="739"/>
      <c r="AA390" s="739"/>
      <c r="AB390" s="739"/>
      <c r="AC390" s="739"/>
      <c r="AD390" s="739"/>
      <c r="AE390" s="739"/>
      <c r="AF390" s="739"/>
      <c r="AG390" s="739"/>
    </row>
    <row r="391" spans="19:33" ht="15.75" hidden="1" customHeight="1">
      <c r="S391" s="739"/>
      <c r="T391" s="739"/>
      <c r="U391" s="739"/>
      <c r="V391" s="739"/>
      <c r="W391" s="739"/>
      <c r="X391" s="739"/>
      <c r="Y391" s="739"/>
      <c r="Z391" s="739"/>
      <c r="AA391" s="739"/>
      <c r="AB391" s="739"/>
      <c r="AC391" s="739"/>
      <c r="AD391" s="739"/>
      <c r="AE391" s="739"/>
      <c r="AF391" s="739"/>
      <c r="AG391" s="739"/>
    </row>
    <row r="392" spans="19:33" ht="15.75" hidden="1" customHeight="1">
      <c r="S392" s="739"/>
      <c r="T392" s="739"/>
      <c r="U392" s="739"/>
      <c r="V392" s="739"/>
      <c r="W392" s="739"/>
      <c r="X392" s="739"/>
      <c r="Y392" s="739"/>
      <c r="Z392" s="739"/>
      <c r="AA392" s="739"/>
      <c r="AB392" s="739"/>
      <c r="AC392" s="739"/>
      <c r="AD392" s="739"/>
      <c r="AE392" s="739"/>
      <c r="AF392" s="739"/>
      <c r="AG392" s="739"/>
    </row>
    <row r="393" spans="19:33" ht="15.75" hidden="1" customHeight="1">
      <c r="S393" s="739"/>
      <c r="T393" s="739"/>
      <c r="U393" s="739"/>
      <c r="V393" s="739"/>
      <c r="W393" s="739"/>
      <c r="X393" s="739"/>
      <c r="Y393" s="739"/>
      <c r="Z393" s="739"/>
      <c r="AA393" s="739"/>
      <c r="AB393" s="739"/>
      <c r="AC393" s="739"/>
      <c r="AD393" s="739"/>
      <c r="AE393" s="739"/>
      <c r="AF393" s="739"/>
      <c r="AG393" s="739"/>
    </row>
    <row r="394" spans="19:33" ht="15.75" hidden="1" customHeight="1">
      <c r="S394" s="739"/>
      <c r="T394" s="739"/>
      <c r="U394" s="739"/>
      <c r="V394" s="739"/>
      <c r="W394" s="739"/>
      <c r="X394" s="739"/>
      <c r="Y394" s="739"/>
      <c r="Z394" s="739"/>
      <c r="AA394" s="739"/>
      <c r="AB394" s="739"/>
      <c r="AC394" s="739"/>
      <c r="AD394" s="739"/>
      <c r="AE394" s="739"/>
      <c r="AF394" s="739"/>
      <c r="AG394" s="739"/>
    </row>
    <row r="395" spans="19:33" ht="15.75" hidden="1" customHeight="1">
      <c r="S395" s="739"/>
      <c r="T395" s="739"/>
      <c r="U395" s="739"/>
      <c r="V395" s="739"/>
      <c r="W395" s="739"/>
      <c r="X395" s="739"/>
      <c r="Y395" s="739"/>
      <c r="Z395" s="739"/>
      <c r="AA395" s="739"/>
      <c r="AB395" s="739"/>
      <c r="AC395" s="739"/>
      <c r="AD395" s="739"/>
      <c r="AE395" s="739"/>
      <c r="AF395" s="739"/>
      <c r="AG395" s="739"/>
    </row>
    <row r="396" spans="19:33" ht="15.75" hidden="1" customHeight="1">
      <c r="S396" s="739"/>
      <c r="T396" s="739"/>
      <c r="U396" s="739"/>
      <c r="V396" s="739"/>
      <c r="W396" s="739"/>
      <c r="X396" s="739"/>
      <c r="Y396" s="739"/>
      <c r="Z396" s="739"/>
      <c r="AA396" s="739"/>
      <c r="AB396" s="739"/>
      <c r="AC396" s="739"/>
      <c r="AD396" s="739"/>
      <c r="AE396" s="739"/>
      <c r="AF396" s="739"/>
      <c r="AG396" s="739"/>
    </row>
    <row r="397" spans="19:33" ht="15.75" hidden="1" customHeight="1">
      <c r="S397" s="739"/>
      <c r="T397" s="739"/>
      <c r="U397" s="739"/>
      <c r="V397" s="739"/>
      <c r="W397" s="739"/>
      <c r="X397" s="739"/>
      <c r="Y397" s="739"/>
      <c r="Z397" s="739"/>
      <c r="AA397" s="739"/>
      <c r="AB397" s="739"/>
      <c r="AC397" s="739"/>
      <c r="AD397" s="739"/>
      <c r="AE397" s="739"/>
      <c r="AF397" s="739"/>
      <c r="AG397" s="739"/>
    </row>
    <row r="398" spans="19:33" ht="15.75" hidden="1" customHeight="1">
      <c r="S398" s="739"/>
      <c r="T398" s="739"/>
      <c r="U398" s="739"/>
      <c r="V398" s="739"/>
      <c r="W398" s="739"/>
      <c r="X398" s="739"/>
      <c r="Y398" s="739"/>
      <c r="Z398" s="739"/>
      <c r="AA398" s="739"/>
      <c r="AB398" s="739"/>
      <c r="AC398" s="739"/>
      <c r="AD398" s="739"/>
      <c r="AE398" s="739"/>
      <c r="AF398" s="739"/>
      <c r="AG398" s="739"/>
    </row>
    <row r="399" spans="19:33" ht="15.75" hidden="1" customHeight="1">
      <c r="S399" s="739"/>
      <c r="T399" s="739"/>
      <c r="U399" s="739"/>
      <c r="V399" s="739"/>
      <c r="W399" s="739"/>
      <c r="X399" s="739"/>
      <c r="Y399" s="739"/>
      <c r="Z399" s="739"/>
      <c r="AA399" s="739"/>
      <c r="AB399" s="739"/>
      <c r="AC399" s="739"/>
      <c r="AD399" s="739"/>
      <c r="AE399" s="739"/>
      <c r="AF399" s="739"/>
      <c r="AG399" s="739"/>
    </row>
    <row r="400" spans="19:33" ht="15.75" hidden="1" customHeight="1">
      <c r="S400" s="739"/>
      <c r="T400" s="739"/>
      <c r="U400" s="739"/>
      <c r="V400" s="739"/>
      <c r="W400" s="739"/>
      <c r="X400" s="739"/>
      <c r="Y400" s="739"/>
      <c r="Z400" s="739"/>
      <c r="AA400" s="739"/>
      <c r="AB400" s="739"/>
      <c r="AC400" s="739"/>
      <c r="AD400" s="739"/>
      <c r="AE400" s="739"/>
      <c r="AF400" s="739"/>
      <c r="AG400" s="739"/>
    </row>
    <row r="401" spans="19:33" ht="15.75" hidden="1" customHeight="1">
      <c r="S401" s="739"/>
      <c r="T401" s="739"/>
      <c r="U401" s="739"/>
      <c r="V401" s="739"/>
      <c r="W401" s="739"/>
      <c r="X401" s="739"/>
      <c r="Y401" s="739"/>
      <c r="Z401" s="739"/>
      <c r="AA401" s="739"/>
      <c r="AB401" s="739"/>
      <c r="AC401" s="739"/>
      <c r="AD401" s="739"/>
      <c r="AE401" s="739"/>
      <c r="AF401" s="739"/>
      <c r="AG401" s="739"/>
    </row>
    <row r="402" spans="19:33" ht="15.75" hidden="1" customHeight="1">
      <c r="S402" s="739"/>
      <c r="T402" s="739"/>
      <c r="U402" s="739"/>
      <c r="V402" s="739"/>
      <c r="W402" s="739"/>
      <c r="X402" s="739"/>
      <c r="Y402" s="739"/>
      <c r="Z402" s="739"/>
      <c r="AA402" s="739"/>
      <c r="AB402" s="739"/>
      <c r="AC402" s="739"/>
      <c r="AD402" s="739"/>
      <c r="AE402" s="739"/>
      <c r="AF402" s="739"/>
      <c r="AG402" s="739"/>
    </row>
    <row r="403" spans="19:33" ht="15.75" hidden="1" customHeight="1">
      <c r="S403" s="739"/>
      <c r="T403" s="739"/>
      <c r="U403" s="739"/>
      <c r="V403" s="739"/>
      <c r="W403" s="739"/>
      <c r="X403" s="739"/>
      <c r="Y403" s="739"/>
      <c r="Z403" s="739"/>
      <c r="AA403" s="739"/>
      <c r="AB403" s="739"/>
      <c r="AC403" s="739"/>
      <c r="AD403" s="739"/>
      <c r="AE403" s="739"/>
      <c r="AF403" s="739"/>
      <c r="AG403" s="739"/>
    </row>
    <row r="404" spans="19:33" ht="15.75" hidden="1" customHeight="1">
      <c r="S404" s="739"/>
      <c r="T404" s="739"/>
      <c r="U404" s="739"/>
      <c r="V404" s="739"/>
      <c r="W404" s="739"/>
      <c r="X404" s="739"/>
      <c r="Y404" s="739"/>
      <c r="Z404" s="739"/>
      <c r="AA404" s="739"/>
      <c r="AB404" s="739"/>
      <c r="AC404" s="739"/>
      <c r="AD404" s="739"/>
      <c r="AE404" s="739"/>
      <c r="AF404" s="739"/>
      <c r="AG404" s="739"/>
    </row>
    <row r="405" spans="19:33" ht="15.75" hidden="1" customHeight="1">
      <c r="S405" s="739"/>
      <c r="T405" s="739"/>
      <c r="U405" s="739"/>
      <c r="V405" s="739"/>
      <c r="W405" s="739"/>
      <c r="X405" s="739"/>
      <c r="Y405" s="739"/>
      <c r="Z405" s="739"/>
      <c r="AA405" s="739"/>
      <c r="AB405" s="739"/>
      <c r="AC405" s="739"/>
      <c r="AD405" s="739"/>
      <c r="AE405" s="739"/>
      <c r="AF405" s="739"/>
      <c r="AG405" s="739"/>
    </row>
    <row r="406" spans="19:33" ht="15.75" hidden="1" customHeight="1">
      <c r="S406" s="739"/>
      <c r="T406" s="739"/>
      <c r="U406" s="739"/>
      <c r="V406" s="739"/>
      <c r="W406" s="739"/>
      <c r="X406" s="739"/>
      <c r="Y406" s="739"/>
      <c r="Z406" s="739"/>
      <c r="AA406" s="739"/>
      <c r="AB406" s="739"/>
      <c r="AC406" s="739"/>
      <c r="AD406" s="739"/>
      <c r="AE406" s="739"/>
      <c r="AF406" s="739"/>
      <c r="AG406" s="739"/>
    </row>
    <row r="407" spans="19:33" ht="15.75" hidden="1" customHeight="1">
      <c r="S407" s="739"/>
      <c r="T407" s="739"/>
      <c r="U407" s="739"/>
      <c r="V407" s="739"/>
      <c r="W407" s="739"/>
      <c r="X407" s="739"/>
      <c r="Y407" s="739"/>
      <c r="Z407" s="739"/>
      <c r="AA407" s="739"/>
      <c r="AB407" s="739"/>
      <c r="AC407" s="739"/>
      <c r="AD407" s="739"/>
      <c r="AE407" s="739"/>
      <c r="AF407" s="739"/>
      <c r="AG407" s="739"/>
    </row>
    <row r="408" spans="19:33" ht="15.75" hidden="1" customHeight="1">
      <c r="S408" s="739"/>
      <c r="T408" s="739"/>
      <c r="U408" s="739"/>
      <c r="V408" s="739"/>
      <c r="W408" s="739"/>
      <c r="X408" s="739"/>
      <c r="Y408" s="739"/>
      <c r="Z408" s="739"/>
      <c r="AA408" s="739"/>
      <c r="AB408" s="739"/>
      <c r="AC408" s="739"/>
      <c r="AD408" s="739"/>
      <c r="AE408" s="739"/>
      <c r="AF408" s="739"/>
      <c r="AG408" s="739"/>
    </row>
    <row r="409" spans="19:33" ht="15.75" hidden="1" customHeight="1">
      <c r="S409" s="739"/>
      <c r="T409" s="739"/>
      <c r="U409" s="739"/>
      <c r="V409" s="739"/>
      <c r="W409" s="739"/>
      <c r="X409" s="739"/>
      <c r="Y409" s="739"/>
      <c r="Z409" s="739"/>
      <c r="AA409" s="739"/>
      <c r="AB409" s="739"/>
      <c r="AC409" s="739"/>
      <c r="AD409" s="739"/>
      <c r="AE409" s="739"/>
      <c r="AF409" s="739"/>
      <c r="AG409" s="739"/>
    </row>
    <row r="410" spans="19:33" ht="15.75" hidden="1" customHeight="1">
      <c r="S410" s="739"/>
      <c r="T410" s="739"/>
      <c r="U410" s="739"/>
      <c r="V410" s="739"/>
      <c r="W410" s="739"/>
      <c r="X410" s="739"/>
      <c r="Y410" s="739"/>
      <c r="Z410" s="739"/>
      <c r="AA410" s="739"/>
      <c r="AB410" s="739"/>
      <c r="AC410" s="739"/>
      <c r="AD410" s="739"/>
      <c r="AE410" s="739"/>
      <c r="AF410" s="739"/>
      <c r="AG410" s="739"/>
    </row>
    <row r="411" spans="19:33" ht="15.75" hidden="1" customHeight="1">
      <c r="S411" s="739"/>
      <c r="T411" s="739"/>
      <c r="U411" s="739"/>
      <c r="V411" s="739"/>
      <c r="W411" s="739"/>
      <c r="X411" s="739"/>
      <c r="Y411" s="739"/>
      <c r="Z411" s="739"/>
      <c r="AA411" s="739"/>
      <c r="AB411" s="739"/>
      <c r="AC411" s="739"/>
      <c r="AD411" s="739"/>
      <c r="AE411" s="739"/>
      <c r="AF411" s="739"/>
      <c r="AG411" s="739"/>
    </row>
    <row r="412" spans="19:33" ht="15.75" hidden="1" customHeight="1">
      <c r="S412" s="739"/>
      <c r="T412" s="739"/>
      <c r="U412" s="739"/>
      <c r="V412" s="739"/>
      <c r="W412" s="739"/>
      <c r="X412" s="739"/>
      <c r="Y412" s="739"/>
      <c r="Z412" s="739"/>
      <c r="AA412" s="739"/>
      <c r="AB412" s="739"/>
      <c r="AC412" s="739"/>
      <c r="AD412" s="739"/>
      <c r="AE412" s="739"/>
      <c r="AF412" s="739"/>
      <c r="AG412" s="739"/>
    </row>
    <row r="413" spans="19:33" ht="15.75" hidden="1" customHeight="1">
      <c r="S413" s="739"/>
      <c r="T413" s="739"/>
      <c r="U413" s="739"/>
      <c r="V413" s="739"/>
      <c r="W413" s="739"/>
      <c r="X413" s="739"/>
      <c r="Y413" s="739"/>
      <c r="Z413" s="739"/>
      <c r="AA413" s="739"/>
      <c r="AB413" s="739"/>
      <c r="AC413" s="739"/>
      <c r="AD413" s="739"/>
      <c r="AE413" s="739"/>
      <c r="AF413" s="739"/>
      <c r="AG413" s="739"/>
    </row>
    <row r="414" spans="19:33" ht="15.75" hidden="1" customHeight="1">
      <c r="S414" s="739"/>
      <c r="T414" s="739"/>
      <c r="U414" s="739"/>
      <c r="V414" s="739"/>
      <c r="W414" s="739"/>
      <c r="X414" s="739"/>
      <c r="Y414" s="739"/>
      <c r="Z414" s="739"/>
      <c r="AA414" s="739"/>
      <c r="AB414" s="739"/>
      <c r="AC414" s="739"/>
      <c r="AD414" s="739"/>
      <c r="AE414" s="739"/>
      <c r="AF414" s="739"/>
      <c r="AG414" s="739"/>
    </row>
    <row r="415" spans="19:33" ht="15.75" hidden="1" customHeight="1">
      <c r="S415" s="739"/>
      <c r="T415" s="739"/>
      <c r="U415" s="739"/>
      <c r="V415" s="739"/>
      <c r="W415" s="739"/>
      <c r="X415" s="739"/>
      <c r="Y415" s="739"/>
      <c r="Z415" s="739"/>
      <c r="AA415" s="739"/>
      <c r="AB415" s="739"/>
      <c r="AC415" s="739"/>
      <c r="AD415" s="739"/>
      <c r="AE415" s="739"/>
      <c r="AF415" s="739"/>
      <c r="AG415" s="739"/>
    </row>
    <row r="416" spans="19:33" ht="15.75" hidden="1" customHeight="1">
      <c r="S416" s="739"/>
      <c r="T416" s="739"/>
      <c r="U416" s="739"/>
      <c r="V416" s="739"/>
      <c r="W416" s="739"/>
      <c r="X416" s="739"/>
      <c r="Y416" s="739"/>
      <c r="Z416" s="739"/>
      <c r="AA416" s="739"/>
      <c r="AB416" s="739"/>
      <c r="AC416" s="739"/>
      <c r="AD416" s="739"/>
      <c r="AE416" s="739"/>
      <c r="AF416" s="739"/>
      <c r="AG416" s="739"/>
    </row>
    <row r="417" spans="19:33" ht="15.75" hidden="1" customHeight="1">
      <c r="S417" s="739"/>
      <c r="T417" s="739"/>
      <c r="U417" s="739"/>
      <c r="V417" s="739"/>
      <c r="W417" s="739"/>
      <c r="X417" s="739"/>
      <c r="Y417" s="739"/>
      <c r="Z417" s="739"/>
      <c r="AA417" s="739"/>
      <c r="AB417" s="739"/>
      <c r="AC417" s="739"/>
      <c r="AD417" s="739"/>
      <c r="AE417" s="739"/>
      <c r="AF417" s="739"/>
      <c r="AG417" s="739"/>
    </row>
    <row r="418" spans="19:33" ht="15.75" hidden="1" customHeight="1">
      <c r="S418" s="739"/>
      <c r="T418" s="739"/>
      <c r="U418" s="739"/>
      <c r="V418" s="739"/>
      <c r="W418" s="739"/>
      <c r="X418" s="739"/>
      <c r="Y418" s="739"/>
      <c r="Z418" s="739"/>
      <c r="AA418" s="739"/>
      <c r="AB418" s="739"/>
      <c r="AC418" s="739"/>
      <c r="AD418" s="739"/>
      <c r="AE418" s="739"/>
      <c r="AF418" s="739"/>
      <c r="AG418" s="739"/>
    </row>
    <row r="419" spans="19:33" ht="15.75" hidden="1" customHeight="1">
      <c r="S419" s="739"/>
      <c r="T419" s="739"/>
      <c r="U419" s="739"/>
      <c r="V419" s="739"/>
      <c r="W419" s="739"/>
      <c r="X419" s="739"/>
      <c r="Y419" s="739"/>
      <c r="Z419" s="739"/>
      <c r="AA419" s="739"/>
      <c r="AB419" s="739"/>
      <c r="AC419" s="739"/>
      <c r="AD419" s="739"/>
      <c r="AE419" s="739"/>
      <c r="AF419" s="739"/>
      <c r="AG419" s="739"/>
    </row>
    <row r="420" spans="19:33" ht="15.75" hidden="1" customHeight="1">
      <c r="S420" s="739"/>
      <c r="T420" s="739"/>
      <c r="U420" s="739"/>
      <c r="V420" s="739"/>
      <c r="W420" s="739"/>
      <c r="X420" s="739"/>
      <c r="Y420" s="739"/>
      <c r="Z420" s="739"/>
      <c r="AA420" s="739"/>
      <c r="AB420" s="739"/>
      <c r="AC420" s="739"/>
      <c r="AD420" s="739"/>
      <c r="AE420" s="739"/>
      <c r="AF420" s="739"/>
      <c r="AG420" s="739"/>
    </row>
    <row r="421" spans="19:33" ht="15.75" hidden="1" customHeight="1">
      <c r="S421" s="739"/>
      <c r="T421" s="739"/>
      <c r="U421" s="739"/>
      <c r="V421" s="739"/>
      <c r="W421" s="739"/>
      <c r="X421" s="739"/>
      <c r="Y421" s="739"/>
      <c r="Z421" s="739"/>
      <c r="AA421" s="739"/>
      <c r="AB421" s="739"/>
      <c r="AC421" s="739"/>
      <c r="AD421" s="739"/>
      <c r="AE421" s="739"/>
      <c r="AF421" s="739"/>
      <c r="AG421" s="739"/>
    </row>
    <row r="422" spans="19:33" ht="15.75" hidden="1" customHeight="1">
      <c r="S422" s="739"/>
      <c r="T422" s="739"/>
      <c r="U422" s="739"/>
      <c r="V422" s="739"/>
      <c r="W422" s="739"/>
      <c r="X422" s="739"/>
      <c r="Y422" s="739"/>
      <c r="Z422" s="739"/>
      <c r="AA422" s="739"/>
      <c r="AB422" s="739"/>
      <c r="AC422" s="739"/>
      <c r="AD422" s="739"/>
      <c r="AE422" s="739"/>
      <c r="AF422" s="739"/>
      <c r="AG422" s="739"/>
    </row>
    <row r="423" spans="19:33" ht="15.75" hidden="1" customHeight="1">
      <c r="S423" s="739"/>
      <c r="T423" s="739"/>
      <c r="U423" s="739"/>
      <c r="V423" s="739"/>
      <c r="W423" s="739"/>
      <c r="X423" s="739"/>
      <c r="Y423" s="739"/>
      <c r="Z423" s="739"/>
      <c r="AA423" s="739"/>
      <c r="AB423" s="739"/>
      <c r="AC423" s="739"/>
      <c r="AD423" s="739"/>
      <c r="AE423" s="739"/>
      <c r="AF423" s="739"/>
      <c r="AG423" s="739"/>
    </row>
    <row r="424" spans="19:33" ht="15.75" hidden="1" customHeight="1">
      <c r="S424" s="739"/>
      <c r="T424" s="739"/>
      <c r="U424" s="739"/>
      <c r="V424" s="739"/>
      <c r="W424" s="739"/>
      <c r="X424" s="739"/>
      <c r="Y424" s="739"/>
      <c r="Z424" s="739"/>
      <c r="AA424" s="739"/>
      <c r="AB424" s="739"/>
      <c r="AC424" s="739"/>
      <c r="AD424" s="739"/>
      <c r="AE424" s="739"/>
      <c r="AF424" s="739"/>
      <c r="AG424" s="739"/>
    </row>
    <row r="425" spans="19:33" ht="15.75" hidden="1" customHeight="1">
      <c r="S425" s="739"/>
      <c r="T425" s="739"/>
      <c r="U425" s="739"/>
      <c r="V425" s="739"/>
      <c r="W425" s="739"/>
      <c r="X425" s="739"/>
      <c r="Y425" s="739"/>
      <c r="Z425" s="739"/>
      <c r="AA425" s="739"/>
      <c r="AB425" s="739"/>
      <c r="AC425" s="739"/>
      <c r="AD425" s="739"/>
      <c r="AE425" s="739"/>
      <c r="AF425" s="739"/>
      <c r="AG425" s="739"/>
    </row>
    <row r="426" spans="19:33" ht="15.75" hidden="1" customHeight="1">
      <c r="S426" s="739"/>
      <c r="T426" s="739"/>
      <c r="U426" s="739"/>
      <c r="V426" s="739"/>
      <c r="W426" s="739"/>
      <c r="X426" s="739"/>
      <c r="Y426" s="739"/>
      <c r="Z426" s="739"/>
      <c r="AA426" s="739"/>
      <c r="AB426" s="739"/>
      <c r="AC426" s="739"/>
      <c r="AD426" s="739"/>
      <c r="AE426" s="739"/>
      <c r="AF426" s="739"/>
      <c r="AG426" s="739"/>
    </row>
    <row r="427" spans="19:33" ht="15.75" hidden="1" customHeight="1">
      <c r="S427" s="739"/>
      <c r="T427" s="739"/>
      <c r="U427" s="739"/>
      <c r="V427" s="739"/>
      <c r="W427" s="739"/>
      <c r="X427" s="739"/>
      <c r="Y427" s="739"/>
      <c r="Z427" s="739"/>
      <c r="AA427" s="739"/>
      <c r="AB427" s="739"/>
      <c r="AC427" s="739"/>
      <c r="AD427" s="739"/>
      <c r="AE427" s="739"/>
      <c r="AF427" s="739"/>
      <c r="AG427" s="739"/>
    </row>
    <row r="428" spans="19:33" ht="15.75" hidden="1" customHeight="1">
      <c r="S428" s="739"/>
      <c r="T428" s="739"/>
      <c r="U428" s="739"/>
      <c r="V428" s="739"/>
      <c r="W428" s="739"/>
      <c r="X428" s="739"/>
      <c r="Y428" s="739"/>
      <c r="Z428" s="739"/>
      <c r="AA428" s="739"/>
      <c r="AB428" s="739"/>
      <c r="AC428" s="739"/>
      <c r="AD428" s="739"/>
      <c r="AE428" s="739"/>
      <c r="AF428" s="739"/>
      <c r="AG428" s="739"/>
    </row>
    <row r="429" spans="19:33" ht="15.75" hidden="1" customHeight="1">
      <c r="S429" s="739"/>
      <c r="T429" s="739"/>
      <c r="U429" s="739"/>
      <c r="V429" s="739"/>
      <c r="W429" s="739"/>
      <c r="X429" s="739"/>
      <c r="Y429" s="739"/>
      <c r="Z429" s="739"/>
      <c r="AA429" s="739"/>
      <c r="AB429" s="739"/>
      <c r="AC429" s="739"/>
      <c r="AD429" s="739"/>
      <c r="AE429" s="739"/>
      <c r="AF429" s="739"/>
      <c r="AG429" s="739"/>
    </row>
    <row r="430" spans="19:33" ht="15.75" hidden="1" customHeight="1">
      <c r="S430" s="739"/>
      <c r="T430" s="739"/>
      <c r="U430" s="739"/>
      <c r="V430" s="739"/>
      <c r="W430" s="739"/>
      <c r="X430" s="739"/>
      <c r="Y430" s="739"/>
      <c r="Z430" s="739"/>
      <c r="AA430" s="739"/>
      <c r="AB430" s="739"/>
      <c r="AC430" s="739"/>
      <c r="AD430" s="739"/>
      <c r="AE430" s="739"/>
      <c r="AF430" s="739"/>
      <c r="AG430" s="739"/>
    </row>
    <row r="431" spans="19:33" ht="15.75" hidden="1" customHeight="1">
      <c r="S431" s="739"/>
      <c r="T431" s="739"/>
      <c r="U431" s="739"/>
      <c r="V431" s="739"/>
      <c r="W431" s="739"/>
      <c r="X431" s="739"/>
      <c r="Y431" s="739"/>
      <c r="Z431" s="739"/>
      <c r="AA431" s="739"/>
      <c r="AB431" s="739"/>
      <c r="AC431" s="739"/>
      <c r="AD431" s="739"/>
      <c r="AE431" s="739"/>
      <c r="AF431" s="739"/>
      <c r="AG431" s="739"/>
    </row>
    <row r="432" spans="19:33" ht="15.75" hidden="1" customHeight="1">
      <c r="S432" s="739"/>
      <c r="T432" s="739"/>
      <c r="U432" s="739"/>
      <c r="V432" s="739"/>
      <c r="W432" s="739"/>
      <c r="X432" s="739"/>
      <c r="Y432" s="739"/>
      <c r="Z432" s="739"/>
      <c r="AA432" s="739"/>
      <c r="AB432" s="739"/>
      <c r="AC432" s="739"/>
      <c r="AD432" s="739"/>
      <c r="AE432" s="739"/>
      <c r="AF432" s="739"/>
      <c r="AG432" s="739"/>
    </row>
    <row r="433" spans="19:33" ht="15.75" hidden="1" customHeight="1">
      <c r="S433" s="739"/>
      <c r="T433" s="739"/>
      <c r="U433" s="739"/>
      <c r="V433" s="739"/>
      <c r="W433" s="739"/>
      <c r="X433" s="739"/>
      <c r="Y433" s="739"/>
      <c r="Z433" s="739"/>
      <c r="AA433" s="739"/>
      <c r="AB433" s="739"/>
      <c r="AC433" s="739"/>
      <c r="AD433" s="739"/>
      <c r="AE433" s="739"/>
      <c r="AF433" s="739"/>
      <c r="AG433" s="739"/>
    </row>
    <row r="434" spans="19:33" ht="15.75" hidden="1" customHeight="1">
      <c r="S434" s="739"/>
      <c r="T434" s="739"/>
      <c r="U434" s="739"/>
      <c r="V434" s="739"/>
      <c r="W434" s="739"/>
      <c r="X434" s="739"/>
      <c r="Y434" s="739"/>
      <c r="Z434" s="739"/>
      <c r="AA434" s="739"/>
      <c r="AB434" s="739"/>
      <c r="AC434" s="739"/>
      <c r="AD434" s="739"/>
      <c r="AE434" s="739"/>
      <c r="AF434" s="739"/>
      <c r="AG434" s="739"/>
    </row>
    <row r="435" spans="19:33" ht="15.75" hidden="1" customHeight="1">
      <c r="S435" s="739"/>
      <c r="T435" s="739"/>
      <c r="U435" s="739"/>
      <c r="V435" s="739"/>
      <c r="W435" s="739"/>
      <c r="X435" s="739"/>
      <c r="Y435" s="739"/>
      <c r="Z435" s="739"/>
      <c r="AA435" s="739"/>
      <c r="AB435" s="739"/>
      <c r="AC435" s="739"/>
      <c r="AD435" s="739"/>
      <c r="AE435" s="739"/>
      <c r="AF435" s="739"/>
      <c r="AG435" s="739"/>
    </row>
    <row r="436" spans="19:33" ht="15.75" hidden="1" customHeight="1">
      <c r="S436" s="739"/>
      <c r="T436" s="739"/>
      <c r="U436" s="739"/>
      <c r="V436" s="739"/>
      <c r="W436" s="739"/>
      <c r="X436" s="739"/>
      <c r="Y436" s="739"/>
      <c r="Z436" s="739"/>
      <c r="AA436" s="739"/>
      <c r="AB436" s="739"/>
      <c r="AC436" s="739"/>
      <c r="AD436" s="739"/>
      <c r="AE436" s="739"/>
      <c r="AF436" s="739"/>
      <c r="AG436" s="739"/>
    </row>
    <row r="437" spans="19:33" ht="15.75" hidden="1" customHeight="1">
      <c r="S437" s="739"/>
      <c r="T437" s="739"/>
      <c r="U437" s="739"/>
      <c r="V437" s="739"/>
      <c r="W437" s="739"/>
      <c r="X437" s="739"/>
      <c r="Y437" s="739"/>
      <c r="Z437" s="739"/>
      <c r="AA437" s="739"/>
      <c r="AB437" s="739"/>
      <c r="AC437" s="739"/>
      <c r="AD437" s="739"/>
      <c r="AE437" s="739"/>
      <c r="AF437" s="739"/>
      <c r="AG437" s="739"/>
    </row>
    <row r="438" spans="19:33" ht="15.75" hidden="1" customHeight="1">
      <c r="S438" s="739"/>
      <c r="T438" s="739"/>
      <c r="U438" s="739"/>
      <c r="V438" s="739"/>
      <c r="W438" s="739"/>
      <c r="X438" s="739"/>
      <c r="Y438" s="739"/>
      <c r="Z438" s="739"/>
      <c r="AA438" s="739"/>
      <c r="AB438" s="739"/>
      <c r="AC438" s="739"/>
      <c r="AD438" s="739"/>
      <c r="AE438" s="739"/>
      <c r="AF438" s="739"/>
      <c r="AG438" s="739"/>
    </row>
    <row r="439" spans="19:33" ht="15.75" hidden="1" customHeight="1">
      <c r="S439" s="739"/>
      <c r="T439" s="739"/>
      <c r="U439" s="739"/>
      <c r="V439" s="739"/>
      <c r="W439" s="739"/>
      <c r="X439" s="739"/>
      <c r="Y439" s="739"/>
      <c r="Z439" s="739"/>
      <c r="AA439" s="739"/>
      <c r="AB439" s="739"/>
      <c r="AC439" s="739"/>
      <c r="AD439" s="739"/>
      <c r="AE439" s="739"/>
      <c r="AF439" s="739"/>
      <c r="AG439" s="739"/>
    </row>
    <row r="440" spans="19:33" ht="15.75" hidden="1" customHeight="1">
      <c r="S440" s="739"/>
      <c r="T440" s="739"/>
      <c r="U440" s="739"/>
      <c r="V440" s="739"/>
      <c r="W440" s="739"/>
      <c r="X440" s="739"/>
      <c r="Y440" s="739"/>
      <c r="Z440" s="739"/>
      <c r="AA440" s="739"/>
      <c r="AB440" s="739"/>
      <c r="AC440" s="739"/>
      <c r="AD440" s="739"/>
      <c r="AE440" s="739"/>
      <c r="AF440" s="739"/>
      <c r="AG440" s="739"/>
    </row>
    <row r="441" spans="19:33" ht="15.75" hidden="1" customHeight="1">
      <c r="S441" s="739"/>
      <c r="T441" s="739"/>
      <c r="U441" s="739"/>
      <c r="V441" s="739"/>
      <c r="W441" s="739"/>
      <c r="X441" s="739"/>
      <c r="Y441" s="739"/>
      <c r="Z441" s="739"/>
      <c r="AA441" s="739"/>
      <c r="AB441" s="739"/>
      <c r="AC441" s="739"/>
      <c r="AD441" s="739"/>
      <c r="AE441" s="739"/>
      <c r="AF441" s="739"/>
      <c r="AG441" s="739"/>
    </row>
    <row r="442" spans="19:33" ht="15.75" hidden="1" customHeight="1">
      <c r="S442" s="739"/>
      <c r="T442" s="739"/>
      <c r="U442" s="739"/>
      <c r="V442" s="739"/>
      <c r="W442" s="739"/>
      <c r="X442" s="739"/>
      <c r="Y442" s="739"/>
      <c r="Z442" s="739"/>
      <c r="AA442" s="739"/>
      <c r="AB442" s="739"/>
      <c r="AC442" s="739"/>
      <c r="AD442" s="739"/>
      <c r="AE442" s="739"/>
      <c r="AF442" s="739"/>
      <c r="AG442" s="739"/>
    </row>
    <row r="443" spans="19:33" ht="15.75" hidden="1" customHeight="1">
      <c r="S443" s="739"/>
      <c r="T443" s="739"/>
      <c r="U443" s="739"/>
      <c r="V443" s="739"/>
      <c r="W443" s="739"/>
      <c r="X443" s="739"/>
      <c r="Y443" s="739"/>
      <c r="Z443" s="739"/>
      <c r="AA443" s="739"/>
      <c r="AB443" s="739"/>
      <c r="AC443" s="739"/>
      <c r="AD443" s="739"/>
      <c r="AE443" s="739"/>
      <c r="AF443" s="739"/>
      <c r="AG443" s="739"/>
    </row>
    <row r="444" spans="19:33" ht="15.75" hidden="1" customHeight="1">
      <c r="S444" s="739"/>
      <c r="T444" s="739"/>
      <c r="U444" s="739"/>
      <c r="V444" s="739"/>
      <c r="W444" s="739"/>
      <c r="X444" s="739"/>
      <c r="Y444" s="739"/>
      <c r="Z444" s="739"/>
      <c r="AA444" s="739"/>
      <c r="AB444" s="739"/>
      <c r="AC444" s="739"/>
      <c r="AD444" s="739"/>
      <c r="AE444" s="739"/>
      <c r="AF444" s="739"/>
      <c r="AG444" s="739"/>
    </row>
    <row r="445" spans="19:33" ht="15.75" hidden="1" customHeight="1">
      <c r="S445" s="739"/>
      <c r="T445" s="739"/>
      <c r="U445" s="739"/>
      <c r="V445" s="739"/>
      <c r="W445" s="739"/>
      <c r="X445" s="739"/>
      <c r="Y445" s="739"/>
      <c r="Z445" s="739"/>
      <c r="AA445" s="739"/>
      <c r="AB445" s="739"/>
      <c r="AC445" s="739"/>
      <c r="AD445" s="739"/>
      <c r="AE445" s="739"/>
      <c r="AF445" s="739"/>
      <c r="AG445" s="739"/>
    </row>
    <row r="446" spans="19:33" ht="15.75" hidden="1" customHeight="1">
      <c r="S446" s="739"/>
      <c r="T446" s="739"/>
      <c r="U446" s="739"/>
      <c r="V446" s="739"/>
      <c r="W446" s="739"/>
      <c r="X446" s="739"/>
      <c r="Y446" s="739"/>
      <c r="Z446" s="739"/>
      <c r="AA446" s="739"/>
      <c r="AB446" s="739"/>
      <c r="AC446" s="739"/>
      <c r="AD446" s="739"/>
      <c r="AE446" s="739"/>
      <c r="AF446" s="739"/>
      <c r="AG446" s="739"/>
    </row>
    <row r="447" spans="19:33" ht="15.75" hidden="1" customHeight="1">
      <c r="S447" s="739"/>
      <c r="T447" s="739"/>
      <c r="U447" s="739"/>
      <c r="V447" s="739"/>
      <c r="W447" s="739"/>
      <c r="X447" s="739"/>
      <c r="Y447" s="739"/>
      <c r="Z447" s="739"/>
      <c r="AA447" s="739"/>
      <c r="AB447" s="739"/>
      <c r="AC447" s="739"/>
      <c r="AD447" s="739"/>
      <c r="AE447" s="739"/>
      <c r="AF447" s="739"/>
      <c r="AG447" s="739"/>
    </row>
    <row r="448" spans="19:33" ht="15.75" hidden="1" customHeight="1">
      <c r="S448" s="739"/>
      <c r="T448" s="739"/>
      <c r="U448" s="739"/>
      <c r="V448" s="739"/>
      <c r="W448" s="739"/>
      <c r="X448" s="739"/>
      <c r="Y448" s="739"/>
      <c r="Z448" s="739"/>
      <c r="AA448" s="739"/>
      <c r="AB448" s="739"/>
      <c r="AC448" s="739"/>
      <c r="AD448" s="739"/>
      <c r="AE448" s="739"/>
      <c r="AF448" s="739"/>
      <c r="AG448" s="739"/>
    </row>
    <row r="449" spans="19:33" ht="15.75" hidden="1" customHeight="1">
      <c r="S449" s="739"/>
      <c r="T449" s="739"/>
      <c r="U449" s="739"/>
      <c r="V449" s="739"/>
      <c r="W449" s="739"/>
      <c r="X449" s="739"/>
      <c r="Y449" s="739"/>
      <c r="Z449" s="739"/>
      <c r="AA449" s="739"/>
      <c r="AB449" s="739"/>
      <c r="AC449" s="739"/>
      <c r="AD449" s="739"/>
      <c r="AE449" s="739"/>
      <c r="AF449" s="739"/>
      <c r="AG449" s="739"/>
    </row>
    <row r="450" spans="19:33" ht="15.75" hidden="1" customHeight="1">
      <c r="S450" s="739"/>
      <c r="T450" s="739"/>
      <c r="U450" s="739"/>
      <c r="V450" s="739"/>
      <c r="W450" s="739"/>
      <c r="X450" s="739"/>
      <c r="Y450" s="739"/>
      <c r="Z450" s="739"/>
      <c r="AA450" s="739"/>
      <c r="AB450" s="739"/>
      <c r="AC450" s="739"/>
      <c r="AD450" s="739"/>
      <c r="AE450" s="739"/>
      <c r="AF450" s="739"/>
      <c r="AG450" s="739"/>
    </row>
    <row r="451" spans="19:33" ht="15.75" hidden="1" customHeight="1">
      <c r="S451" s="739"/>
      <c r="T451" s="739"/>
      <c r="U451" s="739"/>
      <c r="V451" s="739"/>
      <c r="W451" s="739"/>
      <c r="X451" s="739"/>
      <c r="Y451" s="739"/>
      <c r="Z451" s="739"/>
      <c r="AA451" s="739"/>
      <c r="AB451" s="739"/>
      <c r="AC451" s="739"/>
      <c r="AD451" s="739"/>
      <c r="AE451" s="739"/>
      <c r="AF451" s="739"/>
      <c r="AG451" s="739"/>
    </row>
    <row r="452" spans="19:33" ht="15.75" hidden="1" customHeight="1">
      <c r="S452" s="739"/>
      <c r="T452" s="739"/>
      <c r="U452" s="739"/>
      <c r="V452" s="739"/>
      <c r="W452" s="739"/>
      <c r="X452" s="739"/>
      <c r="Y452" s="739"/>
      <c r="Z452" s="739"/>
      <c r="AA452" s="739"/>
      <c r="AB452" s="739"/>
      <c r="AC452" s="739"/>
      <c r="AD452" s="739"/>
      <c r="AE452" s="739"/>
      <c r="AF452" s="739"/>
      <c r="AG452" s="739"/>
    </row>
    <row r="453" spans="19:33" ht="15.75" hidden="1" customHeight="1">
      <c r="S453" s="739"/>
      <c r="T453" s="739"/>
      <c r="U453" s="739"/>
      <c r="V453" s="739"/>
      <c r="W453" s="739"/>
      <c r="X453" s="739"/>
      <c r="Y453" s="739"/>
      <c r="Z453" s="739"/>
      <c r="AA453" s="739"/>
      <c r="AB453" s="739"/>
      <c r="AC453" s="739"/>
      <c r="AD453" s="739"/>
      <c r="AE453" s="739"/>
      <c r="AF453" s="739"/>
      <c r="AG453" s="739"/>
    </row>
    <row r="454" spans="19:33" ht="15.75" hidden="1" customHeight="1">
      <c r="S454" s="739"/>
      <c r="T454" s="739"/>
      <c r="U454" s="739"/>
      <c r="V454" s="739"/>
      <c r="W454" s="739"/>
      <c r="X454" s="739"/>
      <c r="Y454" s="739"/>
      <c r="Z454" s="739"/>
      <c r="AA454" s="739"/>
      <c r="AB454" s="739"/>
      <c r="AC454" s="739"/>
      <c r="AD454" s="739"/>
      <c r="AE454" s="739"/>
      <c r="AF454" s="739"/>
      <c r="AG454" s="739"/>
    </row>
    <row r="455" spans="19:33" ht="15.75" hidden="1" customHeight="1">
      <c r="S455" s="739"/>
      <c r="T455" s="739"/>
      <c r="U455" s="739"/>
      <c r="V455" s="739"/>
      <c r="W455" s="739"/>
      <c r="X455" s="739"/>
      <c r="Y455" s="739"/>
      <c r="Z455" s="739"/>
      <c r="AA455" s="739"/>
      <c r="AB455" s="739"/>
      <c r="AC455" s="739"/>
      <c r="AD455" s="739"/>
      <c r="AE455" s="739"/>
      <c r="AF455" s="739"/>
      <c r="AG455" s="739"/>
    </row>
    <row r="456" spans="19:33" ht="15.75" hidden="1" customHeight="1">
      <c r="S456" s="739"/>
      <c r="T456" s="739"/>
      <c r="U456" s="739"/>
      <c r="V456" s="739"/>
      <c r="W456" s="739"/>
      <c r="X456" s="739"/>
      <c r="Y456" s="739"/>
      <c r="Z456" s="739"/>
      <c r="AA456" s="739"/>
      <c r="AB456" s="739"/>
      <c r="AC456" s="739"/>
      <c r="AD456" s="739"/>
      <c r="AE456" s="739"/>
      <c r="AF456" s="739"/>
      <c r="AG456" s="739"/>
    </row>
    <row r="457" spans="19:33" ht="15.75" hidden="1" customHeight="1">
      <c r="S457" s="739"/>
      <c r="T457" s="739"/>
      <c r="U457" s="739"/>
      <c r="V457" s="739"/>
      <c r="W457" s="739"/>
      <c r="X457" s="739"/>
      <c r="Y457" s="739"/>
      <c r="Z457" s="739"/>
      <c r="AA457" s="739"/>
      <c r="AB457" s="739"/>
      <c r="AC457" s="739"/>
      <c r="AD457" s="739"/>
      <c r="AE457" s="739"/>
      <c r="AF457" s="739"/>
      <c r="AG457" s="739"/>
    </row>
    <row r="458" spans="19:33" ht="15.75" hidden="1" customHeight="1">
      <c r="S458" s="739"/>
      <c r="T458" s="739"/>
      <c r="U458" s="739"/>
      <c r="V458" s="739"/>
      <c r="W458" s="739"/>
      <c r="X458" s="739"/>
      <c r="Y458" s="739"/>
      <c r="Z458" s="739"/>
      <c r="AA458" s="739"/>
      <c r="AB458" s="739"/>
      <c r="AC458" s="739"/>
      <c r="AD458" s="739"/>
      <c r="AE458" s="739"/>
      <c r="AF458" s="739"/>
      <c r="AG458" s="739"/>
    </row>
    <row r="459" spans="19:33" ht="15.75" hidden="1" customHeight="1">
      <c r="S459" s="739"/>
      <c r="T459" s="739"/>
      <c r="U459" s="739"/>
      <c r="V459" s="739"/>
      <c r="W459" s="739"/>
      <c r="X459" s="739"/>
      <c r="Y459" s="739"/>
      <c r="Z459" s="739"/>
      <c r="AA459" s="739"/>
      <c r="AB459" s="739"/>
      <c r="AC459" s="739"/>
      <c r="AD459" s="739"/>
      <c r="AE459" s="739"/>
      <c r="AF459" s="739"/>
      <c r="AG459" s="739"/>
    </row>
    <row r="460" spans="19:33" ht="15.75" hidden="1" customHeight="1">
      <c r="S460" s="739"/>
      <c r="T460" s="739"/>
      <c r="U460" s="739"/>
      <c r="V460" s="739"/>
      <c r="W460" s="739"/>
      <c r="X460" s="739"/>
      <c r="Y460" s="739"/>
      <c r="Z460" s="739"/>
      <c r="AA460" s="739"/>
      <c r="AB460" s="739"/>
      <c r="AC460" s="739"/>
      <c r="AD460" s="739"/>
      <c r="AE460" s="739"/>
      <c r="AF460" s="739"/>
      <c r="AG460" s="739"/>
    </row>
    <row r="461" spans="19:33" ht="15.75" hidden="1" customHeight="1">
      <c r="S461" s="739"/>
      <c r="T461" s="739"/>
      <c r="U461" s="739"/>
      <c r="V461" s="739"/>
      <c r="W461" s="739"/>
      <c r="X461" s="739"/>
      <c r="Y461" s="739"/>
      <c r="Z461" s="739"/>
      <c r="AA461" s="739"/>
      <c r="AB461" s="739"/>
      <c r="AC461" s="739"/>
      <c r="AD461" s="739"/>
      <c r="AE461" s="739"/>
      <c r="AF461" s="739"/>
      <c r="AG461" s="739"/>
    </row>
    <row r="462" spans="19:33" ht="15.75" hidden="1" customHeight="1">
      <c r="S462" s="739"/>
      <c r="T462" s="739"/>
      <c r="U462" s="739"/>
      <c r="V462" s="739"/>
      <c r="W462" s="739"/>
      <c r="X462" s="739"/>
      <c r="Y462" s="739"/>
      <c r="Z462" s="739"/>
      <c r="AA462" s="739"/>
      <c r="AB462" s="739"/>
      <c r="AC462" s="739"/>
      <c r="AD462" s="739"/>
      <c r="AE462" s="739"/>
      <c r="AF462" s="739"/>
      <c r="AG462" s="739"/>
    </row>
    <row r="463" spans="19:33" ht="15.75" hidden="1" customHeight="1">
      <c r="S463" s="739"/>
      <c r="T463" s="739"/>
      <c r="U463" s="739"/>
      <c r="V463" s="739"/>
      <c r="W463" s="739"/>
      <c r="X463" s="739"/>
      <c r="Y463" s="739"/>
      <c r="Z463" s="739"/>
      <c r="AA463" s="739"/>
      <c r="AB463" s="739"/>
      <c r="AC463" s="739"/>
      <c r="AD463" s="739"/>
      <c r="AE463" s="739"/>
      <c r="AF463" s="739"/>
      <c r="AG463" s="739"/>
    </row>
    <row r="464" spans="19:33" ht="15.75" hidden="1" customHeight="1">
      <c r="S464" s="739"/>
      <c r="T464" s="739"/>
      <c r="U464" s="739"/>
      <c r="V464" s="739"/>
      <c r="W464" s="739"/>
      <c r="X464" s="739"/>
      <c r="Y464" s="739"/>
      <c r="Z464" s="739"/>
      <c r="AA464" s="739"/>
      <c r="AB464" s="739"/>
      <c r="AC464" s="739"/>
      <c r="AD464" s="739"/>
      <c r="AE464" s="739"/>
      <c r="AF464" s="739"/>
      <c r="AG464" s="739"/>
    </row>
    <row r="465" spans="19:33" ht="15.75" hidden="1" customHeight="1">
      <c r="S465" s="739"/>
      <c r="T465" s="739"/>
      <c r="U465" s="739"/>
      <c r="V465" s="739"/>
      <c r="W465" s="739"/>
      <c r="X465" s="739"/>
      <c r="Y465" s="739"/>
      <c r="Z465" s="739"/>
      <c r="AA465" s="739"/>
      <c r="AB465" s="739"/>
      <c r="AC465" s="739"/>
      <c r="AD465" s="739"/>
      <c r="AE465" s="739"/>
      <c r="AF465" s="739"/>
      <c r="AG465" s="739"/>
    </row>
    <row r="466" spans="19:33" ht="15.75" hidden="1" customHeight="1">
      <c r="S466" s="739"/>
      <c r="T466" s="739"/>
      <c r="U466" s="739"/>
      <c r="V466" s="739"/>
      <c r="W466" s="739"/>
      <c r="X466" s="739"/>
      <c r="Y466" s="739"/>
      <c r="Z466" s="739"/>
      <c r="AA466" s="739"/>
      <c r="AB466" s="739"/>
      <c r="AC466" s="739"/>
      <c r="AD466" s="739"/>
      <c r="AE466" s="739"/>
      <c r="AF466" s="739"/>
      <c r="AG466" s="739"/>
    </row>
    <row r="467" spans="19:33" ht="15.75" hidden="1" customHeight="1">
      <c r="S467" s="739"/>
      <c r="T467" s="739"/>
      <c r="U467" s="739"/>
      <c r="V467" s="739"/>
      <c r="W467" s="739"/>
      <c r="X467" s="739"/>
      <c r="Y467" s="739"/>
      <c r="Z467" s="739"/>
      <c r="AA467" s="739"/>
      <c r="AB467" s="739"/>
      <c r="AC467" s="739"/>
      <c r="AD467" s="739"/>
      <c r="AE467" s="739"/>
      <c r="AF467" s="739"/>
      <c r="AG467" s="739"/>
    </row>
    <row r="468" spans="19:33" ht="15.75" hidden="1" customHeight="1">
      <c r="S468" s="739"/>
      <c r="T468" s="739"/>
      <c r="U468" s="739"/>
      <c r="V468" s="739"/>
      <c r="W468" s="739"/>
      <c r="X468" s="739"/>
      <c r="Y468" s="739"/>
      <c r="Z468" s="739"/>
      <c r="AA468" s="739"/>
      <c r="AB468" s="739"/>
      <c r="AC468" s="739"/>
      <c r="AD468" s="739"/>
      <c r="AE468" s="739"/>
      <c r="AF468" s="739"/>
      <c r="AG468" s="739"/>
    </row>
    <row r="469" spans="19:33" ht="15.75" hidden="1" customHeight="1">
      <c r="S469" s="739"/>
      <c r="T469" s="739"/>
      <c r="U469" s="739"/>
      <c r="V469" s="739"/>
      <c r="W469" s="739"/>
      <c r="X469" s="739"/>
      <c r="Y469" s="739"/>
      <c r="Z469" s="739"/>
      <c r="AA469" s="739"/>
      <c r="AB469" s="739"/>
      <c r="AC469" s="739"/>
      <c r="AD469" s="739"/>
      <c r="AE469" s="739"/>
      <c r="AF469" s="739"/>
      <c r="AG469" s="739"/>
    </row>
    <row r="470" spans="19:33" ht="15.75" hidden="1" customHeight="1">
      <c r="S470" s="739"/>
      <c r="T470" s="739"/>
      <c r="U470" s="739"/>
      <c r="V470" s="739"/>
      <c r="W470" s="739"/>
      <c r="X470" s="739"/>
      <c r="Y470" s="739"/>
      <c r="Z470" s="739"/>
      <c r="AA470" s="739"/>
      <c r="AB470" s="739"/>
      <c r="AC470" s="739"/>
      <c r="AD470" s="739"/>
      <c r="AE470" s="739"/>
      <c r="AF470" s="739"/>
      <c r="AG470" s="739"/>
    </row>
    <row r="471" spans="19:33" ht="15.75" hidden="1" customHeight="1">
      <c r="S471" s="739"/>
      <c r="T471" s="739"/>
      <c r="U471" s="739"/>
      <c r="V471" s="739"/>
      <c r="W471" s="739"/>
      <c r="X471" s="739"/>
      <c r="Y471" s="739"/>
      <c r="Z471" s="739"/>
      <c r="AA471" s="739"/>
      <c r="AB471" s="739"/>
      <c r="AC471" s="739"/>
      <c r="AD471" s="739"/>
      <c r="AE471" s="739"/>
      <c r="AF471" s="739"/>
      <c r="AG471" s="739"/>
    </row>
    <row r="472" spans="19:33" ht="15.75" hidden="1" customHeight="1">
      <c r="S472" s="739"/>
      <c r="T472" s="739"/>
      <c r="U472" s="739"/>
      <c r="V472" s="739"/>
      <c r="W472" s="739"/>
      <c r="X472" s="739"/>
      <c r="Y472" s="739"/>
      <c r="Z472" s="739"/>
      <c r="AA472" s="739"/>
      <c r="AB472" s="739"/>
      <c r="AC472" s="739"/>
      <c r="AD472" s="739"/>
      <c r="AE472" s="739"/>
      <c r="AF472" s="739"/>
      <c r="AG472" s="739"/>
    </row>
    <row r="473" spans="19:33" ht="15.75" hidden="1" customHeight="1">
      <c r="S473" s="739"/>
      <c r="T473" s="739"/>
      <c r="U473" s="739"/>
      <c r="V473" s="739"/>
      <c r="W473" s="739"/>
      <c r="X473" s="739"/>
      <c r="Y473" s="739"/>
      <c r="Z473" s="739"/>
      <c r="AA473" s="739"/>
      <c r="AB473" s="739"/>
      <c r="AC473" s="739"/>
      <c r="AD473" s="739"/>
      <c r="AE473" s="739"/>
      <c r="AF473" s="739"/>
      <c r="AG473" s="739"/>
    </row>
    <row r="474" spans="19:33" ht="15.75" hidden="1" customHeight="1">
      <c r="S474" s="739"/>
      <c r="T474" s="739"/>
      <c r="U474" s="739"/>
      <c r="V474" s="739"/>
      <c r="W474" s="739"/>
      <c r="X474" s="739"/>
      <c r="Y474" s="739"/>
      <c r="Z474" s="739"/>
      <c r="AA474" s="739"/>
      <c r="AB474" s="739"/>
      <c r="AC474" s="739"/>
      <c r="AD474" s="739"/>
      <c r="AE474" s="739"/>
      <c r="AF474" s="739"/>
      <c r="AG474" s="739"/>
    </row>
    <row r="475" spans="19:33" ht="15.75" hidden="1" customHeight="1">
      <c r="S475" s="739"/>
      <c r="T475" s="739"/>
      <c r="U475" s="739"/>
      <c r="V475" s="739"/>
      <c r="W475" s="739"/>
      <c r="X475" s="739"/>
      <c r="Y475" s="739"/>
      <c r="Z475" s="739"/>
      <c r="AA475" s="739"/>
      <c r="AB475" s="739"/>
      <c r="AC475" s="739"/>
      <c r="AD475" s="739"/>
      <c r="AE475" s="739"/>
      <c r="AF475" s="739"/>
      <c r="AG475" s="739"/>
    </row>
    <row r="476" spans="19:33" ht="15.75" hidden="1" customHeight="1">
      <c r="S476" s="739"/>
      <c r="T476" s="739"/>
      <c r="U476" s="739"/>
      <c r="V476" s="739"/>
      <c r="W476" s="739"/>
      <c r="X476" s="739"/>
      <c r="Y476" s="739"/>
      <c r="Z476" s="739"/>
      <c r="AA476" s="739"/>
      <c r="AB476" s="739"/>
      <c r="AC476" s="739"/>
      <c r="AD476" s="739"/>
      <c r="AE476" s="739"/>
      <c r="AF476" s="739"/>
      <c r="AG476" s="739"/>
    </row>
    <row r="477" spans="19:33" ht="15.75" hidden="1" customHeight="1">
      <c r="S477" s="739"/>
      <c r="T477" s="739"/>
      <c r="U477" s="739"/>
      <c r="V477" s="739"/>
      <c r="W477" s="739"/>
      <c r="X477" s="739"/>
      <c r="Y477" s="739"/>
      <c r="Z477" s="739"/>
      <c r="AA477" s="739"/>
      <c r="AB477" s="739"/>
      <c r="AC477" s="739"/>
      <c r="AD477" s="739"/>
      <c r="AE477" s="739"/>
      <c r="AF477" s="739"/>
      <c r="AG477" s="739"/>
    </row>
    <row r="478" spans="19:33" ht="15.75" hidden="1" customHeight="1">
      <c r="S478" s="739"/>
      <c r="T478" s="739"/>
      <c r="U478" s="739"/>
      <c r="V478" s="739"/>
      <c r="W478" s="739"/>
      <c r="X478" s="739"/>
      <c r="Y478" s="739"/>
      <c r="Z478" s="739"/>
      <c r="AA478" s="739"/>
      <c r="AB478" s="739"/>
      <c r="AC478" s="739"/>
      <c r="AD478" s="739"/>
      <c r="AE478" s="739"/>
      <c r="AF478" s="739"/>
      <c r="AG478" s="739"/>
    </row>
    <row r="479" spans="19:33" ht="15.75" hidden="1" customHeight="1">
      <c r="S479" s="739"/>
      <c r="T479" s="739"/>
      <c r="U479" s="739"/>
      <c r="V479" s="739"/>
      <c r="W479" s="739"/>
      <c r="X479" s="739"/>
      <c r="Y479" s="739"/>
      <c r="Z479" s="739"/>
      <c r="AA479" s="739"/>
      <c r="AB479" s="739"/>
      <c r="AC479" s="739"/>
      <c r="AD479" s="739"/>
      <c r="AE479" s="739"/>
      <c r="AF479" s="739"/>
      <c r="AG479" s="739"/>
    </row>
    <row r="480" spans="19:33" ht="15.75" hidden="1" customHeight="1">
      <c r="S480" s="739"/>
      <c r="T480" s="739"/>
      <c r="U480" s="739"/>
      <c r="V480" s="739"/>
      <c r="W480" s="739"/>
      <c r="X480" s="739"/>
      <c r="Y480" s="739"/>
      <c r="Z480" s="739"/>
      <c r="AA480" s="739"/>
      <c r="AB480" s="739"/>
      <c r="AC480" s="739"/>
      <c r="AD480" s="739"/>
      <c r="AE480" s="739"/>
      <c r="AF480" s="739"/>
      <c r="AG480" s="739"/>
    </row>
    <row r="481" spans="19:33" ht="15.75" hidden="1" customHeight="1">
      <c r="S481" s="739"/>
      <c r="T481" s="739"/>
      <c r="U481" s="739"/>
      <c r="V481" s="739"/>
      <c r="W481" s="739"/>
      <c r="X481" s="739"/>
      <c r="Y481" s="739"/>
      <c r="Z481" s="739"/>
      <c r="AA481" s="739"/>
      <c r="AB481" s="739"/>
      <c r="AC481" s="739"/>
      <c r="AD481" s="739"/>
      <c r="AE481" s="739"/>
      <c r="AF481" s="739"/>
      <c r="AG481" s="739"/>
    </row>
    <row r="482" spans="19:33" ht="15.75" hidden="1" customHeight="1">
      <c r="S482" s="739"/>
      <c r="T482" s="739"/>
      <c r="U482" s="739"/>
      <c r="V482" s="739"/>
      <c r="W482" s="739"/>
      <c r="X482" s="739"/>
      <c r="Y482" s="739"/>
      <c r="Z482" s="739"/>
      <c r="AA482" s="739"/>
      <c r="AB482" s="739"/>
      <c r="AC482" s="739"/>
      <c r="AD482" s="739"/>
      <c r="AE482" s="739"/>
      <c r="AF482" s="739"/>
      <c r="AG482" s="739"/>
    </row>
    <row r="483" spans="19:33" ht="15.75" hidden="1" customHeight="1">
      <c r="S483" s="739"/>
      <c r="T483" s="739"/>
      <c r="U483" s="739"/>
      <c r="V483" s="739"/>
      <c r="W483" s="739"/>
      <c r="X483" s="739"/>
      <c r="Y483" s="739"/>
      <c r="Z483" s="739"/>
      <c r="AA483" s="739"/>
      <c r="AB483" s="739"/>
      <c r="AC483" s="739"/>
      <c r="AD483" s="739"/>
      <c r="AE483" s="739"/>
      <c r="AF483" s="739"/>
      <c r="AG483" s="739"/>
    </row>
    <row r="484" spans="19:33" ht="15.75" hidden="1" customHeight="1">
      <c r="S484" s="739"/>
      <c r="T484" s="739"/>
      <c r="U484" s="739"/>
      <c r="V484" s="739"/>
      <c r="W484" s="739"/>
      <c r="X484" s="739"/>
      <c r="Y484" s="739"/>
      <c r="Z484" s="739"/>
      <c r="AA484" s="739"/>
      <c r="AB484" s="739"/>
      <c r="AC484" s="739"/>
      <c r="AD484" s="739"/>
      <c r="AE484" s="739"/>
      <c r="AF484" s="739"/>
      <c r="AG484" s="739"/>
    </row>
    <row r="485" spans="19:33" ht="15.75" hidden="1" customHeight="1">
      <c r="S485" s="739"/>
      <c r="T485" s="739"/>
      <c r="U485" s="739"/>
      <c r="V485" s="739"/>
      <c r="W485" s="739"/>
      <c r="X485" s="739"/>
      <c r="Y485" s="739"/>
      <c r="Z485" s="739"/>
      <c r="AA485" s="739"/>
      <c r="AB485" s="739"/>
      <c r="AC485" s="739"/>
      <c r="AD485" s="739"/>
      <c r="AE485" s="739"/>
      <c r="AF485" s="739"/>
      <c r="AG485" s="739"/>
    </row>
    <row r="486" spans="19:33" ht="15.75" hidden="1" customHeight="1">
      <c r="S486" s="739"/>
      <c r="T486" s="739"/>
      <c r="U486" s="739"/>
      <c r="V486" s="739"/>
      <c r="W486" s="739"/>
      <c r="X486" s="739"/>
      <c r="Y486" s="739"/>
      <c r="Z486" s="739"/>
      <c r="AA486" s="739"/>
      <c r="AB486" s="739"/>
      <c r="AC486" s="739"/>
      <c r="AD486" s="739"/>
      <c r="AE486" s="739"/>
      <c r="AF486" s="739"/>
      <c r="AG486" s="739"/>
    </row>
    <row r="487" spans="19:33" ht="15.75" hidden="1" customHeight="1">
      <c r="S487" s="739"/>
      <c r="T487" s="739"/>
      <c r="U487" s="739"/>
      <c r="V487" s="739"/>
      <c r="W487" s="739"/>
      <c r="X487" s="739"/>
      <c r="Y487" s="739"/>
      <c r="Z487" s="739"/>
      <c r="AA487" s="739"/>
      <c r="AB487" s="739"/>
      <c r="AC487" s="739"/>
      <c r="AD487" s="739"/>
      <c r="AE487" s="739"/>
      <c r="AF487" s="739"/>
      <c r="AG487" s="739"/>
    </row>
    <row r="488" spans="19:33" ht="15.75" hidden="1" customHeight="1">
      <c r="S488" s="739"/>
      <c r="T488" s="739"/>
      <c r="U488" s="739"/>
      <c r="V488" s="739"/>
      <c r="W488" s="739"/>
      <c r="X488" s="739"/>
      <c r="Y488" s="739"/>
      <c r="Z488" s="739"/>
      <c r="AA488" s="739"/>
      <c r="AB488" s="739"/>
      <c r="AC488" s="739"/>
      <c r="AD488" s="739"/>
      <c r="AE488" s="739"/>
      <c r="AF488" s="739"/>
      <c r="AG488" s="739"/>
    </row>
    <row r="489" spans="19:33" ht="15.75" hidden="1" customHeight="1">
      <c r="S489" s="739"/>
      <c r="T489" s="739"/>
      <c r="U489" s="739"/>
      <c r="V489" s="739"/>
      <c r="W489" s="739"/>
      <c r="X489" s="739"/>
      <c r="Y489" s="739"/>
      <c r="Z489" s="739"/>
      <c r="AA489" s="739"/>
      <c r="AB489" s="739"/>
      <c r="AC489" s="739"/>
      <c r="AD489" s="739"/>
      <c r="AE489" s="739"/>
      <c r="AF489" s="739"/>
      <c r="AG489" s="739"/>
    </row>
    <row r="490" spans="19:33" ht="15.75" hidden="1" customHeight="1">
      <c r="S490" s="739"/>
      <c r="T490" s="739"/>
      <c r="U490" s="739"/>
      <c r="V490" s="739"/>
      <c r="W490" s="739"/>
      <c r="X490" s="739"/>
      <c r="Y490" s="739"/>
      <c r="Z490" s="739"/>
      <c r="AA490" s="739"/>
      <c r="AB490" s="739"/>
      <c r="AC490" s="739"/>
      <c r="AD490" s="739"/>
      <c r="AE490" s="739"/>
      <c r="AF490" s="739"/>
      <c r="AG490" s="739"/>
    </row>
    <row r="491" spans="19:33" ht="15.75" hidden="1" customHeight="1">
      <c r="S491" s="739"/>
      <c r="T491" s="739"/>
      <c r="U491" s="739"/>
      <c r="V491" s="739"/>
      <c r="W491" s="739"/>
      <c r="X491" s="739"/>
      <c r="Y491" s="739"/>
      <c r="Z491" s="739"/>
      <c r="AA491" s="739"/>
      <c r="AB491" s="739"/>
      <c r="AC491" s="739"/>
      <c r="AD491" s="739"/>
      <c r="AE491" s="739"/>
      <c r="AF491" s="739"/>
      <c r="AG491" s="739"/>
    </row>
    <row r="492" spans="19:33" ht="15.75" hidden="1" customHeight="1">
      <c r="S492" s="739"/>
      <c r="T492" s="739"/>
      <c r="U492" s="739"/>
      <c r="V492" s="739"/>
      <c r="W492" s="739"/>
      <c r="X492" s="739"/>
      <c r="Y492" s="739"/>
      <c r="Z492" s="739"/>
      <c r="AA492" s="739"/>
      <c r="AB492" s="739"/>
      <c r="AC492" s="739"/>
      <c r="AD492" s="739"/>
      <c r="AE492" s="739"/>
      <c r="AF492" s="739"/>
      <c r="AG492" s="739"/>
    </row>
    <row r="493" spans="19:33" ht="15.75" hidden="1" customHeight="1">
      <c r="S493" s="739"/>
      <c r="T493" s="739"/>
      <c r="U493" s="739"/>
      <c r="V493" s="739"/>
      <c r="W493" s="739"/>
      <c r="X493" s="739"/>
      <c r="Y493" s="739"/>
      <c r="Z493" s="739"/>
      <c r="AA493" s="739"/>
      <c r="AB493" s="739"/>
      <c r="AC493" s="739"/>
      <c r="AD493" s="739"/>
      <c r="AE493" s="739"/>
      <c r="AF493" s="739"/>
      <c r="AG493" s="739"/>
    </row>
    <row r="494" spans="19:33" ht="15.75" hidden="1" customHeight="1">
      <c r="S494" s="739"/>
      <c r="T494" s="739"/>
      <c r="U494" s="739"/>
      <c r="V494" s="739"/>
      <c r="W494" s="739"/>
      <c r="X494" s="739"/>
      <c r="Y494" s="739"/>
      <c r="Z494" s="739"/>
      <c r="AA494" s="739"/>
      <c r="AB494" s="739"/>
      <c r="AC494" s="739"/>
      <c r="AD494" s="739"/>
      <c r="AE494" s="739"/>
      <c r="AF494" s="739"/>
      <c r="AG494" s="739"/>
    </row>
    <row r="495" spans="19:33" ht="15.75" hidden="1" customHeight="1">
      <c r="S495" s="739"/>
      <c r="T495" s="739"/>
      <c r="U495" s="739"/>
      <c r="V495" s="739"/>
      <c r="W495" s="739"/>
      <c r="X495" s="739"/>
      <c r="Y495" s="739"/>
      <c r="Z495" s="739"/>
      <c r="AA495" s="739"/>
      <c r="AB495" s="739"/>
      <c r="AC495" s="739"/>
      <c r="AD495" s="739"/>
      <c r="AE495" s="739"/>
      <c r="AF495" s="739"/>
      <c r="AG495" s="739"/>
    </row>
    <row r="496" spans="19:33" ht="15.75" hidden="1" customHeight="1">
      <c r="S496" s="739"/>
      <c r="T496" s="739"/>
      <c r="U496" s="739"/>
      <c r="V496" s="739"/>
      <c r="W496" s="739"/>
      <c r="X496" s="739"/>
      <c r="Y496" s="739"/>
      <c r="Z496" s="739"/>
      <c r="AA496" s="739"/>
      <c r="AB496" s="739"/>
      <c r="AC496" s="739"/>
      <c r="AD496" s="739"/>
      <c r="AE496" s="739"/>
      <c r="AF496" s="739"/>
      <c r="AG496" s="739"/>
    </row>
    <row r="497" spans="19:33" ht="15.75" hidden="1" customHeight="1">
      <c r="S497" s="739"/>
      <c r="T497" s="739"/>
      <c r="U497" s="739"/>
      <c r="V497" s="739"/>
      <c r="W497" s="739"/>
      <c r="X497" s="739"/>
      <c r="Y497" s="739"/>
      <c r="Z497" s="739"/>
      <c r="AA497" s="739"/>
      <c r="AB497" s="739"/>
      <c r="AC497" s="739"/>
      <c r="AD497" s="739"/>
      <c r="AE497" s="739"/>
      <c r="AF497" s="739"/>
      <c r="AG497" s="739"/>
    </row>
    <row r="498" spans="19:33" ht="15.75" hidden="1" customHeight="1">
      <c r="S498" s="739"/>
      <c r="T498" s="739"/>
      <c r="U498" s="739"/>
      <c r="V498" s="739"/>
      <c r="W498" s="739"/>
      <c r="X498" s="739"/>
      <c r="Y498" s="739"/>
      <c r="Z498" s="739"/>
      <c r="AA498" s="739"/>
      <c r="AB498" s="739"/>
      <c r="AC498" s="739"/>
      <c r="AD498" s="739"/>
      <c r="AE498" s="739"/>
      <c r="AF498" s="739"/>
      <c r="AG498" s="739"/>
    </row>
    <row r="499" spans="19:33" ht="15.75" hidden="1" customHeight="1">
      <c r="S499" s="739"/>
      <c r="T499" s="739"/>
      <c r="U499" s="739"/>
      <c r="V499" s="739"/>
      <c r="W499" s="739"/>
      <c r="X499" s="739"/>
      <c r="Y499" s="739"/>
      <c r="Z499" s="739"/>
      <c r="AA499" s="739"/>
      <c r="AB499" s="739"/>
      <c r="AC499" s="739"/>
      <c r="AD499" s="739"/>
      <c r="AE499" s="739"/>
      <c r="AF499" s="739"/>
      <c r="AG499" s="739"/>
    </row>
    <row r="500" spans="19:33" ht="15.75" hidden="1" customHeight="1">
      <c r="S500" s="739"/>
      <c r="T500" s="739"/>
      <c r="U500" s="739"/>
      <c r="V500" s="739"/>
      <c r="W500" s="739"/>
      <c r="X500" s="739"/>
      <c r="Y500" s="739"/>
      <c r="Z500" s="739"/>
      <c r="AA500" s="739"/>
      <c r="AB500" s="739"/>
      <c r="AC500" s="739"/>
      <c r="AD500" s="739"/>
      <c r="AE500" s="739"/>
      <c r="AF500" s="739"/>
      <c r="AG500" s="739"/>
    </row>
    <row r="501" spans="19:33" ht="15.75" hidden="1" customHeight="1">
      <c r="S501" s="739"/>
      <c r="T501" s="739"/>
      <c r="U501" s="739"/>
      <c r="V501" s="739"/>
      <c r="W501" s="739"/>
      <c r="X501" s="739"/>
      <c r="Y501" s="739"/>
      <c r="Z501" s="739"/>
      <c r="AA501" s="739"/>
      <c r="AB501" s="739"/>
      <c r="AC501" s="739"/>
      <c r="AD501" s="739"/>
      <c r="AE501" s="739"/>
      <c r="AF501" s="739"/>
      <c r="AG501" s="739"/>
    </row>
    <row r="502" spans="19:33" ht="15.75" hidden="1" customHeight="1">
      <c r="S502" s="739"/>
      <c r="T502" s="739"/>
      <c r="U502" s="739"/>
      <c r="V502" s="739"/>
      <c r="W502" s="739"/>
      <c r="X502" s="739"/>
      <c r="Y502" s="739"/>
      <c r="Z502" s="739"/>
      <c r="AA502" s="739"/>
      <c r="AB502" s="739"/>
      <c r="AC502" s="739"/>
      <c r="AD502" s="739"/>
      <c r="AE502" s="739"/>
      <c r="AF502" s="739"/>
      <c r="AG502" s="739"/>
    </row>
    <row r="503" spans="19:33" ht="15.75" hidden="1" customHeight="1">
      <c r="S503" s="739"/>
      <c r="T503" s="739"/>
      <c r="U503" s="739"/>
      <c r="V503" s="739"/>
      <c r="W503" s="739"/>
      <c r="X503" s="739"/>
      <c r="Y503" s="739"/>
      <c r="Z503" s="739"/>
      <c r="AA503" s="739"/>
      <c r="AB503" s="739"/>
      <c r="AC503" s="739"/>
      <c r="AD503" s="739"/>
      <c r="AE503" s="739"/>
      <c r="AF503" s="739"/>
      <c r="AG503" s="739"/>
    </row>
    <row r="504" spans="19:33" ht="15.75" hidden="1" customHeight="1">
      <c r="S504" s="739"/>
      <c r="T504" s="739"/>
      <c r="U504" s="739"/>
      <c r="V504" s="739"/>
      <c r="W504" s="739"/>
      <c r="X504" s="739"/>
      <c r="Y504" s="739"/>
      <c r="Z504" s="739"/>
      <c r="AA504" s="739"/>
      <c r="AB504" s="739"/>
      <c r="AC504" s="739"/>
      <c r="AD504" s="739"/>
      <c r="AE504" s="739"/>
      <c r="AF504" s="739"/>
      <c r="AG504" s="739"/>
    </row>
    <row r="505" spans="19:33" ht="15.75" hidden="1" customHeight="1">
      <c r="S505" s="739"/>
      <c r="T505" s="739"/>
      <c r="U505" s="739"/>
      <c r="V505" s="739"/>
      <c r="W505" s="739"/>
      <c r="X505" s="739"/>
      <c r="Y505" s="739"/>
      <c r="Z505" s="739"/>
      <c r="AA505" s="739"/>
      <c r="AB505" s="739"/>
      <c r="AC505" s="739"/>
      <c r="AD505" s="739"/>
      <c r="AE505" s="739"/>
      <c r="AF505" s="739"/>
      <c r="AG505" s="739"/>
    </row>
    <row r="506" spans="19:33" ht="15.75" hidden="1" customHeight="1">
      <c r="S506" s="739"/>
      <c r="T506" s="739"/>
      <c r="U506" s="739"/>
      <c r="V506" s="739"/>
      <c r="W506" s="739"/>
      <c r="X506" s="739"/>
      <c r="Y506" s="739"/>
      <c r="Z506" s="739"/>
      <c r="AA506" s="739"/>
      <c r="AB506" s="739"/>
      <c r="AC506" s="739"/>
      <c r="AD506" s="739"/>
      <c r="AE506" s="739"/>
      <c r="AF506" s="739"/>
      <c r="AG506" s="739"/>
    </row>
    <row r="507" spans="19:33" ht="15.75" hidden="1" customHeight="1">
      <c r="S507" s="739"/>
      <c r="T507" s="739"/>
      <c r="U507" s="739"/>
      <c r="V507" s="739"/>
      <c r="W507" s="739"/>
      <c r="X507" s="739"/>
      <c r="Y507" s="739"/>
      <c r="Z507" s="739"/>
      <c r="AA507" s="739"/>
      <c r="AB507" s="739"/>
      <c r="AC507" s="739"/>
      <c r="AD507" s="739"/>
      <c r="AE507" s="739"/>
      <c r="AF507" s="739"/>
      <c r="AG507" s="739"/>
    </row>
    <row r="508" spans="19:33" ht="15.75" hidden="1" customHeight="1">
      <c r="S508" s="739"/>
      <c r="T508" s="739"/>
      <c r="U508" s="739"/>
      <c r="V508" s="739"/>
      <c r="W508" s="739"/>
      <c r="X508" s="739"/>
      <c r="Y508" s="739"/>
      <c r="Z508" s="739"/>
      <c r="AA508" s="739"/>
      <c r="AB508" s="739"/>
      <c r="AC508" s="739"/>
      <c r="AD508" s="739"/>
      <c r="AE508" s="739"/>
      <c r="AF508" s="739"/>
      <c r="AG508" s="739"/>
    </row>
    <row r="509" spans="19:33" ht="15.75" hidden="1" customHeight="1">
      <c r="S509" s="739"/>
      <c r="T509" s="739"/>
      <c r="U509" s="739"/>
      <c r="V509" s="739"/>
      <c r="W509" s="739"/>
      <c r="X509" s="739"/>
      <c r="Y509" s="739"/>
      <c r="Z509" s="739"/>
      <c r="AA509" s="739"/>
      <c r="AB509" s="739"/>
      <c r="AC509" s="739"/>
      <c r="AD509" s="739"/>
      <c r="AE509" s="739"/>
      <c r="AF509" s="739"/>
      <c r="AG509" s="739"/>
    </row>
    <row r="510" spans="19:33" ht="15.75" hidden="1" customHeight="1">
      <c r="S510" s="739"/>
      <c r="T510" s="739"/>
      <c r="U510" s="739"/>
      <c r="V510" s="739"/>
      <c r="W510" s="739"/>
      <c r="X510" s="739"/>
      <c r="Y510" s="739"/>
      <c r="Z510" s="739"/>
      <c r="AA510" s="739"/>
      <c r="AB510" s="739"/>
      <c r="AC510" s="739"/>
      <c r="AD510" s="739"/>
      <c r="AE510" s="739"/>
      <c r="AF510" s="739"/>
      <c r="AG510" s="739"/>
    </row>
    <row r="511" spans="19:33" ht="15.75" hidden="1" customHeight="1">
      <c r="S511" s="739"/>
      <c r="T511" s="739"/>
      <c r="U511" s="739"/>
      <c r="V511" s="739"/>
      <c r="W511" s="739"/>
      <c r="X511" s="739"/>
      <c r="Y511" s="739"/>
      <c r="Z511" s="739"/>
      <c r="AA511" s="739"/>
      <c r="AB511" s="739"/>
      <c r="AC511" s="739"/>
      <c r="AD511" s="739"/>
      <c r="AE511" s="739"/>
      <c r="AF511" s="739"/>
      <c r="AG511" s="739"/>
    </row>
    <row r="512" spans="19:33" ht="15.75" hidden="1" customHeight="1">
      <c r="S512" s="739"/>
      <c r="T512" s="739"/>
      <c r="U512" s="739"/>
      <c r="V512" s="739"/>
      <c r="W512" s="739"/>
      <c r="X512" s="739"/>
      <c r="Y512" s="739"/>
      <c r="Z512" s="739"/>
      <c r="AA512" s="739"/>
      <c r="AB512" s="739"/>
      <c r="AC512" s="739"/>
      <c r="AD512" s="739"/>
      <c r="AE512" s="739"/>
      <c r="AF512" s="739"/>
      <c r="AG512" s="739"/>
    </row>
    <row r="513" spans="19:33" ht="15.75" hidden="1" customHeight="1">
      <c r="S513" s="739"/>
      <c r="T513" s="739"/>
      <c r="U513" s="739"/>
      <c r="V513" s="739"/>
      <c r="W513" s="739"/>
      <c r="X513" s="739"/>
      <c r="Y513" s="739"/>
      <c r="Z513" s="739"/>
      <c r="AA513" s="739"/>
      <c r="AB513" s="739"/>
      <c r="AC513" s="739"/>
      <c r="AD513" s="739"/>
      <c r="AE513" s="739"/>
      <c r="AF513" s="739"/>
      <c r="AG513" s="739"/>
    </row>
    <row r="514" spans="19:33" ht="15.75" hidden="1" customHeight="1">
      <c r="S514" s="739"/>
      <c r="T514" s="739"/>
      <c r="U514" s="739"/>
      <c r="V514" s="739"/>
      <c r="W514" s="739"/>
      <c r="X514" s="739"/>
      <c r="Y514" s="739"/>
      <c r="Z514" s="739"/>
      <c r="AA514" s="739"/>
      <c r="AB514" s="739"/>
      <c r="AC514" s="739"/>
      <c r="AD514" s="739"/>
      <c r="AE514" s="739"/>
      <c r="AF514" s="739"/>
      <c r="AG514" s="739"/>
    </row>
    <row r="515" spans="19:33" ht="15.75" hidden="1" customHeight="1">
      <c r="S515" s="739"/>
      <c r="T515" s="739"/>
      <c r="U515" s="739"/>
      <c r="V515" s="739"/>
      <c r="W515" s="739"/>
      <c r="X515" s="739"/>
      <c r="Y515" s="739"/>
      <c r="Z515" s="739"/>
      <c r="AA515" s="739"/>
      <c r="AB515" s="739"/>
      <c r="AC515" s="739"/>
      <c r="AD515" s="739"/>
      <c r="AE515" s="739"/>
      <c r="AF515" s="739"/>
      <c r="AG515" s="739"/>
    </row>
    <row r="516" spans="19:33" ht="15.75" hidden="1" customHeight="1">
      <c r="S516" s="739"/>
      <c r="T516" s="739"/>
      <c r="U516" s="739"/>
      <c r="V516" s="739"/>
      <c r="W516" s="739"/>
      <c r="X516" s="739"/>
      <c r="Y516" s="739"/>
      <c r="Z516" s="739"/>
      <c r="AA516" s="739"/>
      <c r="AB516" s="739"/>
      <c r="AC516" s="739"/>
      <c r="AD516" s="739"/>
      <c r="AE516" s="739"/>
      <c r="AF516" s="739"/>
      <c r="AG516" s="739"/>
    </row>
    <row r="517" spans="19:33" ht="15.75" hidden="1" customHeight="1">
      <c r="S517" s="739"/>
      <c r="T517" s="739"/>
      <c r="U517" s="739"/>
      <c r="V517" s="739"/>
      <c r="W517" s="739"/>
      <c r="X517" s="739"/>
      <c r="Y517" s="739"/>
      <c r="Z517" s="739"/>
      <c r="AA517" s="739"/>
      <c r="AB517" s="739"/>
      <c r="AC517" s="739"/>
      <c r="AD517" s="739"/>
      <c r="AE517" s="739"/>
      <c r="AF517" s="739"/>
      <c r="AG517" s="739"/>
    </row>
    <row r="518" spans="19:33" ht="15.75" hidden="1" customHeight="1">
      <c r="S518" s="739"/>
      <c r="T518" s="739"/>
      <c r="U518" s="739"/>
      <c r="V518" s="739"/>
      <c r="W518" s="739"/>
      <c r="X518" s="739"/>
      <c r="Y518" s="739"/>
      <c r="Z518" s="739"/>
      <c r="AA518" s="739"/>
      <c r="AB518" s="739"/>
      <c r="AC518" s="739"/>
      <c r="AD518" s="739"/>
      <c r="AE518" s="739"/>
      <c r="AF518" s="739"/>
      <c r="AG518" s="739"/>
    </row>
    <row r="519" spans="19:33" ht="15.75" hidden="1" customHeight="1">
      <c r="S519" s="739"/>
      <c r="T519" s="739"/>
      <c r="U519" s="739"/>
      <c r="V519" s="739"/>
      <c r="W519" s="739"/>
      <c r="X519" s="739"/>
      <c r="Y519" s="739"/>
      <c r="Z519" s="739"/>
      <c r="AA519" s="739"/>
      <c r="AB519" s="739"/>
      <c r="AC519" s="739"/>
      <c r="AD519" s="739"/>
      <c r="AE519" s="739"/>
      <c r="AF519" s="739"/>
      <c r="AG519" s="739"/>
    </row>
    <row r="520" spans="19:33" ht="15.75" hidden="1" customHeight="1">
      <c r="S520" s="739"/>
      <c r="T520" s="739"/>
      <c r="U520" s="739"/>
      <c r="V520" s="739"/>
      <c r="W520" s="739"/>
      <c r="X520" s="739"/>
      <c r="Y520" s="739"/>
      <c r="Z520" s="739"/>
      <c r="AA520" s="739"/>
      <c r="AB520" s="739"/>
      <c r="AC520" s="739"/>
      <c r="AD520" s="739"/>
      <c r="AE520" s="739"/>
      <c r="AF520" s="739"/>
      <c r="AG520" s="739"/>
    </row>
    <row r="521" spans="19:33" ht="15.75" hidden="1" customHeight="1">
      <c r="S521" s="739"/>
      <c r="T521" s="739"/>
      <c r="U521" s="739"/>
      <c r="V521" s="739"/>
      <c r="W521" s="739"/>
      <c r="X521" s="739"/>
      <c r="Y521" s="739"/>
      <c r="Z521" s="739"/>
      <c r="AA521" s="739"/>
      <c r="AB521" s="739"/>
      <c r="AC521" s="739"/>
      <c r="AD521" s="739"/>
      <c r="AE521" s="739"/>
      <c r="AF521" s="739"/>
      <c r="AG521" s="739"/>
    </row>
    <row r="522" spans="19:33" ht="15.75" hidden="1" customHeight="1">
      <c r="S522" s="739"/>
      <c r="T522" s="739"/>
      <c r="U522" s="739"/>
      <c r="V522" s="739"/>
      <c r="W522" s="739"/>
      <c r="X522" s="739"/>
      <c r="Y522" s="739"/>
      <c r="Z522" s="739"/>
      <c r="AA522" s="739"/>
      <c r="AB522" s="739"/>
      <c r="AC522" s="739"/>
      <c r="AD522" s="739"/>
      <c r="AE522" s="739"/>
      <c r="AF522" s="739"/>
      <c r="AG522" s="739"/>
    </row>
    <row r="523" spans="19:33" ht="15.75" hidden="1" customHeight="1">
      <c r="S523" s="739"/>
      <c r="T523" s="739"/>
      <c r="U523" s="739"/>
      <c r="V523" s="739"/>
      <c r="W523" s="739"/>
      <c r="X523" s="739"/>
      <c r="Y523" s="739"/>
      <c r="Z523" s="739"/>
      <c r="AA523" s="739"/>
      <c r="AB523" s="739"/>
      <c r="AC523" s="739"/>
      <c r="AD523" s="739"/>
      <c r="AE523" s="739"/>
      <c r="AF523" s="739"/>
      <c r="AG523" s="739"/>
    </row>
    <row r="524" spans="19:33" ht="15.75" hidden="1" customHeight="1">
      <c r="S524" s="739"/>
      <c r="T524" s="739"/>
      <c r="U524" s="739"/>
      <c r="V524" s="739"/>
      <c r="W524" s="739"/>
      <c r="X524" s="739"/>
      <c r="Y524" s="739"/>
      <c r="Z524" s="739"/>
      <c r="AA524" s="739"/>
      <c r="AB524" s="739"/>
      <c r="AC524" s="739"/>
      <c r="AD524" s="739"/>
      <c r="AE524" s="739"/>
      <c r="AF524" s="739"/>
      <c r="AG524" s="739"/>
    </row>
    <row r="525" spans="19:33" ht="15.75" hidden="1" customHeight="1">
      <c r="S525" s="739"/>
      <c r="T525" s="739"/>
      <c r="U525" s="739"/>
      <c r="V525" s="739"/>
      <c r="W525" s="739"/>
      <c r="X525" s="739"/>
      <c r="Y525" s="739"/>
      <c r="Z525" s="739"/>
      <c r="AA525" s="739"/>
      <c r="AB525" s="739"/>
      <c r="AC525" s="739"/>
      <c r="AD525" s="739"/>
      <c r="AE525" s="739"/>
      <c r="AF525" s="739"/>
      <c r="AG525" s="739"/>
    </row>
    <row r="526" spans="19:33" ht="15.75" hidden="1" customHeight="1">
      <c r="S526" s="739"/>
      <c r="T526" s="739"/>
      <c r="U526" s="739"/>
      <c r="V526" s="739"/>
      <c r="W526" s="739"/>
      <c r="X526" s="739"/>
      <c r="Y526" s="739"/>
      <c r="Z526" s="739"/>
      <c r="AA526" s="739"/>
      <c r="AB526" s="739"/>
      <c r="AC526" s="739"/>
      <c r="AD526" s="739"/>
      <c r="AE526" s="739"/>
      <c r="AF526" s="739"/>
      <c r="AG526" s="739"/>
    </row>
    <row r="527" spans="19:33" ht="15.75" hidden="1" customHeight="1">
      <c r="S527" s="739"/>
      <c r="T527" s="739"/>
      <c r="U527" s="739"/>
      <c r="V527" s="739"/>
      <c r="W527" s="739"/>
      <c r="X527" s="739"/>
      <c r="Y527" s="739"/>
      <c r="Z527" s="739"/>
      <c r="AA527" s="739"/>
      <c r="AB527" s="739"/>
      <c r="AC527" s="739"/>
      <c r="AD527" s="739"/>
      <c r="AE527" s="739"/>
      <c r="AF527" s="739"/>
      <c r="AG527" s="739"/>
    </row>
    <row r="528" spans="19:33" ht="15.75" hidden="1" customHeight="1">
      <c r="S528" s="739"/>
      <c r="T528" s="739"/>
      <c r="U528" s="739"/>
      <c r="V528" s="739"/>
      <c r="W528" s="739"/>
      <c r="X528" s="739"/>
      <c r="Y528" s="739"/>
      <c r="Z528" s="739"/>
      <c r="AA528" s="739"/>
      <c r="AB528" s="739"/>
      <c r="AC528" s="739"/>
      <c r="AD528" s="739"/>
      <c r="AE528" s="739"/>
      <c r="AF528" s="739"/>
      <c r="AG528" s="739"/>
    </row>
    <row r="529" spans="19:33" ht="15.75" hidden="1" customHeight="1">
      <c r="S529" s="739"/>
      <c r="T529" s="739"/>
      <c r="U529" s="739"/>
      <c r="V529" s="739"/>
      <c r="W529" s="739"/>
      <c r="X529" s="739"/>
      <c r="Y529" s="739"/>
      <c r="Z529" s="739"/>
      <c r="AA529" s="739"/>
      <c r="AB529" s="739"/>
      <c r="AC529" s="739"/>
      <c r="AD529" s="739"/>
      <c r="AE529" s="739"/>
      <c r="AF529" s="739"/>
      <c r="AG529" s="739"/>
    </row>
    <row r="530" spans="19:33" ht="15.75" hidden="1" customHeight="1">
      <c r="S530" s="739"/>
      <c r="T530" s="739"/>
      <c r="U530" s="739"/>
      <c r="V530" s="739"/>
      <c r="W530" s="739"/>
      <c r="X530" s="739"/>
      <c r="Y530" s="739"/>
      <c r="Z530" s="739"/>
      <c r="AA530" s="739"/>
      <c r="AB530" s="739"/>
      <c r="AC530" s="739"/>
      <c r="AD530" s="739"/>
      <c r="AE530" s="739"/>
      <c r="AF530" s="739"/>
      <c r="AG530" s="739"/>
    </row>
    <row r="531" spans="19:33" ht="15.75" hidden="1" customHeight="1">
      <c r="S531" s="739"/>
      <c r="T531" s="739"/>
      <c r="U531" s="739"/>
      <c r="V531" s="739"/>
      <c r="W531" s="739"/>
      <c r="X531" s="739"/>
      <c r="Y531" s="739"/>
      <c r="Z531" s="739"/>
      <c r="AA531" s="739"/>
      <c r="AB531" s="739"/>
      <c r="AC531" s="739"/>
      <c r="AD531" s="739"/>
      <c r="AE531" s="739"/>
      <c r="AF531" s="739"/>
      <c r="AG531" s="739"/>
    </row>
    <row r="532" spans="19:33" ht="15.75" hidden="1" customHeight="1">
      <c r="S532" s="739"/>
      <c r="T532" s="739"/>
      <c r="U532" s="739"/>
      <c r="V532" s="739"/>
      <c r="W532" s="739"/>
      <c r="X532" s="739"/>
      <c r="Y532" s="739"/>
      <c r="Z532" s="739"/>
      <c r="AA532" s="739"/>
      <c r="AB532" s="739"/>
      <c r="AC532" s="739"/>
      <c r="AD532" s="739"/>
      <c r="AE532" s="739"/>
      <c r="AF532" s="739"/>
      <c r="AG532" s="739"/>
    </row>
    <row r="533" spans="19:33" ht="15.75" hidden="1" customHeight="1">
      <c r="S533" s="739"/>
      <c r="T533" s="739"/>
      <c r="U533" s="739"/>
      <c r="V533" s="739"/>
      <c r="W533" s="739"/>
      <c r="X533" s="739"/>
      <c r="Y533" s="739"/>
      <c r="Z533" s="739"/>
      <c r="AA533" s="739"/>
      <c r="AB533" s="739"/>
      <c r="AC533" s="739"/>
      <c r="AD533" s="739"/>
      <c r="AE533" s="739"/>
      <c r="AF533" s="739"/>
      <c r="AG533" s="739"/>
    </row>
    <row r="534" spans="19:33" ht="15.75" hidden="1" customHeight="1">
      <c r="S534" s="739"/>
      <c r="T534" s="739"/>
      <c r="U534" s="739"/>
      <c r="V534" s="739"/>
      <c r="W534" s="739"/>
      <c r="X534" s="739"/>
      <c r="Y534" s="739"/>
      <c r="Z534" s="739"/>
      <c r="AA534" s="739"/>
      <c r="AB534" s="739"/>
      <c r="AC534" s="739"/>
      <c r="AD534" s="739"/>
      <c r="AE534" s="739"/>
      <c r="AF534" s="739"/>
      <c r="AG534" s="739"/>
    </row>
    <row r="535" spans="19:33" ht="15.75" hidden="1" customHeight="1">
      <c r="S535" s="739"/>
      <c r="T535" s="739"/>
      <c r="U535" s="739"/>
      <c r="V535" s="739"/>
      <c r="W535" s="739"/>
      <c r="X535" s="739"/>
      <c r="Y535" s="739"/>
      <c r="Z535" s="739"/>
      <c r="AA535" s="739"/>
      <c r="AB535" s="739"/>
      <c r="AC535" s="739"/>
      <c r="AD535" s="739"/>
      <c r="AE535" s="739"/>
      <c r="AF535" s="739"/>
      <c r="AG535" s="739"/>
    </row>
    <row r="536" spans="19:33" ht="15.75" hidden="1" customHeight="1">
      <c r="S536" s="739"/>
      <c r="T536" s="739"/>
      <c r="U536" s="739"/>
      <c r="V536" s="739"/>
      <c r="W536" s="739"/>
      <c r="X536" s="739"/>
      <c r="Y536" s="739"/>
      <c r="Z536" s="739"/>
      <c r="AA536" s="739"/>
      <c r="AB536" s="739"/>
      <c r="AC536" s="739"/>
      <c r="AD536" s="739"/>
      <c r="AE536" s="739"/>
      <c r="AF536" s="739"/>
      <c r="AG536" s="739"/>
    </row>
    <row r="537" spans="19:33" ht="15.75" hidden="1" customHeight="1">
      <c r="S537" s="739"/>
      <c r="T537" s="739"/>
      <c r="U537" s="739"/>
      <c r="V537" s="739"/>
      <c r="W537" s="739"/>
      <c r="X537" s="739"/>
      <c r="Y537" s="739"/>
      <c r="Z537" s="739"/>
      <c r="AA537" s="739"/>
      <c r="AB537" s="739"/>
      <c r="AC537" s="739"/>
      <c r="AD537" s="739"/>
      <c r="AE537" s="739"/>
      <c r="AF537" s="739"/>
      <c r="AG537" s="739"/>
    </row>
    <row r="538" spans="19:33" ht="15.75" hidden="1" customHeight="1">
      <c r="S538" s="739"/>
      <c r="T538" s="739"/>
      <c r="U538" s="739"/>
      <c r="V538" s="739"/>
      <c r="W538" s="739"/>
      <c r="X538" s="739"/>
      <c r="Y538" s="739"/>
      <c r="Z538" s="739"/>
      <c r="AA538" s="739"/>
      <c r="AB538" s="739"/>
      <c r="AC538" s="739"/>
      <c r="AD538" s="739"/>
      <c r="AE538" s="739"/>
      <c r="AF538" s="739"/>
      <c r="AG538" s="739"/>
    </row>
    <row r="539" spans="19:33" ht="15.75" hidden="1" customHeight="1">
      <c r="S539" s="739"/>
      <c r="T539" s="739"/>
      <c r="U539" s="739"/>
      <c r="V539" s="739"/>
      <c r="W539" s="739"/>
      <c r="X539" s="739"/>
      <c r="Y539" s="739"/>
      <c r="Z539" s="739"/>
      <c r="AA539" s="739"/>
      <c r="AB539" s="739"/>
      <c r="AC539" s="739"/>
      <c r="AD539" s="739"/>
      <c r="AE539" s="739"/>
      <c r="AF539" s="739"/>
      <c r="AG539" s="739"/>
    </row>
    <row r="540" spans="19:33" ht="15.75" hidden="1" customHeight="1">
      <c r="S540" s="739"/>
      <c r="T540" s="739"/>
      <c r="U540" s="739"/>
      <c r="V540" s="739"/>
      <c r="W540" s="739"/>
      <c r="X540" s="739"/>
      <c r="Y540" s="739"/>
      <c r="Z540" s="739"/>
      <c r="AA540" s="739"/>
      <c r="AB540" s="739"/>
      <c r="AC540" s="739"/>
      <c r="AD540" s="739"/>
      <c r="AE540" s="739"/>
      <c r="AF540" s="739"/>
      <c r="AG540" s="739"/>
    </row>
    <row r="541" spans="19:33" ht="15.75" hidden="1" customHeight="1">
      <c r="S541" s="739"/>
      <c r="T541" s="739"/>
      <c r="U541" s="739"/>
      <c r="V541" s="739"/>
      <c r="W541" s="739"/>
      <c r="X541" s="739"/>
      <c r="Y541" s="739"/>
      <c r="Z541" s="739"/>
      <c r="AA541" s="739"/>
      <c r="AB541" s="739"/>
      <c r="AC541" s="739"/>
      <c r="AD541" s="739"/>
      <c r="AE541" s="739"/>
      <c r="AF541" s="739"/>
      <c r="AG541" s="739"/>
    </row>
    <row r="542" spans="19:33" ht="15.75" hidden="1" customHeight="1">
      <c r="S542" s="739"/>
      <c r="T542" s="739"/>
      <c r="U542" s="739"/>
      <c r="V542" s="739"/>
      <c r="W542" s="739"/>
      <c r="X542" s="739"/>
      <c r="Y542" s="739"/>
      <c r="Z542" s="739"/>
      <c r="AA542" s="739"/>
      <c r="AB542" s="739"/>
      <c r="AC542" s="739"/>
      <c r="AD542" s="739"/>
      <c r="AE542" s="739"/>
      <c r="AF542" s="739"/>
      <c r="AG542" s="739"/>
    </row>
    <row r="543" spans="19:33" ht="15.75" hidden="1" customHeight="1">
      <c r="S543" s="739"/>
      <c r="T543" s="739"/>
      <c r="U543" s="739"/>
      <c r="V543" s="739"/>
      <c r="W543" s="739"/>
      <c r="X543" s="739"/>
      <c r="Y543" s="739"/>
      <c r="Z543" s="739"/>
      <c r="AA543" s="739"/>
      <c r="AB543" s="739"/>
      <c r="AC543" s="739"/>
      <c r="AD543" s="739"/>
      <c r="AE543" s="739"/>
      <c r="AF543" s="739"/>
      <c r="AG543" s="739"/>
    </row>
    <row r="544" spans="19:33" ht="15.75" hidden="1" customHeight="1">
      <c r="S544" s="739"/>
      <c r="T544" s="739"/>
      <c r="U544" s="739"/>
      <c r="V544" s="739"/>
      <c r="W544" s="739"/>
      <c r="X544" s="739"/>
      <c r="Y544" s="739"/>
      <c r="Z544" s="739"/>
      <c r="AA544" s="739"/>
      <c r="AB544" s="739"/>
      <c r="AC544" s="739"/>
      <c r="AD544" s="739"/>
      <c r="AE544" s="739"/>
      <c r="AF544" s="739"/>
      <c r="AG544" s="739"/>
    </row>
    <row r="545" spans="19:33" ht="15.75" hidden="1" customHeight="1">
      <c r="S545" s="739"/>
      <c r="T545" s="739"/>
      <c r="U545" s="739"/>
      <c r="V545" s="739"/>
      <c r="W545" s="739"/>
      <c r="X545" s="739"/>
      <c r="Y545" s="739"/>
      <c r="Z545" s="739"/>
      <c r="AA545" s="739"/>
      <c r="AB545" s="739"/>
      <c r="AC545" s="739"/>
      <c r="AD545" s="739"/>
      <c r="AE545" s="739"/>
      <c r="AF545" s="739"/>
      <c r="AG545" s="739"/>
    </row>
    <row r="546" spans="19:33" ht="15.75" hidden="1" customHeight="1">
      <c r="S546" s="739"/>
      <c r="T546" s="739"/>
      <c r="U546" s="739"/>
      <c r="V546" s="739"/>
      <c r="W546" s="739"/>
      <c r="X546" s="739"/>
      <c r="Y546" s="739"/>
      <c r="Z546" s="739"/>
      <c r="AA546" s="739"/>
      <c r="AB546" s="739"/>
      <c r="AC546" s="739"/>
      <c r="AD546" s="739"/>
      <c r="AE546" s="739"/>
      <c r="AF546" s="739"/>
      <c r="AG546" s="739"/>
    </row>
    <row r="547" spans="19:33" ht="15.75" hidden="1" customHeight="1">
      <c r="S547" s="739"/>
      <c r="T547" s="739"/>
      <c r="U547" s="739"/>
      <c r="V547" s="739"/>
      <c r="W547" s="739"/>
      <c r="X547" s="739"/>
      <c r="Y547" s="739"/>
      <c r="Z547" s="739"/>
      <c r="AA547" s="739"/>
      <c r="AB547" s="739"/>
      <c r="AC547" s="739"/>
      <c r="AD547" s="739"/>
      <c r="AE547" s="739"/>
      <c r="AF547" s="739"/>
      <c r="AG547" s="739"/>
    </row>
    <row r="548" spans="19:33" ht="15.75" hidden="1" customHeight="1">
      <c r="S548" s="739"/>
      <c r="T548" s="739"/>
      <c r="U548" s="739"/>
      <c r="V548" s="739"/>
      <c r="W548" s="739"/>
      <c r="X548" s="739"/>
      <c r="Y548" s="739"/>
      <c r="Z548" s="739"/>
      <c r="AA548" s="739"/>
      <c r="AB548" s="739"/>
      <c r="AC548" s="739"/>
      <c r="AD548" s="739"/>
      <c r="AE548" s="739"/>
      <c r="AF548" s="739"/>
      <c r="AG548" s="739"/>
    </row>
    <row r="549" spans="19:33" ht="15.75" hidden="1" customHeight="1">
      <c r="S549" s="739"/>
      <c r="T549" s="739"/>
      <c r="U549" s="739"/>
      <c r="V549" s="739"/>
      <c r="W549" s="739"/>
      <c r="X549" s="739"/>
      <c r="Y549" s="739"/>
      <c r="Z549" s="739"/>
      <c r="AA549" s="739"/>
      <c r="AB549" s="739"/>
      <c r="AC549" s="739"/>
      <c r="AD549" s="739"/>
      <c r="AE549" s="739"/>
      <c r="AF549" s="739"/>
      <c r="AG549" s="739"/>
    </row>
    <row r="550" spans="19:33" ht="15.75" hidden="1" customHeight="1">
      <c r="S550" s="739"/>
      <c r="T550" s="739"/>
      <c r="U550" s="739"/>
      <c r="V550" s="739"/>
      <c r="W550" s="739"/>
      <c r="X550" s="739"/>
      <c r="Y550" s="739"/>
      <c r="Z550" s="739"/>
      <c r="AA550" s="739"/>
      <c r="AB550" s="739"/>
      <c r="AC550" s="739"/>
      <c r="AD550" s="739"/>
      <c r="AE550" s="739"/>
      <c r="AF550" s="739"/>
      <c r="AG550" s="739"/>
    </row>
    <row r="551" spans="19:33" ht="15.75" hidden="1" customHeight="1">
      <c r="S551" s="739"/>
      <c r="T551" s="739"/>
      <c r="U551" s="739"/>
      <c r="V551" s="739"/>
      <c r="W551" s="739"/>
      <c r="X551" s="739"/>
      <c r="Y551" s="739"/>
      <c r="Z551" s="739"/>
      <c r="AA551" s="739"/>
      <c r="AB551" s="739"/>
      <c r="AC551" s="739"/>
      <c r="AD551" s="739"/>
      <c r="AE551" s="739"/>
      <c r="AF551" s="739"/>
      <c r="AG551" s="739"/>
    </row>
    <row r="552" spans="19:33" ht="15.75" hidden="1" customHeight="1">
      <c r="S552" s="739"/>
      <c r="T552" s="739"/>
      <c r="U552" s="739"/>
      <c r="V552" s="739"/>
      <c r="W552" s="739"/>
      <c r="X552" s="739"/>
      <c r="Y552" s="739"/>
      <c r="Z552" s="739"/>
      <c r="AA552" s="739"/>
      <c r="AB552" s="739"/>
      <c r="AC552" s="739"/>
      <c r="AD552" s="739"/>
      <c r="AE552" s="739"/>
      <c r="AF552" s="739"/>
      <c r="AG552" s="739"/>
    </row>
    <row r="553" spans="19:33" ht="15.75" hidden="1" customHeight="1">
      <c r="S553" s="739"/>
      <c r="T553" s="739"/>
      <c r="U553" s="739"/>
      <c r="V553" s="739"/>
      <c r="W553" s="739"/>
      <c r="X553" s="739"/>
      <c r="Y553" s="739"/>
      <c r="Z553" s="739"/>
      <c r="AA553" s="739"/>
      <c r="AB553" s="739"/>
      <c r="AC553" s="739"/>
      <c r="AD553" s="739"/>
      <c r="AE553" s="739"/>
      <c r="AF553" s="739"/>
      <c r="AG553" s="739"/>
    </row>
    <row r="554" spans="19:33" ht="15.75" hidden="1" customHeight="1">
      <c r="S554" s="739"/>
      <c r="T554" s="739"/>
      <c r="U554" s="739"/>
      <c r="V554" s="739"/>
      <c r="W554" s="739"/>
      <c r="X554" s="739"/>
      <c r="Y554" s="739"/>
      <c r="Z554" s="739"/>
      <c r="AA554" s="739"/>
      <c r="AB554" s="739"/>
      <c r="AC554" s="739"/>
      <c r="AD554" s="739"/>
      <c r="AE554" s="739"/>
      <c r="AF554" s="739"/>
      <c r="AG554" s="739"/>
    </row>
    <row r="555" spans="19:33" ht="15.75" hidden="1" customHeight="1">
      <c r="S555" s="739"/>
      <c r="T555" s="739"/>
      <c r="U555" s="739"/>
      <c r="V555" s="739"/>
      <c r="W555" s="739"/>
      <c r="X555" s="739"/>
      <c r="Y555" s="739"/>
      <c r="Z555" s="739"/>
      <c r="AA555" s="739"/>
      <c r="AB555" s="739"/>
      <c r="AC555" s="739"/>
      <c r="AD555" s="739"/>
      <c r="AE555" s="739"/>
      <c r="AF555" s="739"/>
      <c r="AG555" s="739"/>
    </row>
    <row r="556" spans="19:33" ht="15.75" hidden="1" customHeight="1">
      <c r="S556" s="739"/>
      <c r="T556" s="739"/>
      <c r="U556" s="739"/>
      <c r="V556" s="739"/>
      <c r="W556" s="739"/>
      <c r="X556" s="739"/>
      <c r="Y556" s="739"/>
      <c r="Z556" s="739"/>
      <c r="AA556" s="739"/>
      <c r="AB556" s="739"/>
      <c r="AC556" s="739"/>
      <c r="AD556" s="739"/>
      <c r="AE556" s="739"/>
      <c r="AF556" s="739"/>
      <c r="AG556" s="739"/>
    </row>
    <row r="557" spans="19:33" ht="15.75" hidden="1" customHeight="1">
      <c r="S557" s="739"/>
      <c r="T557" s="739"/>
      <c r="U557" s="739"/>
      <c r="V557" s="739"/>
      <c r="W557" s="739"/>
      <c r="X557" s="739"/>
      <c r="Y557" s="739"/>
      <c r="Z557" s="739"/>
      <c r="AA557" s="739"/>
      <c r="AB557" s="739"/>
      <c r="AC557" s="739"/>
      <c r="AD557" s="739"/>
      <c r="AE557" s="739"/>
      <c r="AF557" s="739"/>
      <c r="AG557" s="739"/>
    </row>
    <row r="558" spans="19:33" ht="15.75" hidden="1" customHeight="1">
      <c r="S558" s="739"/>
      <c r="T558" s="739"/>
      <c r="U558" s="739"/>
      <c r="V558" s="739"/>
      <c r="W558" s="739"/>
      <c r="X558" s="739"/>
      <c r="Y558" s="739"/>
      <c r="Z558" s="739"/>
      <c r="AA558" s="739"/>
      <c r="AB558" s="739"/>
      <c r="AC558" s="739"/>
      <c r="AD558" s="739"/>
      <c r="AE558" s="739"/>
      <c r="AF558" s="739"/>
      <c r="AG558" s="739"/>
    </row>
    <row r="559" spans="19:33" ht="15.75" hidden="1" customHeight="1">
      <c r="S559" s="739"/>
      <c r="T559" s="739"/>
      <c r="U559" s="739"/>
      <c r="V559" s="739"/>
      <c r="W559" s="739"/>
      <c r="X559" s="739"/>
      <c r="Y559" s="739"/>
      <c r="Z559" s="739"/>
      <c r="AA559" s="739"/>
      <c r="AB559" s="739"/>
      <c r="AC559" s="739"/>
      <c r="AD559" s="739"/>
      <c r="AE559" s="739"/>
      <c r="AF559" s="739"/>
      <c r="AG559" s="739"/>
    </row>
    <row r="560" spans="19:33" ht="15.75" hidden="1" customHeight="1">
      <c r="S560" s="739"/>
      <c r="T560" s="739"/>
      <c r="U560" s="739"/>
      <c r="V560" s="739"/>
      <c r="W560" s="739"/>
      <c r="X560" s="739"/>
      <c r="Y560" s="739"/>
      <c r="Z560" s="739"/>
      <c r="AA560" s="739"/>
      <c r="AB560" s="739"/>
      <c r="AC560" s="739"/>
      <c r="AD560" s="739"/>
      <c r="AE560" s="739"/>
      <c r="AF560" s="739"/>
      <c r="AG560" s="739"/>
    </row>
    <row r="561" spans="19:33" ht="15.75" hidden="1" customHeight="1">
      <c r="S561" s="739"/>
      <c r="T561" s="739"/>
      <c r="U561" s="739"/>
      <c r="V561" s="739"/>
      <c r="W561" s="739"/>
      <c r="X561" s="739"/>
      <c r="Y561" s="739"/>
      <c r="Z561" s="739"/>
      <c r="AA561" s="739"/>
      <c r="AB561" s="739"/>
      <c r="AC561" s="739"/>
      <c r="AD561" s="739"/>
      <c r="AE561" s="739"/>
      <c r="AF561" s="739"/>
      <c r="AG561" s="739"/>
    </row>
    <row r="562" spans="19:33" ht="15.75" hidden="1" customHeight="1">
      <c r="S562" s="739"/>
      <c r="T562" s="739"/>
      <c r="U562" s="739"/>
      <c r="V562" s="739"/>
      <c r="W562" s="739"/>
      <c r="X562" s="739"/>
      <c r="Y562" s="739"/>
      <c r="Z562" s="739"/>
      <c r="AA562" s="739"/>
      <c r="AB562" s="739"/>
      <c r="AC562" s="739"/>
      <c r="AD562" s="739"/>
      <c r="AE562" s="739"/>
      <c r="AF562" s="739"/>
      <c r="AG562" s="739"/>
    </row>
    <row r="563" spans="19:33" ht="15.75" hidden="1" customHeight="1">
      <c r="S563" s="739"/>
      <c r="T563" s="739"/>
      <c r="U563" s="739"/>
      <c r="V563" s="739"/>
      <c r="W563" s="739"/>
      <c r="X563" s="739"/>
      <c r="Y563" s="739"/>
      <c r="Z563" s="739"/>
      <c r="AA563" s="739"/>
      <c r="AB563" s="739"/>
      <c r="AC563" s="739"/>
      <c r="AD563" s="739"/>
      <c r="AE563" s="739"/>
      <c r="AF563" s="739"/>
      <c r="AG563" s="739"/>
    </row>
    <row r="564" spans="19:33" ht="15.75" hidden="1" customHeight="1">
      <c r="S564" s="739"/>
      <c r="T564" s="739"/>
      <c r="U564" s="739"/>
      <c r="V564" s="739"/>
      <c r="W564" s="739"/>
      <c r="X564" s="739"/>
      <c r="Y564" s="739"/>
      <c r="Z564" s="739"/>
      <c r="AA564" s="739"/>
      <c r="AB564" s="739"/>
      <c r="AC564" s="739"/>
      <c r="AD564" s="739"/>
      <c r="AE564" s="739"/>
      <c r="AF564" s="739"/>
      <c r="AG564" s="739"/>
    </row>
    <row r="565" spans="19:33" ht="15.75" hidden="1" customHeight="1">
      <c r="S565" s="739"/>
      <c r="T565" s="739"/>
      <c r="U565" s="739"/>
      <c r="V565" s="739"/>
      <c r="W565" s="739"/>
      <c r="X565" s="739"/>
      <c r="Y565" s="739"/>
      <c r="Z565" s="739"/>
      <c r="AA565" s="739"/>
      <c r="AB565" s="739"/>
      <c r="AC565" s="739"/>
      <c r="AD565" s="739"/>
      <c r="AE565" s="739"/>
      <c r="AF565" s="739"/>
      <c r="AG565" s="739"/>
    </row>
    <row r="566" spans="19:33" ht="15.75" hidden="1" customHeight="1">
      <c r="S566" s="739"/>
      <c r="T566" s="739"/>
      <c r="U566" s="739"/>
      <c r="V566" s="739"/>
      <c r="W566" s="739"/>
      <c r="X566" s="739"/>
      <c r="Y566" s="739"/>
      <c r="Z566" s="739"/>
      <c r="AA566" s="739"/>
      <c r="AB566" s="739"/>
      <c r="AC566" s="739"/>
      <c r="AD566" s="739"/>
      <c r="AE566" s="739"/>
      <c r="AF566" s="739"/>
      <c r="AG566" s="739"/>
    </row>
    <row r="567" spans="19:33" ht="15.75" hidden="1" customHeight="1">
      <c r="S567" s="739"/>
      <c r="T567" s="739"/>
      <c r="U567" s="739"/>
      <c r="V567" s="739"/>
      <c r="W567" s="739"/>
      <c r="X567" s="739"/>
      <c r="Y567" s="739"/>
      <c r="Z567" s="739"/>
      <c r="AA567" s="739"/>
      <c r="AB567" s="739"/>
      <c r="AC567" s="739"/>
      <c r="AD567" s="739"/>
      <c r="AE567" s="739"/>
      <c r="AF567" s="739"/>
      <c r="AG567" s="739"/>
    </row>
    <row r="568" spans="19:33" ht="15.75" hidden="1" customHeight="1">
      <c r="S568" s="739"/>
      <c r="T568" s="739"/>
      <c r="U568" s="739"/>
      <c r="V568" s="739"/>
      <c r="W568" s="739"/>
      <c r="X568" s="739"/>
      <c r="Y568" s="739"/>
      <c r="Z568" s="739"/>
      <c r="AA568" s="739"/>
      <c r="AB568" s="739"/>
      <c r="AC568" s="739"/>
      <c r="AD568" s="739"/>
      <c r="AE568" s="739"/>
      <c r="AF568" s="739"/>
      <c r="AG568" s="739"/>
    </row>
    <row r="569" spans="19:33" ht="15.75" hidden="1" customHeight="1">
      <c r="S569" s="739"/>
      <c r="T569" s="739"/>
      <c r="U569" s="739"/>
      <c r="V569" s="739"/>
      <c r="W569" s="739"/>
      <c r="X569" s="739"/>
      <c r="Y569" s="739"/>
      <c r="Z569" s="739"/>
      <c r="AA569" s="739"/>
      <c r="AB569" s="739"/>
      <c r="AC569" s="739"/>
      <c r="AD569" s="739"/>
      <c r="AE569" s="739"/>
      <c r="AF569" s="739"/>
      <c r="AG569" s="739"/>
    </row>
    <row r="570" spans="19:33" ht="15.75" hidden="1" customHeight="1">
      <c r="S570" s="739"/>
      <c r="T570" s="739"/>
      <c r="U570" s="739"/>
      <c r="V570" s="739"/>
      <c r="W570" s="739"/>
      <c r="X570" s="739"/>
      <c r="Y570" s="739"/>
      <c r="Z570" s="739"/>
      <c r="AA570" s="739"/>
      <c r="AB570" s="739"/>
      <c r="AC570" s="739"/>
      <c r="AD570" s="739"/>
      <c r="AE570" s="739"/>
      <c r="AF570" s="739"/>
      <c r="AG570" s="739"/>
    </row>
    <row r="571" spans="19:33" ht="15.75" hidden="1" customHeight="1">
      <c r="S571" s="739"/>
      <c r="T571" s="739"/>
      <c r="U571" s="739"/>
      <c r="V571" s="739"/>
      <c r="W571" s="739"/>
      <c r="X571" s="739"/>
      <c r="Y571" s="739"/>
      <c r="Z571" s="739"/>
      <c r="AA571" s="739"/>
      <c r="AB571" s="739"/>
      <c r="AC571" s="739"/>
      <c r="AD571" s="739"/>
      <c r="AE571" s="739"/>
      <c r="AF571" s="739"/>
      <c r="AG571" s="739"/>
    </row>
    <row r="572" spans="19:33" ht="15.75" hidden="1" customHeight="1">
      <c r="S572" s="739"/>
      <c r="T572" s="739"/>
      <c r="U572" s="739"/>
      <c r="V572" s="739"/>
      <c r="W572" s="739"/>
      <c r="X572" s="739"/>
      <c r="Y572" s="739"/>
      <c r="Z572" s="739"/>
      <c r="AA572" s="739"/>
      <c r="AB572" s="739"/>
      <c r="AC572" s="739"/>
      <c r="AD572" s="739"/>
      <c r="AE572" s="739"/>
      <c r="AF572" s="739"/>
      <c r="AG572" s="739"/>
    </row>
    <row r="573" spans="19:33" ht="15.75" hidden="1" customHeight="1">
      <c r="S573" s="739"/>
      <c r="T573" s="739"/>
      <c r="U573" s="739"/>
      <c r="V573" s="739"/>
      <c r="W573" s="739"/>
      <c r="X573" s="739"/>
      <c r="Y573" s="739"/>
      <c r="Z573" s="739"/>
      <c r="AA573" s="739"/>
      <c r="AB573" s="739"/>
      <c r="AC573" s="739"/>
      <c r="AD573" s="739"/>
      <c r="AE573" s="739"/>
      <c r="AF573" s="739"/>
      <c r="AG573" s="739"/>
    </row>
    <row r="574" spans="19:33" ht="15.75" hidden="1" customHeight="1">
      <c r="S574" s="739"/>
      <c r="T574" s="739"/>
      <c r="U574" s="739"/>
      <c r="V574" s="739"/>
      <c r="W574" s="739"/>
      <c r="X574" s="739"/>
      <c r="Y574" s="739"/>
      <c r="Z574" s="739"/>
      <c r="AA574" s="739"/>
      <c r="AB574" s="739"/>
      <c r="AC574" s="739"/>
      <c r="AD574" s="739"/>
      <c r="AE574" s="739"/>
      <c r="AF574" s="739"/>
      <c r="AG574" s="739"/>
    </row>
    <row r="575" spans="19:33" ht="15.75" hidden="1" customHeight="1">
      <c r="S575" s="739"/>
      <c r="T575" s="739"/>
      <c r="U575" s="739"/>
      <c r="V575" s="739"/>
      <c r="W575" s="739"/>
      <c r="X575" s="739"/>
      <c r="Y575" s="739"/>
      <c r="Z575" s="739"/>
      <c r="AA575" s="739"/>
      <c r="AB575" s="739"/>
      <c r="AC575" s="739"/>
      <c r="AD575" s="739"/>
      <c r="AE575" s="739"/>
      <c r="AF575" s="739"/>
      <c r="AG575" s="739"/>
    </row>
    <row r="576" spans="19:33" ht="15.75" hidden="1" customHeight="1">
      <c r="S576" s="739"/>
      <c r="T576" s="739"/>
      <c r="U576" s="739"/>
      <c r="V576" s="739"/>
      <c r="W576" s="739"/>
      <c r="X576" s="739"/>
      <c r="Y576" s="739"/>
      <c r="Z576" s="739"/>
      <c r="AA576" s="739"/>
      <c r="AB576" s="739"/>
      <c r="AC576" s="739"/>
      <c r="AD576" s="739"/>
      <c r="AE576" s="739"/>
      <c r="AF576" s="739"/>
      <c r="AG576" s="739"/>
    </row>
    <row r="577" spans="19:33" ht="15.75" hidden="1" customHeight="1">
      <c r="S577" s="739"/>
      <c r="T577" s="739"/>
      <c r="U577" s="739"/>
      <c r="V577" s="739"/>
      <c r="W577" s="739"/>
      <c r="X577" s="739"/>
      <c r="Y577" s="739"/>
      <c r="Z577" s="739"/>
      <c r="AA577" s="739"/>
      <c r="AB577" s="739"/>
      <c r="AC577" s="739"/>
      <c r="AD577" s="739"/>
      <c r="AE577" s="739"/>
      <c r="AF577" s="739"/>
      <c r="AG577" s="739"/>
    </row>
    <row r="578" spans="19:33" ht="15.75" hidden="1" customHeight="1">
      <c r="S578" s="739"/>
      <c r="T578" s="739"/>
      <c r="U578" s="739"/>
      <c r="V578" s="739"/>
      <c r="W578" s="739"/>
      <c r="X578" s="739"/>
      <c r="Y578" s="739"/>
      <c r="Z578" s="739"/>
      <c r="AA578" s="739"/>
      <c r="AB578" s="739"/>
      <c r="AC578" s="739"/>
      <c r="AD578" s="739"/>
      <c r="AE578" s="739"/>
      <c r="AF578" s="739"/>
      <c r="AG578" s="739"/>
    </row>
    <row r="579" spans="19:33" ht="15.75" hidden="1" customHeight="1">
      <c r="S579" s="739"/>
      <c r="T579" s="739"/>
      <c r="U579" s="739"/>
      <c r="V579" s="739"/>
      <c r="W579" s="739"/>
      <c r="X579" s="739"/>
      <c r="Y579" s="739"/>
      <c r="Z579" s="739"/>
      <c r="AA579" s="739"/>
      <c r="AB579" s="739"/>
      <c r="AC579" s="739"/>
      <c r="AD579" s="739"/>
      <c r="AE579" s="739"/>
      <c r="AF579" s="739"/>
      <c r="AG579" s="739"/>
    </row>
    <row r="580" spans="19:33" ht="15.75" hidden="1" customHeight="1">
      <c r="S580" s="739"/>
      <c r="T580" s="739"/>
      <c r="U580" s="739"/>
      <c r="V580" s="739"/>
      <c r="W580" s="739"/>
      <c r="X580" s="739"/>
      <c r="Y580" s="739"/>
      <c r="Z580" s="739"/>
      <c r="AA580" s="739"/>
      <c r="AB580" s="739"/>
      <c r="AC580" s="739"/>
      <c r="AD580" s="739"/>
      <c r="AE580" s="739"/>
      <c r="AF580" s="739"/>
      <c r="AG580" s="739"/>
    </row>
    <row r="581" spans="19:33" ht="15.75" hidden="1" customHeight="1">
      <c r="S581" s="739"/>
      <c r="T581" s="739"/>
      <c r="U581" s="739"/>
      <c r="V581" s="739"/>
      <c r="W581" s="739"/>
      <c r="X581" s="739"/>
      <c r="Y581" s="739"/>
      <c r="Z581" s="739"/>
      <c r="AA581" s="739"/>
      <c r="AB581" s="739"/>
      <c r="AC581" s="739"/>
      <c r="AD581" s="739"/>
      <c r="AE581" s="739"/>
      <c r="AF581" s="739"/>
      <c r="AG581" s="739"/>
    </row>
    <row r="582" spans="19:33" ht="15.75" hidden="1" customHeight="1">
      <c r="S582" s="739"/>
      <c r="T582" s="739"/>
      <c r="U582" s="739"/>
      <c r="V582" s="739"/>
      <c r="W582" s="739"/>
      <c r="X582" s="739"/>
      <c r="Y582" s="739"/>
      <c r="Z582" s="739"/>
      <c r="AA582" s="739"/>
      <c r="AB582" s="739"/>
      <c r="AC582" s="739"/>
      <c r="AD582" s="739"/>
      <c r="AE582" s="739"/>
      <c r="AF582" s="739"/>
      <c r="AG582" s="739"/>
    </row>
    <row r="583" spans="19:33" ht="15.75" hidden="1" customHeight="1">
      <c r="S583" s="739"/>
      <c r="T583" s="739"/>
      <c r="U583" s="739"/>
      <c r="V583" s="739"/>
      <c r="W583" s="739"/>
      <c r="X583" s="739"/>
      <c r="Y583" s="739"/>
      <c r="Z583" s="739"/>
      <c r="AA583" s="739"/>
      <c r="AB583" s="739"/>
      <c r="AC583" s="739"/>
      <c r="AD583" s="739"/>
      <c r="AE583" s="739"/>
      <c r="AF583" s="739"/>
      <c r="AG583" s="739"/>
    </row>
    <row r="584" spans="19:33" ht="15.75" hidden="1" customHeight="1">
      <c r="S584" s="739"/>
      <c r="T584" s="739"/>
      <c r="U584" s="739"/>
      <c r="V584" s="739"/>
      <c r="W584" s="739"/>
      <c r="X584" s="739"/>
      <c r="Y584" s="739"/>
      <c r="Z584" s="739"/>
      <c r="AA584" s="739"/>
      <c r="AB584" s="739"/>
      <c r="AC584" s="739"/>
      <c r="AD584" s="739"/>
      <c r="AE584" s="739"/>
      <c r="AF584" s="739"/>
      <c r="AG584" s="739"/>
    </row>
    <row r="585" spans="19:33" ht="15.75" hidden="1" customHeight="1">
      <c r="S585" s="739"/>
      <c r="T585" s="739"/>
      <c r="U585" s="739"/>
      <c r="V585" s="739"/>
      <c r="W585" s="739"/>
      <c r="X585" s="739"/>
      <c r="Y585" s="739"/>
      <c r="Z585" s="739"/>
      <c r="AA585" s="739"/>
      <c r="AB585" s="739"/>
      <c r="AC585" s="739"/>
      <c r="AD585" s="739"/>
      <c r="AE585" s="739"/>
      <c r="AF585" s="739"/>
      <c r="AG585" s="739"/>
    </row>
    <row r="586" spans="19:33" ht="15.75" hidden="1" customHeight="1">
      <c r="S586" s="739"/>
      <c r="T586" s="739"/>
      <c r="U586" s="739"/>
      <c r="V586" s="739"/>
      <c r="W586" s="739"/>
      <c r="X586" s="739"/>
      <c r="Y586" s="739"/>
      <c r="Z586" s="739"/>
      <c r="AA586" s="739"/>
      <c r="AB586" s="739"/>
      <c r="AC586" s="739"/>
      <c r="AD586" s="739"/>
      <c r="AE586" s="739"/>
      <c r="AF586" s="739"/>
      <c r="AG586" s="739"/>
    </row>
    <row r="587" spans="19:33" ht="15.75" hidden="1" customHeight="1">
      <c r="S587" s="739"/>
      <c r="T587" s="739"/>
      <c r="U587" s="739"/>
      <c r="V587" s="739"/>
      <c r="W587" s="739"/>
      <c r="X587" s="739"/>
      <c r="Y587" s="739"/>
      <c r="Z587" s="739"/>
      <c r="AA587" s="739"/>
      <c r="AB587" s="739"/>
      <c r="AC587" s="739"/>
      <c r="AD587" s="739"/>
      <c r="AE587" s="739"/>
      <c r="AF587" s="739"/>
      <c r="AG587" s="739"/>
    </row>
    <row r="588" spans="19:33" ht="15.75" hidden="1" customHeight="1">
      <c r="S588" s="739"/>
      <c r="T588" s="739"/>
      <c r="U588" s="739"/>
      <c r="V588" s="739"/>
      <c r="W588" s="739"/>
      <c r="X588" s="739"/>
      <c r="Y588" s="739"/>
      <c r="Z588" s="739"/>
      <c r="AA588" s="739"/>
      <c r="AB588" s="739"/>
      <c r="AC588" s="739"/>
      <c r="AD588" s="739"/>
      <c r="AE588" s="739"/>
      <c r="AF588" s="739"/>
      <c r="AG588" s="739"/>
    </row>
    <row r="589" spans="19:33" ht="15.75" hidden="1" customHeight="1">
      <c r="S589" s="739"/>
      <c r="T589" s="739"/>
      <c r="U589" s="739"/>
      <c r="V589" s="739"/>
      <c r="W589" s="739"/>
      <c r="X589" s="739"/>
      <c r="Y589" s="739"/>
      <c r="Z589" s="739"/>
      <c r="AA589" s="739"/>
      <c r="AB589" s="739"/>
      <c r="AC589" s="739"/>
      <c r="AD589" s="739"/>
      <c r="AE589" s="739"/>
      <c r="AF589" s="739"/>
      <c r="AG589" s="739"/>
    </row>
    <row r="590" spans="19:33" ht="15.75" hidden="1" customHeight="1">
      <c r="S590" s="739"/>
      <c r="T590" s="739"/>
      <c r="U590" s="739"/>
      <c r="V590" s="739"/>
      <c r="W590" s="739"/>
      <c r="X590" s="739"/>
      <c r="Y590" s="739"/>
      <c r="Z590" s="739"/>
      <c r="AA590" s="739"/>
      <c r="AB590" s="739"/>
      <c r="AC590" s="739"/>
      <c r="AD590" s="739"/>
      <c r="AE590" s="739"/>
      <c r="AF590" s="739"/>
      <c r="AG590" s="739"/>
    </row>
    <row r="591" spans="19:33" ht="15.75" hidden="1" customHeight="1">
      <c r="S591" s="739"/>
      <c r="T591" s="739"/>
      <c r="U591" s="739"/>
      <c r="V591" s="739"/>
      <c r="W591" s="739"/>
      <c r="X591" s="739"/>
      <c r="Y591" s="739"/>
      <c r="Z591" s="739"/>
      <c r="AA591" s="739"/>
      <c r="AB591" s="739"/>
      <c r="AC591" s="739"/>
      <c r="AD591" s="739"/>
      <c r="AE591" s="739"/>
      <c r="AF591" s="739"/>
      <c r="AG591" s="739"/>
    </row>
    <row r="592" spans="19:33" ht="15.75" hidden="1" customHeight="1">
      <c r="S592" s="739"/>
      <c r="T592" s="739"/>
      <c r="U592" s="739"/>
      <c r="V592" s="739"/>
      <c r="W592" s="739"/>
      <c r="X592" s="739"/>
      <c r="Y592" s="739"/>
      <c r="Z592" s="739"/>
      <c r="AA592" s="739"/>
      <c r="AB592" s="739"/>
      <c r="AC592" s="739"/>
      <c r="AD592" s="739"/>
      <c r="AE592" s="739"/>
      <c r="AF592" s="739"/>
      <c r="AG592" s="739"/>
    </row>
    <row r="593" spans="19:33" ht="15.75" hidden="1" customHeight="1">
      <c r="S593" s="739"/>
      <c r="T593" s="739"/>
      <c r="U593" s="739"/>
      <c r="V593" s="739"/>
      <c r="W593" s="739"/>
      <c r="X593" s="739"/>
      <c r="Y593" s="739"/>
      <c r="Z593" s="739"/>
      <c r="AA593" s="739"/>
      <c r="AB593" s="739"/>
      <c r="AC593" s="739"/>
      <c r="AD593" s="739"/>
      <c r="AE593" s="739"/>
      <c r="AF593" s="739"/>
      <c r="AG593" s="739"/>
    </row>
    <row r="594" spans="19:33" ht="15.75" hidden="1" customHeight="1">
      <c r="S594" s="739"/>
      <c r="T594" s="739"/>
      <c r="U594" s="739"/>
      <c r="V594" s="739"/>
      <c r="W594" s="739"/>
      <c r="X594" s="739"/>
      <c r="Y594" s="739"/>
      <c r="Z594" s="739"/>
      <c r="AA594" s="739"/>
      <c r="AB594" s="739"/>
      <c r="AC594" s="739"/>
      <c r="AD594" s="739"/>
      <c r="AE594" s="739"/>
      <c r="AF594" s="739"/>
      <c r="AG594" s="739"/>
    </row>
    <row r="595" spans="19:33" ht="15.75" hidden="1" customHeight="1">
      <c r="S595" s="739"/>
      <c r="T595" s="739"/>
      <c r="U595" s="739"/>
      <c r="V595" s="739"/>
      <c r="W595" s="739"/>
      <c r="X595" s="739"/>
      <c r="Y595" s="739"/>
      <c r="Z595" s="739"/>
      <c r="AA595" s="739"/>
      <c r="AB595" s="739"/>
      <c r="AC595" s="739"/>
      <c r="AD595" s="739"/>
      <c r="AE595" s="739"/>
      <c r="AF595" s="739"/>
      <c r="AG595" s="739"/>
    </row>
    <row r="596" spans="19:33" ht="15.75" hidden="1" customHeight="1">
      <c r="S596" s="739"/>
      <c r="T596" s="739"/>
      <c r="U596" s="739"/>
      <c r="V596" s="739"/>
      <c r="W596" s="739"/>
      <c r="X596" s="739"/>
      <c r="Y596" s="739"/>
      <c r="Z596" s="739"/>
      <c r="AA596" s="739"/>
      <c r="AB596" s="739"/>
      <c r="AC596" s="739"/>
      <c r="AD596" s="739"/>
      <c r="AE596" s="739"/>
      <c r="AF596" s="739"/>
      <c r="AG596" s="739"/>
    </row>
    <row r="597" spans="19:33" ht="15.75" hidden="1" customHeight="1">
      <c r="S597" s="739"/>
      <c r="T597" s="739"/>
      <c r="U597" s="739"/>
      <c r="V597" s="739"/>
      <c r="W597" s="739"/>
      <c r="X597" s="739"/>
      <c r="Y597" s="739"/>
      <c r="Z597" s="739"/>
      <c r="AA597" s="739"/>
      <c r="AB597" s="739"/>
      <c r="AC597" s="739"/>
      <c r="AD597" s="739"/>
      <c r="AE597" s="739"/>
      <c r="AF597" s="739"/>
      <c r="AG597" s="739"/>
    </row>
    <row r="598" spans="19:33" ht="15.75" hidden="1" customHeight="1">
      <c r="S598" s="739"/>
      <c r="T598" s="739"/>
      <c r="U598" s="739"/>
      <c r="V598" s="739"/>
      <c r="W598" s="739"/>
      <c r="X598" s="739"/>
      <c r="Y598" s="739"/>
      <c r="Z598" s="739"/>
      <c r="AA598" s="739"/>
      <c r="AB598" s="739"/>
      <c r="AC598" s="739"/>
      <c r="AD598" s="739"/>
      <c r="AE598" s="739"/>
      <c r="AF598" s="739"/>
      <c r="AG598" s="739"/>
    </row>
    <row r="599" spans="19:33" ht="15.75" hidden="1" customHeight="1">
      <c r="S599" s="739"/>
      <c r="T599" s="739"/>
      <c r="U599" s="739"/>
      <c r="V599" s="739"/>
      <c r="W599" s="739"/>
      <c r="X599" s="739"/>
      <c r="Y599" s="739"/>
      <c r="Z599" s="739"/>
      <c r="AA599" s="739"/>
      <c r="AB599" s="739"/>
      <c r="AC599" s="739"/>
      <c r="AD599" s="739"/>
      <c r="AE599" s="739"/>
      <c r="AF599" s="739"/>
      <c r="AG599" s="739"/>
    </row>
    <row r="600" spans="19:33" ht="15.75" hidden="1" customHeight="1">
      <c r="S600" s="739"/>
      <c r="T600" s="739"/>
      <c r="U600" s="739"/>
      <c r="V600" s="739"/>
      <c r="W600" s="739"/>
      <c r="X600" s="739"/>
      <c r="Y600" s="739"/>
      <c r="Z600" s="739"/>
      <c r="AA600" s="739"/>
      <c r="AB600" s="739"/>
      <c r="AC600" s="739"/>
      <c r="AD600" s="739"/>
      <c r="AE600" s="739"/>
      <c r="AF600" s="739"/>
      <c r="AG600" s="739"/>
    </row>
    <row r="601" spans="19:33" ht="15.75" hidden="1" customHeight="1">
      <c r="S601" s="739"/>
      <c r="T601" s="739"/>
      <c r="U601" s="739"/>
      <c r="V601" s="739"/>
      <c r="W601" s="739"/>
      <c r="X601" s="739"/>
      <c r="Y601" s="739"/>
      <c r="Z601" s="739"/>
      <c r="AA601" s="739"/>
      <c r="AB601" s="739"/>
      <c r="AC601" s="739"/>
      <c r="AD601" s="739"/>
      <c r="AE601" s="739"/>
      <c r="AF601" s="739"/>
      <c r="AG601" s="739"/>
    </row>
    <row r="602" spans="19:33" ht="15.75" hidden="1" customHeight="1">
      <c r="S602" s="739"/>
      <c r="T602" s="739"/>
      <c r="U602" s="739"/>
      <c r="V602" s="739"/>
      <c r="W602" s="739"/>
      <c r="X602" s="739"/>
      <c r="Y602" s="739"/>
      <c r="Z602" s="739"/>
      <c r="AA602" s="739"/>
      <c r="AB602" s="739"/>
      <c r="AC602" s="739"/>
      <c r="AD602" s="739"/>
      <c r="AE602" s="739"/>
      <c r="AF602" s="739"/>
      <c r="AG602" s="739"/>
    </row>
    <row r="603" spans="19:33" ht="15.75" hidden="1" customHeight="1">
      <c r="S603" s="739"/>
      <c r="T603" s="739"/>
      <c r="U603" s="739"/>
      <c r="V603" s="739"/>
      <c r="W603" s="739"/>
      <c r="X603" s="739"/>
      <c r="Y603" s="739"/>
      <c r="Z603" s="739"/>
      <c r="AA603" s="739"/>
      <c r="AB603" s="739"/>
      <c r="AC603" s="739"/>
      <c r="AD603" s="739"/>
      <c r="AE603" s="739"/>
      <c r="AF603" s="739"/>
      <c r="AG603" s="739"/>
    </row>
    <row r="604" spans="19:33" ht="15.75" hidden="1" customHeight="1">
      <c r="S604" s="739"/>
      <c r="T604" s="739"/>
      <c r="U604" s="739"/>
      <c r="V604" s="739"/>
      <c r="W604" s="739"/>
      <c r="X604" s="739"/>
      <c r="Y604" s="739"/>
      <c r="Z604" s="739"/>
      <c r="AA604" s="739"/>
      <c r="AB604" s="739"/>
      <c r="AC604" s="739"/>
      <c r="AD604" s="739"/>
      <c r="AE604" s="739"/>
      <c r="AF604" s="739"/>
      <c r="AG604" s="739"/>
    </row>
    <row r="605" spans="19:33" ht="15.75" hidden="1" customHeight="1">
      <c r="S605" s="739"/>
      <c r="T605" s="739"/>
      <c r="U605" s="739"/>
      <c r="V605" s="739"/>
      <c r="W605" s="739"/>
      <c r="X605" s="739"/>
      <c r="Y605" s="739"/>
      <c r="Z605" s="739"/>
      <c r="AA605" s="739"/>
      <c r="AB605" s="739"/>
      <c r="AC605" s="739"/>
      <c r="AD605" s="739"/>
      <c r="AE605" s="739"/>
      <c r="AF605" s="739"/>
      <c r="AG605" s="739"/>
    </row>
    <row r="606" spans="19:33" ht="15.75" hidden="1" customHeight="1">
      <c r="S606" s="739"/>
      <c r="T606" s="739"/>
      <c r="U606" s="739"/>
      <c r="V606" s="739"/>
      <c r="W606" s="739"/>
      <c r="X606" s="739"/>
      <c r="Y606" s="739"/>
      <c r="Z606" s="739"/>
      <c r="AA606" s="739"/>
      <c r="AB606" s="739"/>
      <c r="AC606" s="739"/>
      <c r="AD606" s="739"/>
      <c r="AE606" s="739"/>
      <c r="AF606" s="739"/>
      <c r="AG606" s="739"/>
    </row>
    <row r="607" spans="19:33" ht="15.75" hidden="1" customHeight="1">
      <c r="S607" s="739"/>
      <c r="T607" s="739"/>
      <c r="U607" s="739"/>
      <c r="V607" s="739"/>
      <c r="W607" s="739"/>
      <c r="X607" s="739"/>
      <c r="Y607" s="739"/>
      <c r="Z607" s="739"/>
      <c r="AA607" s="739"/>
      <c r="AB607" s="739"/>
      <c r="AC607" s="739"/>
      <c r="AD607" s="739"/>
      <c r="AE607" s="739"/>
      <c r="AF607" s="739"/>
      <c r="AG607" s="739"/>
    </row>
    <row r="608" spans="19:33" ht="15.75" hidden="1" customHeight="1">
      <c r="S608" s="739"/>
      <c r="T608" s="739"/>
      <c r="U608" s="739"/>
      <c r="V608" s="739"/>
      <c r="W608" s="739"/>
      <c r="X608" s="739"/>
      <c r="Y608" s="739"/>
      <c r="Z608" s="739"/>
      <c r="AA608" s="739"/>
      <c r="AB608" s="739"/>
      <c r="AC608" s="739"/>
      <c r="AD608" s="739"/>
      <c r="AE608" s="739"/>
      <c r="AF608" s="739"/>
      <c r="AG608" s="739"/>
    </row>
    <row r="609" spans="19:33" ht="15.75" hidden="1" customHeight="1">
      <c r="S609" s="739"/>
      <c r="T609" s="739"/>
      <c r="U609" s="739"/>
      <c r="V609" s="739"/>
      <c r="W609" s="739"/>
      <c r="X609" s="739"/>
      <c r="Y609" s="739"/>
      <c r="Z609" s="739"/>
      <c r="AA609" s="739"/>
      <c r="AB609" s="739"/>
      <c r="AC609" s="739"/>
      <c r="AD609" s="739"/>
      <c r="AE609" s="739"/>
      <c r="AF609" s="739"/>
      <c r="AG609" s="739"/>
    </row>
    <row r="610" spans="19:33" ht="15.75" hidden="1" customHeight="1">
      <c r="S610" s="739"/>
      <c r="T610" s="739"/>
      <c r="U610" s="739"/>
      <c r="V610" s="739"/>
      <c r="W610" s="739"/>
      <c r="X610" s="739"/>
      <c r="Y610" s="739"/>
      <c r="Z610" s="739"/>
      <c r="AA610" s="739"/>
      <c r="AB610" s="739"/>
      <c r="AC610" s="739"/>
      <c r="AD610" s="739"/>
      <c r="AE610" s="739"/>
      <c r="AF610" s="739"/>
      <c r="AG610" s="739"/>
    </row>
    <row r="611" spans="19:33" ht="15.75" hidden="1" customHeight="1">
      <c r="S611" s="739"/>
      <c r="T611" s="739"/>
      <c r="U611" s="739"/>
      <c r="V611" s="739"/>
      <c r="W611" s="739"/>
      <c r="X611" s="739"/>
      <c r="Y611" s="739"/>
      <c r="Z611" s="739"/>
      <c r="AA611" s="739"/>
      <c r="AB611" s="739"/>
      <c r="AC611" s="739"/>
      <c r="AD611" s="739"/>
      <c r="AE611" s="739"/>
      <c r="AF611" s="739"/>
      <c r="AG611" s="739"/>
    </row>
    <row r="612" spans="19:33" ht="15.75" hidden="1" customHeight="1">
      <c r="S612" s="739"/>
      <c r="T612" s="739"/>
      <c r="U612" s="739"/>
      <c r="V612" s="739"/>
      <c r="W612" s="739"/>
      <c r="X612" s="739"/>
      <c r="Y612" s="739"/>
      <c r="Z612" s="739"/>
      <c r="AA612" s="739"/>
      <c r="AB612" s="739"/>
      <c r="AC612" s="739"/>
      <c r="AD612" s="739"/>
      <c r="AE612" s="739"/>
      <c r="AF612" s="739"/>
      <c r="AG612" s="739"/>
    </row>
    <row r="613" spans="19:33" ht="15.75" hidden="1" customHeight="1">
      <c r="S613" s="739"/>
      <c r="T613" s="739"/>
      <c r="U613" s="739"/>
      <c r="V613" s="739"/>
      <c r="W613" s="739"/>
      <c r="X613" s="739"/>
      <c r="Y613" s="739"/>
      <c r="Z613" s="739"/>
      <c r="AA613" s="739"/>
      <c r="AB613" s="739"/>
      <c r="AC613" s="739"/>
      <c r="AD613" s="739"/>
      <c r="AE613" s="739"/>
      <c r="AF613" s="739"/>
      <c r="AG613" s="739"/>
    </row>
    <row r="614" spans="19:33" ht="15.75" hidden="1" customHeight="1">
      <c r="S614" s="739"/>
      <c r="T614" s="739"/>
      <c r="U614" s="739"/>
      <c r="V614" s="739"/>
      <c r="W614" s="739"/>
      <c r="X614" s="739"/>
      <c r="Y614" s="739"/>
      <c r="Z614" s="739"/>
      <c r="AA614" s="739"/>
      <c r="AB614" s="739"/>
      <c r="AC614" s="739"/>
      <c r="AD614" s="739"/>
      <c r="AE614" s="739"/>
      <c r="AF614" s="739"/>
      <c r="AG614" s="739"/>
    </row>
    <row r="615" spans="19:33" ht="15.75" hidden="1" customHeight="1">
      <c r="S615" s="739"/>
      <c r="T615" s="739"/>
      <c r="U615" s="739"/>
      <c r="V615" s="739"/>
      <c r="W615" s="739"/>
      <c r="X615" s="739"/>
      <c r="Y615" s="739"/>
      <c r="Z615" s="739"/>
      <c r="AA615" s="739"/>
      <c r="AB615" s="739"/>
      <c r="AC615" s="739"/>
      <c r="AD615" s="739"/>
      <c r="AE615" s="739"/>
      <c r="AF615" s="739"/>
      <c r="AG615" s="739"/>
    </row>
    <row r="616" spans="19:33" ht="15.75" hidden="1" customHeight="1">
      <c r="S616" s="739"/>
      <c r="T616" s="739"/>
      <c r="U616" s="739"/>
      <c r="V616" s="739"/>
      <c r="W616" s="739"/>
      <c r="X616" s="739"/>
      <c r="Y616" s="739"/>
      <c r="Z616" s="739"/>
      <c r="AA616" s="739"/>
      <c r="AB616" s="739"/>
      <c r="AC616" s="739"/>
      <c r="AD616" s="739"/>
      <c r="AE616" s="739"/>
      <c r="AF616" s="739"/>
      <c r="AG616" s="739"/>
    </row>
    <row r="617" spans="19:33" ht="15.75" hidden="1" customHeight="1">
      <c r="S617" s="739"/>
      <c r="T617" s="739"/>
      <c r="U617" s="739"/>
      <c r="V617" s="739"/>
      <c r="W617" s="739"/>
      <c r="X617" s="739"/>
      <c r="Y617" s="739"/>
      <c r="Z617" s="739"/>
      <c r="AA617" s="739"/>
      <c r="AB617" s="739"/>
      <c r="AC617" s="739"/>
      <c r="AD617" s="739"/>
      <c r="AE617" s="739"/>
      <c r="AF617" s="739"/>
      <c r="AG617" s="739"/>
    </row>
    <row r="618" spans="19:33" ht="15.75" hidden="1" customHeight="1">
      <c r="S618" s="739"/>
      <c r="T618" s="739"/>
      <c r="U618" s="739"/>
      <c r="V618" s="739"/>
      <c r="W618" s="739"/>
      <c r="X618" s="739"/>
      <c r="Y618" s="739"/>
      <c r="Z618" s="739"/>
      <c r="AA618" s="739"/>
      <c r="AB618" s="739"/>
      <c r="AC618" s="739"/>
      <c r="AD618" s="739"/>
      <c r="AE618" s="739"/>
      <c r="AF618" s="739"/>
      <c r="AG618" s="739"/>
    </row>
    <row r="619" spans="19:33" ht="15.75" hidden="1" customHeight="1">
      <c r="S619" s="739"/>
      <c r="T619" s="739"/>
      <c r="U619" s="739"/>
      <c r="V619" s="739"/>
      <c r="W619" s="739"/>
      <c r="X619" s="739"/>
      <c r="Y619" s="739"/>
      <c r="Z619" s="739"/>
      <c r="AA619" s="739"/>
      <c r="AB619" s="739"/>
      <c r="AC619" s="739"/>
      <c r="AD619" s="739"/>
      <c r="AE619" s="739"/>
      <c r="AF619" s="739"/>
      <c r="AG619" s="739"/>
    </row>
    <row r="620" spans="19:33" ht="15.75" hidden="1" customHeight="1">
      <c r="S620" s="739"/>
      <c r="T620" s="739"/>
      <c r="U620" s="739"/>
      <c r="V620" s="739"/>
      <c r="W620" s="739"/>
      <c r="X620" s="739"/>
      <c r="Y620" s="739"/>
      <c r="Z620" s="739"/>
      <c r="AA620" s="739"/>
      <c r="AB620" s="739"/>
      <c r="AC620" s="739"/>
      <c r="AD620" s="739"/>
      <c r="AE620" s="739"/>
      <c r="AF620" s="739"/>
      <c r="AG620" s="739"/>
    </row>
    <row r="621" spans="19:33" ht="15.75" hidden="1" customHeight="1">
      <c r="S621" s="739"/>
      <c r="T621" s="739"/>
      <c r="U621" s="739"/>
      <c r="V621" s="739"/>
      <c r="W621" s="739"/>
      <c r="X621" s="739"/>
      <c r="Y621" s="739"/>
      <c r="Z621" s="739"/>
      <c r="AA621" s="739"/>
      <c r="AB621" s="739"/>
      <c r="AC621" s="739"/>
      <c r="AD621" s="739"/>
      <c r="AE621" s="739"/>
      <c r="AF621" s="739"/>
      <c r="AG621" s="739"/>
    </row>
    <row r="622" spans="19:33" ht="15.75" hidden="1" customHeight="1">
      <c r="S622" s="739"/>
      <c r="T622" s="739"/>
      <c r="U622" s="739"/>
      <c r="V622" s="739"/>
      <c r="W622" s="739"/>
      <c r="X622" s="739"/>
      <c r="Y622" s="739"/>
      <c r="Z622" s="739"/>
      <c r="AA622" s="739"/>
      <c r="AB622" s="739"/>
      <c r="AC622" s="739"/>
      <c r="AD622" s="739"/>
      <c r="AE622" s="739"/>
      <c r="AF622" s="739"/>
      <c r="AG622" s="739"/>
    </row>
    <row r="623" spans="19:33" ht="15.75" hidden="1" customHeight="1">
      <c r="S623" s="739"/>
      <c r="T623" s="739"/>
      <c r="U623" s="739"/>
      <c r="V623" s="739"/>
      <c r="W623" s="739"/>
      <c r="X623" s="739"/>
      <c r="Y623" s="739"/>
      <c r="Z623" s="739"/>
      <c r="AA623" s="739"/>
      <c r="AB623" s="739"/>
      <c r="AC623" s="739"/>
      <c r="AD623" s="739"/>
      <c r="AE623" s="739"/>
      <c r="AF623" s="739"/>
      <c r="AG623" s="739"/>
    </row>
    <row r="624" spans="19:33" ht="15.75" hidden="1" customHeight="1">
      <c r="S624" s="739"/>
      <c r="T624" s="739"/>
      <c r="U624" s="739"/>
      <c r="V624" s="739"/>
      <c r="W624" s="739"/>
      <c r="X624" s="739"/>
      <c r="Y624" s="739"/>
      <c r="Z624" s="739"/>
      <c r="AA624" s="739"/>
      <c r="AB624" s="739"/>
      <c r="AC624" s="739"/>
      <c r="AD624" s="739"/>
      <c r="AE624" s="739"/>
      <c r="AF624" s="739"/>
      <c r="AG624" s="739"/>
    </row>
    <row r="625" spans="19:33" ht="15.75" hidden="1" customHeight="1">
      <c r="S625" s="739"/>
      <c r="T625" s="739"/>
      <c r="U625" s="739"/>
      <c r="V625" s="739"/>
      <c r="W625" s="739"/>
      <c r="X625" s="739"/>
      <c r="Y625" s="739"/>
      <c r="Z625" s="739"/>
      <c r="AA625" s="739"/>
      <c r="AB625" s="739"/>
      <c r="AC625" s="739"/>
      <c r="AD625" s="739"/>
      <c r="AE625" s="739"/>
      <c r="AF625" s="739"/>
      <c r="AG625" s="739"/>
    </row>
    <row r="626" spans="19:33" ht="15.75" hidden="1" customHeight="1">
      <c r="S626" s="739"/>
      <c r="T626" s="739"/>
      <c r="U626" s="739"/>
      <c r="V626" s="739"/>
      <c r="W626" s="739"/>
      <c r="X626" s="739"/>
      <c r="Y626" s="739"/>
      <c r="Z626" s="739"/>
      <c r="AA626" s="739"/>
      <c r="AB626" s="739"/>
      <c r="AC626" s="739"/>
      <c r="AD626" s="739"/>
      <c r="AE626" s="739"/>
      <c r="AF626" s="739"/>
      <c r="AG626" s="739"/>
    </row>
    <row r="627" spans="19:33" ht="15.75" hidden="1" customHeight="1">
      <c r="S627" s="739"/>
      <c r="T627" s="739"/>
      <c r="U627" s="739"/>
      <c r="V627" s="739"/>
      <c r="W627" s="739"/>
      <c r="X627" s="739"/>
      <c r="Y627" s="739"/>
      <c r="Z627" s="739"/>
      <c r="AA627" s="739"/>
      <c r="AB627" s="739"/>
      <c r="AC627" s="739"/>
      <c r="AD627" s="739"/>
      <c r="AE627" s="739"/>
      <c r="AF627" s="739"/>
      <c r="AG627" s="739"/>
    </row>
    <row r="628" spans="19:33" ht="15.75" hidden="1" customHeight="1">
      <c r="S628" s="739"/>
      <c r="T628" s="739"/>
      <c r="U628" s="739"/>
      <c r="V628" s="739"/>
      <c r="W628" s="739"/>
      <c r="X628" s="739"/>
      <c r="Y628" s="739"/>
      <c r="Z628" s="739"/>
      <c r="AA628" s="739"/>
      <c r="AB628" s="739"/>
      <c r="AC628" s="739"/>
      <c r="AD628" s="739"/>
      <c r="AE628" s="739"/>
      <c r="AF628" s="739"/>
      <c r="AG628" s="739"/>
    </row>
    <row r="629" spans="19:33" ht="15.75" hidden="1" customHeight="1">
      <c r="S629" s="739"/>
      <c r="T629" s="739"/>
      <c r="U629" s="739"/>
      <c r="V629" s="739"/>
      <c r="W629" s="739"/>
      <c r="X629" s="739"/>
      <c r="Y629" s="739"/>
      <c r="Z629" s="739"/>
      <c r="AA629" s="739"/>
      <c r="AB629" s="739"/>
      <c r="AC629" s="739"/>
      <c r="AD629" s="739"/>
      <c r="AE629" s="739"/>
      <c r="AF629" s="739"/>
      <c r="AG629" s="739"/>
    </row>
    <row r="630" spans="19:33" ht="15.75" hidden="1" customHeight="1">
      <c r="S630" s="739"/>
      <c r="T630" s="739"/>
      <c r="U630" s="739"/>
      <c r="V630" s="739"/>
      <c r="W630" s="739"/>
      <c r="X630" s="739"/>
      <c r="Y630" s="739"/>
      <c r="Z630" s="739"/>
      <c r="AA630" s="739"/>
      <c r="AB630" s="739"/>
      <c r="AC630" s="739"/>
      <c r="AD630" s="739"/>
      <c r="AE630" s="739"/>
      <c r="AF630" s="739"/>
      <c r="AG630" s="739"/>
    </row>
    <row r="631" spans="19:33" ht="15.75" hidden="1" customHeight="1">
      <c r="S631" s="739"/>
      <c r="T631" s="739"/>
      <c r="U631" s="739"/>
      <c r="V631" s="739"/>
      <c r="W631" s="739"/>
      <c r="X631" s="739"/>
      <c r="Y631" s="739"/>
      <c r="Z631" s="739"/>
      <c r="AA631" s="739"/>
      <c r="AB631" s="739"/>
      <c r="AC631" s="739"/>
      <c r="AD631" s="739"/>
      <c r="AE631" s="739"/>
      <c r="AF631" s="739"/>
      <c r="AG631" s="739"/>
    </row>
    <row r="632" spans="19:33" ht="15.75" hidden="1" customHeight="1">
      <c r="S632" s="739"/>
      <c r="T632" s="739"/>
      <c r="U632" s="739"/>
      <c r="V632" s="739"/>
      <c r="W632" s="739"/>
      <c r="X632" s="739"/>
      <c r="Y632" s="739"/>
      <c r="Z632" s="739"/>
      <c r="AA632" s="739"/>
      <c r="AB632" s="739"/>
      <c r="AC632" s="739"/>
      <c r="AD632" s="739"/>
      <c r="AE632" s="739"/>
      <c r="AF632" s="739"/>
      <c r="AG632" s="739"/>
    </row>
    <row r="633" spans="19:33" ht="15.75" hidden="1" customHeight="1">
      <c r="S633" s="739"/>
      <c r="T633" s="739"/>
      <c r="U633" s="739"/>
      <c r="V633" s="739"/>
      <c r="W633" s="739"/>
      <c r="X633" s="739"/>
      <c r="Y633" s="739"/>
      <c r="Z633" s="739"/>
      <c r="AA633" s="739"/>
      <c r="AB633" s="739"/>
      <c r="AC633" s="739"/>
      <c r="AD633" s="739"/>
      <c r="AE633" s="739"/>
      <c r="AF633" s="739"/>
      <c r="AG633" s="739"/>
    </row>
    <row r="634" spans="19:33" ht="15.75" hidden="1" customHeight="1">
      <c r="S634" s="739"/>
      <c r="T634" s="739"/>
      <c r="U634" s="739"/>
      <c r="V634" s="739"/>
      <c r="W634" s="739"/>
      <c r="X634" s="739"/>
      <c r="Y634" s="739"/>
      <c r="Z634" s="739"/>
      <c r="AA634" s="739"/>
      <c r="AB634" s="739"/>
      <c r="AC634" s="739"/>
      <c r="AD634" s="739"/>
      <c r="AE634" s="739"/>
      <c r="AF634" s="739"/>
      <c r="AG634" s="739"/>
    </row>
    <row r="635" spans="19:33" ht="15.75" hidden="1" customHeight="1">
      <c r="S635" s="739"/>
      <c r="T635" s="739"/>
      <c r="U635" s="739"/>
      <c r="V635" s="739"/>
      <c r="W635" s="739"/>
      <c r="X635" s="739"/>
      <c r="Y635" s="739"/>
      <c r="Z635" s="739"/>
      <c r="AA635" s="739"/>
      <c r="AB635" s="739"/>
      <c r="AC635" s="739"/>
      <c r="AD635" s="739"/>
      <c r="AE635" s="739"/>
      <c r="AF635" s="739"/>
      <c r="AG635" s="739"/>
    </row>
    <row r="636" spans="19:33" ht="15.75" hidden="1" customHeight="1">
      <c r="S636" s="739"/>
      <c r="T636" s="739"/>
      <c r="U636" s="739"/>
      <c r="V636" s="739"/>
      <c r="W636" s="739"/>
      <c r="X636" s="739"/>
      <c r="Y636" s="739"/>
      <c r="Z636" s="739"/>
      <c r="AA636" s="739"/>
      <c r="AB636" s="739"/>
      <c r="AC636" s="739"/>
      <c r="AD636" s="739"/>
      <c r="AE636" s="739"/>
      <c r="AF636" s="739"/>
      <c r="AG636" s="739"/>
    </row>
    <row r="637" spans="19:33" ht="15.75" hidden="1" customHeight="1">
      <c r="S637" s="739"/>
      <c r="T637" s="739"/>
      <c r="U637" s="739"/>
      <c r="V637" s="739"/>
      <c r="W637" s="739"/>
      <c r="X637" s="739"/>
      <c r="Y637" s="739"/>
      <c r="Z637" s="739"/>
      <c r="AA637" s="739"/>
      <c r="AB637" s="739"/>
      <c r="AC637" s="739"/>
      <c r="AD637" s="739"/>
      <c r="AE637" s="739"/>
      <c r="AF637" s="739"/>
      <c r="AG637" s="739"/>
    </row>
    <row r="638" spans="19:33" ht="15.75" hidden="1" customHeight="1">
      <c r="S638" s="739"/>
      <c r="T638" s="739"/>
      <c r="U638" s="739"/>
      <c r="V638" s="739"/>
      <c r="W638" s="739"/>
      <c r="X638" s="739"/>
      <c r="Y638" s="739"/>
      <c r="Z638" s="739"/>
      <c r="AA638" s="739"/>
      <c r="AB638" s="739"/>
      <c r="AC638" s="739"/>
      <c r="AD638" s="739"/>
      <c r="AE638" s="739"/>
      <c r="AF638" s="739"/>
      <c r="AG638" s="739"/>
    </row>
    <row r="639" spans="19:33" ht="15.75" hidden="1" customHeight="1">
      <c r="S639" s="739"/>
      <c r="T639" s="739"/>
      <c r="U639" s="739"/>
      <c r="V639" s="739"/>
      <c r="W639" s="739"/>
      <c r="X639" s="739"/>
      <c r="Y639" s="739"/>
      <c r="Z639" s="739"/>
      <c r="AA639" s="739"/>
      <c r="AB639" s="739"/>
      <c r="AC639" s="739"/>
      <c r="AD639" s="739"/>
      <c r="AE639" s="739"/>
      <c r="AF639" s="739"/>
      <c r="AG639" s="739"/>
    </row>
    <row r="640" spans="19:33" ht="15.75" hidden="1" customHeight="1">
      <c r="S640" s="739"/>
      <c r="T640" s="739"/>
      <c r="U640" s="739"/>
      <c r="V640" s="739"/>
      <c r="W640" s="739"/>
      <c r="X640" s="739"/>
      <c r="Y640" s="739"/>
      <c r="Z640" s="739"/>
      <c r="AA640" s="739"/>
      <c r="AB640" s="739"/>
      <c r="AC640" s="739"/>
      <c r="AD640" s="739"/>
      <c r="AE640" s="739"/>
      <c r="AF640" s="739"/>
      <c r="AG640" s="739"/>
    </row>
    <row r="641" spans="19:33" ht="15.75" hidden="1" customHeight="1">
      <c r="S641" s="739"/>
      <c r="T641" s="739"/>
      <c r="U641" s="739"/>
      <c r="V641" s="739"/>
      <c r="W641" s="739"/>
      <c r="X641" s="739"/>
      <c r="Y641" s="739"/>
      <c r="Z641" s="739"/>
      <c r="AA641" s="739"/>
      <c r="AB641" s="739"/>
      <c r="AC641" s="739"/>
      <c r="AD641" s="739"/>
      <c r="AE641" s="739"/>
      <c r="AF641" s="739"/>
      <c r="AG641" s="739"/>
    </row>
    <row r="642" spans="19:33" ht="15.75" hidden="1" customHeight="1">
      <c r="S642" s="739"/>
      <c r="T642" s="739"/>
      <c r="U642" s="739"/>
      <c r="V642" s="739"/>
      <c r="W642" s="739"/>
      <c r="X642" s="739"/>
      <c r="Y642" s="739"/>
      <c r="Z642" s="739"/>
      <c r="AA642" s="739"/>
      <c r="AB642" s="739"/>
      <c r="AC642" s="739"/>
      <c r="AD642" s="739"/>
      <c r="AE642" s="739"/>
      <c r="AF642" s="739"/>
      <c r="AG642" s="739"/>
    </row>
    <row r="643" spans="19:33" ht="15.75" hidden="1" customHeight="1">
      <c r="S643" s="739"/>
      <c r="T643" s="739"/>
      <c r="U643" s="739"/>
      <c r="V643" s="739"/>
      <c r="W643" s="739"/>
      <c r="X643" s="739"/>
      <c r="Y643" s="739"/>
      <c r="Z643" s="739"/>
      <c r="AA643" s="739"/>
      <c r="AB643" s="739"/>
      <c r="AC643" s="739"/>
      <c r="AD643" s="739"/>
      <c r="AE643" s="739"/>
      <c r="AF643" s="739"/>
      <c r="AG643" s="739"/>
    </row>
    <row r="644" spans="19:33" ht="15.75" hidden="1" customHeight="1">
      <c r="S644" s="739"/>
      <c r="T644" s="739"/>
      <c r="U644" s="739"/>
      <c r="V644" s="739"/>
      <c r="W644" s="739"/>
      <c r="X644" s="739"/>
      <c r="Y644" s="739"/>
      <c r="Z644" s="739"/>
      <c r="AA644" s="739"/>
      <c r="AB644" s="739"/>
      <c r="AC644" s="739"/>
      <c r="AD644" s="739"/>
      <c r="AE644" s="739"/>
      <c r="AF644" s="739"/>
      <c r="AG644" s="739"/>
    </row>
    <row r="645" spans="19:33" ht="15.75" hidden="1" customHeight="1">
      <c r="S645" s="739"/>
      <c r="T645" s="739"/>
      <c r="U645" s="739"/>
      <c r="V645" s="739"/>
      <c r="W645" s="739"/>
      <c r="X645" s="739"/>
      <c r="Y645" s="739"/>
      <c r="Z645" s="739"/>
      <c r="AA645" s="739"/>
      <c r="AB645" s="739"/>
      <c r="AC645" s="739"/>
      <c r="AD645" s="739"/>
      <c r="AE645" s="739"/>
      <c r="AF645" s="739"/>
      <c r="AG645" s="739"/>
    </row>
    <row r="646" spans="19:33" ht="15.75" hidden="1" customHeight="1">
      <c r="S646" s="739"/>
      <c r="T646" s="739"/>
      <c r="U646" s="739"/>
      <c r="V646" s="739"/>
      <c r="W646" s="739"/>
      <c r="X646" s="739"/>
      <c r="Y646" s="739"/>
      <c r="Z646" s="739"/>
      <c r="AA646" s="739"/>
      <c r="AB646" s="739"/>
      <c r="AC646" s="739"/>
      <c r="AD646" s="739"/>
      <c r="AE646" s="739"/>
      <c r="AF646" s="739"/>
      <c r="AG646" s="739"/>
    </row>
    <row r="647" spans="19:33" ht="15.75" hidden="1" customHeight="1">
      <c r="S647" s="739"/>
      <c r="T647" s="739"/>
      <c r="U647" s="739"/>
      <c r="V647" s="739"/>
      <c r="W647" s="739"/>
      <c r="X647" s="739"/>
      <c r="Y647" s="739"/>
      <c r="Z647" s="739"/>
      <c r="AA647" s="739"/>
      <c r="AB647" s="739"/>
      <c r="AC647" s="739"/>
      <c r="AD647" s="739"/>
      <c r="AE647" s="739"/>
      <c r="AF647" s="739"/>
      <c r="AG647" s="739"/>
    </row>
    <row r="648" spans="19:33" ht="15.75" hidden="1" customHeight="1">
      <c r="S648" s="739"/>
      <c r="T648" s="739"/>
      <c r="U648" s="739"/>
      <c r="V648" s="739"/>
      <c r="W648" s="739"/>
      <c r="X648" s="739"/>
      <c r="Y648" s="739"/>
      <c r="Z648" s="739"/>
      <c r="AA648" s="739"/>
      <c r="AB648" s="739"/>
      <c r="AC648" s="739"/>
      <c r="AD648" s="739"/>
      <c r="AE648" s="739"/>
      <c r="AF648" s="739"/>
      <c r="AG648" s="739"/>
    </row>
    <row r="649" spans="19:33" ht="15.75" hidden="1" customHeight="1">
      <c r="S649" s="739"/>
      <c r="T649" s="739"/>
      <c r="U649" s="739"/>
      <c r="V649" s="739"/>
      <c r="W649" s="739"/>
      <c r="X649" s="739"/>
      <c r="Y649" s="739"/>
      <c r="Z649" s="739"/>
      <c r="AA649" s="739"/>
      <c r="AB649" s="739"/>
      <c r="AC649" s="739"/>
      <c r="AD649" s="739"/>
      <c r="AE649" s="739"/>
      <c r="AF649" s="739"/>
      <c r="AG649" s="739"/>
    </row>
    <row r="650" spans="19:33" ht="15.75" hidden="1" customHeight="1">
      <c r="S650" s="739"/>
      <c r="T650" s="739"/>
      <c r="U650" s="739"/>
      <c r="V650" s="739"/>
      <c r="W650" s="739"/>
      <c r="X650" s="739"/>
      <c r="Y650" s="739"/>
      <c r="Z650" s="739"/>
      <c r="AA650" s="739"/>
      <c r="AB650" s="739"/>
      <c r="AC650" s="739"/>
      <c r="AD650" s="739"/>
      <c r="AE650" s="739"/>
      <c r="AF650" s="739"/>
      <c r="AG650" s="739"/>
    </row>
    <row r="651" spans="19:33" ht="15.75" hidden="1" customHeight="1">
      <c r="S651" s="739"/>
      <c r="T651" s="739"/>
      <c r="U651" s="739"/>
      <c r="V651" s="739"/>
      <c r="W651" s="739"/>
      <c r="X651" s="739"/>
      <c r="Y651" s="739"/>
      <c r="Z651" s="739"/>
      <c r="AA651" s="739"/>
      <c r="AB651" s="739"/>
      <c r="AC651" s="739"/>
      <c r="AD651" s="739"/>
      <c r="AE651" s="739"/>
      <c r="AF651" s="739"/>
      <c r="AG651" s="739"/>
    </row>
    <row r="652" spans="19:33" ht="15.75" hidden="1" customHeight="1">
      <c r="S652" s="739"/>
      <c r="T652" s="739"/>
      <c r="U652" s="739"/>
      <c r="V652" s="739"/>
      <c r="W652" s="739"/>
      <c r="X652" s="739"/>
      <c r="Y652" s="739"/>
      <c r="Z652" s="739"/>
      <c r="AA652" s="739"/>
      <c r="AB652" s="739"/>
      <c r="AC652" s="739"/>
      <c r="AD652" s="739"/>
      <c r="AE652" s="739"/>
      <c r="AF652" s="739"/>
      <c r="AG652" s="739"/>
    </row>
    <row r="653" spans="19:33" ht="15.75" hidden="1" customHeight="1">
      <c r="S653" s="739"/>
      <c r="T653" s="739"/>
      <c r="U653" s="739"/>
      <c r="V653" s="739"/>
      <c r="W653" s="739"/>
      <c r="X653" s="739"/>
      <c r="Y653" s="739"/>
      <c r="Z653" s="739"/>
      <c r="AA653" s="739"/>
      <c r="AB653" s="739"/>
      <c r="AC653" s="739"/>
      <c r="AD653" s="739"/>
      <c r="AE653" s="739"/>
      <c r="AF653" s="739"/>
      <c r="AG653" s="739"/>
    </row>
    <row r="654" spans="19:33" ht="15.75" hidden="1" customHeight="1">
      <c r="S654" s="739"/>
      <c r="T654" s="739"/>
      <c r="U654" s="739"/>
      <c r="V654" s="739"/>
      <c r="W654" s="739"/>
      <c r="X654" s="739"/>
      <c r="Y654" s="739"/>
      <c r="Z654" s="739"/>
      <c r="AA654" s="739"/>
      <c r="AB654" s="739"/>
      <c r="AC654" s="739"/>
      <c r="AD654" s="739"/>
      <c r="AE654" s="739"/>
      <c r="AF654" s="739"/>
      <c r="AG654" s="739"/>
    </row>
    <row r="655" spans="19:33" ht="15.75" hidden="1" customHeight="1">
      <c r="S655" s="739"/>
      <c r="T655" s="739"/>
      <c r="U655" s="739"/>
      <c r="V655" s="739"/>
      <c r="W655" s="739"/>
      <c r="X655" s="739"/>
      <c r="Y655" s="739"/>
      <c r="Z655" s="739"/>
      <c r="AA655" s="739"/>
      <c r="AB655" s="739"/>
      <c r="AC655" s="739"/>
      <c r="AD655" s="739"/>
      <c r="AE655" s="739"/>
      <c r="AF655" s="739"/>
      <c r="AG655" s="739"/>
    </row>
    <row r="656" spans="19:33" ht="15.75" hidden="1" customHeight="1">
      <c r="S656" s="739"/>
      <c r="T656" s="739"/>
      <c r="U656" s="739"/>
      <c r="V656" s="739"/>
      <c r="W656" s="739"/>
      <c r="X656" s="739"/>
      <c r="Y656" s="739"/>
      <c r="Z656" s="739"/>
      <c r="AA656" s="739"/>
      <c r="AB656" s="739"/>
      <c r="AC656" s="739"/>
      <c r="AD656" s="739"/>
      <c r="AE656" s="739"/>
      <c r="AF656" s="739"/>
      <c r="AG656" s="739"/>
    </row>
    <row r="657" spans="19:33" ht="15.75" hidden="1" customHeight="1">
      <c r="S657" s="739"/>
      <c r="T657" s="739"/>
      <c r="U657" s="739"/>
      <c r="V657" s="739"/>
      <c r="W657" s="739"/>
      <c r="X657" s="739"/>
      <c r="Y657" s="739"/>
      <c r="Z657" s="739"/>
      <c r="AA657" s="739"/>
      <c r="AB657" s="739"/>
      <c r="AC657" s="739"/>
      <c r="AD657" s="739"/>
      <c r="AE657" s="739"/>
      <c r="AF657" s="739"/>
      <c r="AG657" s="739"/>
    </row>
    <row r="658" spans="19:33" ht="15.75" hidden="1" customHeight="1">
      <c r="S658" s="739"/>
      <c r="T658" s="739"/>
      <c r="U658" s="739"/>
      <c r="V658" s="739"/>
      <c r="W658" s="739"/>
      <c r="X658" s="739"/>
      <c r="Y658" s="739"/>
      <c r="Z658" s="739"/>
      <c r="AA658" s="739"/>
      <c r="AB658" s="739"/>
      <c r="AC658" s="739"/>
      <c r="AD658" s="739"/>
      <c r="AE658" s="739"/>
      <c r="AF658" s="739"/>
      <c r="AG658" s="739"/>
    </row>
    <row r="659" spans="19:33" ht="15.75" hidden="1" customHeight="1">
      <c r="S659" s="739"/>
      <c r="T659" s="739"/>
      <c r="U659" s="739"/>
      <c r="V659" s="739"/>
      <c r="W659" s="739"/>
      <c r="X659" s="739"/>
      <c r="Y659" s="739"/>
      <c r="Z659" s="739"/>
      <c r="AA659" s="739"/>
      <c r="AB659" s="739"/>
      <c r="AC659" s="739"/>
      <c r="AD659" s="739"/>
      <c r="AE659" s="739"/>
      <c r="AF659" s="739"/>
      <c r="AG659" s="739"/>
    </row>
    <row r="660" spans="19:33" ht="15.75" hidden="1" customHeight="1">
      <c r="S660" s="739"/>
      <c r="T660" s="739"/>
      <c r="U660" s="739"/>
      <c r="V660" s="739"/>
      <c r="W660" s="739"/>
      <c r="X660" s="739"/>
      <c r="Y660" s="739"/>
      <c r="Z660" s="739"/>
      <c r="AA660" s="739"/>
      <c r="AB660" s="739"/>
      <c r="AC660" s="739"/>
      <c r="AD660" s="739"/>
      <c r="AE660" s="739"/>
      <c r="AF660" s="739"/>
      <c r="AG660" s="739"/>
    </row>
    <row r="661" spans="19:33" ht="15.75" hidden="1" customHeight="1">
      <c r="S661" s="739"/>
      <c r="T661" s="739"/>
      <c r="U661" s="739"/>
      <c r="V661" s="739"/>
      <c r="W661" s="739"/>
      <c r="X661" s="739"/>
      <c r="Y661" s="739"/>
      <c r="Z661" s="739"/>
      <c r="AA661" s="739"/>
      <c r="AB661" s="739"/>
      <c r="AC661" s="739"/>
      <c r="AD661" s="739"/>
      <c r="AE661" s="739"/>
      <c r="AF661" s="739"/>
      <c r="AG661" s="739"/>
    </row>
    <row r="662" spans="19:33" ht="15.75" hidden="1" customHeight="1">
      <c r="S662" s="739"/>
      <c r="T662" s="739"/>
      <c r="U662" s="739"/>
      <c r="V662" s="739"/>
      <c r="W662" s="739"/>
      <c r="X662" s="739"/>
      <c r="Y662" s="739"/>
      <c r="Z662" s="739"/>
      <c r="AA662" s="739"/>
      <c r="AB662" s="739"/>
      <c r="AC662" s="739"/>
      <c r="AD662" s="739"/>
      <c r="AE662" s="739"/>
      <c r="AF662" s="739"/>
      <c r="AG662" s="739"/>
    </row>
    <row r="663" spans="19:33" ht="15.75" hidden="1" customHeight="1">
      <c r="S663" s="739"/>
      <c r="T663" s="739"/>
      <c r="U663" s="739"/>
      <c r="V663" s="739"/>
      <c r="W663" s="739"/>
      <c r="X663" s="739"/>
      <c r="Y663" s="739"/>
      <c r="Z663" s="739"/>
      <c r="AA663" s="739"/>
      <c r="AB663" s="739"/>
      <c r="AC663" s="739"/>
      <c r="AD663" s="739"/>
      <c r="AE663" s="739"/>
      <c r="AF663" s="739"/>
      <c r="AG663" s="739"/>
    </row>
    <row r="664" spans="19:33" ht="15.75" hidden="1" customHeight="1">
      <c r="S664" s="739"/>
      <c r="T664" s="739"/>
      <c r="U664" s="739"/>
      <c r="V664" s="739"/>
      <c r="W664" s="739"/>
      <c r="X664" s="739"/>
      <c r="Y664" s="739"/>
      <c r="Z664" s="739"/>
      <c r="AA664" s="739"/>
      <c r="AB664" s="739"/>
      <c r="AC664" s="739"/>
      <c r="AD664" s="739"/>
      <c r="AE664" s="739"/>
      <c r="AF664" s="739"/>
      <c r="AG664" s="739"/>
    </row>
    <row r="665" spans="19:33" ht="15.75" hidden="1" customHeight="1">
      <c r="S665" s="739"/>
      <c r="T665" s="739"/>
      <c r="U665" s="739"/>
      <c r="V665" s="739"/>
      <c r="W665" s="739"/>
      <c r="X665" s="739"/>
      <c r="Y665" s="739"/>
      <c r="Z665" s="739"/>
      <c r="AA665" s="739"/>
      <c r="AB665" s="739"/>
      <c r="AC665" s="739"/>
      <c r="AD665" s="739"/>
      <c r="AE665" s="739"/>
      <c r="AF665" s="739"/>
      <c r="AG665" s="739"/>
    </row>
    <row r="666" spans="19:33" ht="15.75" hidden="1" customHeight="1">
      <c r="S666" s="739"/>
      <c r="T666" s="739"/>
      <c r="U666" s="739"/>
      <c r="V666" s="739"/>
      <c r="W666" s="739"/>
      <c r="X666" s="739"/>
      <c r="Y666" s="739"/>
      <c r="Z666" s="739"/>
      <c r="AA666" s="739"/>
      <c r="AB666" s="739"/>
      <c r="AC666" s="739"/>
      <c r="AD666" s="739"/>
      <c r="AE666" s="739"/>
      <c r="AF666" s="739"/>
      <c r="AG666" s="739"/>
    </row>
    <row r="667" spans="19:33" ht="15.75" hidden="1" customHeight="1">
      <c r="S667" s="739"/>
      <c r="T667" s="739"/>
      <c r="U667" s="739"/>
      <c r="V667" s="739"/>
      <c r="W667" s="739"/>
      <c r="X667" s="739"/>
      <c r="Y667" s="739"/>
      <c r="Z667" s="739"/>
      <c r="AA667" s="739"/>
      <c r="AB667" s="739"/>
      <c r="AC667" s="739"/>
      <c r="AD667" s="739"/>
      <c r="AE667" s="739"/>
      <c r="AF667" s="739"/>
      <c r="AG667" s="739"/>
    </row>
    <row r="668" spans="19:33" ht="15.75" hidden="1" customHeight="1">
      <c r="S668" s="739"/>
      <c r="T668" s="739"/>
      <c r="U668" s="739"/>
      <c r="V668" s="739"/>
      <c r="W668" s="739"/>
      <c r="X668" s="739"/>
      <c r="Y668" s="739"/>
      <c r="Z668" s="739"/>
      <c r="AA668" s="739"/>
      <c r="AB668" s="739"/>
      <c r="AC668" s="739"/>
      <c r="AD668" s="739"/>
      <c r="AE668" s="739"/>
      <c r="AF668" s="739"/>
      <c r="AG668" s="739"/>
    </row>
    <row r="669" spans="19:33" ht="15.75" hidden="1" customHeight="1">
      <c r="S669" s="739"/>
      <c r="T669" s="739"/>
      <c r="U669" s="739"/>
      <c r="V669" s="739"/>
      <c r="W669" s="739"/>
      <c r="X669" s="739"/>
      <c r="Y669" s="739"/>
      <c r="Z669" s="739"/>
      <c r="AA669" s="739"/>
      <c r="AB669" s="739"/>
      <c r="AC669" s="739"/>
      <c r="AD669" s="739"/>
      <c r="AE669" s="739"/>
      <c r="AF669" s="739"/>
      <c r="AG669" s="739"/>
    </row>
    <row r="670" spans="19:33" ht="15.75" hidden="1" customHeight="1">
      <c r="S670" s="739"/>
      <c r="T670" s="739"/>
      <c r="U670" s="739"/>
      <c r="V670" s="739"/>
      <c r="W670" s="739"/>
      <c r="X670" s="739"/>
      <c r="Y670" s="739"/>
      <c r="Z670" s="739"/>
      <c r="AA670" s="739"/>
      <c r="AB670" s="739"/>
      <c r="AC670" s="739"/>
      <c r="AD670" s="739"/>
      <c r="AE670" s="739"/>
      <c r="AF670" s="739"/>
      <c r="AG670" s="739"/>
    </row>
    <row r="671" spans="19:33" ht="15.75" hidden="1" customHeight="1">
      <c r="S671" s="739"/>
      <c r="T671" s="739"/>
      <c r="U671" s="739"/>
      <c r="V671" s="739"/>
      <c r="W671" s="739"/>
      <c r="X671" s="739"/>
      <c r="Y671" s="739"/>
      <c r="Z671" s="739"/>
      <c r="AA671" s="739"/>
      <c r="AB671" s="739"/>
      <c r="AC671" s="739"/>
      <c r="AD671" s="739"/>
      <c r="AE671" s="739"/>
      <c r="AF671" s="739"/>
      <c r="AG671" s="739"/>
    </row>
    <row r="672" spans="19:33" ht="15.75" hidden="1" customHeight="1">
      <c r="S672" s="739"/>
      <c r="T672" s="739"/>
      <c r="U672" s="739"/>
      <c r="V672" s="739"/>
      <c r="W672" s="739"/>
      <c r="X672" s="739"/>
      <c r="Y672" s="739"/>
      <c r="Z672" s="739"/>
      <c r="AA672" s="739"/>
      <c r="AB672" s="739"/>
      <c r="AC672" s="739"/>
      <c r="AD672" s="739"/>
      <c r="AE672" s="739"/>
      <c r="AF672" s="739"/>
      <c r="AG672" s="739"/>
    </row>
    <row r="673" spans="19:33" ht="15.75" hidden="1" customHeight="1">
      <c r="S673" s="739"/>
      <c r="T673" s="739"/>
      <c r="U673" s="739"/>
      <c r="V673" s="739"/>
      <c r="W673" s="739"/>
      <c r="X673" s="739"/>
      <c r="Y673" s="739"/>
      <c r="Z673" s="739"/>
      <c r="AA673" s="739"/>
      <c r="AB673" s="739"/>
      <c r="AC673" s="739"/>
      <c r="AD673" s="739"/>
      <c r="AE673" s="739"/>
      <c r="AF673" s="739"/>
      <c r="AG673" s="739"/>
    </row>
    <row r="674" spans="19:33" ht="15.75" hidden="1" customHeight="1">
      <c r="S674" s="739"/>
      <c r="T674" s="739"/>
      <c r="U674" s="739"/>
      <c r="V674" s="739"/>
      <c r="W674" s="739"/>
      <c r="X674" s="739"/>
      <c r="Y674" s="739"/>
      <c r="Z674" s="739"/>
      <c r="AA674" s="739"/>
      <c r="AB674" s="739"/>
      <c r="AC674" s="739"/>
      <c r="AD674" s="739"/>
      <c r="AE674" s="739"/>
      <c r="AF674" s="739"/>
      <c r="AG674" s="739"/>
    </row>
    <row r="675" spans="19:33" ht="15.75" hidden="1" customHeight="1">
      <c r="S675" s="739"/>
      <c r="T675" s="739"/>
      <c r="U675" s="739"/>
      <c r="V675" s="739"/>
      <c r="W675" s="739"/>
      <c r="X675" s="739"/>
      <c r="Y675" s="739"/>
      <c r="Z675" s="739"/>
      <c r="AA675" s="739"/>
      <c r="AB675" s="739"/>
      <c r="AC675" s="739"/>
      <c r="AD675" s="739"/>
      <c r="AE675" s="739"/>
      <c r="AF675" s="739"/>
      <c r="AG675" s="739"/>
    </row>
    <row r="676" spans="19:33" ht="15.75" hidden="1" customHeight="1">
      <c r="S676" s="739"/>
      <c r="T676" s="739"/>
      <c r="U676" s="739"/>
      <c r="V676" s="739"/>
      <c r="W676" s="739"/>
      <c r="X676" s="739"/>
      <c r="Y676" s="739"/>
      <c r="Z676" s="739"/>
      <c r="AA676" s="739"/>
      <c r="AB676" s="739"/>
      <c r="AC676" s="739"/>
      <c r="AD676" s="739"/>
      <c r="AE676" s="739"/>
      <c r="AF676" s="739"/>
      <c r="AG676" s="739"/>
    </row>
    <row r="677" spans="19:33" ht="15.75" hidden="1" customHeight="1">
      <c r="S677" s="739"/>
      <c r="T677" s="739"/>
      <c r="U677" s="739"/>
      <c r="V677" s="739"/>
      <c r="W677" s="739"/>
      <c r="X677" s="739"/>
      <c r="Y677" s="739"/>
      <c r="Z677" s="739"/>
      <c r="AA677" s="739"/>
      <c r="AB677" s="739"/>
      <c r="AC677" s="739"/>
      <c r="AD677" s="739"/>
      <c r="AE677" s="739"/>
      <c r="AF677" s="739"/>
      <c r="AG677" s="739"/>
    </row>
    <row r="678" spans="19:33" ht="15.75" hidden="1" customHeight="1">
      <c r="S678" s="739"/>
      <c r="T678" s="739"/>
      <c r="U678" s="739"/>
      <c r="V678" s="739"/>
      <c r="W678" s="739"/>
      <c r="X678" s="739"/>
      <c r="Y678" s="739"/>
      <c r="Z678" s="739"/>
      <c r="AA678" s="739"/>
      <c r="AB678" s="739"/>
      <c r="AC678" s="739"/>
      <c r="AD678" s="739"/>
      <c r="AE678" s="739"/>
      <c r="AF678" s="739"/>
      <c r="AG678" s="739"/>
    </row>
    <row r="679" spans="19:33" ht="15.75" hidden="1" customHeight="1">
      <c r="S679" s="739"/>
      <c r="T679" s="739"/>
      <c r="U679" s="739"/>
      <c r="V679" s="739"/>
      <c r="W679" s="739"/>
      <c r="X679" s="739"/>
      <c r="Y679" s="739"/>
      <c r="Z679" s="739"/>
      <c r="AA679" s="739"/>
      <c r="AB679" s="739"/>
      <c r="AC679" s="739"/>
      <c r="AD679" s="739"/>
      <c r="AE679" s="739"/>
      <c r="AF679" s="739"/>
      <c r="AG679" s="739"/>
    </row>
    <row r="680" spans="19:33" ht="15.75" hidden="1" customHeight="1">
      <c r="S680" s="739"/>
      <c r="T680" s="739"/>
      <c r="U680" s="739"/>
      <c r="V680" s="739"/>
      <c r="W680" s="739"/>
      <c r="X680" s="739"/>
      <c r="Y680" s="739"/>
      <c r="Z680" s="739"/>
      <c r="AA680" s="739"/>
      <c r="AB680" s="739"/>
      <c r="AC680" s="739"/>
      <c r="AD680" s="739"/>
      <c r="AE680" s="739"/>
      <c r="AF680" s="739"/>
      <c r="AG680" s="739"/>
    </row>
    <row r="681" spans="19:33" ht="15.75" hidden="1" customHeight="1">
      <c r="S681" s="739"/>
      <c r="T681" s="739"/>
      <c r="U681" s="739"/>
      <c r="V681" s="739"/>
      <c r="W681" s="739"/>
      <c r="X681" s="739"/>
      <c r="Y681" s="739"/>
      <c r="Z681" s="739"/>
      <c r="AA681" s="739"/>
      <c r="AB681" s="739"/>
      <c r="AC681" s="739"/>
      <c r="AD681" s="739"/>
      <c r="AE681" s="739"/>
      <c r="AF681" s="739"/>
      <c r="AG681" s="739"/>
    </row>
    <row r="682" spans="19:33" ht="15.75" hidden="1" customHeight="1">
      <c r="S682" s="739"/>
      <c r="T682" s="739"/>
      <c r="U682" s="739"/>
      <c r="V682" s="739"/>
      <c r="W682" s="739"/>
      <c r="X682" s="739"/>
      <c r="Y682" s="739"/>
      <c r="Z682" s="739"/>
      <c r="AA682" s="739"/>
      <c r="AB682" s="739"/>
      <c r="AC682" s="739"/>
      <c r="AD682" s="739"/>
      <c r="AE682" s="739"/>
      <c r="AF682" s="739"/>
      <c r="AG682" s="739"/>
    </row>
    <row r="683" spans="19:33" ht="15.75" hidden="1" customHeight="1">
      <c r="S683" s="739"/>
      <c r="T683" s="739"/>
      <c r="U683" s="739"/>
      <c r="V683" s="739"/>
      <c r="W683" s="739"/>
      <c r="X683" s="739"/>
      <c r="Y683" s="739"/>
      <c r="Z683" s="739"/>
      <c r="AA683" s="739"/>
      <c r="AB683" s="739"/>
      <c r="AC683" s="739"/>
      <c r="AD683" s="739"/>
      <c r="AE683" s="739"/>
      <c r="AF683" s="739"/>
      <c r="AG683" s="739"/>
    </row>
    <row r="684" spans="19:33" ht="15.75" hidden="1" customHeight="1">
      <c r="S684" s="739"/>
      <c r="T684" s="739"/>
      <c r="U684" s="739"/>
      <c r="V684" s="739"/>
      <c r="W684" s="739"/>
      <c r="X684" s="739"/>
      <c r="Y684" s="739"/>
      <c r="Z684" s="739"/>
      <c r="AA684" s="739"/>
      <c r="AB684" s="739"/>
      <c r="AC684" s="739"/>
      <c r="AD684" s="739"/>
      <c r="AE684" s="739"/>
      <c r="AF684" s="739"/>
      <c r="AG684" s="739"/>
    </row>
    <row r="685" spans="19:33" ht="15.75" hidden="1" customHeight="1">
      <c r="S685" s="739"/>
      <c r="T685" s="739"/>
      <c r="U685" s="739"/>
      <c r="V685" s="739"/>
      <c r="W685" s="739"/>
      <c r="X685" s="739"/>
      <c r="Y685" s="739"/>
      <c r="Z685" s="739"/>
      <c r="AA685" s="739"/>
      <c r="AB685" s="739"/>
      <c r="AC685" s="739"/>
      <c r="AD685" s="739"/>
      <c r="AE685" s="739"/>
      <c r="AF685" s="739"/>
      <c r="AG685" s="739"/>
    </row>
    <row r="686" spans="19:33" ht="15.75" hidden="1" customHeight="1">
      <c r="S686" s="739"/>
      <c r="T686" s="739"/>
      <c r="U686" s="739"/>
      <c r="V686" s="739"/>
      <c r="W686" s="739"/>
      <c r="X686" s="739"/>
      <c r="Y686" s="739"/>
      <c r="Z686" s="739"/>
      <c r="AA686" s="739"/>
      <c r="AB686" s="739"/>
      <c r="AC686" s="739"/>
      <c r="AD686" s="739"/>
      <c r="AE686" s="739"/>
      <c r="AF686" s="739"/>
      <c r="AG686" s="739"/>
    </row>
    <row r="687" spans="19:33" ht="15.75" hidden="1" customHeight="1">
      <c r="S687" s="739"/>
      <c r="T687" s="739"/>
      <c r="U687" s="739"/>
      <c r="V687" s="739"/>
      <c r="W687" s="739"/>
      <c r="X687" s="739"/>
      <c r="Y687" s="739"/>
      <c r="Z687" s="739"/>
      <c r="AA687" s="739"/>
      <c r="AB687" s="739"/>
      <c r="AC687" s="739"/>
      <c r="AD687" s="739"/>
      <c r="AE687" s="739"/>
      <c r="AF687" s="739"/>
      <c r="AG687" s="739"/>
    </row>
    <row r="688" spans="19:33" ht="15.75" hidden="1" customHeight="1">
      <c r="S688" s="739"/>
      <c r="T688" s="739"/>
      <c r="U688" s="739"/>
      <c r="V688" s="739"/>
      <c r="W688" s="739"/>
      <c r="X688" s="739"/>
      <c r="Y688" s="739"/>
      <c r="Z688" s="739"/>
      <c r="AA688" s="739"/>
      <c r="AB688" s="739"/>
      <c r="AC688" s="739"/>
      <c r="AD688" s="739"/>
      <c r="AE688" s="739"/>
      <c r="AF688" s="739"/>
      <c r="AG688" s="739"/>
    </row>
    <row r="689" spans="19:33" ht="15.75" hidden="1" customHeight="1">
      <c r="S689" s="739"/>
      <c r="T689" s="739"/>
      <c r="U689" s="739"/>
      <c r="V689" s="739"/>
      <c r="W689" s="739"/>
      <c r="X689" s="739"/>
      <c r="Y689" s="739"/>
      <c r="Z689" s="739"/>
      <c r="AA689" s="739"/>
      <c r="AB689" s="739"/>
      <c r="AC689" s="739"/>
      <c r="AD689" s="739"/>
      <c r="AE689" s="739"/>
      <c r="AF689" s="739"/>
      <c r="AG689" s="739"/>
    </row>
    <row r="690" spans="19:33" ht="15.75" hidden="1" customHeight="1">
      <c r="S690" s="739"/>
      <c r="T690" s="739"/>
      <c r="U690" s="739"/>
      <c r="V690" s="739"/>
      <c r="W690" s="739"/>
      <c r="X690" s="739"/>
      <c r="Y690" s="739"/>
      <c r="Z690" s="739"/>
      <c r="AA690" s="739"/>
      <c r="AB690" s="739"/>
      <c r="AC690" s="739"/>
      <c r="AD690" s="739"/>
      <c r="AE690" s="739"/>
      <c r="AF690" s="739"/>
      <c r="AG690" s="739"/>
    </row>
    <row r="691" spans="19:33" ht="15.75" hidden="1" customHeight="1">
      <c r="S691" s="739"/>
      <c r="T691" s="739"/>
      <c r="U691" s="739"/>
      <c r="V691" s="739"/>
      <c r="W691" s="739"/>
      <c r="X691" s="739"/>
      <c r="Y691" s="739"/>
      <c r="Z691" s="739"/>
      <c r="AA691" s="739"/>
      <c r="AB691" s="739"/>
      <c r="AC691" s="739"/>
      <c r="AD691" s="739"/>
      <c r="AE691" s="739"/>
      <c r="AF691" s="739"/>
      <c r="AG691" s="739"/>
    </row>
    <row r="692" spans="19:33" ht="15.75" hidden="1" customHeight="1">
      <c r="S692" s="739"/>
      <c r="T692" s="739"/>
      <c r="U692" s="739"/>
      <c r="V692" s="739"/>
      <c r="W692" s="739"/>
      <c r="X692" s="739"/>
      <c r="Y692" s="739"/>
      <c r="Z692" s="739"/>
      <c r="AA692" s="739"/>
      <c r="AB692" s="739"/>
      <c r="AC692" s="739"/>
      <c r="AD692" s="739"/>
      <c r="AE692" s="739"/>
      <c r="AF692" s="739"/>
      <c r="AG692" s="739"/>
    </row>
    <row r="693" spans="19:33" ht="15.75" hidden="1" customHeight="1">
      <c r="S693" s="739"/>
      <c r="T693" s="739"/>
      <c r="U693" s="739"/>
      <c r="V693" s="739"/>
      <c r="W693" s="739"/>
      <c r="X693" s="739"/>
      <c r="Y693" s="739"/>
      <c r="Z693" s="739"/>
      <c r="AA693" s="739"/>
      <c r="AB693" s="739"/>
      <c r="AC693" s="739"/>
      <c r="AD693" s="739"/>
      <c r="AE693" s="739"/>
      <c r="AF693" s="739"/>
      <c r="AG693" s="739"/>
    </row>
    <row r="694" spans="19:33" ht="15.75" hidden="1" customHeight="1">
      <c r="S694" s="739"/>
      <c r="T694" s="739"/>
      <c r="U694" s="739"/>
      <c r="V694" s="739"/>
      <c r="W694" s="739"/>
      <c r="X694" s="739"/>
      <c r="Y694" s="739"/>
      <c r="Z694" s="739"/>
      <c r="AA694" s="739"/>
      <c r="AB694" s="739"/>
      <c r="AC694" s="739"/>
      <c r="AD694" s="739"/>
      <c r="AE694" s="739"/>
      <c r="AF694" s="739"/>
      <c r="AG694" s="739"/>
    </row>
    <row r="695" spans="19:33" ht="15.75" hidden="1" customHeight="1">
      <c r="S695" s="739"/>
      <c r="T695" s="739"/>
      <c r="U695" s="739"/>
      <c r="V695" s="739"/>
      <c r="W695" s="739"/>
      <c r="X695" s="739"/>
      <c r="Y695" s="739"/>
      <c r="Z695" s="739"/>
      <c r="AA695" s="739"/>
      <c r="AB695" s="739"/>
      <c r="AC695" s="739"/>
      <c r="AD695" s="739"/>
      <c r="AE695" s="739"/>
      <c r="AF695" s="739"/>
      <c r="AG695" s="739"/>
    </row>
    <row r="696" spans="19:33" ht="15.75" hidden="1" customHeight="1">
      <c r="S696" s="739"/>
      <c r="T696" s="739"/>
      <c r="U696" s="739"/>
      <c r="V696" s="739"/>
      <c r="W696" s="739"/>
      <c r="X696" s="739"/>
      <c r="Y696" s="739"/>
      <c r="Z696" s="739"/>
      <c r="AA696" s="739"/>
      <c r="AB696" s="739"/>
      <c r="AC696" s="739"/>
      <c r="AD696" s="739"/>
      <c r="AE696" s="739"/>
      <c r="AF696" s="739"/>
      <c r="AG696" s="739"/>
    </row>
    <row r="697" spans="19:33" ht="15.75" hidden="1" customHeight="1">
      <c r="S697" s="739"/>
      <c r="T697" s="739"/>
      <c r="U697" s="739"/>
      <c r="V697" s="739"/>
      <c r="W697" s="739"/>
      <c r="X697" s="739"/>
      <c r="Y697" s="739"/>
      <c r="Z697" s="739"/>
      <c r="AA697" s="739"/>
      <c r="AB697" s="739"/>
      <c r="AC697" s="739"/>
      <c r="AD697" s="739"/>
      <c r="AE697" s="739"/>
      <c r="AF697" s="739"/>
      <c r="AG697" s="739"/>
    </row>
    <row r="698" spans="19:33" ht="15.75" hidden="1" customHeight="1">
      <c r="S698" s="739"/>
      <c r="T698" s="739"/>
      <c r="U698" s="739"/>
      <c r="V698" s="739"/>
      <c r="W698" s="739"/>
      <c r="X698" s="739"/>
      <c r="Y698" s="739"/>
      <c r="Z698" s="739"/>
      <c r="AA698" s="739"/>
      <c r="AB698" s="739"/>
      <c r="AC698" s="739"/>
      <c r="AD698" s="739"/>
      <c r="AE698" s="739"/>
      <c r="AF698" s="739"/>
      <c r="AG698" s="739"/>
    </row>
    <row r="699" spans="19:33" ht="15.75" hidden="1" customHeight="1">
      <c r="S699" s="739"/>
      <c r="T699" s="739"/>
      <c r="U699" s="739"/>
      <c r="V699" s="739"/>
      <c r="W699" s="739"/>
      <c r="X699" s="739"/>
      <c r="Y699" s="739"/>
      <c r="Z699" s="739"/>
      <c r="AA699" s="739"/>
      <c r="AB699" s="739"/>
      <c r="AC699" s="739"/>
      <c r="AD699" s="739"/>
      <c r="AE699" s="739"/>
      <c r="AF699" s="739"/>
      <c r="AG699" s="739"/>
    </row>
    <row r="700" spans="19:33" ht="15.75" hidden="1" customHeight="1">
      <c r="S700" s="739"/>
      <c r="T700" s="739"/>
      <c r="U700" s="739"/>
      <c r="V700" s="739"/>
      <c r="W700" s="739"/>
      <c r="X700" s="739"/>
      <c r="Y700" s="739"/>
      <c r="Z700" s="739"/>
      <c r="AA700" s="739"/>
      <c r="AB700" s="739"/>
      <c r="AC700" s="739"/>
      <c r="AD700" s="739"/>
      <c r="AE700" s="739"/>
      <c r="AF700" s="739"/>
      <c r="AG700" s="739"/>
    </row>
    <row r="701" spans="19:33" ht="15.75" hidden="1" customHeight="1">
      <c r="S701" s="739"/>
      <c r="T701" s="739"/>
      <c r="U701" s="739"/>
      <c r="V701" s="739"/>
      <c r="W701" s="739"/>
      <c r="X701" s="739"/>
      <c r="Y701" s="739"/>
      <c r="Z701" s="739"/>
      <c r="AA701" s="739"/>
      <c r="AB701" s="739"/>
      <c r="AC701" s="739"/>
      <c r="AD701" s="739"/>
      <c r="AE701" s="739"/>
      <c r="AF701" s="739"/>
      <c r="AG701" s="739"/>
    </row>
    <row r="702" spans="19:33" ht="15.75" hidden="1" customHeight="1">
      <c r="S702" s="739"/>
      <c r="T702" s="739"/>
      <c r="U702" s="739"/>
      <c r="V702" s="739"/>
      <c r="W702" s="739"/>
      <c r="X702" s="739"/>
      <c r="Y702" s="739"/>
      <c r="Z702" s="739"/>
      <c r="AA702" s="739"/>
      <c r="AB702" s="739"/>
      <c r="AC702" s="739"/>
      <c r="AD702" s="739"/>
      <c r="AE702" s="739"/>
      <c r="AF702" s="739"/>
      <c r="AG702" s="739"/>
    </row>
    <row r="703" spans="19:33" ht="15.75" hidden="1" customHeight="1">
      <c r="S703" s="739"/>
      <c r="T703" s="739"/>
      <c r="U703" s="739"/>
      <c r="V703" s="739"/>
      <c r="W703" s="739"/>
      <c r="X703" s="739"/>
      <c r="Y703" s="739"/>
      <c r="Z703" s="739"/>
      <c r="AA703" s="739"/>
      <c r="AB703" s="739"/>
      <c r="AC703" s="739"/>
      <c r="AD703" s="739"/>
      <c r="AE703" s="739"/>
      <c r="AF703" s="739"/>
      <c r="AG703" s="739"/>
    </row>
    <row r="704" spans="19:33" ht="15.75" hidden="1" customHeight="1">
      <c r="S704" s="739"/>
      <c r="T704" s="739"/>
      <c r="U704" s="739"/>
      <c r="V704" s="739"/>
      <c r="W704" s="739"/>
      <c r="X704" s="739"/>
      <c r="Y704" s="739"/>
      <c r="Z704" s="739"/>
      <c r="AA704" s="739"/>
      <c r="AB704" s="739"/>
      <c r="AC704" s="739"/>
      <c r="AD704" s="739"/>
      <c r="AE704" s="739"/>
      <c r="AF704" s="739"/>
      <c r="AG704" s="739"/>
    </row>
    <row r="705" spans="19:33" ht="15.75" hidden="1" customHeight="1">
      <c r="S705" s="739"/>
      <c r="T705" s="739"/>
      <c r="U705" s="739"/>
      <c r="V705" s="739"/>
      <c r="W705" s="739"/>
      <c r="X705" s="739"/>
      <c r="Y705" s="739"/>
      <c r="Z705" s="739"/>
      <c r="AA705" s="739"/>
      <c r="AB705" s="739"/>
      <c r="AC705" s="739"/>
      <c r="AD705" s="739"/>
      <c r="AE705" s="739"/>
      <c r="AF705" s="739"/>
      <c r="AG705" s="739"/>
    </row>
    <row r="706" spans="19:33" ht="15.75" hidden="1" customHeight="1">
      <c r="S706" s="739"/>
      <c r="T706" s="739"/>
      <c r="U706" s="739"/>
      <c r="V706" s="739"/>
      <c r="W706" s="739"/>
      <c r="X706" s="739"/>
      <c r="Y706" s="739"/>
      <c r="Z706" s="739"/>
      <c r="AA706" s="739"/>
      <c r="AB706" s="739"/>
      <c r="AC706" s="739"/>
      <c r="AD706" s="739"/>
      <c r="AE706" s="739"/>
      <c r="AF706" s="739"/>
      <c r="AG706" s="739"/>
    </row>
    <row r="707" spans="19:33" ht="15.75" hidden="1" customHeight="1">
      <c r="S707" s="739"/>
      <c r="T707" s="739"/>
      <c r="U707" s="739"/>
      <c r="V707" s="739"/>
      <c r="W707" s="739"/>
      <c r="X707" s="739"/>
      <c r="Y707" s="739"/>
      <c r="Z707" s="739"/>
      <c r="AA707" s="739"/>
      <c r="AB707" s="739"/>
      <c r="AC707" s="739"/>
      <c r="AD707" s="739"/>
      <c r="AE707" s="739"/>
      <c r="AF707" s="739"/>
      <c r="AG707" s="739"/>
    </row>
    <row r="708" spans="19:33" ht="15.75" hidden="1" customHeight="1">
      <c r="S708" s="739"/>
      <c r="T708" s="739"/>
      <c r="U708" s="739"/>
      <c r="V708" s="739"/>
      <c r="W708" s="739"/>
      <c r="X708" s="739"/>
      <c r="Y708" s="739"/>
      <c r="Z708" s="739"/>
      <c r="AA708" s="739"/>
      <c r="AB708" s="739"/>
      <c r="AC708" s="739"/>
      <c r="AD708" s="739"/>
      <c r="AE708" s="739"/>
      <c r="AF708" s="739"/>
      <c r="AG708" s="739"/>
    </row>
    <row r="709" spans="19:33" ht="15.75" hidden="1" customHeight="1">
      <c r="S709" s="739"/>
      <c r="T709" s="739"/>
      <c r="U709" s="739"/>
      <c r="V709" s="739"/>
      <c r="W709" s="739"/>
      <c r="X709" s="739"/>
      <c r="Y709" s="739"/>
      <c r="Z709" s="739"/>
      <c r="AA709" s="739"/>
      <c r="AB709" s="739"/>
      <c r="AC709" s="739"/>
      <c r="AD709" s="739"/>
      <c r="AE709" s="739"/>
      <c r="AF709" s="739"/>
      <c r="AG709" s="739"/>
    </row>
    <row r="710" spans="19:33" ht="15.75" hidden="1" customHeight="1">
      <c r="S710" s="739"/>
      <c r="T710" s="739"/>
      <c r="U710" s="739"/>
      <c r="V710" s="739"/>
      <c r="W710" s="739"/>
      <c r="X710" s="739"/>
      <c r="Y710" s="739"/>
      <c r="Z710" s="739"/>
      <c r="AA710" s="739"/>
      <c r="AB710" s="739"/>
      <c r="AC710" s="739"/>
      <c r="AD710" s="739"/>
      <c r="AE710" s="739"/>
      <c r="AF710" s="739"/>
      <c r="AG710" s="739"/>
    </row>
    <row r="711" spans="19:33" ht="15.75" hidden="1" customHeight="1">
      <c r="S711" s="739"/>
      <c r="T711" s="739"/>
      <c r="U711" s="739"/>
      <c r="V711" s="739"/>
      <c r="W711" s="739"/>
      <c r="X711" s="739"/>
      <c r="Y711" s="739"/>
      <c r="Z711" s="739"/>
      <c r="AA711" s="739"/>
      <c r="AB711" s="739"/>
      <c r="AC711" s="739"/>
      <c r="AD711" s="739"/>
      <c r="AE711" s="739"/>
      <c r="AF711" s="739"/>
      <c r="AG711" s="739"/>
    </row>
    <row r="712" spans="19:33" ht="15.75" hidden="1" customHeight="1">
      <c r="S712" s="739"/>
      <c r="T712" s="739"/>
      <c r="U712" s="739"/>
      <c r="V712" s="739"/>
      <c r="W712" s="739"/>
      <c r="X712" s="739"/>
      <c r="Y712" s="739"/>
      <c r="Z712" s="739"/>
      <c r="AA712" s="739"/>
      <c r="AB712" s="739"/>
      <c r="AC712" s="739"/>
      <c r="AD712" s="739"/>
      <c r="AE712" s="739"/>
      <c r="AF712" s="739"/>
      <c r="AG712" s="739"/>
    </row>
    <row r="713" spans="19:33" ht="15.75" hidden="1" customHeight="1">
      <c r="S713" s="739"/>
      <c r="T713" s="739"/>
      <c r="U713" s="739"/>
      <c r="V713" s="739"/>
      <c r="W713" s="739"/>
      <c r="X713" s="739"/>
      <c r="Y713" s="739"/>
      <c r="Z713" s="739"/>
      <c r="AA713" s="739"/>
      <c r="AB713" s="739"/>
      <c r="AC713" s="739"/>
      <c r="AD713" s="739"/>
      <c r="AE713" s="739"/>
      <c r="AF713" s="739"/>
      <c r="AG713" s="739"/>
    </row>
    <row r="714" spans="19:33" ht="15.75" hidden="1" customHeight="1">
      <c r="S714" s="739"/>
      <c r="T714" s="739"/>
      <c r="U714" s="739"/>
      <c r="V714" s="739"/>
      <c r="W714" s="739"/>
      <c r="X714" s="739"/>
      <c r="Y714" s="739"/>
      <c r="Z714" s="739"/>
      <c r="AA714" s="739"/>
      <c r="AB714" s="739"/>
      <c r="AC714" s="739"/>
      <c r="AD714" s="739"/>
      <c r="AE714" s="739"/>
      <c r="AF714" s="739"/>
      <c r="AG714" s="739"/>
    </row>
    <row r="715" spans="19:33" ht="15.75" hidden="1" customHeight="1">
      <c r="S715" s="739"/>
      <c r="T715" s="739"/>
      <c r="U715" s="739"/>
      <c r="V715" s="739"/>
      <c r="W715" s="739"/>
      <c r="X715" s="739"/>
      <c r="Y715" s="739"/>
      <c r="Z715" s="739"/>
      <c r="AA715" s="739"/>
      <c r="AB715" s="739"/>
      <c r="AC715" s="739"/>
      <c r="AD715" s="739"/>
      <c r="AE715" s="739"/>
      <c r="AF715" s="739"/>
      <c r="AG715" s="739"/>
    </row>
    <row r="716" spans="19:33" ht="15.75" hidden="1" customHeight="1">
      <c r="S716" s="739"/>
      <c r="T716" s="739"/>
      <c r="U716" s="739"/>
      <c r="V716" s="739"/>
      <c r="W716" s="739"/>
      <c r="X716" s="739"/>
      <c r="Y716" s="739"/>
      <c r="Z716" s="739"/>
      <c r="AA716" s="739"/>
      <c r="AB716" s="739"/>
      <c r="AC716" s="739"/>
      <c r="AD716" s="739"/>
      <c r="AE716" s="739"/>
      <c r="AF716" s="739"/>
      <c r="AG716" s="739"/>
    </row>
    <row r="717" spans="19:33" ht="15.75" hidden="1" customHeight="1">
      <c r="S717" s="739"/>
      <c r="T717" s="739"/>
      <c r="U717" s="739"/>
      <c r="V717" s="739"/>
      <c r="W717" s="739"/>
      <c r="X717" s="739"/>
      <c r="Y717" s="739"/>
      <c r="Z717" s="739"/>
      <c r="AA717" s="739"/>
      <c r="AB717" s="739"/>
      <c r="AC717" s="739"/>
      <c r="AD717" s="739"/>
      <c r="AE717" s="739"/>
      <c r="AF717" s="739"/>
      <c r="AG717" s="739"/>
    </row>
    <row r="718" spans="19:33" ht="15.75" hidden="1" customHeight="1">
      <c r="S718" s="739"/>
      <c r="T718" s="739"/>
      <c r="U718" s="739"/>
      <c r="V718" s="739"/>
      <c r="W718" s="739"/>
      <c r="X718" s="739"/>
      <c r="Y718" s="739"/>
      <c r="Z718" s="739"/>
      <c r="AA718" s="739"/>
      <c r="AB718" s="739"/>
      <c r="AC718" s="739"/>
      <c r="AD718" s="739"/>
      <c r="AE718" s="739"/>
      <c r="AF718" s="739"/>
      <c r="AG718" s="739"/>
    </row>
    <row r="719" spans="19:33" ht="15.75" hidden="1" customHeight="1">
      <c r="S719" s="739"/>
      <c r="T719" s="739"/>
      <c r="U719" s="739"/>
      <c r="V719" s="739"/>
      <c r="W719" s="739"/>
      <c r="X719" s="739"/>
      <c r="Y719" s="739"/>
      <c r="Z719" s="739"/>
      <c r="AA719" s="739"/>
      <c r="AB719" s="739"/>
      <c r="AC719" s="739"/>
      <c r="AD719" s="739"/>
      <c r="AE719" s="739"/>
      <c r="AF719" s="739"/>
      <c r="AG719" s="739"/>
    </row>
    <row r="720" spans="19:33" ht="15.75" hidden="1" customHeight="1">
      <c r="S720" s="739"/>
      <c r="T720" s="739"/>
      <c r="U720" s="739"/>
      <c r="V720" s="739"/>
      <c r="W720" s="739"/>
      <c r="X720" s="739"/>
      <c r="Y720" s="739"/>
      <c r="Z720" s="739"/>
      <c r="AA720" s="739"/>
      <c r="AB720" s="739"/>
      <c r="AC720" s="739"/>
      <c r="AD720" s="739"/>
      <c r="AE720" s="739"/>
      <c r="AF720" s="739"/>
      <c r="AG720" s="739"/>
    </row>
    <row r="721" spans="19:33" ht="15.75" hidden="1" customHeight="1">
      <c r="S721" s="739"/>
      <c r="T721" s="739"/>
      <c r="U721" s="739"/>
      <c r="V721" s="739"/>
      <c r="W721" s="739"/>
      <c r="X721" s="739"/>
      <c r="Y721" s="739"/>
      <c r="Z721" s="739"/>
      <c r="AA721" s="739"/>
      <c r="AB721" s="739"/>
      <c r="AC721" s="739"/>
      <c r="AD721" s="739"/>
      <c r="AE721" s="739"/>
      <c r="AF721" s="739"/>
      <c r="AG721" s="739"/>
    </row>
    <row r="722" spans="19:33" ht="15.75" hidden="1" customHeight="1">
      <c r="S722" s="739"/>
      <c r="T722" s="739"/>
      <c r="U722" s="739"/>
      <c r="V722" s="739"/>
      <c r="W722" s="739"/>
      <c r="X722" s="739"/>
      <c r="Y722" s="739"/>
      <c r="Z722" s="739"/>
      <c r="AA722" s="739"/>
      <c r="AB722" s="739"/>
      <c r="AC722" s="739"/>
      <c r="AD722" s="739"/>
      <c r="AE722" s="739"/>
      <c r="AF722" s="739"/>
      <c r="AG722" s="739"/>
    </row>
    <row r="723" spans="19:33" ht="15.75" hidden="1" customHeight="1">
      <c r="S723" s="739"/>
      <c r="T723" s="739"/>
      <c r="U723" s="739"/>
      <c r="V723" s="739"/>
      <c r="W723" s="739"/>
      <c r="X723" s="739"/>
      <c r="Y723" s="739"/>
      <c r="Z723" s="739"/>
      <c r="AA723" s="739"/>
      <c r="AB723" s="739"/>
      <c r="AC723" s="739"/>
      <c r="AD723" s="739"/>
      <c r="AE723" s="739"/>
      <c r="AF723" s="739"/>
      <c r="AG723" s="739"/>
    </row>
    <row r="724" spans="19:33" ht="15.75" hidden="1" customHeight="1">
      <c r="S724" s="739"/>
      <c r="T724" s="739"/>
      <c r="U724" s="739"/>
      <c r="V724" s="739"/>
      <c r="W724" s="739"/>
      <c r="X724" s="739"/>
      <c r="Y724" s="739"/>
      <c r="Z724" s="739"/>
      <c r="AA724" s="739"/>
      <c r="AB724" s="739"/>
      <c r="AC724" s="739"/>
      <c r="AD724" s="739"/>
      <c r="AE724" s="739"/>
      <c r="AF724" s="739"/>
      <c r="AG724" s="739"/>
    </row>
    <row r="725" spans="19:33" ht="15.75" hidden="1" customHeight="1">
      <c r="S725" s="739"/>
      <c r="T725" s="739"/>
      <c r="U725" s="739"/>
      <c r="V725" s="739"/>
      <c r="W725" s="739"/>
      <c r="X725" s="739"/>
      <c r="Y725" s="739"/>
      <c r="Z725" s="739"/>
      <c r="AA725" s="739"/>
      <c r="AB725" s="739"/>
      <c r="AC725" s="739"/>
      <c r="AD725" s="739"/>
      <c r="AE725" s="739"/>
      <c r="AF725" s="739"/>
      <c r="AG725" s="739"/>
    </row>
    <row r="726" spans="19:33" ht="15.75" hidden="1" customHeight="1">
      <c r="S726" s="739"/>
      <c r="T726" s="739"/>
      <c r="U726" s="739"/>
      <c r="V726" s="739"/>
      <c r="W726" s="739"/>
      <c r="X726" s="739"/>
      <c r="Y726" s="739"/>
      <c r="Z726" s="739"/>
      <c r="AA726" s="739"/>
      <c r="AB726" s="739"/>
      <c r="AC726" s="739"/>
      <c r="AD726" s="739"/>
      <c r="AE726" s="739"/>
      <c r="AF726" s="739"/>
      <c r="AG726" s="739"/>
    </row>
    <row r="727" spans="19:33" ht="15.75" hidden="1" customHeight="1">
      <c r="S727" s="739"/>
      <c r="T727" s="739"/>
      <c r="U727" s="739"/>
      <c r="V727" s="739"/>
      <c r="W727" s="739"/>
      <c r="X727" s="739"/>
      <c r="Y727" s="739"/>
      <c r="Z727" s="739"/>
      <c r="AA727" s="739"/>
      <c r="AB727" s="739"/>
      <c r="AC727" s="739"/>
      <c r="AD727" s="739"/>
      <c r="AE727" s="739"/>
      <c r="AF727" s="739"/>
      <c r="AG727" s="739"/>
    </row>
    <row r="728" spans="19:33" ht="15.75" hidden="1" customHeight="1">
      <c r="S728" s="739"/>
      <c r="T728" s="739"/>
      <c r="U728" s="739"/>
      <c r="V728" s="739"/>
      <c r="W728" s="739"/>
      <c r="X728" s="739"/>
      <c r="Y728" s="739"/>
      <c r="Z728" s="739"/>
      <c r="AA728" s="739"/>
      <c r="AB728" s="739"/>
      <c r="AC728" s="739"/>
      <c r="AD728" s="739"/>
      <c r="AE728" s="739"/>
      <c r="AF728" s="739"/>
      <c r="AG728" s="739"/>
    </row>
    <row r="729" spans="19:33" ht="15.75" hidden="1" customHeight="1">
      <c r="S729" s="739"/>
      <c r="T729" s="739"/>
      <c r="U729" s="739"/>
      <c r="V729" s="739"/>
      <c r="W729" s="739"/>
      <c r="X729" s="739"/>
      <c r="Y729" s="739"/>
      <c r="Z729" s="739"/>
      <c r="AA729" s="739"/>
      <c r="AB729" s="739"/>
      <c r="AC729" s="739"/>
      <c r="AD729" s="739"/>
      <c r="AE729" s="739"/>
      <c r="AF729" s="739"/>
      <c r="AG729" s="739"/>
    </row>
    <row r="730" spans="19:33" ht="15.75" hidden="1" customHeight="1">
      <c r="S730" s="739"/>
      <c r="T730" s="739"/>
      <c r="U730" s="739"/>
      <c r="V730" s="739"/>
      <c r="W730" s="739"/>
      <c r="X730" s="739"/>
      <c r="Y730" s="739"/>
      <c r="Z730" s="739"/>
      <c r="AA730" s="739"/>
      <c r="AB730" s="739"/>
      <c r="AC730" s="739"/>
      <c r="AD730" s="739"/>
      <c r="AE730" s="739"/>
      <c r="AF730" s="739"/>
      <c r="AG730" s="739"/>
    </row>
    <row r="731" spans="19:33" ht="15.75" hidden="1" customHeight="1">
      <c r="S731" s="739"/>
      <c r="T731" s="739"/>
      <c r="U731" s="739"/>
      <c r="V731" s="739"/>
      <c r="W731" s="739"/>
      <c r="X731" s="739"/>
      <c r="Y731" s="739"/>
      <c r="Z731" s="739"/>
      <c r="AA731" s="739"/>
      <c r="AB731" s="739"/>
      <c r="AC731" s="739"/>
      <c r="AD731" s="739"/>
      <c r="AE731" s="739"/>
      <c r="AF731" s="739"/>
      <c r="AG731" s="739"/>
    </row>
    <row r="732" spans="19:33" ht="15.75" hidden="1" customHeight="1">
      <c r="S732" s="739"/>
      <c r="T732" s="739"/>
      <c r="U732" s="739"/>
      <c r="V732" s="739"/>
      <c r="W732" s="739"/>
      <c r="X732" s="739"/>
      <c r="Y732" s="739"/>
      <c r="Z732" s="739"/>
      <c r="AA732" s="739"/>
      <c r="AB732" s="739"/>
      <c r="AC732" s="739"/>
      <c r="AD732" s="739"/>
      <c r="AE732" s="739"/>
      <c r="AF732" s="739"/>
      <c r="AG732" s="739"/>
    </row>
    <row r="733" spans="19:33" ht="15.75" hidden="1" customHeight="1">
      <c r="S733" s="739"/>
      <c r="T733" s="739"/>
      <c r="U733" s="739"/>
      <c r="V733" s="739"/>
      <c r="W733" s="739"/>
      <c r="X733" s="739"/>
      <c r="Y733" s="739"/>
      <c r="Z733" s="739"/>
      <c r="AA733" s="739"/>
      <c r="AB733" s="739"/>
      <c r="AC733" s="739"/>
      <c r="AD733" s="739"/>
      <c r="AE733" s="739"/>
      <c r="AF733" s="739"/>
      <c r="AG733" s="739"/>
    </row>
    <row r="734" spans="19:33" ht="15.75" hidden="1" customHeight="1">
      <c r="S734" s="739"/>
      <c r="T734" s="739"/>
      <c r="U734" s="739"/>
      <c r="V734" s="739"/>
      <c r="W734" s="739"/>
      <c r="X734" s="739"/>
      <c r="Y734" s="739"/>
      <c r="Z734" s="739"/>
      <c r="AA734" s="739"/>
      <c r="AB734" s="739"/>
      <c r="AC734" s="739"/>
      <c r="AD734" s="739"/>
      <c r="AE734" s="739"/>
      <c r="AF734" s="739"/>
      <c r="AG734" s="739"/>
    </row>
    <row r="735" spans="19:33" ht="15.75" hidden="1" customHeight="1">
      <c r="S735" s="739"/>
      <c r="T735" s="739"/>
      <c r="U735" s="739"/>
      <c r="V735" s="739"/>
      <c r="W735" s="739"/>
      <c r="X735" s="739"/>
      <c r="Y735" s="739"/>
      <c r="Z735" s="739"/>
      <c r="AA735" s="739"/>
      <c r="AB735" s="739"/>
      <c r="AC735" s="739"/>
      <c r="AD735" s="739"/>
      <c r="AE735" s="739"/>
      <c r="AF735" s="739"/>
      <c r="AG735" s="739"/>
    </row>
    <row r="736" spans="19:33" ht="15.75" hidden="1" customHeight="1">
      <c r="S736" s="739"/>
      <c r="T736" s="739"/>
      <c r="U736" s="739"/>
      <c r="V736" s="739"/>
      <c r="W736" s="739"/>
      <c r="X736" s="739"/>
      <c r="Y736" s="739"/>
      <c r="Z736" s="739"/>
      <c r="AA736" s="739"/>
      <c r="AB736" s="739"/>
      <c r="AC736" s="739"/>
      <c r="AD736" s="739"/>
      <c r="AE736" s="739"/>
      <c r="AF736" s="739"/>
      <c r="AG736" s="739"/>
    </row>
    <row r="737" spans="19:33" ht="15.75" hidden="1" customHeight="1">
      <c r="S737" s="739"/>
      <c r="T737" s="739"/>
      <c r="U737" s="739"/>
      <c r="V737" s="739"/>
      <c r="W737" s="739"/>
      <c r="X737" s="739"/>
      <c r="Y737" s="739"/>
      <c r="Z737" s="739"/>
      <c r="AA737" s="739"/>
      <c r="AB737" s="739"/>
      <c r="AC737" s="739"/>
      <c r="AD737" s="739"/>
      <c r="AE737" s="739"/>
      <c r="AF737" s="739"/>
      <c r="AG737" s="739"/>
    </row>
    <row r="738" spans="19:33" ht="15.75" hidden="1" customHeight="1">
      <c r="S738" s="739"/>
      <c r="T738" s="739"/>
      <c r="U738" s="739"/>
      <c r="V738" s="739"/>
      <c r="W738" s="739"/>
      <c r="X738" s="739"/>
      <c r="Y738" s="739"/>
      <c r="Z738" s="739"/>
      <c r="AA738" s="739"/>
      <c r="AB738" s="739"/>
      <c r="AC738" s="739"/>
      <c r="AD738" s="739"/>
      <c r="AE738" s="739"/>
      <c r="AF738" s="739"/>
      <c r="AG738" s="739"/>
    </row>
    <row r="739" spans="19:33" ht="15.75" hidden="1" customHeight="1">
      <c r="S739" s="739"/>
      <c r="T739" s="739"/>
      <c r="U739" s="739"/>
      <c r="V739" s="739"/>
      <c r="W739" s="739"/>
      <c r="X739" s="739"/>
      <c r="Y739" s="739"/>
      <c r="Z739" s="739"/>
      <c r="AA739" s="739"/>
      <c r="AB739" s="739"/>
      <c r="AC739" s="739"/>
      <c r="AD739" s="739"/>
      <c r="AE739" s="739"/>
      <c r="AF739" s="739"/>
      <c r="AG739" s="739"/>
    </row>
    <row r="740" spans="19:33" ht="15.75" hidden="1" customHeight="1">
      <c r="S740" s="739"/>
      <c r="T740" s="739"/>
      <c r="U740" s="739"/>
      <c r="V740" s="739"/>
      <c r="W740" s="739"/>
      <c r="X740" s="739"/>
      <c r="Y740" s="739"/>
      <c r="Z740" s="739"/>
      <c r="AA740" s="739"/>
      <c r="AB740" s="739"/>
      <c r="AC740" s="739"/>
      <c r="AD740" s="739"/>
      <c r="AE740" s="739"/>
      <c r="AF740" s="739"/>
      <c r="AG740" s="739"/>
    </row>
    <row r="741" spans="19:33" ht="15.75" hidden="1" customHeight="1">
      <c r="S741" s="739"/>
      <c r="T741" s="739"/>
      <c r="U741" s="739"/>
      <c r="V741" s="739"/>
      <c r="W741" s="739"/>
      <c r="X741" s="739"/>
      <c r="Y741" s="739"/>
      <c r="Z741" s="739"/>
      <c r="AA741" s="739"/>
      <c r="AB741" s="739"/>
      <c r="AC741" s="739"/>
      <c r="AD741" s="739"/>
      <c r="AE741" s="739"/>
      <c r="AF741" s="739"/>
      <c r="AG741" s="739"/>
    </row>
    <row r="742" spans="19:33" ht="15.75" hidden="1" customHeight="1">
      <c r="S742" s="739"/>
      <c r="T742" s="739"/>
      <c r="U742" s="739"/>
      <c r="V742" s="739"/>
      <c r="W742" s="739"/>
      <c r="X742" s="739"/>
      <c r="Y742" s="739"/>
      <c r="Z742" s="739"/>
      <c r="AA742" s="739"/>
      <c r="AB742" s="739"/>
      <c r="AC742" s="739"/>
      <c r="AD742" s="739"/>
      <c r="AE742" s="739"/>
      <c r="AF742" s="739"/>
      <c r="AG742" s="739"/>
    </row>
    <row r="743" spans="19:33" ht="15.75" hidden="1" customHeight="1">
      <c r="S743" s="739"/>
      <c r="T743" s="739"/>
      <c r="U743" s="739"/>
      <c r="V743" s="739"/>
      <c r="W743" s="739"/>
      <c r="X743" s="739"/>
      <c r="Y743" s="739"/>
      <c r="Z743" s="739"/>
      <c r="AA743" s="739"/>
      <c r="AB743" s="739"/>
      <c r="AC743" s="739"/>
      <c r="AD743" s="739"/>
      <c r="AE743" s="739"/>
      <c r="AF743" s="739"/>
      <c r="AG743" s="739"/>
    </row>
    <row r="744" spans="19:33" ht="15.75" hidden="1" customHeight="1">
      <c r="S744" s="739"/>
      <c r="T744" s="739"/>
      <c r="U744" s="739"/>
      <c r="V744" s="739"/>
      <c r="W744" s="739"/>
      <c r="X744" s="739"/>
      <c r="Y744" s="739"/>
      <c r="Z744" s="739"/>
      <c r="AA744" s="739"/>
      <c r="AB744" s="739"/>
      <c r="AC744" s="739"/>
      <c r="AD744" s="739"/>
      <c r="AE744" s="739"/>
      <c r="AF744" s="739"/>
      <c r="AG744" s="739"/>
    </row>
    <row r="745" spans="19:33" ht="15.75" hidden="1" customHeight="1">
      <c r="S745" s="739"/>
      <c r="T745" s="739"/>
      <c r="U745" s="739"/>
      <c r="V745" s="739"/>
      <c r="W745" s="739"/>
      <c r="X745" s="739"/>
      <c r="Y745" s="739"/>
      <c r="Z745" s="739"/>
      <c r="AA745" s="739"/>
      <c r="AB745" s="739"/>
      <c r="AC745" s="739"/>
      <c r="AD745" s="739"/>
      <c r="AE745" s="739"/>
      <c r="AF745" s="739"/>
      <c r="AG745" s="739"/>
    </row>
    <row r="746" spans="19:33" ht="15.75" hidden="1" customHeight="1">
      <c r="S746" s="739"/>
      <c r="T746" s="739"/>
      <c r="U746" s="739"/>
      <c r="V746" s="739"/>
      <c r="W746" s="739"/>
      <c r="X746" s="739"/>
      <c r="Y746" s="739"/>
      <c r="Z746" s="739"/>
      <c r="AA746" s="739"/>
      <c r="AB746" s="739"/>
      <c r="AC746" s="739"/>
      <c r="AD746" s="739"/>
      <c r="AE746" s="739"/>
      <c r="AF746" s="739"/>
      <c r="AG746" s="739"/>
    </row>
    <row r="747" spans="19:33" ht="15.75" hidden="1" customHeight="1">
      <c r="S747" s="739"/>
      <c r="T747" s="739"/>
      <c r="U747" s="739"/>
      <c r="V747" s="739"/>
      <c r="W747" s="739"/>
      <c r="X747" s="739"/>
      <c r="Y747" s="739"/>
      <c r="Z747" s="739"/>
      <c r="AA747" s="739"/>
      <c r="AB747" s="739"/>
      <c r="AC747" s="739"/>
      <c r="AD747" s="739"/>
      <c r="AE747" s="739"/>
      <c r="AF747" s="739"/>
      <c r="AG747" s="739"/>
    </row>
    <row r="748" spans="19:33" ht="15.75" hidden="1" customHeight="1">
      <c r="S748" s="739"/>
      <c r="T748" s="739"/>
      <c r="U748" s="739"/>
      <c r="V748" s="739"/>
      <c r="W748" s="739"/>
      <c r="X748" s="739"/>
      <c r="Y748" s="739"/>
      <c r="Z748" s="739"/>
      <c r="AA748" s="739"/>
      <c r="AB748" s="739"/>
      <c r="AC748" s="739"/>
      <c r="AD748" s="739"/>
      <c r="AE748" s="739"/>
      <c r="AF748" s="739"/>
      <c r="AG748" s="739"/>
    </row>
    <row r="749" spans="19:33" ht="15.75" hidden="1" customHeight="1">
      <c r="S749" s="739"/>
      <c r="T749" s="739"/>
      <c r="U749" s="739"/>
      <c r="V749" s="739"/>
      <c r="W749" s="739"/>
      <c r="X749" s="739"/>
      <c r="Y749" s="739"/>
      <c r="Z749" s="739"/>
      <c r="AA749" s="739"/>
      <c r="AB749" s="739"/>
      <c r="AC749" s="739"/>
      <c r="AD749" s="739"/>
      <c r="AE749" s="739"/>
      <c r="AF749" s="739"/>
      <c r="AG749" s="739"/>
    </row>
    <row r="750" spans="19:33" ht="15.75" hidden="1" customHeight="1">
      <c r="S750" s="739"/>
      <c r="T750" s="739"/>
      <c r="U750" s="739"/>
      <c r="V750" s="739"/>
      <c r="W750" s="739"/>
      <c r="X750" s="739"/>
      <c r="Y750" s="739"/>
      <c r="Z750" s="739"/>
      <c r="AA750" s="739"/>
      <c r="AB750" s="739"/>
      <c r="AC750" s="739"/>
      <c r="AD750" s="739"/>
      <c r="AE750" s="739"/>
      <c r="AF750" s="739"/>
      <c r="AG750" s="739"/>
    </row>
    <row r="751" spans="19:33" ht="15.75" hidden="1" customHeight="1">
      <c r="S751" s="739"/>
      <c r="T751" s="739"/>
      <c r="U751" s="739"/>
      <c r="V751" s="739"/>
      <c r="W751" s="739"/>
      <c r="X751" s="739"/>
      <c r="Y751" s="739"/>
      <c r="Z751" s="739"/>
      <c r="AA751" s="739"/>
      <c r="AB751" s="739"/>
      <c r="AC751" s="739"/>
      <c r="AD751" s="739"/>
      <c r="AE751" s="739"/>
      <c r="AF751" s="739"/>
      <c r="AG751" s="739"/>
    </row>
    <row r="752" spans="19:33" ht="15.75" hidden="1" customHeight="1">
      <c r="S752" s="739"/>
      <c r="T752" s="739"/>
      <c r="U752" s="739"/>
      <c r="V752" s="739"/>
      <c r="W752" s="739"/>
      <c r="X752" s="739"/>
      <c r="Y752" s="739"/>
      <c r="Z752" s="739"/>
      <c r="AA752" s="739"/>
      <c r="AB752" s="739"/>
      <c r="AC752" s="739"/>
      <c r="AD752" s="739"/>
      <c r="AE752" s="739"/>
      <c r="AF752" s="739"/>
      <c r="AG752" s="739"/>
    </row>
    <row r="753" spans="19:33" ht="15.75" hidden="1" customHeight="1">
      <c r="S753" s="739"/>
      <c r="T753" s="739"/>
      <c r="U753" s="739"/>
      <c r="V753" s="739"/>
      <c r="W753" s="739"/>
      <c r="X753" s="739"/>
      <c r="Y753" s="739"/>
      <c r="Z753" s="739"/>
      <c r="AA753" s="739"/>
      <c r="AB753" s="739"/>
      <c r="AC753" s="739"/>
      <c r="AD753" s="739"/>
      <c r="AE753" s="739"/>
      <c r="AF753" s="739"/>
      <c r="AG753" s="739"/>
    </row>
    <row r="754" spans="19:33" ht="15.75" hidden="1" customHeight="1">
      <c r="S754" s="739"/>
      <c r="T754" s="739"/>
      <c r="U754" s="739"/>
      <c r="V754" s="739"/>
      <c r="W754" s="739"/>
      <c r="X754" s="739"/>
      <c r="Y754" s="739"/>
      <c r="Z754" s="739"/>
      <c r="AA754" s="739"/>
      <c r="AB754" s="739"/>
      <c r="AC754" s="739"/>
      <c r="AD754" s="739"/>
      <c r="AE754" s="739"/>
      <c r="AF754" s="739"/>
      <c r="AG754" s="739"/>
    </row>
    <row r="755" spans="19:33" ht="15.75" hidden="1" customHeight="1">
      <c r="S755" s="739"/>
      <c r="T755" s="739"/>
      <c r="U755" s="739"/>
      <c r="V755" s="739"/>
      <c r="W755" s="739"/>
      <c r="X755" s="739"/>
      <c r="Y755" s="739"/>
      <c r="Z755" s="739"/>
      <c r="AA755" s="739"/>
      <c r="AB755" s="739"/>
      <c r="AC755" s="739"/>
      <c r="AD755" s="739"/>
      <c r="AE755" s="739"/>
      <c r="AF755" s="739"/>
      <c r="AG755" s="739"/>
    </row>
    <row r="756" spans="19:33" ht="15.75" hidden="1" customHeight="1">
      <c r="S756" s="739"/>
      <c r="T756" s="739"/>
      <c r="U756" s="739"/>
      <c r="V756" s="739"/>
      <c r="W756" s="739"/>
      <c r="X756" s="739"/>
      <c r="Y756" s="739"/>
      <c r="Z756" s="739"/>
      <c r="AA756" s="739"/>
      <c r="AB756" s="739"/>
      <c r="AC756" s="739"/>
      <c r="AD756" s="739"/>
      <c r="AE756" s="739"/>
      <c r="AF756" s="739"/>
      <c r="AG756" s="739"/>
    </row>
    <row r="757" spans="19:33" ht="15.75" hidden="1" customHeight="1">
      <c r="S757" s="739"/>
      <c r="T757" s="739"/>
      <c r="U757" s="739"/>
      <c r="V757" s="739"/>
      <c r="W757" s="739"/>
      <c r="X757" s="739"/>
      <c r="Y757" s="739"/>
      <c r="Z757" s="739"/>
      <c r="AA757" s="739"/>
      <c r="AB757" s="739"/>
      <c r="AC757" s="739"/>
      <c r="AD757" s="739"/>
      <c r="AE757" s="739"/>
      <c r="AF757" s="739"/>
      <c r="AG757" s="739"/>
    </row>
    <row r="758" spans="19:33" ht="15.75" hidden="1" customHeight="1">
      <c r="S758" s="739"/>
      <c r="T758" s="739"/>
      <c r="U758" s="739"/>
      <c r="V758" s="739"/>
      <c r="W758" s="739"/>
      <c r="X758" s="739"/>
      <c r="Y758" s="739"/>
      <c r="Z758" s="739"/>
      <c r="AA758" s="739"/>
      <c r="AB758" s="739"/>
      <c r="AC758" s="739"/>
      <c r="AD758" s="739"/>
      <c r="AE758" s="739"/>
      <c r="AF758" s="739"/>
      <c r="AG758" s="739"/>
    </row>
    <row r="759" spans="19:33" ht="15.75" hidden="1" customHeight="1">
      <c r="S759" s="739"/>
      <c r="T759" s="739"/>
      <c r="U759" s="739"/>
      <c r="V759" s="739"/>
      <c r="W759" s="739"/>
      <c r="X759" s="739"/>
      <c r="Y759" s="739"/>
      <c r="Z759" s="739"/>
      <c r="AA759" s="739"/>
      <c r="AB759" s="739"/>
      <c r="AC759" s="739"/>
      <c r="AD759" s="739"/>
      <c r="AE759" s="739"/>
      <c r="AF759" s="739"/>
      <c r="AG759" s="739"/>
    </row>
    <row r="760" spans="19:33" ht="15.75" hidden="1" customHeight="1">
      <c r="S760" s="739"/>
      <c r="T760" s="739"/>
      <c r="U760" s="739"/>
      <c r="V760" s="739"/>
      <c r="W760" s="739"/>
      <c r="X760" s="739"/>
      <c r="Y760" s="739"/>
      <c r="Z760" s="739"/>
      <c r="AA760" s="739"/>
      <c r="AB760" s="739"/>
      <c r="AC760" s="739"/>
      <c r="AD760" s="739"/>
      <c r="AE760" s="739"/>
      <c r="AF760" s="739"/>
      <c r="AG760" s="739"/>
    </row>
    <row r="761" spans="19:33" ht="15.75" hidden="1" customHeight="1">
      <c r="S761" s="739"/>
      <c r="T761" s="739"/>
      <c r="U761" s="739"/>
      <c r="V761" s="739"/>
      <c r="W761" s="739"/>
      <c r="X761" s="739"/>
      <c r="Y761" s="739"/>
      <c r="Z761" s="739"/>
      <c r="AA761" s="739"/>
      <c r="AB761" s="739"/>
      <c r="AC761" s="739"/>
      <c r="AD761" s="739"/>
      <c r="AE761" s="739"/>
      <c r="AF761" s="739"/>
      <c r="AG761" s="739"/>
    </row>
    <row r="762" spans="19:33" ht="15.75" hidden="1" customHeight="1">
      <c r="S762" s="739"/>
      <c r="T762" s="739"/>
      <c r="U762" s="739"/>
      <c r="V762" s="739"/>
      <c r="W762" s="739"/>
      <c r="X762" s="739"/>
      <c r="Y762" s="739"/>
      <c r="Z762" s="739"/>
      <c r="AA762" s="739"/>
      <c r="AB762" s="739"/>
      <c r="AC762" s="739"/>
      <c r="AD762" s="739"/>
      <c r="AE762" s="739"/>
      <c r="AF762" s="739"/>
      <c r="AG762" s="739"/>
    </row>
    <row r="763" spans="19:33" ht="15.75" hidden="1" customHeight="1">
      <c r="S763" s="739"/>
      <c r="T763" s="739"/>
      <c r="U763" s="739"/>
      <c r="V763" s="739"/>
      <c r="W763" s="739"/>
      <c r="X763" s="739"/>
      <c r="Y763" s="739"/>
      <c r="Z763" s="739"/>
      <c r="AA763" s="739"/>
      <c r="AB763" s="739"/>
      <c r="AC763" s="739"/>
      <c r="AD763" s="739"/>
      <c r="AE763" s="739"/>
      <c r="AF763" s="739"/>
      <c r="AG763" s="739"/>
    </row>
    <row r="764" spans="19:33" ht="15.75" hidden="1" customHeight="1">
      <c r="S764" s="739"/>
      <c r="T764" s="739"/>
      <c r="U764" s="739"/>
      <c r="V764" s="739"/>
      <c r="W764" s="739"/>
      <c r="X764" s="739"/>
      <c r="Y764" s="739"/>
      <c r="Z764" s="739"/>
      <c r="AA764" s="739"/>
      <c r="AB764" s="739"/>
      <c r="AC764" s="739"/>
      <c r="AD764" s="739"/>
      <c r="AE764" s="739"/>
      <c r="AF764" s="739"/>
      <c r="AG764" s="739"/>
    </row>
    <row r="765" spans="19:33" ht="15.75" hidden="1" customHeight="1">
      <c r="S765" s="739"/>
      <c r="T765" s="739"/>
      <c r="U765" s="739"/>
      <c r="V765" s="739"/>
      <c r="W765" s="739"/>
      <c r="X765" s="739"/>
      <c r="Y765" s="739"/>
      <c r="Z765" s="739"/>
      <c r="AA765" s="739"/>
      <c r="AB765" s="739"/>
      <c r="AC765" s="739"/>
      <c r="AD765" s="739"/>
      <c r="AE765" s="739"/>
      <c r="AF765" s="739"/>
      <c r="AG765" s="739"/>
    </row>
    <row r="766" spans="19:33" ht="15.75" hidden="1" customHeight="1">
      <c r="S766" s="739"/>
      <c r="T766" s="739"/>
      <c r="U766" s="739"/>
      <c r="V766" s="739"/>
      <c r="W766" s="739"/>
      <c r="X766" s="739"/>
      <c r="Y766" s="739"/>
      <c r="Z766" s="739"/>
      <c r="AA766" s="739"/>
      <c r="AB766" s="739"/>
      <c r="AC766" s="739"/>
      <c r="AD766" s="739"/>
      <c r="AE766" s="739"/>
      <c r="AF766" s="739"/>
      <c r="AG766" s="739"/>
    </row>
    <row r="767" spans="19:33" ht="15.75" hidden="1" customHeight="1">
      <c r="S767" s="739"/>
      <c r="T767" s="739"/>
      <c r="U767" s="739"/>
      <c r="V767" s="739"/>
      <c r="W767" s="739"/>
      <c r="X767" s="739"/>
      <c r="Y767" s="739"/>
      <c r="Z767" s="739"/>
      <c r="AA767" s="739"/>
      <c r="AB767" s="739"/>
      <c r="AC767" s="739"/>
      <c r="AD767" s="739"/>
      <c r="AE767" s="739"/>
      <c r="AF767" s="739"/>
      <c r="AG767" s="739"/>
    </row>
    <row r="768" spans="19:33" ht="15.75" hidden="1" customHeight="1">
      <c r="S768" s="739"/>
      <c r="T768" s="739"/>
      <c r="U768" s="739"/>
      <c r="V768" s="739"/>
      <c r="W768" s="739"/>
      <c r="X768" s="739"/>
      <c r="Y768" s="739"/>
      <c r="Z768" s="739"/>
      <c r="AA768" s="739"/>
      <c r="AB768" s="739"/>
      <c r="AC768" s="739"/>
      <c r="AD768" s="739"/>
      <c r="AE768" s="739"/>
      <c r="AF768" s="739"/>
      <c r="AG768" s="739"/>
    </row>
    <row r="769" spans="19:33" ht="15.75" hidden="1" customHeight="1">
      <c r="S769" s="739"/>
      <c r="T769" s="739"/>
      <c r="U769" s="739"/>
      <c r="V769" s="739"/>
      <c r="W769" s="739"/>
      <c r="X769" s="739"/>
      <c r="Y769" s="739"/>
      <c r="Z769" s="739"/>
      <c r="AA769" s="739"/>
      <c r="AB769" s="739"/>
      <c r="AC769" s="739"/>
      <c r="AD769" s="739"/>
      <c r="AE769" s="739"/>
      <c r="AF769" s="739"/>
      <c r="AG769" s="739"/>
    </row>
    <row r="770" spans="19:33" ht="15.75" hidden="1" customHeight="1">
      <c r="S770" s="739"/>
      <c r="T770" s="739"/>
      <c r="U770" s="739"/>
      <c r="V770" s="739"/>
      <c r="W770" s="739"/>
      <c r="X770" s="739"/>
      <c r="Y770" s="739"/>
      <c r="Z770" s="739"/>
      <c r="AA770" s="739"/>
      <c r="AB770" s="739"/>
      <c r="AC770" s="739"/>
      <c r="AD770" s="739"/>
      <c r="AE770" s="739"/>
      <c r="AF770" s="739"/>
      <c r="AG770" s="739"/>
    </row>
    <row r="771" spans="19:33" ht="15.75" hidden="1" customHeight="1">
      <c r="S771" s="739"/>
      <c r="T771" s="739"/>
      <c r="U771" s="739"/>
      <c r="V771" s="739"/>
      <c r="W771" s="739"/>
      <c r="X771" s="739"/>
      <c r="Y771" s="739"/>
      <c r="Z771" s="739"/>
      <c r="AA771" s="739"/>
      <c r="AB771" s="739"/>
      <c r="AC771" s="739"/>
      <c r="AD771" s="739"/>
      <c r="AE771" s="739"/>
      <c r="AF771" s="739"/>
      <c r="AG771" s="739"/>
    </row>
    <row r="772" spans="19:33" ht="15.75" hidden="1" customHeight="1">
      <c r="S772" s="739"/>
      <c r="T772" s="739"/>
      <c r="U772" s="739"/>
      <c r="V772" s="739"/>
      <c r="W772" s="739"/>
      <c r="X772" s="739"/>
      <c r="Y772" s="739"/>
      <c r="Z772" s="739"/>
      <c r="AA772" s="739"/>
      <c r="AB772" s="739"/>
      <c r="AC772" s="739"/>
      <c r="AD772" s="739"/>
      <c r="AE772" s="739"/>
      <c r="AF772" s="739"/>
      <c r="AG772" s="739"/>
    </row>
    <row r="773" spans="19:33" ht="15.75" hidden="1" customHeight="1">
      <c r="S773" s="739"/>
      <c r="T773" s="739"/>
      <c r="U773" s="739"/>
      <c r="V773" s="739"/>
      <c r="W773" s="739"/>
      <c r="X773" s="739"/>
      <c r="Y773" s="739"/>
      <c r="Z773" s="739"/>
      <c r="AA773" s="739"/>
      <c r="AB773" s="739"/>
      <c r="AC773" s="739"/>
      <c r="AD773" s="739"/>
      <c r="AE773" s="739"/>
      <c r="AF773" s="739"/>
      <c r="AG773" s="739"/>
    </row>
    <row r="774" spans="19:33" ht="15.75" hidden="1" customHeight="1">
      <c r="S774" s="739"/>
      <c r="T774" s="739"/>
      <c r="U774" s="739"/>
      <c r="V774" s="739"/>
      <c r="W774" s="739"/>
      <c r="X774" s="739"/>
      <c r="Y774" s="739"/>
      <c r="Z774" s="739"/>
      <c r="AA774" s="739"/>
      <c r="AB774" s="739"/>
      <c r="AC774" s="739"/>
      <c r="AD774" s="739"/>
      <c r="AE774" s="739"/>
      <c r="AF774" s="739"/>
      <c r="AG774" s="739"/>
    </row>
    <row r="775" spans="19:33" ht="15.75" hidden="1" customHeight="1">
      <c r="S775" s="739"/>
      <c r="T775" s="739"/>
      <c r="U775" s="739"/>
      <c r="V775" s="739"/>
      <c r="W775" s="739"/>
      <c r="X775" s="739"/>
      <c r="Y775" s="739"/>
      <c r="Z775" s="739"/>
      <c r="AA775" s="739"/>
      <c r="AB775" s="739"/>
      <c r="AC775" s="739"/>
      <c r="AD775" s="739"/>
      <c r="AE775" s="739"/>
      <c r="AF775" s="739"/>
      <c r="AG775" s="739"/>
    </row>
    <row r="776" spans="19:33" ht="15.75" hidden="1" customHeight="1">
      <c r="S776" s="739"/>
      <c r="T776" s="739"/>
      <c r="U776" s="739"/>
      <c r="V776" s="739"/>
      <c r="W776" s="739"/>
      <c r="X776" s="739"/>
      <c r="Y776" s="739"/>
      <c r="Z776" s="739"/>
      <c r="AA776" s="739"/>
      <c r="AB776" s="739"/>
      <c r="AC776" s="739"/>
      <c r="AD776" s="739"/>
      <c r="AE776" s="739"/>
      <c r="AF776" s="739"/>
      <c r="AG776" s="739"/>
    </row>
    <row r="777" spans="19:33" ht="15.75" hidden="1" customHeight="1">
      <c r="S777" s="739"/>
      <c r="T777" s="739"/>
      <c r="U777" s="739"/>
      <c r="V777" s="739"/>
      <c r="W777" s="739"/>
      <c r="X777" s="739"/>
      <c r="Y777" s="739"/>
      <c r="Z777" s="739"/>
      <c r="AA777" s="739"/>
      <c r="AB777" s="739"/>
      <c r="AC777" s="739"/>
      <c r="AD777" s="739"/>
      <c r="AE777" s="739"/>
      <c r="AF777" s="739"/>
      <c r="AG777" s="739"/>
    </row>
    <row r="778" spans="19:33" ht="15.75" hidden="1" customHeight="1">
      <c r="S778" s="739"/>
      <c r="T778" s="739"/>
      <c r="U778" s="739"/>
      <c r="V778" s="739"/>
      <c r="W778" s="739"/>
      <c r="X778" s="739"/>
      <c r="Y778" s="739"/>
      <c r="Z778" s="739"/>
      <c r="AA778" s="739"/>
      <c r="AB778" s="739"/>
      <c r="AC778" s="739"/>
      <c r="AD778" s="739"/>
      <c r="AE778" s="739"/>
      <c r="AF778" s="739"/>
      <c r="AG778" s="739"/>
    </row>
    <row r="779" spans="19:33" ht="15.75" hidden="1" customHeight="1">
      <c r="S779" s="739"/>
      <c r="T779" s="739"/>
      <c r="U779" s="739"/>
      <c r="V779" s="739"/>
      <c r="W779" s="739"/>
      <c r="X779" s="739"/>
      <c r="Y779" s="739"/>
      <c r="Z779" s="739"/>
      <c r="AA779" s="739"/>
      <c r="AB779" s="739"/>
      <c r="AC779" s="739"/>
      <c r="AD779" s="739"/>
      <c r="AE779" s="739"/>
      <c r="AF779" s="739"/>
      <c r="AG779" s="739"/>
    </row>
    <row r="780" spans="19:33" ht="15.75" hidden="1" customHeight="1">
      <c r="S780" s="739"/>
      <c r="T780" s="739"/>
      <c r="U780" s="739"/>
      <c r="V780" s="739"/>
      <c r="W780" s="739"/>
      <c r="X780" s="739"/>
      <c r="Y780" s="739"/>
      <c r="Z780" s="739"/>
      <c r="AA780" s="739"/>
      <c r="AB780" s="739"/>
      <c r="AC780" s="739"/>
      <c r="AD780" s="739"/>
      <c r="AE780" s="739"/>
      <c r="AF780" s="739"/>
      <c r="AG780" s="739"/>
    </row>
    <row r="781" spans="19:33" ht="15.75" hidden="1" customHeight="1">
      <c r="S781" s="739"/>
      <c r="T781" s="739"/>
      <c r="U781" s="739"/>
      <c r="V781" s="739"/>
      <c r="W781" s="739"/>
      <c r="X781" s="739"/>
      <c r="Y781" s="739"/>
      <c r="Z781" s="739"/>
      <c r="AA781" s="739"/>
      <c r="AB781" s="739"/>
      <c r="AC781" s="739"/>
      <c r="AD781" s="739"/>
      <c r="AE781" s="739"/>
      <c r="AF781" s="739"/>
      <c r="AG781" s="739"/>
    </row>
    <row r="782" spans="19:33" ht="15.75" hidden="1" customHeight="1">
      <c r="S782" s="739"/>
      <c r="T782" s="739"/>
      <c r="U782" s="739"/>
      <c r="V782" s="739"/>
      <c r="W782" s="739"/>
      <c r="X782" s="739"/>
      <c r="Y782" s="739"/>
      <c r="Z782" s="739"/>
      <c r="AA782" s="739"/>
      <c r="AB782" s="739"/>
      <c r="AC782" s="739"/>
      <c r="AD782" s="739"/>
      <c r="AE782" s="739"/>
      <c r="AF782" s="739"/>
      <c r="AG782" s="739"/>
    </row>
    <row r="783" spans="19:33" ht="15.75" hidden="1" customHeight="1">
      <c r="S783" s="739"/>
      <c r="T783" s="739"/>
      <c r="U783" s="739"/>
      <c r="V783" s="739"/>
      <c r="W783" s="739"/>
      <c r="X783" s="739"/>
      <c r="Y783" s="739"/>
      <c r="Z783" s="739"/>
      <c r="AA783" s="739"/>
      <c r="AB783" s="739"/>
      <c r="AC783" s="739"/>
      <c r="AD783" s="739"/>
      <c r="AE783" s="739"/>
      <c r="AF783" s="739"/>
      <c r="AG783" s="739"/>
    </row>
    <row r="784" spans="19:33" ht="15.75" hidden="1" customHeight="1">
      <c r="S784" s="739"/>
      <c r="T784" s="739"/>
      <c r="U784" s="739"/>
      <c r="V784" s="739"/>
      <c r="W784" s="739"/>
      <c r="X784" s="739"/>
      <c r="Y784" s="739"/>
      <c r="Z784" s="739"/>
      <c r="AA784" s="739"/>
      <c r="AB784" s="739"/>
      <c r="AC784" s="739"/>
      <c r="AD784" s="739"/>
      <c r="AE784" s="739"/>
      <c r="AF784" s="739"/>
      <c r="AG784" s="739"/>
    </row>
    <row r="785" spans="19:33" ht="15.75" hidden="1" customHeight="1">
      <c r="S785" s="739"/>
      <c r="T785" s="739"/>
      <c r="U785" s="739"/>
      <c r="V785" s="739"/>
      <c r="W785" s="739"/>
      <c r="X785" s="739"/>
      <c r="Y785" s="739"/>
      <c r="Z785" s="739"/>
      <c r="AA785" s="739"/>
      <c r="AB785" s="739"/>
      <c r="AC785" s="739"/>
      <c r="AD785" s="739"/>
      <c r="AE785" s="739"/>
      <c r="AF785" s="739"/>
      <c r="AG785" s="739"/>
    </row>
    <row r="786" spans="19:33" ht="15.75" hidden="1" customHeight="1">
      <c r="S786" s="739"/>
      <c r="T786" s="739"/>
      <c r="U786" s="739"/>
      <c r="V786" s="739"/>
      <c r="W786" s="739"/>
      <c r="X786" s="739"/>
      <c r="Y786" s="739"/>
      <c r="Z786" s="739"/>
      <c r="AA786" s="739"/>
      <c r="AB786" s="739"/>
      <c r="AC786" s="739"/>
      <c r="AD786" s="739"/>
      <c r="AE786" s="739"/>
      <c r="AF786" s="739"/>
      <c r="AG786" s="739"/>
    </row>
    <row r="787" spans="19:33" ht="15.75" hidden="1" customHeight="1">
      <c r="S787" s="739"/>
      <c r="T787" s="739"/>
      <c r="U787" s="739"/>
      <c r="V787" s="739"/>
      <c r="W787" s="739"/>
      <c r="X787" s="739"/>
      <c r="Y787" s="739"/>
      <c r="Z787" s="739"/>
      <c r="AA787" s="739"/>
      <c r="AB787" s="739"/>
      <c r="AC787" s="739"/>
      <c r="AD787" s="739"/>
      <c r="AE787" s="739"/>
      <c r="AF787" s="739"/>
      <c r="AG787" s="739"/>
    </row>
    <row r="788" spans="19:33" ht="15.75" hidden="1" customHeight="1">
      <c r="S788" s="739"/>
      <c r="T788" s="739"/>
      <c r="U788" s="739"/>
      <c r="V788" s="739"/>
      <c r="W788" s="739"/>
      <c r="X788" s="739"/>
      <c r="Y788" s="739"/>
      <c r="Z788" s="739"/>
      <c r="AA788" s="739"/>
      <c r="AB788" s="739"/>
      <c r="AC788" s="739"/>
      <c r="AD788" s="739"/>
      <c r="AE788" s="739"/>
      <c r="AF788" s="739"/>
      <c r="AG788" s="739"/>
    </row>
    <row r="789" spans="19:33" ht="15.75" hidden="1" customHeight="1">
      <c r="S789" s="739"/>
      <c r="T789" s="739"/>
      <c r="U789" s="739"/>
      <c r="V789" s="739"/>
      <c r="W789" s="739"/>
      <c r="X789" s="739"/>
      <c r="Y789" s="739"/>
      <c r="Z789" s="739"/>
      <c r="AA789" s="739"/>
      <c r="AB789" s="739"/>
      <c r="AC789" s="739"/>
      <c r="AD789" s="739"/>
      <c r="AE789" s="739"/>
      <c r="AF789" s="739"/>
      <c r="AG789" s="739"/>
    </row>
    <row r="790" spans="19:33" ht="15.75" hidden="1" customHeight="1">
      <c r="S790" s="739"/>
      <c r="T790" s="739"/>
      <c r="U790" s="739"/>
      <c r="V790" s="739"/>
      <c r="W790" s="739"/>
      <c r="X790" s="739"/>
      <c r="Y790" s="739"/>
      <c r="Z790" s="739"/>
      <c r="AA790" s="739"/>
      <c r="AB790" s="739"/>
      <c r="AC790" s="739"/>
      <c r="AD790" s="739"/>
      <c r="AE790" s="739"/>
      <c r="AF790" s="739"/>
      <c r="AG790" s="739"/>
    </row>
    <row r="791" spans="19:33" ht="15.75" hidden="1" customHeight="1">
      <c r="S791" s="739"/>
      <c r="T791" s="739"/>
      <c r="U791" s="739"/>
      <c r="V791" s="739"/>
      <c r="W791" s="739"/>
      <c r="X791" s="739"/>
      <c r="Y791" s="739"/>
      <c r="Z791" s="739"/>
      <c r="AA791" s="739"/>
      <c r="AB791" s="739"/>
      <c r="AC791" s="739"/>
      <c r="AD791" s="739"/>
      <c r="AE791" s="739"/>
      <c r="AF791" s="739"/>
      <c r="AG791" s="739"/>
    </row>
    <row r="792" spans="19:33" ht="15.75" hidden="1" customHeight="1">
      <c r="S792" s="739"/>
      <c r="T792" s="739"/>
      <c r="U792" s="739"/>
      <c r="V792" s="739"/>
      <c r="W792" s="739"/>
      <c r="X792" s="739"/>
      <c r="Y792" s="739"/>
      <c r="Z792" s="739"/>
      <c r="AA792" s="739"/>
      <c r="AB792" s="739"/>
      <c r="AC792" s="739"/>
      <c r="AD792" s="739"/>
      <c r="AE792" s="739"/>
      <c r="AF792" s="739"/>
      <c r="AG792" s="739"/>
    </row>
    <row r="793" spans="19:33" ht="15.75" hidden="1" customHeight="1">
      <c r="S793" s="739"/>
      <c r="T793" s="739"/>
      <c r="U793" s="739"/>
      <c r="V793" s="739"/>
      <c r="W793" s="739"/>
      <c r="X793" s="739"/>
      <c r="Y793" s="739"/>
      <c r="Z793" s="739"/>
      <c r="AA793" s="739"/>
      <c r="AB793" s="739"/>
      <c r="AC793" s="739"/>
      <c r="AD793" s="739"/>
      <c r="AE793" s="739"/>
      <c r="AF793" s="739"/>
      <c r="AG793" s="739"/>
    </row>
    <row r="794" spans="19:33" ht="15.75" hidden="1" customHeight="1">
      <c r="S794" s="739"/>
      <c r="T794" s="739"/>
      <c r="U794" s="739"/>
      <c r="V794" s="739"/>
      <c r="W794" s="739"/>
      <c r="X794" s="739"/>
      <c r="Y794" s="739"/>
      <c r="Z794" s="739"/>
      <c r="AA794" s="739"/>
      <c r="AB794" s="739"/>
      <c r="AC794" s="739"/>
      <c r="AD794" s="739"/>
      <c r="AE794" s="739"/>
      <c r="AF794" s="739"/>
      <c r="AG794" s="739"/>
    </row>
    <row r="795" spans="19:33" ht="15.75" hidden="1" customHeight="1">
      <c r="S795" s="739"/>
      <c r="T795" s="739"/>
      <c r="U795" s="739"/>
      <c r="V795" s="739"/>
      <c r="W795" s="739"/>
      <c r="X795" s="739"/>
      <c r="Y795" s="739"/>
      <c r="Z795" s="739"/>
      <c r="AA795" s="739"/>
      <c r="AB795" s="739"/>
      <c r="AC795" s="739"/>
      <c r="AD795" s="739"/>
      <c r="AE795" s="739"/>
      <c r="AF795" s="739"/>
      <c r="AG795" s="739"/>
    </row>
    <row r="796" spans="19:33" ht="15.75" hidden="1" customHeight="1">
      <c r="S796" s="739"/>
      <c r="T796" s="739"/>
      <c r="U796" s="739"/>
      <c r="V796" s="739"/>
      <c r="W796" s="739"/>
      <c r="X796" s="739"/>
      <c r="Y796" s="739"/>
      <c r="Z796" s="739"/>
      <c r="AA796" s="739"/>
      <c r="AB796" s="739"/>
      <c r="AC796" s="739"/>
      <c r="AD796" s="739"/>
      <c r="AE796" s="739"/>
      <c r="AF796" s="739"/>
      <c r="AG796" s="739"/>
    </row>
    <row r="797" spans="19:33" ht="15.75" hidden="1" customHeight="1">
      <c r="S797" s="739"/>
      <c r="T797" s="739"/>
      <c r="U797" s="739"/>
      <c r="V797" s="739"/>
      <c r="W797" s="739"/>
      <c r="X797" s="739"/>
      <c r="Y797" s="739"/>
      <c r="Z797" s="739"/>
      <c r="AA797" s="739"/>
      <c r="AB797" s="739"/>
      <c r="AC797" s="739"/>
      <c r="AD797" s="739"/>
      <c r="AE797" s="739"/>
      <c r="AF797" s="739"/>
      <c r="AG797" s="739"/>
    </row>
    <row r="798" spans="19:33" ht="15.75" hidden="1" customHeight="1">
      <c r="S798" s="739"/>
      <c r="T798" s="739"/>
      <c r="U798" s="739"/>
      <c r="V798" s="739"/>
      <c r="W798" s="739"/>
      <c r="X798" s="739"/>
      <c r="Y798" s="739"/>
      <c r="Z798" s="739"/>
      <c r="AA798" s="739"/>
      <c r="AB798" s="739"/>
      <c r="AC798" s="739"/>
      <c r="AD798" s="739"/>
      <c r="AE798" s="739"/>
      <c r="AF798" s="739"/>
      <c r="AG798" s="739"/>
    </row>
    <row r="799" spans="19:33" ht="15.75" hidden="1" customHeight="1">
      <c r="S799" s="739"/>
      <c r="T799" s="739"/>
      <c r="U799" s="739"/>
      <c r="V799" s="739"/>
      <c r="W799" s="739"/>
      <c r="X799" s="739"/>
      <c r="Y799" s="739"/>
      <c r="Z799" s="739"/>
      <c r="AA799" s="739"/>
      <c r="AB799" s="739"/>
      <c r="AC799" s="739"/>
      <c r="AD799" s="739"/>
      <c r="AE799" s="739"/>
      <c r="AF799" s="739"/>
      <c r="AG799" s="739"/>
    </row>
    <row r="800" spans="19:33" ht="15.75" hidden="1" customHeight="1">
      <c r="S800" s="739"/>
      <c r="T800" s="739"/>
      <c r="U800" s="739"/>
      <c r="V800" s="739"/>
      <c r="W800" s="739"/>
      <c r="X800" s="739"/>
      <c r="Y800" s="739"/>
      <c r="Z800" s="739"/>
      <c r="AA800" s="739"/>
      <c r="AB800" s="739"/>
      <c r="AC800" s="739"/>
      <c r="AD800" s="739"/>
      <c r="AE800" s="739"/>
      <c r="AF800" s="739"/>
      <c r="AG800" s="739"/>
    </row>
    <row r="801" spans="19:33" ht="15.75" hidden="1" customHeight="1">
      <c r="S801" s="739"/>
      <c r="T801" s="739"/>
      <c r="U801" s="739"/>
      <c r="V801" s="739"/>
      <c r="W801" s="739"/>
      <c r="X801" s="739"/>
      <c r="Y801" s="739"/>
      <c r="Z801" s="739"/>
      <c r="AA801" s="739"/>
      <c r="AB801" s="739"/>
      <c r="AC801" s="739"/>
      <c r="AD801" s="739"/>
      <c r="AE801" s="739"/>
      <c r="AF801" s="739"/>
      <c r="AG801" s="739"/>
    </row>
    <row r="802" spans="19:33" ht="15.75" hidden="1" customHeight="1">
      <c r="S802" s="739"/>
      <c r="T802" s="739"/>
      <c r="U802" s="739"/>
      <c r="V802" s="739"/>
      <c r="W802" s="739"/>
      <c r="X802" s="739"/>
      <c r="Y802" s="739"/>
      <c r="Z802" s="739"/>
      <c r="AA802" s="739"/>
      <c r="AB802" s="739"/>
      <c r="AC802" s="739"/>
      <c r="AD802" s="739"/>
      <c r="AE802" s="739"/>
      <c r="AF802" s="739"/>
      <c r="AG802" s="739"/>
    </row>
    <row r="803" spans="19:33" ht="15.75" hidden="1" customHeight="1">
      <c r="S803" s="739"/>
      <c r="T803" s="739"/>
      <c r="U803" s="739"/>
      <c r="V803" s="739"/>
      <c r="W803" s="739"/>
      <c r="X803" s="739"/>
      <c r="Y803" s="739"/>
      <c r="Z803" s="739"/>
      <c r="AA803" s="739"/>
      <c r="AB803" s="739"/>
      <c r="AC803" s="739"/>
      <c r="AD803" s="739"/>
      <c r="AE803" s="739"/>
      <c r="AF803" s="739"/>
      <c r="AG803" s="739"/>
    </row>
    <row r="804" spans="19:33" ht="15.75" hidden="1" customHeight="1">
      <c r="S804" s="739"/>
      <c r="T804" s="739"/>
      <c r="U804" s="739"/>
      <c r="V804" s="739"/>
      <c r="W804" s="739"/>
      <c r="X804" s="739"/>
      <c r="Y804" s="739"/>
      <c r="Z804" s="739"/>
      <c r="AA804" s="739"/>
      <c r="AB804" s="739"/>
      <c r="AC804" s="739"/>
      <c r="AD804" s="739"/>
      <c r="AE804" s="739"/>
      <c r="AF804" s="739"/>
      <c r="AG804" s="739"/>
    </row>
    <row r="805" spans="19:33" ht="15.75" hidden="1" customHeight="1">
      <c r="S805" s="739"/>
      <c r="T805" s="739"/>
      <c r="U805" s="739"/>
      <c r="V805" s="739"/>
      <c r="W805" s="739"/>
      <c r="X805" s="739"/>
      <c r="Y805" s="739"/>
      <c r="Z805" s="739"/>
      <c r="AA805" s="739"/>
      <c r="AB805" s="739"/>
      <c r="AC805" s="739"/>
      <c r="AD805" s="739"/>
      <c r="AE805" s="739"/>
      <c r="AF805" s="739"/>
      <c r="AG805" s="739"/>
    </row>
    <row r="806" spans="19:33" ht="15.75" hidden="1" customHeight="1">
      <c r="S806" s="739"/>
      <c r="T806" s="739"/>
      <c r="U806" s="739"/>
      <c r="V806" s="739"/>
      <c r="W806" s="739"/>
      <c r="X806" s="739"/>
      <c r="Y806" s="739"/>
      <c r="Z806" s="739"/>
      <c r="AA806" s="739"/>
      <c r="AB806" s="739"/>
      <c r="AC806" s="739"/>
      <c r="AD806" s="739"/>
      <c r="AE806" s="739"/>
      <c r="AF806" s="739"/>
      <c r="AG806" s="739"/>
    </row>
    <row r="807" spans="19:33" ht="15.75" hidden="1" customHeight="1">
      <c r="S807" s="739"/>
      <c r="T807" s="739"/>
      <c r="U807" s="739"/>
      <c r="V807" s="739"/>
      <c r="W807" s="739"/>
      <c r="X807" s="739"/>
      <c r="Y807" s="739"/>
      <c r="Z807" s="739"/>
      <c r="AA807" s="739"/>
      <c r="AB807" s="739"/>
      <c r="AC807" s="739"/>
      <c r="AD807" s="739"/>
      <c r="AE807" s="739"/>
      <c r="AF807" s="739"/>
      <c r="AG807" s="739"/>
    </row>
    <row r="808" spans="19:33" ht="15.75" hidden="1" customHeight="1">
      <c r="S808" s="739"/>
      <c r="T808" s="739"/>
      <c r="U808" s="739"/>
      <c r="V808" s="739"/>
      <c r="W808" s="739"/>
      <c r="X808" s="739"/>
      <c r="Y808" s="739"/>
      <c r="Z808" s="739"/>
      <c r="AA808" s="739"/>
      <c r="AB808" s="739"/>
      <c r="AC808" s="739"/>
      <c r="AD808" s="739"/>
      <c r="AE808" s="739"/>
      <c r="AF808" s="739"/>
      <c r="AG808" s="739"/>
    </row>
    <row r="809" spans="19:33" ht="15.75" hidden="1" customHeight="1">
      <c r="S809" s="739"/>
      <c r="T809" s="739"/>
      <c r="U809" s="739"/>
      <c r="V809" s="739"/>
      <c r="W809" s="739"/>
      <c r="X809" s="739"/>
      <c r="Y809" s="739"/>
      <c r="Z809" s="739"/>
      <c r="AA809" s="739"/>
      <c r="AB809" s="739"/>
      <c r="AC809" s="739"/>
      <c r="AD809" s="739"/>
      <c r="AE809" s="739"/>
      <c r="AF809" s="739"/>
      <c r="AG809" s="739"/>
    </row>
    <row r="810" spans="19:33" ht="15.75" hidden="1" customHeight="1">
      <c r="S810" s="739"/>
      <c r="T810" s="739"/>
      <c r="U810" s="739"/>
      <c r="V810" s="739"/>
      <c r="W810" s="739"/>
      <c r="X810" s="739"/>
      <c r="Y810" s="739"/>
      <c r="Z810" s="739"/>
      <c r="AA810" s="739"/>
      <c r="AB810" s="739"/>
      <c r="AC810" s="739"/>
      <c r="AD810" s="739"/>
      <c r="AE810" s="739"/>
      <c r="AF810" s="739"/>
      <c r="AG810" s="739"/>
    </row>
    <row r="811" spans="19:33" ht="15.75" hidden="1" customHeight="1">
      <c r="S811" s="739"/>
      <c r="T811" s="739"/>
      <c r="U811" s="739"/>
      <c r="V811" s="739"/>
      <c r="W811" s="739"/>
      <c r="X811" s="739"/>
      <c r="Y811" s="739"/>
      <c r="Z811" s="739"/>
      <c r="AA811" s="739"/>
      <c r="AB811" s="739"/>
      <c r="AC811" s="739"/>
      <c r="AD811" s="739"/>
      <c r="AE811" s="739"/>
      <c r="AF811" s="739"/>
      <c r="AG811" s="739"/>
    </row>
    <row r="812" spans="19:33" ht="15.75" hidden="1" customHeight="1">
      <c r="S812" s="739"/>
      <c r="T812" s="739"/>
      <c r="U812" s="739"/>
      <c r="V812" s="739"/>
      <c r="W812" s="739"/>
      <c r="X812" s="739"/>
      <c r="Y812" s="739"/>
      <c r="Z812" s="739"/>
      <c r="AA812" s="739"/>
      <c r="AB812" s="739"/>
      <c r="AC812" s="739"/>
      <c r="AD812" s="739"/>
      <c r="AE812" s="739"/>
      <c r="AF812" s="739"/>
      <c r="AG812" s="739"/>
    </row>
    <row r="813" spans="19:33" ht="15.75" hidden="1" customHeight="1">
      <c r="S813" s="739"/>
      <c r="T813" s="739"/>
      <c r="U813" s="739"/>
      <c r="V813" s="739"/>
      <c r="W813" s="739"/>
      <c r="X813" s="739"/>
      <c r="Y813" s="739"/>
      <c r="Z813" s="739"/>
      <c r="AA813" s="739"/>
      <c r="AB813" s="739"/>
      <c r="AC813" s="739"/>
      <c r="AD813" s="739"/>
      <c r="AE813" s="739"/>
      <c r="AF813" s="739"/>
      <c r="AG813" s="739"/>
    </row>
    <row r="814" spans="19:33" ht="15.75" hidden="1" customHeight="1">
      <c r="S814" s="739"/>
      <c r="T814" s="739"/>
      <c r="U814" s="739"/>
      <c r="V814" s="739"/>
      <c r="W814" s="739"/>
      <c r="X814" s="739"/>
      <c r="Y814" s="739"/>
      <c r="Z814" s="739"/>
      <c r="AA814" s="739"/>
      <c r="AB814" s="739"/>
      <c r="AC814" s="739"/>
      <c r="AD814" s="739"/>
      <c r="AE814" s="739"/>
      <c r="AF814" s="739"/>
      <c r="AG814" s="739"/>
    </row>
    <row r="815" spans="19:33" ht="15.75" hidden="1" customHeight="1">
      <c r="S815" s="739"/>
      <c r="T815" s="739"/>
      <c r="U815" s="739"/>
      <c r="V815" s="739"/>
      <c r="W815" s="739"/>
      <c r="X815" s="739"/>
      <c r="Y815" s="739"/>
      <c r="Z815" s="739"/>
      <c r="AA815" s="739"/>
      <c r="AB815" s="739"/>
      <c r="AC815" s="739"/>
      <c r="AD815" s="739"/>
      <c r="AE815" s="739"/>
      <c r="AF815" s="739"/>
      <c r="AG815" s="739"/>
    </row>
    <row r="816" spans="19:33" ht="15.75" hidden="1" customHeight="1">
      <c r="S816" s="739"/>
      <c r="T816" s="739"/>
      <c r="U816" s="739"/>
      <c r="V816" s="739"/>
      <c r="W816" s="739"/>
      <c r="X816" s="739"/>
      <c r="Y816" s="739"/>
      <c r="Z816" s="739"/>
      <c r="AA816" s="739"/>
      <c r="AB816" s="739"/>
      <c r="AC816" s="739"/>
      <c r="AD816" s="739"/>
      <c r="AE816" s="739"/>
      <c r="AF816" s="739"/>
      <c r="AG816" s="739"/>
    </row>
    <row r="817" spans="19:33" ht="15.75" hidden="1" customHeight="1">
      <c r="S817" s="739"/>
      <c r="T817" s="739"/>
      <c r="U817" s="739"/>
      <c r="V817" s="739"/>
      <c r="W817" s="739"/>
      <c r="X817" s="739"/>
      <c r="Y817" s="739"/>
      <c r="Z817" s="739"/>
      <c r="AA817" s="739"/>
      <c r="AB817" s="739"/>
      <c r="AC817" s="739"/>
      <c r="AD817" s="739"/>
      <c r="AE817" s="739"/>
      <c r="AF817" s="739"/>
      <c r="AG817" s="739"/>
    </row>
    <row r="818" spans="19:33" ht="15.75" hidden="1" customHeight="1">
      <c r="S818" s="739"/>
      <c r="T818" s="739"/>
      <c r="U818" s="739"/>
      <c r="V818" s="739"/>
      <c r="W818" s="739"/>
      <c r="X818" s="739"/>
      <c r="Y818" s="739"/>
      <c r="Z818" s="739"/>
      <c r="AA818" s="739"/>
      <c r="AB818" s="739"/>
      <c r="AC818" s="739"/>
      <c r="AD818" s="739"/>
      <c r="AE818" s="739"/>
      <c r="AF818" s="739"/>
      <c r="AG818" s="739"/>
    </row>
    <row r="819" spans="19:33" ht="15.75" hidden="1" customHeight="1">
      <c r="S819" s="739"/>
      <c r="T819" s="739"/>
      <c r="U819" s="739"/>
      <c r="V819" s="739"/>
      <c r="W819" s="739"/>
      <c r="X819" s="739"/>
      <c r="Y819" s="739"/>
      <c r="Z819" s="739"/>
      <c r="AA819" s="739"/>
      <c r="AB819" s="739"/>
      <c r="AC819" s="739"/>
      <c r="AD819" s="739"/>
      <c r="AE819" s="739"/>
      <c r="AF819" s="739"/>
      <c r="AG819" s="739"/>
    </row>
    <row r="820" spans="19:33" ht="15.75" hidden="1" customHeight="1">
      <c r="S820" s="739"/>
      <c r="T820" s="739"/>
      <c r="U820" s="739"/>
      <c r="V820" s="739"/>
      <c r="W820" s="739"/>
      <c r="X820" s="739"/>
      <c r="Y820" s="739"/>
      <c r="Z820" s="739"/>
      <c r="AA820" s="739"/>
      <c r="AB820" s="739"/>
      <c r="AC820" s="739"/>
      <c r="AD820" s="739"/>
      <c r="AE820" s="739"/>
      <c r="AF820" s="739"/>
      <c r="AG820" s="739"/>
    </row>
    <row r="821" spans="19:33" ht="15.75" hidden="1" customHeight="1">
      <c r="S821" s="739"/>
      <c r="T821" s="739"/>
      <c r="U821" s="739"/>
      <c r="V821" s="739"/>
      <c r="W821" s="739"/>
      <c r="X821" s="739"/>
      <c r="Y821" s="739"/>
      <c r="Z821" s="739"/>
      <c r="AA821" s="739"/>
      <c r="AB821" s="739"/>
      <c r="AC821" s="739"/>
      <c r="AD821" s="739"/>
      <c r="AE821" s="739"/>
      <c r="AF821" s="739"/>
      <c r="AG821" s="739"/>
    </row>
    <row r="822" spans="19:33" ht="15.75" hidden="1" customHeight="1">
      <c r="S822" s="739"/>
      <c r="T822" s="739"/>
      <c r="U822" s="739"/>
      <c r="V822" s="739"/>
      <c r="W822" s="739"/>
      <c r="X822" s="739"/>
      <c r="Y822" s="739"/>
      <c r="Z822" s="739"/>
      <c r="AA822" s="739"/>
      <c r="AB822" s="739"/>
      <c r="AC822" s="739"/>
      <c r="AD822" s="739"/>
      <c r="AE822" s="739"/>
      <c r="AF822" s="739"/>
      <c r="AG822" s="739"/>
    </row>
    <row r="823" spans="19:33" ht="15.75" hidden="1" customHeight="1">
      <c r="S823" s="739"/>
      <c r="T823" s="739"/>
      <c r="U823" s="739"/>
      <c r="V823" s="739"/>
      <c r="W823" s="739"/>
      <c r="X823" s="739"/>
      <c r="Y823" s="739"/>
      <c r="Z823" s="739"/>
      <c r="AA823" s="739"/>
      <c r="AB823" s="739"/>
      <c r="AC823" s="739"/>
      <c r="AD823" s="739"/>
      <c r="AE823" s="739"/>
      <c r="AF823" s="739"/>
      <c r="AG823" s="739"/>
    </row>
    <row r="824" spans="19:33" ht="15.75" hidden="1" customHeight="1">
      <c r="S824" s="739"/>
      <c r="T824" s="739"/>
      <c r="U824" s="739"/>
      <c r="V824" s="739"/>
      <c r="W824" s="739"/>
      <c r="X824" s="739"/>
      <c r="Y824" s="739"/>
      <c r="Z824" s="739"/>
      <c r="AA824" s="739"/>
      <c r="AB824" s="739"/>
      <c r="AC824" s="739"/>
      <c r="AD824" s="739"/>
      <c r="AE824" s="739"/>
      <c r="AF824" s="739"/>
      <c r="AG824" s="739"/>
    </row>
    <row r="825" spans="19:33" ht="15.75" hidden="1" customHeight="1">
      <c r="S825" s="739"/>
      <c r="T825" s="739"/>
      <c r="U825" s="739"/>
      <c r="V825" s="739"/>
      <c r="W825" s="739"/>
      <c r="X825" s="739"/>
      <c r="Y825" s="739"/>
      <c r="Z825" s="739"/>
      <c r="AA825" s="739"/>
      <c r="AB825" s="739"/>
      <c r="AC825" s="739"/>
      <c r="AD825" s="739"/>
      <c r="AE825" s="739"/>
      <c r="AF825" s="739"/>
      <c r="AG825" s="739"/>
    </row>
    <row r="826" spans="19:33" ht="15.75" hidden="1" customHeight="1">
      <c r="S826" s="739"/>
      <c r="T826" s="739"/>
      <c r="U826" s="739"/>
      <c r="V826" s="739"/>
      <c r="W826" s="739"/>
      <c r="X826" s="739"/>
      <c r="Y826" s="739"/>
      <c r="Z826" s="739"/>
      <c r="AA826" s="739"/>
      <c r="AB826" s="739"/>
      <c r="AC826" s="739"/>
      <c r="AD826" s="739"/>
      <c r="AE826" s="739"/>
      <c r="AF826" s="739"/>
      <c r="AG826" s="739"/>
    </row>
    <row r="827" spans="19:33" ht="15.75" hidden="1" customHeight="1">
      <c r="S827" s="739"/>
      <c r="T827" s="739"/>
      <c r="U827" s="739"/>
      <c r="V827" s="739"/>
      <c r="W827" s="739"/>
      <c r="X827" s="739"/>
      <c r="Y827" s="739"/>
      <c r="Z827" s="739"/>
      <c r="AA827" s="739"/>
      <c r="AB827" s="739"/>
      <c r="AC827" s="739"/>
      <c r="AD827" s="739"/>
      <c r="AE827" s="739"/>
      <c r="AF827" s="739"/>
      <c r="AG827" s="739"/>
    </row>
    <row r="828" spans="19:33" ht="15.75" hidden="1" customHeight="1">
      <c r="S828" s="739"/>
      <c r="T828" s="739"/>
      <c r="U828" s="739"/>
      <c r="V828" s="739"/>
      <c r="W828" s="739"/>
      <c r="X828" s="739"/>
      <c r="Y828" s="739"/>
      <c r="Z828" s="739"/>
      <c r="AA828" s="739"/>
      <c r="AB828" s="739"/>
      <c r="AC828" s="739"/>
      <c r="AD828" s="739"/>
      <c r="AE828" s="739"/>
      <c r="AF828" s="739"/>
      <c r="AG828" s="739"/>
    </row>
    <row r="829" spans="19:33" ht="15.75" hidden="1" customHeight="1">
      <c r="S829" s="739"/>
      <c r="T829" s="739"/>
      <c r="U829" s="739"/>
      <c r="V829" s="739"/>
      <c r="W829" s="739"/>
      <c r="X829" s="739"/>
      <c r="Y829" s="739"/>
      <c r="Z829" s="739"/>
      <c r="AA829" s="739"/>
      <c r="AB829" s="739"/>
      <c r="AC829" s="739"/>
      <c r="AD829" s="739"/>
      <c r="AE829" s="739"/>
      <c r="AF829" s="739"/>
      <c r="AG829" s="739"/>
    </row>
    <row r="830" spans="19:33" ht="15.75" hidden="1" customHeight="1">
      <c r="S830" s="739"/>
      <c r="T830" s="739"/>
      <c r="U830" s="739"/>
      <c r="V830" s="739"/>
      <c r="W830" s="739"/>
      <c r="X830" s="739"/>
      <c r="Y830" s="739"/>
      <c r="Z830" s="739"/>
      <c r="AA830" s="739"/>
      <c r="AB830" s="739"/>
      <c r="AC830" s="739"/>
      <c r="AD830" s="739"/>
      <c r="AE830" s="739"/>
      <c r="AF830" s="739"/>
      <c r="AG830" s="739"/>
    </row>
    <row r="831" spans="19:33" ht="15.75" hidden="1" customHeight="1">
      <c r="S831" s="739"/>
      <c r="T831" s="739"/>
      <c r="U831" s="739"/>
      <c r="V831" s="739"/>
      <c r="W831" s="739"/>
      <c r="X831" s="739"/>
      <c r="Y831" s="739"/>
      <c r="Z831" s="739"/>
      <c r="AA831" s="739"/>
      <c r="AB831" s="739"/>
      <c r="AC831" s="739"/>
      <c r="AD831" s="739"/>
      <c r="AE831" s="739"/>
      <c r="AF831" s="739"/>
      <c r="AG831" s="739"/>
    </row>
    <row r="832" spans="19:33" ht="15.75" hidden="1" customHeight="1">
      <c r="S832" s="739"/>
      <c r="T832" s="739"/>
      <c r="U832" s="739"/>
      <c r="V832" s="739"/>
      <c r="W832" s="739"/>
      <c r="X832" s="739"/>
      <c r="Y832" s="739"/>
      <c r="Z832" s="739"/>
      <c r="AA832" s="739"/>
      <c r="AB832" s="739"/>
      <c r="AC832" s="739"/>
      <c r="AD832" s="739"/>
      <c r="AE832" s="739"/>
      <c r="AF832" s="739"/>
      <c r="AG832" s="739"/>
    </row>
    <row r="833" spans="19:33" ht="15.75" hidden="1" customHeight="1">
      <c r="S833" s="739"/>
      <c r="T833" s="739"/>
      <c r="U833" s="739"/>
      <c r="V833" s="739"/>
      <c r="W833" s="739"/>
      <c r="X833" s="739"/>
      <c r="Y833" s="739"/>
      <c r="Z833" s="739"/>
      <c r="AA833" s="739"/>
      <c r="AB833" s="739"/>
      <c r="AC833" s="739"/>
      <c r="AD833" s="739"/>
      <c r="AE833" s="739"/>
      <c r="AF833" s="739"/>
      <c r="AG833" s="739"/>
    </row>
    <row r="834" spans="19:33" ht="15.75" hidden="1" customHeight="1">
      <c r="S834" s="739"/>
      <c r="T834" s="739"/>
      <c r="U834" s="739"/>
      <c r="V834" s="739"/>
      <c r="W834" s="739"/>
      <c r="X834" s="739"/>
      <c r="Y834" s="739"/>
      <c r="Z834" s="739"/>
      <c r="AA834" s="739"/>
      <c r="AB834" s="739"/>
      <c r="AC834" s="739"/>
      <c r="AD834" s="739"/>
      <c r="AE834" s="739"/>
      <c r="AF834" s="739"/>
      <c r="AG834" s="739"/>
    </row>
    <row r="835" spans="19:33" ht="15.75" hidden="1" customHeight="1">
      <c r="S835" s="739"/>
      <c r="T835" s="739"/>
      <c r="U835" s="739"/>
      <c r="V835" s="739"/>
      <c r="W835" s="739"/>
      <c r="X835" s="739"/>
      <c r="Y835" s="739"/>
      <c r="Z835" s="739"/>
      <c r="AA835" s="739"/>
      <c r="AB835" s="739"/>
      <c r="AC835" s="739"/>
      <c r="AD835" s="739"/>
      <c r="AE835" s="739"/>
      <c r="AF835" s="739"/>
      <c r="AG835" s="739"/>
    </row>
    <row r="836" spans="19:33" ht="15.75" hidden="1" customHeight="1">
      <c r="S836" s="739"/>
      <c r="T836" s="739"/>
      <c r="U836" s="739"/>
      <c r="V836" s="739"/>
      <c r="W836" s="739"/>
      <c r="X836" s="739"/>
      <c r="Y836" s="739"/>
      <c r="Z836" s="739"/>
      <c r="AA836" s="739"/>
      <c r="AB836" s="739"/>
      <c r="AC836" s="739"/>
      <c r="AD836" s="739"/>
      <c r="AE836" s="739"/>
      <c r="AF836" s="739"/>
      <c r="AG836" s="739"/>
    </row>
    <row r="837" spans="19:33" ht="15.75" hidden="1" customHeight="1">
      <c r="S837" s="739"/>
      <c r="T837" s="739"/>
      <c r="U837" s="739"/>
      <c r="V837" s="739"/>
      <c r="W837" s="739"/>
      <c r="X837" s="739"/>
      <c r="Y837" s="739"/>
      <c r="Z837" s="739"/>
      <c r="AA837" s="739"/>
      <c r="AB837" s="739"/>
      <c r="AC837" s="739"/>
      <c r="AD837" s="739"/>
      <c r="AE837" s="739"/>
      <c r="AF837" s="739"/>
      <c r="AG837" s="739"/>
    </row>
    <row r="838" spans="19:33" ht="15.75" hidden="1" customHeight="1">
      <c r="S838" s="739"/>
      <c r="T838" s="739"/>
      <c r="U838" s="739"/>
      <c r="V838" s="739"/>
      <c r="W838" s="739"/>
      <c r="X838" s="739"/>
      <c r="Y838" s="739"/>
      <c r="Z838" s="739"/>
      <c r="AA838" s="739"/>
      <c r="AB838" s="739"/>
      <c r="AC838" s="739"/>
      <c r="AD838" s="739"/>
      <c r="AE838" s="739"/>
      <c r="AF838" s="739"/>
      <c r="AG838" s="739"/>
    </row>
    <row r="839" spans="19:33" ht="15.75" hidden="1" customHeight="1">
      <c r="S839" s="739"/>
      <c r="T839" s="739"/>
      <c r="U839" s="739"/>
      <c r="V839" s="739"/>
      <c r="W839" s="739"/>
      <c r="X839" s="739"/>
      <c r="Y839" s="739"/>
      <c r="Z839" s="739"/>
      <c r="AA839" s="739"/>
      <c r="AB839" s="739"/>
      <c r="AC839" s="739"/>
      <c r="AD839" s="739"/>
      <c r="AE839" s="739"/>
      <c r="AF839" s="739"/>
      <c r="AG839" s="739"/>
    </row>
    <row r="840" spans="19:33" ht="15.75" hidden="1" customHeight="1">
      <c r="S840" s="739"/>
      <c r="T840" s="739"/>
      <c r="U840" s="739"/>
      <c r="V840" s="739"/>
      <c r="W840" s="739"/>
      <c r="X840" s="739"/>
      <c r="Y840" s="739"/>
      <c r="Z840" s="739"/>
      <c r="AA840" s="739"/>
      <c r="AB840" s="739"/>
      <c r="AC840" s="739"/>
      <c r="AD840" s="739"/>
      <c r="AE840" s="739"/>
      <c r="AF840" s="739"/>
      <c r="AG840" s="739"/>
    </row>
    <row r="841" spans="19:33" ht="15.75" hidden="1" customHeight="1">
      <c r="S841" s="739"/>
      <c r="T841" s="739"/>
      <c r="U841" s="739"/>
      <c r="V841" s="739"/>
      <c r="W841" s="739"/>
      <c r="X841" s="739"/>
      <c r="Y841" s="739"/>
      <c r="Z841" s="739"/>
      <c r="AA841" s="739"/>
      <c r="AB841" s="739"/>
      <c r="AC841" s="739"/>
      <c r="AD841" s="739"/>
      <c r="AE841" s="739"/>
      <c r="AF841" s="739"/>
      <c r="AG841" s="739"/>
    </row>
    <row r="842" spans="19:33" ht="15.75" hidden="1" customHeight="1">
      <c r="S842" s="739"/>
      <c r="T842" s="739"/>
      <c r="U842" s="739"/>
      <c r="V842" s="739"/>
      <c r="W842" s="739"/>
      <c r="X842" s="739"/>
      <c r="Y842" s="739"/>
      <c r="Z842" s="739"/>
      <c r="AA842" s="739"/>
      <c r="AB842" s="739"/>
      <c r="AC842" s="739"/>
      <c r="AD842" s="739"/>
      <c r="AE842" s="739"/>
      <c r="AF842" s="739"/>
      <c r="AG842" s="739"/>
    </row>
    <row r="843" spans="19:33" ht="0" hidden="1" customHeight="1">
      <c r="S843" s="739"/>
      <c r="T843" s="739"/>
      <c r="U843" s="739"/>
      <c r="V843" s="739"/>
      <c r="W843" s="739"/>
      <c r="X843" s="739"/>
      <c r="Y843" s="739"/>
      <c r="Z843" s="739"/>
      <c r="AA843" s="739"/>
      <c r="AB843" s="739"/>
    </row>
    <row r="844" spans="19:33" ht="0" hidden="1" customHeight="1">
      <c r="S844" s="739"/>
      <c r="T844" s="739"/>
      <c r="U844" s="739"/>
      <c r="V844" s="739"/>
      <c r="W844" s="739"/>
      <c r="X844" s="739"/>
      <c r="Y844" s="739"/>
      <c r="Z844" s="739"/>
      <c r="AA844" s="739"/>
    </row>
    <row r="845" spans="19:33" ht="0" hidden="1" customHeight="1">
      <c r="S845" s="739"/>
      <c r="T845" s="739"/>
      <c r="U845" s="739"/>
      <c r="V845" s="739"/>
      <c r="W845" s="739"/>
      <c r="X845" s="739"/>
      <c r="Y845" s="739"/>
      <c r="Z845" s="739"/>
      <c r="AA845" s="739"/>
    </row>
    <row r="846" spans="19:33" ht="0" hidden="1" customHeight="1">
      <c r="S846" s="739"/>
      <c r="T846" s="739"/>
      <c r="U846" s="739"/>
      <c r="V846" s="739"/>
      <c r="W846" s="739"/>
      <c r="X846" s="739"/>
      <c r="Y846" s="739"/>
      <c r="Z846" s="739"/>
      <c r="AA846" s="739"/>
    </row>
    <row r="847" spans="19:33" ht="0" hidden="1" customHeight="1">
      <c r="S847" s="739"/>
      <c r="T847" s="739"/>
      <c r="U847" s="739"/>
      <c r="V847" s="739"/>
      <c r="W847" s="739"/>
      <c r="X847" s="739"/>
      <c r="Y847" s="739"/>
      <c r="Z847" s="739"/>
      <c r="AA847" s="739"/>
    </row>
    <row r="848" spans="19:33" ht="0" hidden="1" customHeight="1">
      <c r="S848" s="739"/>
      <c r="T848" s="739"/>
      <c r="U848" s="739"/>
      <c r="V848" s="739"/>
      <c r="W848" s="739"/>
      <c r="X848" s="739"/>
      <c r="Y848" s="739"/>
      <c r="Z848" s="739"/>
      <c r="AA848" s="739"/>
    </row>
    <row r="849" spans="19:27" ht="0" hidden="1" customHeight="1">
      <c r="S849" s="739"/>
      <c r="T849" s="739"/>
      <c r="U849" s="739"/>
      <c r="V849" s="739"/>
      <c r="W849" s="739"/>
      <c r="X849" s="739"/>
      <c r="Y849" s="739"/>
      <c r="Z849" s="739"/>
      <c r="AA849" s="739"/>
    </row>
    <row r="850" spans="19:27" ht="0" hidden="1" customHeight="1">
      <c r="S850" s="739"/>
      <c r="T850" s="739"/>
      <c r="U850" s="739"/>
      <c r="V850" s="739"/>
      <c r="W850" s="739"/>
      <c r="X850" s="739"/>
      <c r="Y850" s="739"/>
      <c r="Z850" s="739"/>
      <c r="AA850" s="739"/>
    </row>
    <row r="851" spans="19:27" ht="0" hidden="1" customHeight="1">
      <c r="S851" s="739"/>
      <c r="T851" s="739"/>
      <c r="U851" s="739"/>
      <c r="V851" s="739"/>
      <c r="W851" s="739"/>
      <c r="X851" s="739"/>
      <c r="Y851" s="739"/>
      <c r="Z851" s="739"/>
      <c r="AA851" s="739"/>
    </row>
    <row r="852" spans="19:27" ht="0" hidden="1" customHeight="1">
      <c r="S852" s="739"/>
      <c r="T852" s="739"/>
      <c r="U852" s="739"/>
      <c r="V852" s="739"/>
      <c r="W852" s="739"/>
      <c r="X852" s="739"/>
      <c r="Y852" s="739"/>
      <c r="Z852" s="739"/>
      <c r="AA852" s="739"/>
    </row>
    <row r="853" spans="19:27" ht="0" hidden="1" customHeight="1">
      <c r="S853" s="739"/>
      <c r="T853" s="739"/>
      <c r="U853" s="739"/>
      <c r="V853" s="739"/>
      <c r="W853" s="739"/>
      <c r="X853" s="739"/>
      <c r="Y853" s="739"/>
      <c r="Z853" s="739"/>
      <c r="AA853" s="739"/>
    </row>
    <row r="854" spans="19:27" ht="0" hidden="1" customHeight="1">
      <c r="S854" s="739"/>
      <c r="T854" s="739"/>
      <c r="U854" s="739"/>
      <c r="V854" s="739"/>
      <c r="W854" s="739"/>
      <c r="X854" s="739"/>
      <c r="Y854" s="739"/>
      <c r="Z854" s="739"/>
      <c r="AA854" s="739"/>
    </row>
    <row r="855" spans="19:27" ht="0" hidden="1" customHeight="1">
      <c r="S855" s="739"/>
      <c r="T855" s="739"/>
      <c r="U855" s="739"/>
      <c r="V855" s="739"/>
      <c r="W855" s="739"/>
      <c r="X855" s="739"/>
      <c r="Y855" s="739"/>
      <c r="Z855" s="739"/>
      <c r="AA855" s="739"/>
    </row>
    <row r="856" spans="19:27" ht="0" hidden="1" customHeight="1"/>
    <row r="857" spans="19:27" ht="0" hidden="1" customHeight="1"/>
    <row r="858" spans="19:27" ht="0" hidden="1" customHeight="1"/>
    <row r="859" spans="19:27" ht="0" hidden="1" customHeight="1"/>
    <row r="860" spans="19:27" ht="0" hidden="1" customHeight="1"/>
    <row r="861" spans="19:27" ht="0" hidden="1" customHeight="1"/>
    <row r="862" spans="19:27" ht="0" hidden="1" customHeight="1"/>
    <row r="863" spans="19:27" ht="0" hidden="1" customHeight="1"/>
    <row r="864" spans="19:27"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sheetData>
  <sheetProtection autoFilter="0"/>
  <mergeCells count="18">
    <mergeCell ref="R30:V30"/>
    <mergeCell ref="W30:AA30"/>
    <mergeCell ref="R31:V31"/>
    <mergeCell ref="W31:AA31"/>
    <mergeCell ref="R32:AA32"/>
    <mergeCell ref="R5:AA5"/>
    <mergeCell ref="R6:R7"/>
    <mergeCell ref="S6:S7"/>
    <mergeCell ref="T6:T7"/>
    <mergeCell ref="U6:U7"/>
    <mergeCell ref="V6:V7"/>
    <mergeCell ref="AA6:AA7"/>
    <mergeCell ref="R4:AA4"/>
    <mergeCell ref="L1:N1"/>
    <mergeCell ref="C2:F2"/>
    <mergeCell ref="L2:O2"/>
    <mergeCell ref="R2:AA2"/>
    <mergeCell ref="R3:AA3"/>
  </mergeCells>
  <conditionalFormatting sqref="O22:O63">
    <cfRule type="cellIs" dxfId="2" priority="1" operator="equal">
      <formula>"มส"</formula>
    </cfRule>
    <cfRule type="cellIs" dxfId="1" priority="2" operator="equal">
      <formula>"ร"</formula>
    </cfRule>
    <cfRule type="cellIs" dxfId="0" priority="3" operator="lessThan">
      <formula>1</formula>
    </cfRule>
  </conditionalFormatting>
  <pageMargins left="0" right="0" top="0.24" bottom="0.2" header="0.12" footer="0.2"/>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15</vt:i4>
      </vt:variant>
    </vt:vector>
  </HeadingPairs>
  <TitlesOfParts>
    <vt:vector size="45" baseType="lpstr">
      <vt:lpstr>คู่มือการใช้</vt:lpstr>
      <vt:lpstr>ปก</vt:lpstr>
      <vt:lpstr>ชื่อ-มาตรฐาน7</vt:lpstr>
      <vt:lpstr>คำอธิบายรายวิชา</vt:lpstr>
      <vt:lpstr>มาตรฐานตัวชี้วัด</vt:lpstr>
      <vt:lpstr>อัตราคะแนน</vt:lpstr>
      <vt:lpstr>เวลาเรียน</vt:lpstr>
      <vt:lpstr>กำหนดสอน</vt:lpstr>
      <vt:lpstr>ตัวชี้วัด</vt:lpstr>
      <vt:lpstr>ลับ</vt:lpstr>
      <vt:lpstr>ผลการเรียน</vt:lpstr>
      <vt:lpstr>สรุปคะแนน</vt:lpstr>
      <vt:lpstr>คุณลักษณะ</vt:lpstr>
      <vt:lpstr>การอ่าน</vt:lpstr>
      <vt:lpstr>สมรรถนะ</vt:lpstr>
      <vt:lpstr>บันทึกครู</vt:lpstr>
      <vt:lpstr>บันทึก</vt:lpstr>
      <vt:lpstr>คำชี้แจงปก1</vt:lpstr>
      <vt:lpstr>คำชี้แจงปก2</vt:lpstr>
      <vt:lpstr>S.D.</vt:lpstr>
      <vt:lpstr>U</vt:lpstr>
      <vt:lpstr>วผ8-0</vt:lpstr>
      <vt:lpstr>วผ9-ร</vt:lpstr>
      <vt:lpstr>วผ10-มส</vt:lpstr>
      <vt:lpstr>วผ.11</vt:lpstr>
      <vt:lpstr>วผ.13</vt:lpstr>
      <vt:lpstr>0</vt:lpstr>
      <vt:lpstr>ร</vt:lpstr>
      <vt:lpstr>มส</vt:lpstr>
      <vt:lpstr>max</vt:lpstr>
      <vt:lpstr>'0'!Print_Area</vt:lpstr>
      <vt:lpstr>max!Print_Area</vt:lpstr>
      <vt:lpstr>U!Print_Area</vt:lpstr>
      <vt:lpstr>คำชี้แจงปก1!Print_Area</vt:lpstr>
      <vt:lpstr>คำชี้แจงปก2!Print_Area</vt:lpstr>
      <vt:lpstr>คำอธิบายรายวิชา!Print_Area</vt:lpstr>
      <vt:lpstr>'ชื่อ-มาตรฐาน7'!Print_Area</vt:lpstr>
      <vt:lpstr>บันทึกครู!Print_Area</vt:lpstr>
      <vt:lpstr>ปก!Print_Area</vt:lpstr>
      <vt:lpstr>ผลการเรียน!Print_Area</vt:lpstr>
      <vt:lpstr>มส!Print_Area</vt:lpstr>
      <vt:lpstr>มาตรฐานตัวชี้วัด!Print_Area</vt:lpstr>
      <vt:lpstr>ร!Print_Area</vt:lpstr>
      <vt:lpstr>เวลาเรียน!Print_Area</vt:lpstr>
      <vt:lpstr>อัตราคะแนน!Print_Area</vt:lpstr>
    </vt:vector>
  </TitlesOfParts>
  <Company>LiteOS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MoZarD</dc:creator>
  <cp:lastModifiedBy>Windows User</cp:lastModifiedBy>
  <cp:lastPrinted>2018-09-23T17:00:40Z</cp:lastPrinted>
  <dcterms:created xsi:type="dcterms:W3CDTF">2010-08-23T08:56:38Z</dcterms:created>
  <dcterms:modified xsi:type="dcterms:W3CDTF">2018-09-26T05:27:38Z</dcterms:modified>
</cp:coreProperties>
</file>